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asalas\Desktop\"/>
    </mc:Choice>
  </mc:AlternateContent>
  <xr:revisionPtr revIDLastSave="0" documentId="8_{B6E01802-753B-4D91-9B57-768F2D10AE4B}" xr6:coauthVersionLast="47" xr6:coauthVersionMax="47" xr10:uidLastSave="{00000000-0000-0000-0000-000000000000}"/>
  <bookViews>
    <workbookView xWindow="-108" yWindow="-108" windowWidth="23256" windowHeight="12456" xr2:uid="{F19AC136-E64F-4F1E-AB65-1A64F563B54F}"/>
  </bookViews>
  <sheets>
    <sheet name="Indice" sheetId="2" r:id="rId1"/>
    <sheet name="PP1" sheetId="13" r:id="rId2"/>
    <sheet name="PP2" sheetId="14" r:id="rId3"/>
    <sheet name="PP3" sheetId="15" r:id="rId4"/>
    <sheet name="PP4" sheetId="27" r:id="rId5"/>
    <sheet name="PP5" sheetId="16" r:id="rId6"/>
    <sheet name="PP6" sheetId="17" r:id="rId7"/>
    <sheet name="PP7" sheetId="3" r:id="rId8"/>
    <sheet name="PP8" sheetId="4" r:id="rId9"/>
    <sheet name="PP9" sheetId="29" r:id="rId10"/>
    <sheet name="PP10" sheetId="5" r:id="rId11"/>
    <sheet name="PP11" sheetId="18" r:id="rId12"/>
    <sheet name="PP12" sheetId="19" r:id="rId13"/>
    <sheet name="PP13 " sheetId="20" r:id="rId14"/>
    <sheet name="PP14" sheetId="30" r:id="rId15"/>
    <sheet name="PP15" sheetId="31" r:id="rId16"/>
    <sheet name="PP16" sheetId="32" r:id="rId17"/>
    <sheet name="PP17" sheetId="6" r:id="rId18"/>
    <sheet name="PP18" sheetId="33" r:id="rId19"/>
    <sheet name="PP19" sheetId="34" r:id="rId20"/>
    <sheet name="PP20" sheetId="7" r:id="rId21"/>
    <sheet name="PP21" sheetId="8" r:id="rId22"/>
    <sheet name="PP22" sheetId="9" r:id="rId23"/>
    <sheet name="PP23" sheetId="10" r:id="rId24"/>
    <sheet name="PP24" sheetId="11" r:id="rId25"/>
    <sheet name="PP25" sheetId="35" r:id="rId26"/>
    <sheet name="PP26" sheetId="36" r:id="rId27"/>
    <sheet name="PP27" sheetId="37" r:id="rId28"/>
    <sheet name="PP28" sheetId="38" r:id="rId29"/>
    <sheet name="PP29" sheetId="21" r:id="rId30"/>
    <sheet name="PP30 " sheetId="22" r:id="rId31"/>
    <sheet name="PP31" sheetId="23" r:id="rId32"/>
    <sheet name="PP32" sheetId="12" r:id="rId33"/>
    <sheet name="PP33" sheetId="24" r:id="rId34"/>
    <sheet name="PP34" sheetId="25" r:id="rId35"/>
    <sheet name="PP35" sheetId="26" r:id="rId36"/>
    <sheet name="PP36" sheetId="39" r:id="rId37"/>
    <sheet name="Alineación" sheetId="40" state="hidden" r:id="rId38"/>
    <sheet name="Hoja1" sheetId="41" state="hidden" r:id="rId39"/>
  </sheets>
  <externalReferences>
    <externalReference r:id="rId40"/>
    <externalReference r:id="rId41"/>
    <externalReference r:id="rId42"/>
    <externalReference r:id="rId43"/>
    <externalReference r:id="rId44"/>
  </externalReferences>
  <definedNames>
    <definedName name="_xlnm._FilterDatabase" localSheetId="37" hidden="1">Alineación!$A$1:$N$38</definedName>
    <definedName name="_xlnm._FilterDatabase" localSheetId="11" hidden="1">'PP11'!$A$22:$V$44</definedName>
    <definedName name="_xlnm._FilterDatabase" localSheetId="33" hidden="1">'PP33'!$A$22:$V$38</definedName>
    <definedName name="_xlnm._FilterDatabase" localSheetId="35" hidden="1">'PP35'!$A$22:$XFC$24</definedName>
    <definedName name="_xlnm.Print_Area" localSheetId="37">Alineación!$A$1:$L$38</definedName>
    <definedName name="_xlnm.Print_Area" localSheetId="0">Indice!$A$1:$G$58</definedName>
    <definedName name="_xlnm.Print_Area" localSheetId="1">'PP1'!$A$2:$Q$41</definedName>
    <definedName name="_xlnm.Print_Area" localSheetId="10">'PP10'!$A$1:$Q$40</definedName>
    <definedName name="_xlnm.Print_Area" localSheetId="11">'PP11'!$A$1:$R$56</definedName>
    <definedName name="_xlnm.Print_Area" localSheetId="12">'PP12'!$A:$Q</definedName>
    <definedName name="_xlnm.Print_Area" localSheetId="13">'PP13 '!$A$2:$Q$60</definedName>
    <definedName name="_xlnm.Print_Area" localSheetId="14">'PP14'!$A$1:$V$78</definedName>
    <definedName name="_xlnm.Print_Area" localSheetId="15">'PP15'!$A$1:$Q$56</definedName>
    <definedName name="_xlnm.Print_Area" localSheetId="16">'PP16'!$A$1:$Q$64</definedName>
    <definedName name="_xlnm.Print_Area" localSheetId="17">'PP17'!$A$2:$Q$59</definedName>
    <definedName name="_xlnm.Print_Area" localSheetId="18">'PP18'!$A$2:$Q$50</definedName>
    <definedName name="_xlnm.Print_Area" localSheetId="19">'PP19'!$A$1:$Q$60</definedName>
    <definedName name="_xlnm.Print_Area" localSheetId="2">'PP2'!$A$1:$Q$42</definedName>
    <definedName name="_xlnm.Print_Area" localSheetId="20">'PP20'!$A$2:$Q$41</definedName>
    <definedName name="_xlnm.Print_Area" localSheetId="21">'PP21'!$A$2:$Q$51</definedName>
    <definedName name="_xlnm.Print_Area" localSheetId="22">'PP22'!$A$2:$Q$54</definedName>
    <definedName name="_xlnm.Print_Area" localSheetId="23">'PP23'!$A$2:$Q$86</definedName>
    <definedName name="_xlnm.Print_Area" localSheetId="24">'PP24'!$A$2:$Q$41</definedName>
    <definedName name="_xlnm.Print_Area" localSheetId="25">'PP25'!$A$2:$Q$41</definedName>
    <definedName name="_xlnm.Print_Area" localSheetId="26">'PP26'!$A$2:$Q$70</definedName>
    <definedName name="_xlnm.Print_Area" localSheetId="27">'PP27'!$A$2:$Q$52</definedName>
    <definedName name="_xlnm.Print_Area" localSheetId="28">'PP28'!$A$2:$Q$64</definedName>
    <definedName name="_xlnm.Print_Area" localSheetId="29">'PP29'!$A$2:$Q$52</definedName>
    <definedName name="_xlnm.Print_Area" localSheetId="3">'PP3'!$A$2:$R$73</definedName>
    <definedName name="_xlnm.Print_Area" localSheetId="30">'PP30 '!$A$2:$Q$57</definedName>
    <definedName name="_xlnm.Print_Area" localSheetId="31">'PP31'!$A$2:$Q$50</definedName>
    <definedName name="_xlnm.Print_Area" localSheetId="32">'PP32'!$A$2:$Q$1048576</definedName>
    <definedName name="_xlnm.Print_Area" localSheetId="33">'PP33'!$A$2:$Q$52</definedName>
    <definedName name="_xlnm.Print_Area" localSheetId="34">'PP34'!$2:$67</definedName>
    <definedName name="_xlnm.Print_Area" localSheetId="35">'PP35'!$A$2:$Q$46</definedName>
    <definedName name="_xlnm.Print_Area" localSheetId="36">'PP36'!$A$2:$Q$48</definedName>
    <definedName name="_xlnm.Print_Area" localSheetId="4">'PP4'!$A$3:$Q$1048576</definedName>
    <definedName name="_xlnm.Print_Area" localSheetId="5">'PP5'!$A$3:$Q$46</definedName>
    <definedName name="_xlnm.Print_Area" localSheetId="6">'PP6'!$A$2:$R$55</definedName>
    <definedName name="_xlnm.Print_Area" localSheetId="7">'PP7'!$A$1:$Q$70</definedName>
    <definedName name="_xlnm.Print_Area" localSheetId="8">'PP8'!$A$1:$Q$41</definedName>
    <definedName name="_xlnm.Print_Area" localSheetId="9">'PP9'!$A$1:$Q$67</definedName>
    <definedName name="Categoria" localSheetId="10">[1]Listas!$D$3:$D$18</definedName>
    <definedName name="Categoria" localSheetId="30">[2]Listas!$D$3:$D$18</definedName>
    <definedName name="Categoria" localSheetId="33">[3]Listas!$D$3:$D$18</definedName>
    <definedName name="Categoria" localSheetId="34">[4]Listas!$D$3:$D$18</definedName>
    <definedName name="Categoria">[5]Listas!$D$3:$D$18</definedName>
    <definedName name="Dimension" localSheetId="10">[1]Listas!$U$3:$U$6</definedName>
    <definedName name="Dimension" localSheetId="33">[3]Listas!$U$3:$U$6</definedName>
    <definedName name="Dimension">[5]Listas!$U$3:$U$6</definedName>
    <definedName name="Fin" localSheetId="10">[1]Listas!$F$3:$F$6</definedName>
    <definedName name="Fin" localSheetId="30">[2]Listas!$F$3:$F$6</definedName>
    <definedName name="Fin" localSheetId="33">[3]Listas!$F$3:$F$6</definedName>
    <definedName name="Fin" localSheetId="34">[4]Listas!$F$3:$F$6</definedName>
    <definedName name="Fin">[5]Listas!$F$3:$F$6</definedName>
    <definedName name="Frecuencia" localSheetId="10">[1]Listas!$Y$3:$Y$10</definedName>
    <definedName name="Municipio" localSheetId="10">[1]Listas!$B$3:$B$127</definedName>
    <definedName name="Municipio" localSheetId="30">[2]Listas!$B$3:$B$127</definedName>
    <definedName name="Municipio" localSheetId="33">[3]Listas!$B$3:$B$127</definedName>
    <definedName name="Municipio" localSheetId="34">[4]Listas!$B$3:$B$127</definedName>
    <definedName name="Municipio">[5]Listas!$B$3:$B$127</definedName>
    <definedName name="PED" localSheetId="10">[1]Listas!$K$3:$K$29</definedName>
    <definedName name="PED" localSheetId="33">[3]Listas!$K$3:$K$29</definedName>
    <definedName name="PED" localSheetId="34">[4]Listas!$K$3:$K$29</definedName>
    <definedName name="PED">[5]Listas!$K$3:$K$29</definedName>
    <definedName name="Periodo" localSheetId="33">[3]Listas!$AG$3:$AG$4</definedName>
    <definedName name="Periodo">[5]Listas!$AG$3:$AG$4</definedName>
    <definedName name="PND" localSheetId="10">[1]Listas!$I$3:$I$7</definedName>
    <definedName name="PND" localSheetId="33">[3]Listas!$I$3:$I$7</definedName>
    <definedName name="PND">[5]Listas!$I$3:$I$7</definedName>
    <definedName name="Programa" localSheetId="33">OFFSET([3]Base!$C$1,0,0,COUNTA([3]Base!$C:$C))</definedName>
    <definedName name="Programa">OFFSET([5]Base!$C$1,0,0,COUNTA([5]Base!$C:$C))</definedName>
    <definedName name="Tipo" localSheetId="10">[1]Listas!$V$3:$V$4</definedName>
    <definedName name="Tipo" localSheetId="33">[3]Listas!$V$3:$V$4</definedName>
    <definedName name="Tipo">[5]Listas!$V$3:$V$4</definedName>
    <definedName name="_xlnm.Print_Titles" localSheetId="37">Alineación!$1:$1</definedName>
    <definedName name="_xlnm.Print_Titles" localSheetId="0">Indice!$1:$2</definedName>
    <definedName name="_xlnm.Print_Titles" localSheetId="11">'PP11'!$21:$22</definedName>
    <definedName name="_xlnm.Print_Titles" localSheetId="12">'PP12'!$22:$22</definedName>
    <definedName name="Unidad" localSheetId="33">OFFSET([3]Base!$E$1,0,0,COUNTA([3]Base!$E:$E))</definedName>
    <definedName name="Unidad">OFFSET([5]Base!$E$1,0,0,COUNTA([5]Base!$E:$E))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4" i="2" l="1"/>
  <c r="C3" i="2" s="1"/>
  <c r="F4" i="2"/>
  <c r="F3" i="2" s="1"/>
  <c r="C5" i="2"/>
  <c r="F5" i="2"/>
  <c r="G5" i="2" s="1"/>
  <c r="C7" i="2"/>
  <c r="C6" i="2" s="1"/>
  <c r="F7" i="2"/>
  <c r="F6" i="2" s="1"/>
  <c r="C8" i="2"/>
  <c r="D9" i="2" s="1"/>
  <c r="F8" i="2"/>
  <c r="G9" i="2" s="1"/>
  <c r="C9" i="2"/>
  <c r="F9" i="2"/>
  <c r="C11" i="2"/>
  <c r="C10" i="2" s="1"/>
  <c r="F11" i="2"/>
  <c r="F10" i="2" s="1"/>
  <c r="C12" i="2"/>
  <c r="F12" i="2"/>
  <c r="C14" i="2"/>
  <c r="C13" i="2" s="1"/>
  <c r="F14" i="2"/>
  <c r="F13" i="2" s="1"/>
  <c r="C15" i="2"/>
  <c r="F15" i="2"/>
  <c r="C16" i="2"/>
  <c r="D16" i="2" s="1"/>
  <c r="F16" i="2"/>
  <c r="C18" i="2"/>
  <c r="F18" i="2"/>
  <c r="C19" i="2"/>
  <c r="D19" i="2" s="1"/>
  <c r="F19" i="2"/>
  <c r="C20" i="2"/>
  <c r="C17" i="2" s="1"/>
  <c r="F20" i="2"/>
  <c r="F17" i="2" s="1"/>
  <c r="C21" i="2"/>
  <c r="F21" i="2"/>
  <c r="C23" i="2"/>
  <c r="C22" i="2" s="1"/>
  <c r="F23" i="2"/>
  <c r="F22" i="2" s="1"/>
  <c r="C25" i="2"/>
  <c r="C24" i="2" s="1"/>
  <c r="F25" i="2"/>
  <c r="F24" i="2" s="1"/>
  <c r="C26" i="2"/>
  <c r="F26" i="2"/>
  <c r="G26" i="2" s="1"/>
  <c r="C28" i="2"/>
  <c r="C27" i="2" s="1"/>
  <c r="F28" i="2"/>
  <c r="C29" i="2"/>
  <c r="F29" i="2"/>
  <c r="C31" i="2"/>
  <c r="C30" i="2" s="1"/>
  <c r="F31" i="2"/>
  <c r="F30" i="2" s="1"/>
  <c r="C32" i="2"/>
  <c r="F32" i="2"/>
  <c r="G32" i="2" s="1"/>
  <c r="C33" i="2"/>
  <c r="F33" i="2"/>
  <c r="C34" i="2"/>
  <c r="D34" i="2" s="1"/>
  <c r="F34" i="2"/>
  <c r="C35" i="2"/>
  <c r="F35" i="2"/>
  <c r="G35" i="2" s="1"/>
  <c r="C37" i="2"/>
  <c r="C36" i="2" s="1"/>
  <c r="F37" i="2"/>
  <c r="F36" i="2" s="1"/>
  <c r="C38" i="2"/>
  <c r="F38" i="2"/>
  <c r="G38" i="2" s="1"/>
  <c r="C39" i="2"/>
  <c r="F39" i="2"/>
  <c r="C41" i="2"/>
  <c r="C40" i="2" s="1"/>
  <c r="F41" i="2"/>
  <c r="F40" i="2" s="1"/>
  <c r="C43" i="2"/>
  <c r="C42" i="2" s="1"/>
  <c r="F43" i="2"/>
  <c r="F42" i="2" s="1"/>
  <c r="C44" i="2"/>
  <c r="F44" i="2"/>
  <c r="G44" i="2" s="1"/>
  <c r="C45" i="2"/>
  <c r="F45" i="2"/>
  <c r="C46" i="2"/>
  <c r="F46" i="2"/>
  <c r="C47" i="2"/>
  <c r="F47" i="2"/>
  <c r="C48" i="2"/>
  <c r="F48" i="2"/>
  <c r="C50" i="2"/>
  <c r="D51" i="2" s="1"/>
  <c r="F50" i="2"/>
  <c r="F49" i="2" s="1"/>
  <c r="C51" i="2"/>
  <c r="F51" i="2"/>
  <c r="C53" i="2"/>
  <c r="C52" i="2" s="1"/>
  <c r="F53" i="2"/>
  <c r="F52" i="2" s="1"/>
  <c r="B54" i="2"/>
  <c r="E54" i="2"/>
  <c r="F27" i="2" l="1"/>
  <c r="G28" i="2"/>
  <c r="G12" i="2"/>
  <c r="G10" i="2"/>
  <c r="D29" i="2"/>
  <c r="G51" i="2"/>
  <c r="G49" i="2"/>
  <c r="G25" i="2"/>
  <c r="D41" i="2"/>
  <c r="G47" i="2"/>
  <c r="D23" i="2"/>
  <c r="G30" i="2"/>
  <c r="G33" i="2"/>
  <c r="G34" i="2"/>
  <c r="G31" i="2"/>
  <c r="G15" i="2"/>
  <c r="G16" i="2"/>
  <c r="D46" i="2"/>
  <c r="G45" i="2"/>
  <c r="G36" i="2"/>
  <c r="G39" i="2"/>
  <c r="G37" i="2"/>
  <c r="G18" i="2"/>
  <c r="G21" i="2"/>
  <c r="G19" i="2"/>
  <c r="F54" i="2"/>
  <c r="G27" i="2" s="1"/>
  <c r="G4" i="2"/>
  <c r="D12" i="2"/>
  <c r="D11" i="2"/>
  <c r="G42" i="2"/>
  <c r="G48" i="2"/>
  <c r="G43" i="2"/>
  <c r="G46" i="2"/>
  <c r="D45" i="2"/>
  <c r="D48" i="2"/>
  <c r="D47" i="2"/>
  <c r="D44" i="2"/>
  <c r="D26" i="2"/>
  <c r="G6" i="2"/>
  <c r="G7" i="2"/>
  <c r="D33" i="2"/>
  <c r="D35" i="2"/>
  <c r="D32" i="2"/>
  <c r="D15" i="2"/>
  <c r="D14" i="2"/>
  <c r="G29" i="2"/>
  <c r="D53" i="2"/>
  <c r="D39" i="2"/>
  <c r="D38" i="2"/>
  <c r="D18" i="2"/>
  <c r="D21" i="2"/>
  <c r="D20" i="2"/>
  <c r="D5" i="2"/>
  <c r="G53" i="2"/>
  <c r="G50" i="2"/>
  <c r="G41" i="2"/>
  <c r="G23" i="2"/>
  <c r="G20" i="2"/>
  <c r="G14" i="2"/>
  <c r="G11" i="2"/>
  <c r="D43" i="2"/>
  <c r="D37" i="2"/>
  <c r="D31" i="2"/>
  <c r="D28" i="2"/>
  <c r="D25" i="2"/>
  <c r="D7" i="2"/>
  <c r="D4" i="2"/>
  <c r="C49" i="2"/>
  <c r="G8" i="2" l="1"/>
  <c r="G3" i="2"/>
  <c r="G13" i="2"/>
  <c r="G17" i="2"/>
  <c r="G24" i="2"/>
  <c r="D50" i="2"/>
  <c r="G22" i="2"/>
  <c r="C54" i="2"/>
  <c r="G40" i="2"/>
  <c r="G52" i="2"/>
  <c r="G54" i="2" l="1"/>
  <c r="D8" i="2"/>
  <c r="D10" i="2"/>
  <c r="D24" i="2"/>
  <c r="D22" i="2"/>
  <c r="D52" i="2"/>
  <c r="D42" i="2"/>
  <c r="D27" i="2"/>
  <c r="D36" i="2"/>
  <c r="D6" i="2"/>
  <c r="D30" i="2"/>
  <c r="D17" i="2"/>
  <c r="D40" i="2"/>
  <c r="D13" i="2"/>
  <c r="D3" i="2"/>
  <c r="D49" i="2"/>
  <c r="D54" i="2" l="1"/>
  <c r="AR38" i="41" l="1"/>
  <c r="AB14" i="41" l="1" a="1"/>
  <c r="AB14" i="41" s="1"/>
  <c r="B14" i="41" a="1"/>
  <c r="B14" i="41" s="1"/>
  <c r="R14" i="41" l="1" a="1"/>
  <c r="R14" i="41" s="1"/>
  <c r="L14" i="41" a="1"/>
  <c r="L14" i="41" s="1"/>
  <c r="G14" i="41" a="1"/>
  <c r="G14" i="41" s="1"/>
  <c r="AG3" i="41" l="1"/>
  <c r="AJ3" i="41" s="1"/>
  <c r="AH3" i="41"/>
  <c r="AI3" i="41"/>
  <c r="AM3" i="41"/>
  <c r="AO3" i="41"/>
  <c r="AP3" i="41"/>
  <c r="AG4" i="41"/>
  <c r="AJ4" i="41" s="1"/>
  <c r="AH4" i="41"/>
  <c r="AI4" i="41"/>
  <c r="AK4" i="41"/>
  <c r="AL4" i="41"/>
  <c r="AM4" i="41"/>
  <c r="AO4" i="41"/>
  <c r="AP4" i="41"/>
  <c r="AG5" i="41"/>
  <c r="AH5" i="41"/>
  <c r="AI5" i="41"/>
  <c r="AJ5" i="41"/>
  <c r="AM5" i="41"/>
  <c r="AO5" i="41"/>
  <c r="AP5" i="41"/>
  <c r="AG6" i="41"/>
  <c r="AH6" i="41"/>
  <c r="AI6" i="41"/>
  <c r="AJ6" i="41"/>
  <c r="AM6" i="41"/>
  <c r="AO6" i="41"/>
  <c r="AP6" i="41"/>
  <c r="AG7" i="41"/>
  <c r="AH7" i="41"/>
  <c r="AI7" i="41"/>
  <c r="AJ7" i="41"/>
  <c r="AK7" i="41"/>
  <c r="AL7" i="41"/>
  <c r="AM7" i="41"/>
  <c r="AN7" i="41"/>
  <c r="AO7" i="41"/>
  <c r="AP7" i="41"/>
  <c r="AG8" i="41"/>
  <c r="AH8" i="41"/>
  <c r="AI8" i="41"/>
  <c r="AJ8" i="41"/>
  <c r="AM8" i="41"/>
  <c r="AO8" i="41"/>
  <c r="AP8" i="41"/>
  <c r="AG9" i="41"/>
  <c r="AJ9" i="41" s="1"/>
  <c r="AH9" i="41"/>
  <c r="AI9" i="41"/>
  <c r="AM9" i="41"/>
  <c r="AO9" i="41"/>
  <c r="AP9" i="41"/>
  <c r="AG10" i="41"/>
  <c r="AJ10" i="41" s="1"/>
  <c r="AH10" i="41"/>
  <c r="AI10" i="41"/>
  <c r="AM10" i="41"/>
  <c r="AO10" i="41"/>
  <c r="AP10" i="41"/>
  <c r="AG11" i="41"/>
  <c r="AH11" i="41"/>
  <c r="AI11" i="41"/>
  <c r="AJ11" i="41"/>
  <c r="AM11" i="41"/>
  <c r="AO11" i="41"/>
  <c r="AP11" i="41"/>
  <c r="AG12" i="41"/>
  <c r="AH12" i="41"/>
  <c r="AI12" i="41"/>
  <c r="AJ12" i="41"/>
  <c r="AM12" i="41"/>
  <c r="AN12" i="41"/>
  <c r="AO12" i="41"/>
  <c r="AP12" i="41"/>
  <c r="AG13" i="41"/>
  <c r="AH13" i="41"/>
  <c r="AI13" i="41"/>
  <c r="AJ13" i="41"/>
  <c r="AM13" i="41"/>
  <c r="AO13" i="41"/>
  <c r="AP13" i="41"/>
  <c r="AG14" i="41"/>
  <c r="AJ14" i="41" s="1"/>
  <c r="AH14" i="41"/>
  <c r="AI14" i="41"/>
  <c r="AK14" i="41"/>
  <c r="AL14" i="41"/>
  <c r="AM14" i="41"/>
  <c r="AN14" i="41"/>
  <c r="AO14" i="41"/>
  <c r="AP14" i="41"/>
  <c r="AG15" i="41"/>
  <c r="AJ15" i="41" s="1"/>
  <c r="AH15" i="41"/>
  <c r="AI15" i="41"/>
  <c r="AM15" i="41"/>
  <c r="AN15" i="41"/>
  <c r="AO15" i="41"/>
  <c r="AP15" i="41"/>
  <c r="AG16" i="41"/>
  <c r="AJ16" i="41" s="1"/>
  <c r="AH16" i="41"/>
  <c r="AI16" i="41"/>
  <c r="AM16" i="41"/>
  <c r="AO16" i="41"/>
  <c r="AP16" i="41"/>
  <c r="AG17" i="41"/>
  <c r="AH17" i="41"/>
  <c r="AI17" i="41"/>
  <c r="AJ17" i="41"/>
  <c r="AM17" i="41"/>
  <c r="AO17" i="41"/>
  <c r="AP17" i="41"/>
  <c r="AG18" i="41"/>
  <c r="AH18" i="41"/>
  <c r="AI18" i="41"/>
  <c r="AJ18" i="41"/>
  <c r="AK18" i="41"/>
  <c r="AM18" i="41"/>
  <c r="AN18" i="41"/>
  <c r="AO18" i="41"/>
  <c r="AP18" i="41"/>
  <c r="AG19" i="41"/>
  <c r="AH19" i="41"/>
  <c r="AI19" i="41"/>
  <c r="AJ19" i="41"/>
  <c r="AM19" i="41"/>
  <c r="AO19" i="41"/>
  <c r="AP19" i="41"/>
  <c r="AG20" i="41"/>
  <c r="AH20" i="41"/>
  <c r="AI20" i="41"/>
  <c r="AJ20" i="41"/>
  <c r="AM20" i="41"/>
  <c r="AO20" i="41"/>
  <c r="AP20" i="41"/>
  <c r="AG21" i="41"/>
  <c r="AJ21" i="41" s="1"/>
  <c r="AH21" i="41"/>
  <c r="AI21" i="41"/>
  <c r="AM21" i="41"/>
  <c r="AO21" i="41"/>
  <c r="AP21" i="41"/>
  <c r="AG22" i="41"/>
  <c r="AJ22" i="41" s="1"/>
  <c r="AH22" i="41"/>
  <c r="AI22" i="41"/>
  <c r="AM22" i="41"/>
  <c r="AO22" i="41"/>
  <c r="AP22" i="41"/>
  <c r="AG23" i="41"/>
  <c r="AH23" i="41"/>
  <c r="AI23" i="41"/>
  <c r="AJ23" i="41"/>
  <c r="AM23" i="41"/>
  <c r="AO23" i="41"/>
  <c r="AP23" i="41"/>
  <c r="AG24" i="41"/>
  <c r="AH24" i="41"/>
  <c r="AI24" i="41"/>
  <c r="AJ24" i="41"/>
  <c r="AK24" i="41"/>
  <c r="AL24" i="41"/>
  <c r="AM24" i="41"/>
  <c r="AO24" i="41"/>
  <c r="AP24" i="41"/>
  <c r="AG25" i="41"/>
  <c r="AH25" i="41"/>
  <c r="AI25" i="41"/>
  <c r="AJ25" i="41"/>
  <c r="AM25" i="41"/>
  <c r="AO25" i="41"/>
  <c r="AP25" i="41"/>
  <c r="AG26" i="41"/>
  <c r="AH26" i="41"/>
  <c r="AI26" i="41"/>
  <c r="AJ26" i="41"/>
  <c r="AM26" i="41"/>
  <c r="AO26" i="41"/>
  <c r="AP26" i="41"/>
  <c r="AG27" i="41"/>
  <c r="AJ27" i="41" s="1"/>
  <c r="AH27" i="41"/>
  <c r="AI27" i="41"/>
  <c r="AK27" i="41"/>
  <c r="AL27" i="41"/>
  <c r="AM27" i="41"/>
  <c r="AN27" i="41"/>
  <c r="AO27" i="41"/>
  <c r="AP27" i="41"/>
  <c r="AG28" i="41"/>
  <c r="AJ28" i="41" s="1"/>
  <c r="AH28" i="41"/>
  <c r="AI28" i="41"/>
  <c r="AM28" i="41"/>
  <c r="AO28" i="41"/>
  <c r="AP28" i="41"/>
  <c r="AG29" i="41"/>
  <c r="AH29" i="41"/>
  <c r="AI29" i="41"/>
  <c r="AJ29" i="41"/>
  <c r="AM29" i="41"/>
  <c r="AO29" i="41"/>
  <c r="AP29" i="41"/>
  <c r="AG30" i="41"/>
  <c r="AH30" i="41"/>
  <c r="AI30" i="41"/>
  <c r="AJ30" i="41"/>
  <c r="AM30" i="41"/>
  <c r="AN30" i="41"/>
  <c r="AO30" i="41"/>
  <c r="AP30" i="41"/>
  <c r="AG31" i="41"/>
  <c r="AH31" i="41"/>
  <c r="AI31" i="41"/>
  <c r="AJ31" i="41"/>
  <c r="AM31" i="41"/>
  <c r="AO31" i="41"/>
  <c r="AP31" i="41"/>
  <c r="AG32" i="41"/>
  <c r="AH32" i="41"/>
  <c r="AI32" i="41"/>
  <c r="AJ32" i="41"/>
  <c r="AM32" i="41"/>
  <c r="AO32" i="41"/>
  <c r="AP32" i="41"/>
  <c r="AG33" i="41"/>
  <c r="AJ33" i="41" s="1"/>
  <c r="AH33" i="41"/>
  <c r="AI33" i="41"/>
  <c r="AK33" i="41"/>
  <c r="AL33" i="41"/>
  <c r="AM33" i="41"/>
  <c r="AN33" i="41"/>
  <c r="AO33" i="41"/>
  <c r="AP33" i="41"/>
  <c r="AG34" i="41"/>
  <c r="AJ34" i="41" s="1"/>
  <c r="AH34" i="41"/>
  <c r="AI34" i="41"/>
  <c r="AM34" i="41"/>
  <c r="AO34" i="41"/>
  <c r="AP34" i="41"/>
  <c r="AG35" i="41"/>
  <c r="AH35" i="41"/>
  <c r="AI35" i="41"/>
  <c r="AJ35" i="41"/>
  <c r="AK35" i="41"/>
  <c r="AL35" i="41"/>
  <c r="AM35" i="41"/>
  <c r="AN35" i="41"/>
  <c r="AO35" i="41"/>
  <c r="AP35" i="41"/>
  <c r="AG36" i="41"/>
  <c r="AH36" i="41"/>
  <c r="AI36" i="41"/>
  <c r="AJ36" i="41"/>
  <c r="AM36" i="41"/>
  <c r="AO36" i="41"/>
  <c r="AP36" i="41"/>
  <c r="AG37" i="41"/>
  <c r="AH37" i="41"/>
  <c r="AI37" i="41"/>
  <c r="AJ37" i="41"/>
  <c r="AM37" i="41"/>
  <c r="AO37" i="41"/>
  <c r="AP37" i="41"/>
  <c r="AB31" i="41" a="1"/>
  <c r="AB31" i="41" s="1"/>
  <c r="R31" i="41" a="1"/>
  <c r="R31" i="41" s="1"/>
  <c r="AN31" i="41" s="1"/>
  <c r="L31" i="41" a="1"/>
  <c r="L31" i="41" s="1"/>
  <c r="AL31" i="41" s="1"/>
  <c r="G31" i="41" a="1"/>
  <c r="G31" i="41" s="1"/>
  <c r="AK31" i="41" s="1"/>
  <c r="B31" i="41" a="1"/>
  <c r="B31" i="41" s="1"/>
  <c r="AB37" i="41" a="1"/>
  <c r="AB37" i="41" s="1"/>
  <c r="R37" i="41" a="1"/>
  <c r="R37" i="41" s="1"/>
  <c r="AN37" i="41" s="1"/>
  <c r="L37" i="41" a="1"/>
  <c r="L37" i="41" s="1"/>
  <c r="AL37" i="41" s="1"/>
  <c r="G37" i="41" a="1"/>
  <c r="G37" i="41" s="1"/>
  <c r="AK37" i="41" s="1"/>
  <c r="B37" i="41" a="1"/>
  <c r="B37" i="41" s="1"/>
  <c r="AB36" i="41" a="1"/>
  <c r="AB36" i="41" s="1"/>
  <c r="R36" i="41" a="1"/>
  <c r="R36" i="41" s="1"/>
  <c r="AN36" i="41" s="1"/>
  <c r="L36" i="41" a="1"/>
  <c r="L36" i="41" s="1"/>
  <c r="AL36" i="41" s="1"/>
  <c r="G36" i="41" a="1"/>
  <c r="G36" i="41" s="1"/>
  <c r="AK36" i="41" s="1"/>
  <c r="B36" i="41" a="1"/>
  <c r="B36" i="41" s="1"/>
  <c r="AB35" i="41" a="1"/>
  <c r="AB35" i="41" s="1"/>
  <c r="R35" i="41" a="1"/>
  <c r="R35" i="41" s="1"/>
  <c r="L35" i="41" a="1"/>
  <c r="L35" i="41" s="1"/>
  <c r="G35" i="41" a="1"/>
  <c r="G35" i="41" s="1"/>
  <c r="B35" i="41" a="1"/>
  <c r="B35" i="41" s="1"/>
  <c r="AB34" i="41" a="1"/>
  <c r="AB34" i="41" s="1"/>
  <c r="R34" i="41" a="1"/>
  <c r="R34" i="41" s="1"/>
  <c r="AN34" i="41" s="1"/>
  <c r="L34" i="41" a="1"/>
  <c r="L34" i="41" s="1"/>
  <c r="AL34" i="41" s="1"/>
  <c r="G34" i="41" a="1"/>
  <c r="G34" i="41" s="1"/>
  <c r="AK34" i="41" s="1"/>
  <c r="B34" i="41" a="1"/>
  <c r="B34" i="41" s="1"/>
  <c r="AB33" i="41" a="1"/>
  <c r="AB33" i="41" s="1"/>
  <c r="R33" i="41" a="1"/>
  <c r="R33" i="41" s="1"/>
  <c r="L33" i="41" a="1"/>
  <c r="L33" i="41" s="1"/>
  <c r="G33" i="41" a="1"/>
  <c r="G33" i="41" s="1"/>
  <c r="B33" i="41" a="1"/>
  <c r="B33" i="41" s="1"/>
  <c r="AB32" i="41" a="1"/>
  <c r="AB32" i="41" s="1"/>
  <c r="R32" i="41" a="1"/>
  <c r="R32" i="41" s="1"/>
  <c r="AN32" i="41" s="1"/>
  <c r="L32" i="41" a="1"/>
  <c r="L32" i="41" s="1"/>
  <c r="AL32" i="41" s="1"/>
  <c r="G32" i="41" a="1"/>
  <c r="G32" i="41" s="1"/>
  <c r="AK32" i="41" s="1"/>
  <c r="B32" i="41" a="1"/>
  <c r="B32" i="41" s="1"/>
  <c r="AB30" i="41" a="1"/>
  <c r="AB30" i="41" s="1"/>
  <c r="R30" i="41" a="1"/>
  <c r="R30" i="41" s="1"/>
  <c r="L30" i="41" a="1"/>
  <c r="L30" i="41" s="1"/>
  <c r="AL30" i="41" s="1"/>
  <c r="G30" i="41" a="1"/>
  <c r="G30" i="41" s="1"/>
  <c r="AK30" i="41" s="1"/>
  <c r="B30" i="41" a="1"/>
  <c r="B30" i="41" s="1"/>
  <c r="AB29" i="41" a="1"/>
  <c r="AB29" i="41" s="1"/>
  <c r="R29" i="41" a="1"/>
  <c r="R29" i="41" s="1"/>
  <c r="AN29" i="41" s="1"/>
  <c r="L29" i="41" a="1"/>
  <c r="L29" i="41" s="1"/>
  <c r="AL29" i="41" s="1"/>
  <c r="G29" i="41" a="1"/>
  <c r="G29" i="41" s="1"/>
  <c r="AK29" i="41" s="1"/>
  <c r="B29" i="41" a="1"/>
  <c r="B29" i="41" s="1"/>
  <c r="AB28" i="41" a="1"/>
  <c r="AB28" i="41" s="1"/>
  <c r="R28" i="41" a="1"/>
  <c r="R28" i="41" s="1"/>
  <c r="AN28" i="41" s="1"/>
  <c r="L28" i="41" a="1"/>
  <c r="L28" i="41" s="1"/>
  <c r="AL28" i="41" s="1"/>
  <c r="G28" i="41" a="1"/>
  <c r="G28" i="41" s="1"/>
  <c r="AK28" i="41" s="1"/>
  <c r="B28" i="41" a="1"/>
  <c r="B28" i="41" s="1"/>
  <c r="AB27" i="41" a="1"/>
  <c r="AB27" i="41" s="1"/>
  <c r="R27" i="41" a="1"/>
  <c r="R27" i="41" s="1"/>
  <c r="L27" i="41" a="1"/>
  <c r="L27" i="41" s="1"/>
  <c r="G27" i="41" a="1"/>
  <c r="G27" i="41" s="1"/>
  <c r="B27" i="41" a="1"/>
  <c r="B27" i="41" s="1"/>
  <c r="AB26" i="41" a="1"/>
  <c r="AB26" i="41" s="1"/>
  <c r="R26" i="41" a="1"/>
  <c r="R26" i="41" s="1"/>
  <c r="AN26" i="41" s="1"/>
  <c r="L26" i="41" a="1"/>
  <c r="L26" i="41" s="1"/>
  <c r="AL26" i="41" s="1"/>
  <c r="G26" i="41" a="1"/>
  <c r="G26" i="41" s="1"/>
  <c r="AK26" i="41" s="1"/>
  <c r="B26" i="41" a="1"/>
  <c r="B26" i="41" s="1"/>
  <c r="AB25" i="41" a="1"/>
  <c r="AB25" i="41" s="1"/>
  <c r="R25" i="41" a="1"/>
  <c r="R25" i="41" s="1"/>
  <c r="AN25" i="41" s="1"/>
  <c r="L25" i="41" a="1"/>
  <c r="L25" i="41" s="1"/>
  <c r="AL25" i="41" s="1"/>
  <c r="G25" i="41" a="1"/>
  <c r="G25" i="41" s="1"/>
  <c r="AK25" i="41" s="1"/>
  <c r="B25" i="41" a="1"/>
  <c r="B25" i="41" s="1"/>
  <c r="AB24" i="41" a="1"/>
  <c r="AB24" i="41" s="1"/>
  <c r="R24" i="41" a="1"/>
  <c r="R24" i="41" s="1"/>
  <c r="AN24" i="41" s="1"/>
  <c r="L24" i="41" a="1"/>
  <c r="L24" i="41" s="1"/>
  <c r="G24" i="41" a="1"/>
  <c r="G24" i="41" s="1"/>
  <c r="B24" i="41" a="1"/>
  <c r="B24" i="41" s="1"/>
  <c r="AB23" i="41" a="1"/>
  <c r="AB23" i="41" s="1"/>
  <c r="R23" i="41" a="1"/>
  <c r="R23" i="41" s="1"/>
  <c r="AN23" i="41" s="1"/>
  <c r="L23" i="41" a="1"/>
  <c r="L23" i="41" s="1"/>
  <c r="AL23" i="41" s="1"/>
  <c r="G23" i="41" a="1"/>
  <c r="G23" i="41" s="1"/>
  <c r="AK23" i="41" s="1"/>
  <c r="B23" i="41" a="1"/>
  <c r="B23" i="41" s="1"/>
  <c r="AB22" i="41" a="1"/>
  <c r="AB22" i="41" s="1"/>
  <c r="R22" i="41" a="1"/>
  <c r="R22" i="41" s="1"/>
  <c r="AN22" i="41" s="1"/>
  <c r="L22" i="41" a="1"/>
  <c r="L22" i="41" s="1"/>
  <c r="AL22" i="41" s="1"/>
  <c r="G22" i="41" a="1"/>
  <c r="G22" i="41" s="1"/>
  <c r="AK22" i="41" s="1"/>
  <c r="B22" i="41" a="1"/>
  <c r="B22" i="41" s="1"/>
  <c r="AB21" i="41" a="1"/>
  <c r="AB21" i="41" s="1"/>
  <c r="R21" i="41" a="1"/>
  <c r="R21" i="41" s="1"/>
  <c r="AN21" i="41" s="1"/>
  <c r="L21" i="41" a="1"/>
  <c r="L21" i="41" s="1"/>
  <c r="AL21" i="41" s="1"/>
  <c r="G21" i="41" a="1"/>
  <c r="G21" i="41" s="1"/>
  <c r="AK21" i="41" s="1"/>
  <c r="B21" i="41" a="1"/>
  <c r="B21" i="41" s="1"/>
  <c r="AB20" i="41" a="1"/>
  <c r="AB20" i="41" s="1"/>
  <c r="R20" i="41" a="1"/>
  <c r="R20" i="41" s="1"/>
  <c r="AN20" i="41" s="1"/>
  <c r="L20" i="41" a="1"/>
  <c r="L20" i="41" s="1"/>
  <c r="AL20" i="41" s="1"/>
  <c r="G20" i="41" a="1"/>
  <c r="G20" i="41" s="1"/>
  <c r="AK20" i="41" s="1"/>
  <c r="B20" i="41" a="1"/>
  <c r="B20" i="41" s="1"/>
  <c r="AB19" i="41" a="1"/>
  <c r="AB19" i="41" s="1"/>
  <c r="R19" i="41" a="1"/>
  <c r="R19" i="41" s="1"/>
  <c r="AN19" i="41" s="1"/>
  <c r="L19" i="41" a="1"/>
  <c r="L19" i="41" s="1"/>
  <c r="AL19" i="41" s="1"/>
  <c r="G19" i="41" a="1"/>
  <c r="G19" i="41" s="1"/>
  <c r="AK19" i="41" s="1"/>
  <c r="B19" i="41" a="1"/>
  <c r="B19" i="41" s="1"/>
  <c r="AB18" i="41" a="1"/>
  <c r="AB18" i="41" s="1"/>
  <c r="R18" i="41" a="1"/>
  <c r="R18" i="41" s="1"/>
  <c r="L18" i="41" a="1"/>
  <c r="L18" i="41" s="1"/>
  <c r="AL18" i="41" s="1"/>
  <c r="G18" i="41" a="1"/>
  <c r="G18" i="41" s="1"/>
  <c r="B18" i="41" a="1"/>
  <c r="B18" i="41" s="1"/>
  <c r="AB17" i="41" a="1"/>
  <c r="AB17" i="41" s="1"/>
  <c r="R17" i="41" a="1"/>
  <c r="R17" i="41" s="1"/>
  <c r="AN17" i="41" s="1"/>
  <c r="L17" i="41" a="1"/>
  <c r="L17" i="41" s="1"/>
  <c r="AL17" i="41" s="1"/>
  <c r="G17" i="41" a="1"/>
  <c r="G17" i="41" s="1"/>
  <c r="AK17" i="41" s="1"/>
  <c r="B17" i="41" a="1"/>
  <c r="B17" i="41" s="1"/>
  <c r="B15" i="41" a="1"/>
  <c r="B15" i="41" s="1"/>
  <c r="B16" i="41" a="1"/>
  <c r="B16" i="41" s="1"/>
  <c r="AB16" i="41" a="1"/>
  <c r="AB16" i="41" s="1"/>
  <c r="R16" i="41" a="1"/>
  <c r="R16" i="41" s="1"/>
  <c r="AN16" i="41" s="1"/>
  <c r="L16" i="41" a="1"/>
  <c r="L16" i="41" s="1"/>
  <c r="AL16" i="41" s="1"/>
  <c r="G16" i="41" a="1"/>
  <c r="G16" i="41" s="1"/>
  <c r="AK16" i="41" s="1"/>
  <c r="AB15" i="41" a="1"/>
  <c r="AB15" i="41" s="1"/>
  <c r="R15" i="41" a="1"/>
  <c r="R15" i="41" s="1"/>
  <c r="L15" i="41" a="1"/>
  <c r="L15" i="41" s="1"/>
  <c r="AL15" i="41" s="1"/>
  <c r="G15" i="41" a="1"/>
  <c r="G15" i="41" s="1"/>
  <c r="AK15" i="41" s="1"/>
  <c r="AB13" i="41" a="1"/>
  <c r="AB13" i="41" s="1"/>
  <c r="R13" i="41" a="1"/>
  <c r="R13" i="41" s="1"/>
  <c r="AN13" i="41" s="1"/>
  <c r="L13" i="41" a="1"/>
  <c r="L13" i="41" s="1"/>
  <c r="AL13" i="41" s="1"/>
  <c r="G13" i="41" a="1"/>
  <c r="G13" i="41" s="1"/>
  <c r="AK13" i="41" s="1"/>
  <c r="B13" i="41" a="1"/>
  <c r="B13" i="41" s="1"/>
  <c r="AB12" i="41" a="1"/>
  <c r="AB12" i="41" s="1"/>
  <c r="R12" i="41" a="1"/>
  <c r="R12" i="41" s="1"/>
  <c r="L12" i="41" a="1"/>
  <c r="L12" i="41" s="1"/>
  <c r="AL12" i="41" s="1"/>
  <c r="G12" i="41" a="1"/>
  <c r="G12" i="41" s="1"/>
  <c r="AK12" i="41" s="1"/>
  <c r="B12" i="41" a="1"/>
  <c r="B12" i="41" s="1"/>
  <c r="AB11" i="41" a="1"/>
  <c r="AB11" i="41" s="1"/>
  <c r="R11" i="41" a="1"/>
  <c r="R11" i="41" s="1"/>
  <c r="AN11" i="41" s="1"/>
  <c r="L11" i="41" a="1"/>
  <c r="L11" i="41" s="1"/>
  <c r="AL11" i="41" s="1"/>
  <c r="G11" i="41" a="1"/>
  <c r="G11" i="41" s="1"/>
  <c r="AK11" i="41" s="1"/>
  <c r="B11" i="41" a="1"/>
  <c r="B11" i="41" s="1"/>
  <c r="AB10" i="41" a="1"/>
  <c r="AB10" i="41" s="1"/>
  <c r="R10" i="41" a="1"/>
  <c r="R10" i="41" s="1"/>
  <c r="AN10" i="41" s="1"/>
  <c r="L10" i="41" a="1"/>
  <c r="L10" i="41" s="1"/>
  <c r="AL10" i="41" s="1"/>
  <c r="G10" i="41" a="1"/>
  <c r="G10" i="41" s="1"/>
  <c r="AK10" i="41" s="1"/>
  <c r="B10" i="41" a="1"/>
  <c r="B10" i="41" s="1"/>
  <c r="AB9" i="41" a="1"/>
  <c r="AB9" i="41" s="1"/>
  <c r="R9" i="41" a="1"/>
  <c r="R9" i="41" s="1"/>
  <c r="AN9" i="41" s="1"/>
  <c r="L9" i="41" a="1"/>
  <c r="L9" i="41" s="1"/>
  <c r="AL9" i="41" s="1"/>
  <c r="G9" i="41" a="1"/>
  <c r="G9" i="41" s="1"/>
  <c r="AK9" i="41" s="1"/>
  <c r="B9" i="41" a="1"/>
  <c r="B9" i="41" s="1"/>
  <c r="AB8" i="41" a="1"/>
  <c r="AB8" i="41" s="1"/>
  <c r="R8" i="41" a="1"/>
  <c r="R8" i="41" s="1"/>
  <c r="AN8" i="41" s="1"/>
  <c r="L8" i="41" a="1"/>
  <c r="L8" i="41" s="1"/>
  <c r="AL8" i="41" s="1"/>
  <c r="G8" i="41" a="1"/>
  <c r="G8" i="41" s="1"/>
  <c r="AK8" i="41" s="1"/>
  <c r="B8" i="41" a="1"/>
  <c r="B8" i="41" s="1"/>
  <c r="AB7" i="41" a="1"/>
  <c r="AB7" i="41" s="1"/>
  <c r="R7" i="41" a="1"/>
  <c r="R7" i="41" s="1"/>
  <c r="L7" i="41" a="1"/>
  <c r="L7" i="41" s="1"/>
  <c r="G7" i="41" a="1"/>
  <c r="G7" i="41" s="1"/>
  <c r="B7" i="41" a="1"/>
  <c r="B7" i="41" s="1"/>
  <c r="AB6" i="41" a="1"/>
  <c r="AB6" i="41" s="1"/>
  <c r="R6" i="41" a="1"/>
  <c r="R6" i="41" s="1"/>
  <c r="AN6" i="41" s="1"/>
  <c r="L6" i="41" a="1"/>
  <c r="L6" i="41" s="1"/>
  <c r="AL6" i="41" s="1"/>
  <c r="G6" i="41" a="1"/>
  <c r="G6" i="41" s="1"/>
  <c r="AK6" i="41" s="1"/>
  <c r="B6" i="41" a="1"/>
  <c r="B6" i="41" s="1"/>
  <c r="AB5" i="41" a="1"/>
  <c r="AB5" i="41" s="1"/>
  <c r="R5" i="41" a="1"/>
  <c r="R5" i="41" s="1"/>
  <c r="AN5" i="41" s="1"/>
  <c r="L5" i="41" a="1"/>
  <c r="L5" i="41" s="1"/>
  <c r="AL5" i="41" s="1"/>
  <c r="G5" i="41" a="1"/>
  <c r="G5" i="41" s="1"/>
  <c r="AK5" i="41" s="1"/>
  <c r="B5" i="41" a="1"/>
  <c r="B5" i="41" s="1"/>
  <c r="AB4" i="41" a="1"/>
  <c r="AB4" i="41" s="1"/>
  <c r="R4" i="41" a="1"/>
  <c r="R4" i="41" s="1"/>
  <c r="AN4" i="41" s="1"/>
  <c r="L4" i="41" a="1"/>
  <c r="L4" i="41" s="1"/>
  <c r="G4" i="41" a="1"/>
  <c r="G4" i="41" s="1"/>
  <c r="B4" i="41" a="1"/>
  <c r="B4" i="41" s="1"/>
  <c r="AB3" i="41" a="1"/>
  <c r="AB3" i="41" s="1"/>
  <c r="R3" i="41" a="1"/>
  <c r="R3" i="41" s="1"/>
  <c r="AN3" i="41" s="1"/>
  <c r="L3" i="41" a="1"/>
  <c r="L3" i="41" s="1"/>
  <c r="AL3" i="41" s="1"/>
  <c r="G3" i="41" a="1"/>
  <c r="G3" i="41" s="1"/>
  <c r="AK3" i="41" s="1"/>
  <c r="B3" i="41" a="1"/>
  <c r="B3" i="41" s="1"/>
  <c r="AB2" i="41" a="1"/>
  <c r="AB2" i="41" s="1"/>
  <c r="AP2" i="41" s="1"/>
  <c r="AO2" i="41"/>
  <c r="R2" i="41" a="1"/>
  <c r="R2" i="41" s="1"/>
  <c r="AN2" i="41" s="1"/>
  <c r="L2" i="41" a="1"/>
  <c r="L2" i="41" s="1"/>
  <c r="AL2" i="41" s="1"/>
  <c r="G2" i="41" a="1"/>
  <c r="G2" i="41" s="1"/>
  <c r="AK2" i="41" s="1"/>
  <c r="B2" i="41" a="1"/>
  <c r="B2" i="41" s="1"/>
  <c r="AM2" i="41"/>
  <c r="AI2" i="41" l="1"/>
  <c r="AG2" i="41" l="1"/>
  <c r="AH2" i="41"/>
  <c r="AJ2" i="41" l="1"/>
  <c r="N36" i="10"/>
  <c r="K38" i="39"/>
  <c r="K37" i="39"/>
  <c r="K36" i="39"/>
  <c r="J36" i="39"/>
  <c r="K35" i="39"/>
  <c r="N35" i="39" s="1"/>
  <c r="K34" i="39"/>
  <c r="N34" i="39" s="1"/>
  <c r="K33" i="39"/>
  <c r="N33" i="39" s="1"/>
  <c r="J32" i="39"/>
  <c r="K32" i="39" s="1"/>
  <c r="K31" i="39"/>
  <c r="N31" i="39" s="1"/>
  <c r="K30" i="39"/>
  <c r="N30" i="39" s="1"/>
  <c r="J29" i="39"/>
  <c r="K28" i="39"/>
  <c r="N28" i="39" s="1"/>
  <c r="K27" i="39"/>
  <c r="N27" i="39" s="1"/>
  <c r="N26" i="39"/>
  <c r="K26" i="39"/>
  <c r="J25" i="39"/>
  <c r="K25" i="39" s="1"/>
  <c r="N25" i="39" s="1"/>
  <c r="K24" i="39"/>
  <c r="N24" i="39" s="1"/>
  <c r="K23" i="39"/>
  <c r="N23" i="39" s="1"/>
  <c r="K1" i="39"/>
  <c r="N32" i="39" l="1"/>
  <c r="K29" i="39"/>
  <c r="N29" i="39" s="1"/>
  <c r="N53" i="38" l="1"/>
  <c r="N52" i="38"/>
  <c r="N51" i="38"/>
  <c r="N50" i="38"/>
  <c r="N49" i="38"/>
  <c r="K48" i="38"/>
  <c r="J48" i="38"/>
  <c r="N48" i="38" s="1"/>
  <c r="K47" i="38"/>
  <c r="J47" i="38"/>
  <c r="N47" i="38" s="1"/>
  <c r="N46" i="38"/>
  <c r="K46" i="38"/>
  <c r="J46" i="38"/>
  <c r="O45" i="38"/>
  <c r="J45" i="38"/>
  <c r="N45" i="38" s="1"/>
  <c r="K44" i="38"/>
  <c r="J44" i="38"/>
  <c r="N44" i="38" s="1"/>
  <c r="K43" i="38"/>
  <c r="J43" i="38"/>
  <c r="N43" i="38" s="1"/>
  <c r="N42" i="38"/>
  <c r="K42" i="38"/>
  <c r="J42" i="38"/>
  <c r="K41" i="38"/>
  <c r="J41" i="38"/>
  <c r="N41" i="38" s="1"/>
  <c r="K40" i="38"/>
  <c r="J40" i="38"/>
  <c r="N40" i="38" s="1"/>
  <c r="K39" i="38"/>
  <c r="J39" i="38"/>
  <c r="N39" i="38" s="1"/>
  <c r="N38" i="38"/>
  <c r="K37" i="38"/>
  <c r="J37" i="38"/>
  <c r="N37" i="38" s="1"/>
  <c r="K36" i="38"/>
  <c r="J36" i="38"/>
  <c r="N36" i="38" s="1"/>
  <c r="K35" i="38"/>
  <c r="J35" i="38"/>
  <c r="N35" i="38" s="1"/>
  <c r="K34" i="38"/>
  <c r="J34" i="38"/>
  <c r="N34" i="38" s="1"/>
  <c r="K33" i="38"/>
  <c r="J33" i="38"/>
  <c r="N33" i="38" s="1"/>
  <c r="K32" i="38"/>
  <c r="J32" i="38"/>
  <c r="N32" i="38" s="1"/>
  <c r="N31" i="38"/>
  <c r="K30" i="38"/>
  <c r="J30" i="38"/>
  <c r="N30" i="38" s="1"/>
  <c r="K29" i="38"/>
  <c r="J29" i="38" s="1"/>
  <c r="N29" i="38" s="1"/>
  <c r="K28" i="38"/>
  <c r="J28" i="38"/>
  <c r="N28" i="38" s="1"/>
  <c r="N27" i="38"/>
  <c r="K26" i="38"/>
  <c r="J26" i="38"/>
  <c r="N26" i="38" s="1"/>
  <c r="K25" i="38"/>
  <c r="J25" i="38"/>
  <c r="N25" i="38" s="1"/>
  <c r="N24" i="38"/>
  <c r="K24" i="38"/>
  <c r="J24" i="38"/>
  <c r="O23" i="38"/>
  <c r="N23" i="38"/>
  <c r="N41" i="37"/>
  <c r="N40" i="37"/>
  <c r="N39" i="37"/>
  <c r="N38" i="37"/>
  <c r="N37" i="37"/>
  <c r="N36" i="37"/>
  <c r="N35" i="37"/>
  <c r="N34" i="37"/>
  <c r="N33" i="37"/>
  <c r="N32" i="37"/>
  <c r="N31" i="37"/>
  <c r="N30" i="37"/>
  <c r="N29" i="37"/>
  <c r="N28" i="37"/>
  <c r="N27" i="37"/>
  <c r="N26" i="37"/>
  <c r="N25" i="37"/>
  <c r="N24" i="37"/>
  <c r="N23" i="37"/>
  <c r="N58" i="36"/>
  <c r="N57" i="36"/>
  <c r="N56" i="36"/>
  <c r="N55" i="36"/>
  <c r="N54" i="36"/>
  <c r="N53" i="36"/>
  <c r="N52" i="36"/>
  <c r="N51" i="36"/>
  <c r="N50" i="36"/>
  <c r="N49" i="36"/>
  <c r="N48" i="36"/>
  <c r="N47" i="36"/>
  <c r="N46" i="36"/>
  <c r="N45" i="36"/>
  <c r="N44" i="36"/>
  <c r="N43" i="36"/>
  <c r="N42" i="36"/>
  <c r="N41" i="36"/>
  <c r="N40" i="36"/>
  <c r="N39" i="36"/>
  <c r="N38" i="36"/>
  <c r="N37" i="36"/>
  <c r="N36" i="36"/>
  <c r="N35" i="36"/>
  <c r="N34" i="36"/>
  <c r="N33" i="36"/>
  <c r="N32" i="36"/>
  <c r="N31" i="36"/>
  <c r="N30" i="36"/>
  <c r="N29" i="36"/>
  <c r="N28" i="36"/>
  <c r="N27" i="36"/>
  <c r="N26" i="36"/>
  <c r="N25" i="36"/>
  <c r="N24" i="36"/>
  <c r="N23" i="36"/>
  <c r="N30" i="35"/>
  <c r="N29" i="35"/>
  <c r="N28" i="35"/>
  <c r="N27" i="35"/>
  <c r="N26" i="35"/>
  <c r="N25" i="35"/>
  <c r="N24" i="35"/>
  <c r="N23" i="35"/>
  <c r="N50" i="34"/>
  <c r="N49" i="34"/>
  <c r="N48" i="34"/>
  <c r="N47" i="34"/>
  <c r="N46" i="34"/>
  <c r="N45" i="34"/>
  <c r="N44" i="34"/>
  <c r="N43" i="34"/>
  <c r="N42" i="34"/>
  <c r="N41" i="34"/>
  <c r="N40" i="34"/>
  <c r="N39" i="34"/>
  <c r="N38" i="34"/>
  <c r="N37" i="34"/>
  <c r="N36" i="34"/>
  <c r="N35" i="34"/>
  <c r="N34" i="34"/>
  <c r="N33" i="34"/>
  <c r="N32" i="34"/>
  <c r="N31" i="34"/>
  <c r="N30" i="34"/>
  <c r="N29" i="34"/>
  <c r="N28" i="34"/>
  <c r="N27" i="34"/>
  <c r="N26" i="34"/>
  <c r="N25" i="34"/>
  <c r="N24" i="34"/>
  <c r="N23" i="34"/>
  <c r="N37" i="33"/>
  <c r="N36" i="33"/>
  <c r="N33" i="33"/>
  <c r="N32" i="33"/>
  <c r="N31" i="33"/>
  <c r="N30" i="33"/>
  <c r="N29" i="33"/>
  <c r="N28" i="33"/>
  <c r="N27" i="33"/>
  <c r="N26" i="33"/>
  <c r="N25" i="33"/>
  <c r="N24" i="33"/>
  <c r="N23" i="33"/>
  <c r="N54" i="32"/>
  <c r="N53" i="32"/>
  <c r="N52" i="32"/>
  <c r="N51" i="32"/>
  <c r="N50" i="32"/>
  <c r="N49" i="32"/>
  <c r="N48" i="32"/>
  <c r="N47" i="32"/>
  <c r="N46" i="32"/>
  <c r="N45" i="32"/>
  <c r="N44" i="32"/>
  <c r="N43" i="32"/>
  <c r="N42" i="32"/>
  <c r="N41" i="32"/>
  <c r="N40" i="32"/>
  <c r="N39" i="32"/>
  <c r="N38" i="32"/>
  <c r="N37" i="32"/>
  <c r="N36" i="32"/>
  <c r="N35" i="32"/>
  <c r="N34" i="32"/>
  <c r="N33" i="32"/>
  <c r="N32" i="32"/>
  <c r="N31" i="32"/>
  <c r="N30" i="32"/>
  <c r="N29" i="32"/>
  <c r="N28" i="32"/>
  <c r="N27" i="32"/>
  <c r="N26" i="32"/>
  <c r="N25" i="32"/>
  <c r="N24" i="32"/>
  <c r="N46" i="31"/>
  <c r="N45" i="31"/>
  <c r="N44" i="31"/>
  <c r="N43" i="31"/>
  <c r="N42" i="31"/>
  <c r="N41" i="31"/>
  <c r="N40" i="31"/>
  <c r="N39" i="31"/>
  <c r="N38" i="31"/>
  <c r="N37" i="31"/>
  <c r="N36" i="31"/>
  <c r="N35" i="31"/>
  <c r="N34" i="31"/>
  <c r="N33" i="31"/>
  <c r="N32" i="31"/>
  <c r="N31" i="31"/>
  <c r="N30" i="31"/>
  <c r="N29" i="31"/>
  <c r="N28" i="31"/>
  <c r="N27" i="31"/>
  <c r="N26" i="31"/>
  <c r="N25" i="31"/>
  <c r="N24" i="31"/>
  <c r="N23" i="31"/>
  <c r="N53" i="30"/>
  <c r="N52" i="30"/>
  <c r="N51" i="30"/>
  <c r="N50" i="30"/>
  <c r="N49" i="30"/>
  <c r="N48" i="30"/>
  <c r="N47" i="30"/>
  <c r="N46" i="30"/>
  <c r="N45" i="30"/>
  <c r="N44" i="30"/>
  <c r="N43" i="30"/>
  <c r="N42" i="30"/>
  <c r="N41" i="30"/>
  <c r="N40" i="30"/>
  <c r="N39" i="30"/>
  <c r="N38" i="30"/>
  <c r="N37" i="30"/>
  <c r="N36" i="30"/>
  <c r="N35" i="30"/>
  <c r="N34" i="30"/>
  <c r="N33" i="30"/>
  <c r="N32" i="30"/>
  <c r="N31" i="30"/>
  <c r="N30" i="30"/>
  <c r="N29" i="30"/>
  <c r="N28" i="30"/>
  <c r="N27" i="30"/>
  <c r="N26" i="30"/>
  <c r="N25" i="30"/>
  <c r="N24" i="30"/>
  <c r="N23" i="30"/>
  <c r="N57" i="29"/>
  <c r="N56" i="29"/>
  <c r="N55" i="29"/>
  <c r="N54"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K24" i="29"/>
  <c r="J24" i="29"/>
  <c r="N24" i="29" s="1"/>
  <c r="N39" i="27"/>
  <c r="N38" i="27"/>
  <c r="N37" i="27"/>
  <c r="N36" i="27"/>
  <c r="N35" i="27"/>
  <c r="N34" i="27"/>
  <c r="N33" i="27"/>
  <c r="N32" i="27"/>
  <c r="N31" i="27"/>
  <c r="N30" i="27"/>
  <c r="N29" i="27"/>
  <c r="N28" i="27"/>
  <c r="N27" i="27"/>
  <c r="N26" i="27"/>
  <c r="N25" i="27"/>
  <c r="N24" i="27"/>
  <c r="N23" i="27"/>
  <c r="N36" i="23" l="1"/>
  <c r="N35" i="23"/>
  <c r="N29" i="23"/>
  <c r="N23" i="23"/>
  <c r="N50" i="20"/>
  <c r="N49" i="20"/>
  <c r="N48" i="20"/>
  <c r="N47" i="20"/>
  <c r="N46" i="20"/>
  <c r="N45" i="20"/>
  <c r="N44" i="20"/>
  <c r="N43" i="20"/>
  <c r="N42" i="20"/>
  <c r="N41" i="20"/>
  <c r="N40" i="20"/>
  <c r="N39" i="20"/>
  <c r="N38" i="20"/>
  <c r="N37" i="20"/>
  <c r="N36" i="20"/>
  <c r="N35" i="20"/>
  <c r="N34" i="20"/>
  <c r="N33" i="20"/>
  <c r="K32" i="20"/>
  <c r="J32" i="20"/>
  <c r="N32" i="20" s="1"/>
  <c r="N31" i="20"/>
  <c r="N30" i="20"/>
  <c r="N29" i="20"/>
  <c r="N28" i="20"/>
  <c r="N27" i="20"/>
  <c r="N26" i="20"/>
  <c r="N25" i="20"/>
  <c r="N24" i="20"/>
  <c r="N23" i="20"/>
  <c r="N52" i="19"/>
  <c r="N51" i="19"/>
  <c r="N50" i="19"/>
  <c r="N49" i="19"/>
  <c r="N48" i="19"/>
  <c r="N47" i="19"/>
  <c r="N46" i="19"/>
  <c r="N45" i="19"/>
  <c r="N44" i="19"/>
  <c r="N43" i="19"/>
  <c r="N42" i="19"/>
  <c r="N41" i="19"/>
  <c r="N40" i="19"/>
  <c r="N39" i="19"/>
  <c r="N38" i="19"/>
  <c r="N37" i="19"/>
  <c r="N36" i="19"/>
  <c r="N35" i="19"/>
  <c r="N34" i="19"/>
  <c r="N33" i="19"/>
  <c r="N32" i="19"/>
  <c r="O31" i="19"/>
  <c r="N31" i="19"/>
  <c r="N30" i="19"/>
  <c r="N29" i="19"/>
  <c r="N28" i="19"/>
  <c r="N27" i="19"/>
  <c r="N26" i="19"/>
  <c r="N25" i="19"/>
  <c r="N24" i="19"/>
  <c r="J23" i="19"/>
  <c r="N23" i="19" s="1"/>
  <c r="N44" i="18"/>
  <c r="O43" i="18"/>
  <c r="K43" i="18"/>
  <c r="J43" i="18"/>
  <c r="N43" i="18" s="1"/>
  <c r="N42" i="18"/>
  <c r="N41" i="18"/>
  <c r="N40" i="18"/>
  <c r="N39" i="18"/>
  <c r="N38" i="18"/>
  <c r="N37" i="18"/>
  <c r="N36" i="18"/>
  <c r="N35" i="18"/>
  <c r="N34" i="18"/>
  <c r="N33" i="18"/>
  <c r="N32" i="18"/>
  <c r="N31" i="18"/>
  <c r="N30" i="18"/>
  <c r="N29" i="18"/>
  <c r="N28" i="18"/>
  <c r="N27" i="18"/>
  <c r="N26" i="18"/>
  <c r="N25" i="18"/>
  <c r="N24" i="18"/>
  <c r="N23" i="18"/>
  <c r="N43" i="17"/>
  <c r="N42" i="17"/>
  <c r="N41" i="17"/>
  <c r="N40" i="17"/>
  <c r="N39" i="17"/>
  <c r="N38" i="17"/>
  <c r="N37" i="17"/>
  <c r="N36" i="17"/>
  <c r="N35" i="17"/>
  <c r="N34" i="17"/>
  <c r="N33" i="17"/>
  <c r="N32" i="17"/>
  <c r="N31" i="17"/>
  <c r="N30" i="17"/>
  <c r="N29" i="17"/>
  <c r="N28" i="17"/>
  <c r="N27" i="17"/>
  <c r="N26" i="17"/>
  <c r="N25" i="17"/>
  <c r="N24" i="17"/>
  <c r="N23" i="17"/>
  <c r="N36" i="16"/>
  <c r="N35" i="16"/>
  <c r="N34" i="16"/>
  <c r="N33" i="16"/>
  <c r="N32" i="16"/>
  <c r="N31" i="16"/>
  <c r="N28" i="16"/>
  <c r="N27" i="16"/>
  <c r="N26" i="16"/>
  <c r="N25" i="16"/>
  <c r="N24" i="16"/>
  <c r="N23" i="16"/>
  <c r="N41" i="15" l="1"/>
  <c r="N40" i="15"/>
  <c r="N39" i="15"/>
  <c r="N38" i="15"/>
  <c r="N37" i="15"/>
  <c r="N36" i="15"/>
  <c r="N35" i="15"/>
  <c r="N34" i="15"/>
  <c r="N33" i="15"/>
  <c r="N32" i="15"/>
  <c r="N31" i="15"/>
  <c r="N30" i="15"/>
  <c r="N29" i="15"/>
  <c r="N28" i="15"/>
  <c r="N27" i="15"/>
  <c r="N26" i="15"/>
  <c r="N25" i="15"/>
  <c r="N24" i="15"/>
  <c r="N23" i="15"/>
  <c r="N32" i="14"/>
  <c r="N31" i="14"/>
  <c r="N30" i="14"/>
  <c r="N29" i="14"/>
  <c r="N28" i="14"/>
  <c r="N27" i="14"/>
  <c r="N26" i="14"/>
  <c r="N25" i="14"/>
  <c r="N24" i="14"/>
  <c r="N23" i="14"/>
  <c r="N30" i="13"/>
  <c r="N29" i="13"/>
  <c r="N28" i="13"/>
  <c r="N27" i="13"/>
  <c r="N26" i="13"/>
  <c r="N25" i="13"/>
  <c r="N24" i="13"/>
  <c r="N23" i="13"/>
  <c r="N37" i="12"/>
  <c r="N36" i="12"/>
  <c r="N35" i="12"/>
  <c r="N34" i="12"/>
  <c r="N33" i="12"/>
  <c r="N32" i="12"/>
  <c r="N31" i="12"/>
  <c r="N30" i="12"/>
  <c r="N29" i="12"/>
  <c r="N28" i="12"/>
  <c r="N27" i="12"/>
  <c r="N26" i="12"/>
  <c r="N25" i="12"/>
  <c r="N24" i="12"/>
  <c r="N23" i="12"/>
  <c r="N30" i="11"/>
  <c r="N29" i="11"/>
  <c r="N28" i="11"/>
  <c r="N27" i="11"/>
  <c r="N26" i="11"/>
  <c r="N25" i="11"/>
  <c r="N24" i="11"/>
  <c r="N23" i="11"/>
  <c r="N65" i="10"/>
  <c r="N64" i="10"/>
  <c r="N63" i="10"/>
  <c r="N62" i="10"/>
  <c r="N61" i="10"/>
  <c r="N60" i="10"/>
  <c r="N59" i="10"/>
  <c r="N58" i="10"/>
  <c r="N56" i="10"/>
  <c r="N55" i="10"/>
  <c r="N54" i="10"/>
  <c r="N53" i="10"/>
  <c r="N52" i="10"/>
  <c r="N51" i="10"/>
  <c r="N50" i="10"/>
  <c r="N49" i="10"/>
  <c r="N48" i="10"/>
  <c r="N47" i="10"/>
  <c r="N46" i="10"/>
  <c r="N45" i="10"/>
  <c r="N44" i="10"/>
  <c r="N43" i="10"/>
  <c r="N42" i="10"/>
  <c r="N41" i="10"/>
  <c r="N40" i="10"/>
  <c r="N38" i="10"/>
  <c r="N37" i="10"/>
  <c r="N35" i="10"/>
  <c r="N31" i="10"/>
  <c r="N30" i="10"/>
  <c r="N29" i="10"/>
  <c r="N28" i="10"/>
  <c r="N27" i="10"/>
  <c r="N26" i="10"/>
  <c r="N25" i="10"/>
  <c r="N24" i="10"/>
  <c r="N23" i="10"/>
  <c r="N43" i="9"/>
  <c r="N42" i="9"/>
  <c r="N41" i="9"/>
  <c r="N40" i="9"/>
  <c r="N39" i="9"/>
  <c r="N38" i="9"/>
  <c r="N37" i="9"/>
  <c r="N36" i="9"/>
  <c r="N35" i="9"/>
  <c r="N34" i="9"/>
  <c r="N33" i="9"/>
  <c r="N32" i="9"/>
  <c r="N31" i="9"/>
  <c r="N30" i="9"/>
  <c r="N29" i="9"/>
  <c r="N28" i="9"/>
  <c r="N27" i="9"/>
  <c r="N26" i="9"/>
  <c r="N25" i="9"/>
  <c r="N24" i="9"/>
  <c r="N23" i="9"/>
  <c r="N39" i="8"/>
  <c r="N38" i="8"/>
  <c r="N37" i="8"/>
  <c r="N36" i="8"/>
  <c r="N35" i="8"/>
  <c r="N34" i="8"/>
  <c r="N33" i="8"/>
  <c r="N32" i="8"/>
  <c r="N31" i="8"/>
  <c r="N30" i="8"/>
  <c r="N29" i="8"/>
  <c r="N28" i="8"/>
  <c r="N27" i="8"/>
  <c r="N26" i="8"/>
  <c r="N25" i="8"/>
  <c r="N24" i="8"/>
  <c r="N23" i="8"/>
  <c r="N31" i="7"/>
  <c r="N30" i="7"/>
  <c r="N29" i="7"/>
  <c r="N28" i="7"/>
  <c r="N27" i="7"/>
  <c r="N26" i="7"/>
  <c r="N25" i="7"/>
  <c r="N24" i="7"/>
  <c r="N2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Mario Alfonso Encinas Muñer</author>
  </authors>
  <commentList>
    <comment ref="O32" authorId="0" shapeId="0" xr:uid="{F621BACC-A8E3-41F9-AFB0-3038BBD40F75}">
      <text>
        <r>
          <rPr>
            <b/>
            <sz val="9"/>
            <color indexed="81"/>
            <rFont val="Tahoma"/>
            <family val="2"/>
          </rPr>
          <t>Mario Alfonso Encinas Muñer:</t>
        </r>
        <r>
          <rPr>
            <sz val="9"/>
            <color indexed="81"/>
            <rFont val="Tahoma"/>
            <family val="2"/>
          </rPr>
          <t xml:space="preserve">
LLEVAMOS 421115 CUENTAS PAGADAS HASTA EL 23 DE OCTUBRE</t>
        </r>
      </text>
    </comment>
    <comment ref="O34" authorId="0" shapeId="0" xr:uid="{ECC0B8BA-DD32-484C-B9DC-36D16F27D803}">
      <text>
        <r>
          <rPr>
            <b/>
            <sz val="9"/>
            <color indexed="81"/>
            <rFont val="Tahoma"/>
            <family val="2"/>
          </rPr>
          <t>Mario Alfonso Encinas Muñer:</t>
        </r>
        <r>
          <rPr>
            <sz val="9"/>
            <color indexed="81"/>
            <rFont val="Tahoma"/>
            <family val="2"/>
          </rPr>
          <t xml:space="preserve">
LLEVAMOS 421115 CUENTAS PAGADAS HASTA EL 23 DE OCTUBRE</t>
        </r>
      </text>
    </comment>
    <comment ref="O47" authorId="0" shapeId="0" xr:uid="{26591CFA-6E0F-430A-B8A4-BC97A79A69CD}">
      <text>
        <r>
          <rPr>
            <b/>
            <sz val="9"/>
            <color indexed="81"/>
            <rFont val="Tahoma"/>
            <family val="2"/>
          </rPr>
          <t>Mario Alfonso Encinas Muñer:</t>
        </r>
        <r>
          <rPr>
            <sz val="9"/>
            <color indexed="81"/>
            <rFont val="Tahoma"/>
            <family val="2"/>
          </rPr>
          <t xml:space="preserve">
llevamos 51,561.00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Mario Alberto Cruz Reyes</author>
  </authors>
  <commentList>
    <comment ref="I48" authorId="0" shapeId="0" xr:uid="{B76DB022-F53B-423D-A2D6-2FDD7416DBE2}">
      <text>
        <r>
          <rPr>
            <b/>
            <sz val="9"/>
            <color indexed="81"/>
            <rFont val="Tahoma"/>
            <family val="2"/>
          </rPr>
          <t>Mario Alberto Cruz Reyes:</t>
        </r>
        <r>
          <rPr>
            <sz val="9"/>
            <color indexed="81"/>
            <rFont val="Tahoma"/>
            <family val="2"/>
          </rPr>
          <t xml:space="preserve">
Preguntar si son informes programados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Mario Alberto Cruz Reyes</author>
  </authors>
  <commentList>
    <comment ref="I37" authorId="0" shapeId="0" xr:uid="{F1312552-554B-4A44-97DF-26E23A852056}">
      <text>
        <r>
          <rPr>
            <b/>
            <sz val="9"/>
            <color indexed="81"/>
            <rFont val="Tahoma"/>
            <family val="2"/>
          </rPr>
          <t>Mario Alberto Cruz Reyes:</t>
        </r>
        <r>
          <rPr>
            <sz val="9"/>
            <color indexed="81"/>
            <rFont val="Tahoma"/>
            <family val="2"/>
          </rPr>
          <t xml:space="preserve">
Generadas vs Estimadas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<sst xmlns="http://schemas.openxmlformats.org/spreadsheetml/2006/main" count="11440" uniqueCount="4573">
  <si>
    <t>OBJETIVO ESTRATÉGICO</t>
  </si>
  <si>
    <t>14. INCREMENTAR LA PARTICIPACIÓN CIUDADANA EN LAS DECISIONES PÚBLICAS PARA QUE ZAPOPANAS Y ZAPOPANOS ACCEDAN A LOS SERVICIOS Y PROGRAMAS MUNICIPALES.</t>
  </si>
  <si>
    <t>15. MEJORAR EL DESEMPEÑO DEL GOBIERNO MUNICIPAL PARA QUE LA PREVENCIÓN, DETECCIÓN Y CORRECCIÓN DE PRÁCTICAS DE GOBIERNO INDEBIDAS SEA UNA CONSTANTE QUE POSICIONE A ZAPOPAN COMO REFERENTE DE TRANSPARENCIA, RENDICIÓN DE CUENTAS Y UNA HACIENDA PÚBLICA CONSOLIDADA.</t>
  </si>
  <si>
    <t>11. DISMINUIR LOS FACTORES DE RIESGO, PARA MODIFICAR LOS PATRONES SOCIOCULTURALES QUE INFLUYEN EN LA GENERACIÓN DE LAS VIOLENCIAS EN TODOS SUS TIPOS Y MODALIDADES, CON PRIORIDAD EN LAS ZONAS DE MAYOR INCIDENCIA DELICTIVA.</t>
  </si>
  <si>
    <t>12. GENERAR CERTEZA JURÍDICA CON ENFOQUE DE CULTURA DE PAZ EN LOS PROCESOS DE IMPARTICIÓN DE JUSTICIA.</t>
  </si>
  <si>
    <t>6. GENERAR UN DESARROLLO TERRITORIAL Y URBANO, ORDENADO, SUSTENTABLE Y AMIGABLE CON EL MEDIO AMBIENTE.</t>
  </si>
  <si>
    <t>7. DISMINUIR LOS FACTORES QUE PROVOCAN SITUACIONES DE RIESGO DE DESASTRE PARA SALVAGUARDAR LA VIDA DE ZAPOPANAS Y ZAPOPANOS, SUS BIENES Y SU ENTORNO, CON LA PARTICIPACIÓN DE LA SOCIEDAD SIENDO UN MUNICIPIO SOLIDARIO Y RESILIENTE.</t>
  </si>
  <si>
    <t>5. MEJORAR LA IMAGEN URBANA DEL MUNICIPIO CON LA RECUPERACIÓN, REHABILITACIÓN, INTEGRACIÓN Y CONSERVACIÓN DE ÁREAS NATURALES, INFRAESTRUCTURA Y ESPACIOS PÚBLICOS.</t>
  </si>
  <si>
    <t>3. MEJORAR LOS SERVICIOS PÚBLICOS MUNICIPALES EN FAVOR DE ZAPOPANAS Y ZAPOPANOS.</t>
  </si>
  <si>
    <t>16. INTEGRAR BUENAS PRÁCTICAS DE INNOVACIÓN ADMINISTRATIVA Y DIGITAL EN SERVICIOS PÚBLICOS, TRÁMITES Y PROCESOS PARA UNA EFECTIVA INTEROPERATIVIDAD ENTRE LAS UNIDADES ADMINISTRATIVAS DEL GOBIERNO MUNICIPAL.</t>
  </si>
  <si>
    <t>10. INCREMENTAR LA OFERTA Y ACCESO DE OPORTUNIDADES DE CAPACITACIÓN, FORMACIÓN LABORAL Y EMPRESARIAL PARA ZAPOPANAS Y ZAPOPANOS.</t>
  </si>
  <si>
    <t>1. MEJORAR EL DESARROLLO INTEGRAL DE ZAPOPANAS Y ZAPOPANOS CON PROGRAMAS, SERVICIOS, PROYECTOS Y ACCIONES QUE ATIENDAN EL BIENESTAR SOCIAL.</t>
  </si>
  <si>
    <t>8. INCREMENTAR LA DERRAMA ECONÓMICA CON LA PROMOCIÓN TURÍSTICA Y ATRACCIÓN A LA INVERSIÓN.</t>
  </si>
  <si>
    <t>9. INCREMENTAR LOS EMPLEOS Y LOS INGRESOS CON MECANISMOS DE VINCULACIÓN FINANCIERA Y ASISTENCIA TÉCNICA.</t>
  </si>
  <si>
    <t>4. MEJORAR LA INFRAESTRUCTURA VIAL CON UNA CORRECTA INCLUSIÓN DE ACCESIBILIDAD
UNIVERSAL Y CON SISTEMAS DE MOVILIDAD AMIGABLES, SOSTENIBLES Y LIBRES DE FACTORES DE RIESGO.</t>
  </si>
  <si>
    <t>2. DISMINUIR LAS BRECHAS DE DESIGUALDAD SOCIAL, DE GÉNERO, EDUCATIVAS Y ECONÓMICAS CON SERVICIOS Y PROGRAMAS INTEGRALES CON ENFOQUE DE DERECHOS HUMANOS Y PERSPECTIVA DE GÉNERO PARA ZAPOPANAS Y ZAPOPANOS.</t>
  </si>
  <si>
    <t>PROYECTO DE PRESUPUESTO 2026</t>
  </si>
  <si>
    <t>PROYECTO DE PRESUPUESTO (PbR) 2026</t>
  </si>
  <si>
    <t>COORDINACIÓN / UNIDAD RESPONSABLE</t>
  </si>
  <si>
    <t>NÚMERO DE  PROGRAMAS PRESUPUESTARIOS</t>
  </si>
  <si>
    <t>MONTO ASIGNADO</t>
  </si>
  <si>
    <t>PROPORCIÓN PRESUPUESTARIA POR PROGRAMA</t>
  </si>
  <si>
    <t xml:space="preserve">MATRICES DE INDICADORES </t>
  </si>
  <si>
    <t>INDICADORES PARA RESULTADOS</t>
  </si>
  <si>
    <t>PROPORCIÓN DE INDICADORES POR PROGRAMA</t>
  </si>
  <si>
    <t>01. PRESIDENCIA MUNICIPAL</t>
  </si>
  <si>
    <t>01.1 GESTIÓN GUBERNAMENTAL</t>
  </si>
  <si>
    <t>1. GESTIÓN GUBERNAMENTAL</t>
  </si>
  <si>
    <t>01.2 TRANSPARENCIA</t>
  </si>
  <si>
    <t>2. TRANSPARENCIA</t>
  </si>
  <si>
    <t>02. JEFATURA DE GABINETE</t>
  </si>
  <si>
    <t>02.1 APOYO A LA FUNCIÓN PÚBLICA Y AL MEJORAMIENTO DE LA GESTIÓN</t>
  </si>
  <si>
    <t>3. APOYO A LA FUNCIÓN PÚBLICA Y AL MEJORAMIENTO DE LA GESTIÓN</t>
  </si>
  <si>
    <t>03. COMISARÍA GENERAL DE SEGURIDAD PÚBLICA</t>
  </si>
  <si>
    <t>03.1  SEGURIDAD PÚBLICA</t>
  </si>
  <si>
    <t>4. SEGURIDAD PÚBLICA</t>
  </si>
  <si>
    <t>04. SINDICATURA</t>
  </si>
  <si>
    <t>04.1 PROCURACIÓN DE JUSTICIA</t>
  </si>
  <si>
    <t>5. PROCURACIÓN DE JUSTICIA</t>
  </si>
  <si>
    <t>04.2 CERTEZA JURÍDICA</t>
  </si>
  <si>
    <t>6. CERTEZA JURÍDICA</t>
  </si>
  <si>
    <t>05. SECRETARÍA DEL AYUNTAMIENTO</t>
  </si>
  <si>
    <t>05.1 EFICIENCIA GUBERNAMENTAL PARA LA POBLACIÓN</t>
  </si>
  <si>
    <t>7. EFICIENCIA GUBERNAMENTAL PARA LA POBLACIÓN</t>
  </si>
  <si>
    <t>05.2 GESTIÓN INTERNA EFICIENTE</t>
  </si>
  <si>
    <t>8. GESTIÓN INTERNA EFICIENTE</t>
  </si>
  <si>
    <t>10. INSPECCIÓN DE LUGARES QUE REQUIEREN DE LICENCIA O PERMISO</t>
  </si>
  <si>
    <t>06. TESORERÍA</t>
  </si>
  <si>
    <t>06.1 FORTALECIMIENTO Y OPTIMIZACIÓN DEL CATASTRO</t>
  </si>
  <si>
    <t>11. FORTALECIMIENTO Y OPTIMIZACIÓN DEL CATASTRO</t>
  </si>
  <si>
    <t>06.2 INGRESOS</t>
  </si>
  <si>
    <t>12. INGRESOS</t>
  </si>
  <si>
    <t>06.3 CONTABILIDAD Y EGRESOS</t>
  </si>
  <si>
    <t>13. CONTABILIDAD Y EGRESOS</t>
  </si>
  <si>
    <t>06.4 FONDO DE APORTACIONES PARA EL FORTALECIMIENTO MUNICIPAL*</t>
  </si>
  <si>
    <t xml:space="preserve">36. FONDO DE APORTACIONES PARA EL FORTALECIMIENTO MUNICIPAL </t>
  </si>
  <si>
    <t>07. CONTRALORÍA CIUDADANA</t>
  </si>
  <si>
    <t>07.1 FISCALIZACIÓN, AUDITORÍA Y COMBATE A LA CORRUPCIÓN</t>
  </si>
  <si>
    <t>14.FISCALIZACIÓN, AUDITORÍA Y COMBATE A LA CORRUPCIÓN</t>
  </si>
  <si>
    <t>08. COORDINACIÓN GENERAL DE SERVICIOS MUNICIPALES</t>
  </si>
  <si>
    <t>08.1 IMAGEN URBANA</t>
  </si>
  <si>
    <t>15. IMAGEN URBANA</t>
  </si>
  <si>
    <t>08.2 ESPACIOS PÚBLICOS</t>
  </si>
  <si>
    <t>16. ESPACIOS PÚBLICOS</t>
  </si>
  <si>
    <t>09. COORDINACIÓN GENERAL DE ADMINISTRACIÓN E INNOVACIÓN GUBERNAMENTAL</t>
  </si>
  <si>
    <t>09.1 TECNOLOGÍAS DE LA INFORMACIÓN Y COMUNICACIÓN</t>
  </si>
  <si>
    <t>18. TECNOLOGÍAS DE LA INFORMACIÓN Y COMUNICACIÓN</t>
  </si>
  <si>
    <t>09.2 MANTENIMIENTO</t>
  </si>
  <si>
    <t>19. MANTENIMIENTO</t>
  </si>
  <si>
    <t>10. COORDINACIÓN GENERAL DE DESARROLLO ECONÓMICO Y COMBATE A LA DESIGUALDAD</t>
  </si>
  <si>
    <t>10.1 ACCESO AL MERCADO LABORAL</t>
  </si>
  <si>
    <t>20. ACCESO AL MERCADO LABORAL</t>
  </si>
  <si>
    <t>10.2 COMBATE A LA DESIGUALDAD</t>
  </si>
  <si>
    <t>21. COMBATE A LA DESIGUALDAD</t>
  </si>
  <si>
    <t>10.3 TURISMO</t>
  </si>
  <si>
    <t>22. TURISMO</t>
  </si>
  <si>
    <t>10.4 EMPRENDEDORES</t>
  </si>
  <si>
    <t>23. EMPRENDEDORES</t>
  </si>
  <si>
    <t>10.5 ZAPOPAN PRESENTE</t>
  </si>
  <si>
    <t>24. ZAPOPAN PRESENTE</t>
  </si>
  <si>
    <t>11. COORDINACIÓN GENERAL DE GESTIÓN INTEGRAL DE LA CIUDAD</t>
  </si>
  <si>
    <t>11.1 ORDENAMIENTO DEL TERRITORIO</t>
  </si>
  <si>
    <t>25. ORDENAMIENTO DEL TERRITORIO</t>
  </si>
  <si>
    <t>11.2 MOVILIDAD Y TRANSPORTE</t>
  </si>
  <si>
    <t>26. MOVILIDAD Y TRANSPORTE</t>
  </si>
  <si>
    <t>11.3 MEDIO AMBIENTE</t>
  </si>
  <si>
    <t>27. MEDIO AMBIENTE</t>
  </si>
  <si>
    <t>12. DIRECCIÓN DE OBRAS PÚBLICAS E INFRAESTRUCTURA</t>
  </si>
  <si>
    <t>12.1 OBRA PÚBLICA MUNICIPAL</t>
  </si>
  <si>
    <t>28. OBRA PÚBLICA MUNICIPAL</t>
  </si>
  <si>
    <t>13. COORDINACIÓN GENERAL DE CONSTRUCCIÓN DE LA COMUNIDAD</t>
  </si>
  <si>
    <t>13.1 MAZ ARTE ZAPOPAN</t>
  </si>
  <si>
    <t>29. MAZ ARTE ZAPOPAN</t>
  </si>
  <si>
    <t>13.2 EDUCACIÓN ZAPOPAN</t>
  </si>
  <si>
    <t>30. EDUCACIÓN ZAPOPAN</t>
  </si>
  <si>
    <t>13.3 CULTURA PARA TODOS</t>
  </si>
  <si>
    <t>31. CULTURA PARA TODOS</t>
  </si>
  <si>
    <t>13.4 CIUDAD DE LAS NIÑAS Y LOS NIÑOS</t>
  </si>
  <si>
    <t>33. ZAPOPAN CIUDAD DE LAS NIÑAS Y  LOS NIÑOS</t>
  </si>
  <si>
    <t>13.5 DESARROLLO COMUNITARIO</t>
  </si>
  <si>
    <t>34. DESARROLLO COMUNITARIO</t>
  </si>
  <si>
    <t>13.6 INSTITUTO DE LAS JUVENTUDES DE ZAPOPAN</t>
  </si>
  <si>
    <t>35. INSTITUTO DE LAS JUVENTUDES DE ZAPOPAN.</t>
  </si>
  <si>
    <t xml:space="preserve">14. COORDINACIÓN GENERAL DE CERCANIA CIUDADANA </t>
  </si>
  <si>
    <t>14.1 CERCANÍA CIUDADANA</t>
  </si>
  <si>
    <t>17. CERCANÍA CIUDADANA</t>
  </si>
  <si>
    <t>14.2 PARTICIPACIÓN CIUDADANA</t>
  </si>
  <si>
    <t>32. PARTICIPACIÓN CIUDADANA</t>
  </si>
  <si>
    <t>15. COORDINACIÓN GENERAL DE INFRAESTRUCTURA Y COMERCIO Y SERVICIOS COMUNITARIOS</t>
  </si>
  <si>
    <t>15.1 INFRAESTRUCTURA Y COMERCIO Y SERVICIOS COMUNITARIOS</t>
  </si>
  <si>
    <t xml:space="preserve">TOTAL </t>
  </si>
  <si>
    <t>* Para efectos informativos el monto del Programa Presupuestario 36 "FONDO DE APORTACIONES PARA EL FORTALECIMIENTO MUNICIPAL", se acumula en la Tesorería Municipal quien operativamente administra el programa, sin embargo el recurso es ejercido por mas Unidades Responsables (Coordinación General de Servicios Municipales, Comisaría General de Seguirdad Pública, Coordinación General de Administración e Innovación Gubrnamental, etc).</t>
  </si>
  <si>
    <t>MUNICIPIO</t>
  </si>
  <si>
    <t>ZAPOPAN.</t>
  </si>
  <si>
    <t>DENOMINACIÓN DEL PROGRAMA</t>
  </si>
  <si>
    <t>05.1. EFICIENCIA GUBERNAMENTAL PARA LA POBLACIÓN.</t>
  </si>
  <si>
    <t>CATEGORÍA PROGRAMÁTICA</t>
  </si>
  <si>
    <t>B. PROVISIÓN DE BIENES PÚBLICOS.</t>
  </si>
  <si>
    <t>UNIDAD RESPONSABLE/OPD</t>
  </si>
  <si>
    <t>SECRETARÍA DEL AYUNTAMIENTO.</t>
  </si>
  <si>
    <t>FINALIDAD</t>
  </si>
  <si>
    <t>1. GOBIERNO.</t>
  </si>
  <si>
    <t>FUNCIÓN</t>
  </si>
  <si>
    <t>1.8. OTROS SERVICIOS GENERALES.</t>
  </si>
  <si>
    <t>SUB-FUNCIÓN</t>
  </si>
  <si>
    <t>1.8.1. SERVICIOS REGISTRALES, ADMINISTRATIVOS Y PATRIMONIALES.</t>
  </si>
  <si>
    <t>PLAN NACIONAL DE DESARROLLO</t>
  </si>
  <si>
    <t>ALINEACIÓN CON OBJETIVOS SUPERIORES DEL PND</t>
  </si>
  <si>
    <t>ALINEACIÓN CON OBJETIVOS SECUNDARIOS DEL PND</t>
  </si>
  <si>
    <t>PLAN ESTATAL DE DESARROLLO</t>
  </si>
  <si>
    <t>ALINEACIÓN CON OBJETIVOS SUPERIORES DEL PED</t>
  </si>
  <si>
    <t>ALINEACIÓN CON OBJETIVOS SECUNDARIOS DEL PED</t>
  </si>
  <si>
    <t>PLAN MUNICIPAL DE DESARROLLO Y GOBERNANZA 2024 - 2027</t>
  </si>
  <si>
    <t>ALINEACIÓN CON EL TEMA DE DESARROLLO DEL  PMDyG</t>
  </si>
  <si>
    <t>ALINEACIÓN CON LA POLÍTICA DE DESARROLLO  DEL  PMDyG</t>
  </si>
  <si>
    <t>ALINEACIÓN CON EL OBJETIVO ESTRATÉGICO DEL  PMDyG</t>
  </si>
  <si>
    <t>ALINEACIÓN CON LA ESTRATEGIA ESPECÍFICA DEL  PMDyG</t>
  </si>
  <si>
    <t>IMPORTE</t>
  </si>
  <si>
    <t>I N D I C A D O R E S</t>
  </si>
  <si>
    <t>¿CONTIENE PRESUPUESTO CON PERSPECTIVA DE GÉNERO? (DIRECTO, INDIRECTO, N/A) *SOLO APLICA EN COMPONENTES.</t>
  </si>
  <si>
    <t>RESUMEN NARRATIVO</t>
  </si>
  <si>
    <t>NOMBRE DEL INDICADOR</t>
  </si>
  <si>
    <t>DEFINICIÓN</t>
  </si>
  <si>
    <t>DIMENSIÓN</t>
  </si>
  <si>
    <t>TIPO</t>
  </si>
  <si>
    <t>MÉTODO DE CÁLCULO</t>
  </si>
  <si>
    <t>VALOR PROGRAMADO 1 (NUMERADOR)</t>
  </si>
  <si>
    <t>VALOR PROGRAMADO 2 (DENOMINADOR)</t>
  </si>
  <si>
    <t>FRECUENCIA DE MEDICIÓN</t>
  </si>
  <si>
    <t>UNIDAD DE MEDIDA</t>
  </si>
  <si>
    <t>METAS</t>
  </si>
  <si>
    <t>LÍNEA BASE</t>
  </si>
  <si>
    <t>MEDIOS DE VERIFICACIÓN</t>
  </si>
  <si>
    <t>SUPUESTOS</t>
  </si>
  <si>
    <t>FIN</t>
  </si>
  <si>
    <t>07 CONTRIBUIR A GENERAR UN VÍNCULO ENTRE EL GOBIERNO Y EL CIUDADANO.</t>
  </si>
  <si>
    <t>PORCENTAJE DE PETICIONES CIUDADANAS Y SERVICIOS MUNICIPALES OTORGADOS</t>
  </si>
  <si>
    <t>PETICIONES CIUDADANAS Y SERVICIOS MUNICIPALES QUE CONTRIBUYEN A GENERAR UN VINCULO ENTRE EL GOBIERNO Y EL CIUDADANO.</t>
  </si>
  <si>
    <t>EFICACIA</t>
  </si>
  <si>
    <t>ESTRATÉGICO</t>
  </si>
  <si>
    <t>(PETICIONES Y SERVICIOS ATENDIDOS / PETICIONES Y SERVICIOS PROGRAMADOS)*100</t>
  </si>
  <si>
    <t>ANUAL</t>
  </si>
  <si>
    <t>PORCENTAJE</t>
  </si>
  <si>
    <t>BASE DE DATOS DE LA DIRECCIÓN DE ATENCIÓN CIUDADANA.</t>
  </si>
  <si>
    <t>PROPÓSITO</t>
  </si>
  <si>
    <t>07 LOS CIUDADANOS DE ZAPOPAN RECIBEN SERVICIOS MUNICIPALES DE CALIDAD.</t>
  </si>
  <si>
    <t xml:space="preserve">PORCENTAJE DE SERVICIOS MUNICIPALES DE LA SECRETARÍA DEL AYUNTAMIENTO ATENDIDOS </t>
  </si>
  <si>
    <t xml:space="preserve">SERVICIOS MUNICIPALES DE LA SECRETARÍA DEL AYUNTAMIENTO ATENDIDOS PARA BRINDAR UN SERVICIO DE CALIDAD A LOS ZAPOPANOS  </t>
  </si>
  <si>
    <t>(SERVICIOS MUNICIPALES ATENDIDOS / SERVICIOS MUNICIPALES PROGRAMADOS)*100</t>
  </si>
  <si>
    <t>TRIMESTRAL</t>
  </si>
  <si>
    <t>QUE LOS CIUDADANOS DE ZAPOPAN REALICEN LOS REPORTES DE SERVICIOS</t>
  </si>
  <si>
    <t>COMPONENTE 1</t>
  </si>
  <si>
    <t>046 ACCIONES ESTRATÉGICAS PARA LA EXPEDICIÓN DE CARTILLAS MILITARES.</t>
  </si>
  <si>
    <t>PORCENTAJE DE ACCIONES ESTRATÉGICAS PARA LA EXPEDICIÓN DE CARTILLAS MILITARES</t>
  </si>
  <si>
    <t xml:space="preserve">ACCIONES ESTRATÉGICAS EMPRENDIDAS PARA LA EXPEDICIÓN DE CARTILLAS MILITARES </t>
  </si>
  <si>
    <t>GESTIÓN</t>
  </si>
  <si>
    <t>ACCIONES ESTRATÉGICAS EMPRENDIDAS PARA LA EXPEDICIÓN DE CARTILLAS MILITARES / ACCIONES ESTRATÉGICAS PROGRAMADAS)*100</t>
  </si>
  <si>
    <t>MENSUAL</t>
  </si>
  <si>
    <t>REGISTROS INTERNOS DE LA JUNTA DE RECLUTAMIENTO.</t>
  </si>
  <si>
    <t>QUE EL  CIUDADANO EN EDAD PERTINENTE, PARTICIPE Y/O REALICE SU SOLICITUD DE LIBERACIÓN DE CARTILLA MILITAR.</t>
  </si>
  <si>
    <t>INDIRECTO</t>
  </si>
  <si>
    <t>ACTIVIDAD 1.1</t>
  </si>
  <si>
    <t>223 EXPEDICIÓN DE CARTILLA MILITAR.</t>
  </si>
  <si>
    <t>PORCENTAJE DE EXPEDICIÓN DE CARTILLA MILITAR.</t>
  </si>
  <si>
    <t>CARTILLAS MILITARES EXPEDIDAS EN RELACIÓN A LAS CARTILLAS MILITARES SOLICITADAS.</t>
  </si>
  <si>
    <t>(CARTILLAS MILITARES EXPEDIDAS / CARTILLAS MILITARES PROYECTADAS)*100</t>
  </si>
  <si>
    <t>INFORME DE CARTILLAS EXPEDIDAS DE LA JUNTA DE RECLUTAMIENTO.</t>
  </si>
  <si>
    <t>QUE EL  CIUDADANO EN EDAD PERTINENTE, REALICE SU SOLICITUD DE LIBERACIÓN DE CARTILLA MILITAR.</t>
  </si>
  <si>
    <t>ACTIVIDAD 1.2</t>
  </si>
  <si>
    <t>234 ASESORÍA A JÓVENES EN EDAD MILITAR SOBRE TRÁMITES Y REQUISITOS PARA EL CUMPLIMIENTO DEL SERVICIO MILITAR NACIONAL.</t>
  </si>
  <si>
    <t>PORCENTAJE DE JÓVENES ASESORADOS RESPECTO AL CUMPLIMIENTO DEL SERVICIO MILITAR NACIONAL</t>
  </si>
  <si>
    <t xml:space="preserve">JÓVENES ASESORADOS RESPECTO AL CUMPLIMIENTO DEL SERVICIO MILITAR NACIONAL </t>
  </si>
  <si>
    <t>(JÓVENES ASESORADOS RESPECTO AL CUMPLIMIENTO DEL SERVICIO MILITAR NACIONAL  / JÓVENES PROGRAMADOS)*100</t>
  </si>
  <si>
    <t>JUNTA DE RECLUTAMIENTO.</t>
  </si>
  <si>
    <t>QUE LOS JÓVENES ASISTAN Y PARTICIPEN EN LA SESIONES DE ASESORÍA IMPARTIDAS POR LA JUNTA DE RECLUTAMIENTO</t>
  </si>
  <si>
    <t>ACTIVIDAD 1.3</t>
  </si>
  <si>
    <t>235 EVENTOS DE DIFUSIÓN EN EL SECTOR EDUCATIVO  PARA INCENTIVAR AL ALUMNADO A TRAMITAR LA CARTILLA Y DE SER EL CASO CUMPLIR CON EL SERVICIO MILITAR.</t>
  </si>
  <si>
    <t>PORCENTAJE DE EVENTOS REALIZADOS EN EL SECTOR EDUCATIVO PARA INCENTIVAR AL ALUMNADO A TRAMITAR CARTILLA MILITAR Y CUMPLIR CON EL SERVICIO MILITAR NACIONAL</t>
  </si>
  <si>
    <t xml:space="preserve">EVENTOS REALIZADOS EN EL SECTOR EDUCATIVO PARA INCENTIVAR AL ALUMNADO A TRAMITAR LA CARTILLA MILITAR  Y CUMPLIR CON EL SERVICIO MILITAR. </t>
  </si>
  <si>
    <t>(EVENTOS EN EL SECTOR EDUCATIVO PARA INCENTIVAR A LA CIUDADANÍA A TRAMITAR LA CARTILLA MILITAR / EVENTOS PROGRAMADOS)*100</t>
  </si>
  <si>
    <t>QUE EXISTA MATERIAL AUDIOVISUAL PARA PRESENTAR A LA CIUDADANÍA RESPECTO REQUISITOS PARA  TRAMITAR LA CARTILLA MILITAR Y CUMPLIR CON EL SERVICIO MILITAR NACIONAL</t>
  </si>
  <si>
    <t>ACTIVIDAD 1.5</t>
  </si>
  <si>
    <t>236 MUJERES CAPACITADAS PARA PARTICIPAR COMO VOLUNTARIAS EN EL SERVICIO MILITAR NACIONAL Y OBTENER SU CARTILLA.</t>
  </si>
  <si>
    <t xml:space="preserve">PORCENTAJE DE MUJERES ASESORADAS Y CAPACITADAS RESPECTO AL CUMPLIMIENTO COMO VOLUNTARIAS EN EL SERVICIO MILITAR NACIONAL Y LA OBTENCIÓN DE SU CARTILLA MILITAR. </t>
  </si>
  <si>
    <t xml:space="preserve">MUJERES VOLUNTARIAS PARTICIPANTES EN EVENTOS DE CAPACITACIÓN Y ASESORÍA ACERCA DEL SERVICIO NACIONAL MILITAR </t>
  </si>
  <si>
    <t>(MUJERES PARTICIPANTES EN EVENTOS CAPACITACIÓN Y ASESORÍAS EN EL SERVICIO NACIONAL MILITAR / MUJERES PROGRAMADAS)*100</t>
  </si>
  <si>
    <t>QUE LAS MUJERES PARTICIPEN EN LAS SESIONES DE ASESORÍA IMPARTIDAS POR LA JUNTA DE RECLUTAMIENTO</t>
  </si>
  <si>
    <t>COMPONENTE 2</t>
  </si>
  <si>
    <t>065 GACETAS MUNICIPALES PUBLICADAS IMPRESAS Y DISTRIBUIDAS.</t>
  </si>
  <si>
    <t>PORCENTAJE DE ACCIONES ORIENTADAS A LA PROMOCIÓN Y DIFUSIÓN DE GACETAS, CRÓNICAS E INFOGRAFÍAS DISTRIBUIDAS</t>
  </si>
  <si>
    <t>ACCIONES ORIENTADAS A LA PROMOCIÓN Y DIFUSIÓN DE GACETAS, CRÓNICAS E INFOGRAFÍAS</t>
  </si>
  <si>
    <r>
      <rPr>
        <sz val="12"/>
        <color rgb="FFFF0000"/>
        <rFont val="Arial"/>
        <family val="2"/>
      </rPr>
      <t>(</t>
    </r>
    <r>
      <rPr>
        <sz val="12"/>
        <rFont val="Arial"/>
        <family val="2"/>
      </rPr>
      <t>ACCIONES ORIENTADAS A LA PROMOCIÓN Y DIFUSIÓN REALIZADAS / ACCIONES ORIENTADAS A LA PROMOCIÓN Y DIFUSIÓN PROGRAMADAS)*100</t>
    </r>
  </si>
  <si>
    <t>CONTROL INTERNO DE ARCHIVO GENERAL.</t>
  </si>
  <si>
    <t>QUE SE CUENTE CON PRESUPUESTO PARA LA IMPRESIÓN Y DISTRIBUCIÓN.</t>
  </si>
  <si>
    <t>ACTIVIDAD 2.1</t>
  </si>
  <si>
    <t>194 GACETA MUNICIPAL.</t>
  </si>
  <si>
    <t>PORCENTAJE DE GACETAS MUNICIPALES PUBLICADAS.</t>
  </si>
  <si>
    <t>NIVEL DE CUMPLIMIENTO EN LA PUBLICACIÓN DE GACETAS MUNICIPALES</t>
  </si>
  <si>
    <r>
      <rPr>
        <sz val="12"/>
        <color rgb="FFFF0000"/>
        <rFont val="Arial"/>
        <family val="2"/>
      </rPr>
      <t>(</t>
    </r>
    <r>
      <rPr>
        <sz val="12"/>
        <rFont val="Arial"/>
        <family val="2"/>
      </rPr>
      <t>GACETAS MUNICIPALES PUBLICADAS / GACETAS MUNICIPALES PROGRAMADAS) *100</t>
    </r>
  </si>
  <si>
    <t>QUE SE CUENTE CON PRESUPUESTO PARA LA IMPRESIÓN Y DISTRIBUCIÓN DE LA GACETA MUNICIPAL.</t>
  </si>
  <si>
    <t>ACTIVIDAD 2.2</t>
  </si>
  <si>
    <t>196 PUBLICACIONES DIVERSAS.</t>
  </si>
  <si>
    <t xml:space="preserve"> PORCENTAJE DE PUBLICACIONES DE CRÓNICAS E INFOGRAFÍAS DISTRIBUIDAS.</t>
  </si>
  <si>
    <t>NIVEL DE CUMPLIMIENTO EN LA PUBLICACIÓN DE CRÓNICAS E INFOGRAFÍAS</t>
  </si>
  <si>
    <r>
      <rPr>
        <sz val="12"/>
        <color rgb="FFFF0000"/>
        <rFont val="Lufga"/>
      </rPr>
      <t>(</t>
    </r>
    <r>
      <rPr>
        <sz val="12"/>
        <rFont val="Lufga"/>
      </rPr>
      <t>PUBLICACIONES DE CRÓNICAS E INFOGRAFÍAS / PUBLICACIONES PROGRAMADAS)*100</t>
    </r>
  </si>
  <si>
    <t>QUE SE CUENTE CON PRESUPUESTO PARA LA IMPRESIÓN Y DISTRIBUCIÓN DE PUBLICACIONES DIVERSAS.</t>
  </si>
  <si>
    <t>ACTIVIDAD 2.3</t>
  </si>
  <si>
    <t>204 TALLER CRÓNICAS ZAPOPANAS.</t>
  </si>
  <si>
    <t>PORCENTAJE DE TALLERES DE CRÓNICZAS ZAPOPANAS REALIZADOS</t>
  </si>
  <si>
    <t>GRADO DE CUMPLIMIENTO DE LA PROGRAMACIÓN ANUAL DE TALLERES.</t>
  </si>
  <si>
    <t>(TALLERES REALIZADOS / TALLERES PROGRAMADOS)*100</t>
  </si>
  <si>
    <t>BASE DE DATOS DE LA DIRECCION DEL ARCHIVO MUNICIPAL</t>
  </si>
  <si>
    <t>QUE SE CUENTE CON EL RECURSO HUMANO Y MATERIAL PARA LA REALIZACIÓN DE LOS TALLERES.</t>
  </si>
  <si>
    <t>COMPONENTE 3</t>
  </si>
  <si>
    <t>123 SERVICIOS DE CALIDAD EN EL ARCHIVO GENERAL DEL MUNICIPIO REALIZADOS.</t>
  </si>
  <si>
    <t>PORCENTAJE DE ACCIONES DE GESTIÓN Y CULTURA DOCUMENTAL REALIZADAS</t>
  </si>
  <si>
    <t>GRADO DE AVANCE INSTITUCIONAL EN LA ATENCIÓN DE SOLICITUDES INFORMACIÓN DOCUMENTAL Y EN LA CAPACITACIÓN DE SERVIDORES PÚBLICOS</t>
  </si>
  <si>
    <t>(ACCIONES DE GESTIÓN Y CULTURA DOCUMENTAL REALIZADAS / ACCIONES DE GESTIÓN Y CULTURA DOCUMENTAL PROGRAMADAS)*100</t>
  </si>
  <si>
    <t>QUE LAS ÁREAS DEL AYUNTAMIENTO ENVÍEN MATERIALES DOCUMENTALES AL ARCHIVO HISTÓRICO.</t>
  </si>
  <si>
    <t>ACTIVIDAD 3.1</t>
  </si>
  <si>
    <t>608 ATENCIÓN Y SEGUIMIENTO A SOLICITUDES DE DOCUMENTACIÓN E INFORMACIÓN PÚBLICA.</t>
  </si>
  <si>
    <t>PORCENTAJE DE SOLICITUDES DE DOCUMENTACIÓN E INFORMACIÓN PÚBLICA ATENDIDAS.</t>
  </si>
  <si>
    <t>CONTROL Y SEGUIMIENTO  A LAS SOLICITUDES DE DOCUMENTACIÓN  E INFORMACIÓN PÚBLICA.</t>
  </si>
  <si>
    <t>(SOLICITUDES ATENDIDAS / SOLICITUDES RECIBIDAS)*100</t>
  </si>
  <si>
    <t>QUE LAS ÁREAS DEL AYUNTAMIENTO O LA CIUDADANÍA  ENVÍEN SOLICITUDES DOCUMENTALES O DE INFORMACIÓN PÚBLICA.</t>
  </si>
  <si>
    <t>ACTIVIDAD 3.2</t>
  </si>
  <si>
    <t>203 ATENCIÓN Y CAPACITACIÓN A SERVIDORES PÚBLICOS EN MATERIA DE GESTIÓN DOCUMENTAL</t>
  </si>
  <si>
    <t xml:space="preserve">PORCENTAJE DE SERVIDORES PÚBLICOS CAPACITADOS EN MATERIA DE GESTIÓN DOCUMENTAL </t>
  </si>
  <si>
    <t>MIDE EL NÚMERO DE SERVIDORES CAPACITADOS AL AÑO CONTRA LA LÍNEA BASE</t>
  </si>
  <si>
    <t>(SERVIDORES PÚBLICOS CAPACITADOS / SERVIDORES PÚBLICOS PROGRAMADOS)*100</t>
  </si>
  <si>
    <t>QUE LOS SERVIDORES PÚBLICOS ACUDAN AL PROGRAMA DE CAPACITACIÓN</t>
  </si>
  <si>
    <t>ACTIVIDAD 3.3</t>
  </si>
  <si>
    <t>207 GESTIÓN DOCUMENTAL DEL ARCHIVO</t>
  </si>
  <si>
    <t xml:space="preserve"> PORCENTAJE DE DOCUMENTOS HISTÓRICOS Y SEMIACTIVOS DEL GOBIERNO MUNICIPAL ADMINISTRADOS.</t>
  </si>
  <si>
    <t>MANEJO Y ADMINISTRACIÓN DE DOCUMENTACIÓN HISTÓRICA Y SEMIACTIVA DEL MUNICIPIO.</t>
  </si>
  <si>
    <t>(DOCUMENTOS ADMINISTRADOS / DOCUMENTOS PROYECTADOS)*100</t>
  </si>
  <si>
    <t>COMOPONENTE 4</t>
  </si>
  <si>
    <t>002 CALIDAD DE LOS EVENTOS CULTURALES REALIZADOS EN EL ARCHIVO GENERAL DEL MUNICIPIO</t>
  </si>
  <si>
    <t>PORCENTAJE DE ACCIONES ORIENTADAS A LA REALIZACIÓN DE EVENTOS EN EL ARCHIVO MUNICIPAL REALIZADAS</t>
  </si>
  <si>
    <t>GRADO DE AVANCE INSTITUCIONAL EN LA REALIZACIÓN DE EVENTOS DENTRO DEL ARCHIVO MUNICIPAL</t>
  </si>
  <si>
    <t>(ACCIONES ORIENTADAS A LA REALIZACIÓN DE EVENTOS REALIZADAS / ACCIONES ORIENTADAS A LA REALIZACIÓN DE EVENTOS PROGRAMADAS)*100</t>
  </si>
  <si>
    <t>ACTIVIDAD 4.1</t>
  </si>
  <si>
    <t>202 EVENTOS CULTURALES EN EL ARCHIVO GENERAL DEL MUNICIPIO.</t>
  </si>
  <si>
    <t>PORCENTAJE DE EVENTOS CULTURALES EN EL ARCHIVO GENERAL DEL MUNICIPIO REALIZADOS</t>
  </si>
  <si>
    <t>LOGÍSTICA E IMPLEMENTACIÓN DE EVENTOS CULTURALES EN EL ARCHIVO GENERAL DEL MUNICIPIO.</t>
  </si>
  <si>
    <t>(EVENTOS REALIZADOS / EVENTOS PROGRAMADOS)*100</t>
  </si>
  <si>
    <t>QUE SE CUENTE CON EL RECURSO HUMANO Y MATERIAL PARA LA REALIZACIÓN DEL EVENTO.</t>
  </si>
  <si>
    <t>ACTIVIDAD 4.2</t>
  </si>
  <si>
    <t>208 EVALUACIÓN DEL NIVEL DE SATISFACCIÓN DE LOS ASISTENTES A LOS EVENTOS</t>
  </si>
  <si>
    <t>CALIFACIÓN PROMEDIO DE LOS ASISTENTES A LOS EVENTOS REALIZADOS</t>
  </si>
  <si>
    <t>GRADO DE SATISFACCIÓN PROMEDIO DE LOS ASISTENTES A LOS EVENTOS CULTURALES</t>
  </si>
  <si>
    <t>CALIFICACIÓN PROMEDIO DE SATISFACCIÓN ASISTENTES DE LOS EVENTOS REALIZADOS</t>
  </si>
  <si>
    <t xml:space="preserve">QUE LOS ASISTENTES A LOS EVENTOS CULTURALES NOS APOYEN CON EL LLENADO DE LAS EVALUACIONES </t>
  </si>
  <si>
    <t>COMPONENTE 5</t>
  </si>
  <si>
    <t>093 PASAPORTES MEXICANOS TRAMITADOS.</t>
  </si>
  <si>
    <t>PORCENTAJE DE PASAPORTES MEXICANOS EXPEDIDOS</t>
  </si>
  <si>
    <t>PASAPORTES MEXICANOS EXPEDIDOS</t>
  </si>
  <si>
    <t>(PASAPORTES MEXICANOS EXPEDIDOS / PASAPORTES MEXICANOS PROYECTADOS)*100</t>
  </si>
  <si>
    <t xml:space="preserve"> UNIDAD DE RELACIONES EXTERIORES.</t>
  </si>
  <si>
    <t>QUE EL CIUDADANO REALICE SU SOLICITUD DE EXPEDICIÓN DE PASAPORTE.</t>
  </si>
  <si>
    <t>ACTIVIDAD 5.1</t>
  </si>
  <si>
    <t>219 TRÁMITE DE PASAPORTE MEXICANO.</t>
  </si>
  <si>
    <t>PORCENTAJE DE PASAPORTES DE PRIMERA VEZ EXPEDIDOS</t>
  </si>
  <si>
    <t xml:space="preserve">PASAPORTES MEXICANOS DE PRIMERA VEZ EXPEDIDOS </t>
  </si>
  <si>
    <t>(PASAPORTES MEXICANOS DE PRIMERA VEZ EXPEDIDOS / PASAPORTES MEXICANOS DE PRIMERA VEZ PROYECTADOS)*100</t>
  </si>
  <si>
    <t>QUE EL  CIUDADANO REALICE SU SOLICITUD DE EXPEDICIÓN DE PASAPORTE.</t>
  </si>
  <si>
    <t>ACTIVIDAD 5.2</t>
  </si>
  <si>
    <t>209 PASAPORTES MEXICANOS POR RENOVACIÓN.</t>
  </si>
  <si>
    <t>PORCENTAJE DE PASAPORTES POR RENOVACIÓN EXPEDIDOS.</t>
  </si>
  <si>
    <t xml:space="preserve"> PASAPORTES MEXICANOS POR RENOVACIÓN EXPEDIDOS.</t>
  </si>
  <si>
    <r>
      <rPr>
        <sz val="12"/>
        <color rgb="FFFF0000"/>
        <rFont val="Lufga"/>
      </rPr>
      <t>(</t>
    </r>
    <r>
      <rPr>
        <sz val="12"/>
        <color theme="1"/>
        <rFont val="Lufga"/>
      </rPr>
      <t>PASAPORTE POR RENOVACIÓN EXPEDIDOS/ PASAPORTES POR RENOVACIÓN PROYECTADOS)*100</t>
    </r>
  </si>
  <si>
    <t>BASE DE DATOS DE LA UNIDAD DE ENLACE DE RELACIONES EXTERIORES.</t>
  </si>
  <si>
    <t>ACTIVIDAD 5.3</t>
  </si>
  <si>
    <t>024 ATENCIÓN A LA CIUDADANÍA.</t>
  </si>
  <si>
    <t>PORCENTAJE DE ATENCIONES CIUDADANAS CON MOTIVO DE LA EXPEDICIÓN DEL PASAPORTE MEXICANO REALIZADAS.</t>
  </si>
  <si>
    <t>ATENCIONES BRINDADAS A LA CIUDADANÍA CON MOTIVO DE LA EXPEDICIÓN DEL PASAPORTE MEXICANO.</t>
  </si>
  <si>
    <t>(ATENCIONES REALIZADAS / ATENCIONES PROYECTADAS)*100</t>
  </si>
  <si>
    <t>QUE EL  CIUDADANO SOLICITE ATENCIÓN CON MOTIVO DE LA EXPEDICIÓN DE PASAPORTE.</t>
  </si>
  <si>
    <t>COMPONENTE 6</t>
  </si>
  <si>
    <t>057 DOCUMENTOS DEL REGISTRO CIVIL GENERADOS.</t>
  </si>
  <si>
    <t>PORCENTAJE DE ACTAS PRIMIGENIAS POR ACTOS EN EL REGISTRO CIVIL EXPEDIDAS.</t>
  </si>
  <si>
    <t>ACTAS PRIMIGENIAS EXPEDIDAS POR ACTOS EN EL REGISTRO CIVIL.</t>
  </si>
  <si>
    <t>(ACTAS EXPEDIDAS / ACTAS PROYECTADAS)*100</t>
  </si>
  <si>
    <t>DIRECCIÓN DE REGISTRO CIVIL.</t>
  </si>
  <si>
    <t>QUE EL CIUDADANO ACUDA A SOLICITAR DOCUMENTOS QUE EXPIDE REGISTRO CIVIL.</t>
  </si>
  <si>
    <t>ACTIVIDAD 6.1</t>
  </si>
  <si>
    <t>233 ACTAS EXPEDIDAS POR CERTIFICACIONES DE ACTOS EN EL REGISTRO CIVIL.</t>
  </si>
  <si>
    <t>PORCENTAJE DE CERTIFICACIONES PARA LA EXPEDICIÓN DE ACTAS DEL REGISTRO DE CIVIL ATENDIDAS.</t>
  </si>
  <si>
    <t>CERTIFICACIONES PARA LA EXPEDICIÓN DE ACTAS DEL REGISTRO CIVIL</t>
  </si>
  <si>
    <t>(CERTIFICACIONES PARA LA EXPEDICIÓN DE ACTAS DEL REGISTRO CIVIL REALIZADAS/ CERTIFICACIONES PROYECTADAS)*100</t>
  </si>
  <si>
    <t>ACTIVIDAD 6.2</t>
  </si>
  <si>
    <t>237 BOLETAS DE AUTORIZACIÓN EN DEFUNCIONES.</t>
  </si>
  <si>
    <t>PORCENTAJE DE BOLETAS DE AUTORIZACIÓN EN DEFUNCIONES ATENDIDAS.</t>
  </si>
  <si>
    <t>BOLETAS DE AUTORIZACIÓN EN DEFUNCIONES ATENDIDAS</t>
  </si>
  <si>
    <t>(BOLETAS DE AUTORIZACIÓN EN DEFUNCIONES ATENDIDOS / BOLETAS DE AUTORIZACIÓN EN DEFUNCIONES PROYECTADAS)*100</t>
  </si>
  <si>
    <t>ACTIVIDAD 6.3</t>
  </si>
  <si>
    <t>239 ACLARACIONES ATENDIDAS EN EL REGISTRO CIVIL</t>
  </si>
  <si>
    <t>PORCENTAJE DE ACLARACIONES EN EL REGISTRO CIVIL ATENDIDAS</t>
  </si>
  <si>
    <t>ACLARACIONES EN EL REGISTRO CIVIL ATENDIDAS</t>
  </si>
  <si>
    <t>(ACLARACIONES EN EL REGISTRO CIVIL ATENDIDAS / ACLARACIONES EN EL REGISTRO CIVIL PROYECTADAS)*100</t>
  </si>
  <si>
    <t>COMPONENTE 7</t>
  </si>
  <si>
    <t>PORCENTAJE DE TRÁMITES DE CERTEZA JURÍDICA O DE FÉ PÚBLICA Y CONDONACIÓN DE MULTAS ATENDIDOS</t>
  </si>
  <si>
    <t>TRÁMITES DE CERTEZA JURÍDICA O DE FÉ PÚBLICA Y CONDONACIÓN DE MULTAS ATENDIDOS</t>
  </si>
  <si>
    <t>(TRÁMITES DE CERTEZA JURÍDICA O DE FE PÚBLICA Y CONDONACIÓN DE MULTAS REALIZADOS/ TRÁMITES TOTALES PROGRAMADOS)*100</t>
  </si>
  <si>
    <t>BASE DE DATOS UNIDAD DE ENLACE JURÍDICO SECRETARÍA DEL AYUNTAMIENTO</t>
  </si>
  <si>
    <t>QUE SE SOLICITEN TRÁMITES DE DE CERTEZA JURÍDICA O FÉ PÚBLICA</t>
  </si>
  <si>
    <t>ACTIVIDAD 7.1</t>
  </si>
  <si>
    <t>847 ATENCIÓN DE SOLICITUDES DE CONSTANCIAS.</t>
  </si>
  <si>
    <t>PORCENTAJE DE TRÁMITES DE CONSTANCIAS ATENDIDOS.</t>
  </si>
  <si>
    <t>TRÁMTES DE CONSTANCIAS ATENDIDAS</t>
  </si>
  <si>
    <t>(TRÁMITES DE CONSTANCIAS ATENDIDAS / TRÁMITES DE CONSTANCIAS PROYECTADAS)*100</t>
  </si>
  <si>
    <t>QUE LOS CIUDADANOS SOLICITEN CONSTANCIAS DE FÉ PÚBLICA</t>
  </si>
  <si>
    <t xml:space="preserve"> ACTIVIDAD 7.2</t>
  </si>
  <si>
    <t>863 CERTIFICACIONES EMITIDAS.</t>
  </si>
  <si>
    <t>PORCENTAJE DE TRÁMITES DE CERTIFICACIONES DE DOCUMENTOS FÍSICOS O DIGITALES EMITIDAS.</t>
  </si>
  <si>
    <t>CERTIFICACIONES DE DOCUMENTOS FÍSICOS O DIGITALES EMITIDAS</t>
  </si>
  <si>
    <t>(CERTIFICACIONES DE DOCUMENTOS FÍSICOS O DIGITALES EMITIDAS / CERTIFICACIONES PROYECTADAS)*100</t>
  </si>
  <si>
    <t>QUE LAS DEPENDENCIAS SOLICITEN CERTIFICACIONES DE DOCUMENTOS QUE DEN CERTEZA LEGAL O JURÍDICA</t>
  </si>
  <si>
    <t xml:space="preserve"> ACTIVIDAD 7.3</t>
  </si>
  <si>
    <t>210 DESCUENTOS O CONDONACIONES A MULTAS</t>
  </si>
  <si>
    <t>PORCENTAJE DE DESCUENTOS O CONDONACIÓN DE MULTAS MUNICIPALES REALIZADAS</t>
  </si>
  <si>
    <t>DESCUENTOS O CONDONACIÓN DE MULTAS MUNICIPALES</t>
  </si>
  <si>
    <t>(DESCUENTOS O CONDONACIÓN DE MULTAS REALIZADAS / DESCUENTOS O CONDONACIÓN DE MULTAS PROYECTADAS)*100</t>
  </si>
  <si>
    <t>BASE DE DATOS DE LA SECRETARÍA DEL AYUNTAMIENTO</t>
  </si>
  <si>
    <t>QUE LOS CIUDADANOS SOLICITEN DESCUENTOS O CONDONACIONES SOBRE LAS MULTAS MUNICIPALES</t>
  </si>
  <si>
    <t>COMPONENTE 8</t>
  </si>
  <si>
    <t>033 ATENCIÓN Y CANALIZACIÓN DE PETICIONES.</t>
  </si>
  <si>
    <t>PORCENTAJE DE PETICIONES CIUDADANAS ATENDIDAS.</t>
  </si>
  <si>
    <t>PETICIONES CIUDADANAS ATENDIDAS</t>
  </si>
  <si>
    <t>(PETICIONES ATENDIDAS / PETICIONES PROYECTADAS)*100</t>
  </si>
  <si>
    <t>DIRECCIÓN DE ATENCIÓN CIUDADANA.</t>
  </si>
  <si>
    <t>QUE EL CIUDADANO REALICE PETICIONES.</t>
  </si>
  <si>
    <t>ACTIVIDAD 8.1</t>
  </si>
  <si>
    <t>592 MEDIOS TELEFÓNICOS.</t>
  </si>
  <si>
    <t>PORCENTAJE DE PETICIONES CIUDADANAS VÍA TELEFÓNICA 072 ATENDIDAS.</t>
  </si>
  <si>
    <t>PETICIONES CIUDADANAS ATENDIDAS VIA TELEFÓNICA 072</t>
  </si>
  <si>
    <t>(PETICIONES VÍA TELEFÓNICA 072 ATENDIDAS / PETICIONES VÍA TELEFÓNICA 072 PROYECTADAS)*100</t>
  </si>
  <si>
    <t>BASE DE DATOS DIRECCIÓN DE ATENCIÓN CIUDADANA.</t>
  </si>
  <si>
    <t>ACTIVIDAD 8.2</t>
  </si>
  <si>
    <t>593 MEDIOS ELECTRÓNICOS.</t>
  </si>
  <si>
    <t>PORCENTAJE DE PETICIONES CIUDADANAS DERIVADAS A VENTANILLA. ATENDIDAS</t>
  </si>
  <si>
    <t>PETICIONES CIUDADANAS DERIVADAS A VENTANILLA ATENDIDAS</t>
  </si>
  <si>
    <t>(PETICIONES CIUDADANAS CANALIZADAS A VENTANILLA ATENDIDAS / PETICIONES CIUDADANAS EN VENTANILLA PROYECTADAS)*100</t>
  </si>
  <si>
    <t>ACTIVIDAD 8.3</t>
  </si>
  <si>
    <t>594 PRESENCIAL.</t>
  </si>
  <si>
    <t>PORCENTAJE DE PETICIONES CIUDADADAS EN CAMPO Y OFICINA ATENDIDAS.</t>
  </si>
  <si>
    <t>PETICIONES CIUDADANAS EN CAMPO Y OFICINA ATENDIDAS</t>
  </si>
  <si>
    <t>(PETICIONES EN CAMPO Y OFICINA ATENDIDAS / PETICIONES EN CAMPO Y OFICINA PROYECTADAS)*100</t>
  </si>
  <si>
    <t>COMPONENTE 9</t>
  </si>
  <si>
    <t>097 ACCIONES DE ATENCIÓN Y GESTIÓN A DELEGACIONES Y AGENCIAS MUNICIPALES</t>
  </si>
  <si>
    <t>PORCENTAJE DE ACCIONES DE GESTIÓN DELEGACIONAL REALIZADAS</t>
  </si>
  <si>
    <t>ACCIONES DE GESTIÓN DELEGACIONAL REALIZADAS</t>
  </si>
  <si>
    <t>(ACCIONES DE GESTIÓN DELEGACIONALREALIZADAS /ACCIONES DE GESTIÓN DELEGACIONAL PROYECTADAS)*100</t>
  </si>
  <si>
    <t>CONTROL INTERNO DEL ÁREA DE DELEGAIONES MUNICIPALES.</t>
  </si>
  <si>
    <t>QUE EXISTAN SOLICITUDES POR PARTE DE LOS HABITANTES DEL MUNICIPIO.</t>
  </si>
  <si>
    <t>ACTIVIDAD 9.1</t>
  </si>
  <si>
    <t>205  EVENTOS DE AGENCIAS MUNICIPALES ATENDIDOS.</t>
  </si>
  <si>
    <t>PORCENTAJE DE EVENTOS ATENDIDOS EN EL MUNICIPIO</t>
  </si>
  <si>
    <t>PROMOCIÓN Y DESARROLLO DE EVENTOS EN EL MUNICIPIO</t>
  </si>
  <si>
    <r>
      <rPr>
        <sz val="12"/>
        <color rgb="FFFF0000"/>
        <rFont val="Arial"/>
        <family val="2"/>
      </rPr>
      <t>(</t>
    </r>
    <r>
      <rPr>
        <sz val="12"/>
        <rFont val="Arial"/>
        <family val="2"/>
      </rPr>
      <t>EVENTOS ATENDIDOS / EVENTOS PROGRAMADOS)*100</t>
    </r>
  </si>
  <si>
    <t>CONTROL INTERNO DEL ÁREA DE DELEGACIONES MUNICIPALES, RESPECTO A EVENTOS CÍVICOS, CULTURALES, RELIGIOSOS, PATRONALES, CONMEMORATIVOS, PATRIOS, NIDOS DE PAZ.</t>
  </si>
  <si>
    <t>QUE LOS DELEGADOS REALICEN SOLICITUDES.</t>
  </si>
  <si>
    <t>ACTIVIDAD 9.2</t>
  </si>
  <si>
    <t>206 FERIAS REALIZADAS EN EL MUNICIPIO.</t>
  </si>
  <si>
    <t xml:space="preserve"> PORCENTAJE DE FERIAS REALIZADAS.</t>
  </si>
  <si>
    <t>PROMOCIÓN Y DESARROLLO DE FERIAS EN EL MUNICIPIO</t>
  </si>
  <si>
    <t>(FERIAS MUNICIPALES REALIZADAS / FERIAS DE LAS PROGRAMADAS)*100</t>
  </si>
  <si>
    <t>CONTROL INTERNO DEL ÁREA DE DELEGACIONES MUNICIPALES, RESPECTO A FERIAS COMO DE LAS FLORES, DEL NOPAL, DEL ELOTE, ETC.</t>
  </si>
  <si>
    <t>QUE EL EVENTO SE REALICE CON ÉXITO  Y SE SIGA REALIZANDO (ESTE VIGENTE).</t>
  </si>
  <si>
    <t>ACTIVIDAD 9.3</t>
  </si>
  <si>
    <t>211 PETICIONES A DELEGACIONES GESTIONADAS.</t>
  </si>
  <si>
    <t>PORCENTAJE DE PETICIONES A DELEGACIONES ATENTIDAS VÍA TELEFÓNICA, POR ESCRITO O POR MEDIOS ELECTRÓNICOS.</t>
  </si>
  <si>
    <t>ATENCIÓN A PETICIONES REALIZADAS EN LAS DELEGACIONES</t>
  </si>
  <si>
    <r>
      <rPr>
        <sz val="12"/>
        <color rgb="FFFF0000"/>
        <rFont val="Lufga"/>
      </rPr>
      <t>(</t>
    </r>
    <r>
      <rPr>
        <sz val="12"/>
        <rFont val="Lufga"/>
      </rPr>
      <t>SOLICITUDES ATENDIDAS / SOLICITUDES RECIBIDAS)*100</t>
    </r>
  </si>
  <si>
    <t>BASE DE DATOS DE LA DIRECCIÓN DELEGACIONES Y AGENCIAS MUNICIPALES</t>
  </si>
  <si>
    <t>QUE LOS CIUDADANOS DEL MUNICICPIO REALICEN LAS PETICIONES ESPERADAS</t>
  </si>
  <si>
    <t>TIPO DE GASTO</t>
  </si>
  <si>
    <t>GASTO CORRIENTE.</t>
  </si>
  <si>
    <t>FUENTE DE FINANCIAMIENTO</t>
  </si>
  <si>
    <t>INGRESOS PROPIOS.</t>
  </si>
  <si>
    <t>BENEFICIARIO</t>
  </si>
  <si>
    <t>91. CIUDADANOS.</t>
  </si>
  <si>
    <t>LOCALIZACIÓN GEOGRAFICA</t>
  </si>
  <si>
    <t>13. TODO EL TERRITORIO.</t>
  </si>
  <si>
    <t>GÉNERO</t>
  </si>
  <si>
    <t>3. INDISTINTO.</t>
  </si>
  <si>
    <t>DIRECCIONES O UNIDADES PARTICIPANTES</t>
  </si>
  <si>
    <t>DIRECCIÓN DE REGISTRO CIVIL, DIRECCIÓN DE ARCHIVO GENERAL DEL MUNICIPIO DE ZAPOPAN, DIRECCIÓN DE ATENCIÓN CIUDADANA,  UNIDAD ENLACE RELACIONES EXTERIORES, JUNTA MUNICIPAL DE RECLUTAMIENTO, DIRECCIÓN DE DELEGACIONES Y AGENCIAS MUNICIPALES.</t>
  </si>
  <si>
    <t>FUNCIONARIO RESPONSABLE DEL PROGRAMA</t>
  </si>
  <si>
    <t xml:space="preserve">GRACIELA DE OBALDIA ESCALANTE </t>
  </si>
  <si>
    <t>NOTA: LAS METAS PUEDEN SER PROGRAMADAS, MODIFICADAS Y/O AÑADIDAS EN EL TRANSCURSO DEL EJERCICIO FISCAL EN CURSO.</t>
  </si>
  <si>
    <t>05.2. GESTIÓN INTERNA EFICIENTE.</t>
  </si>
  <si>
    <t>M. APOYO AL PROCESO PRESUPUESTARIO Y PARA MEJORAR LA EFICIENCIA.</t>
  </si>
  <si>
    <t>1.3. COORDINACIÓN POLÍTICA DE GOBIERNO.</t>
  </si>
  <si>
    <t>1.3.4. FUNCIÓN PÚBLICA.</t>
  </si>
  <si>
    <t>08 CONTRIBUIR AL MEJORAMIENTO DE LA EFICIENCIA GUBERNAMENTAL.</t>
  </si>
  <si>
    <t>PORCENTAJE DE NOTIFICACIONES DERIVADAS DE LOS SEGUIMIENTOS Y CUMPLIMIENTOS DE LOS ACUERDOS DEL PLENO</t>
  </si>
  <si>
    <t>NOTIFICACIONES DERIVADAS DE LOS SEGUIMIENTOS Y CUMPLIMIENTOS DE LOS ACUERDOS DEL PLENO PARA DAR TRANSPARENCIA , RENDICIÓN DE CUENTAS Y PARTICIPAR A LOS ZAPOPANOS</t>
  </si>
  <si>
    <t>(NOTIFICACIONES DERIVADAS DE LOS SEGUIMIENTOS Y CUMPLIMIENTOS DE LOS ACUERDOS DEL PLENO REALIZADAS / NOTIFICACIONES PROYECTADAS)*100</t>
  </si>
  <si>
    <t>ORDEN DEL DÍA DE LOS RECEPTORES DE DOCUMENTOS.</t>
  </si>
  <si>
    <t>08 LAS ÁREAS DEL AYUNTAMIENTO RECIBEN CERTEZA JURÍDICA DE LOS ACTOS DE GOBIERNO QUE SE REALIZAN.</t>
  </si>
  <si>
    <t>PORCENTAJE DE ACUERDOS APROBADOS POR EL PLENO DEL AYUNTAMIENTO.</t>
  </si>
  <si>
    <t>ACUERDOS APROBADOS POR EL PLENO DEL AYUNTAMIENTO REALIZADOS PARA ORDENAR, REGULAR Y MEJORAR LA VIDA DE LOS CIUDADANOS.</t>
  </si>
  <si>
    <t>(ACUERDOS APROBADOS POR EL PLENO REALIZADOS / ACUERDOS POR EL PLENO PROYECTADOS)*100</t>
  </si>
  <si>
    <t>BASE DE DATOS DE LAS NECESIDADES DE CADA ÁREA.</t>
  </si>
  <si>
    <t>QUE LOS CIUDADANOS REALICEN SOLICITUDES DE CERTIFICACIÓN DE DOCUMENTOS.</t>
  </si>
  <si>
    <t>117 RESOLUCIONES DEL PLENO DEL AYUNTAMIENTO GESTIONADAS.</t>
  </si>
  <si>
    <t>PORCENTAJE DE ACTAS DE SESIÓN DE AYUNTAMIENTO EMITIDAS.</t>
  </si>
  <si>
    <t>ACTAS DE SESIÓN EMITIDAS</t>
  </si>
  <si>
    <t>(ACTAS DE SESIÓN EMITIDAS / ACTAS DE SESIÓN PROYECTADAS)*100</t>
  </si>
  <si>
    <t>CONTROL INTERNO DE LA DIRECCIÓN DE ACTAS Y ACUERDOS.</t>
  </si>
  <si>
    <t>QUE EXISTAN LAS SESIONES DEL PLENO PROGRAMADAS.</t>
  </si>
  <si>
    <t xml:space="preserve">INDIRECTA </t>
  </si>
  <si>
    <t xml:space="preserve"> ACTIVIDAD 1.1</t>
  </si>
  <si>
    <t>244 GESTIÓN DE RESOLUCIONES DEL PLENO DEL AYUNTAMIENTO.</t>
  </si>
  <si>
    <t>PORCENTAJ DE EXPEDIENTES TURNADOS A LAS COMISIONES REALIZADOS</t>
  </si>
  <si>
    <t>EXPEDIENTES TURNADOS A LAS COMISIONES</t>
  </si>
  <si>
    <t>(EXPEDIENTES TURNADOS A LAS COMISIONES / EXPEDIENTES PROYECTADOS)*100</t>
  </si>
  <si>
    <t xml:space="preserve"> ACTIVIDAD 1.2</t>
  </si>
  <si>
    <t>248 COORDINACIÓN Y SEGUIMIENTO DE LA OPERACIÓN DEL PLENO DEL AYUNTAMIENTO.</t>
  </si>
  <si>
    <t>PORCENTAJE DE COPIAS CERTIFICADAS DE ACUERDOS DEL PLENO EMITIDAS</t>
  </si>
  <si>
    <t>COPIAS CERTIFICADAS DE ACUERDOS DEL PLENO</t>
  </si>
  <si>
    <t>(COPIAS CERTIFICADAS EMITIDAS / COPIAS CERTIFICADAS PROYECTADAS)*100</t>
  </si>
  <si>
    <t>007 DICTÁMENES PARA ESTUDIO Y DICTAMINACIÓN DE COMISIONES COLEGIADAS Y PERMANENTES DEL AYUNTAMIENTO PROYECTADOS.</t>
  </si>
  <si>
    <t>PORCENTAJE DE DICTÁMENES EMITIDOS.</t>
  </si>
  <si>
    <t>DICTÁMENES PARA ESTUDIO Y DICTAMINACIÓN DE COMISIONES COLEGIADAS.</t>
  </si>
  <si>
    <t>( DICTÁMENES EMITIDOS / DICTÁMENES SOLICITADOS)*100</t>
  </si>
  <si>
    <t>CONTROL INTERNO DE  LA DIRECCIÓN DE INTEGRACIÓN Y DICTAMINACIÓN.</t>
  </si>
  <si>
    <t>EXISTEN PROYECTOS DE DICTAMEN.</t>
  </si>
  <si>
    <t xml:space="preserve"> ACTIVIDAD 2.1</t>
  </si>
  <si>
    <t>595 PARTICIPACIÓN EN SESIONES DE TRABAJO DE LAS COMISIONES.</t>
  </si>
  <si>
    <t xml:space="preserve"> PORCENTAJE DE PARTICIPACIÓN EN SESIONES DE TRABAJO DE COMISIONES COLEGIADAS Y PERMANENTES.</t>
  </si>
  <si>
    <t>TRABAJO PREVIO DE ANÁLISIS, ESTUDIO Y DEFINICIÓN DE ALTERNATIVAS PARA SOLUCIONAR UN EXPEDIENTE.</t>
  </si>
  <si>
    <t>(PARTICIPACIONES EN SESIONES DE TRABAJO / COMISIONESREALIZADAS)*100</t>
  </si>
  <si>
    <t>QUE SE REALICEN LAS COMISIONES DE TRABAJO</t>
  </si>
  <si>
    <t xml:space="preserve"> ACTIVIDAD 2.2</t>
  </si>
  <si>
    <t>246 PROYECTO DE DICTAMEN PARA ESTUDIO Y DICTAMINACIÓN DE LAS COMISIONES COLEGIADAS Y PERMANENTES DE REGIDORES.</t>
  </si>
  <si>
    <t>PORCENTAJE DE PROYECTOS DE DICTAMEN PARA ESTUDIO Y DICTAMINACIÓN DE LAS COMISIONES COLEGIADAS Y PERMANENTES DE REGIDORES</t>
  </si>
  <si>
    <t>CONTROL Y SEGUIMIENTO A LAS DICTAMINACIONES DE LAS COMISIONES COLEGIADAS Y PERMANENTES</t>
  </si>
  <si>
    <t>(DICTÁMENES EMITIDOS / DICTÁMENES SOLICITADOS)*100</t>
  </si>
  <si>
    <t>QUE EXISTAN PROYECTOS DE DICTÁMENES ELABORADOS Y CIRCULADOS A LAS COMISIONES.</t>
  </si>
  <si>
    <t xml:space="preserve"> ACTIVIDAD 2.3</t>
  </si>
  <si>
    <t>250 OPINIÓN TÉCNICA SOBRE MODIFICACIÓN, REFORMA O ACTUALIZACIÓN DE REGLAMENTOS MUNICIPALES.</t>
  </si>
  <si>
    <t>PORCENTAJE DE MESAS PARA ELABORACIÓN DE PROYECTO DE DICTAMEN.</t>
  </si>
  <si>
    <t>MESAS DE TRABAJO PARA LA EVALUACIÓN Y OPINIONES TÉCNICAS DIRIGIDAS A LAS MODIFICACIONES DE LOS REGLAMENTOS DE APLICACIÓN MUNICIPAL.</t>
  </si>
  <si>
    <t>(MESAS REALIZADAS PARA ELABORACIÓN DEL PROYECTO DE DICTAMEN / DICTÁMENES EMITIDOS)*100</t>
  </si>
  <si>
    <t>QUE EXISTAN DEFINICIONES PARA PROYECTOS DE DICTAMEN.</t>
  </si>
  <si>
    <t>DIRECCIÓN DE ACTAS, ACUERDOS Y SEGUIMIENTO, DIRECCIÓN DE INTEGRACIÓN Y DICTAMINACIÓN, UNIDAD DE ENLACE ADMINISTRATIVO JURÍDICO SECRETARÍA DEL AYUNTAMIENTO.</t>
  </si>
  <si>
    <t>05.4. INSPECCIÓN DE LUGARES QUE REQUIEREN DE LICENCIA O PERMISO.</t>
  </si>
  <si>
    <t xml:space="preserve">G. REGULACIÓN Y SUPERVISIÓN. </t>
  </si>
  <si>
    <t>1.8.5. OTROS.</t>
  </si>
  <si>
    <t>PLAN MUNICIPAL DE   DESARROLLO Y GOBERNANZA 2024 - 2027</t>
  </si>
  <si>
    <t>10 CONTRIBUIR A INCREMENTAR LA REGULARIZACIÓN DE ACTIVIDADES QUE REQUIEREN LICENCIA O PERMISO.</t>
  </si>
  <si>
    <t>PORCENTAJE DE ACTIVIDADES REGULARIZADAS.</t>
  </si>
  <si>
    <t>REGULARIZACIÓN DE PERMISOS O LICENCIAS.</t>
  </si>
  <si>
    <t>(ACTIVIDADES REGULARIZADAS / INSPECCIONES REALIZADAS)*100</t>
  </si>
  <si>
    <t>SEMESTRAL</t>
  </si>
  <si>
    <t>BASES DE DATOS Y DOCUMENTALES DE LA DIRECCIÓN DE INSPECCIÓN Y VIGILANCIA.</t>
  </si>
  <si>
    <t>10 LOS HABITANTES DEL MUNICIPIO RECIBEN CERTEZA JURÍDICA DEL DESARROLLO DE ACTIVIDADES QUE REQUIERAN LICENCIA O PERMISO MEDIANTE LA INSPECCIÓN DE AUTORIDADES MUNICIPALES.</t>
  </si>
  <si>
    <t xml:space="preserve"> INSPECCIONES QUE REGULAN LA CONVIVENCIA, EL ORDEN PÚBLICO, LA ACTIVIDAD COMERCIAL, EL USO DEL ESPACIO URBANO REALIZADAS.</t>
  </si>
  <si>
    <t>INSPECCIONES QUE REGULAN LA CONVIVENCIA, EL ORDEN PÚBLICO, LA ACTIVIDAD COMERCIAL, EL USO DEL ESPACIO URBANO</t>
  </si>
  <si>
    <t>(INSPECCIONES PRACTICADAS / REPORTES RECIBIDOS)*100</t>
  </si>
  <si>
    <t>QUE LA CIUDADANÍA REALICE LOS REPORTES CORRESPONDIENTES.</t>
  </si>
  <si>
    <t>075 INSPECCIONES A LAS ACTIVIDADES QUE REQUIEREN LICENCIA O PERMISO REALIZADAS.</t>
  </si>
  <si>
    <t>PORCENTAJE DE SANCIONES IMPUESTAS POR INSPECCIONES PRACTICADAS.</t>
  </si>
  <si>
    <t>INSPECCIÓN  A LAS ACTIVIDADES QUE REQUIEREN LICENCIA O PERMISOS QUE CULMINAN EN SANCIONES.</t>
  </si>
  <si>
    <t>(SANCIONES PRACTICADAS / INSPECCIONES PROGRAMADAS)*100</t>
  </si>
  <si>
    <t>QUE NO SE REGULARICE LA ACTIVIDAD.</t>
  </si>
  <si>
    <t>517 INSPECCIÓN AL ÁREA DE COMERCIO.</t>
  </si>
  <si>
    <t>PORCENTAJE DE INSPECCIONES AL ÁREA DE COMERCIO REALIZADAS.</t>
  </si>
  <si>
    <t>INSPECCIÓN  A LAS ACTIVIDADES EN EL ÁREA COMERCIAL DEL MUNICIPIO QUE REQUIEREN LICENCIA O PERMISOS.</t>
  </si>
  <si>
    <t>(INSPECCIONES AL ÁREA DE COMERCIO REALIZADAS / INSPECCIONES PROGRAMADAS)*100</t>
  </si>
  <si>
    <t>QUE LA NORMATIVIDAD APLICABLE NO SUFRA MODIFICACIONES Y QUE EXISTAN ACTIVIDADES IRREGULARES.</t>
  </si>
  <si>
    <t>519 INSPECCIÓN DE HORARIOS ESPECIALES.</t>
  </si>
  <si>
    <t>PORCENTAJE DE INSPECCIONES DE HORARIOS ESPECIALES REALIZADAS.</t>
  </si>
  <si>
    <t>INSPECCIÓN  A LAS ACTIVIDADES EN HORARIOS ESPECIALES QUE REQUIEREN LICENCIA O PERMISOS.</t>
  </si>
  <si>
    <t>(INSPECCIONES DE HORARIOS ESPECIALES REALIZADAS / INSPECCIONES PROGRAMADAS)*100</t>
  </si>
  <si>
    <t>083 NORMATIVIDAD CORRESPONDIENTE APLICADA.</t>
  </si>
  <si>
    <t>PORCENTAJE DE SANCIONES IMPUESTAS REALIZADAS.</t>
  </si>
  <si>
    <t>SANCIONES IMPUESTAS BAJO UNA NORMATIVIDAD.</t>
  </si>
  <si>
    <t>(SANCIONES IMPUESTAS / INSPECCIONES PROGRAMADAS)*100</t>
  </si>
  <si>
    <t>518 INSPECCIÓN DE ACCIONES URBANÍSTICAS Y EDIFICACIÓN EN EL MUNICIPIO DE ZAPOPAN.</t>
  </si>
  <si>
    <t>PORCENTAJE DE INSPECCIONES  EN ACCIONES URBANÍSTICAS Y EDIFICACIÓN EN EL MUNICIPIO DE ZAPOPAN REALIZADAS.</t>
  </si>
  <si>
    <t>INSPECCIÓN A LAS ACTIVIDADES EN URBANÍSTICAS Y EDIFICACIÓN EN EL MUNICIPIO DE ZAPOPAN.</t>
  </si>
  <si>
    <t>(INSPECCIONES EN ACCIONES URBANÍSTICAS Y EDIFICACIÓN REALIZADAS / INSPECCIONES PROGRAMADAS)*100</t>
  </si>
  <si>
    <t>520 INSPECCIÓN TÉCNICA EN MATERIA DE RASTRO, INDUSTRIA, ECOLOGÍA Y ANUNCIOS.</t>
  </si>
  <si>
    <t>PORCENTAJE DE INSPECCIONES EN MATERIA DE RASTRO, INDUSTRIA, ECOLOGÍA Y ANUNCIOS REALIZADAS.</t>
  </si>
  <si>
    <t>INSPECCIÓN A LAS ACTIVIDADES EN MATERIA DE RASTRO, INDUSTRIA, ECOLOGÍA Y ANUNCIOS.</t>
  </si>
  <si>
    <t>(INSPECCIONES A LAS ACTIVIDADES EN MATERIA DE RASTRO, INDUSTRIA, ECOLOGÍA Y ANUNCIOS REALIZADAS / INSPECCIONES PROGRAMADAS)*100</t>
  </si>
  <si>
    <t>21. EMPRESA.</t>
  </si>
  <si>
    <t>DIRECCIÓN DE INSPECCIÓN Y VIGILANCIA.</t>
  </si>
  <si>
    <t>14.1. CERCANÍA CIUDADANA</t>
  </si>
  <si>
    <t>P. PLANEACIÓN, SEGUIMIENTO Y EVALUACIÓN DE POLÍTICAS PÚBLICAS.</t>
  </si>
  <si>
    <t>COORDINACIÓN GENERAL DE CERCANÍA CIUDADANA</t>
  </si>
  <si>
    <t>2. DESARROLLO SOCIAL.</t>
  </si>
  <si>
    <t>2.7. OTROS ASUNTOS SOCIALES.</t>
  </si>
  <si>
    <t>2.7.1. OTROS ASUNTOS SOCIALES.</t>
  </si>
  <si>
    <t>ALINEACIÓN CON EL TEMA DE DESARROLLO DEL PMDyG</t>
  </si>
  <si>
    <t>ALINEACIÓN CON LA POLÍTICA DE DESARROLLO DEL PMDyG</t>
  </si>
  <si>
    <t>ALINEACIÓN CON EL OBJETIVO ESTRATÉGICO DEL PMDyG</t>
  </si>
  <si>
    <t>ALINEACIÓN CON LA ESTRATEGIA ESPECÍFICA DEL PMDyG</t>
  </si>
  <si>
    <t>17 SE CONTRIBUYE A FORTALECER LA VINCULACIÓN ENTRE LA CIUDADANÍA Y EL GOBIERNO QUE PROMUEVE LA GESTIÓN DE SERVICIOS MUNICIPALES  Y FORTALEZCA LA CAPACIDAD DE RESPUESTA  MEDIANTE MEDIOS DIGITALES Y HUMANOS PARA LA ATENCIÓN OPORTUNA.</t>
  </si>
  <si>
    <t>PORCENTAJE DE SOLICITUDES GESTIONADAS DE SERVICIOS MUNICIPALES.</t>
  </si>
  <si>
    <t>FORTALECER LA VINCULACIÓN ENTRE LA CIUDADANÍA Y EL GOBIERNO PARA LA ATENCIÓN OPORTUNA.</t>
  </si>
  <si>
    <t>(SOLICITUDES GESTIONADAS / SOLICITUDES RECIBIDAS)*100</t>
  </si>
  <si>
    <t>SISTEMA ZAPOPAN CERCANO.</t>
  </si>
  <si>
    <t>17 LAS Y LOS ZAPOPANOS  CUENTAN CON MEDIOS OPORTUNOS PARA SOLICITAR MEJORAMIENTO EN LOS SERVICIOS PÚBLICOS MUNICIPALES.</t>
  </si>
  <si>
    <t>PORCENTAJE DE SOLICITUDES PROCESADAS.</t>
  </si>
  <si>
    <t>MEDIOS OPORTUNOS PARA SOLICITAR MEJORAMIENTO EN LOS SERVICIOS PÚBLICOS MUNICIPALES.</t>
  </si>
  <si>
    <t>(SOLICITUDES PROCESADAS / SOLICITUDES GESTIONADAS)*100</t>
  </si>
  <si>
    <t>LAS Y LOS ZAPOPAN REALIZAN SOLICITUDES DE MEJORAMIENTO DE SERVICIOS PÚBLICOS MUNICIPALES.</t>
  </si>
  <si>
    <t>182 RECEPCIÓN DE SOLICITUDES A TRAVÉS DE DIVERSOS MEDIOS DIGITALES.</t>
  </si>
  <si>
    <t>PROMEDIO DE SOLICITUDES RECIBIDAS A TRAVÉS DE DIVERSOS MEDIOS DIGITALES.</t>
  </si>
  <si>
    <t>MIDE LA RECEPCIÓN A TRAVÉS DE LOS MEDIOS DIGITALES.</t>
  </si>
  <si>
    <t xml:space="preserve">(SOLICITUDES RECIBIDAS / MEDIOS DIGITALES) </t>
  </si>
  <si>
    <t>PROMEDIO</t>
  </si>
  <si>
    <t xml:space="preserve">QUE LAS Y LOS ZAPOPANOS SE COMUNIQUEN A TRAVÉS DE LOS MEDIOS DIGITALES. </t>
  </si>
  <si>
    <t xml:space="preserve">616 RECEPCIÓN DE SOLICITUDES DE SERVICIOS PÚBLICOS MUNICIPALES VÍA TELEFÓNICA 24/7  EN EL SISTEMA ZAPOPAN CERCANO. </t>
  </si>
  <si>
    <t>PORCENTAJE DE SOLICITUDES RECIBIDAS VÍA TELEFÓNICA 24/7 A TRAVÉS DEL SISTEMA ZAPOPAN CERCANO.</t>
  </si>
  <si>
    <t>MIDE LA RECEPCIÓN  DE SOLICITUDES VÍA TELEFÓNICA 24/7 A TRAVÉS DE SISTEMA ZAPOPAN CERCANO EN RELACIÓN A LAS SOLICITUDES DIGITALES RECIBIDAS.</t>
  </si>
  <si>
    <t>(SOLICITUDES RECIBIDAS VÍA TELEFÓNICA 24|7 / SOLICITUDES ESTIMADAS POR RECIBIR EN EL SISTEMA ZAPOPAN CERCANO)*100</t>
  </si>
  <si>
    <t>QUE LAS Y LOS ZAPOPANOS SE COMUNIQUEN A TRAVÉS DEL SISTEMA ZAPOPAN CERCANO.</t>
  </si>
  <si>
    <t>001 RECEPCIÓN DE SOLICITUDES DE SERVICIOS PÚBLICOS MUNICIPALES VÍA GUAZAP  EN EL SISTEMA ZAPOPAN CERCANO.</t>
  </si>
  <si>
    <t>PORCENTAJE DE SOLICITUDES RECIBIDAS VÍA GUAZAP A TRAVÉS DEL SISTEMA ZAPOPAN CERCANO.</t>
  </si>
  <si>
    <t>MIDE LA RECEPCIÓN  DE SOLICITUDES VÍA GUAZAP A TRAVÉS DE SISTEMA ZAPOPAN CERCANO EN RELACIÓN A LAS SOLICITUDES DIGITALES RECIBIDAS.</t>
  </si>
  <si>
    <t>(SOLICITUDES RECIBIDAS VÍA GUAZAP / SOLICITUDES ESTIMADAS POR RECIBIR  EN EL SISTEMA ZAPOPAN CERCANO)*100</t>
  </si>
  <si>
    <t>002 RECEPCIÓN DE SOLICITUDES DE SERVICIOS PÚBLICOS MUNICIPALES VÍA ENLACES DE DIRECCIÓN  EN EL SISTEMA ZAPOPAN CERCANO.</t>
  </si>
  <si>
    <t>PORCENTAJE DE SOLICITUDES RECIBIDAS ENLACES DE DIRECCIÓN A TRAVÉS DEL SISTEMA ZAPOPAN CERCANO.</t>
  </si>
  <si>
    <t>MIDE LA RECEPCIÓN  DE SOLICITUDES VÍA ENLACES DE DIRECCIÓN A TRAVÉS DE SISTEMA ZAPOPAN CERCANO EN RELACIÓN A LAS SOLICITUDES DIGITALES RECIBIDAS.</t>
  </si>
  <si>
    <t>(SOLICITUDES RECIBIDAS VÍA ENLACES DE DIRECCIÓN / SOLICITUDES ESTIMADAS POR RECIBIR  EN EL SISTEMA ZAPOPAN CERCANO) * 100</t>
  </si>
  <si>
    <t>ACTIVIDAD 1.4</t>
  </si>
  <si>
    <t>617 VERIFICACIÓN DE LAS SOLICITUDES REALIZADAS POR LA CIUDADANÍA EN MATERIA DE SERVICIOS PÚBLICOS MUNICIPALES.</t>
  </si>
  <si>
    <t>PORCENTAJE DE SOLICITUDES A TRAVÉS DE ESTRATEGIAS DE CONTACTO CIUDADANO VERIFICADAS.</t>
  </si>
  <si>
    <t xml:space="preserve">MIDE LA VERACIDAD DEL CUMPLIMIENTO DE LAS SOLICITUDES DE SERVICIOS PÚBLICOS MUNICIPALES REGISTRADOS EN EL SISTEMA ZAPOPAN CERCANO. </t>
  </si>
  <si>
    <t>(SOLICITUDES VERIFICADAS / SOLICITUDES RECIBIDAS)*100</t>
  </si>
  <si>
    <t>QUE LAS DEPENDENCIAS ATIENDAN CON EFICIENCIA Y EFICACIA LOS SERVICIOS MUNICIPALES.</t>
  </si>
  <si>
    <t>117 ASESORÍAS DE TRÁMITES Y SERVICIOS MUNICIPALES A TRAVÉS DE MEDIOS DIGITALES.</t>
  </si>
  <si>
    <t>PORCENTAJE DE ASESORÍAS BRINDADAS A TRAVÉS DE MEDIOS DIGITALES.</t>
  </si>
  <si>
    <t>MIDE LA CANTIDAD DE ASESORÍAS BRINDADAS A LA CIUDADANÍA A TRAVÉS DE MEDIOS DIGITALES.</t>
  </si>
  <si>
    <t>(ASESORÍAS BRINDADAS / SOLICITUDES RECIBIDAS EN MEDIOS DIGITALES)*100</t>
  </si>
  <si>
    <t>100,00</t>
  </si>
  <si>
    <t>REGISTRO DE LA UNIDAD DE ATENCIÓN DIGITAL.</t>
  </si>
  <si>
    <t>QUE LAS Y LOS ZAPOPANOS SE COMUNIQUEN A TRAVÉS DE LOS MEDIOS DIGITALES.</t>
  </si>
  <si>
    <t>183 MECANISMOS DE CONTACTO PERSONAL CON LOS HABITANTES DEL MUNICIPIO DE ZAPOPAN PARA FORTALECER EL VÍNCULO ENTRE EL GOBIERNO MUNICIPAL CON LA POBLACIÓN ZAPOPANA.</t>
  </si>
  <si>
    <t>PORCENTAJE DE VISITAS REALIZADAS EN LAS 20 ZONAS.</t>
  </si>
  <si>
    <t>MIDE EL NIVEL DE PRESENCIA DE LOS AGENTES DE CERCANÍA CIUDADANA EN LAS 20 ZONAS DE ZAPOPAN MEDIANTE LAS VISITAS REALIZADAS.</t>
  </si>
  <si>
    <t>(VISITAS REALIZADAS / VISITAS PROGRAMAS)*100</t>
  </si>
  <si>
    <t>DIRECCIÓN DE ZONAS.</t>
  </si>
  <si>
    <t>QUE EL CIUDADANO CONOZCA Y RECONOZCA LA FIGURA DEL AGENTE DE CERCANÍA CIUDADANA EN CADA UNA DE LAS ZONAS.</t>
  </si>
  <si>
    <t>619 REUNIONES VECINALES REALIZADAS EN LAS 20 ZONAS DEL MUNICIPIO DE ZAPOPAN.</t>
  </si>
  <si>
    <t>PORCENTAJE DE REUNIONES REALIZADAS.</t>
  </si>
  <si>
    <t>MIDE EL CUMPLIMIENTO DE OBJETIVOS PROGRAMADOS.</t>
  </si>
  <si>
    <t>(REUNIONES REALIZADAS / REUNIONES PROGRAMADAS)*100</t>
  </si>
  <si>
    <t>QUE LOS VECINOS ASISTAN A LAS REUNIONES PROGRAMADAS CON LOS AGENTES DE CERCANÍA CIUDADANA.</t>
  </si>
  <si>
    <t>003 EVENTOS DEL PROGRAMA BARRIO CERCANO REALIZADOS.</t>
  </si>
  <si>
    <t>PORCENTAJE DE EVENTOS DEL PROGRAMA BARRIO CERCANO REALIZADOS.</t>
  </si>
  <si>
    <t>MIDE EL CUMPLIMIENTO DE EVENTOS PROGRAMADOS.</t>
  </si>
  <si>
    <t>(EVENTOS DEL PROGRAMA BARRIO CERCANO REALIZADOS / EVENTOS DEL PROGRAMA BARRIO CERCANO PROGRAMADOS)*100</t>
  </si>
  <si>
    <t>QUE LOS VECINOS ASISTAN A LOS EVENTOS PROGRAMADOS CON LOS AGENTES DE CERCANÍA CIUDADANA.</t>
  </si>
  <si>
    <t>012 RECEPCIÓN DE SOLICITUDES DE SERVICIOS PÚBLICOS MUNICIPALES VÍA AGENTES DE CERCANÍA  EN EL SISTEMA ZAPOPAN CERCANO.</t>
  </si>
  <si>
    <t>PORCENTAJE DE SOLICITUDES RECIBIDAS VÍA AGENTES DE CERCANÍA TRAVÉS DEL SISTEMA ZAPOPAN CERCANO.</t>
  </si>
  <si>
    <t>(SOLICITUDES RECIBIDAS VÍA AGENTES DE CERCANÍA / SOLICITUDES ESTIMADAS POR RECIBIR EN EL SISTEMA ZAPOPAN CERCANO)*100</t>
  </si>
  <si>
    <t>QUE LAS Y LOS ZAPOPANOS SOLICITEN SERVICIOS PÚBLICOS POR MEDIO DE LOS AGENTES DE CERCANÍA CIUDADANA.</t>
  </si>
  <si>
    <t>ACTIVIDAD 2.4</t>
  </si>
  <si>
    <t>004 EVENTOS DEL PROGRAMA DE CERCA SE TRABAJA MEJOR REALIZADOS.</t>
  </si>
  <si>
    <t>PORCENTAJE DE EVENTOS DEL PROGRAMA DE CERCA SE TRABAJA MEJOR REALIZADOS.</t>
  </si>
  <si>
    <t>(EVENTOS DEL PROGRAMA DE CERCA SE TRABAJA MEJOR REALIZADOS / EVENTOS DEL PROGRAMA DE CERCA SE TRABAJA MEJOR PROGRAMADOS)*100</t>
  </si>
  <si>
    <t>DESPACHO DE LA COORDINACIÓN DE CERCANÍA CIUDADANA.</t>
  </si>
  <si>
    <t>188  SERVICIOS Y TALLERES PROGRAMADAS PARA EL FORTALECIMIENTO INSTITUCIONAL.</t>
  </si>
  <si>
    <t>PORCENTAJE DE  SERVICIOS Y TALLERES RECIBIDAS E IMPARTIDAS</t>
  </si>
  <si>
    <t>MIDE LOS SERVICIOS Y TALLERES RECIBIDAS E IMPARTIDOS</t>
  </si>
  <si>
    <t>EFICIENCIA</t>
  </si>
  <si>
    <t>(SERVICIOS Y TALLERES RECIBIDOS E IMPARTIDOS /  SERVICIOS Y TALLERES PROGRAMADOS)*100</t>
  </si>
  <si>
    <t>QUE SE CUMPLA CON EL PROGRAMA DE CAPACITACIONES.</t>
  </si>
  <si>
    <t>005 SERVICIOS ADMINISTRATIVOS DE LA COORDINACIÓN DE CERCANÍA CIUDADANA.</t>
  </si>
  <si>
    <t>PORCENTAJE DE SERVICIOS ADMINISTRATIVOS REALIZADOS.</t>
  </si>
  <si>
    <t>MIDE LOS SERVICIOS ADMINISTRATIVOS REALIZADOS.</t>
  </si>
  <si>
    <t>(SERVICIOS REALIZADOS / SERVICIOS  PROGRAMADOS) *100</t>
  </si>
  <si>
    <t>QUE LA COORDINACIÓN REQUIERA ATENDER PONENCIAS, INVITACIONES O SERVICIOS POR DIFERENTES ENTES .</t>
  </si>
  <si>
    <t>067  SERVICIOS EN EL PROGRAMA ZAPOPAN TE ACTIVA.</t>
  </si>
  <si>
    <t>PORCENTAJE DE SERVICIOS OTORGADOS.</t>
  </si>
  <si>
    <t>MIDE LOS SERVICIOS OTORGADOS.</t>
  </si>
  <si>
    <t>(SERVICIOS OTORGADOS / SERVICIOS PROGRAMADOS)*100</t>
  </si>
  <si>
    <t>ARCHIVOS DEL DESPACHO DE LA COORDINACIÓN DE CERCANÍA CIUDADANA.</t>
  </si>
  <si>
    <t>QUE LOS HABITANTES DEL MUNICIPIO DE ZAPOPAN  ASISTA A LOS SERVICIOS QUE SE IMPARTEN POR PARTE DEL PROGRAMA ZAPOPAN TE ACTIVA.</t>
  </si>
  <si>
    <t>070 TALLERES DE LIDERAZGO "TODAS DE CERCA"  A MUJERES REGISTRADAS.</t>
  </si>
  <si>
    <t xml:space="preserve">PORCENTAJE DE TALLERES IMPARTIDOS </t>
  </si>
  <si>
    <t>MIDE LOS TALLERES IMPARTIDOS .</t>
  </si>
  <si>
    <t>(TALLERES IMPARTIDOS / TALLERES PROGRAMADOS)*100</t>
  </si>
  <si>
    <t>ARCHIVOS DE LA DIRECCIÓN DE ZONAS.</t>
  </si>
  <si>
    <t>QUE LAS MUJERES DEL MUNICIPIO SE INSCRIBAN AL TALLER TODAS DE CERCA.</t>
  </si>
  <si>
    <t>ACTIVIDAD 3.4</t>
  </si>
  <si>
    <t>071 TALLERES 1,2,3 X MI Y MI COLONIA.</t>
  </si>
  <si>
    <t>PORCENTAJE DE TALLERES IMPARTIDOS.</t>
  </si>
  <si>
    <t>MIDE LOS TALLERES PROGRAMADOS.</t>
  </si>
  <si>
    <t>(TALLERES IMPARTIDOS/ TALLERES PROGRAMADOS)*100</t>
  </si>
  <si>
    <t>ARCHIVOS DE LA DIRECCIÓN DE CONTACTO CIUDADANO.</t>
  </si>
  <si>
    <t>QUE LAS NIÑAS Y NIÑOS ASISTAN AL TALLER 1,2,3 X MI Y MI COLONIA.</t>
  </si>
  <si>
    <t>COMPONENTE 4</t>
  </si>
  <si>
    <t>098 PLANEACIÓN DE LA CIUDAD ENTREGADA.</t>
  </si>
  <si>
    <t>PORCENTAJE  PLANEACIÓN PARTICIPATIVA DE LOS CONSEJOS DE COLONIA A TRAVÉS DE LAS PETICIONES DE OBRA ENTREGADAS.</t>
  </si>
  <si>
    <t>REALIZAR UNA PLANEACIÓN DE LA CIUDAD.</t>
  </si>
  <si>
    <t>(JERARQUIZACIÓN DE LAS PETICIONES DE OBRA PÚBLICA REALIZADA / JERARQUIZACIÓN DE LAS PETICIONES DE OBRA PÚBLICA PROGRAMADAS)*100</t>
  </si>
  <si>
    <t>EN CAMPO/ CONSULTA  DE EXPEDIENTES TÉCNICOS ADMINISTRATIVOS.</t>
  </si>
  <si>
    <t>QUE SE REALICEN PETICIONES DE OBRA PÚBLICA.</t>
  </si>
  <si>
    <t>763 FOMENTO DE LA PARTICIPACIÓN CIUDADANA MEDIANTE CURSOS Y TALLERES.</t>
  </si>
  <si>
    <t>PORCENTAJE DE CAPACITACIONES Y ASESORÍAS REALIZADAS A LOS COMITÉS DE PARTICIPACIÓN SOCIAL.</t>
  </si>
  <si>
    <t>FOMENTAR LA PARTICIPACIÓN CIUDADANA MEDIANTE LA REALIZACIÓN DE CURSOS Y TALLERES.</t>
  </si>
  <si>
    <t>(CAPACITACIONES Y ASESORÍAS REALIZADAS / CAPACITACIONES Y ASESORÍAS PROGRAMADAS)*100</t>
  </si>
  <si>
    <t>QUE SE REALICE UNA GESTIÓN EN OBRA SOCIAL PARA GENERAR LA PARTICIPACIÓN EN LA CIUDADANÍA.</t>
  </si>
  <si>
    <t>770 PLANEACIÓN Y SEGUIMIENTO DEL DESARROLLO MUNICIPAL.</t>
  </si>
  <si>
    <t>PORCENTAJE DE SESIONES REALIZADAS.</t>
  </si>
  <si>
    <t>REALIZAR UNA PLANEACIÓN Y SEGUIMIENTO DEL DESARROLLO MUNICIPAL.</t>
  </si>
  <si>
    <t>(SESIONES REALIZADAS POR COPPLADEMUN / SESIONES PROGRAMADAS POR COPPLADEMUN)*100</t>
  </si>
  <si>
    <t>QUE LA INSTANCIA CORRESPONDIENTE LOGRE UNA PLANEACIÓN Y SEGUIMIENTO CONGRUENTES.</t>
  </si>
  <si>
    <t>ACTIVIDAD 4.3</t>
  </si>
  <si>
    <t>869 CONFORMACIÓN DE LOS CONSEJOS DE ZONA.</t>
  </si>
  <si>
    <t>PORCENTAJE DE SESIONES DE MESA DE TRABAJO DISTRITAL REALIZADAS.</t>
  </si>
  <si>
    <t>LLEVAR A CABO LA CONFORMACIÓN DE LOS CONSEJOS DE LA ZONA.</t>
  </si>
  <si>
    <t>(SESIONES DE MESAS DE TRABAJO DISTRITAL REALIZADAS / SESIONES DE MESAS DE TRABAJO DISTRITAL PROGRAMADAS)*100</t>
  </si>
  <si>
    <t>LOGRAR EL MAYOR NÚMERO DE CONSEJOS REPRESENTATIVOS.</t>
  </si>
  <si>
    <t>ACTIVIDAD 4.4</t>
  </si>
  <si>
    <t>876 CREACIÓN, RATIFICACIÓN Y REESTRUCTURACIÓN DE CONSEJOS DE COLONIA.</t>
  </si>
  <si>
    <t>PORCENTAJE DE CONSEJOS DE COLONIA CREADOS RATIFICADOS Y RESTRUCTURADOS.</t>
  </si>
  <si>
    <t>REALIZAR LA CREACIÓN, RATIFICACIÓN Y REESTRUCTURACIÓN DE CONSEJOS DE COLONIA.</t>
  </si>
  <si>
    <t>(CONSEJOS DE COLONIA CREADOS, RATIFICADOS O REESTRUCTURADOS / CONSEJOS DE COLONIA CREADOS, RATIFICADOS O REESTRUCTURADOS PROGRAMADOS)*100</t>
  </si>
  <si>
    <t xml:space="preserve">QUE SE APLIQUE LA NORMATIVIDAD VIGENTE EN LA CREACIÓN, RATIFICACIÓN Y REESTRUCTURACIÓN DE CONSEJOS DE COLONIA. </t>
  </si>
  <si>
    <t>ACTIVIDAD 4.5</t>
  </si>
  <si>
    <t>918 GESTIÓN DE OBRA SOCIAL.</t>
  </si>
  <si>
    <t> PORCENTAJE DE COMITÉS DE PARTICIPACIÓN SOCIAL INSTALADOS.</t>
  </si>
  <si>
    <t>INSTALACIÓN DE COMITÉS DE PARTICIPACIÓN SOCIAL PARA EL SEGUIMIENTO OPORTUNO DE LA OBRA REALIZADA.</t>
  </si>
  <si>
    <t>(COMITÉ DE PARTICIPACIÓN SOCIAL INSTALADOS / COMITÉ DE PARTICIPACIÓN SOCIAL REALIZADOS)*100</t>
  </si>
  <si>
    <t>QUE SE APLIQUE LA NORMATIVIDAD VIGENTE PARA PODER LLEVAR A CABO UNA GESTIÓN DE OBRA OPORTUNA.</t>
  </si>
  <si>
    <t>ACTIVIDAD 4.6</t>
  </si>
  <si>
    <t>948 PLANEACIÓN Y ASESORÍA, PARA LAS PETICIONES DE OBRA.</t>
  </si>
  <si>
    <t>PORCENTAJE DE PLANEACIÓN Y ASESORÍA A LOS CONSEJOS DE COLONIA PARA REALIZAR LAS SESIONES Y FORMATOS PETICIONES DE OBRA.</t>
  </si>
  <si>
    <t>BRINDAR ASESORÍAS Y MECANISMOS DE PLANEACIÓN PARA LAS OBRAS PETICIONADAS POR LA CIUDADANÍA.</t>
  </si>
  <si>
    <t>(PLANEACIÓN Y ASESORÍA REALIZADA / PLANEACIÓN Y ASESORÍA PROGRAMADA)*100</t>
  </si>
  <si>
    <t>QUE SE REALICE UNA PLANEACIÓN Y ASESORÍA EFICIENTE Y TRANSPARENTE.</t>
  </si>
  <si>
    <t>ACTIVIDAD 4.7</t>
  </si>
  <si>
    <t>908 SESIONES DE PLANEACIÓN Y SEGUIMIENTO DEL DESARROLLO MUNICIPAL.</t>
  </si>
  <si>
    <t>(SESIONES REALIZADAS POR COMITÉ DE INFRAESTRUCTURA SOCIAL / SESIONES PROGRAMADAS POR COMITÉ DE INFRAESTRUCTURA SOCIAL)*100</t>
  </si>
  <si>
    <t>CONSULTA  DE EXPEDIENTES TÉCNICOS ADMINISTRATIVOS.</t>
  </si>
  <si>
    <t>ACTIVIDAD 4.8</t>
  </si>
  <si>
    <t>906 REUNIONES DE PLANEACIÓN Y SEGUIMIENTO DEL DESARROLLO MUNICIPAL.</t>
  </si>
  <si>
    <t>PORCENTAJE DE REUNIONES REALIZADAS</t>
  </si>
  <si>
    <t>(REUNIONES REALIZADAS PARA LA SOCIALIZACIÓN DEL PLAN MUNICIPAL DE DESARROLLO Y GOBERNANZA / REUNIONES PROGRAMADAS PARA LA SOCIALIZACIÓN DEL PLAN MUNICIPAL DE DESARROLLO Y GOBERNANZA)*100</t>
  </si>
  <si>
    <t>QUE LA INSTANCIA CORRESPONDIENTE INFORME Y DIFUNDA EL PLAN MUNICIPAL DE DESARROLLO Y GOBERNANZA.</t>
  </si>
  <si>
    <t>POBLACIÓN OBJETIVO</t>
  </si>
  <si>
    <t>ANA ISAURA AMADOR NIETO.</t>
  </si>
  <si>
    <t>10.1. ACCESO AL MERCADO LABORAL.</t>
  </si>
  <si>
    <t>COORDINACIÓN GENERAL DE DESARROLLO ECONÓMICO Y COMBATE A LA DESIGUALDAD.</t>
  </si>
  <si>
    <t>2.6. PROTECCIÓN SOCIAL.</t>
  </si>
  <si>
    <t>2.6.8. OTROS GRUPOS VULNERABLES.</t>
  </si>
  <si>
    <t>3. DESARROLLO ECONÓMICO.</t>
  </si>
  <si>
    <t>INDICADORES</t>
  </si>
  <si>
    <t>CONTIENE PRESUPUESTO CON PERSPECTIVA DE GENERO? (DIRECTO, INDIRECTO, N/A) *SOLO APLICA EN COMPONENTES</t>
  </si>
  <si>
    <t>20 CONTRIBUIR A AUMENTAR LAS POSIBILIDADES DE ACCEDER AL MERCADO LABORAL.</t>
  </si>
  <si>
    <t>VARIACIÓN PORCENTUAL DEL EMPLEO FORMAL EN ZAPOPAN, RESPECTO AL AÑO ANTERIOR.</t>
  </si>
  <si>
    <t>AUMENTAR LAS POSIBILIDADES DE ACCESAR AL MERCADO LABORAL.</t>
  </si>
  <si>
    <t>(EMPLEOS FORMALES EN ZAPOPAN CREADOS EN EL AÑO ACTUAL / EMPLEOS FORMALES EN ZAPOPAN CREADOS EN EL AÑO ANTERIOR)-1)*100</t>
  </si>
  <si>
    <t>VARIACIÓN PORCENTUAL</t>
  </si>
  <si>
    <t>INSTITUTO DE INFORMACIÓN ESTADÍSTICA Y GEOGRÁFICA DE JALISCO / IMSS.</t>
  </si>
  <si>
    <t>20 HABITANTES DEL MUNICIPIO DE ZAPOPAN CUENTAN CON OPORTUNIDADES DE CAPACITACIÓN PARA EL AUTOEMPLEO, EMPLEO Y GESTORÍA DE PROYECTOS COMUNITARIOS.</t>
  </si>
  <si>
    <t>PORCENTAJE DE LAS Y LOS BENEFICIARIOS ATENDIDOS EN  CURSOS Y CAPACITACIONES.</t>
  </si>
  <si>
    <t>CAPACITACIONES PARA GENERAR AUTOEMPLEO.</t>
  </si>
  <si>
    <t>(LAS Y LOS BENEFICIARIOS ATENDIDOS EN PROGRAMAS DE CAPACITACIÓN PARA EL AUTOEMPLEO, EMPLEO Y GESTORÍA DE PROYECTOS COMUNITARIOS / LAS Y LOS BENEFICIARIOS PROGRAMADOS DE CAPACITACIÓN PARA EL AUTOEMPLEO, EMPLEO Y GESTORÍA DE PROYECTOS COMUNITARIOS)*100</t>
  </si>
  <si>
    <t>ARCHIVO DOCUMENTAL Y DIGITAL DE LA DIRECCIÓN DE CAPACITACIÓN Y OFERTA EDUCATIVA.</t>
  </si>
  <si>
    <t>QUE HABITANTES DEL MUNICIPIO DE ZAPOPAN SE INTERESEN EN LOS CURSOS Y PROYECTOS OFERTADOS.</t>
  </si>
  <si>
    <t>042 CAPACITACIONES Y CURSOS A PERSONAS EN LOS PROGRAMAS DE DICOE OTORGADOS.</t>
  </si>
  <si>
    <t>PORCENTAJE DE CAPACITACIONES Y CURSOS A PERSONAS EN LOS PROGRAMAS DICOE.</t>
  </si>
  <si>
    <t>CAPACITACIÓN Y CURSOS A PERSONAS EN LOS PROGRAMAS DICOE.</t>
  </si>
  <si>
    <t>(CAPACITACIONES REALIZADAS / CAPACITACIONES PROGRAMADAS)*100</t>
  </si>
  <si>
    <t>QUE LAS PERSONAS SE INTERESEN EN PARTICIPAR EN LAS CAPACITACIONES Y CURSOS EN LOS PROGRAMAS DICOE.</t>
  </si>
  <si>
    <t>524 PERSONAS ATENDIDAS EN LOS PROGRAMAS DICOE.</t>
  </si>
  <si>
    <t>PORCENTAJE DE PERSONAS ATENDIDAS EN LOS PROGRAMAS DICOE.</t>
  </si>
  <si>
    <t>ATENCIÓN A PERSONAS EN LOS PROGRAMAS DICOE.</t>
  </si>
  <si>
    <t>(PERSONAS ATENDIDAS / PERSONAS QUE SOLICITAN ATENCIÓN)*100</t>
  </si>
  <si>
    <t>QUE LAS PERSONAS SOLICITEN LA ATENCIÓN REFERENTE A LOS PROGRAMAS DICOE.</t>
  </si>
  <si>
    <t>083 BECAS PARA ESTUDIO DE GRADO O CERTIFICADO POR LOS PROGRAMAS DICOE OTORGADAS.</t>
  </si>
  <si>
    <t>PORCENTAJE DE BECAS O CERTIFICADOS POR LOS PROGRAMAS DICOE OTORGADAS.</t>
  </si>
  <si>
    <t>BECAS EJECUTADAS POR LOS PROGRAMAS DICOE</t>
  </si>
  <si>
    <t>(BECAS EJECUTADAS / BECAS PROGRAMADAS)*100</t>
  </si>
  <si>
    <t>QUE LAS Y LOS BENEFICIARIOS DEL PROGRAMA SE INTERESEN POR LA REALIZACIÓN DE PROYECTOS.</t>
  </si>
  <si>
    <t>105 BENEFICIARIOS SATISFECHOS CON LOS PROGRAMAS OFERTADOS.</t>
  </si>
  <si>
    <t>PORCENTAJE DE SATISFACCIÓN DE LAS Y LOS BENEFICIARIOS EN LOS CURSOS Y PROGRAMAS OFERTADOS.</t>
  </si>
  <si>
    <t>REALIZACIÓN DE ENCUESTAS A LAS Y LOS BENEFICIARIOS DE LOS CURSOS Y PROGRAMAS OFERTADOS.</t>
  </si>
  <si>
    <t>CALIDAD</t>
  </si>
  <si>
    <t>(LAS Y LOS BENEFICIARIOS SATISFECHOS CON LOS CURSOS Y PROGRAMAS / LAS Y LOS BENEFICIARIOS QUE RESPONDIERON LA ENCUESTA)*100</t>
  </si>
  <si>
    <t>QUE LAS Y LOS BENEFICIARIOS RESPONDAN LA ENCUESTA DE SATISFACCIÓN. </t>
  </si>
  <si>
    <t>041 CAPACITACIONES EN EL PROGRAMA SOMOS ZAPOPAN REALIZADAS.</t>
  </si>
  <si>
    <t>PORCENTAJE DE SERVIDORES PÚBLICOS EN EL PROGRAMA SOMOS ZAPOPAN CAPACITADOS.</t>
  </si>
  <si>
    <t>BRINDAR CAPACITACIONES A SERVIDORES PÚBLICOS EN EL PROGRAMA SOMOS ZAPOPAN.</t>
  </si>
  <si>
    <t>QUE SE CUENTE CON LOS RECURSOS FINANCIEROS, MATERIALES Y HUMANOS PARA REALIZAR CAPACITACIONES.</t>
  </si>
  <si>
    <t>144 CURSOS EN EL PROGRAMA SOMOS ZAPOPAN OTORGADOS.</t>
  </si>
  <si>
    <t>PORCENTAJE DE CURSOS A SERVIDORES PÚBLICOS  EN EL PROGRAMA SOMOS ZAPOPAN.</t>
  </si>
  <si>
    <t>BRINDAR CURSOS A SERVIDORES PÚBLICOS EN EL PROGRAMA SOMOS ZAPOPAN.</t>
  </si>
  <si>
    <t>(CURSOS REALIZADOS / CURSOS PROGRAMADOS)*100</t>
  </si>
  <si>
    <t>QUE SE CUENTE CON LOS RECURSOS FINANCIEROS, MATERIALES Y HUMANOS PARA REALIZAR CURSOS.</t>
  </si>
  <si>
    <t>573 ELABORACIÓN DE INFORMES.</t>
  </si>
  <si>
    <t>PORCENTAJE DE INFORMES.</t>
  </si>
  <si>
    <t>ELABORACIÓN DE INFORMES REFERENTES A LAS ENCUESTAS DE SATISFACCIÓN.</t>
  </si>
  <si>
    <t>(INFORMES ELABORADOS / INFORMES PROGRAMADOS)*100</t>
  </si>
  <si>
    <t>QUE SE CUENTE CON LA INFORMACIÓN NECESARIA PARA LA REALIZACIÓN DE LOS INFORMES.</t>
  </si>
  <si>
    <t>18. CIUDADANOS.</t>
  </si>
  <si>
    <t>DIRECCIÓN DE CAPACITACIÓN Y OFERTA EDUCATIVA (DICOE)</t>
  </si>
  <si>
    <t>SALVADOR VILLASEÑOR ALDAMA.</t>
  </si>
  <si>
    <t>10.2. COMBATE A LA DESIGUALDAD.</t>
  </si>
  <si>
    <t>21 CONTRIBUIR A MEJORAR EL BIENESTAR SOCIAL DE LOS CIUDADANOS DEL MUNICIPIO DE ZAPOPAN.</t>
  </si>
  <si>
    <t>PORCENTAJE DE HOGARES QUE RECIBIERON APOYOS PARA MEJORAR SU BIENESTAR SOCIAL DENTRO DEL MUNICIPIO DE ZAPOPAN</t>
  </si>
  <si>
    <t>ACCIONES ENCAMINADAS A MEJORAR EL BIENESTAR SOCIAL EN LOS HOGARES DEL MUNICIPIO DE ZAPOPAN</t>
  </si>
  <si>
    <t>(HOGARES  DEL MUNICIPIO DE ZAPOPAN ATENDIDOS / TOTAL DE HOGARES EN EL MUNICIPIO DE ZAPOPAN)*100.</t>
  </si>
  <si>
    <t>CONEVAL / IIEG JALISCO
https://iieg.gob.mx/ns/wp-content/uploads/2019/06/Zapopan.pdf</t>
  </si>
  <si>
    <t>21 APOYOS ECONÓMICOS Y EN ESPECIE OTORGADOS EN EL MUNICIPIO DE ZAPOPAN.</t>
  </si>
  <si>
    <t>PORCENTAJE DE APOYOS ECONÓMICOS Y EN ESPECIE.</t>
  </si>
  <si>
    <t>APOYOS ECONÓMICOS Y EN ESPECIE OTORGADOS EN EL MUNICIPIO DE ZAPOPAN.</t>
  </si>
  <si>
    <t>(APOYOS ECONÓMICOS Y EN ESPECIE ENTREGADOS EN EL AÑO ACTUAL / APOYOS ECONÓMICOS Y EN ESPECIE PROGRAMADOS DURANTE EL AÑO ACTUAL)*100.</t>
  </si>
  <si>
    <t>ARCHIVO DOCUMENTAL Y DIGITAL DE LA DIRECCIÓN DE PROGRAMAS SOCIALES MUNICIPALES.</t>
  </si>
  <si>
    <t>QUE LA CIUDADANÍA SOLICITE LOS APOYOS Y CUMPLAN CON LAS BASES ESTABLECIDAS.</t>
  </si>
  <si>
    <t>030 APOYOS ECONÓMICOS OTORGADOS.</t>
  </si>
  <si>
    <t>PORCENTAJE DE APOYOS ECONÓMICOS OTORGADOS.</t>
  </si>
  <si>
    <t>APOYOS ECONÓMICOS OTORGADOS EN EL MUNICIPIO DE ZAPOPAN.</t>
  </si>
  <si>
    <t>(APOYOS ECONÓMICOS ENTREGADOS EN EL AÑO ACTUAL / APOYOS PROGRAMADOS EN EL AÑO ACTUAL)*100.</t>
  </si>
  <si>
    <t>QUE LAS PERSONAS SOLICITEN Y ASISTAN A LA ENTREGA DE APOYOS.</t>
  </si>
  <si>
    <t>529 APOYO ECONÓMICO PARA MADRES, PADRES Y TUTORES EN GUARDERÍAS, ESTANCIAS INFANTILES Y/O PREESCOLARES (MI ESTANCIA).</t>
  </si>
  <si>
    <t>PORCENTAJE DE APOYOS ECONÓMICOS PARA MADRES, PADRES Y TUTORES EN GUARDERÍAS, ESTANCIAS INFANTILES Y/O PREESCOLARES (MI ESTANCIA).</t>
  </si>
  <si>
    <t xml:space="preserve">CONTRIBUIR CON LA ECONOMÍA DE LAS FAMILIAS ZAPOPANAS, AL OTORGAR A MADRES, PADRES O TUTORES 
APOYOS ECONÓMICOS QUE COMPLEMENTEN EL GASTO  PARCIAL O TOTAL DE GUARDERÍAS, ESTANCIAS INFANTILES Y/O PREESCOLARES.
</t>
  </si>
  <si>
    <t>(APOYOS ECONÓMICOS ENTREGADOS / APOYOS SOLICITADOS)*100.</t>
  </si>
  <si>
    <t>QUE MADRES, PADRES Y TUTORES SOLICITEN LOS APOYOS ECONÓMICOS PARA ESTANCIAS INFANTILES Y/O PREESCOLARES.</t>
  </si>
  <si>
    <t>904 APOYOS ECONÓMICOS.</t>
  </si>
  <si>
    <t>PORCENTAJE DE APOYOS ECONÓMICOS.</t>
  </si>
  <si>
    <t>ENTREGA DE APOYOS ECONÓMICOS  PARA LA CIUDADANÍA DEL MUNICIPIO DE ZAPOPAN.</t>
  </si>
  <si>
    <t>(APOYOS ECONÓMICOS ENTREGADOS / APOYOS ECONÓMICOS PROGRAMADOS)*100</t>
  </si>
  <si>
    <t>QUE LOS CIUDADANOS SOLICITEN EL APOYO.</t>
  </si>
  <si>
    <t>031 APOYOS EN ESPECIE OTORGADOS.</t>
  </si>
  <si>
    <t>PORCENTAJE DE APOYOS EN ESPECIE ENTREGADOS POR SOLICITUD.</t>
  </si>
  <si>
    <t>APOYOS EN ESPECIE OTORGADOS EN EL MUNICIPIO DE ZAPOPAN.</t>
  </si>
  <si>
    <t>(APOYOS ENTREGADOS / APOYOS SOLICITADOS)*100.</t>
  </si>
  <si>
    <t>QUE LOS CIUDADANOS SOLICITEN  LA INSCRIPCIÓN  A LOS PROGRAMAS.</t>
  </si>
  <si>
    <t>528 APOYOS PARA REHABILITACIÓN DE ESPACIOS PÚBLICOS Y HOGARES EN COLONIAS DE ZAPOPAN (ZAPOPAN MI COLONIA).</t>
  </si>
  <si>
    <t>PORCENTAJE DE APOYOS PARA REHABILITACIÓN DE ESPACIOS PÚBLICOS Y HOGARES EN COLONIAS DE ZAPOPAN (ZAPOPAN MI COLONIA).</t>
  </si>
  <si>
    <t>APOYAR A LAS COMUNIDADES DEL MUNICIPIO CON MATERIALES PARA LA REHABILITACIÓN, REMOZAMIENTO Y MEJORA DE SUS COLONIAS.</t>
  </si>
  <si>
    <t>(APOYOS ENTREGADOS / APOYOS PROGRAMADOS)*100.</t>
  </si>
  <si>
    <t>QUE EXISTAN LUGARES QUE REQUIERAN REHABILITACIÓN.</t>
  </si>
  <si>
    <t>947 PINTEMOS ZAPOPAN (ESPACIOS REHABILITADOS POR MEDIO DE ARTE URBANO).</t>
  </si>
  <si>
    <t>PORCENTAJE DE MURALES DE ARTE URBANO (PINTEMOS ZAPOPAN).</t>
  </si>
  <si>
    <t>CONTRIBUIR A REHABILITAR ESPACIOS A TRAVÉS DE LA PINTA DE MURALES.</t>
  </si>
  <si>
    <t>(MURALES REALIZADOS / MURALES PROGRAMADOS)*100.</t>
  </si>
  <si>
    <t>QUE LA CIUDADANÍA PARTICIPE EN LA PINTA DE MURALES.</t>
  </si>
  <si>
    <t>532 APOYO EN ESPECIE PARA FESTIVIDADES.</t>
  </si>
  <si>
    <t>PORCENTAJE DE APOYOS EN ESPECIE PARA FESTIVIDADES.</t>
  </si>
  <si>
    <t>ENTREGA DE APOYOS EN ESPECIE PARA FESTIVIDADES DE NIÑAS Y NIÑOS.</t>
  </si>
  <si>
    <t>QUE LOS HABITANTES DEL MUNICIPIO DE ZAPOPAN ACUDAN A LA ENTREGA DE APOYOS.</t>
  </si>
  <si>
    <t>533 SERVICIO DE ALIMENTOS EN COMEDORES COMUNITARIOS.</t>
  </si>
  <si>
    <t>PORCENTAJE DE PORCIONES ENTREGADAS EN COMEDORES COMUNITARIOS.</t>
  </si>
  <si>
    <t>ACCESO A LA ALIMENTACIÓN PARA LOS HABITANTES DE ZAPOPAN  Y/O PERSONAS EN TRÁNSITO EN EL MUNICIPIO QUE LO REQUIERAN.</t>
  </si>
  <si>
    <t>(PORCIONES OTORGADAS / PORCIONES PROGRAMADAS)*100.</t>
  </si>
  <si>
    <t>QUE LA CIUDADANÍA ACUDA A LOS COMEDORES COMUNITARIOS.</t>
  </si>
  <si>
    <t>ACTIVIDAD 2.5</t>
  </si>
  <si>
    <t>534 APOYOS EN ESPECIE</t>
  </si>
  <si>
    <t>PORCENTAJE DE APOYOS EN ESPECIE</t>
  </si>
  <si>
    <t>ENTREGA DE APOYOS EN ESPECIE PARA LA CIUDADANÍA DEL MUNICIPIO DE ZAPOPAN.</t>
  </si>
  <si>
    <t>(APOYOS EN ESPECIE ENTREGADOS / APOYOS EN ESPECIE PROGRAMADOS)*100</t>
  </si>
  <si>
    <t>ACTIVIDAD 2.6</t>
  </si>
  <si>
    <t>535 TARJETAS DE BENEFICIOS Y DESCUENTOS PARA PERSONAS MAYORES</t>
  </si>
  <si>
    <t>PORCENTAJE DE TARJETAS DE BENEFICIOS PARA PERSONAS MAYORES ENTREGADAS</t>
  </si>
  <si>
    <t>APOYOS EN ESPECIE OTORGADOS A PERSONAS MAYORES</t>
  </si>
  <si>
    <t>(TARJETAS DE BENEFICIOS PARA PERSONAS MAYORES OTORGADAS / TARJETAS DE BENEFICIOS PARA PERSONAS MAYORES PROGRAMADAS)*100</t>
  </si>
  <si>
    <t>ARCHIVO DOCUMENTAL Y DIGITAL DE LA DIRECCIÓN DE VINCULACIÓN LOCAL E INTERNACIONAL</t>
  </si>
  <si>
    <t>QUE LAS PERSONAS MAYORES SE INTERESEN EN BENEFICIOS Y DESCUENTOS EN ESTABLECIMIENTOS</t>
  </si>
  <si>
    <t>ACTIVIDAD 2.7</t>
  </si>
  <si>
    <t>895 DONATIVOS Y AYUDAS SOCIALES A PERSONAS.</t>
  </si>
  <si>
    <t>PORCENTAJE DE DONATIVOS Y AYUDAS SOCIALES OTORGADAS.</t>
  </si>
  <si>
    <t>APOYOS EN ESPECIE PARA LOS CIUDADANOS QUE SOLICITEN</t>
  </si>
  <si>
    <t>(DONATIVOS Y APOYOS OTORGADOS / DONATIVOS Y APOYOS SOLICITADOS)*100</t>
  </si>
  <si>
    <t>QUE LOS CIUDADANOS SOLICITEN AYUDA Y APOYO CUANDO SE PRESENTE ALGUNA CONTINGENCIA QUE DAÑE SU PATRIMONIO.</t>
  </si>
  <si>
    <t>045 APOYO  INTEGRAL A LAS ORGANIZACIONES DE LAS SOCIEDAD CIVIL (OSC´S) DEL MUNICIPIO DE ZAPOPAN ENTREGADAS.</t>
  </si>
  <si>
    <t>PORCENTAJE DE APOYO  A LAS OSC´S DEL MUNICIPIO DE ZAPOPAN.</t>
  </si>
  <si>
    <t>FORTALECER A LAS ASOCIACIONES CIVILES MEDIANTE  APOYOS INTEGRALES EN EL MUNICIPIO DE ZAPOPAN.</t>
  </si>
  <si>
    <t>(APOYOS INTEGRAL OTORGADOS / APOYOS INTEGRAL PROGRAMADOS)*100</t>
  </si>
  <si>
    <t>ARCHIVO DOCUMENTAL Y DIGITAL DE LA DIRECCIÓN DE ASOCIACIONES CIVILES.</t>
  </si>
  <si>
    <t>QUE LAS ORGANIZACIONES DE LA SOCIEDAD CIVIL SOLICITEN EL APOYO.</t>
  </si>
  <si>
    <t>521 CAPACITACIÓN A LAS ORGANIZACIONES DE LA SOCIEDAD CIVIL (SUMEMOS POR ZAPOPAN.</t>
  </si>
  <si>
    <t>PORCENTAJE DE CAPACITACIONES  A LAS ORGANIZACIONES DE LA SOCIEDAD CIVIL DEL MUNICIPIO DE ZAPOPAN.</t>
  </si>
  <si>
    <t>OTORGAR HERRAMIENTAS DE FORMACIÓN QUE PERMITAN FORTALECER LA OPERACIÓN DE LAS ASOCIACIONES CIVILES.</t>
  </si>
  <si>
    <t>(CAPACITACIONES  OTORGADOS / CAPACITACIONES PROGRAMADOS)*100</t>
  </si>
  <si>
    <t>QUE LAS ORGANIZACIONES DE LA SOCIEDAD CIVIL SE INTERESEN EN LAS CAPACITACIONES.</t>
  </si>
  <si>
    <t>525 APOYOS INTEGRALES A LAS ORGANIZACIONES DE LA SOCIEDAD CIVIL.</t>
  </si>
  <si>
    <t>PORCENTAJE DE APOYOS INTEGRALES  A LAS ORGANIZACIONES DE LA SOCIEDAD CIVIL DEL MUNICIPIO DE ZAPOPAN.</t>
  </si>
  <si>
    <t>OTORGAR, REHABILITAR Y/O EQUIPAR A LAS ASOCIACIONES CIVILES PARA SU FUNCIÓN.</t>
  </si>
  <si>
    <t>(APOYOS INTEGRALES OTORGADOS / APOYOS INTEGRALES PROGRAMADOS)*100</t>
  </si>
  <si>
    <t>527 CAPACITACIÓN Y ENTREGA DE KITS BÁSICOS DE PROTECCIÓN CIVIL A ORGANIZACIONES DE LA SOCIEDAD CIVIL (ZAPOPAN SEGURO Y PREPARADO)</t>
  </si>
  <si>
    <t>PORCENTAJE DE APOYO A LAS ORGANIZACIONES DE LA SOCIEDAD CIVIL DEL MUNICIPIO DE ZAPOPAN.</t>
  </si>
  <si>
    <t>CAPACITAR Y EQUIPAR A LAS OSC CON UN KIT BÁSICO DE PROTECCIÓN CIVIL QUE LES PERMITA MEJORAR LAS MEDIDAS DE SEGURIDAD REQUERIDAS EN MATERIA DE PROTECCIÓN CIVIL EN SUS INSTALACIONES</t>
  </si>
  <si>
    <t>(KITS BÁSICOS DE PROTECCIÓN CIVIL OTORGADOS / KITS BÁSICOS DE PROTECCIÓN CIVIL PROGRAMADOS)*100</t>
  </si>
  <si>
    <t>QUE LAS ORGANIZACIONES DE LA SOCIEDAD CIVIL SOLICITEN EL APOYO Y CUMPLAN CON LOS REQUISITOS ESTABLECIDOS EN LAS REGLAS DE OPERACIÓN</t>
  </si>
  <si>
    <t>DIRECCIÓN DE PROGRAMAS SOCIALES MUNICIPALES, DIRECCIÓN DE VINCULACIÓN LOCAL E INTERNACIONAL, DIRECCIÓN DE ASOCIACIONES CIVILES</t>
  </si>
  <si>
    <t>10.3. TURISMO.</t>
  </si>
  <si>
    <t>F. PROMOCIÓN Y FOMENTO.</t>
  </si>
  <si>
    <t>3.1. ASUNTOS ECONÓMICOS COMERCIALES Y LABORALES GENERALES.</t>
  </si>
  <si>
    <t>3.1.1. ASUNTOS ECONÓMICOS Y COMERCIALES EN GENERAL.</t>
  </si>
  <si>
    <t>22 SE CONTRIBUYE A IMPULSAR LA PROMOCIÓN TURÍSTICA DEL MUNICIPIO COADYUVANDO AL CRECIMIENTO DEL SECTOR;  INCREMENTANDO  LA LLEGADA DE TURISTAS Y UNA MAYOR DERRAMA ECONÓMICA.</t>
  </si>
  <si>
    <t>PORCENTAJE DE TURISTAS Y VISITANTES EN EL MUNICIPIO DE ZAPOPAN.</t>
  </si>
  <si>
    <t>PROMOVER EL TURISMO EN EL MUNICIPIO DE ZAPOPAN.</t>
  </si>
  <si>
    <t>(TURISTAS POTENCIALES / TURISTAS PROYECTADOS)*100</t>
  </si>
  <si>
    <t>ARCHIVO DOCUMENTAL Y DIGITAL DE LA DIRECCIÓN DE TURISMO DE ZAPOPAN.</t>
  </si>
  <si>
    <t>22 EL MUNICIPIO DE ZAPOPAN INCREMENTA LA OCUPACIÓN HOTELERA.</t>
  </si>
  <si>
    <t>PORCENTAJE DE OCUPACIÓN HOTELERA EN EL MUNICIPIO DE ZAPOPAN.</t>
  </si>
  <si>
    <t>IMPULSAR LA OCUPACIÓN HOTELERA.</t>
  </si>
  <si>
    <t>(CUARTOS OCUPADOS / CUARTOS DISPONIBLES)*100</t>
  </si>
  <si>
    <t>QUE EXISTAN LAS CONDICIONES NECESARIAS, QUE PERMITAN LA ASISTENCIA DE TURISTAS Y VISITANTES AL MUNICIPIO DE ZAPOPAN.</t>
  </si>
  <si>
    <t>102 PRESENCIA DEL MUNICIPIO EN FERIAS, CONGRESOS Y CONVENCIONES  NACIONALES E INTERNACIONALES.</t>
  </si>
  <si>
    <t>PORCENTAJE DE PARTICIPACIÓN DEL MUNICIPIO EN EVENTOS REALIZADOS.</t>
  </si>
  <si>
    <t>PRESENCIA DEL MUNICIPIO EN FERIAS, CONGRESOS, CONVENCIONES NACIONALES E INTERNACIONALES.</t>
  </si>
  <si>
    <t>(TOTAL DE PARTICIPACIÓN EN  EVENTOS / EVENTOS  PROGRAMADOS PARA PARTICIPAR)*100</t>
  </si>
  <si>
    <t>QUE EXISTAN LAS CONDICIONES NECESARIAS PARA REALIZAR CONGRESOS, CONVENCIONES Y EVENTOS NACIONALES E INTERNACIONALES EN EL MUNICIPIO DE ZAPOPAN.</t>
  </si>
  <si>
    <t>N/A</t>
  </si>
  <si>
    <t>541 FERIAS Y EVENTOS INTERNACIONALES Y NACIONALES CON PRESENCIA DEL MUNICIPIO.</t>
  </si>
  <si>
    <t>PORCENTAJE DE FERIAS Y EVENTOS NACIONALES E INTERNACIONALES  EN EL MUNICIPIO.</t>
  </si>
  <si>
    <t>REALIZAR FERIAS, CONGRESOS, CONVENCIONES NACIONALES E INTERNACIONALES EN EL MUNICIPIO.</t>
  </si>
  <si>
    <t>(FERIAS Y EVENTOS REALIZADOS / FERIAS Y EVENTOS PROGRAMADOS)*100</t>
  </si>
  <si>
    <t>QUE EXISTAN LAS CONDICIONES NECESARIAS PARA REALIZAR FERIAS Y EVENTOS NACIONALES E INTERNACIONALES EN EL MUNICIPIO DE ZAPOPAN.</t>
  </si>
  <si>
    <t>842 ASISTENTES A FERIAS Y EVENTOS.</t>
  </si>
  <si>
    <t> PORCENTAJE DE ASISTENTES A FERIAS Y EVENTOS.</t>
  </si>
  <si>
    <t>ASISTENCIA A FERIAS Y EVENTOS.</t>
  </si>
  <si>
    <t>(ASISTENTES A FERIAS Y EVENTOS / ASISTENTES PROGRAMADOS A FERIAS Y EVENTOS)*100</t>
  </si>
  <si>
    <t>QUE EXISTA INTERÉS POR PARTE DE LOS HABITANTES PARA ASISTIR A FERIAS Y EVENTOS.</t>
  </si>
  <si>
    <t>110 RECORRIDOS TURÍSTICOS DE BUENA CALIDAD GUIADOS.</t>
  </si>
  <si>
    <t>PORCENTAJE DE PERSONAS SATISFECHAS EN LOS RECORRIDOS TURÍSTICOS GUIADOS REALIZADOS.</t>
  </si>
  <si>
    <t>AUMENTAR  LA CALIDAD EN LOS RECORRIDOS TURÍSTICOS GUIADOS, CON PERSONAL CALIFICADO Y DE APOYO.</t>
  </si>
  <si>
    <t>(PERSONAS SATISFECHAS / PERSONAS ENCUESTADAS)*100</t>
  </si>
  <si>
    <t>QUE SE CUENTE CON RECORRIDOS TURÍSTICOS GUIADOS DE BUENA CALIDAD EN EL MUNICIPIO DE ZAPOPAN.</t>
  </si>
  <si>
    <t>542 RECORRIDOS TURÍSTICOS GUIADOS.</t>
  </si>
  <si>
    <t> PORCENTAJE DE RECORRIDOS TURÍSTICOS GUIADOS.</t>
  </si>
  <si>
    <t>REALIZAR RECORRIDOS TURÍSTICOS GUIADOS.</t>
  </si>
  <si>
    <t>(RECORRIDOS GUIADOS REALIZADOS / RECORRIDOS GUIADOS PROGRAMADOS)*100</t>
  </si>
  <si>
    <t>QUE LOS TURISTAS, VISITANTES Y HABITANTES DEL MUNICIPIO DE ZAPOPAN SOLICITEN LOS RECORRIDOS TURÍSTICOS GUIADOS.</t>
  </si>
  <si>
    <t>900 ENCUESTAS DE SATISFACCIÓN EN RECORRIDOS TURÍSTICOS GUIADOS.</t>
  </si>
  <si>
    <t>PORCENTAJE DE APLICACIÓN DE ENCUESTAS DE SATISFACCIÓN EN RECORRIDOS TURÍSTICOS GUIADOS.</t>
  </si>
  <si>
    <t>ENCUESTAS DE SATISFACCIÓN.</t>
  </si>
  <si>
    <t>(ENCUESTAS REALIZADAS / ENCUESTAS PROGRAMADAS)*100</t>
  </si>
  <si>
    <t>QUE LOS USUARIOS DE LOS RECORRIDOS TURÍSTICOS GUIADOS CONTESTEN LA ENCUESTA.</t>
  </si>
  <si>
    <t>559 PERSONAS ATENDIDAS EN LOS RECORRIDOS TURÍSTICOS.</t>
  </si>
  <si>
    <t> PORCENTAJE DE PERSONAS ATENDIDAS EN RECORRIDOS TURÍSTICOS GUIADOS.</t>
  </si>
  <si>
    <t>PARTICIPACIÓN DE USUARIOS EN LOS RECORRIDOS TURÍSTICOS GUIADOS.</t>
  </si>
  <si>
    <t>(PERSONAS ATENDIDAS EN RECORRIDOS REALIZADOS / PERSONAS PROGRAMADAS EN RECORRIDOS REALIZADOS)*100</t>
  </si>
  <si>
    <t>QUE ASISTAN USUARIOS A  LOS RECORRIDOS TURÍSTICOS GUIADOS.</t>
  </si>
  <si>
    <t>103 PRESTADORES DE SERVICIOS TURÍSTICOS CAPACITADOS.</t>
  </si>
  <si>
    <t>PORCENTAJE DE PRESTADORES DE SERVICIOS TURÍSTICOS CAPACITADOS.</t>
  </si>
  <si>
    <t>CAPACITACIÓN DE PRESTADORES DE SERVICIOS EN EL TEMA TURÍSTICO.</t>
  </si>
  <si>
    <t>(PRESTADORES ASISTENTES A LA CAPACITACIÓN / PRESTADORES  PROGRAMADOS PARA LA CAPACITACIÓN)*100</t>
  </si>
  <si>
    <t>QUE LOS PRESTADORES DE SERVICIOS TURÍSTICOS ESTÉN INTERESADOS EN CAPACITARSE.</t>
  </si>
  <si>
    <t>543 ACTUALIZACIÓN DE PRESTADORES DE SERVICIO.</t>
  </si>
  <si>
    <t>PORCENTAJE DE CURSOS PARA PRESTADORES DE SERVICIOS TURÍSTICOS.</t>
  </si>
  <si>
    <t>REALIZAR CURSOS DE CAPACITACIÓN PARA SERVIDORES SOCIALES EN EL TEMA TURÍSTICO.</t>
  </si>
  <si>
    <t>(CURSOS DE CAPACITACIÓN IMPLEMENTADOS / CURSOS DE CAPACITACIÓN SOLICITADOS)*100</t>
  </si>
  <si>
    <t>QUE LOS PRESTADORES DE SERVICIOS TURÍSTICOS ASISTAN A LOS CURSOS DE CAPACITACIÓN.</t>
  </si>
  <si>
    <t>946 PERSONAS CAPACITADAS EN SERVICIOS TURÍSTICOS.</t>
  </si>
  <si>
    <t>PORCENTAJE DE PERSONAS CAPACITADAS EN SERVICIOS TURÍSTICOS.</t>
  </si>
  <si>
    <t>CAPACITACIÓN DEL PERSONAL PARA BRINDAR UN SERVICIO DE CALIDAD.</t>
  </si>
  <si>
    <t>(PERSONAS CAPACITADAS / PERSONAS PARA CAPACITACIÓN PROGRAMADAS)*100</t>
  </si>
  <si>
    <t>QUE LAS PERSONAS ESTÉN INTERESADAS EN LOS CURSOS  CAPACITACIÓN DE SERVICIOS TURÍSTICOS.</t>
  </si>
  <si>
    <t>526 EMPRESAS QUE RECIBEN DISTINTIVO "I".</t>
  </si>
  <si>
    <t>PORCENTAJE DE EMPRESAS QUE RECIBEN DISTINTIVO "I"</t>
  </si>
  <si>
    <t>CAPACITACIÓN AL PERSONAL DE LAS EMPRESAS PARA LA SENSIBILIZACIÓN A LA INCLUSIÓN.</t>
  </si>
  <si>
    <t>(EMPRESAS CAPACITADAS / EMPRESAS PROYECTADAS)*100</t>
  </si>
  <si>
    <t>QUE LAS EMPRESAS ESTÉN INTERESADAS EN RECIBIR LA CAPACITACIÓN PARA RECIBIR EL DISTINTIVO "I"</t>
  </si>
  <si>
    <t>095 EMPRESAS QUE RECIBEN EL SELLO DE NATURALEZA.</t>
  </si>
  <si>
    <t>PORCENTAJE DE EMPRESAS QUE RECIBEN EL SELLO DE NATURALEZA</t>
  </si>
  <si>
    <t>CAPACITACIÓN AL PERSONAL DE LAS EMPRESAS PARA BRINDAR UN SERVICIO DE CALIDAD</t>
  </si>
  <si>
    <t>QUE LAS EMPRESAS ESTÉN INTERESADAS EN RECIBIR LA CAPACITACIÓN PARA OBTENER EL SELLO DE NATURALEZA</t>
  </si>
  <si>
    <t>107 PROYECTOS Y  REHABILITACIÓN DE PUNTOS TURÍSTICOS GESTIONADOS.</t>
  </si>
  <si>
    <t>PORCENTAJE DE PROYECTOS AUTORIZADOS.</t>
  </si>
  <si>
    <t>REHABILITAR ESPACIOS TURÍSTICOS DEL MUNICIPIO DE ZAPOPAN.</t>
  </si>
  <si>
    <t>(PROYECTOS AUTORIZADOS / PROYECTOS GESTIONADOS)*100</t>
  </si>
  <si>
    <t>QUE SE CUENTE CON LOS RECURSOS FINANCIEROS Y MATERIALES PARA LAS OBRAS PÚBLICAS DE REHABILITACIÓN DE ESPACIOS TURÍSTICOS DEL MUNICIPIO DE ZAPOPAN.</t>
  </si>
  <si>
    <t>567 GESTIÓN DE PROYECTOS PÚBLICOS Y PRIVADOS DE CARÁCTER TURÍSTICOS.</t>
  </si>
  <si>
    <t>PORCENTAJE DE PROYECTOS PÚBLICOS Y PRIVADOS DE CARÁCTER TURÍSTICO.</t>
  </si>
  <si>
    <t>GESTIÓN DE SOLICITUDES DE PROYECTOS PÚBLICOS Y PRIVADOS.</t>
  </si>
  <si>
    <t>(PROYECTOS REALIZADOS / PROYECTOS PROGRAMADOS)*100</t>
  </si>
  <si>
    <t>QUE EXISTAN PROYECTOS DE REHABILITACIÓN DE ESPACIOS PARA LA ACTIVIDAD TURÍSTICA DE CARÁCTER PÚBLICO O PRIVADO.</t>
  </si>
  <si>
    <t>544 PROYECTOS DE REHABILITACIÓN DE PUNTOS TURÍSTICOS.</t>
  </si>
  <si>
    <t>PORCENTAJE DE PROYECTOS DE REHABILITACIÓN DE PUNTOS TURÍSTICOS.</t>
  </si>
  <si>
    <t>PROYECTOS DE REHABILITACIÓN Y/O MANTENIMIENTO DE PUNTOS TURÍSTICOS.</t>
  </si>
  <si>
    <t>QUE EXISTAN PROYECTOS DE REHABILITACIÓN DE PUNTOS PARA ESPACIOS DE ACTIVIDAD TURÍSTICA.</t>
  </si>
  <si>
    <t>150 REPORTES DE PROYECTOS DE INVERSIÓN PRIVADA.</t>
  </si>
  <si>
    <t>PORCENTAJE DE REPORTES DE PROYECTOS DE INVERSIÓN PRIVADA.</t>
  </si>
  <si>
    <t>REPORTES DE PROYECTOS DE INVERSIÓN PRIVADA SOLICITADOS POR LA SECTURJAL.</t>
  </si>
  <si>
    <t>(REPORTES REALIZADOS / REPORTES PROGRAMADOS)*100</t>
  </si>
  <si>
    <t>QUE EXISTAN SOLICITUDES DE REPORTES DE PROYECTOS POR PARTE DE SECTURJAL.</t>
  </si>
  <si>
    <t>192 PERSONAS ATENDIDAS EN EL CENTRO HISTÓRICO DE ZAPOPAN.</t>
  </si>
  <si>
    <t>PORCENTAJE DE PERSONAS ATENDIDAS EN EL CENTRO HISTÓRICO DE ZAPOPAN.</t>
  </si>
  <si>
    <t>PERSONAS ATENDIDAS EN EL CENTRO HISTÓRICO DE ZAPOPAN.</t>
  </si>
  <si>
    <t>(PERSONAS ATENDIDAS / PERSONAS PROGRAMADAS)*100</t>
  </si>
  <si>
    <t>QUE LOS HABITANTES Y VISITANTES ACUDAN  AL CENTRO HISTÓRICO DEL MUNICIPIO DE ZAPOPAN.</t>
  </si>
  <si>
    <t>151 APLICACIÓN DE ENCUESTAS DE CALIDAD EN EL CENTRO HISTÓRICO DE ZAPOPAN.</t>
  </si>
  <si>
    <t>PORCENTAJE DE APLICACIÓN DE ENCUESTAS DE CALIDAD EN EL CENTRO HISTÓRICO DE ZAPOPAN.</t>
  </si>
  <si>
    <t>ENCUESTAS DE CALIDAD APLICADAS REFERENTE A LOS SERVICIOS PÚBLICOS DEL MUNICIPIO DE ZAPOPAN.</t>
  </si>
  <si>
    <t>QUE LAS PERSONAS ESTÉN INTERESADAS EN LEVANTAR REPORTES Y RESPONDER ENCUESTAS.</t>
  </si>
  <si>
    <t xml:space="preserve">ACTIVIDAD 5.2 </t>
  </si>
  <si>
    <t>152 REPORTES DE ACTIVIDADES REALIZADAS EN EL CENTRO HISTÓRICO DE ZAPOPAN.</t>
  </si>
  <si>
    <t>PORCENTAJE DE REPORTES DE ACTIVIDADES EN EL CENTRO HISTÓRICO DE ZAPOPAN.</t>
  </si>
  <si>
    <t>REPORTES GENERALES DE ACTIVIDADES EN DONDE SE CONCENTRAN SOLICITUDES RECIBIDAS POR PARTE DE LAS PERSONAS.</t>
  </si>
  <si>
    <t>QUE LAS PERSONAS ESTÉN INTERESADAS EN LEVANTAR REPORTES.</t>
  </si>
  <si>
    <t>DIRECCIÓN DE TURISMO Y CENTRO HISTORICO.</t>
  </si>
  <si>
    <t>10.4. EMPRENDEDORES.</t>
  </si>
  <si>
    <t>3.1.2. ASUNTOS LABORALES GENERALES.</t>
  </si>
  <si>
    <t>23 SE CONTRIBUYE A MEJORAR LAS CONDICIONES DEL MUNICIPIO DE ZAPOPAN PARA LA CREACIÓN Y FORTALECIMIENTO DE UNIDADES ECONÓMICAS.</t>
  </si>
  <si>
    <t>VARIACIÓN PORCENTUAL DEL CRECIMIENTO DE UNIDADES ECONÓMICAS EN ZAPOPAN.</t>
  </si>
  <si>
    <t>CRECIMIENTO DE UNIDADES ECONÓMICAS QUE CONTRIBUYEN A MEJORAR LAS CONDICIONES DE OPORTUNIDADES DE DESARROLLO ECONÓMICO DEL MUNICIPIO.</t>
  </si>
  <si>
    <t>(UNIDADES ECONÓMICAS EN ZAPOPAN EN EL AÑO ACTUAL / UNIDADES ECONÓMICAS EN ZAPOPAN EN EL AÑO ANTERIOR)-1)*100</t>
  </si>
  <si>
    <t>DIRECCIÓN DE PROMOCIÓN ECONÓMICA, DIRECCIÓN DE PADRÓN Y LICENCIAS, IIEG.</t>
  </si>
  <si>
    <t>23 UNIDADES ECONÓMICAS DEL MUNICIPIO DE ZAPOPAN SE DESARROLLAN POR MEDIO DE APOYOS Y ESTÍMULOS ECONÓMICOS OTORGADOS.</t>
  </si>
  <si>
    <t>PORCENTAJE DE APOYOS Y ESTÍMULOS ECONÓMICOS OTORGADOS.</t>
  </si>
  <si>
    <t>DESARROLLO DE UNIDADES ECONÓMICAS DE ZAPOPAN POR MEDIO DE APOYOS Y ESTÍMULOS ECONÓMICOS OTORGADOS.</t>
  </si>
  <si>
    <t>(ACUMULADO DE FINANCIAMIENTO OTORGADO A MIPYMES / FINANCIAMIENTO PROGRAMADO A MIPYMES)*100</t>
  </si>
  <si>
    <t>ARCHIVO DOCUMENTAL Y DIGITAL DE LA DIRECCIÓN DE PROMOCIÓN ECONÓMICA.</t>
  </si>
  <si>
    <t>QUE LAS UNIDADES ECONÓMICAS BUSQUEN FINANCIAMIENTOS Y SE ADECUEN A LAS REGLAS DE OPERACIÓN DEL PROGRAMA.</t>
  </si>
  <si>
    <t>043 CAPACITACIONES A PERSONAS EN TEMAS DEL SECTOR EMPRESARIAL Y TECNOLOGÍA REALIZADAS.</t>
  </si>
  <si>
    <t>PORCENTAJE DE PERSONAS CAPACITADAS.</t>
  </si>
  <si>
    <t>PERSONAS CON CAPACITACIONES EN EL SECTOR EMPRESARIAL Y TECNOLÓGICO.</t>
  </si>
  <si>
    <t>(PERSONAS CON CAPACITACIÓN EMPRESARIAL / PERSONAS PROGRAMADAS PARA CAPACITACIÓN EMPRESARIAL)*100</t>
  </si>
  <si>
    <t>ARCHIVO DOCUMENTAL Y DIGITAL DE LA DIRECCIÓN DE EMPRENDIMIENTO.</t>
  </si>
  <si>
    <t>QUE EMPRESARIOS, EMPRENDEDORES Y SECTOR PRIMARIO ESTÉN INTERESADOS EN CAPACITARSE.</t>
  </si>
  <si>
    <t>DIRECTO</t>
  </si>
  <si>
    <t>586 CAPACITACIÓN Y ACCESO A LA TECNOLOGÍA PARA FOMENTAR EL EMPRENDIMIENTO EN NIÑAS Y NIÑOS DE ZAPOPAN.</t>
  </si>
  <si>
    <t>PORCENTAJE DE CAPACITACIONES CON ACCESO A LA TECNOLOGÍA PARA FOMENTAR EL EMPRENDIMIENTO EN NIÑAS Y NIÑOS ZAPOPANAS.</t>
  </si>
  <si>
    <t>INCENTIVAR GENERACIONES DE NIÑAS Y NIÑOS QUE SE LES OFRECEN HERRAMIENTAS TECNOLÓGICAS RELACIONADAS A LAS TICS.</t>
  </si>
  <si>
    <t>QUE LOS NIÑOS Y LAS NIÑAS SE INTERESEN POR LA UTILIZACIÓN DE LAS TECNOLOGÍAS DE INFORMACIÓN Y LA COMUNICACIÓN.</t>
  </si>
  <si>
    <t>153 PROYECTOS CUENTA CON ZAPOPAN PERSONAS CON DISCAPACIDAD Y PERSONAS MAYORES</t>
  </si>
  <si>
    <t>PORCENTAJE DE PROYECTOS EN EL PROGRAMA CUENTA CON ZAPOPAN.</t>
  </si>
  <si>
    <t>DIAGNÓSTICO, DISEÑO Y ELABORACIÓN DE PROYECTOS LIDERADOS POR PERSONAS QUE VIVEN CON ALGUNA DISCAPACIDAD Y PERSONAS MAYORES EN EL PROGRAMA CUENTA CON ZAPOPAN.</t>
  </si>
  <si>
    <t>(PROYECTOS IMPLEMENTADOS / PROYECTOS PROGRAMADOS)*100</t>
  </si>
  <si>
    <t>QUE LOS EMPRENDEDORES QUE VIVEN CON ALGUNA DISCAPACIDAD SE INTERESEN EN PARTICIPAR EN EL PROGRAMA.</t>
  </si>
  <si>
    <t>930 LABORATORIO DE INNOVACIÓN.</t>
  </si>
  <si>
    <t>PORCENTAJE DE PERSONAS ATENDIDAS EN EL LABORATORIO DE INNOVACIÓN.</t>
  </si>
  <si>
    <t>OFRECER HERRAMIENTAS Y CAPACITACIONES INNOVADORAS EN ESPACIOS PÚBLICOS  PARA, QUE LAS PERSONAS REALICEN TAREAS O PROYECTOS RELACIONADOS CON PROTOTIPOS TECNOLÓGICOS.</t>
  </si>
  <si>
    <t>(PERSONAS ATENDIDAS / PERSONAS PROGRAMADAS PARA ATENDER)*100</t>
  </si>
  <si>
    <t>QUE LAS PERSONAS SE INTERESEN Y ASISTAN A LOS LABORATORIOS DE INNOVACIÓN TECNOLÓGICOS.</t>
  </si>
  <si>
    <t>942 PROYECTOS EN HECHO ZAPOPAN.</t>
  </si>
  <si>
    <t>PORCENTAJE DE PROYECTOS DEL PROGRAMA HECHO  EN ZAPOPAN.</t>
  </si>
  <si>
    <t>DIAGNÓSTICO, DISEÑO Y ELABORACIÓN DE PROYECTOS EN EL PROGRAMA HECHO EN ZAPOPAN.</t>
  </si>
  <si>
    <t>QUE LOS EMPRENDEDORES SE INTERESEN Y SE INSCRIBAN EN EL PROGRAMA.</t>
  </si>
  <si>
    <t>943 PERSONAS ATENDIDAS EN RETO KIDS.</t>
  </si>
  <si>
    <t>PORCENTAJE DE ATENCIÓN A NIÑAS Y NIÑOS EN EL PROGRAMA RETO KIDS.</t>
  </si>
  <si>
    <t>OFRECER HERRAMIENTAS PARA INCENTIVAR LA INNOVACIÓN Y EMPRENDIMIENTO EN LAS NIÑAS Y LOS NIÑOS QUE SON PARTE DEL PROGRAMA RETO KIDS.</t>
  </si>
  <si>
    <t>(NIÑAS Y NIÑOS ATENDIDOS / NIÑAS Y NIÑOS PROGRAMADOS)*100</t>
  </si>
  <si>
    <t>QUE LOS NIÑOS Y LAS NIÑAS SE INTERESEN Y SE INSCRIBAN EN EL PROGRAMA.</t>
  </si>
  <si>
    <t>ACTIVIDAD 1.6</t>
  </si>
  <si>
    <t>944 PROYECTOS EN RETO ZAPOPAN.</t>
  </si>
  <si>
    <t>PORCENTAJE DE PROYECTOS DEL PROGRAMA RETO ZAPOPAN.</t>
  </si>
  <si>
    <t>DIAGNÓSTICO, DISEÑO Y ELABORACIÓN DE PROYECTOS EN EL PROGRAMA RETO ZAPOPAN.</t>
  </si>
  <si>
    <t>ACTIVIDAD 1.7</t>
  </si>
  <si>
    <t>945 MUJERES ATENDIDAS EN EL PROGRAMA RAÍZ EMPRENDEDORA.</t>
  </si>
  <si>
    <t>PORCENTAJE DE MUJERES ATENDIDAS EN EL PROGRAMA RAÍZ EMPRENDEDORA.</t>
  </si>
  <si>
    <t>OFRECER HERRAMIENTAS PARA INCENTIVAR LA INNOVACIÓN Y DISEÑAR LA ELABORACIÓN DEL EMPRENDIMIENTO DE MUJERES DEL MUNICIPIO DE ZAPOPAN.</t>
  </si>
  <si>
    <t>(MUJERES ATENDIDAS EN RAÍZ EMPRENDEDORA / MUJERES PROGRAMADAS EN RAÍZ EMPRENDEDORA)*100</t>
  </si>
  <si>
    <t>QUE LAS MUJERES EMPRENDEDORAS SE INTERESEN Y SE INSCRIBAN EN EL PROGRAMA.</t>
  </si>
  <si>
    <t>ACTIVIDAD 1.8</t>
  </si>
  <si>
    <t>941 MUJERES ATENDIDAS EN EL PROGRAMA MUJER EMPRENDE</t>
  </si>
  <si>
    <t>PORCENTAJE DE MUJERES ATENDIDAS EN EL PROGRAMA MUJER EMPRENDE</t>
  </si>
  <si>
    <t>FOMENTAR EMPRENDIMIENTOS COMPETITIVOS LIDERADOS POR MUJERES, GENERANDO OPORTUNIDADES PARA QUE MAXIMICEN SU POTENCIAL Y DISMINUIR LA BRECHA EN LA COMPETITIVIDAD ECONÓMICA</t>
  </si>
  <si>
    <t>(MUJERES ATENDIDAS EN MUJER EMPRENDE / MUJERES PROGRAMADAS EN MUJER EMPRENDE)*100</t>
  </si>
  <si>
    <t>ACTIVIDAD 1.9</t>
  </si>
  <si>
    <t>949 DISTINTIVOS OTORGADOS DE LA INICIATIVA DISTINTIVO HECHO EN ZAPOPAN</t>
  </si>
  <si>
    <t>PORCENTAJE DE DISTINTIVOS HECHO EN ZAPOPAN OTORGADOS</t>
  </si>
  <si>
    <t>PROMOVER LOS PRODUCTOS Y EMPRENDIMIENTOS ZAPOPANOS</t>
  </si>
  <si>
    <t>(DISTINTIVOS OTORGADOS / DISTINTIVOS HECHO EN ZAPOPAN PROGRAMADOS)*100</t>
  </si>
  <si>
    <t>QUE LOS EMPRENDEDORES Y EMPRESARIOS SOLICITAN EL DISTINTIVO PARA POSICIONAR SU EMPRENDIMIENTO</t>
  </si>
  <si>
    <t>ACTIVIDAD 1.10</t>
  </si>
  <si>
    <t>589 PROGRAMA DESARROLLO DE TALENTO.</t>
  </si>
  <si>
    <t>PORCENTAJE DE PERSONAS EGRESADAS EN EL PROGRAMA.</t>
  </si>
  <si>
    <t>PERSONAS CAPACITADAS EN TEMAS DE TECNOLOGÍAS DE LA INFORMACIÓN Y OFICIOS VARIOS.</t>
  </si>
  <si>
    <t>(EGRESADOS DEL PROGRAMA / TOTAL DE INSCRITOS EN EL PROGRAMA)*100</t>
  </si>
  <si>
    <t>QUE LAS PERSONAS SE INTERESEN EN PARTICIPAR Y CONCLUIR EL PROGRAMA.</t>
  </si>
  <si>
    <t>096 PERSONAS QUE BUSCAN EMPLEO EN ZAPOPAN ATENDIDAS.</t>
  </si>
  <si>
    <t>PORCENTAJE DE ASPIRANTES ATENDIDOS EN CONSEGUIR EMPLEO.</t>
  </si>
  <si>
    <t>APOYAR E INCENTIVAR A LAS PERSONAS ASPIRANTES A UN EMPLEO.</t>
  </si>
  <si>
    <t>(PERSONAS INSCRITAS / PERSONAS PROYECTADAS)*100</t>
  </si>
  <si>
    <t>QUE EXISTAN LAS CONDICIONES NECESARIAS QUE PERMITAN QUE EL PROGRAMA DE FOMENTO AL EMPLEO SE REALICE.</t>
  </si>
  <si>
    <t>569 FOMENTO AL EMPLEO.</t>
  </si>
  <si>
    <t>PORCENTAJE DE ACTIVIDADES DIGITALES Y/O PRESENCIALES PARA FOMENTAR LA CAPTACIÓN DE EMPLEOS.</t>
  </si>
  <si>
    <t>IMPLEMENTAR ACTIVIDADES QUE AYUDEN A OFRECER EMPLEO U OPORTUNIDADES DE TRABAJOS DE CALIDAD A LAS PERSONAS.</t>
  </si>
  <si>
    <t>QUE LAS PERSONAS SE INTERESEN Y ASISTAN A LAS CARAVANAS DEL EMPLEO.</t>
  </si>
  <si>
    <t>591 PLATAFORMA DIGITAL DE EMPLEO ZAPOPAN.</t>
  </si>
  <si>
    <t>PORCENTAJE DE INSCRITOS A LA PLATAFORMA DE EMPLEO ZAPOPAN.</t>
  </si>
  <si>
    <t>OFRECER A LAS PERSONAS UNA PLATAFORMA DE EMPLEO CON EL OBJETIVO DE CONECTAR EL TALENTO CON LAS EMPRESAS DE MANERA EFECTIVA.</t>
  </si>
  <si>
    <t>(PERSONAS  EN LA PLATAFORMA INSCRITAS / PERSONASPROYECTADAS EN LA PLATAFORMA PROYECTADAS)*100</t>
  </si>
  <si>
    <t>QUE LAS PERSONAS SE INTERESEN Y UTILICEN LA PLATAFORMA.</t>
  </si>
  <si>
    <t>570 PLATAFORMA DIGITAL MI PRIMERA CHAMBA</t>
  </si>
  <si>
    <t>PORCENTAJE DE INSCRITOS AL PROGRAMA MI PRIMERA CHAMBA</t>
  </si>
  <si>
    <t>OFRECER A LAS PERSONAS JÓVENES UNA PLATAFORMA DE EMPLEO CON EL OBJETIVO DE CONECTAR EL TALENTO CON LAS EMPRESAS DE MANERA EFECTIVA.</t>
  </si>
  <si>
    <t>(PERSONAS JÓVENES EN LA PLATAFORMA INSCRITAS / PERSONAS JÓVENES EN LA PLATAFORMA PROYECTADAS)*100</t>
  </si>
  <si>
    <t>066 GESTIONES EN RELACIONES LOCALES E INTERNACIONALES EXITOSAMENTE REALIZADAS.</t>
  </si>
  <si>
    <t>PORCENTAJE DE GESTIONES REALIZADAS DE MANERA EXITOSA EN RELACIONES LOCALES E INTERNACIONALES.</t>
  </si>
  <si>
    <t>OBTENER EL ÉXITO EN LAS GESTIONES LOCALES E INTERNACIONALES REALIZADAS.</t>
  </si>
  <si>
    <t>(GESTIONES DE MANERA EXITOSA OBTENIDAS  / GESTIONES  DE MANERA EXITOSA PROGRAMADAS)*100</t>
  </si>
  <si>
    <t>QUE LOS LOCALES E INTERNACIONALES SE INTERESEN EN SEGUIR COLABORANDO CON EL GOBIERNO MUNICIPAL DE ZAPOPAN COMO GESTOR DE INTERESES EN COMÚN.</t>
  </si>
  <si>
    <t>995 VINCULACIÓN CON ORGANISMOS Y MERCADOS LOCALES E INTERNACIONALES.</t>
  </si>
  <si>
    <t>PORCENTAJE DE VINCULACIÓN CON ORGANISMOS Y MERCADOS LOCALES E INTERNACIONALES.</t>
  </si>
  <si>
    <t>LOGRAR LAS VINCULACIONES CON ORGANISMOS Y MERCADOS LOCALES E INTERNACIONALES.</t>
  </si>
  <si>
    <t>(VINCULACIONES REALIZADAS / VINCULACIONES PROYECTADAS)*100</t>
  </si>
  <si>
    <t>QUE ORGANISMOS Y MERCADOS LOCALES E INTERNACIONALES SE INTERESEN EN LA VINCULACIÓN CON EL MUNICIPIO DE ZAPOPAN.</t>
  </si>
  <si>
    <t>915 GESTIÓN DE ACUERDOS Y CONVENIOS LOCALES E INTERNACIONALES.</t>
  </si>
  <si>
    <t>PORCENTAJE DE GESTIÓN DE ACUERDOS Y CONVENIOS LOCALES E INTERNACIONALES</t>
  </si>
  <si>
    <t>GESTIONAR Y ATENDER PUNTUALMENTE CADA UNO DE LOS ACUERDOS Y CONVENIOS LOCALES E INTERNACIONALES</t>
  </si>
  <si>
    <t>085 APOYO Y ESTÍMULOS A PERSONAS Y/O UNIDADES ECONÓMICAS DEL MUNICIPIO.</t>
  </si>
  <si>
    <t>PORCENTAJE DE PERSONAS Y/O EMPRESAS BENEFICIADAS CON APOYOS Y ESTÍMULOS ECONÓMICOS.</t>
  </si>
  <si>
    <t>OFRECER APOYOS Y ESTÍMULOS A PERSONAS Y/O UNIDADES ECONÓMICAS PARA LA REALIZACIÓN DE PROYECTOS Y/O NEGOCIOS.</t>
  </si>
  <si>
    <t>(PERSONAS Y|O EMPRESAS BENEFICIADAS / PERSONAS Y|O EMPRESAS PROGRAMADAS)*100</t>
  </si>
  <si>
    <t>QUE LOS EMPRENDEDORES Y EMPRESARIOS SOLICITEN EL FINANCIAMIENTO PARA LA REALIZACIÓN DE PROYECTOS Y/O NEGOCIOS.</t>
  </si>
  <si>
    <t>583 APOYOS Y/O ESTÍMULOS A UNIDADES ECONÓMICAS.</t>
  </si>
  <si>
    <t>PORCENTAJE DE APOYOS Y/O ESTÍMULOS COLOCADOS A UNIDADES DE NEGOCIO</t>
  </si>
  <si>
    <t>OFRECER DIFERENTES TIPOS DE APOYOS Y/O ESTÍMULOS A PEQUEÑAS Y MEDIANAS EMPRESAS PARA REACTIVAR LA ECONOMÍA DEL MUNICIPIO.</t>
  </si>
  <si>
    <t>(APOYOS Y|O ESTÍMULOS OTORGADOS / APOYOS Y|O ESTÍMULOS PROGRAMADOS)*100</t>
  </si>
  <si>
    <t>ARCHIVOS DOCUMENTALES Y DIGITALES DE LA SECRETARÍA DE HACIENDA / DIRECCIÓN DE PADRÓN Y LICENCIAS.</t>
  </si>
  <si>
    <t>QUE LAS PEQUEÑAS Y MEDIANAS EMPRESAS SOLICITEN LOS APOYOS Y|O ESTÍMULOS OFERTADOS.</t>
  </si>
  <si>
    <t>585 INVERSIÓN DEL PROGRAMA ADELANTE ZAPOPAN.</t>
  </si>
  <si>
    <t>PORCENTAJE DE INVERSIÓN DEL PROGRAMA ADELANTE ZAPOPAN</t>
  </si>
  <si>
    <t>OFRECER APOYOS Y ESTÍMULOS ECONÓMICOS A PERSONAS Y/O EMPRESAS PARA LA REALIZACIÓN DE PROYECTOS PRODUCTIVOS Y/O NEGOCIOS.</t>
  </si>
  <si>
    <t>(MILLONES DE PESOS OTORGADOS EN EL PROGRAMA DE FINANCIAMIENTO / MILLONES DE PESOS PROGRAMADOS EN EL PROGRAMA DE FINANCIAMIENTO)*100</t>
  </si>
  <si>
    <t>QUE LAS PERSONAS Y/O EMPRESAS SOLICITEN LOS APOYOS OFERTADOS.</t>
  </si>
  <si>
    <t>029 APOYOS AL SECTOR PRIMARIO ENTREGADOS.</t>
  </si>
  <si>
    <t>PORCENTAJE DE BENEFICIADOS CON APOYOS ENTREGADOS AL SECTOR PRIMARIO.</t>
  </si>
  <si>
    <t>ENTREGAR APOYOS EN BENEFICIO DEL SECTOR PRIMARIO.</t>
  </si>
  <si>
    <t>(BENEFICIADOS DEL SECTOR PRIMARIO / INSCRITOS EN EL PROGRAMA DE APOYO)*100</t>
  </si>
  <si>
    <t>ARCHIVO DOCUMENTAL Y DIGITAL DE LA DIRECCIÓN DE DESARROLLO AGROPECUARIO.</t>
  </si>
  <si>
    <t>QUE LAS PERSONAS SE INTERESEN Y SE INSCRIBAN EN EL PROGRAMA.</t>
  </si>
  <si>
    <t>561 PROMOCIÓN DE LAS ALTERNATIVAS DE COMERCIALIZACIÓN AGRÍCOLA.</t>
  </si>
  <si>
    <t>PORCENTAJE DE ASESORÍAS PARA LA PROMOCIÓN DE ALTERNATIVAS DE COMERCIALIZACIÓN AGRÍCOLA.</t>
  </si>
  <si>
    <t>BRINDAR SEGUIMIENTO, PROMOCIÓN Y ALTERNATIVAS DE COMERCIALIZACIÓN DE PRODUCTOS DEL SECTOR AGROPECUARIO.</t>
  </si>
  <si>
    <t>(ASESORÍAS BRINDADAS / ASESORÍAS PROGRAMADAS)*100</t>
  </si>
  <si>
    <t>QUE EL SECTOR AGROPECUARIO DEL MUNICIPIO  SE INTERESE EN CONOCER LAS ALTERNATIVAS DE COMERCIALIZACIÓN DE SUS PRODUCTOS.</t>
  </si>
  <si>
    <t>563 FOROS PARA EL FORTALECIMIENTO DE LA PRODUCTIVIDAD RURAL.</t>
  </si>
  <si>
    <t>PORCENTAJE DE FOROS PARA EL FORTALECIMIENTO DE LA PRODUCTIVIDAD RURAL.</t>
  </si>
  <si>
    <t>PLANEACIÓN  Y ELABORACIÓN DE FOROS PARA DIFUSIÓN, EXPOSICIÓN Y CAPACITACIÓN EN MATERIA DE PRODUCTIVIDAD RURAL. </t>
  </si>
  <si>
    <t>(FOROS REALIZADOS / FOROS  PROGRAMADOS)*100</t>
  </si>
  <si>
    <t>QUE LOS INTEGRANTES DEL SECTOR PRIMARIO ACUDAN Y SE INTERESEN EN LOS FOROS DE MATERIA DE PRODUCTIVIDAD RURAL.</t>
  </si>
  <si>
    <t>564 APOYO A LA PRODUCTIVIDAD RURAL.</t>
  </si>
  <si>
    <t>PORCENTAJE DE APOYOS PARA LA PRODUCTIVIDAD RURAL.</t>
  </si>
  <si>
    <t>OTORGAR APOYOS PARA INCREMENTAR LA PRODUCTIVIDAD RURAL EN EL MUNICIPIO DE ZAPOPAN.</t>
  </si>
  <si>
    <t>(APOYOS ENTREGADOS / APOYOS DISPONIBLES)*100</t>
  </si>
  <si>
    <t>QUE LAS PERSONAS QUE SE DEDICAN AL SECTOR PRIMARIO SOLICITEN APOYOS DE PRODUCTIVIDAD RURAL.</t>
  </si>
  <si>
    <t>ACTIVIDAD 5.4</t>
  </si>
  <si>
    <t>566 REHABILITACIÓN DE CAMINOS SACACOSECHAS Y VECINALES.</t>
  </si>
  <si>
    <t>PORCENTAJE DE REHABILITACIÓN DE METROS CUADRADOS DE CAMINOS SACA COSECHA Y VECINALES.</t>
  </si>
  <si>
    <t>REHABILITACIÓN DE CAMINOS SACACOSECHAS Y VECINALES QUE CONTRIBUYAN AL SECTOR PRIMARIO.</t>
  </si>
  <si>
    <t>(METROS CUADRADOS REHABILITADOS / METROS CUADRADOS PROGRAMADOS)*100</t>
  </si>
  <si>
    <t>QUE SE CUENTE CON LAS HERRAMIENTAS Y LAS CONDICIONES CLIMATOLÓGICAS ADECUADAS PARA LA INTERVENCIÓN DE CAMINOS.</t>
  </si>
  <si>
    <t>ACTIVIDAD 5.5</t>
  </si>
  <si>
    <t>562 CONSTRUCCIÓN Y REHABILITACIÓN DE OLLAS DE CAPTACIÓN DE AGUA DE LLUVIA.</t>
  </si>
  <si>
    <t>PORCENTAJE DE CONSTRUCCIÓN Y REHABILITACIÓN DE OLLAS DE CAPTACIÓN DE AGUA DE LLUVIA.</t>
  </si>
  <si>
    <t>CONSTRUCCIÓN Y REHABILITACIÓN DE OLLAS DE CAPTACIÓN DE AGUA DE LLUVIA EN EL SECTOR PRIMARIO.</t>
  </si>
  <si>
    <t>(OLLAS DE CAPTACIÓN DE AGUA REALIZADAS / OLLAS DE CAPTACIÓN DE AGUA PROGRAMADAS)*100</t>
  </si>
  <si>
    <t>QUE SE CUENTE CON LAS HERRAMIENTAS Y LAS CONDICIONES CLIMATOLÓGICAS ADECUADAS PARA LA CONSTRUCCIÓN Y REHABILITACIÓN DE OLLAS DE CAPTACIÓN DE AGUA DE LLUVIA EN EL SECTOR PRIMARIO.</t>
  </si>
  <si>
    <t>ACTIVIDAD 5.6</t>
  </si>
  <si>
    <t>568 PRUEBAS PARA LA DETECCIÓN DE ENFERMEDADES EN GANADO (TUBERCULOSIS Y BRUCELOSIS).</t>
  </si>
  <si>
    <t>PORCENTAJE DE REALIZACIÓN DE PRUEBAS PARA LA DETECCIÓN DE ENFERMEDADES EN GANADO (TUBERCULOSIS Y BRUCELOSIS).</t>
  </si>
  <si>
    <t>CONTROL Y SEGUIMIENTO EN LA REALIZACIÓN DE PRUEBAS PARA DETECTAR ENFERMEDADES EN EL SECTOR GANADERO DEL MUNICIPIO DE ZAPOPAN.</t>
  </si>
  <si>
    <t>(PRUEBAS MÉDICAS REALIZADAS / PRUEBAS MÉDICAS PROGRAMADAS)*100</t>
  </si>
  <si>
    <t>QUE EXISTA DEMANDA EN LA REALIZACIÓN DE PRUEBAS MÉDICAS PARA DETECCIÓN DE ENFERMEDADES EN EL SECTOR GANADERO.</t>
  </si>
  <si>
    <t>ACTIVIDAD 5.7</t>
  </si>
  <si>
    <t>565 IDENTIFICACIÓN MEDIANTE EL ARETEO PARA EL REGISTRO INDIVIDUAL DE GANADO.</t>
  </si>
  <si>
    <t>PORCENTAJE DE NUEVOS REGISTROS INDIVIDUALES DE GANADO.</t>
  </si>
  <si>
    <t>CONTROL Y SEGUIMIENTO DE NUEVOS REGISTROS INDIVIDUALES DE GANADO, MEDIANTE ARETEO EN EL MUNICIPIO DE ZAPOPAN.</t>
  </si>
  <si>
    <t>(REGISTROS NUEVOS INDIVIDUALES DE GANADO / REGISTROS NUEVOS INDIVIDUALES DE GANADO PROGRAMADOS)*100</t>
  </si>
  <si>
    <t>QUE LOS GANADEROS SOLICITEN EL SERVICIO DE ARETEO PARA EL REGISTRO INDIVIDUAL DE GANADO.</t>
  </si>
  <si>
    <t>ACTIVIDAD 5.8</t>
  </si>
  <si>
    <t>580 PARTICIPACIÓN EN FERIAS AGROPECUARIAS.</t>
  </si>
  <si>
    <t>PORCENTAJE DE PARTICIPACIÓN EN FERIAS AGROPECUARIAS.</t>
  </si>
  <si>
    <t>BRINDAR ATENCIÓN Y SEGUIMIENTO A LAS ACTIVIDADES DESARROLLADAS EN LAS FERIAS AGROPECUARIAS.</t>
  </si>
  <si>
    <t>(PARTICIPACIONES EN FERIAS  REALIZADAS / PARTICIPACIONES EN FERIAS PROGRAMADAS)*100</t>
  </si>
  <si>
    <t>QUE SE ORGANICEN FERIAS EN LAS CUALES PUEDA PARTICIPAR EL MUNICIPIO DE ZAPOPAN.</t>
  </si>
  <si>
    <t>ACTIVIDAD 5.9</t>
  </si>
  <si>
    <t>840 ASESORÍA TÉCNICA A PRODUCTORES AGROPECUARIOS Y FORESTALES.</t>
  </si>
  <si>
    <t>PORCENTAJE DE ASESORÍAS TÉCNICAS A PRODUCTORES AGROPECUARIOS Y FORESTALES.</t>
  </si>
  <si>
    <t>ATENDER Y PROPORCIONAR ASESORÍAS TÉCNICAS A LAS PERSONAS QUE SOLICITEN APOYO EN MATERIA DE PRODUCCIÓN AGROPECUARIA Y FORESTAL.</t>
  </si>
  <si>
    <t>(ASESORÍAS REALIZADAS / ASESORÍAS SOLICITADAS)*100</t>
  </si>
  <si>
    <t>QUE LAS PERSONAS SOLICITEN ASESORÍAS TÉCNICAS EN MATERIA DE PRODUCCIÓN AGROPECUARIA Y FORESTAL.</t>
  </si>
  <si>
    <t>ACTIVIDAD 5.10</t>
  </si>
  <si>
    <t>924 INCENTIVOS FISCALES (DESCUENTO PREDIAL PARA PRODUCTORES AGROPECUARIOS).</t>
  </si>
  <si>
    <t>PORCENTAJE DE TRÁMITES PARA LA OBTENCIÓN DE INCENTIVOS FISCALES (DESCUENTO PREDIAL PARA PRODUCTORES AGROPECUARIOS).</t>
  </si>
  <si>
    <t>REALIZAR LAS GESTIONES CORRESPONDIENTES PARA INCENTIVAR A LOS PRODUCTORES AGROPECUARIOS QUE TRAMITAN SU DESCUENTO SOBRE EL IMPUESTO PREDIAL.</t>
  </si>
  <si>
    <t>(TRÁMITES  REALIZADOS / TRÁMITES SOLICITADOS)*100</t>
  </si>
  <si>
    <t>QUE LOS TRÁMITES INGRESADOS CUMPLAN CON LOS REQUISITOS ESTABLECIDOS PARA QUE SE LES OTORGUE EL DESCUENTO FISCAL SOBRE EL IMPUESTO PREDIAL.</t>
  </si>
  <si>
    <t>ACTIVIDAD 5.11</t>
  </si>
  <si>
    <t>096 APLICACIÓN DE MICROORGANISMOS PARA EL CONTROL BIOLÓGICO Y/O FUMIGACIÓN DE MONOCULTIVOS CON DRONES AGRÍCOLAS.</t>
  </si>
  <si>
    <t>PORCENTAJE DE MICROORGANISMOS PARA EL CONTROL BILÓGICO Y/O FUMIGACIÓN DE MONOCULTIVOS CON DRONES AGRÍCOLAS APLICADOS.</t>
  </si>
  <si>
    <t>APLICAR MICROORGANISMOS PARA EL CONTROL BIOLÓGICO PARA REDUCIR DAÑOS EN LOS CULTIVOS DE LOS AGRICULTORES Y/O FUMIGAR LOS MONOCULTIVOS CON DRONES AGRÍCOLAS T30,T40 PARA EL MANEJO RESPONSABLE Y SUSTENTABLE EN LA APLICACIÓN DE AGROQUÍMICOS DEL MUNICIPIO DE ZAPOPAN.</t>
  </si>
  <si>
    <t>(HECTÁREAS APLICADAS / HECTÁREAS PROGRAMADAS)*100</t>
  </si>
  <si>
    <t>CUATRIMESTRAL</t>
  </si>
  <si>
    <t xml:space="preserve">CONTAR CON LAS HECTÁREAS DISPONIBLES PARA LA APLICACIÓN DE MICROORGANISMOS PARA EL CONTROL BIOLÓGICO Y/O FUMIGACIÓN DE MONOCULTIVOS </t>
  </si>
  <si>
    <t>049 COMERCIOS TRABAJANDO REGLAMENTADOS.</t>
  </si>
  <si>
    <t>PORCENTAJE DE LICENCIAS Y PERMISOS EMITIDOS PARA COMERCIOS.</t>
  </si>
  <si>
    <t>OTORGAR LICENCIAS Y PERMISOS A COMERCIOS QUE TRABAJEN BAJO LOS LINEAMIENTOS ESTABLECIDOS.</t>
  </si>
  <si>
    <t>(LICENCIAS Y PERMISOS EMITIDOS / LICENCIAS Y PERMISOS PROYECTADOS)*100</t>
  </si>
  <si>
    <t>ARCHIVO DOCUMENTAL Y DIGITAL DE LA DIRECCIÓN DE PADRÓN Y LICENCIAS.</t>
  </si>
  <si>
    <t>QUE LOS COMERCIOS CUMPLAN CON LOS LINEAMIENTOS ESTABLECIDOS EN EL MUNICIPIO DE ZAPOPAN.</t>
  </si>
  <si>
    <t>545 LICENCIAS DE COMERCIO TIPO A, B, C, D.</t>
  </si>
  <si>
    <t>PORCENTAJE DE EMISIÓN DE LICENCIAS DE COMERCIO TIPO A, B, C, D.</t>
  </si>
  <si>
    <t>BRINDAR LA ATENCIÓN Y REALIZAR LAS GESTIONES CORRESPONDIENTES PARA EL TRÁMITE DE LA LICENCIA COMERCIAL TIPO A, B, C, D.</t>
  </si>
  <si>
    <t>(LICENCIAS EMITIDAS / LICENCIAS PROYECTADAS)*100</t>
  </si>
  <si>
    <t>QUE SE MANTENGAN LAS REGLAS DE COMERCIO Y/O NORMATIVIDAD APLICABLE VIGENTES EN EL MUNICIPIO DE ZAPOPAN.</t>
  </si>
  <si>
    <t>547 TRÁMITES DE GESTIÓN.</t>
  </si>
  <si>
    <t>PORCENTAJE DE EMISIÓN DE TRÁMITES DE GESTIÓN.</t>
  </si>
  <si>
    <t>BRINDAR ATENCIÓN Y REALIZAR LAS GESTIONES CORRESPONDIENTES PARA LOS TRÁMITES SOLICITADOS.</t>
  </si>
  <si>
    <t>(TRÁMITES REALIZADOS / TRÁMITES PROYECTADOS)*100</t>
  </si>
  <si>
    <t>553 BAJA POR TITULAR Y BAJA POR PRESIDENCIA PARA TODO TIPO DE LICENCIA.</t>
  </si>
  <si>
    <t>PORCENTAJE DE EMISIÓN DE BAJAS POR TITULAR Y POR PRESIDENCIA PARA TODO TIPO DE LICENCIA.</t>
  </si>
  <si>
    <t>BRINDAR ATENCIÓN Y REALIZAR LAS GESTIONES CORRESPONDIENTES PARA EL TRÁMITE DE BAJA SOLICITADO.</t>
  </si>
  <si>
    <t>(BAJAS REALIZADAS / BAJAS PROYECTADAS)*100</t>
  </si>
  <si>
    <t>ACTIVIDAD 6.4</t>
  </si>
  <si>
    <t>554 PERMISOS OTORGADOS.</t>
  </si>
  <si>
    <t>PORCENTAJE DE EMISIÓN DE PERMISOS.</t>
  </si>
  <si>
    <t>BRINDAR ATENCIÓN Y REALIZAR LAS GESTIONES CORRESPONDIENTES PARA LOS DIFERENTES TIPOS DE PERMISOS SOLICITADOS.</t>
  </si>
  <si>
    <t>(PERMISOS EMITIDOS / PERMISOS PROYECTADOS)*100</t>
  </si>
  <si>
    <t xml:space="preserve">044 ACCIONES QUE INCORPOREN, IMPULSEN, FOMENTEN, CONSOLIDEN LA PARTICIPACIÓN, FORMACIÓN ESPECIALIZADA Y ESTÍMULOS DEL SECTOR CREATIVO REALIZADAS.
</t>
  </si>
  <si>
    <t>PORCENTAJE DE PERSONAS QUE CONCLUYERON UNA ACTIVIDAD DE FORMACIÓN, DESARROLLO O PROFESIONALIZACIÓN DENTRO DE LAS DIFERENTES RAMAS DE LAS INDUSTRIAS CREATIVAS.</t>
  </si>
  <si>
    <t>OFRECER A LAS PERSONAS HERRAMIENTAS Y/O HABILIDADES PARA EL DESARROLLO DE PROYECTOS A TRAVÉS DE BRINDAR FORMACIÓN, CAPACITACIÓN, TALLERES, MENTORÍAS Y CLASES MAESTRAS. (ECONOMÍA NARANJA)</t>
  </si>
  <si>
    <t>(PERSONAS ATENDIDAS / PERSONAS BENEFICIADAS)*100</t>
  </si>
  <si>
    <t>ARCHIVO DOCUMENTAL Y DIGITAL DE LA DIRECCION DE INDUSTRIAS CREATIVAS</t>
  </si>
  <si>
    <t>QUE LA POBLACIÓN SE INTERESE POR EL DESARROLLO DE LAS INDUSTRIAS CREATIVAS (ECONOMIA NARANJA)</t>
  </si>
  <si>
    <t xml:space="preserve">098 PARTICIPACIÓN EN ACTIVIDADES CREATIVAS (INGENIA, CAZ).
</t>
  </si>
  <si>
    <t>PORCENTAJE DE PERSONAS ASISTENTES A EVENTOS PÚBLICOS DE DIFUSIÓN, EXHIBICIÓN O VINCULACIÓN QUE FOMENTEN LAS INDUSTRIAS CREATIVAS.</t>
  </si>
  <si>
    <t>REGISTRO DE ASISTENCIA A ACTIVIDADES RELACIONADAS CON INDUSTRIAS CREATIVAS.</t>
  </si>
  <si>
    <t>(PERSONAS ASISTENTES ATENDIDAS / PERSONAS ASISTENTES PROGRAMADAS)*100</t>
  </si>
  <si>
    <t>ARCHIVO DOCUMENTAL Y DIGITAL DE LA DIRECCIÓN DE INDUSTRIAS CREATIVAS</t>
  </si>
  <si>
    <t>QUE LA CIUDADANÍA SE INTERESE POR LAS ACTIVIDADES RELACIONADAS CON LAS INDUSTRIAS CREATIVAS</t>
  </si>
  <si>
    <t>ACTIVIDADA 7.2</t>
  </si>
  <si>
    <t xml:space="preserve">099 ESTÍMULOS PARA EL DESARROLLO DE PROYECTOS CREATIVOS (INGENIA, CAZ, CONTENIDOS DIGITALES, AUDIOVISUALES).
</t>
  </si>
  <si>
    <t>PORCENTAJE DE PERSONAS BENEFICIADAS CON UN ESTÍMULO PARA EL DESARROLLO DE SUS PROYECTOS DIRIGIDOS A LAS INDUSTRIAS CREATIVAS</t>
  </si>
  <si>
    <t>ENTREGA DE ESTÍMULOS ECONÓMICOS Y/O ESPECIE QUE ABONEN AL DESARROLLO DE OBRAS Y PROYECTOS CREATIVOS.</t>
  </si>
  <si>
    <t>(PERSONAS CON UN ESTÍMULO PARA EL DESARROLLO DE SUS PROYECTOS DIGITALES BENEFICIADAS / PERSONAS CON UN ESTÍMULO PARA EL DESARROLLO DE SUS PROYECTOS DIGITALES PROGRAMADAS)*100</t>
  </si>
  <si>
    <t>QUE LAS PERSONAS CUMPLAN CON LAS OBLIGACIONES Y/O REQUISITOS PARA LOS QUE FUERON SELECCIONADAS</t>
  </si>
  <si>
    <t>10.5. ZAPOPAN PRESENTE.</t>
  </si>
  <si>
    <t>2.5. EDUCACIÓN.</t>
  </si>
  <si>
    <t>2.5.1. EDUCACIÓN BÁSICA.</t>
  </si>
  <si>
    <t>24 SE CONTRIBUYE A IMPULSAR LA EFICIENCIA DEL NIVEL BÁSICO ESCOLAR.</t>
  </si>
  <si>
    <t>PORCENTAJE DE REINGRESOS DE ALUMNOS INSCRITOS EN LA MATRÍCULA DE EDUCACIÓN BÁSICA EN ZAPOPAN.</t>
  </si>
  <si>
    <t>NÚMERO DE REINGRESOS DE ALUMNOS DE EDUCACIÓN BÁSICA INSCRITOS.</t>
  </si>
  <si>
    <t>(REINGRESOS DE ALUMNOS INSCRITOS EN LA MATRÍCULA DE EDUCACIÓN BÁSICA EN ZAPOPAN / ALUMNOS INSCRITOS EN LA MATRÍCULA DE EDUCACIÓN BÁSICA EN ZAPOPAN)*100</t>
  </si>
  <si>
    <t>SECRETARÍA DE EDUCACIÓN PÚBLICA DE JALISCO / PROGRAMA ZAPOPAN PRESENTE.</t>
  </si>
  <si>
    <t>24 LOS ESTUDIANTES DE NIVEL BÁSICO DEL MUNICIPIO DE ZAPOPAN RECIBEN APOYOS MATERIALES PARA CONCLUIR SUS ESTUDIOS.</t>
  </si>
  <si>
    <t>PORCENTAJE DE COSTO POR BENEFICIARIO.</t>
  </si>
  <si>
    <t>PROMEDIO MONETARIO QUE RECIBEN LOS BENEFICIARIOS CON MOTIVO DE CONCLUIR SUS ESTUDIOS.</t>
  </si>
  <si>
    <t>ECONOMÍA</t>
  </si>
  <si>
    <t>(COSTO TOTAL DEL PROGRAMA EN EL AÑO ACTUAL / TOTAL DE BENEFICIARIOS EN EL AÑO ACTUAL)</t>
  </si>
  <si>
    <t>ARCHIVO DOCUMENTAL Y DIGITAL DEL PROGRAMA ZAPOPAN PRESENTE.</t>
  </si>
  <si>
    <t>SE DISPONE DE SUFICIENCIA PRESUPUESTAL, Y EL CONVENIO CON EL GOBIERNO DEL ESTADO PARA LA ENTREGA DEL BENEFICIO DEL PROGRAMA.</t>
  </si>
  <si>
    <t>036 KITS ESCOLARES ENTREGADOS.</t>
  </si>
  <si>
    <t>PORCENTAJE DE KITS ESCOLARES ENTREGADOS.</t>
  </si>
  <si>
    <t>AVANCE DE LOS KITS ESCOLARES ENTREGADOS A LOS BENEFICIARIOS DEL PROGRAMA.</t>
  </si>
  <si>
    <t>(KITS ENTREGADOS / KITS ESCOLARES PROYECTADOS A ENTREGAR)*100</t>
  </si>
  <si>
    <t>837 ENTREGA DE APOYO A ALUMNOS CON UNIFORME (PANTS, PLAYERA TIPO POLO Y CALZADO).</t>
  </si>
  <si>
    <t>PORCENTAJE DE ALUMNOS BENEFICIADOS CON UNIFORMES.</t>
  </si>
  <si>
    <t>NÚMERO DE ALUMNOS QUE RECIBEN SU UNIFORME (PANTS, PLAYERA TIPO POLO Y CALZADO).</t>
  </si>
  <si>
    <t>(UNIFORMES (PANTS, PLAYERA TIPO POLO Y CALZADO) ENTREGADOS / UNIFORMES (PANTS, PLAYERA TIPO POLO Y CALZADO) PROGRAMADOS A ENTREGAR)*100</t>
  </si>
  <si>
    <t>836 ENTREGA DE APOYO A ALUMNOS CON PAQUETE ESCOLAR: MOCHILA Y ÚTILES ESCOLARES.</t>
  </si>
  <si>
    <t>PORCENTAJE DE ALUMNOS CON PAQUETE ESCOLAR BENEFICIADOS.</t>
  </si>
  <si>
    <t>NÚMERO DE ALUMNOS QUE RECIBEN SU PAQUETE ESCOLAR (MOCHILA Y ÚTILES).</t>
  </si>
  <si>
    <t>(PAQUETES ESCOLARES (MOCHILA Y ÚTILES) ENTREGADOS / PAQUETES ESCOLARES (MOCHILAS Y ÚTILES) PROGRAMADOS A ENTREGAR)*100</t>
  </si>
  <si>
    <t>137 PLANTELES DE EDUCACIÓN BÁSICA ATENDIDOS A TRAVÉS DEL PROGRAMA ZAPOPAN PRESENTE.</t>
  </si>
  <si>
    <t>PORCENTAJE DE ESCUELAS EN LAS QUE SE ENTREGÓ EL APOYO DEL PROGRAMA ZAPOPAN PRESENTE.</t>
  </si>
  <si>
    <t>NÚMERO DE ESCUELAS EN LAS QUE SE ENTREGÓ EL APOYO A LOS BENEFICIARIOS DEL PROGRAMA.</t>
  </si>
  <si>
    <t>(ESCUELAS EN LAS QUE SE ENTREGÓ EL APOYO A LOS BENEFICIARIOS DEL PROGRAMA / ESCUELAS EN LAS QUE SE PROYECTA ENTREGAR EL APOYO A LOS BENEFICIARIOS DEL PROGRAMA)*100</t>
  </si>
  <si>
    <t>QUE LOS DIRECTORES REGISTREN SUS PLANTELES EN TIEMPO Y FORMA EN BENEFICIO DEL PROGRAMA.</t>
  </si>
  <si>
    <t>838 ESCUELAS ENTREGADAS CON ALUMNOS QUE CAMBIAN DE GRADO (ETAPA 1).</t>
  </si>
  <si>
    <t>PORCENTAJE DE ESCUELAS CON ENTREGA DE APOYO PARA ALUMNOS QUE CAMBIAN DE GRADO (PRIMERA ETAPA).</t>
  </si>
  <si>
    <t>NÚMERO DE ESCUELAS ATENDIDAS CON ALUMNOS QUE CAMBIAN DE GRADO.</t>
  </si>
  <si>
    <t>(ESCUELAS ENTREGADAS / ESCUELAS PROYECTADAS A ENTREGAR)*100</t>
  </si>
  <si>
    <t>834 ESCUELAS ENTREGADAS CON ALUMNOS DE PRIMER GRADO Y DE NUEVO INGRESO (ETAPA 2).</t>
  </si>
  <si>
    <t>PORCENTAJE DE ESCUELAS CON ENTREGA DE APOYO PARA ALUMNOS DE PRIMER GRADO Y DE NUEVO INGRESO (SEGUNDA ETAPA).</t>
  </si>
  <si>
    <t>NÚMERO DE ESCUELAS ATENDIDAS CON ALUMNOS DE PRIMER GRADO Y DE NUEVO INGRESO.</t>
  </si>
  <si>
    <t>DIRECCIÓN DE PROGRAMAS SOCIALES MUNICIPALES.</t>
  </si>
  <si>
    <t>14.2. PARTICIPACIÓN CIUDADANA.</t>
  </si>
  <si>
    <t>ALINEACIÓN CON EL OBJETIVO  ESTRATEGICO DEL PMDyG</t>
  </si>
  <si>
    <t>ALINEACIÓN CON LA ESTRATEGIA ESPECIFICA DEL PMDyG</t>
  </si>
  <si>
    <r>
      <rPr>
        <sz val="12"/>
        <color theme="1"/>
        <rFont val="Calibri"/>
        <family val="2"/>
        <scheme val="minor"/>
      </rPr>
      <t xml:space="preserve">¿CONTIENE PRESUPUESTO CON PERSPECTIVA DE GENERO? </t>
    </r>
    <r>
      <rPr>
        <sz val="11"/>
        <color theme="1"/>
        <rFont val="Calibri"/>
        <family val="2"/>
        <scheme val="minor"/>
      </rPr>
      <t xml:space="preserve"> </t>
    </r>
    <r>
      <rPr>
        <sz val="12"/>
        <color theme="1"/>
        <rFont val="Calibri"/>
        <family val="2"/>
        <scheme val="minor"/>
      </rPr>
      <t>(DIRECTO, INDIRECTO, N/A) *SOLO APLICA EN COMPONENTES.</t>
    </r>
  </si>
  <si>
    <t xml:space="preserve">VALOR PROGRAMADO 2 </t>
  </si>
  <si>
    <t>32  CONTRIBUIR Y FOMENTAR LA PARTICIPACIÓN CIUDADANA Y GOBERNANZA MEDIANTE LA CORRESPONSABILIDAD DE LA TOMA DE DECISIONES PÚBLICAS.</t>
  </si>
  <si>
    <t>PORCENTAJE DE PARTICIPACIÓN CIUDADANA ACTIVA.</t>
  </si>
  <si>
    <t> INCREMENTAR LA PARTICIPACIÓN CIUDADANA Y LA CONSTRUCCIÓN DE CIUDADANÍA MEDIANTE UNA CORRESPONSABILIDAD EN LA TOMA DE DECISIONES.</t>
  </si>
  <si>
    <t>(PERSONAS QUE PARTICIPAN EN DECISIONES MUNICIPALES / PERSONAS PARTICIPANTES EN DECISIONES MUNICIPALES ESTIMADOS)*100</t>
  </si>
  <si>
    <t>BASES DE DATOS Y DOCUMENTALES DE LA DIRECCIÓN DE PARTICIPACIÓN CIUDADANA.</t>
  </si>
  <si>
    <t>32 LOS CIUDADANOS DE ZAPOPAN PARTICIPAN ACTIVAMENTE EN LA TOMA DE DECISIONES PARA MEJORAR LA CALIDAD DE VIDA DE LAS PERSONAS.</t>
  </si>
  <si>
    <t>PORCENTAJE DE MECANISMOS DE PARTICIPACIÓN CIUDADANA.</t>
  </si>
  <si>
    <t>LA POBLACIÓN COLABORA A TRAVÉS DE MECANISMOS DE PARTICIPACIÓN CIUDADANA.</t>
  </si>
  <si>
    <t>(MECANISMOS DE PARTICIPACIÓN CIUDADANA PARA LA GOBERNANZA IMPLEMENTADOS / MECANISMOS DE GOBERNANZA PROGRAMADOS)*100</t>
  </si>
  <si>
    <t>REGISTRO DE CIUDADANOS PARTICIPANTES EN INSTRUMENTOS O MECANISMOS.</t>
  </si>
  <si>
    <t>QUE LOS ORGANISMOS SOCIALES SE CONFORMEN POR CIUDADANOS COMPROMETIDOS CON SUS COMUNIDADES.</t>
  </si>
  <si>
    <t>090 ORGANISMOS SOCIALES PARA LA PARTICIPACIÓN CIUDADANA CONFORMADOS.</t>
  </si>
  <si>
    <t>PORCENTAJE DE SESIONES DE CONSEJOS CIUDADANOS REALIZADAS.</t>
  </si>
  <si>
    <t>ORGANISMOS SOCIALES PARA LA PARTICIPACIÓN CIUDADANA.</t>
  </si>
  <si>
    <t>(SESIONES REALIZADAS / SESIONES PROGRAMADAS)*100</t>
  </si>
  <si>
    <t>ACTAS DE CONSEJOS.</t>
  </si>
  <si>
    <t>QUE LOS CONSEJOS CIUDADANOS SE INTEGREN POR LÍDERES SOCIALES. LOS CIUDADANOS PARTICIPEN, SE INVOLUCREN Y PARTICIPEN DENTRO DE LOS CONSEJOS CIUDADANOS.</t>
  </si>
  <si>
    <t>101 IMPLEMENTACIÓN DE CREACIÓN DE CONSEJOS SOCIALES PARA FOMENTAR LA PARTICIPACIÓN CIUDADANA ENTRE VECINAS Y VECINOS DE ZAPOPAN.</t>
  </si>
  <si>
    <t>PORCENTAJE DE CONSEJOS SOCIALES RENOVADOS O NUEVOS IMPLEMENTADOS.</t>
  </si>
  <si>
    <t>RENOVACIÓN Y CREACIÓN DE CONSEJOS SOCIALES PARA IMPULSAR LA PARTICIPACIÓN CIUDADANA EN LAS COLONIAS.</t>
  </si>
  <si>
    <t xml:space="preserve">(CONSEJOS SOCIALES RENOVADOS Y NUEVOS REALIZADAS / CONSEJOS SOCIALES RENOVADOS Y NUEVOS PROGRAMADOS)*100 </t>
  </si>
  <si>
    <t>ACTAS DE RENOVACIÓN DE CONSEJOS SOCIALES.</t>
  </si>
  <si>
    <t>QUE LOS CIUDADANOS SE REGISTREN PARA CONFORMAR LOS CONSEJOS.</t>
  </si>
  <si>
    <t>102 PERSONAS VOTANTES DEL MECANISMO DE PRESUPUESTO PARTICIPATIVO.</t>
  </si>
  <si>
    <t>PORCENTAJE DE VOTANTES EN EL MECANISMO DE PRESUPUESTO PARTICIPATIVO QUE PARTICIPARON.</t>
  </si>
  <si>
    <t>PERSONAS QUE VOTAN EN EL MECANISMO DE PRESUPUESTO PARTICIPATIVO.</t>
  </si>
  <si>
    <t>(PERSONAS QUE PARTICIPAN EN EL MECANISMO DE PRESUPUESTO PARTICIPATIVO / PERSONAS QUE PARTICIPAN EN EL MECANISMO DE PRESUPUESTO PARTICIPATIVO PROGRAMADO)*100</t>
  </si>
  <si>
    <t>PUBLICACIÓN DE RESULTADOS DE LOS MECANISMOS DE PRESUPUESTO PARTICIPATIVO EN LA PÁGINA OFICIAL DE PARTICIPACIÓN CIUDADANA Y UN DIARIO DE CIRCULACIÓN LOCAL.</t>
  </si>
  <si>
    <t>QUE LAS PERSONA PARTICIPEN EMITIENDO SUS VOTOS EN EL MECANISMO DE PRESUPUESTO PARTICIPATIVO.</t>
  </si>
  <si>
    <t>761 EMISIÓN DE VOTOS EFECTIVOS EN LOS MECANISMOS DE PRESUPUESTO PARTICIPATIVO.</t>
  </si>
  <si>
    <t>PORCENTAJE DE VOTOS EN LOS MECANISMOS DE PRESUPUESTO PARTICIPATIVO EMITIDOS.</t>
  </si>
  <si>
    <t>VOTOS EMITIDOS POR LAS PERSONAS EN EL MECANISMO DE PRESUPUESTO PARTICIPATIVO.</t>
  </si>
  <si>
    <t>(VOTOS EMITIDOS EN LOS MECANISMOS DE PRESUPUESTO PARTICIPATIVO / VOTOS EMITIDOS EN LOS MECANISMOS DE PRESUPUESTO PARTICIPATIVO ESTIMADOS)*100</t>
  </si>
  <si>
    <t>PUBLICACIÓN DE RESULTADOS DEL MECANISMO DE PRESUPUESTO PARTICIPATIVO EN LA PÁGINA OFICIAL DE PARTICIPACIÓN CIUDADANA.</t>
  </si>
  <si>
    <t>QUE SE EJECUTE EL MECANISMO DE PRESUPUESTO PARTICIPATIVO Y QUE LA GENTE VOTE.</t>
  </si>
  <si>
    <t>091 POBLACIÓN EN GENERAL ATENDIDA.</t>
  </si>
  <si>
    <t>PORCENTAJE DE POBLACIÓN EN GENERAL ATENDIDA.</t>
  </si>
  <si>
    <t>ATENCIÓN A LA POBLACIÓN EN GENERAL.</t>
  </si>
  <si>
    <t>(SEGUIMIENTO, ORIENTACIÓN, TRAMITES Y ASESORAMIENTO A LA POBLACIÓN EN GENERAL REALIZADOS / SEGUIMIENTO, ORIENTACIÓN, TRAMITES Y ASESORAMIENTO A LA POBLACIÓN EN GENERAL PROGRAMADO)*100</t>
  </si>
  <si>
    <t>QUE LAS ORGANIZACIONES VECINALES PARTICIPEN EN LOS MECANISMOS DE GOBERNANZA.</t>
  </si>
  <si>
    <t>765 GENERAR LA CONSTITUCIÓN Y RENOVACIÓN DE MESAS DIRECTIVAS DE ASOCIACIONES VECINALES.</t>
  </si>
  <si>
    <t>PORCENTAJE DE MESAS DIRECTIVAS DE ASOCIACIONES VECINALES CONSTITUIDAS Y RENOVADAS.</t>
  </si>
  <si>
    <t>FOMENTAR LA CONSTITUCIÓN Y RENOVACIÓN DE LAS MESAS DIRECTIVAS DE ASOCIACIONES VECINALES.</t>
  </si>
  <si>
    <t>(MESAS DIRECTIVAS DE ASOCIACIONES VECINALES CONSTITUIDAS Y RENOVADAS / MESAS DIRECTIVAS DE ASOCIACIONES VECINALES CONSTITUIDAS Y RENOVADAS PROGRAMADAS)*100</t>
  </si>
  <si>
    <t>QUE LOS CIUDADANOS SOLICITEN Y REGISTREN SU PLANILLA PARA LA CONSTITUCIÓN Y RENOVACIÓN DE LA ASOCIACIÓN VECINAL.</t>
  </si>
  <si>
    <t>103 EMISIÓN DE CARTAS DE IDENTIDAD Y COMPROBANTES DE DOMICILIO.</t>
  </si>
  <si>
    <t>PORCENTAJE DE CARTAS DE IDENTIDAD Y COMPROBANTE DE DOMICILIO EMITIDAS.</t>
  </si>
  <si>
    <t>EMISIÓN DE CARTAS DE IDENTIDAD Y COMPROBANTE DE DOMICILIO.</t>
  </si>
  <si>
    <t>(EMISIÓN DE CARTAS DE IDENTIDAD Y COMPROBANTE DE DOMICILIO REALIZADO / EMISIÓN DE CARTAS DE IDENTIDAD Y COMPROBANTE DE DOMICILIO PROGRAMADA)*100</t>
  </si>
  <si>
    <t>BASE DE DATOS  DE LA DIRECCIÓN DE PARTICIPACIÓN CIUDADANA.</t>
  </si>
  <si>
    <t>QUE LOS CIUDADANOS SOLICITEN LOS TRÁMITES.</t>
  </si>
  <si>
    <t>076 MECANISMOS DE INNOVACIÓN SOCIAL  PARA FOMENTAR LA PARTICIPACION CIUDADANA ENTRE VECINAS Y VECINOS DEL MUNICIPIO DE ZAPOPAN IMPLEMENTADOS.</t>
  </si>
  <si>
    <t>PORCENTAJE DE PARTICIPANTES EN ACTIVIDADES QUE FOMENTAN LA INNOVACIÓN SOCIAL SOBRE PARTICIPACIÓN CIUDADANA IMPLEMENTADOS.</t>
  </si>
  <si>
    <t>FOMENTAR A TRAVÉS DE LA INNOVACION SOCIAL QUE LOS VECINOS SE INVOLUCREN EN LA TOMA DE DECISIONES DE SUS COLONIAS PARA GENERAR MEJORES CONDICIONES DE VIDA.</t>
  </si>
  <si>
    <t>(PARTICIPANTES EN ACTIVIDADES DE INNOVACIÓN SOCIAL / PARTICIPANTES EN ACTIVIDADES DE INNOVACIÓN SOCIAL PROGRAMADOS)*100</t>
  </si>
  <si>
    <t>QUE LOS CIUDADANOS PARTICIPEN ACTIVAMENTE EN LOS FOROS.</t>
  </si>
  <si>
    <t>779 ACTUALIZACIÓN DE INSTRUMENTOS TECNOLOGICOS Y DIGITALES PARA FOMENTAR  LA PARTICIPACIÓN CIUDADANA EN LA TOMA DE DECISIONES DEL GOBIERNO DE ZAPOPAN.</t>
  </si>
  <si>
    <t>PORCENTAJE DE SITIO WEB OFICIAL DE PARTICIPACIÓN CIUDADANA ACTUALIZADOS.</t>
  </si>
  <si>
    <t>ACTUALIZACIÓN DEL SITIO WEB OFICIAL DE PARTICIACIÓN CIUDADANA, CON EL OBJETIVO DE FACILITAR A LA CIUDADANIA EL ACCESO A LA INFORMACIÓN RELEVANTE SOBRE LAS ACCIONES, PROGRAMAS Y MECANISMOS IMPULSADOS POR EL GOBIERNO DE ZAPOPAN EN MATERIA DE PARTICIPACIÓN CIUDADANA.</t>
  </si>
  <si>
    <t>(ACTUALIZACIÓN DEL SITIO WEB REALIZADO / ACTUALIZACIÓN DEL SITIO WEB PROGRAMADO)*100</t>
  </si>
  <si>
    <t>SITIO WEB OFICIAL DE PARTICIPACIÓN CIUDADANA.</t>
  </si>
  <si>
    <t>QUE SE TENGA INFORMACIÓN PARA ACTUALIZAR EL SITIO WEB.</t>
  </si>
  <si>
    <t>104 EVALUACIÓN DEL IMPACTO SOCIAL DE LAS OBRAS PÚBLICAS DE PRESUPUESTO PARTICIPATIVO.</t>
  </si>
  <si>
    <t>PORCENTAJE DE ENCUESTAS PARA MEDIR EL IMPACTO SOCIAL DE LAS OBRAS PÚBLICAS DE PRESUPUESTO PARTICIPATIVO EVALUADAS .</t>
  </si>
  <si>
    <t>NÚMERO DE ENCUESTAS REALIZADAS DE LAS OBRAS PÚBLICAS DE PRESUPUESTO PARTICIPATIVO 2023 ENTREGADAS.</t>
  </si>
  <si>
    <t>BASES DE DATOS DE LA DIRECCIÓN DE PARTICIPACIÓN CIUDADANA.</t>
  </si>
  <si>
    <t>QUE LAS PERSONAS PARTICIPEN EN LAS ENCUESTAS.</t>
  </si>
  <si>
    <t>136 TALLERES Y CURSOS DIRIGIDOS A  CIUDADANOS, ORGANISMOS SOCIALES Y FUNCIONARIOS ASÍ COMO EVENTOS PARA IMPULSAR CULTURA DE PARTICIPACIÓN CIUDADANA PARA LA GOBERNANZA IMPARTIDOS.</t>
  </si>
  <si>
    <t>PORCENTAJE PARTICIPACIÓN DE LA SOCIEDAD.</t>
  </si>
  <si>
    <t>TALLERES Y CURSOS DIRIGIDOS A  CIUDADANOS FOMENTANDO LA PARTICIPACIÓN DE LA SOCIEDAD.</t>
  </si>
  <si>
    <t>(PARTICIPANTES EN EVENTOS DE FORMACIÓN, CAPACITACIÓN O LOS REALIZADOS PARA IMPULSAR LA CULTURA DE LA PARTICIPACIÓN CIUDADANA PARA LA GOBERNANZA  / PARTICIPANTES PROGRAMADOS)*100</t>
  </si>
  <si>
    <t>QUE LOS CIUDADANOS ORGANIZADOS, VECINOS, ESTUDIANTES, JÓVENES, NIÑOS Y SERVIDORES PÚBLICOS ASISTAN Y PARTICIPEN EN EVENTOS.</t>
  </si>
  <si>
    <t>762 FOMENTO DE LA PARTICIPACIÓN CIUDADANA MEDIANTE CURSOS, TALLERES Y DIPLOMADOS PARA ADULTOS.</t>
  </si>
  <si>
    <t>PORCENTAJE DE CURSOS, TALLERES Y DIPLOMADOS PARA ADULTOS QUE FOMENTEN LA PARTICIPACIÓN CIUDADANA.</t>
  </si>
  <si>
    <t xml:space="preserve">MAYOR PARTICIPACIÓN CIUDADANA DE ADULTOS A TRAVÉS DE LA REALIZACIÓN DE CURSOS, TALLERES Y DIPLOMADOS. </t>
  </si>
  <si>
    <t>(CURSOS, TALLERES Y DIPLOMADOS REALIZADOS /  CURSOS, TALLERES Y DIPLOMADOS PROGRAMADOS)*100</t>
  </si>
  <si>
    <t>QUE LOS HABITANTES ESTÉN DISPUESTOS A PARTICIPAR.</t>
  </si>
  <si>
    <t>764 CONSULTAS Y JORNADAS DE FORMACIÓN EN GOBERNANZA PARA NIÑAS, NIÑOS, ADOLESCENTES Y JÓVENES.</t>
  </si>
  <si>
    <t>PORCENTAJE DE CONSULTAS Y JORNADAS DE FORMACIÓN EN GOBERNANZA PARA NIÑAS, NIÑOS, ADOLESCENTES Y JÓVENES.</t>
  </si>
  <si>
    <t>SE BUSCA LOGRAR UNA MAYOR PARTICIPACIÓN DE LA NIÑEZ ASÍ COMO DE LOS JÓVENES EN TEMAS DE GOBERNANZA.</t>
  </si>
  <si>
    <t>(CONSULTAS Y JORNADAS REALIZADAS / CONSULTAS Y JORNADAS PROGRAMADAS)*100</t>
  </si>
  <si>
    <t xml:space="preserve">18. CIUDADANOS. </t>
  </si>
  <si>
    <t>DIRECCIÓN DE PARTICIPACIÓN CIUDADANA.</t>
  </si>
  <si>
    <t>01.1. GESTIÓN GUBERNAMENTAL.</t>
  </si>
  <si>
    <t>PRESIDENCIA MUNICIPAL.</t>
  </si>
  <si>
    <t>1.3.1. PRESIDENCIA / GUBERNATURA.</t>
  </si>
  <si>
    <t>ALINEACIÓN CON EL OBJETIVO  ESTRATÉGICO DEL PMDyG</t>
  </si>
  <si>
    <t>01 SE CONTRIBUYE A REALIZAR UNA GESTIÓN GUBERNAMENTAL EFICIENTE.</t>
  </si>
  <si>
    <t>PORCENTAJE DE GESTIONES REALIZADAS.</t>
  </si>
  <si>
    <t>GESTIONES REALIZADAS QUE CONTRIBUYEN A LA GESTIÓN GUBERNAMENTAL EFICIENTE.</t>
  </si>
  <si>
    <t>(NÚMERO DE GESTIONES REALIZADAS / NÚMERO DE GESTIONES PROGRAMADAS)*100</t>
  </si>
  <si>
    <t>REVISIÓN GENERAL MENSUAL DE IMPACTO EN GESTIONES REALIZADAS.</t>
  </si>
  <si>
    <t>01 LOS CIUDADANOS DEL MUNICIPIO DE ZAPOPAN, RECIBEN SERVICIOS PERTINENTES, OPORTUNOS Y EFICIENTES.</t>
  </si>
  <si>
    <t>PORCENTAJE DE SOLICITUDES ATENDIDAS EN TIEMPO.</t>
  </si>
  <si>
    <t>SOLICITUDES ATENDIDAS DE MANERA OPORTUNA.</t>
  </si>
  <si>
    <t>(SOLICITUDES DERIVADAS EN TIEMPO / SOLICITUDES RECIBIDAS)*100</t>
  </si>
  <si>
    <t>CONTROL DE SOLICITUDES RECIBIDAS.</t>
  </si>
  <si>
    <t>QUE SE RECIBAN SOLICITUDES POR PARTE DE LOS HABITANTES DE ZAPOPAN.</t>
  </si>
  <si>
    <t>121 ASISTENCIA A COMISIONES DEL PRESIDENTE MUNICIPAL.</t>
  </si>
  <si>
    <t>PORCENTAJE DE ASISTENCIA A COMISIONES.</t>
  </si>
  <si>
    <t>ASISTENCIA DEL PRESIDENTE MUNICIPAL A LAS SESIONES DEL PLENO, ASÍ COMO A LAS COMISIONES EDILICIAS EN LAS QUE PARTICIPA.</t>
  </si>
  <si>
    <t>(NÚMERO DE SESIONES DEL PLENO Y COMISIONES A LAS QUE ASISTE EL PRESIDENTE MUNICIPAL / NÚMERO DE SESIONES DEL PLENO Y COMISIONES PROGRAMADAS)*100</t>
  </si>
  <si>
    <t>AGENDA DEL PRESIDENTE MUNICIPAL.</t>
  </si>
  <si>
    <t>QUE SE ATIENDAN LAS COMISIONES EN LAS QUE PARTICIPA.</t>
  </si>
  <si>
    <t>021 SENSIBILIZACIÓN EN EL EJERCICIO DE SUS RESPONSABILIDADES Y FUNCIONES REALIZADAS.</t>
  </si>
  <si>
    <t>PORCENTAJE DE CAPACITACIONES EN RESPONSABILIDADES Y FUNCIONES REALIZADAS.</t>
  </si>
  <si>
    <t>CAPACITACIONES QUE RECIBEN LOS SERVIDORES PÚBLICOS PARA LA SENSIBILIZACIÓN DE SUS FUNCIONES.</t>
  </si>
  <si>
    <t>LISTA DE PERSONAL CAPACITADO (PORTAL OFICIAL DEL H. AYUNTAMIENTO).</t>
  </si>
  <si>
    <t>QUE LOS SERVIDORES PÚBLICOS PARTICIPEN EN LAS CAPACITACIONES.</t>
  </si>
  <si>
    <t>022 LOGÍSTICA Y ORGANIZACIÓN DE LAS ACTIVIDADES DEL PRESIDENTE.</t>
  </si>
  <si>
    <t>PORCENTAJE DE ASISTENCIA DEL PRESIDENTE A LOS EVENTOS PROGRAMADOS.</t>
  </si>
  <si>
    <t>EVENTOS QUE CONTARON CON LA ASISTENCIA DEL PRESIDENTE MUNICIPAL.</t>
  </si>
  <si>
    <t>(EVENTOS ASISTIDOS / EVENTOS PROGRAMADOS)*100</t>
  </si>
  <si>
    <t>CONTEO DE EVENTOS ATENDIDOS.</t>
  </si>
  <si>
    <t>QUE LOS HABITANTES DE ZAPOPAN SOLICITEN LA ASISTENCIA DEL PRESIDENTE MUNICIPAL EN EVENTOS.</t>
  </si>
  <si>
    <t>052 DESEMPEÑO Y EJECUCIÓN OPERATIVO- ADMINISTRATIVA DE LAS ÁREAS DE PRESIDENCIA.</t>
  </si>
  <si>
    <t>PORCENTAJE DE SOLICITUDES Y AMPAROS ATENDIDOS.</t>
  </si>
  <si>
    <t>ATENCIÓN A SOLICITUDES Y AMPAROS.</t>
  </si>
  <si>
    <t>(NÚMERO DE SOLICITUDES Y AMPAROS ATENDIDOS / NÚMERO DE SOLICITUDES Y AMPAROS RECIBIDOS)*100</t>
  </si>
  <si>
    <t>VERIFICACIÓN MENSUAL DE FOLIOS (SECRETARÍA PARTICULAR DE PRESIDENCIA).</t>
  </si>
  <si>
    <t>QUE SE RECIBAN SOLICITUDES Y AMPAROS</t>
  </si>
  <si>
    <t>014 ATENCIÓN CIUDADANA.</t>
  </si>
  <si>
    <t>PORCENTAJE DE SOLICITUDES ENVIADAS A DEPENDENCIAS.</t>
  </si>
  <si>
    <t>SOLICITUDES ENVIADAS A DEPENDENCIAS PARA SU ATENCIÓN.</t>
  </si>
  <si>
    <t>(SOLICITUDES ENVIADAS A DEPENDENCIAS / SOLICITUDES RECIBIDAS)*100</t>
  </si>
  <si>
    <t>INSPECCIÓN DE DOCUMENTOS GENERADOS.</t>
  </si>
  <si>
    <t>QUE EL CIUDADANO HAGA SOLICITUDES A PRESIDENCIA.</t>
  </si>
  <si>
    <t xml:space="preserve">ACTIVIDAD 2.2 </t>
  </si>
  <si>
    <t>106 AMPAROS ATENDIDOS.</t>
  </si>
  <si>
    <t>PORCENTAJE DE AMPAROS ATENDIDOS.</t>
  </si>
  <si>
    <t>ATENCIÓN DE AMPAROS QUE SON ATENDIDOS POR EL GOBIERNO MUNICIPAL Y QUE SON INGRESADOS POR PERSONAS FÍSICAS O MORALES.</t>
  </si>
  <si>
    <t>(AMPAROS ATENDIDOS / AMPAROS INGRESADOS)*100</t>
  </si>
  <si>
    <t>CONTEO MENSUAL DE EXPEDIENTES.</t>
  </si>
  <si>
    <t>QUE LOS CIUDADANOS NECESITEN APOYOS Y SERVICIOS QUE EL MUNICIPIO OTORGA.</t>
  </si>
  <si>
    <t>DESPACHO DE PRESIDENCIA, SECRETARÍA PARTICULAR.</t>
  </si>
  <si>
    <t>JUAN JOSÉ FRANGIE SAADE</t>
  </si>
  <si>
    <t>01.2. TRANSPARENCIA.</t>
  </si>
  <si>
    <t>O. APOYO A LA FUNCIÓN PÚBLICA Y AL MEJORAMIENTO DE LA GESTIÓN.</t>
  </si>
  <si>
    <t>DIRECCIÓN DE TRANSPARENCIA Y BUENAS PRÁCTICAS.</t>
  </si>
  <si>
    <t>1. GOBIERNO</t>
  </si>
  <si>
    <t>1.8.4. ACCESO A LA INFORMACIÓN PÚBLICA GUBERNAMENTAL.</t>
  </si>
  <si>
    <t>02 COADYUVAR AL FORTALECIMIENTO DE LA TRANSPARENCIA, ACCESO A LA INFORMACIÓN Y PROTECCIÓN DE DATOS PERSONALES, MEDIANTE LA MEJORA DE PROCESOS.</t>
  </si>
  <si>
    <t>PORCENTAJE DE CURSOS, TALLERES, FOROS ORGANIZADOS DURANTE EL AÑO.</t>
  </si>
  <si>
    <t>CURSOS, TALLERES Y FOROS ORGANIZADOS PARA CAPACITAR A FUNCIONARIOS Y CIUDADANÍA EN GENERAL SOBRE TEMAS DE, DERECHO A LA INFORMACIÓN, TRANSPARENCIA, GOBIERNO ABIERTO Y PROTECCIÓN DE DATOS PERSONALES.</t>
  </si>
  <si>
    <t>(SUMA DE CURSOS, TALLERES Y FOROS REALIZADOS / SUMA DE CURSOS TALLERES Y FOROS PROGRAMADOS)*100</t>
  </si>
  <si>
    <t>LISTAS DE ASISTENCIA DE CAPACITACIONES REALIZADAS EN EL AÑO, ARCHIVO FÍSICO DE LA DIRECCIÓN DE TRANSPARENCIA.</t>
  </si>
  <si>
    <t>02 QUE LOS SERVIDORES PÚBLICOS OBSERVEN LAS NORMAS Y PROCEDIMIENTOS TENDIENTES AL EJERCICIO DE LOS DERECHOS DE ACCESO A LA INFORMACIÓN Y ARCO.</t>
  </si>
  <si>
    <t>VARIACIÓN PORCENTUAL DE LA CALIFICACIÓN EN CUMPLIMIENTO DE OBLIGACIONES.</t>
  </si>
  <si>
    <t>CALIFICACIÓN EN CUMPLIMIENTO EN OBLIGACIONES DE TRANSPARENCIA DE CONFORMIDAD CON LA NORMATIVIDAD Y ACUERDOS APLICABLES.</t>
  </si>
  <si>
    <t>((PROMEDIO DE LAS CALIFICACIONES OBTENIDAS EN LAS EVALUACIONES DEL AÑO ACTUAL) / (PROMEDIO DE LAS CALIFICACIONES OBTENIDAS EN EL AÑO ANTERIOR) -1)*100</t>
  </si>
  <si>
    <t>CALIFICACIONES EMITIDAS POR LOS ORGANISMOS Y PUBLICADAS EN EL PORTAL DE TRANSPARENCIA https://www.zapopan.gob.mx/transparencia/evaluaciones-en-transparencia/</t>
  </si>
  <si>
    <t>QUE LOS ORGANISMOS EVALUADORES LLEVEN A CABO LA EVALUACIÓN Y EMITAN RESULTADOS ANTES DEL CIERRE DEL AÑO.</t>
  </si>
  <si>
    <t>108 PUBLICACIÓN DE INFORMACIÓN EN PORTAL WEB DE TRANSPARENCIA  REALIZADA.</t>
  </si>
  <si>
    <t>PORCENTAJE  DE CUMPLIMIENTO DE OBLIGACIONES EN TRANSPARENCIA REALIZADA.</t>
  </si>
  <si>
    <t>REVISIÓN O ACTUALIZACIÓN DE INFORMACIÓN PARA EL CUMPLIMIENTO DE LAS OBLIGACIONES DE TRANSPARENCIA A TRAVÉS DE LA INFORMACIÓN PUBLICADA.</t>
  </si>
  <si>
    <t>(ACTUALIZACIONES EN PORTAL WEB DE TRANSPARENCIA REALIZADAS / ACTUALIZACIONES EN PORTAL WEB DE TRANSPARENCIA ESTIMADAS )*100</t>
  </si>
  <si>
    <t>ESTADÍSTICA DE ACTUALIZACIONES DE INFORMACIÓN EN PORTAL WEB https://www.zapopan.gob.mx/micrositio/tesoreria/reporte-trimestral/</t>
  </si>
  <si>
    <t>QUE LA INFORMACIÓN PUBLICADA REQUIERA ACTUALIZARSE EN TÉRMINOS DE LAS NORMAS APLICABLES.</t>
  </si>
  <si>
    <t>109 ACTUALIZACIÓN DE INFORMACIÓN FUNDAMENTAL EN PORTAL WEB.</t>
  </si>
  <si>
    <t>PORCENTAJE DE INFORMACIÓN FUNDAMENTAL ACTUALIZADA EN PORTAL DE TRANSPARENCIA.</t>
  </si>
  <si>
    <t>TOTAL DE INFORMACIÓN DE CARÁCTER FUNDAMENTAL QUE SE ENCUENTRA PUBLICADA EN PORTAL DE TRANSPARENCIA.</t>
  </si>
  <si>
    <t>(ACTUALIZACIONES REALIZADAS EN PORTAL DE TRANSPARENCIA / ACTUALIZACIONES PROGRAMADAS)*100</t>
  </si>
  <si>
    <t>PORTAL DE TRANSPARENCIA DEL MUNICIPIO DE ZAPOPAN https://www.zapopan.gob.mx/transparencia/estadisticas-de-transparencia/</t>
  </si>
  <si>
    <t>QUE SE REQUIERA ACTUALIZAR  EL PORTAL DE TRANSPARENCIA.</t>
  </si>
  <si>
    <t>114 ATENCIÓN A RECURSOS DE TRANSPARENCIA.</t>
  </si>
  <si>
    <t>ATENCIÓN A RECURSOS DE TRANSPARENCIA.</t>
  </si>
  <si>
    <t>CONTROL Y SEGUIMIENTO A LOS RECURSOS DE TRANSPARENCIA.</t>
  </si>
  <si>
    <t>(RECURSOS ATENDIDOS / RECURSOS RECIBIDOS)*100</t>
  </si>
  <si>
    <t>ESTADÍSTICA MENSUAL DE RECURSOS https://www.zapopan.gob.mx/transparencia/estadisticas-de-transparencia/</t>
  </si>
  <si>
    <t>QUE SE PRESENTEN LOS RECURSOS DE TRANSPARENCIA.</t>
  </si>
  <si>
    <t>118 SOLICITUDES DE ACCESO A INFORMACIÓN PÚBLICA RECIBIDAS.</t>
  </si>
  <si>
    <t>PORCENTAJE DE RECEPCIÓN DE SOLICITUDES DE ACCESO A LA INFORMACIÓN RECIBIDAS.</t>
  </si>
  <si>
    <t>NÚMERO DE SOLICITUDES DE ACCESO A LA INFORMACIÓN PÚBLICA RECIBIDAS EN EL AÑO.</t>
  </si>
  <si>
    <t>(SOLICITUDES DE ACCESO A LA INFORMACIÓN ATENDIDAS / SOLICITUDES DE ACCESO A LA INFORMACIÓN RECIBIDAS)*100</t>
  </si>
  <si>
    <t>ESTADÍSTICA ANUAL DE SOLICITUDES 
https://www.zapopan.gob.mx/transparencia/estadisticas-de-transparencia/</t>
  </si>
  <si>
    <t>QUE SE PRESENTEN SOLICITUDES DE ACCESO A LA INFORMACIÓN.</t>
  </si>
  <si>
    <t xml:space="preserve">INDIRECTO </t>
  </si>
  <si>
    <t>113 ATENCIÓN A RECURSOS DE REVISIÓN ITEI.</t>
  </si>
  <si>
    <t>PORCENTAJE DE PRODUCTIVIDAD DE RECURSOS DE REVISIÓN ATENDIDOS.</t>
  </si>
  <si>
    <t xml:space="preserve">CONTROL Y SEGUIMIENTO A LOS RECURSOS DE REVISIÓN CON RESPECTO AL TOTAL DE SOLICITUDES DE INFORMACIÓN QUE SE RECIBEN. </t>
  </si>
  <si>
    <t>(RECURSOS DE REVISIÓN ATENDIDOS / TOTAL DE SOLICITUDES RECIBIDAS) *100</t>
  </si>
  <si>
    <t>QUE SE PRESENTEN LOS RECURSOS DE REVISIÓN DERIVADOS DE LAS SOLICITUDES DE ACCESO A LA INFORMACIÓN.</t>
  </si>
  <si>
    <t>108 ATENCIÓN A REQUERIMIENTOS DE AUTORIDADES JUDICIALES O ADMINISTRATIVAS.</t>
  </si>
  <si>
    <t>PORCENTAJE DE REQUERIMIENTOS DE AUTORIDADES JUDICIALES O ADMINISTRATIVAS ATENDIDOS EN EL AÑO.</t>
  </si>
  <si>
    <t>CONTROL Y SEGUIMIENTO A LOS REQUERIMIENTOS DE AUTORIDADES JUDICIALES O ADMINISTRATIVAS.</t>
  </si>
  <si>
    <t>(REQUERIMIENTOS ATENDIDOS / REQUERIMIENTOS RECIBIDOS )*100</t>
  </si>
  <si>
    <t>ESTADÍSTICA MENSUAL DE REQUERIMIENTOS https://www.zapopan.gob.mx/transparencia/estadisticas-de-transparencia/</t>
  </si>
  <si>
    <t>QUE SE REQUIERA INFORMACIÓN POR PARTE DE  AUTORIDADES JUDICIALES O ADMINISTRATIVAS.</t>
  </si>
  <si>
    <t>110 ATENCIÓN A LOS PROCEDIMIENTOS DE PROTECCIÓN DE DATOS PERSONALES.</t>
  </si>
  <si>
    <t>PORCENTAJE DE PROCEDIMIENTOS DE PROTECCIÓN DE DATOS PERSONALES ATENDIDOS.</t>
  </si>
  <si>
    <t>CONTROL Y SEGUIMIENTO A LOS PROCEDIMIENTOS DE PROTECCIÓN DE DATOS PERSONALES.</t>
  </si>
  <si>
    <t>(PROCEDIMIENTOS DE PROTECCIÓN DE DATOS PERSONALES ATENDIDOS / PROCEDIMIENTOS DE PROTECCIÓN DE DATOS PERSONALES ESTIMADOS)*100</t>
  </si>
  <si>
    <t>ESTADÍSTICA MENSUAL DE SOLICITUDES DE EJERCICIO DE DERECHOS ARCO https://www.zapopan.gob.mx/transparencia/estadisticas-de-transparencia/</t>
  </si>
  <si>
    <t>QUE SE PRESENTEN PROCEDIMIENTOS DE EJERCICIO DE DERECHOS ARCO.</t>
  </si>
  <si>
    <t>111 ATENCIÓN A RECURSOS DE REVISIÓN.</t>
  </si>
  <si>
    <t>ATENCIÓN A RECURSOS DE REVISIÓN CONCERNIENTES A LOS PROCEDIMIENTOS DE PROTECCIÓN DE DATOS PERSONALES.</t>
  </si>
  <si>
    <t>CONTROL Y SEGUIMIENTO A LOS RECURSOS DE REVISIÓN SOBRE LOS PROCEDIMIENTOS DE PROTECCIÓN DE DATOS PERSONALES.</t>
  </si>
  <si>
    <t>(RECURSOS ATENDIDOS / RECURSOS RECIBIDOS )*100</t>
  </si>
  <si>
    <t>QUE SE PRESENTEN LOS RECURSOS DE REVISIÓN DERIVADOS DEL EJERCICIO DE DERECHOS ARCO.</t>
  </si>
  <si>
    <t>DIRECCIÓN DE TRANSPARENCIA Y BUENAS PRACTICAS.</t>
  </si>
  <si>
    <t xml:space="preserve">ROCÍO SELENE ACEVES RAMÍREZ </t>
  </si>
  <si>
    <t>02.1. APOYO A LA FUNCIÓN PÚBLICA Y AL MEJORAMIENTO DE LA GESTIÓN.</t>
  </si>
  <si>
    <t>JEFATURA DE GABINETE.</t>
  </si>
  <si>
    <t>1.3.2. POLÍTICA INTERIOR.</t>
  </si>
  <si>
    <t>03 SE CONTRIBUYE A LA MEJORA DE LA FUNCIÓN PÚBLICA.</t>
  </si>
  <si>
    <t>PORCENTAJE DE EVENTOS INSTITUCIONALES Y REUNIONES CON LOS TITULARES DE LAS ÁREAS DEL GOBIERNO MUNICIPAL.</t>
  </si>
  <si>
    <t>EVENTOS INSTITUCIONALES Y REUNIONES REALIZADAS CON LOS TITULARES DE LAS ÁREAS DEL GOBIERNO MUNICIPAL CON EL OBJETIVO DE LA MEJORA DE LA FUNCIÓN PÚBLICA.</t>
  </si>
  <si>
    <t>(EVENTOS INSTITUCIONALES Y REUNIONES CON LOS TITULARES DE LAS ÁREAS DEL GOBIERNO MUNICIPAL REALIZADAS / EVENTOS INSTITUCIONALES Y REUNIONES CON LOS TITULARES DE LAS ÁREAS DEL GOBIERNO MUNICIPAL PROGRAMADAS)*100</t>
  </si>
  <si>
    <t>DESPACHO DE JEFATURA DE GABINETE.</t>
  </si>
  <si>
    <t>03 GESTIÓN DE DONATIVOS Y AYUDAS SOCIALES A PERSONAS.</t>
  </si>
  <si>
    <t>PORCENTAJE DE DONATIVOS Y/O AYUDAS SOCIALES ENTREGADAS A PERSONAS.</t>
  </si>
  <si>
    <t>ENTREGA DE DONATIVOS Y AYUDAS A LOS HABITANTES DEL MUNICIPIO.</t>
  </si>
  <si>
    <t>(APOYOS Y/O AYUDAS ENTREGADOS / APOYOS Y/O AYUDAS DISPONIBLES)*100</t>
  </si>
  <si>
    <t>QUE EL BENEFICIARIO CUMPLA CON LOS REQUISITOS ESTABLECIDOS PARA RECIBIR EL APOYO Y/O AYUDA.</t>
  </si>
  <si>
    <t>099 PLANEACIÓN Y DESARROLLO DE PROYECTOS ESTRATÉGICOS Y DE MEJORA EN BENEFICIO DE LA CIUDADANÍA DE ZAPOPAN REALIZADOS.</t>
  </si>
  <si>
    <t>PORCENTAJE DE PROYECTOS REALIZADOS.</t>
  </si>
  <si>
    <t>PROYECTOS ESTRATÉGICOS Y DE MEJORA REALIZADOS EN BENEFICIO DE LOS HABITANTES DE ZAPOPAN.</t>
  </si>
  <si>
    <t>(PROYECTOS REALIZADOS Y/O EN DESARROLLO / PROYECTOS PROPUESTOS)*100</t>
  </si>
  <si>
    <t>PORTAL DE TRANSPARENCIA DEL GOBIERNO MUNICIPAL.</t>
  </si>
  <si>
    <t>QUE LOS PROYECTOS DESARROLLADOS TENGAN UN IMPACTO POSITIVO ENTRE LOS HABITANTES ZAPOPANOS.</t>
  </si>
  <si>
    <t>960 GENERACIÓN DE PROYECTOS ESTRATÉGICOS MUNICIPALES EN LA ETAPA 1.</t>
  </si>
  <si>
    <t>PORCENTAJE DE PROYECTOS ESTRATÉGICOS MUNICIPALES GENERADOS EN LA ETAPA 1.</t>
  </si>
  <si>
    <t>PROYECTOS ESTRATÉGICOS Y DE IMPACTO QUE SE GENERAN EN LA ETAPA 1 EN BENEFICIO DE LA CIUDADANÍA.</t>
  </si>
  <si>
    <t>(PROYECTOS GENERADOS / PROYECTOS PLANIFICADOS)*100</t>
  </si>
  <si>
    <t>PAQUETES DE INFORMACIÓN DERIVADOS A LAS DEPENDENCIAS MUNICIPALES.</t>
  </si>
  <si>
    <t>QUE SE PROPONGAN PROYECTOS ESTRATÉGICOS MUNICIPALES.</t>
  </si>
  <si>
    <t>013 DERIVACIÓN DE PROYECTOS ESTRATÉGICOS MUNICIPALES EN LA ETAPA 2.</t>
  </si>
  <si>
    <t>PORCENTAJE DE PROYECTOS ESTRATÉGICOS MUNICIPALES DERIVADOS A LAS DEPENDENCIAS PÚBLICAS EN LA ETAPA 2 PARA SU EJECUCIÓN.</t>
  </si>
  <si>
    <t>PROYECTOS ESTRATÉGICOS Y DE IMPACTO QUE SE DERIVAN A LAS DEPENDENCIAS MUNICIPALES PARA SU EJECUCIÓN Y SEGUIMIENTO, EN LA ETAPA 2 CON EL OBJETIVO DE BENEFICIAR A LA CIUDADANÍA.</t>
  </si>
  <si>
    <t>(PROYECTOS DERIVADOS / PROYECTOS REALIZADOS)*100</t>
  </si>
  <si>
    <t>QUE EXISTAN RECURSOS PARA LA EJECUCIÓN DE LAS REHABILITACIONES EN LOS ESPACIOS PÚBLICOS. QUE SE RESPETEN LAS ESPECIFICACIONES DE LOS PROYECTOS DE OBRA.</t>
  </si>
  <si>
    <t>016 ACCIONES Y ACTIVIDADES GUBERNAMENTALES EN EL MUNICIPIO DE ZAPOPAN DIFUNDIDAS.</t>
  </si>
  <si>
    <t>PORCENTAJE DE DIFUSIONES REALIZADAS.</t>
  </si>
  <si>
    <t>MIDE LAS ACCIONES GUBERNAMENTALES DIFUNDIDAS.</t>
  </si>
  <si>
    <t>(DIFUSIONES REALIZADAS / DIFUSIONES PROGRAMADAS)*100</t>
  </si>
  <si>
    <t>QUE LAS ÁREAS INVOLUCRADAS EN LA ATENCIÓN CIUDADANA, RESUELVAN OPORTUNAMENTE LOS REQUERIMIENTOS REALIZADOS.</t>
  </si>
  <si>
    <t>015 DISEÑO E IMAGEN.</t>
  </si>
  <si>
    <t>PORCENTAJE DE ACTIVIDADES DE DISEÑO E IMAGEN IMPLEMENTADAS.</t>
  </si>
  <si>
    <t>IMPLEMENTACIÓN DE DISEÑO DE CAMPAÑAS PUBLICITARIAS, ACTIVIDADES RELATIVAS A DISEÑO GRÁFICO PARA GESTIÓN DE IMAGEN DEL AYUNTAMIENTO, REVELADO FOTOGRÁFICO, ETC.</t>
  </si>
  <si>
    <t>(ACTIVIDADES DE DISEÑO IMPLEMENTADAS / ACTIVIDADES DE DISEÑO PROYECTADAS)*100</t>
  </si>
  <si>
    <t>QUE EXISTA UNA DEMANDA DE ACTIVIDADES RELACIONADAS AL DISEÑO E IMAGEN EN EL MUNICIPIO.</t>
  </si>
  <si>
    <t>016 ANÁLISIS DE TEMAS COYUNTURALES.</t>
  </si>
  <si>
    <t>PORCENTAJE DE ANÁLISIS DE TEMAS COYUNTURALES REALIZADOS.</t>
  </si>
  <si>
    <t>ESTRATEGIAS Y PROCESOS QUE DEBERÁN SEGUIRSE EN CASO DE QUE SE PRESENTE UN TEMA DE CARÁCTER COYUNTURAL.</t>
  </si>
  <si>
    <t>(TEMAS COYUNTURALES ATENDIDOS / TEMAS COYUNTURALES PROYECTADOS)*100</t>
  </si>
  <si>
    <t>QUE SE PRESENTARA UN TEMA COYUNTURAL, EL CUAL DEBA ANALIZARSE.</t>
  </si>
  <si>
    <t>017 CAMPAÑAS PUBLICITARIAS.</t>
  </si>
  <si>
    <t>PORCENTAJE DE CAMPAÑAS PUBLICITARIAS REALIZADAS.</t>
  </si>
  <si>
    <t>IMPLEMENTACIÓN DE CAMPAÑAS PUBLICITARIAS RELACIONADAS CON ACTIVIDADES DEL AYUNTAMIENTO PARA DIFUNDIR INFORMACIÓN DE IMPORTANCIA PARA LA CIUDADANÍA.</t>
  </si>
  <si>
    <t>(CAMPAÑAS REALIZADAS / CAMPAÑAS PROPUESTAS )*100</t>
  </si>
  <si>
    <t>QUE SE REQUIERAN REALIZAR CAMPAÑAS PUBLICITARIAS PARA DIFUSIÓN DE INFORMACIÓN A LA CIUDADANÍA.</t>
  </si>
  <si>
    <t>131 SISTEMA DE EVALUACIÓN DEL DESEMPEÑO IMPLEMENTADO.</t>
  </si>
  <si>
    <t>PORCENTAJE DE ASPECTOS SUSCEPTIBLES DE MEJORA SOLVENTADOS.</t>
  </si>
  <si>
    <t>ASPECTOS SUSCEPTIBLES DE MEJORA DEL SISTEMA DE EVALUACIÓN DEL DESEMPEÑO IMPLEMENTADOS.</t>
  </si>
  <si>
    <t>(ASPECTOS SUSCEPTIBLES DE MEJORA RESUELTOS / ASPECTOS SUSCEPTIBLES DE MEJORA OBSERVADOS Y ACEPTADOS POR LAS ÁREAS)*100</t>
  </si>
  <si>
    <t>031 ACTUALIZACIÓN DE INSTRUMENTOS DE PLANEACIÓN.</t>
  </si>
  <si>
    <t>PORCENTAJE DE AVANCE DE INDICADORES DE LOS INSTRUMENTOS DE PLANEACIÓN 2024-2027 ACTUALIZADOS.</t>
  </si>
  <si>
    <t>ACTUALIZACIÓN DE INDICADORES DE  LOS INSTRUMENTOS DE PLANEACIÓN DE LA ADMINISTRACIÓN MUNICIPAL</t>
  </si>
  <si>
    <t>(INDICADORES ACTUALZIADOS / ACTUALIZACIÓN PROGRAMADA)*100</t>
  </si>
  <si>
    <t>QUE SE ELABORE O REQUIERA ACTUALIZACIÓN DEL PMDG Y LOS PLANES INSTITUCIONALES.</t>
  </si>
  <si>
    <t>032 EVALUACIÓN Y SEGUIMIENTO DE LAS DEPENDENCIAS MUNICIPALES.</t>
  </si>
  <si>
    <t xml:space="preserve"> PORCENTAJE DE EVALUACIONES Y SEGUIMIENTO A LAS DEPENDENCIAS MUNICIPALES REALIZADAS.</t>
  </si>
  <si>
    <t>ESTRATEGIAS Y MECANISMOS DE EVALUACIÓN IMPLEMENTADOS QUE PERMITAN MEDIR GRADOS DE CUMPLIMIENTO POR PARTE DE LAS DEPENDENCIAS MUNICIPALES.</t>
  </si>
  <si>
    <t>(MECANISMOS DE EVALUACIÓN IMPLEMENTADOS / MECANISMOS DE EVALUACIÓN PROPUESTOS)*100</t>
  </si>
  <si>
    <t>QUE LAS ÁREAS INVOLUCRADAS PROPONGAN MECANISMOS DE EVALUACIÓN SUSCEPTIBLES DE MEJORA.</t>
  </si>
  <si>
    <t>034 INFORME DE GOBIERNO.</t>
  </si>
  <si>
    <t>PORCENTAJE DE AVANCE EN LA ELABORACIÓN DEL INFORME DE GOBIERNO.</t>
  </si>
  <si>
    <t>ELABORACIÓN Y ACTUALIZACIONES DE LOS INFORMES DEL GOBIERNO MUNICIPAL.</t>
  </si>
  <si>
    <t>(TOTAL DE INFORMES ELABORADOS / TOTAL DE INFORMES PROGRAMADOS )*100</t>
  </si>
  <si>
    <t>QUE LAS ÁREAS INVOLUCRADAS PROPONGAN Y RECABEN LA INFORMACIÓN PARA EL INFORME DE GOBIERNO.</t>
  </si>
  <si>
    <t xml:space="preserve"> 079 ACOMPAÑAMIENTO Y/O ASESORÍA A ORGANISMOS PÚBLICOS DESCENTRALIZADOS.</t>
  </si>
  <si>
    <t>PORCENTAJE DE GESTIONES  PARA EJECUCIÓN DE JUNTAS DE GOBIERNO DEL OPD SALUD Y EL DIF ZAPOPAN REALIZADAS</t>
  </si>
  <si>
    <t>ACCIONES REALIZADAS PARA EJECUTAR LAS JUNTAS DE GOBIERNO QUE SE REALIZAN  EN LOS OPD SALUD Y DIF</t>
  </si>
  <si>
    <t>(TOTAL DE GESTIONES REALIZADAS / TOTAL DE JUNTAS DE GOBIERNO REALIZADAS)*100</t>
  </si>
  <si>
    <t>QUE SE REALICEN LAS CONVOCATORIAS PARA LAS REUNIONES DE JUNTAS DE GOBIERNO.</t>
  </si>
  <si>
    <t>ACTIVIDAD 3.5</t>
  </si>
  <si>
    <t>080 ATENCIÓN DE ASUNTOS DE LA AGENDA METROPOLITANA.</t>
  </si>
  <si>
    <t>PORCENTAJE DE SESIONES MONITOREADAS DE LAS MESAS METROPOLITANAS REALIZADAS</t>
  </si>
  <si>
    <t>SEGUIMIENTO A LA REPRESENTACIÓN DEL MUNICIPIO EN LAS MESAS DE TRABAJO METROPOLITANAS</t>
  </si>
  <si>
    <t>(NÚMERO DE MONITOREOS REALIZADOS / TOTAL DE SESIONES CONVOCADAS)*100</t>
  </si>
  <si>
    <t>QUE SE REALICEN LAS CONVOCATORIAS PARA LAS REUNIONES DE LAS MESAS DE TRABAJO METROPOLITANAS</t>
  </si>
  <si>
    <t>056 GESTIONES DE EVENTOS Y ORNAMENTACIONES EFECTUADOS.</t>
  </si>
  <si>
    <t>GESTIONES REALIZADAS PARA EVENTOS PROGRAMADOS.</t>
  </si>
  <si>
    <t>(GESTIONES REALIZADAS / EVENTOS PROGRAMADOS)*100</t>
  </si>
  <si>
    <t>REPORTE DE GESTIONES REALIZADAS (PORTAL OFICIAL DEL H. AYUNTAMIENTO).</t>
  </si>
  <si>
    <t>QUE TODAS LAS GESTIONES SE REALICEN CON ÉXITO.</t>
  </si>
  <si>
    <t>154 DISEÑO, PRODUCCIÓN Y DESARROLLO DE EVENTOS REALIZADOS.</t>
  </si>
  <si>
    <t>PORCENTAJE DE EVENTOS REALIZADOS.</t>
  </si>
  <si>
    <t>EVENTOS REALIZADOS EN COMPARACIÓN CON LOS EVENTOS PROGRAMADOS.</t>
  </si>
  <si>
    <t>(EVENTOS REALIZADOS / EVENTOS PROGRAMADOS )*100</t>
  </si>
  <si>
    <t>REPORTE DE EVENTOS PROGRAMADOS (PORTAL OFICIAL DEL H. AYUNTAMIENTO).</t>
  </si>
  <si>
    <t>QUE EL EVENTO SE REALICE CON ÉXITO Y SE SIGA REALIZANDO (ESTE VIGENTE).</t>
  </si>
  <si>
    <t xml:space="preserve">155 DISEÑO PRODUCCIÓN Y DESARROLLO DE ORNAMENTACIÓN EFECTUADA. </t>
  </si>
  <si>
    <t>PORCENTAJE DE ORNAMENTACIÓN EFECTUADA.</t>
  </si>
  <si>
    <t>ORNAMENTACIÓN  EFECTUADA EN COMPARACIÓN CON LAS ORNAMENTACIONES PROGRAMADAS.</t>
  </si>
  <si>
    <t>(ORNAMENTACIÓN EFECTUADA / ORNAMENTACIÓN PROGRAMADA)*100</t>
  </si>
  <si>
    <t>ORNAMENTACIÓN EFECTUADA (PORTAL OFICIAL DEL H. AYUNTAMIENTO).</t>
  </si>
  <si>
    <t>ORNAMENTACIÓN EFECTUADA CON ÉXITO Y SE SIGA REALIZANDO (ESTE VIGENTE).</t>
  </si>
  <si>
    <t xml:space="preserve">823 REGALOS A TÍTULO INSTITUCIONAL.
</t>
  </si>
  <si>
    <t>PORCENTAJE DE REGALOS A TÍTULO INSTITUCIONAL OTORGADOS.</t>
  </si>
  <si>
    <t>DESARROLLO, CONTROL Y GESTIONES NECESARIAS PARA LA ELABORACIÓN DEL EVENTO EN CUESTIÓN.</t>
  </si>
  <si>
    <t>(REGALOS A TÍTULO INSTITUCIONAL OTORGADOS / REGALOS A TÍTULO INSTITUCIONAL PROGRAMADOS)*100</t>
  </si>
  <si>
    <t>QUE SEA ABSOLUTAMENTE NECESARIO OTORGAR UN REGALO A TÍTULO INSTITUCIONAL POR PARTE DEL MUNICIPIO.</t>
  </si>
  <si>
    <t>UNIDAD DE VINCULACIÓN INSTITUCIONAL, DIRECCIÓN DE PROYECTOS ESTRATÉGICOS, DIRECCIÓN DE EVALUACIÓN Y SEGUIMIENTO, RELACIONES PÚBLICAS, PROTOCOLO Y EVENTOS, COORDINACIÓN DE ANÁLISIS ESTRATÉGICO Y COMUNICACIÓN.</t>
  </si>
  <si>
    <t>PAULINA DEL CARMEN TORRES PADILLA</t>
  </si>
  <si>
    <t>04.1. PROCURACIÓN DE JUSTICIA.</t>
  </si>
  <si>
    <t>E. PRESTACIÓN DE SERVICIOS PÚBLICOS.</t>
  </si>
  <si>
    <t>SINDICATURA.</t>
  </si>
  <si>
    <t>1.2. JUSTICIA.</t>
  </si>
  <si>
    <t>1.2.2. PROCURACIÓN DE JUSTICIA.</t>
  </si>
  <si>
    <t>05 SE CONTRIBUYE EN EL MEJORAMIENTO DE LA PROCURACIÓN DE JUSTICIA MEDIANTE LA  AMPLIACIÓN DE LA COBERTURA DE CENTROS DE MEDIACIÓN Y JUECES MUNICIPALES.</t>
  </si>
  <si>
    <t> PORCENTAJE DE PERSONAS ATENDIDAS EN LOS CENTROS DE MEDIACIÓN Y POR LOS JUECES MUNICIPALES DEL MUNICIPIO DE ZAPOPAN.</t>
  </si>
  <si>
    <t>ATENCIÓN A LOS CIUDADANOS DE ZAPOPAN EN LOS CENTROS DE MEDIACIÓN Y POR LOS JUECES MUNICIPALES DE ZAPOPAN.</t>
  </si>
  <si>
    <t xml:space="preserve">EFICACIA </t>
  </si>
  <si>
    <t>(PERSONAS ATENDIDAS EN LOS CENTROS DE MEDIACIÓN Y POR LOS JUECES MUNICIPALES / SOLICITUDES DE ATENCIÓN EN LOS CENTROS DE MEDIACIÓN Y POR LOS JUECES MUNICIPALES)*100</t>
  </si>
  <si>
    <t xml:space="preserve">INFORMES MENSUALES QUE PROPORCIONAN LOS CENTROS DE MEDIACIÓN Y LOS JUECES MUNICIPALES. </t>
  </si>
  <si>
    <t>05 LA POBLACIÓN CON CONFLICTOS SOCIALES, CUENTEN CON PROCURACIÓN DE JUSTICIA PRONTA Y EXPEDITA A TRAVÉS DE LOS CENTROS DE MEDIACIÓN  Y JUECES MUNICIPALES. </t>
  </si>
  <si>
    <t>PORCENTAJE DE PERSONAS ATENDIDAS CON CONFLICTOS SOCIALES. </t>
  </si>
  <si>
    <t>CONTAR CON ASESORÍA JURÍDICA A TRAVÉS DE LOS CENTROS DE MEDIACIÓN Y JUECES MUNICIPALES.</t>
  </si>
  <si>
    <t>(NÚMERO DE HABITANTES EN CONFLICTO ATENDIDOS / NÚMERO DE HABITANTES EN CONFLICTO CON  SOLICITUD DE ATENCIÓN)*100</t>
  </si>
  <si>
    <t>DIFERENTES INSTITUCIONES, YA SEAN PÚBLICAS O PRIVADAS, ATIENDAN LOS CONFLICTOS SOCIALES QUE SE PRESENTAN EN LA POBLACIÓN.</t>
  </si>
  <si>
    <t>047 CERTEZA JURÍDICA A LOS DETENIDOS Y PARTES AFECTADAS BRINDADA.</t>
  </si>
  <si>
    <t>PORCENTAJE DE RESOLUCIONES EMITIDAS.</t>
  </si>
  <si>
    <t>CERTEZA JURÍDICA BRINDADA.</t>
  </si>
  <si>
    <t>(RESOLUCIONES EMITIDAS / NÚMERO DE INFRACTORES)*100</t>
  </si>
  <si>
    <t>INFORME DE PERSONAS DETENIDAS.</t>
  </si>
  <si>
    <t>FUNDAMENTAR CORRECTAMENTE EL MOTIVO DE LA DETENCIÓN.</t>
  </si>
  <si>
    <t>162 ATENCIÓN MÉDICA, ALIMENTOS Y ESTANCIA DE LOS DETENIDOS.</t>
  </si>
  <si>
    <t>PORCENTAJE DE ATENCIÓN MÉDICA, ALIMENTOS Y ESTANCIA DE LOS DETENIDOS REALIZADAS.</t>
  </si>
  <si>
    <t>LOS CIUDADANOS DETENIDOS CUENTAN CON ATENCIÓN  MÉDICA, DE ALIMENTOS Y ESTANCIA.</t>
  </si>
  <si>
    <t>(NÚMERO DE ATENCIONES MÉDICAS, ALIMENTOS Y ESTANCIA REALIZADAS / NÚMERO DE PERSONAS DETENIDAS)*100</t>
  </si>
  <si>
    <t>INFORME  DE ALIMENTACIÓN Y ATENCIÓN MÉDICA QUE RECIBEN LOS DETENIDOS.</t>
  </si>
  <si>
    <t>QUE LOS CIUDADANOS QUE ESTÉN DETENIDOS TENGAN LA ATENCIÓN  MÉDICA, DE ALIMENTOS Y ESTANCIA.</t>
  </si>
  <si>
    <t>164 ENTREVISTAS REALIZADAS POR LA UNIDAD DE CONTROL Y CUSTODIA.</t>
  </si>
  <si>
    <t>PORCENTAJE DE ENTREVISTAS REALIZADAS POR LA UNIDAD DE CONTROL Y CUSTODIA.</t>
  </si>
  <si>
    <t>LOS CIUDADANOS DETENIDOS CUENTAN CON ENTREVISTAS DE LA UNIDAD DE CONTROL Y CUSTODIA PARA DETECCIÓN DE PROBLEMÁTICAS DE INDOLE SOCIAL Y SU ENTORNO SOCIAL.</t>
  </si>
  <si>
    <t>(NÚMERO DE PERSONAS ENTREVISTADAS / NÚMERO DE PERSONAS DETENIDAS)*100</t>
  </si>
  <si>
    <t>INFORME  DE ENTREVISTAS QUE REALIZA TRABAJO SOCIAL.</t>
  </si>
  <si>
    <t>QUE SE REALICE UNA DETECCIÓN DE  PROBLEMÁTICAS SOCIALES DE LOS INFRACTORES COMO MEDIDA PREVENTIVA DE DELITOS.</t>
  </si>
  <si>
    <t>166 TAMIZAJE REALIZADO POR LA UNIDAD DE CONTROL Y CUSTODIA.</t>
  </si>
  <si>
    <t>PORCENTAJE DE TAMIZAJE REALIZADAS POR LA UNIDAD DE CONTROL Y CUSTODIA.</t>
  </si>
  <si>
    <t>LOS CIUDADANOS DETENIDOS CUENTAN CON TAMIZAJE DE LA UNIDAD DE CONTROL Y CUSTODIA PARA DETECCIÓN DE PROBLEMÁTICAS DE ÍNDOLE SOCIAL Y SU ENTORNO SOCIAL.</t>
  </si>
  <si>
    <t>(NÚMERO DE PERSONAS CON TAMIZAJE / NÚMERO DE ENTREVISTAS REALIZADAS)*101</t>
  </si>
  <si>
    <t>INFORME DE TAMIZAJES REALIZADOS POR TRABAJO SOCIAL.</t>
  </si>
  <si>
    <t>107 REALIZACIÓN DE AUDIENCIAS PÚBLICAS.</t>
  </si>
  <si>
    <t>PORCENTAJE DE AUDIENCIAS PÚBLICAS A PERSONAS QUE APLICAN EL PERFIL REALIZADAS</t>
  </si>
  <si>
    <t>SE REALIZAN AUDIENCIAS PÚBLICAS A LOS PRESUNTOS INFRACTORES CANDIDATOS A REALIZAR LA AUDIENCIA DE ACUERDO AL PERFIL DETERMINADO POR EL TAMIZAJE</t>
  </si>
  <si>
    <t>(NÚMERO DE AUDIENCIAS APLICADAS / NÚMERO DE PERSONAS CON PERFIL APLICABLE DE ACUERDO AL TAMIZAJE)*100</t>
  </si>
  <si>
    <t>CONTROLES INTERNOS DEL ÁREA.</t>
  </si>
  <si>
    <t>QUE LAS CARACTERÍSTICAS DEL PRESUNTO INFRACTOR SEAN LAS APLICABLES PARA EFECTUAR LA AUDIENCIA CON BASE EN LO SEÑALADO EN LA NORMATIVIDAD APLICABLE</t>
  </si>
  <si>
    <t xml:space="preserve">115 CANALIZACIÓN DE LAS PERSONAS INFRACTORAS PARA REALIZAR MEDIDAS PARA MEJORAR LA CONVIVENCIA COTIDIANA.
</t>
  </si>
  <si>
    <t>PORCENTAJE DE LAS PERSONAS INFRACTORAS CANALIZADAS.</t>
  </si>
  <si>
    <t xml:space="preserve"> CANALIZACIONES DE LAS PERSONAS INFRACTORAS PARA REALIZAR MEDIDAS PARA MEJORAR LA CONVIVENCIA COTIDIANA
</t>
  </si>
  <si>
    <t>(NÚMERO DE PERSONAS CANALIZADAS / NÚMERO DE CANALIZACIONES PROYECTADAS)*100</t>
  </si>
  <si>
    <t>QUE EL PERFIL DE LA PERSONA INFRACTORA SEA DE ACUERDO A LO DETERMINADO POR EL TAMIZAJE.</t>
  </si>
  <si>
    <t>050 CONFLICTOS DEL CENTRO DE MEDIACIÓN ATENDIDOS.</t>
  </si>
  <si>
    <t>PORCENTAJE  DE CONFLICTOS ATENDIDOS EN LOS CENTROS DE MEDIACIÓN EN RELACIÓN AL AÑO ANTERIOR.</t>
  </si>
  <si>
    <t>CONFLICTOS ATENDIDOS EN EL CENTRO DE MEDIACIÓN.</t>
  </si>
  <si>
    <t>(CONFLICTOS ATENDIDOS / CONFLICTOS CON SOLICITUD DE ATENCIÓN)*100</t>
  </si>
  <si>
    <t>REPORTE MENSUAL DE PERSONAS ATENDIDAS EN CADA CENTRO DE MEDIACIÓN.</t>
  </si>
  <si>
    <t>QUE LOS CENTROS DE MEDIACIÓN MUNICIPALES CUENTEN CON  EL PERSONAL SUFICIENTE.</t>
  </si>
  <si>
    <t>040 SOLICITUDES DE MEDIACIÓN.</t>
  </si>
  <si>
    <t>PORCENTAJE DE SOLICITUDES DE MEDIACIÓN ATENDIDAS.</t>
  </si>
  <si>
    <t>SOLICITUDES ATENDIDAS EN EL CENTRO DE MEDIACIÓN.</t>
  </si>
  <si>
    <t>(NÚMERO DE MEDIACIONES ATENDIDAS / NÚMERO DE CONFLICTOS RECIBIDOS)*100</t>
  </si>
  <si>
    <t>158  MEDIACIÓN.</t>
  </si>
  <si>
    <t>PORCENTAJE DE MEDIACIONES REALIZADAS.</t>
  </si>
  <si>
    <t>CONTAR CON MEDIACIÓN EN LOS CENTROS DE MEDIACIÓN.</t>
  </si>
  <si>
    <t>(NÚMERO DE MEDIACIONES REALIZADAS / NÚMERO DE MEDIACIONES REQUERIDAS)*100</t>
  </si>
  <si>
    <t>QUE LOS CENTROS DE MEDIACIÓN MUNICIPALES CUENTEN CON EL PERSONAL SUFICIENTE.</t>
  </si>
  <si>
    <t>035 CALIFICACIÓN DE MULTAS REALIZADAS.</t>
  </si>
  <si>
    <t>PORCENTAJE DE ACTAS DE INFRACCIÓN CALIFICADAS A LOS CIUDADANOS Y LAS REMITIDAS POR LA DIR. DE INSPECCIÓN Y VIGILANCIA.</t>
  </si>
  <si>
    <t>CALIFICACIÓN DE ACTAS DE INFRACCIÓN A LOS CIUDADANOS Y LAS REMITIDAS POR LA DIR. DE INSPECCIÓN Y VIGILANCIA.</t>
  </si>
  <si>
    <t>(ACTAS DE INFRACCIÓN CALIFICADAS Y ATENDIDAS / ACTAS DE INFRACCIÓN RECIBIDAS)*100</t>
  </si>
  <si>
    <t>REGISTRO DE MULTAS CALIFICADAS A LA CIUDADANÍA  Y LAS REMITIDAS POR LA DIR. DE INSPECCIÓN Y VIGILANCIA.</t>
  </si>
  <si>
    <t>QUE EL CIUDADANO ACUDA A LA UNIDAD DE JUECES CALIFICADORES A SOLICITAR LA CALIFICACIÓN  DE  SU ACTA Y QUE LA DIR. DE INSPECCIÓN Y VIGILANCIA TURNE OPORTUNAMENTE LAS ACTAS PARA SU DEBIDA CALIFICACIÓN.</t>
  </si>
  <si>
    <t>853 CALIFICACIÓN DE ACTAS DE INFRACCIÓN ORIGINALES REMITIDAS POR LA DIRECCIÓN DE INSPECCIÓN Y VIGILANCIA.</t>
  </si>
  <si>
    <t> PORCENTAJE DE AVANCE EN LA CALIFICACIÓN DE ACTAS DE INFRACCIÓN ORIGINALES REMITIDAS POR LA DIRECCIÓN DE INSPECCIÓN Y VIGILANCIA.</t>
  </si>
  <si>
    <t> REALIZAR UNA CALIFICACIÓN DE ACTAS DE INFRACCIÓN ORIGINALES REMITIDAS POR LA DIRECCIÓN DE INSPECCIÓN Y VIGILANCIA.</t>
  </si>
  <si>
    <t>(NÚMERO DE CALIFICACIONES DE ACTAS DE INFRACCIÓN ORIGINALES / NÚMERO DE ACTAS DE INFRACCIÓN ORIGINALES RECIBIDAS)*100</t>
  </si>
  <si>
    <t>REGISTRO DE ACTAS DE INFRACCIÓN CALIFICADAS,  REMITIDAS POR LA DIR. DE INSPECCIÓN Y VIGILANCIA.</t>
  </si>
  <si>
    <t>LOGRAR UNA CALIFICACIÓN EFICIENTE APEGADA A LA NORMATIVIDAD VIGENTE DE LAS ACTAS REMITIDAS POR LA DIR. E INVESTIGACIÓN Y VIGILANCIA.</t>
  </si>
  <si>
    <t>854 CALIFICACIÓN DE ACTAS DE INFRACCIÓN PRESENTADAS POR EL CIUDADANO, ANTE LA UNIDAD DE JUECES CALIFICADORES.</t>
  </si>
  <si>
    <t>PORCENTAJE DE AVANCE EN LA CALIFICACIÓN DE ACTAS DE INFRACCIÓN PRESENTADAS POR EL CIUDADANO, ANTE LA UNIDAD DE JUECES CALIFICADORES.</t>
  </si>
  <si>
    <t>REALIZAR UNA  CALIFICACIÓN DE ACTAS DE INFRACCIÓN PRESENTADA POR EL CIUDADANO, ANTE LA UNIDAD DE JUECES CALIFICADORES.</t>
  </si>
  <si>
    <t>(NÚMERO DE ACTAS DE INFRACCIÓN CALIFICADAS Y ATENDIDAS PRESENTADAS  POR EL CIUDADANO / NÚMERO DE ACTAS DE INFRACCIÓN PRESENTADAS POR EL CIUDADANO)*100</t>
  </si>
  <si>
    <t>REGISTRO DE ACTAS DE INFRACCIÓN CALIFICADAS,  REMITIDAS PRESENTADAS POR LOS CIUDADANOS.</t>
  </si>
  <si>
    <t>LOGRAR UNA CALIFICACIÓN EFICIENTE APEGADA A LA NORMATIVIDAD VIGENTE DE LAS ACTAS PRESENTADAS POR LOS CIUDADANOS.</t>
  </si>
  <si>
    <t>GABRIEL ALBERTO LARA CASTRO</t>
  </si>
  <si>
    <t>04.2. CERTEZA JURÍDICA.</t>
  </si>
  <si>
    <t>06 SE COADYUVA AL OTORGAMIENTO DE CERTEZA JURÍDICA SOCIAL Y DEFENSA DEL PATRIMONIO A TRAVÉS DE LOS ACTOS DE AUTORIDAD.</t>
  </si>
  <si>
    <t>PORCENTAJE DE ASUNTOS RESUELTOS A LA POBLACIÓN MUNICIPAL.</t>
  </si>
  <si>
    <t>ASUNTOS RESUELTOS A LA POBLACIÓN A TRAVÉS DEL OTORGAMIENTO DE CERTEZA JURÍDICA SOCIAL.</t>
  </si>
  <si>
    <t>(ASUNTOS RESUELTOS / ASUNTOS RECIBIDOS)*100</t>
  </si>
  <si>
    <t>REPORTE ANUAL GENERADO POR LA SINDICATURA.</t>
  </si>
  <si>
    <t>06 LA POBLACIÓN DEL MUNICIPIO RECIBE UNA ADECUADA ATENCIÓN JURÍDICA.</t>
  </si>
  <si>
    <t xml:space="preserve">PORCENTAJE DE ASUNTOS Y ASESORÍAS JURÍDICAS ATENDIDAS. </t>
  </si>
  <si>
    <t>POBLACIÓN DEL MUNICIPIO QUE RECIBE UNA ADECUADA ATENCIÓN EN ASUNTOS JURÍDICOS.</t>
  </si>
  <si>
    <t>(ASUNTOS JURÍDICOS ATENDIDOS / ASUNTOS JURÍDICOS RECIBIDOS)*100</t>
  </si>
  <si>
    <t>LA POBLACIÓN RECIBE LA ATENCIÓN JURÍDICA.</t>
  </si>
  <si>
    <t>017 RESGUARDO DE EXPEDIENTES  DE LA DEFENSA EN ASUNTOS, CIVILES, MERCANTILES, AMPARO, AGRARIO, CONTENCIOSO ADMINISTRATIVO, LABORAL Y  PENAL.</t>
  </si>
  <si>
    <t>PORCENTAJE DE ASUNTOS RESGUARDADOS.</t>
  </si>
  <si>
    <t>ASUNTOS RESGUARDADOS ACTIVOS EN LAS ÁREAS  CIVILES, MERCANTILES, AMPARO, AGRARIO, CONTENCIOSO ADMINISTRATIVO, LABORAL, PENAL, TRANSPARENCIA Y FISCAL.</t>
  </si>
  <si>
    <t>(NÚMERO DE ASUNTOS RESGUARDADOS / NÚMERO DE ASUNTOS ATENDIDOS)*100</t>
  </si>
  <si>
    <t>REPORTE MENSUAL QUE GENERA LA SINDICATURA.</t>
  </si>
  <si>
    <t>LA DEFENSA JURÍDICA DE LAS AUTORIDADES MUNICIPALES RESPECTO DE LOS ACTOS ADMINISTRATIVOS QUE EMITEN, ASÍ COMO SOBRE EL PATRIMONIO MUNICIPAL EN RIESGO.</t>
  </si>
  <si>
    <t>165 JUICIOS DE NULIDAD REALIZADOS.</t>
  </si>
  <si>
    <t>PORCENTAJE DE JUICIOS DE NULIDAD REALIZADOS.</t>
  </si>
  <si>
    <t> QUE EL MUNICIPIO CUENTE CON  UN MEDIO DE DEFENSA CUANDO VEA AFECTADO SU INTERÉS JURÍDICO.</t>
  </si>
  <si>
    <t>(NÚMERO DE JUICIOS DE NULIDAD REALIZADOS / NÚMERO DE JUICIOS DE NULIDAD PRESENTADOS)*100</t>
  </si>
  <si>
    <t>CONTAR CON LOS MEDIOS NECESARIOS PARA RESOLVER LOS JUICIOS DE NULIDAD QUE PRESENTAN LOS CIUDADANOS DE ZAPOPAN.</t>
  </si>
  <si>
    <t>172 PROCEDIMIENTO DE DEFENSA PENAL.</t>
  </si>
  <si>
    <t>PORCENTAJE DE JUICIOS Y PROCEDIMIENTOS DE DEFENSA PENAL REALIZADOS.</t>
  </si>
  <si>
    <t>REALIZAR UN PROCEDIMIENTO DE DEFENSA PENAL ADECUADO.</t>
  </si>
  <si>
    <t>(NÚMERO DE JUICIOS Y PROCEDIMIENTOS DE DEFENSA PENAL REALIZADOS / NÚMERO DE JUICIOS Y PROCEDIMIENTOS DE DEFENSA PENAL RECIBIDOS)*100</t>
  </si>
  <si>
    <t>QUE LOS SERVIDORES DE ZAPOPAN SOLICITEN LOS PROCEDIMIENTOS DE DEFENSA PENAL OPORTUNAMENTE.</t>
  </si>
  <si>
    <t>182 DEMANDAS LABORALES.</t>
  </si>
  <si>
    <t>PORCENTAJE DE DEMANDAS LABORALES ATENDIDAS.</t>
  </si>
  <si>
    <t>LLEVAR A CABO LAS DEMANDAS LABORALES.</t>
  </si>
  <si>
    <t>(NÚMERO DE DEMANDA LABORALES ATENDIDAS / NÚMERO DE DEMANDA LABORALES RECEPCIONADAS)*100</t>
  </si>
  <si>
    <t>QUE EL MUNICIPIO ATIENDA LAS DEMANDAS LABORALES EN FORMA ADECUADA ANTE LAS INSTANCIAS CORRESPONDIENTES.</t>
  </si>
  <si>
    <t>184 JUICIOS AGRARIOS.</t>
  </si>
  <si>
    <t>PORCENTAJE DE JUICIOS AGRARIOS REALIZADOS.</t>
  </si>
  <si>
    <t>RESOLVER LAS CONTROVERSIAS QUE  EXISTAN EN MATERIA AGRARIA.</t>
  </si>
  <si>
    <t>(NÚMERO DE  JUICIOS AGRARIOS REALIZADOS / NÚMERO DE  JUICIOS AGRARIOS RECEPCIONADOS)*100</t>
  </si>
  <si>
    <t>REPORTE MENSUAL  QUE GENERA LA SINDICATURA.</t>
  </si>
  <si>
    <t>QUE LA POBLACIÓN DEL MUNICIPIO DE ZAPOPAN RECIBA AYUDA JURÍDICA DE LAS INSTANCIAS CORRESPONDIENTES.</t>
  </si>
  <si>
    <t>185 JUICIO DE AMPARO.</t>
  </si>
  <si>
    <t>PORCENTAJE DE JUICIOS DE AMPARO REALIZADOS.</t>
  </si>
  <si>
    <t>ES UN MEDIO DE IMPUGNACIÓN EXTRAORDINARIO.</t>
  </si>
  <si>
    <t>(NÚMERO DE JUICIOS DE AMPARO REALIZADOS / NÚMERO DE JUICIOS DE AMPARO PRESENTADOS)*100</t>
  </si>
  <si>
    <t>QUE LA POBLACIÓN DEL MUNICIPIO DE ZAPOPAN RECIBA AYUDA JURÍDICA DE LA INSTANCIAS CORRESPONDIENTES.</t>
  </si>
  <si>
    <t xml:space="preserve">186 JUICIOS Y PROCEDIMIENTOS CIVILES. </t>
  </si>
  <si>
    <t>PORCENTAJE DE JUICIOS Y  PROCEDIMIENTOS CIVILES REALIZADOS.</t>
  </si>
  <si>
    <t xml:space="preserve">DAÑOS PATRIMONIALES Y DEMANDAS ENTRE EL MUNICIPIO Y PARTICULARES. </t>
  </si>
  <si>
    <t>(NÚMERO DE JUICIOS  CIVILES REALIZADOS / NÚMERO DE JUICIOS CIVILES INSTAURADOS)*100</t>
  </si>
  <si>
    <t>QUE EL MUNICIPIO DEFIENDA LOS DERECHOS ANTE LAS INSTANCIAS CORRESPONDIENTES.</t>
  </si>
  <si>
    <t>188 PROCEDIMIENTO QUERELLA.</t>
  </si>
  <si>
    <t>PORCENTAJE DE PROCEDIMIENTOS DE QUERELLAS REALIZADAS.</t>
  </si>
  <si>
    <t>PROCEDIMIENTO EN EL QUE EL MUNICIPIO HA SIDO AFECTADO POR LOS CIUDADANOS.</t>
  </si>
  <si>
    <t>(NÚMERO DE QUERELLAS REALIZADAS / NÚMERO DE  QUERELLAS PRESENTADAS)*100</t>
  </si>
  <si>
    <t>QUE EL MUNICIPIO  DE ZAPOPAN SEA DEFENDIDO ANTE LAS INSTANCIAS CORRESPONDIENTES POR AGRAVIO AL PATRIMONIO MUNICIPAL POR CUALQUIER CIUDADANO.</t>
  </si>
  <si>
    <t>190 PROCEDIMIENTO DE RECURSO DE REVISIÓN.</t>
  </si>
  <si>
    <t>PORCENTAJE DE PROCEDIMIENTOS DE RECURSO DE REVISIÓN RECIBIDOS.</t>
  </si>
  <si>
    <t>DERECHO QUE TIENEN LOS CIUDADANOS DE ZAPOPAN A PRESENTAR PROCEDIMIENTO DE RECURSO DE REVISIÓN.</t>
  </si>
  <si>
    <t>(NÚMERO DE PROCEDIMIENTOS DE RECURSOS DE REVISIÓN REALIZADOS / NÚMERO DE PROCEDIMIENTOS DE RECURSOS DE REVISIÓN RECIBIDOS)*100</t>
  </si>
  <si>
    <t>QUE LA POBLACIÓN DEL MUNICIPIO DE ZAPOPAN RECIBA AYUDA JURÍDICA EN EL TEMA DE PROCEDIMIENTOS DE RECURSO DE REVISIÓN.</t>
  </si>
  <si>
    <t>191 RECLAMACIÓN POR RESPONSABILIDAD PATRIMONIAL.</t>
  </si>
  <si>
    <t>PORCENTAJE DE RECLAMACIONES POR RESPONSABILIDAD PATRIMONIAL INTEGRADAS.</t>
  </si>
  <si>
    <t>DERECHO QUE TIENEN LOS CIUDADANOS DE UNA INDEMNIZACIÓN POR DAÑO A SU PATRIMONIO DERIVADO DEL ENTORNO URBANO.</t>
  </si>
  <si>
    <t>(NÚMERO DE RECLAMACIONES POR RESPONSABILIDAD PATRIMONIAL INTEGRADAS / NÚMERO DE RECLAMACIONES POR RESPONSABILIDAD PATRIMONIAL RECEPCIONADAS)*100</t>
  </si>
  <si>
    <t>QUE LA POBLACIÓN DEL MUNICIPIO DE ZAPOPAN RECIBA AYUDA JURÍDICA EN EL TEMA DE RECLAMACIONES POR RESPONSABILIDAD PATRIMONIAL.</t>
  </si>
  <si>
    <t>192 RECUPERACIÓN DE ESPACIOS PÚBLICOS MUNICIPALES.</t>
  </si>
  <si>
    <t>PORCENTAJE DE AVANCE DE ESPACIOS PÚBLICOS MUNICIPALES RECUPERADOS.</t>
  </si>
  <si>
    <t>RESCATAR ESPACIOS PÚBLICOS A NIVEL MUNICIPAL.</t>
  </si>
  <si>
    <t>(NÚMERO DE ESPACIOS PÚBLICOS MUNICIPALES RECUPERADOS / NÚMERO DE ESPACIOS PÚBLICOS MUNICIPALES PLANEADOS PARA RECUPERAR)*100</t>
  </si>
  <si>
    <t>LOGRAR LA RECUPERACIÓN DE ESPACIOS PÚBLICOS MUNICIPALES.</t>
  </si>
  <si>
    <t>ACTIVIDAD 1.11</t>
  </si>
  <si>
    <t>952 PROCEDIMIENTO DE ELABORACIÓN DE CONTRATOS Y CONVENIOS.</t>
  </si>
  <si>
    <t>PORCENTAJE DE PROCEDIMIENTOS DE ELABORACIÓN DE CONTRATOS Y CONVENIOS .</t>
  </si>
  <si>
    <t>ESTABLECER LOS MECANISMOS PARA LA ELABORACIÓN DE CONTRATOS Y CONVENIOS.</t>
  </si>
  <si>
    <t>(NÚMERO DE PROCEDIMIENTOS DE CONTRATOS Y CONVENIOS REALIZADOS / NÚMERO DE PROCEDIMIENTOS DE CONTRATOS Y CONVENIOS PROGRAMADOS)*100</t>
  </si>
  <si>
    <t>QUE SE REALICEN LOS CONTRATOS O CONVENIOS SOLICITADOS POR LAS ÁREAS EL MUNICIPIO.</t>
  </si>
  <si>
    <t>ACTIVIDAD 1.12</t>
  </si>
  <si>
    <t>954 PROCEDIMIENTO DE REVISIÓN DE CONTRATOS Y CONVENIOS.</t>
  </si>
  <si>
    <t>PORCENTAJE DE PROCEDIMIENTOS DE REVISIÓN DE CONTRATOS Y CONVENIOS REALIZADOS.</t>
  </si>
  <si>
    <t>ESTABLECER LOS MECANISMOS PARA LA REVISIÓN DE CONTRATOS Y CONVENIOS.</t>
  </si>
  <si>
    <t>(NÚMERO DE PROCEDIMIENTOS DE REVISIÓN DE CONTRATOS Y CONVENIOS REALIZADOS / NÚMERO DE PROCEDIMIENTOS DE REVISIÓN DE CONTRATOS Y CONVENIOS TOTALES)*100</t>
  </si>
  <si>
    <t>PROCEDIMIENTOS DE REVISIÓN DE CONTRATOS Y CONVENIOS SOLICITADOS AL ÁREA CORRESPONDIENTE.</t>
  </si>
  <si>
    <t>ACTIVIDAD 1.13</t>
  </si>
  <si>
    <t>967 REGULARIZACIONES DE PREDIOS URBANOS.</t>
  </si>
  <si>
    <t>PORCENTAJE DE REGULARIZACIONES DE PREDIOS URBANOS.</t>
  </si>
  <si>
    <t>REGULACIÓN DE PREDIOS URBANOS.</t>
  </si>
  <si>
    <t>(NÚMERO DE REGULACIONES DE PREDIOS REALIZADAS / NÚMERO DE REGULACIONES PREDIOS TRAMITADAS)*100</t>
  </si>
  <si>
    <t>DIRECCIÓN DE REGULARIZACIÓN Y RESERVAS TERRITORIALES.</t>
  </si>
  <si>
    <t>QUE SE APLIQUE LA NORMATIVIDAD VIGENTE POR MEDIO DE LAS INSTANCIAS CORRESPONDIENTES.</t>
  </si>
  <si>
    <t>ACTIVIDAD 1.14</t>
  </si>
  <si>
    <t>972 TITULACIONES DE PREDIOS URBANOS.</t>
  </si>
  <si>
    <t>PORCENTAJE DE TITULACIONES EN LOS PREDIOS REALIZADAS.</t>
  </si>
  <si>
    <t>MIDE LAS TITULACIONES REALIZADAS RESPECTO A LAS TRAMITADAS.</t>
  </si>
  <si>
    <t>(NÚMERO DE TITULACIONES DE PREDIOS REALIZADAS / NÚMERO DE TITULACIONES DE PREDIOS TRAMITADAS)*100</t>
  </si>
  <si>
    <t>032  ASESORÍA JURÍDICA BRINDADA.</t>
  </si>
  <si>
    <t>PORCENTAJE DE ASESORÍAS REALIZADAS.</t>
  </si>
  <si>
    <t>ASESORÍA JURÍDICA BRINDADA .</t>
  </si>
  <si>
    <t>(ASESORÍAS JURÍDICAS REALIZADAS / ASESORÍAS JURÍDICAS SOLICITADAS)*100</t>
  </si>
  <si>
    <t>REPORTES DE ASESORÍA.</t>
  </si>
  <si>
    <t>QUE LAS DEPENDENCIAS SOLICITEN LA ASESORÍA JURÍDICA.</t>
  </si>
  <si>
    <t>179 PROCEDIMIENTO DE ASESORÍA JURÍDICA A DEPENDENCIAS.</t>
  </si>
  <si>
    <t>PORCENTAJE DE PROCEDIMIENTOS DE ASESORÍA JURÍDICA A DEPENDENCIAS REALIZADOS.</t>
  </si>
  <si>
    <t>LLEVAR A CABO PROCEDIMIENTO DE ASESORÍA JURÍDICA A DEPENDENCIAS.</t>
  </si>
  <si>
    <t>(NÚMERO DE PROCEDIMIENTOS DE ASESORÍA JURÍDICA A DEPENDENCIAS REALIZADOS / NÚMERO DE PROCEDIMIENTOS DE ASESORÍA JURÍDICA A DEPENDENCIAS SOLICITADOS)*100</t>
  </si>
  <si>
    <t>180 PROCEDIMIENTO DE REVISIÓN DE CONTRATOS DE OBRA PÚBLICA.</t>
  </si>
  <si>
    <t>PORCENTAJE DE PROCEDIMIENTOS DE REVISIÓN DE CONTRATOS DE OBRA PÚBLICA REALIZADOS.</t>
  </si>
  <si>
    <t>REALIZAR PROCEDIMIENTO DE REVISIÓN DE CONTRATOS DE OBRA PÚBLICA.</t>
  </si>
  <si>
    <t>(NÚMERO DE PROCEDIMIENTOS DE REVISIÓN DE CONTRATOS DE OBRA PÚBLICA REALIZADOS / NÚMERO DE PROCEDIMIENTOS DE REVISIÓN DE CONTRATOS DE OBRA PÚBLICA SOLICITADOS)*100</t>
  </si>
  <si>
    <t>QUE SE ATIENDAN LAS PETICIONES DE REVISIÓN DE CONTRATOS DE OBRA PÚBLICA.</t>
  </si>
  <si>
    <t>181 PROCEDIMIENTO DE REVISIÓN DE PROYECTOS DE ESCRITURA.</t>
  </si>
  <si>
    <t>PORCENTAJE DE PROCEDIMIENTOS DE REVISIÓN DE PROYECTOS DE ESCRITURA REALIZADOS.</t>
  </si>
  <si>
    <t>LLEVAR A CABO PROCEDIMIENTO DE REVISIÓN DE PROYECTOS DE ESCRITURA.</t>
  </si>
  <si>
    <t>(NÚMERO DE PROCEDIMIENTOS DE REVISIÓN DE PROYECTOS DE ESCRITURA REALIZADOS / NÚMERO DE PROCEDIMIENTOS DE REVISIÓN DE PROYECTOS DE ESCRITURA SOLICITADOS)*100</t>
  </si>
  <si>
    <t>QUE LOS CIUDADANOS SOLICITEN REVISIÓN DE ESCRITURA.</t>
  </si>
  <si>
    <t>06.1. FORTALECIMIENTO Y OPTIMIZACIÓN DEL CATASTRO.</t>
  </si>
  <si>
    <t>M. APOYO AL PROCESO PRESUPUESTARIO Y PARA MEJORAR LA EFICIENCIA INSTITUCIONAL.</t>
  </si>
  <si>
    <t>TESORERÍA MUNICIPAL.</t>
  </si>
  <si>
    <t>5.3 HACIENDA PÚBLICA SÓLIDA Y EFICIENTE</t>
  </si>
  <si>
    <t>¿CONTIENE PRESUPUESTO CON PERSPECTIVA DE GENERO?  (DIRECTO, INDIRECTO, N/A) *SOLO APLICA EN COMPONENTES.</t>
  </si>
  <si>
    <t>VARIACIÓN PORCENTUAL EN EL INCREMENTO DE LOS  IMPUESTOS RECAUDADOS.</t>
  </si>
  <si>
    <t>VARIACIÓN PORCENTUAL DE LOS INGRESOS PROPIOS RECAUDADOS POR CONCEPTO DE IMPUESTOS.</t>
  </si>
  <si>
    <t xml:space="preserve">ESTRATÉGICO </t>
  </si>
  <si>
    <t>((INGRESOS POR IMPUESTOS RECAUDADOS EN EL AÑO ACTUAL / INGRESOS POR IMPUESTOS RECAUDADOS EN EL AÑO ANTERIOR)-1)*100</t>
  </si>
  <si>
    <t xml:space="preserve">ANUAL </t>
  </si>
  <si>
    <t>INFORME DE INGRESOS RECIBIDOS EMITIDO POR LA TESORERÍA EN LINK HTTP://WWW.ZAPOPAN.GOB.MX/TRANSPARENCIA/RENDICION-DE-CUENTAS/INGRESOS/</t>
  </si>
  <si>
    <t>PORCENTAJE DE CONTRIBUYENTES QUE PAGAN LOS IMPUESTOS QUE LES CORRESPONDE.</t>
  </si>
  <si>
    <t>PORCENTAJE DE CONTRIBUYENTES QUE PAGAN SUS IMPUESTOS.</t>
  </si>
  <si>
    <t>(CONTRIBUYENTES QUE PAGAN SUS IMPUESTOS / CONTRIBUYENTES REGISTRADOS OBLIGADOS PARA PAGAR IMPUESTOS)*100</t>
  </si>
  <si>
    <t>INFORME EMITIDO POR LA DIRECCIÓN DE INGRESOS DE LA TESORERÍA DEL MUNICIPIO DE ZAPOPAN.</t>
  </si>
  <si>
    <t>LOS CONTRIBUYENTES CONFÍAN LOS DATOS DEL REGISTRO CATASTRAL Y PAGAN LOS IMPUESTOS QUE LES CORRESPONDE.</t>
  </si>
  <si>
    <t>001 SISTEMA DE INFORMACIÓN CATASTRAL DE ZAPOPAN OPTIMIZADO.</t>
  </si>
  <si>
    <t>PORCENTAJE DE ETAPAS DE MEJORA DE LAS PRESTACIONES QUE EL SISTEMA BRINDA</t>
  </si>
  <si>
    <t>PORCENTAJE DE MEJORA DE LAS PRESTACIONES DEL SISTEMA PLANEADO.</t>
  </si>
  <si>
    <t xml:space="preserve">GESTIÓN </t>
  </si>
  <si>
    <t>(NÚMERO DE PRESTACIONES MEJORADAS AL SISTEMA / TOTAL DE PRESTACIONES PLANEADAS)*100</t>
  </si>
  <si>
    <t>SISTEMA DE INFORMACIÓN CATASTRAL DE ZAPOPAN (SICZ) DE LA DIRECCIÓN DE CATASTRO MUNICIPAL.</t>
  </si>
  <si>
    <t>LA DIRECCIÓN DE INNOVACIÓN GUBERNAMENTAL MEJORA EL SISTEMA INFORMÁTICO QUE DA VIABILIDAD A LA OPERACIÓN Y GARANTIZA LA INVIOLABILIDAD DE LOS PROCESOS Y DE LA INFORMACIÓN.</t>
  </si>
  <si>
    <t>255 RECTIFICACIÓN O DEPURACIÓN DE DATOS DE LAS CUENTAS DEL REGISTRO CATASTRAL.</t>
  </si>
  <si>
    <t>PORCENTAJE DE DATOS DEL REGISTRO CATASTRAL DE ZAPOPAN.</t>
  </si>
  <si>
    <t>PORCENTAJE DE DATOS CORREGIDOS O ACTUALIZADOS DEL REGISTRO CATASTRAL DE ZAPOPAN.</t>
  </si>
  <si>
    <t>(NÚMERO DE DATOS DE LAS CUENTAS DEL REGISTRO CATASTRAL RECTIFICADOS  Y ACTUALIZADOS / NÚMERO DE CUENTAS DEL REGISTRO CATASTRAL)*100</t>
  </si>
  <si>
    <t xml:space="preserve">MENSUAL </t>
  </si>
  <si>
    <t>EL SISTEMA DE INFORMACIÓN CATASTRAL PERMITE LA ACTUALIZACIÓN DE DATOS LAS CUENTAS DEL REGISTRO CATASTRAL, GARANTIZANDO LOS DERECHOS DE PROPIEDAD DE LOS CONTRIBUYENTES.</t>
  </si>
  <si>
    <t>256 VINCULACIÓN DE CUENTAS DEL REGISTRO CATASTRAL CON LA CARTOGRAFÍA DE ZAPOPAN.</t>
  </si>
  <si>
    <t>PORCENTAJE DE CUENTAS DEL REGISTRO CATASTRAL IDENTIFICADAS EN LA CARTOGRAFÍA DE ZAPOPAN.</t>
  </si>
  <si>
    <t>PORCENTAJE DE CUENTAS DEL REGISTRO CATASTRAL VINCULADAS CON LA CARTOGRAFÍA DE ZAPOPAN INCORPORADAS.</t>
  </si>
  <si>
    <t>(NÚMERO DE CUENTAS DEL REGISTRO CATASTRAL VINCULADAS CON LA CARTOGRAFÍA DE ZAPOPAN INCORPORADAS / NÚMERO DE CUENTAS DEL REGISTRO CATASTRAL INCORPORADAS EL AÑO ANTERIOR)*100</t>
  </si>
  <si>
    <t>LA CARTOGRAFÍA DE ZAPOPAN, ESTÁ ELABORADA CON LAS PROPIEDADES MÉTRICAS QUE REFLEJA LA CORRECTA INFORMACIÓN ESPACIAL, PERMITIENDO LA ADECUADA VINCULACIÓN DE LOS DATOS DEL REGISTRO CATASTRAL.</t>
  </si>
  <si>
    <t>003 INSTRUMENTOS LEGALES Y ADMINISTRATIVOS DE PROCESOS, ATRIBUCIONES Y RESPONSABILIDADES DE LA DIRECCIÓN DE CATASTRO MUNICIPAL DE ZAPOPAN SOPORTADOS.</t>
  </si>
  <si>
    <t>PORCENTAJE DE INSTRUMENTOS LEGALES Y ADMINISTRATIVOS DE LA DIRECCIÓN DE CATASTRO MUNICIPAL DE ZAPOPAN ELABORADOS.</t>
  </si>
  <si>
    <t>PORCENTAJE DE AVANCE EN LA ELABORACIÓN DE INSTRUMENTOS LEGALES Y ADMINISTRATIVOS DE LA DIRECCIÓN DE CATASTRO MUNICIPAL DE ZAPOPAN.</t>
  </si>
  <si>
    <t>(NÚMERO DE INSTRUMENTOS LEGALES Y ADMINISTRATIVOS ELABORADOS / NÚMERO DE INSTRUMENTOS LEGALES Y ADMINISTRATIVOS PLANEADOS)*100</t>
  </si>
  <si>
    <t xml:space="preserve">TRIMESTRAL </t>
  </si>
  <si>
    <t>REGLAMENTOS DE APLICACIÓN MUNICIPAL Y MANUALES EN LINK: HTTPS://WWW.ZAPOPAN.GOB.MX/V3/NORMATIVIDAD</t>
  </si>
  <si>
    <t>EL REGLAMENTO Y LOS MANUALES DE ORGANIZACIÓN, FUNCIONES Y PROCESOS DE LA DIRECCIÓN DE CATASTRO DE ZAPOPAN, SON PUBLICADOS Y CONOCIDOS POR LOS CIUDADANOS.</t>
  </si>
  <si>
    <t>257 RECOPILACIÓN DE INFORMACIÓN DE LOS PROCESOS Y ACTIVIDADES QUE REALIZAN LAS ÁREAS QUE INTEGRAN LA DIRECCIÓN DE CATASTRO MUNICIPAL DE ZAPOPAN.</t>
  </si>
  <si>
    <t>PORCENTAJE DE FORMATOS CON INFORMACIÓN RECOPILADA DE LAS ÁREAS DE CATASTRO MUNICIPAL DE ZAPOPAN.</t>
  </si>
  <si>
    <t>(NÚMERO DE FORMATOS DE RECOPILACIÓN DE INFORMACIÓN OBTENIDOS / NÚMERO DE FORMATOS DE RECOPILACIÓN DE INFORMACIÓN DE LAS ÁREAS DE CATASTRO DE ZAPOPAN)*100</t>
  </si>
  <si>
    <t>ARCHIVO DOCUMENTAL DE LA DIRECCIÓN DE CATASTRO DE ZAPOPAN: EXPEDIENTES Y FORMATOS DE INFORMACIÓN DE LAS ÁREAS.</t>
  </si>
  <si>
    <t>LOS FUNCIONARIOS DE LA DIRECCIÓN DE CATASTRO DE ZAPOPAN, TIENEN CARGAS DE TRABAJO ADECUADAS QUE LE PERMITEN PARTICIPAR EN LA ELABORACIÓN DE LOS MANUALES.</t>
  </si>
  <si>
    <t>258 REVISIÓN DE LEYES E INICIATIVAS DE COMPETENCIA FEDERAL Y ESTATAL EN MATERIA DE URBANIZACIÓN Y DE CATASTRO.</t>
  </si>
  <si>
    <t>PORCENTAJE DE LAS INVESTIGACIONES, CONSULTAS O SOLICITUDES DE INFORMACIÓN.</t>
  </si>
  <si>
    <t>PORCENTAJE DE LAS INVESTIGACIONES, CONSULTAS O SOLICITUDES DE INFORMACIÓN REALIZADAS.</t>
  </si>
  <si>
    <t xml:space="preserve">(NÚMERO DE LEYES E INICIATIVAS FEDERALES Y ESTATALES REVISADAS O CONSULTADAS / NÚMERO DE LEYES E INICIATIVAS FEDERALES Y ESTATALES EN TEMAS DE URBANIZACIÓN Y CATASTRO)*100 </t>
  </si>
  <si>
    <t>ARCHIVO DOCUMENTAL DE LA DIRECCIÓN DE CATASTRO DE ZAPOPAN: DOCUMENTOS, FICHAS INFORMATIVAS E INFORMES ELABORADOS EN MATERIA CATASTRAL.</t>
  </si>
  <si>
    <t>EXISTE ACCESO A LA INFORMACIÓN QUE PERMITE ELABORAR UN REGLAMENTO ADECUADO A LA REGULACIÓN QUE REQUIERE EL MUNICIPIO DE ZAPOPAN.</t>
  </si>
  <si>
    <t>028 TABLAS DE VALORES UNITARIOS DE SUELO Y CONSTRUCCIÓN DE ZAPOPAN ACTUALIZADOS.</t>
  </si>
  <si>
    <t>PORCENTAJE DE COLONIAS, FRACCIONAMIENTOS Y CONDOMINIOS CONTENIDOS EN LOS PLANOS DE LAS ZONAS CATASTRALES DEL MUNICIPIO DE ZAPOPAN VALORADOS.</t>
  </si>
  <si>
    <t>PORCENTAJE DE VALORACIÓN DE COLONIAS, FRACCIONAMIENTOS Y CONDOMINIOS CONTENIDOS EN LOS PLANOS DE LAS ZONAS CATASTRALES DEL MUNICIPIO DE ZAPOPAN.</t>
  </si>
  <si>
    <t xml:space="preserve">EFICIENCIA </t>
  </si>
  <si>
    <t>(NÚMERO DE COLONIAS, FRACCIONAMIENTOS Y CONDOMINIOS VALORADAS EN LOS PLANOS DE LAS ZONAS CATASTRALES DEL MUNICIPIO DE ZAPOPAN / NÚMERO DE COLONIAS, FRACCIONAMIENTOS Y CONDOMINIOS EN LOS PLANOS DE LAS ZONAS CATASTRALES DEL MUNICIPIO DE ZAPOPAN)*100</t>
  </si>
  <si>
    <t>PERIÓDICO OFICIAL "EL ESTADO DE JALISCO", en el link: https://periodicooficial.jalisco.gob.mx/periodicos/tablas-de-valor-catastral.</t>
  </si>
  <si>
    <t>EL PODER EJECUTIVO FACILITA LA PUBLICACIÓN Y VIGENCIA DE TABLAS DE VALORES DE SUELO Y CONSTRUCCIÓN APROBADAS POR EL H. CONGRESO DEL ESTADO.</t>
  </si>
  <si>
    <t>262 RECOPILACIÓN DE DATOS E INFORMACIÓN DEL MERCADO INMOBILIARIO DE LAS ZONAS CATASTRALES DE ZAPOPAN.</t>
  </si>
  <si>
    <t>PORCENTAJE DE LAS INVESTIGACIONES, CONSULTAS DE DOCUMENTOS Y ESTUDIO DEL MERCADO INMOBILIARIO DE LAS ZONAS CATASTRALES DE ZAPOPAN.</t>
  </si>
  <si>
    <t>PORCENTAJE  DE LAS INVESTIGACIONES, CONSULTAS DE DOCUMENTOS  Y ESTUDIO DEL MERCADO INMOBILIARIO DE LAS ZONAS CATASTRALES DE ZAPOPAN.</t>
  </si>
  <si>
    <t xml:space="preserve">(NÚMERO DE INVESTIGACIONES  Y ESTUDIOS DE MERCADO REALIZADOS POR ZONA CATASTRAL / NÚMERO DE INVESTIGACIONES Y ESTUDIOS DE MERCADO  POR ZONAS CATASTRAL PROPUESTOS)*100 </t>
  </si>
  <si>
    <t>ARCHIVO DOCUMENTAL DE LA DIRECCIÓN DE CATASTRO DE ZAPOPAN: ESTUDIO DE MERCADO DE LOS VALORES UNITARIOS DE SUELO Y CONSTRUCCIÓN.</t>
  </si>
  <si>
    <t>LAS CARACTERÍSTICAS FÍSICAS, DE USO, DE INVESTIGACIÓN Y EL ANÁLISIS DE MERCADO DEL INMUEBLE, REFLEJAN EL VALOR COMERCIAL REAL DEL INMUEBLE.</t>
  </si>
  <si>
    <t>263 ELABORACIÓN DE LAS PROPUESTAS DE VALORES UNITARIOS DE TERRENOS Y CONSTRUCCIONES, ASÍ COMO LOS COEFICIENTES DE DEMÉRITO O INCREMENTO QUE INTEGRARÁN EN LAS TABLAS DE VALORES.</t>
  </si>
  <si>
    <t>PORCENTAJE DE ELABORACIÓN DEL PROYECTO DE TABLAS DE VALORES UNITARIOS DE SUELO Y CONSTRUCCIÓN.</t>
  </si>
  <si>
    <t xml:space="preserve">PORCENTAJE DEL AVANCE EN LA ACTUALIZACIÓN DE VALOR Y ELABORACIÓN  DE LAS TABLAS DE VALORES UNITARIOS DE SUELO Y CONSTRUCCIÓN. </t>
  </si>
  <si>
    <t xml:space="preserve">(AVANCE EN LA ACTUALIZACIÓN DE VALORES Y ELABORACIÓN DE LAS TABLAS DE VALORES UNITARIOS DE SUELO Y CONSTRUCCIÓN / VALORES VIGENTES  DE LAS TABLAS DE VALORES UNITARIOS DE SUELO Y CONSTRUCCIÓN) *100 </t>
  </si>
  <si>
    <t>PROPUESTA DE TABLA DE VALORES UNITARIOS DE SUELO Y CONSTRUCCIÓN DE ZAPOPAN, PRESENTADA ANTE EL COMITÉ TÉCNICO DE CATASTRO MUNICIPAL.</t>
  </si>
  <si>
    <t>LOS VALORES UNITARIOS DE SUELO Y CONSTRUCCIÓN, ASÍ COMO LOS COEFICIENTES DE DEMÉRITOS O INCREMENTOS SE AJUSTAN A LA INFORMACIÓN DEL MERCADO INMOBILIARIO.</t>
  </si>
  <si>
    <t>264 REVISIÓN, EVALUACIÓN Y APROBACIÓN DE LAS TABLAS DE VALORES DE SUELO Y CONSTRUCCIÓN DE ZAPOPAN.</t>
  </si>
  <si>
    <t>PORCENTAJE DE REUNIONES DE REVISIÓN, EVALUACIÓN Y APROBACIÓN DE LAS TABLAS DE VALORES UNITARIOS DE SUELO Y CONSTRUCCIÓN DE ZAPOPAN.</t>
  </si>
  <si>
    <t>(NÚMERO DE REUNIONES DE EVALUACIÓN Y APROBACIÓN DE LAS TABLAS DE VALORES UNITARIOS DE SUELO Y CONSTRUCCIÓN CELEBRADAS / NÚMERO DE REUNIONES DE EVALUACIÓN Y APROBACIÓN DE LAS TABLAS DE VALORES UNITARIOS DE SUELO Y CONSTRUCCIÓN PROGRAMADAS)*100</t>
  </si>
  <si>
    <t>ARCHIVO DOCUMENTAL DE LA DIRECCIÓN DE CATASTRO DE ZAPOPAN: ACTAS DE LAS SESIONES CELEBRADAS DEL COMITÉ DE CATASTRO MUNICIPAL DE ZAPOPAN.</t>
  </si>
  <si>
    <t>LAS AUTORIDADES APRUEBAN LOS INCREMENTOS A LOS VALORES UNITARIOS DE SUELO Y CONSTRUCCIÓN DE LAS ZONAS CATASTRALES DE ZAPOPAN.</t>
  </si>
  <si>
    <t>051 ACERVO DOCUMENTAL FÍSICO Y DIGITAL DEL CATASTRO MUNICIPAL DE ZAPOPAN PRESERVADO.</t>
  </si>
  <si>
    <t>PORCENTAJE DE ARCHIVOS GENERADOS  QUE INTEGRAN EL ACERVO DOCUMENTAL DEL CATASTRO MUNICIPAL DE ZAPOPAN.</t>
  </si>
  <si>
    <t>PORCENTAJE  DE ARCHIVOS GENERADOS QUE INTEGRAN EL ACERVO DOCUMENTAL DEL CATASTRO MUNICIPAL DE ZAPOPAN.</t>
  </si>
  <si>
    <t>(NÚMERO DE ARCHIVOS GENERADOS QUE INTEGRAN EL ACERVO DOCUMENTAL DEL CATASTRO DE ZAPOPAN / NÚMERO DE ARCHIVOS RECIBIDOS  PARA INTEGRAR EL ACERVO DOCUMENTAL DE CATASTRO DE ZAPOPAN )*100</t>
  </si>
  <si>
    <t>ARCHIVO DOCUMENTAL DE LA DIRECCIÓN DE CATASTRO DE ZAPOPAN: EXPEDIENTES FÍSICOS Y DIGITALES DEL ACERVO DOCUMENTAL DE CATASTRO MUNICIPAL.</t>
  </si>
  <si>
    <t>LAS INSTALACIONES PARA EL RESGUARDO DEL ACERVO DOCUMENTAL, CUMPLEN CON EL ACONDICIONAMIENTO Y LA CAPACIDAD FÍSICA QUE SE REQUIERE.</t>
  </si>
  <si>
    <t>265 REVISIÓN Y CLASIFICACIÓN DEL EXPEDIENTE FÍSICO QUE INTEGRA EL ACERVO DOCUMENTAL DEL CATASTRO DE ZAPOPAN.</t>
  </si>
  <si>
    <t>PORCENTAJE DE EXPEDIENTES DEL ACERVO DOCUMENTAL.</t>
  </si>
  <si>
    <t>PORCENTAJE DE EXPEDIENTES REVISADOS Y CLASIFICADOS DEL ACERVO DOCUMENTAL.</t>
  </si>
  <si>
    <t xml:space="preserve">GESTIÓN  </t>
  </si>
  <si>
    <t>(NÚMERO DE EXPEDIENTES FÍSICOS REVISADOS Y CLASIFICADOS / NÚMERO DE EXPEDIENTES FÍSICOS RECIBIDOS)*100</t>
  </si>
  <si>
    <t>ARCHIVO DOCUMENTAL DE LA DIRECCIÓN DE CATASTRO DE ZAPOPAN: EXPEDIENTES FÍSICOS DEL ACERVO DOCUMENTAL DE CATASTRO MUNICIPAL.</t>
  </si>
  <si>
    <t>LOS CONTRIBUYENTES PRESENTAN TODOS LOS DOCUMENTOS QUE SE REQUIEREN EN PERFECTAS CONDICIONES FÍSICAS PARA INTEGRAR EL EXPEDIENTE.</t>
  </si>
  <si>
    <t>266 DIGITALIZACIÓN DE EXPEDIENTES CLASIFICADOS QUE INTEGRA EL ACERVO DOCUMENTAL DE CATASTRO DE ZAPOPAN.</t>
  </si>
  <si>
    <t>PORCENTAJE DE EXPEDIENTES DIGITALES.</t>
  </si>
  <si>
    <t>PORCENTAJE DE EXPEDIENTES FÍSICOS DIGITALIZADOS.</t>
  </si>
  <si>
    <t>(NÚMERO DE EXPEDIENTES FÍSICOS DIGITALIZADOS / NÚMERO DE EXPEDIENTES FÍSICOS CLASIFICADOS)*100</t>
  </si>
  <si>
    <t>ARCHIVO DOCUMENTAL DE LA DIRECCIÓN DE CATASTRO DE ZAPOPAN: ARCHIVOS DIGITALES DE LOS EXPEDIENTES DEL ACERVO DOCUMENTAL DE CATASTRO MUNICIPAL.</t>
  </si>
  <si>
    <t>QUE EL EXPEDIENTE SE ENCUENTRE DEBIDAMENTE REVISADO Y CLASIFICADO.</t>
  </si>
  <si>
    <t>061 REGISTRO CATASTRAL ÚNICO IMPLEMENTADO.</t>
  </si>
  <si>
    <t>PORCENTAJE DE INFORMACIÓN QUE SE INTEGRA LA BASE DE DATOS DEL REGISTRO CATASTRAL DE ZAPOPAN INCORPORADA.</t>
  </si>
  <si>
    <t>PORCENTAJE  DE INFORMACIÓN QUE SE INTEGRA LA BASE DE DATOS DEL REGISTRO CATASTRAL DE ZAPOPAN.</t>
  </si>
  <si>
    <t>(NÚMERO DE DATOS QUE SE INCORPORAN AL REGISTRO CATASTRAL EN EL AÑO ACTUAL / NÚMERO DE DATOS QUE INTEGRA EL REGISTRO CATASTRAL)*100</t>
  </si>
  <si>
    <t>BASE DE DATOS DEL REGISTRO CATASTRAL Y EL SISTEMA DE INFORMACIÓN CATASTRAL DE ZAPOPAN (SICZ) DE LA DIRECCIÓN DE CATASTRO MUNICIPAL.</t>
  </si>
  <si>
    <t>LOS CONTRIBUYENTES CUMPLEN CON LOS REQUISITOS Y REQUERIMIENTOS DE INFORMACIÓN SOLICITADOS PARA INTEGRARSE A LOS REGISTROS CATASTRALES.</t>
  </si>
  <si>
    <t>267 REGISTRO DE TRÁMITES Y SERVICIOS CATASTRALES REQUERIDOS POR LOS CONTRIBUYENTES.</t>
  </si>
  <si>
    <t>PORCENTAJE EN EL REGISTRO DE TRÁMITES Y SERVICIOS CATASTRALES REQUERIDOS POR LOS CONTRIBUYENTES.</t>
  </si>
  <si>
    <t>PORCENTAJE DE REGISTRO DE TRÁMITES Y SERVICIOS CATASTRALES REQUERIDOS POR LOS CONTRIBUYENTES.</t>
  </si>
  <si>
    <t>(TOTAL DE TRÁMITES Y SERVICIOS  REQUERIDOS POR LOS CONTRIBUYENTES EN EL AÑO ACTUAL / TOTAL DE TRÁMITES Y SERVICIOS REQUERIDOS POR LOS CONTRIBUYENTES  PROYECTADOS)*100</t>
  </si>
  <si>
    <t>LOS CONTRIBUYENTES REALIZAN TRÁMITES Y SERVICIOS CATASTRALES MÍNIMOS, DEBIDO A QUE EL REGISTRO CATASTRAL ESTA ACTUALIZADO Y GARANTIZA SUS DERECHOS DE PROPIEDAD.</t>
  </si>
  <si>
    <t>268 FORMACIÓN DE CATASTRO.</t>
  </si>
  <si>
    <t>PORCENTAJE DE OPERACIONES PARA INTEGRAR LOS REGISTROS CATASTRALES.</t>
  </si>
  <si>
    <t xml:space="preserve"> PORCENTAJE DE LAS OPERACIONES PARA INTEGRAR LOS REGISTROS CATASTRALES.</t>
  </si>
  <si>
    <t>(NÚMERO DE OPERACIONES QUE SE REALIZARON PARA INTEGRAR INFORMACIÓN A LOS REGISTROS CATASTRALES EN EL AÑO ACTUAL / NÚMERO DE OPERACIONES QUE SE REALIZARON PARA INTEGRAR INFORMACIÓN A LOS REGISTROS CATASTRALES PROYECTADAS)*100</t>
  </si>
  <si>
    <t>ARCHIVO DOCUMENTAL DE LA DIRECCIÓN DE CATASTRO DE ZAPOPAN: EXPEDIENTES DEL ACERVO DOCUMENTAL Y BASE DE DATOS DEL REGISTRO CATASTRAL.</t>
  </si>
  <si>
    <t>LOS CONTRIBUYENTES CONFÍAN EN LA PROTECCIÓN DE DATOS QUE BRINDAN LAS AUTORIDADES MUNICIPALES, OTORGANDO DATOS DE REFERENCIA DE LOS BIENES INMUEBLES QUE TIENEN PARA SU EMPADRONAMIENTO.</t>
  </si>
  <si>
    <t>269 CONSERVACIÓN DE CATASTRO.</t>
  </si>
  <si>
    <t>PORCENTAJE DE ACTUALIZACIÓN DE DATOS E INFORMACIÓN DE LOS REGISTROS CATASTRALES.</t>
  </si>
  <si>
    <t>PORCENTAJE DE LAS OPERACIONES DE ACTUALIZACIÓN DE DATOS E INFORMACIÓN DE LOS REGISTROS CATASTRALES.</t>
  </si>
  <si>
    <t xml:space="preserve">(NÚMERO DE OPERACIONES QUE SE REALIZARON PARA ACTUALIZAR LOS DATOS E INFORMACIÓN DE LOS REGISTROS CATASTRALES DEL AÑO ACTUAL / NÚMERO DE OPERACIONES QUE SE REALIZARON PARA ACTUALIZAR LOS DATOS E INFORMACIÓN DE LOS REGISTROS CATASTRALES PROYECTADAS)*100 </t>
  </si>
  <si>
    <t>ARCHIVO DOCUMENTAL DE LA DIRECCIÓN DE CATASTRO DE ZAPOPAN:, EXPEDIENTES DEL ACERVO DOCUMENTAL Y BASE DE DATOS DEL REGISTRO CATASTRAL.</t>
  </si>
  <si>
    <t>LOS CONTRIBUYENTES INFORMAN OPORTUNAMENTE DE LOS CAMBIOS QUE REALIZAN  A SUS INMUEBLES, CON EL PROPÓSITO DE MANTENER ACTUALIZADA LA INFORMACIÓN DE LOS REGISTROS CATASTRALES.</t>
  </si>
  <si>
    <t>063 ASUNTOS CATASTRALES DE ZAPOPAN JURÍDICAMENTE SUSTENTADOS.</t>
  </si>
  <si>
    <t>PORCENTAJE DE ASUNTOS JURÍDICOS CATASTRALES ATENDIDOS.</t>
  </si>
  <si>
    <t>(NÚMERO DE ASUNTOS JURÍDICOS CATASTRALES ATENDIDOS EN EL AÑO ACTUAL / NÚMERO DE ASUNTOS JURÍDICOS CATASTRALES TURNADOS EN EL AÑO ACTUAL)*100</t>
  </si>
  <si>
    <t>REGISTRO DE LA OFICIALÍA DE PARTES Y COMUNICACIONES E INFORMES EMITIDAS POR LA UNIDAD JURÍDICA DE LA  DIRECCIÓN DE CATASTRO MUNICIPAL.</t>
  </si>
  <si>
    <t>LOS CONTRIBUYENTES SOLICITAN CORRECTAMENTE LA INFORMACIÓN.</t>
  </si>
  <si>
    <t>272 RECOPILACIÓN DE INFORMACIÓN JURÍDICA QUE SUSTENTE LA INFORMACIÓN CATASTRAL.</t>
  </si>
  <si>
    <t>PORCENTAJE DE INVESTIGACIONES Y CONSULTAS A ORDENAMIENTOS ESTATALES EN LA MATERIA.</t>
  </si>
  <si>
    <t>PORCENTAJE DE LAS INVESTIGACIONES Y CONSULTAS DE ORDENAMIENTOS ESTATALES EN LA MATERIA REALIZADAS.</t>
  </si>
  <si>
    <t xml:space="preserve">(NÚMERO DE INVESTIGACIONES Y CONSULTAS  REALIZADAS / NÚMERO DE INVESTIGACIONES Y CONSULTAS PREVISTAS)*100 </t>
  </si>
  <si>
    <t>ARCHIVO DOCUMENTAL DE LA DIRECCIÓN DE CATASTRO DE ZAPOPAN: ESTUDIOS Y FICHAS INFORMATIVAS ELABORADAS.</t>
  </si>
  <si>
    <t>SE TIENE ACCESO RÁPIDO A LA INFORMACIÓN QUE SE REQUIERE PARA SUSTENTAR JURÍDICAMENTE LA RESPUESTA QUE SE OTORGA A LOS CONTRIBUYENTES.</t>
  </si>
  <si>
    <t>275 ATENCIÓN A LAS PETICIONES DE INFORMACIÓN SUSTENTADAS JURÍDICAMENTE.</t>
  </si>
  <si>
    <t>PORCENTAJE DE PETICIONES DE INFORMACIÓN.</t>
  </si>
  <si>
    <t>PORCENTAJE DE PETICIONES DE INFORMACIÓN ELABORADAS.</t>
  </si>
  <si>
    <t>(NÚMERO DE PETICIONES DE INFORMACIÓN ELABORADAS / NÚMERO DE PETICIONES DE INFORMACIÓN TURNADAS)*100</t>
  </si>
  <si>
    <t>ARCHIVO DOCUMENTAL DE LA DIRECCIÓN DE CATASTRO DE ZAPOPAN: COMUNICACIONES E INFORMES CATASTRALES ELABORADOS POR LA UNIDAD JURÍDICA.</t>
  </si>
  <si>
    <t>EXISTE SUFICIENTE MATERIAL JURÍDICO PARA SUSTENTAR Y ATENDER LAS PETICIONES QUE REALIZAN LOS CONTRIBUYENTES.</t>
  </si>
  <si>
    <t>DIRECCIÓN DE CATASTRO.</t>
  </si>
  <si>
    <t>ADRIANA ROMO LÓPEZ</t>
  </si>
  <si>
    <t>06.2. INGRESOS.</t>
  </si>
  <si>
    <t>TESORERÍA.</t>
  </si>
  <si>
    <t>1.5. ASUNTOS FINANCIEROS Y HACENDARIOS.</t>
  </si>
  <si>
    <t>1.5.2. ASUNTOS HACENDARIOS.</t>
  </si>
  <si>
    <t xml:space="preserve">LÍNEA BASE </t>
  </si>
  <si>
    <t>12 CONTRIBUIR AL DESARROLLO Y A MEJORAR LA DOTACIÓN DE SERVICIOS PÚBLICOS MEDIANTE EL FORTALECIMIENTO DE LOS INGRESOS PROPIOS.</t>
  </si>
  <si>
    <t>PORCENTAJE  DE LA INVERSIÓN REALIZADA CON RECURSOS PROPIOS.</t>
  </si>
  <si>
    <t>MEDIR LA INVERSIÓN REALIZADA A PARTIR DE LA RECAUDACIÓN DE LOS INGRESOS PROPIOS.</t>
  </si>
  <si>
    <t>(INVERSIÓN REALIZADA EN OBRA PÚBLICA CON RECURSOS PROPIOS EN EL AÑO ACTUAL / INVERSIÓN REALIZADA EN OBRA PÚBLICA CON RECURSOS PROPIOS PROGRAMADOS)*100</t>
  </si>
  <si>
    <t>ESTADO DE RESULTADOS DE LA TESORERÍA, DIRECCIÓN DE INGRESOS.</t>
  </si>
  <si>
    <t>12 LA TESORERÍA MUNICIPAL INCREMENTA LA RECAUDACIÓN DE LOS INGRESOS PROPIOS.</t>
  </si>
  <si>
    <t>VARIACIÓN PORCENTUAL DE RECAUDACIÓN DE INGRESOS PROPIOS.</t>
  </si>
  <si>
    <t>RECAUDACIÓN DE INGRESOS PROPIOS COMPARATIVOS CON EL AÑO INMEDIATO ANTERIOR.</t>
  </si>
  <si>
    <t>((INGRESOS PROPIOS RECAUDADOS EN EL AÑO ACTUAL / INGRESOS PROPIOS RECAUDADOS EN EL AÑO ANTERIOR)-1)*100</t>
  </si>
  <si>
    <t>CUENTA PÚBLICA ANUAL, PORTAL WEB DEL MUNICIPIO DE ZAPOPAN.</t>
  </si>
  <si>
    <t>QUE CONTRIBUYENTES REALICEN EL PAGO EN TIEMPO Y FORMA.</t>
  </si>
  <si>
    <t>074 INGRESOS PROPIOS RECAUDADOS.</t>
  </si>
  <si>
    <t>VARIACIÓN PORCENTUAL DE INGRESOS PROPIOS POR RUBRO Y ACUMULADOS RECAUDADOS.</t>
  </si>
  <si>
    <t>RECAUDACIÓN DE INGRESOS PROPIOS RESPECTO AL AÑO INMEDIATO ANTERIOR.</t>
  </si>
  <si>
    <t>BASES DE DATOS DE LA DIRECCIÓN DE INGRESOS Y CUENTA PÚBLICA (ESTADO ANALÍTICO DE INGRESOS).</t>
  </si>
  <si>
    <t>QUE CONTRIBUYENTES ACUDAN A REALIZAR SU PAGO EN LAS OFICINAS RECAUDADORAS.</t>
  </si>
  <si>
    <t>839 RECAUDACIÓN POR CONCEPTO DE APROVECHAMIENTOS.</t>
  </si>
  <si>
    <t>PORCENTAJE DE INGRESOS POR CONCEPTO DE APROVECHAMIENTOS.</t>
  </si>
  <si>
    <t>RECAUDACIÓN DE INGRESOS QUE PERCIBE EL MUNICIPIO.</t>
  </si>
  <si>
    <t>(INGRESOS RECAUDADOS / INGRESOS PROYECTADOS)*100</t>
  </si>
  <si>
    <t>871 RECAUDACIÓN POR CONCEPTO DE CONTRIBUCIONES DE MEJORAS POR OBRAS PUBLICAS.</t>
  </si>
  <si>
    <t>PORCENTAJE DE INGRESOS POR CONCEPTO DE CONTRIBUCIÓN DE MEJORAS POR OBRAS PÚBLICAS.</t>
  </si>
  <si>
    <t>APORTACIÓN QUE SE OBTIENE, EJECUTA Y RECAUDA EN LA REALIZACIÓN DE OBRAS PÚBLICAS.</t>
  </si>
  <si>
    <t>QUE SE REALICEN OBRAS PÚBLICAS.</t>
  </si>
  <si>
    <t>883 RECAUDACIÓN POR CONCEPTO DE DERECHOS.</t>
  </si>
  <si>
    <t>PORCENTAJE DE INGRESOS POR CONCEPTO DE DERECHOS.</t>
  </si>
  <si>
    <t>APORTACIÓN DE CONTRIBUYENTES POR LA CONTRAPRESTACIÓN DE UN SERVICIO.</t>
  </si>
  <si>
    <t>QUE CONTRIBUYENTES SOLICITEN UN SERVICIO QUE IMPLIQUE LA CONTRAPRESTACIÓN.</t>
  </si>
  <si>
    <t>923 RECAUDACIÓN POR CONCEPTO DE IMPUESTOS.</t>
  </si>
  <si>
    <t>PORCENTAJE DE INGRESOS POR CONCEPTO DE IMPUESTOS.</t>
  </si>
  <si>
    <t>APORTACIÓN DE CONTRIBUYENTES POR CONCEPTO DE IMPUESTOS.</t>
  </si>
  <si>
    <t>QUE CONTRIBUYENTES ACUDAN EN TIEMPO Y FORMA A PAGAR SUS OBLIGACIONES FISCALES.</t>
  </si>
  <si>
    <t>955 RECAUDACIÓN POR CONCEPTO DE PRODUCTOS.</t>
  </si>
  <si>
    <t>PORCENTAJE DE INGRESOS POR CONCEPTO DE PRODUCTOS.</t>
  </si>
  <si>
    <t>RECAUDACIÓN DE INGRESOS POR LA VENTA DE BIENES Y SERVICIOS.</t>
  </si>
  <si>
    <t>QUE EL MUNICIPIO OFREZCA BIENES Y SERVICIOS.</t>
  </si>
  <si>
    <t>282 RECUPERACIÓN DE ISR.</t>
  </si>
  <si>
    <t>PORCENTAJE DE DEVOLUCIONES POR CONCEPTO DE RECUPERACIÓN DE ISR.</t>
  </si>
  <si>
    <t>RECUPERACIÓN DE ISR POR MEDIO DE DEVOLUCIONES.</t>
  </si>
  <si>
    <t>(DEVOLUCIONES REALIZADAS / DEVOLUCIONES PROYECTADAS)*100</t>
  </si>
  <si>
    <t>BASES DE DATOS Y DOCUMENTALES DEL DESPACHO DE LA TESORERÍA MUNICIPAL.</t>
  </si>
  <si>
    <t>QUE EL MUNICIPIO DE ZAPOPAN EMITA EL PAGO AL TRABAJADOR Y TIMBRE LA NÓMINA.</t>
  </si>
  <si>
    <t>092 PADRÓN DE CONTRIBUYENTES REALIZADO.</t>
  </si>
  <si>
    <t>PORCENTAJE DEL PADRÓN DE PREDIAL REGISTRADO.</t>
  </si>
  <si>
    <t>REGISTRAR CONTRIBUYENTES EN EL PADRÓN DEL PREDIAL.</t>
  </si>
  <si>
    <t>(CUENTAS PREDIAL PAGADAS / CUENTAS PREDIAL ESTIMADAS POR COBRAR)*100</t>
  </si>
  <si>
    <t>BASES DE DATOS DE LA DIRECCIÓN DE INGRESOS.</t>
  </si>
  <si>
    <t>QUE CONTRIBUYENTES ACUDAN A REGISTRARSE AL CATASTRO Y REALICEN SU PAGO EN LAS RECAUDADORAS.</t>
  </si>
  <si>
    <t>922 RECAUDACIÓN POR CONCEPTO DE IMPUESTO PREDIAL.</t>
  </si>
  <si>
    <t>PORCENTAJE DE IMPORTE DE INGRESOS POR CONCEPTO DE IMPUESTO PREDIAL.</t>
  </si>
  <si>
    <t>RECAUDACIÓN POR PAGO DEL IMPUESTO PREDIAL.</t>
  </si>
  <si>
    <t>QUE CONTRIBUYENTES ACUDAN A PAGAR EN TIEMPO Y FORMA EN LAS RECAUDADORAS.</t>
  </si>
  <si>
    <t>936 PAGO DE CUENTAS PREDIALES.</t>
  </si>
  <si>
    <t>PORCENTAJE DE CUENTAS PREDIALES.</t>
  </si>
  <si>
    <t>CONTABILIZAR LAS CUENTAS PREDIALES.</t>
  </si>
  <si>
    <t>QUE EL PROPIETARIO DE UN INMUEBLE ACUDA A PAGAR.</t>
  </si>
  <si>
    <t>048 DEFENSA JURÍDICA DE LOS ACTOS DE LA TESORERÍA APLICADA.</t>
  </si>
  <si>
    <t>PORCENTAJE DE REQUERIMIENTOS RECIBIDOS EN JURÍDICO CONTENCIOSO</t>
  </si>
  <si>
    <t>RECEPCIÓN DE REQUERIMIENTOS RECIBIDOS EN JURÍDICO CONTENCIOSO</t>
  </si>
  <si>
    <t>(REQUERIMIENTOS RECIBIDOS / REQUERIMIENTOS ESTIMADOS)*100</t>
  </si>
  <si>
    <t>QUE CONTRIBUYENTES SEAN ATENDIDOS EN TIEMPO Y FORMA EN SUS REQUERIMIENTOS.</t>
  </si>
  <si>
    <t xml:space="preserve">959 ELABORACIÓN DE PROYECTOS DE CONTESTACIÓN. </t>
  </si>
  <si>
    <t>PORCENTAJE DE PROYECTOS DE CONTESTACIÓN.</t>
  </si>
  <si>
    <t>ELABORACIÓN DE ACTOS COMPETENTES A LA TESORERÍA.</t>
  </si>
  <si>
    <t>(PROYECTOS DE CONTESTACIÓN ATENDIDOS / PROYECTOS DE CONTESTACIÓN SOLICITADOS)*100</t>
  </si>
  <si>
    <t>QUE USUARIOS DE LOS SERVICIOS DE LA TESORERÍA REQUIERAN UN PROYECTO DE CONTESTACIÓN.</t>
  </si>
  <si>
    <t>026 REQUERIMIENTOS RECIBIDOS EN JURÍDICO ADMINISTRATIVO</t>
  </si>
  <si>
    <t>PORCENTAJE DE REQUERIMIENTOS RECIBIDOS EN JURÍDICO ADMINISTRATIVO</t>
  </si>
  <si>
    <t>RECEPCIÓN DE REQUERIMIENTOS RECIBIDOS EN JURÍDICO ADMINISTRATIVO</t>
  </si>
  <si>
    <t xml:space="preserve">BASES DE DATOS DE LA UNIDAD ENLACE ADMINISTRATIVO JURÍDICO DE TESORERÍA </t>
  </si>
  <si>
    <t>QUE CONTRIBUYENTES PRESENTEN UN DERECHO DE PETICIÓN</t>
  </si>
  <si>
    <t>029 ELABORACIÓN DE PROYECTOS DE CONTESTACIÓN DE JURÍDICO ADMINISTRATIVO.</t>
  </si>
  <si>
    <t>PORCENTAJE DE PROYECTOS DE CONTESTACIÓN DE JURÍDICO ADMINISTRATIVO</t>
  </si>
  <si>
    <t>030 REVISIÓN DE CONTRATOS PREVIO A FIRMA DE LA TESORERA.</t>
  </si>
  <si>
    <t>PORCENTAJE DE LA REVISIÓN DE CONTRATOS</t>
  </si>
  <si>
    <t>RECEPCIÓN DE CONTRATOS A REVISIÓN</t>
  </si>
  <si>
    <t>(REVISIÓN DE CONTRATOS/CONTRATOS RECIBIDOS ESTIMADOS)*100</t>
  </si>
  <si>
    <t>QUE LA TESORERÍA CELEBRE CONTRATOS</t>
  </si>
  <si>
    <t>033 REVISIÓN DE PROPUESTAS DE COBRO PREVIO A FIRMA DE LA TESORERA.</t>
  </si>
  <si>
    <t>PORCENTAJE DE PROPUESTAS DE COBRO REVISADAS</t>
  </si>
  <si>
    <t>RECEPCIÓN DE PROPUESTAS DE COBRO DE LICENCIAS DE EDIFICACIÓN Y CUSMAX</t>
  </si>
  <si>
    <t>(REVISIÓN DE PROPUESTAS DE COBRO/ PROPUESTAS DE COBRO ESTIMADAS A RECIBIR)*100</t>
  </si>
  <si>
    <t>QUE LA DIRECCIÓN DE OBRAS PÚBLICAS TURNE A LA TESORERÍA PROPUESTAS DE COBRO PARA REVISAR</t>
  </si>
  <si>
    <t>ACTIVIDAD 3.6</t>
  </si>
  <si>
    <t>018 COBERTURA DE ACTIVIDADES DEL AYUNTAMIENTO.</t>
  </si>
  <si>
    <t xml:space="preserve">PORCENTAJE DE ACTIVIDADES ADMINISTRATIVAS DE LA TESORERÍA </t>
  </si>
  <si>
    <t xml:space="preserve">ACTIVIDADES ADMINISTRATIVAS DE LA TESORERÍA </t>
  </si>
  <si>
    <t>(ACTIVIDADES ADMINISTRATIVAS REALIZADAS / ACTIVIDADES ADMINISTRATIVAS PROGRAMADAS)*100</t>
  </si>
  <si>
    <t>QUE SE EMITA UNA REQUISICIÓN PARA REALIZAR EL PAGO.</t>
  </si>
  <si>
    <t>104 PROCEDIMIENTO DE NOTIFICACIÓN Y RECUPERACIÓN DE ADEUDOS FISCALES.</t>
  </si>
  <si>
    <t>PORCENTAJE DE NOTIFICACIONES ENTREGADAS POR LA UNIDAD DE APREMIOS Y DESPACHOS EXTERNOS</t>
  </si>
  <si>
    <t>REALIZAR PROCEDIMIENTO DE NOTIFICACIÓN.</t>
  </si>
  <si>
    <t>(PROCEDIMIENTOS  DE  NOTIFICACIÓN ENTREGADAS POR LA UNIDAD DE APREMIOS Y DESPACHOS EXTERNOS/ PROCEDIMIENTOS  DE  NOTIFICACIÓN ENTREGADAS POR LA UNIDAD DE APREMIOS Y DESPACHOS EXTERNOS PROGRAMAOS)*100</t>
  </si>
  <si>
    <t>QUE CONTRIBUYENTES ACUDAN A REALIZAR SUS PAGOS.</t>
  </si>
  <si>
    <t xml:space="preserve"> 277 EJECUCIÓN FISCAL.</t>
  </si>
  <si>
    <t> PORCENTAJE DE CUENTAS POR MEDIO DE LA EJECUCIÓN FISCAL.</t>
  </si>
  <si>
    <t>CONTABILIZAR CUENTAS PAGADAS POR MEDIO DEL PAE.</t>
  </si>
  <si>
    <t>(PROCEDIMIENTOS ADMINISTRATIVOS DE EJECUCIÓN REALIZADOS  / PROCEDIMIENTOS ADMINISTRATIVOS DE EJECUCIÓN PROGRAMADOS)*100</t>
  </si>
  <si>
    <t>QUE CONTRIBUYENTES ATIENDAN EL REQUERIMIENTO.</t>
  </si>
  <si>
    <t>933 RECUPERACIÓN DEL MONTO REZAGADO POR LA UNIDAD DE APREMIOS.</t>
  </si>
  <si>
    <t>PORCENTAJE DE MONTO REZAGADO.</t>
  </si>
  <si>
    <t>RECUPERACIÓN DE CARTERA VENCIDA.</t>
  </si>
  <si>
    <t>(INGRESOS RECUPERADOS POR LA UNIDAD DE APREMIOS / INGRESOS EN REZAGO PLANEADO POR RECUPERAR POR LA UNIDAD DE APREMIOS)*100</t>
  </si>
  <si>
    <t>QUE EXISTAN CUENTAS PREDIALES NO PAGADAS. </t>
  </si>
  <si>
    <t xml:space="preserve"> 934 RECUPERACIÓN DEL MONTO REZAGADO POR DESPACHOS EXTERNOS.</t>
  </si>
  <si>
    <t> PORCENTAJE RECUPERACIÓN DE CARTERA VENCIDA</t>
  </si>
  <si>
    <t>(INGRESOS RECUPERADOS POR DESPACHOS EXTERNOS / INGRESOS EN REZAGO PLANEADO POR RECUPERAR POR DESPACHOS EXTERNOS)*100</t>
  </si>
  <si>
    <t>937 EMISIÓN Y ENTREGA DE NOTIFICACIONES POR LA UNIDAD DE APREMIOS.</t>
  </si>
  <si>
    <t>PORCENTAJE DE NOTIFICACIONES.</t>
  </si>
  <si>
    <t>ELABORACIÓN DE NOTIFICACIONES PARA REQUERIR AL CONTRIBUYENTE.</t>
  </si>
  <si>
    <t>(NOTIFICACIONES ENTREGADAS / NOTIFICACIONES EMITIDAS)*100</t>
  </si>
  <si>
    <t>938 EMISIÓN Y ENTREGA DE NOTIFICACIONES POR DESPACHOS EXTERNOS.</t>
  </si>
  <si>
    <t>PORCENTAJE DE EMISIÓN Y ENTREGA DE NOTIFICACIONES POR DESPACHOS EXTERNOS.</t>
  </si>
  <si>
    <t>939 PAGO DE  NOTIFICACIONES.</t>
  </si>
  <si>
    <t xml:space="preserve"> NOTIFICACIONES PARA REQUERIR AL CONTRIBUYENTE PAGADAS.</t>
  </si>
  <si>
    <t>(NOTIFICACIONES PAGADAS / NOTIFICACIONES ENTREGADAS)*100</t>
  </si>
  <si>
    <t>025 ANTEPROYECTO DE LEY DE INGRESOS REALIZADO.</t>
  </si>
  <si>
    <t>PORCENTAJE EN LA PRESENTACIÓN DEL ANTEPROYECTO DE LA LEY DE INGRESOS.</t>
  </si>
  <si>
    <t>PRESENTACIÓN DE LA LEY DE INGRESOS.</t>
  </si>
  <si>
    <t>((ANTEPROYECTO DE LA LEY DE INGRESOS PRESENTADA / ANTEPROYECTO DE LA LEY DE INGRESOS APROBADA)*100</t>
  </si>
  <si>
    <t>QUE LA DIRECCIÓN DE INGRESOS ENTREGUE EL DOCUMENTO QUE SERVIRÁ DE ANÁLISIS PARA LA EMISIÓN DEL PROYECTO DE LA LEY DE INGRESOS AL CONGRESO DEL ESTADO.</t>
  </si>
  <si>
    <t xml:space="preserve"> 279 ELABORACIÓN DEL ANTEPROYECTO DE LEY DE INGRESOS.</t>
  </si>
  <si>
    <t> PORCENTAJE DE ANTEPROYECTO DE LA LEY DE INGRESOS.</t>
  </si>
  <si>
    <t>ELABORACIÓN DE LA LEY DE INGRESOS AL AÑO FISCAL CORRESPONDIENTE.</t>
  </si>
  <si>
    <t>(ANTEPROYECTO DE LA LEY DE INGRESOS ELABORADA / ANTEPROYECTO DE LA LEY DE INGRESOS ENTREGADA)*100</t>
  </si>
  <si>
    <t>QUE EL MARCO NORMATIVO QUE HAGA REFERENCIA A TIEMPOS DE ELABORACIÓN Y PRESENTACIÓN DE LA LEY DE INGRESOS NO SUFRA MODIFICACIONES.</t>
  </si>
  <si>
    <t xml:space="preserve"> 951 PRESENTACIÓN DEL ANTEPROYECTO DE LEY DE INGRESOS.</t>
  </si>
  <si>
    <t>PORCENTAJE DEL ANTEPROYECTO DE LA LEY DE INGRESOS PRESENTADO.</t>
  </si>
  <si>
    <t>PRESENTACIÓN DE LA LEY DE INGRESOS AL AÑO FISCAL CORRESPONDIENTE.</t>
  </si>
  <si>
    <t>(ANTEPROYECTO DE LA LEY DE INGRESOS PRESENTADA / ANTEPROYECTO DE LA LEY DE INGRESOS APROBADA)*100</t>
  </si>
  <si>
    <t>956 ANÁLISIS DE PROPUESTAS.</t>
  </si>
  <si>
    <t> PORCENTAJE DE ANÁLISIS DE PROPUESTAS.</t>
  </si>
  <si>
    <t> ENTREGAS DE PROPUESTAS PRESENTADAS PARA QUEDAR INTEGRADAS EN LA LEY DE INGRESOS.</t>
  </si>
  <si>
    <t>(PROPUESTAS ANALIZADAS / PROPUESTAS RECIBIDAS)*100</t>
  </si>
  <si>
    <t>QUE LAS ÁREAS DEL MUNICIPIO ENTREGUEN PROPUESTAS EN TIEMPO Y FORMA.</t>
  </si>
  <si>
    <t>DIRECCIÓN DE INGRESOS, DIRECCIÓN DE FINANZAS.</t>
  </si>
  <si>
    <t>06.3. CONTABILIDAD Y EGRESOS.</t>
  </si>
  <si>
    <t>13 SE CONTRIBUYE A LA ADMINISTRACIÓN DEL GASTO PÚBLICO CON EFICIENCIA, EFICACIA, ECONOMÍA, CALIDAD, TRANSPARENCIA Y HONRADEZ.</t>
  </si>
  <si>
    <t>PORCENTAJE DE GASTO PÚBLICO REVISADO.</t>
  </si>
  <si>
    <t xml:space="preserve"> ADMINISTRAR EL GASTO PÚBLICO CON EFICIENCIA, EFICACIA, ECONOMÍA, CALIDAD, TRANSPARENCIA Y HONRADEZ.</t>
  </si>
  <si>
    <t>(EXPEDIENTES DEL GASTO REVISADOS / EXPEDIENTES DEL GASTO EJERCIDO)*100</t>
  </si>
  <si>
    <t>DIRECCIÓN DE EGRESOS</t>
  </si>
  <si>
    <t>13 EL MUNICIPIO DE ZAPOPAN RECIBE EJERCICIO EFICIENTE DEL GASTO Y APEGADO A LAS NORMAS.</t>
  </si>
  <si>
    <t>PORCENTAJE DE SOLVENTACIÓN DE OBSERVACIONES EN AUDITORIA FINANCIERA DERIVADAS DE LA FISCALIZACIÓN DE LA CUENTA PÚBLICA DEL AÑO INMEDIATO ANTERIOR.</t>
  </si>
  <si>
    <t>PORCENTAJE DE SOLVENTACIÓN DE LAS OBSERVACIONES EN AUDITORIA FINANCIERA REALIZADAS POR PARTE DE LA AUDITORÍA SUPERIOR DEL ESTADO DE JALISCO (ASEJ), DERIVADAS DE LA FISCALIZACIÓN A LA CUENTA PÚBLICA DEL AÑO INMEDIATO ANTERIOR.</t>
  </si>
  <si>
    <t>(TOTAL DE OBSERVACIONES SOLVENTADAS DEL PLIEGO DE OBSERVACIONES DE LA ASEJ POR LA FISCALIZACIÓN DE LA CUENTA PÚBLICA DEL AÑO INMEDIATO ANTERIOR / TOTAL DE OBSERVACIONES CONTENIDAS EN EL PLIEGO DE OBSERVACIONES DE LA ASEJ POR LA FISCALIZACIÓN DE LA CUENTA PÚBLICA DEL AÑO INMEDIATO ANTERIOR) *100</t>
  </si>
  <si>
    <t>INFORMES INDIVIDUALES DE AUDITORÍA DISPONIBLES EN: https://www.asej.gob.mx/transparencia_asej/es/informes_finales.</t>
  </si>
  <si>
    <t>QUE LA AUDITORÍA SUPERIOR DEL ESTADO DE JALISCO (ASEJ)  REALICE OBSERVACIONES DERIVADAS DE LA FISCALIZACIÓN DE LA CUENTA PÚBLICA DEL AÑO INMEDIATO ANTERIOR.</t>
  </si>
  <si>
    <t>194  CUENTA PÚBLICA E INFORMACIÓN FINANCIERA EMITIDA.</t>
  </si>
  <si>
    <t>PORCENTAJE DE AVANCE EN LA INTEGRACIÓN DE LA CUENTA PÚBLICA ANUAL.</t>
  </si>
  <si>
    <t>PORCENTAJE DE AVANCE EN LA INTEGRACIÓN DE LOS ELEMENTOS NECESARIOS PARA LA ENTREGA FORMAL DE LA CUENTA PÚBLICA ANUAL DEL EJERCICIO FISCAL CORRIENTE.</t>
  </si>
  <si>
    <t>(INFORMES SOLICITADOS POR LA AUDITORÍA SUPERIOR LOCAL PREVIOS A LA ENTREGA FORMAL DE LA CUENTA PÚBLICA REALIZADOS/INFORMES SOLICITADOS POR LA AUDITORÍA SUPERIOR LOCAL PREVIOS A LA ENTREGA FORMAL DE LA CUENTA PÚBLICA PROGRAMADOS)*100</t>
  </si>
  <si>
    <t>ARCHIVO DOCUMENTAL DE LA DIRECCIÓN DE CONTABILIDAD - ACUSES DE RECEPCIÓN POR PARTE DE LA AUDITORÍA SUPERIOR DEL ESTADO DE JALISCO.</t>
  </si>
  <si>
    <t>LOS SOFTWARES PERMITEN LA CONSULTA DE LA INFORMACIÓN CONTABLE, PRESUPUESTARIA Y PROGRAMÁTICA NECESARIA PARA LA INTEGRACIÓN DE LA CUENTA PÚBLICA.</t>
  </si>
  <si>
    <t>035  INTEGRACIÓN DE INFORMES FINANCIEROS.</t>
  </si>
  <si>
    <t>PORCENTAJE DE INFORMES PARA LA FISCALIZACIÓN DE LA CUENTA PÚBLICA.</t>
  </si>
  <si>
    <t>PORCENTAJE DE INFORMES PARA LA FISCALIZACIÓN DE LA CUENTA PÚBLICA DEL EJERCICIO FISCAL CORRIENTE  ENTREGADOS A LA AUDITORÍA SUPERIOR LOCAL RESPECTO AL TOTAL DE INFORMES REQUERIDOS.</t>
  </si>
  <si>
    <t>(INFORMES SOLICITADOS POR LA AUDITORÍA SUPERIOR LOCAL PARA LA FISCALIZACIÓN DE LA CUENTA PÚBLICA REALIZADOS/INFORMES SOLICITADOS POR LA AUDITORÍA SUPERIOR LOCAL PARA LA FISCALIZACIÓN DE LA CUENTA PÚBLICA PROGRAMADOS)*100</t>
  </si>
  <si>
    <t>036  CONSOLIDACIÓN DE CUENTA PÚBLICA.</t>
  </si>
  <si>
    <t>PORCENTAJE DE AVANCE EN LA CONSOLIDACIÓN DE LA CUENTA PÚBLICA.</t>
  </si>
  <si>
    <t>PORCENTAJE DE AVANCE EN LA CONSOLIDACIÓN DE LA CUENTA PÚBLICA DEL EJERCICIO FISCAL ANTERIOR.</t>
  </si>
  <si>
    <t>(OPDS QUE ENTREGARON EN TIEMPO Y FORMA LOS ESTADOS FINANCIEROS NECESARIOS PARA LA CONSOLIDACIÓN / TOTAL DE OPDS OBLIGADOS A ENTREGAR LOS ESTADOS FINANCIEROS NECESARIOS PARA LA CONSOLIDACIÓN)*100</t>
  </si>
  <si>
    <t>ARCHIVO DOCUMENTAL DE LA DIRECCIÓN DE CONTABILIDAD - SISTEMA DE ARMONIZACIÓN CONTABLE (SAC).</t>
  </si>
  <si>
    <t>QUE LOS SOFTWARE PERMITAN LA REALIZACIÓN DE  LA COMPROBACIÓN.</t>
  </si>
  <si>
    <t>292 CONCILIACIONES BANCARIAS.</t>
  </si>
  <si>
    <t xml:space="preserve"> PORCENTAJE DE CONCILIACIONES BANCARIAS REALIZADAS.</t>
  </si>
  <si>
    <t>PORCENTAJE DE CONCILIACIONES BANCARIAS REALIZADAS RESPECTO AL TOTAL DE CUENTAS BANCARIAS DEL MUNICIPIO.</t>
  </si>
  <si>
    <t>(CONCILIACIONES  BANCARIAS REALIZADAS / TOTAL DE CUENTAS BANCARIAS DEL MUNICIPIO)*100</t>
  </si>
  <si>
    <t>SE AÑADEN O DEPURAN LAS CUENTAS BANCARIAS DEL MUNICIPIO, Y LOS SISTEMAS PERMITEN LA REALIZACIÓN DE LAS CONCILIACIONES.</t>
  </si>
  <si>
    <t>284 CONTABILIDAD DEL INGRESO.</t>
  </si>
  <si>
    <t>PORCENTAJE DE REVISIÓN DE EXPEDIENTES DE LA  CONTABILIDAD DEL INGRESO.</t>
  </si>
  <si>
    <t>PORCENTAJE DE AVANCE EN LA REVISIÓN DE LOS EXPEDIENTES (PAQUETES CONTABLES, PÓLIZAS, ESTADOS DE CUENTAS. TRÁMITES, ETC.) CONTABLES DEL INGRESO RESPECTO A LA TOTALIDAD DE EXPEDIENTES RECIBIDOS O GENERADOS.</t>
  </si>
  <si>
    <t>(EXPEDIENTES CONTABLES REVISADOS /TOTAL DE EXPEDIENTES RECIBIDOS O GENERADOS )*100</t>
  </si>
  <si>
    <t>ARCHIVO DOCUMENTAL (FÍSICO Y DIGITAL)  DE LA DIRECCIÓN DE CONTABILIDAD.</t>
  </si>
  <si>
    <t>SE REMITEN O GENERAN LOS EXPEDIENTES DE LA DOCUMENTACIÓN COMPROBATORIA DEL INGRESO DERIVADOS DE LOS PROCESOS ADMINISTRATIVOS DE RECAUDACIÓN.</t>
  </si>
  <si>
    <t>283 ATENCIÓN DE AUDITORÍAS.</t>
  </si>
  <si>
    <t>PORCENTAJE DE ATENCIÓN DE AUDITORÍAS.</t>
  </si>
  <si>
    <t>SEGUIMIENTO Y ATENCIÓN  A LAS AUDITORÍAS POR PARTE DE LA DIRECCIÓN DE CONTABILIDAD.</t>
  </si>
  <si>
    <t>(AUDITORÍAS  ATENDIDAS / AUDITORÍAS RECIBIDAS)*100</t>
  </si>
  <si>
    <t>ARCHIVO DOCUMENTAL DE DIRECCIÓN DE CONTABILIDAD.</t>
  </si>
  <si>
    <t>LOS ENTES FISCALIZADORES PROGRAMAN Y EJECUTAN LAS AUDITORIAS AL MUNICIPIO.</t>
  </si>
  <si>
    <t>295 CONTABILIDAD DEL EGRESO.</t>
  </si>
  <si>
    <t>PORCENTAJE DE REVISIÓN DE LA CONTABILIDAD DEL EGRESO.</t>
  </si>
  <si>
    <t>AVANCE EN LA ORGANIZACIÓN, PREVISIÓN, REVISIÓN Y CONTROL DE LA CONTABILIDAD DE EGRESO DEL MUNICIPIO.</t>
  </si>
  <si>
    <t>(REVISIONES REALIZADAS / REVISIONES PROYECTADAS U OBLIGADAS)*100</t>
  </si>
  <si>
    <t>SE CUMPLEN LOS PROCESOS ADMINISTRATIVOS DE LAS ÁREAS INVOLUCRADAS PARA CONCLUIR CON LA REVISIÓN DEL TRAMITE.</t>
  </si>
  <si>
    <t>114 MECANISMOS PARA LA EJECUCIÓN DEL GASTO EFICIENTADOS.</t>
  </si>
  <si>
    <t>PORCENTAJE DE GASTO EJERCIDO RESPECTO AL PRESUPUESTADO.</t>
  </si>
  <si>
    <t>EJERCER EL TOTAL DEL GASTO PRESUPUESTADO .</t>
  </si>
  <si>
    <t>(TOTAL DE GASTO EJERCIDO / TOTAL DE GASTO PRESUPUESTADO)*100</t>
  </si>
  <si>
    <t>MÓDULOS SAC, SAC-PbR, DIRECCIÓN DE PRESUPUESTOS Y EGRESOS.</t>
  </si>
  <si>
    <t>QUE EL EJERCICIO DEL GASTO SE APEGUE AL PRESUPUESTO DE EGRESOS.</t>
  </si>
  <si>
    <t>287 PAGO DE BIENES Y SERVICIOS.</t>
  </si>
  <si>
    <t>PORCENTAJE DE PAGO DE BIENES Y SERVICIOS.</t>
  </si>
  <si>
    <t>PROCEDIMIENTO A SEGUIR PARA EL PAGO DE BIENES Y SERVICIOS DEL MUNICIPIO.</t>
  </si>
  <si>
    <t>(PAGOS REALIZADOS / PAGOS PROGRAMADOS)*100</t>
  </si>
  <si>
    <t>BASE DE DATOS Y ARCHIVO FÍSICO DE PAGADURÍA, DIRECCIÓN DE PRESUPUESTOS Y EGRESOS.</t>
  </si>
  <si>
    <t xml:space="preserve">QUE SE AUTORICE LA REALIZACIÓN  DE LOS PAGOS. </t>
  </si>
  <si>
    <t>288 PAGO DE NÓMINA.</t>
  </si>
  <si>
    <t>PORCENTAJE DE PAGOS DE NÓMINA.</t>
  </si>
  <si>
    <t>CONTROL EN EL PROCESO DE PAGO DE NÓMINA.</t>
  </si>
  <si>
    <t>BASE DE DATOS PAGADURÍA DE NÓMINA, DIRECCIÓN DE PRESUPUESTOS Y EGRESOS.</t>
  </si>
  <si>
    <t>QUE LA CONTRATACIÓN DE PERSONAL SE MANTENGA ESTABLE.</t>
  </si>
  <si>
    <t>289 ELABORACIÓN DEL PRESUPUESTO DE EGRESOS.</t>
  </si>
  <si>
    <t>PORCENTAJE DE PRESUPUESTOS DE EGRESOS.</t>
  </si>
  <si>
    <t>ELABORACIÓN DEL PRESUPUESTO DE EGRESOS DEL AÑO EN CURSO.</t>
  </si>
  <si>
    <t>(PRESUPUESTOS ELABORADOS / PRESUPUESTOS  PROGRAMADOS)*100</t>
  </si>
  <si>
    <t>PRESUPUESTO DE EGRESOS 2021, DIRECCIÓN DE PRESUPUESTOS Y EGRESO, https://www.zapopan.gob.mx/transparencia/rendicion-de-cuentas/presupuesto/.</t>
  </si>
  <si>
    <t>QUE LAS ÁREAS INVOLUCRADAS PARTICIPEN EN LA ELABORACIÓN.</t>
  </si>
  <si>
    <t>299 INTEGRACIÓN DE DOCUMENTACIÓN COMPROBATORIA DEL GASTO.</t>
  </si>
  <si>
    <t>PORCENTAJE DE INTEGRACIONES DE DOCUMENTACIÓN COMPROBATORIA DEL GASTO.</t>
  </si>
  <si>
    <t>INTEGRACIÓN Y VALIDACIÓN DE LA DOCUMENTACIÓN COMPROBATORIA DEL GASTO.</t>
  </si>
  <si>
    <t>(INTEGRACIONES Y VALIDACIONES REALIZADAS / INTEGRACIONES Y VALIDACIONES PROGRAMADAS)*100</t>
  </si>
  <si>
    <t>ARCHIVO FÍSICO Y BASES DE DATOS DE REVISIÓN DEL GASTO, DIRECCIÓN DE PRESUPUESTOS Y EGRESOS.</t>
  </si>
  <si>
    <t>QUE NO SE ATIENDAN LAS OBSERVACIONES EN LA INTEGRACIÓN DE LA DOCUMENTACIÓN COMPROBATORIA DEL GASTO.</t>
  </si>
  <si>
    <t>283 ATENCIÓN DE AUDITORIAS.</t>
  </si>
  <si>
    <t>PORCENTAJE DE ATENCIÓN DE AUDITORÍAS POR PARTE DE LA DIRECCIÓN DE GLOSA.</t>
  </si>
  <si>
    <t>SEGUIMIENTO Y ATENCIÓN  A LAS AUDITORÍAS REALIZADAS POR LAS DISTINTAS ENTIDADES FISCALIZADORAS LOCALES Y/O FEDERALES.</t>
  </si>
  <si>
    <t>(AUDITORÍAS  ATENDIDAS / AUDITORÍAS ESTIMADAS)*100</t>
  </si>
  <si>
    <t>DIRECCIÓN DE GLOSA.</t>
  </si>
  <si>
    <t xml:space="preserve">QUE SE EJECUTEN LAS AUDITORÍAS ESTIMADAS POR PARTE DE LAS DISTINTAS ENTIDADES FISCALIZADORAS. </t>
  </si>
  <si>
    <t>811 DIGITALIZACIÓN DE DOCUMENTOS.</t>
  </si>
  <si>
    <t>PORCENTAJE DE DIGITALIZACIÓN Y REVISIÓN DE DOCUMENTOS CONFORME A LA NORMATIVIDAD EN MATERIA DEL EJERCICIO DE LOS RECURSOS PÚBLICOS.</t>
  </si>
  <si>
    <t>PORCENTAJE DE DIGITALIZACIÓN Y REVISIÓN DE LOS DOCUMENTOS QUE FORMAN PARTE DE LA INTEGRACIÓN DEL EJERCICIO DEL PRESUPUESTO DE EGRESOS EN EL EJERCICIO FISCAL CORRIENTE CONFORME A LA NORMATIVIDAD APLICABLE.</t>
  </si>
  <si>
    <t>(DOCUMENTOS DIGITALIZADOS Y REVISADOS / DOCUMENTOS PARA DIGITALIZAR Y REVISAR ESTIMADOS)*100</t>
  </si>
  <si>
    <t>QUE SE GENERE ARCHIVO DOCUMENTAL DERIVADO DEL EJERCICIO DEL PRESUPUESTO DE EGRESOS DEL AÑO FISCAL CORRIENTE.</t>
  </si>
  <si>
    <t>195 ARMONIZACIÓN CONTABLE EN APEGO A LAS NORMAS ELABORADAS E IMPLEMENTADAS.</t>
  </si>
  <si>
    <t xml:space="preserve"> PORCENTAJE DE ADOPCIÓN DE POLÍTICAS CONTABLES Y PRESUPUESTALES CONFORME A LOS LINEAMIENTOS ESTABLECIDOS POR EL CONAC.</t>
  </si>
  <si>
    <t>SEGUIMIENTO A LA  ADOPCIÓN DE POLÍTICAS CONTABLES Y PRESUPUESTALES CONFORME A LOS LINEAMIENTOS ESTABLECIDOS POR EL CONAC.</t>
  </si>
  <si>
    <t>(VALIDACIONES PARA EL CUMPLIMIENTO DE LAS POLÍTICAS ESTABLECIDAS POR EL CONAC / VALIDACIONES ESTMADAS PARA EL CUMPLIMIENTO DE LAS POLÍTICAS ESTABLECIDAS POR EL CONAC)*100</t>
  </si>
  <si>
    <t>ES NECESARIO ADOPTAR NUEVAS POLÍTICAS CONTABLES Y PRESUPUESTALES DERIVADO DE MODIFICACIONES EN LOS LINEAMIENTOS ESTABLECIDOS POR EL CONAC.</t>
  </si>
  <si>
    <t>037 SISTEMA DE EVALUACIONES DE LA ARMONIZACIÓN CONTABLE (SEVAC).</t>
  </si>
  <si>
    <t xml:space="preserve"> PORCENTAJE DE EVALUACIONES DEL SEVAC CUMPLIMENTADAS SATISFACTORIAMENTE.</t>
  </si>
  <si>
    <t>PORCENTAJE DE EVALUACIONES DEL SEVAC SATISFACTORIAS (CALIFICACIÓN DEL 100 EN LA ESCALA DEL 0-100) RESPECTO AL TOTAL DE EVALUACIONES PRACTICADAS.</t>
  </si>
  <si>
    <t>(EVALUACIONES CUMPLIMENTADAS SATISFACTORIAMENTE / TOTAL DE EVALUACIONES PRACTICADAS)*100</t>
  </si>
  <si>
    <t>SE PRACTICAN LAS EVALUACIONES TRIMESTRALES POR PARTE DE LOS ÓRGANOS ENCARGADOS DE LAS MISMAS.</t>
  </si>
  <si>
    <t>038 ESTADOS FINANCIEROS ARMONIZADOS.</t>
  </si>
  <si>
    <t>PORCENTAJE DE ELABORACIÓN DE ESTADOS FINANCIEROS ARMONIZADOS.</t>
  </si>
  <si>
    <t>PORCENTAJE DE ELABORACIÓN DE ESTADOS FINANCIEROS ARMONIZADOS DE ACUERDO A LAS POLÍTICAS Y LINEAMIENTOS DEL CONAC Y SUS POSIBLES REFORMAS.</t>
  </si>
  <si>
    <t>(ESTADOS FINANCIEROS ARMONIZADOS REALIZADOS / ESTADOS FINANCIEROS ARMONIZADOS PROGRAMADOS)*100</t>
  </si>
  <si>
    <t>LOS SOFTWARE PERMITEN LA EXTRACCIÓN DE LA INFORMACIÓN NECESARIA PARA LA ELABORACIÓN DE LOS ESTADOS FINANCIEROS ARMONIZADOS.</t>
  </si>
  <si>
    <t>112 RECURSOS  FEDERALES REVISADOS, VALIDADOS Y ENTERADOS.</t>
  </si>
  <si>
    <t>PORCENTAJE DE RECURSOS FEDERALES VALIDADOS Y ENTERADOS.</t>
  </si>
  <si>
    <t>REVISIÓN Y VALIDACIÓN DE LOS RECURSOS FEDERALES.</t>
  </si>
  <si>
    <t>(PROGRAMAS VALIDADOS Y ENTERADOS / PROGRAMAS ESTIMADOS PARA VALIDAR)*100</t>
  </si>
  <si>
    <t>DIRECCIÓN DE PRESUPUESTOS Y EGRESOS.</t>
  </si>
  <si>
    <r>
      <t xml:space="preserve">QUE INGRESEN RECURSOS POR MEDIO DE APOYOS FEDERALES </t>
    </r>
    <r>
      <rPr>
        <sz val="12"/>
        <color theme="1"/>
        <rFont val="Arial"/>
        <family val="2"/>
      </rPr>
      <t>Y/O ESTATALES</t>
    </r>
    <r>
      <rPr>
        <sz val="12"/>
        <color rgb="FF000000"/>
        <rFont val="Arial"/>
        <family val="2"/>
      </rPr>
      <t xml:space="preserve"> AL MUNICIPIO.</t>
    </r>
  </si>
  <si>
    <t xml:space="preserve"> 286 SEGUIMIENTO Y CONTROL FINANCIERO DE PROGRAMAS MUNICIPALES Y/O ESTATALES Y/O FEDERALES.</t>
  </si>
  <si>
    <t>PORCENTAJE DE AVANCE EN EL CONTROL Y SEGUIMIENTO  FINANCIERO DE PROGRAMAS MUNICIPALES, ESTATALES Y FEDERALES.</t>
  </si>
  <si>
    <t>CONTROL Y SEGUIMIENTO FINANCIERO DE PROGRAMAS MUNICIPALES, ESTATALES Y FEDERALES.</t>
  </si>
  <si>
    <t>(PROGRAMAS GESTIONADOS  / PROGRAMAS IMPLEMENTADOS)*100</t>
  </si>
  <si>
    <t>QUE SE EJECUTEN PROGRAMAS MUNICIPALES, ESTATALES  Y FEDERALES.</t>
  </si>
  <si>
    <t>799 GENERACIÓN DE REPORTES TRIMESTRALES Y MENSUALES EN SRFT Y TRANSPARENCIA.</t>
  </si>
  <si>
    <t>PORCENTAJE EN LA GENERACIÓN DE REPORTES TRIMESTRALES Y MENSUALES EN SFRT Y TRANSPARENCIA.</t>
  </si>
  <si>
    <t>ELABORACIÓN Y VALIDACIÓN DE REPORTES PARA TRANSPARENCIA, CONTABILIDAD Y SISTEMA SRFT.</t>
  </si>
  <si>
    <t>(REPORTES ELABORADOS / REPORTES PROGRAMADOS)*100</t>
  </si>
  <si>
    <t>QUE SE CUENTE CON LA INFORMACIÓN NECESARIA PARA LA ELABORACIÓN DE LOS REPORTES.</t>
  </si>
  <si>
    <t xml:space="preserve">069 ATENCIÓN, SEGUIMIENTO Y  PUBLICACIÓN DE INFORMACIÓN EN MATERIA DE RENDICIÓN DE CUENTAS GENERADA.  </t>
  </si>
  <si>
    <t>PORCENTAJE DE INFORMACIÓN EN MATERIA DE RENDICIÓN DE CUENTAS ACTUALIZADA.</t>
  </si>
  <si>
    <t>ACTUALIZACIÓN DE INFORMACIÓN FUNDAMENTAL  EN EL PORTAL DE INTERNET INSTITUCIONAL DE CONFORMIDAD CON LOS TÉRMINOS DE LA LTAIPEJM, LGCG y LDF</t>
  </si>
  <si>
    <t>(TOTAL  DE INFORMACIÓN ACTUALIZADA  / TOTAL DE  INFORMACIÓN PUBLICADA)*100</t>
  </si>
  <si>
    <t xml:space="preserve">PORTAL WEB DEL MUNICIPIO DE ZAPOPAN https://www.zapopan.gob.mx/v3/ Y PLATAFORMA NACIONAL DE TRANSPARENCIA: https://www.plataformadetransparencia.org.mx </t>
  </si>
  <si>
    <t xml:space="preserve">QUE  LA PÁGINA INSTITUCIONAL DE ZAPOPAN Y LA PLATAFORMA NACIONAL DE TRANSPARENCIA FUNCIONEN ADECUADAMENTE. </t>
  </si>
  <si>
    <t>298 MICROSITIO DE LA TESORERÍA.</t>
  </si>
  <si>
    <t>PORCENTAJE DE ACTUALIZACIONES DEL MICROSITIO DE LA TESORERÍA.</t>
  </si>
  <si>
    <t>ACTUALIZACIÓN DE LA INFORMACIÓN DE CARÁCTER FUNDAMENTAL EN EL MICROSITIO DE LA TESORERÍA.</t>
  </si>
  <si>
    <t>(ACTUALIZACIONES REALIZADAS / ACTUALIZACIONES PROGRAMADAS )*100</t>
  </si>
  <si>
    <t>BASES DE DATOS DEL SITIO WEB, TESORERÍA MUNICIPAL.</t>
  </si>
  <si>
    <t>QUE EL MICROSITIO DE LA TESORERÍA (SERVIDOR WEB) SE ENCUENTRE DISPONIBLE  PARA ACTUALIZACIONES.</t>
  </si>
  <si>
    <t>297 ANÁLISIS DE LOS INDICADORES DE GESTIÓN Y DESEMPEÑO.</t>
  </si>
  <si>
    <t>PORCENTAJE DE ANÁLISIS DE LOS INDICADORES DE GESTIÓN Y DESEMPEÑO.</t>
  </si>
  <si>
    <t>ANÁLISIS Y SEGUIMIENTO DE LOS INDICADORES DE GESTIÓN Y DESEMPEÑO PARA EL PbR DEL MUNICIPIO.</t>
  </si>
  <si>
    <t>(ANÁLISIS REALIZADOS / ANÁLISIS ESTIMADOS)*100</t>
  </si>
  <si>
    <t>SISTEMA SAC-PbR, TESORERÍA MUNICIPAL.</t>
  </si>
  <si>
    <t>QUE EXISTAN INDICADORES MEDIBLES Y CON DATOS QUE IMPACTEN EN LA GESTIÓN Y DESEMPEÑO DE LAS DIFERENTES ÁREAS.</t>
  </si>
  <si>
    <t>305 ATENCIÓN A SOLICITUDES.</t>
  </si>
  <si>
    <t>PORCENTAJE DE ATENCIÓN DE SOLICITUDES.</t>
  </si>
  <si>
    <t>SEGUIMIENTO A LAS SOLICITUDES DEL EJERCICIO DE DERECHOS ARCO Y DE ACCESO A LA INFORMACIÓN, DE CONFORMIDAD CON LOS TÉRMINOS DE LEY.</t>
  </si>
  <si>
    <t>(SOLICITUDES ATENDIDAS  / SOLICITUDES TURNADAS)*100</t>
  </si>
  <si>
    <t>ARCHIVO FÍSICO Y DIGITAL DEL ENLACE DE TRANSPARENCIA DE LA TESORERÍA MUNICIPAL.</t>
  </si>
  <si>
    <t>QUE SE REQUIERA INFORMACIÓN GENERADA Y RESGUARDADA POR LA TESORERÍA MUNICIPAL POR PARTE DE LA CIUDADANÍA, INSTITUCIONES, ORGANISMOS O INSTANCIAS EVALUADORAS.</t>
  </si>
  <si>
    <t>306 ATENCIÓN A REQUERIMIENTOS.</t>
  </si>
  <si>
    <t>PORCENTAJE DE ATENCIÓN DE REQUERIMIENTOS.</t>
  </si>
  <si>
    <t xml:space="preserve">SEGUIMIENTO A  LOS RECURSOS DE REVISIÓN, RECURSOS DE TRANSPARENCIA Y REQUERIMIENTOS JUDICIALES, DE CONFORMIDAD CON LOS TÉRMINOS DE LEY.
</t>
  </si>
  <si>
    <t>(REQUERIMIENTOS ATENDIDOS / REQUERIMIENTOS ESTIMADOS)*100</t>
  </si>
  <si>
    <t>QUE LOS SOLICITANTES NO ESTÉN CONFORMES CON LAS RESPUESTAS A LAS SOLICITUDES DE ACCESO A LA INFORMACIÓN Y DE DERECHOS ARCO, NO SE PUBLIQUE LA INFORMACIÓN ESTABLECIDA POR LA LEGISLACIÓN COMPETENTE, O BIEN, QUE SE REQUIERA LA DOCUMENTACIÓN MATERIA DE UNA SOLICITUD POR PARTE DE UNA AUTORIDAD JUDICIAL.</t>
  </si>
  <si>
    <t>307 ACTUALIZACIÓN DE INFORMACIÓN FUNDAMENTAL.</t>
  </si>
  <si>
    <t>PORCENTAJE DE ACTUALIZACIÓN DE INFORMACIÓN FUNDAMENTAL.</t>
  </si>
  <si>
    <t>(TOTAL DE INFORMACIÓN ACTUALIZADA / TOTAL DE  INFORMACIÓN PUBLICADA)*100</t>
  </si>
  <si>
    <t xml:space="preserve">QUE LA PÁGINA INSTITUCIONAL DE ZAPOPAN Y DE LA PLATAFORMA NACIONAL DE TRANSPARENCIA FUNCIONEN ADECUADAMENTE. </t>
  </si>
  <si>
    <t>13.1 MAZ ARTE ZAPOPAN.</t>
  </si>
  <si>
    <t>COORDINACIÓN DE CONSTRUCCIÓN DE LA COMUNIDAD.</t>
  </si>
  <si>
    <t>2.4. RECREACIÓN, CULTURA Y OTRAS MANIFESTACIONES SOCIALES.</t>
  </si>
  <si>
    <t>2.4.2. CULTURA.</t>
  </si>
  <si>
    <t>29 CONTRIBUIR A LA PROMOCIÓN DEL ARTE Y LA CULTURA EN ESPACIOS DIGNOS, INCLUYENTES Y ACCESIBLES A LA CIUDADANÍA DE ZAPOPAN.</t>
  </si>
  <si>
    <t>PORCENTAJE DE ASISTENCIA A EVENTOS Y EXHIBICIONES ORGANIZADOS POR EL MAZ PRESENCIAL Y/O VIRTUALES.</t>
  </si>
  <si>
    <t>PROMOCIÓN DEL ARTE Y LA CULTURA EN ESPACIOS DIGNOS, INCLUYENTES Y ACCESIBLES A LA CIUDADANÍA DE ZAPOPAN.</t>
  </si>
  <si>
    <t>(NÚMERO DE ASISTENTES PRESENCIALES Y EN LÍNEA A ACTIVIDADES Y EXHIBICIONES DEL MAZ / NÚMERO TOTAL DE ASISTENTES PROYECTADOS)*100</t>
  </si>
  <si>
    <t>BASES DE DATOS Y ESTADÍSTICAS DE PLATAFORMAS DIGITALES Y DOCUMENTALES MUSEO DE ARTE ZAPOPAN.</t>
  </si>
  <si>
    <t>29 LOS HABITANTES DE ZAPOPAN ASISTEN A EXPOSICIONES Y PROGRAMAS PÚBLICOS DE ARTE CONTEMPORÁNEO EN INSTALACIONES ACCESIBLES, SEGURAS Y FUNCIONALES REALIZADAS.</t>
  </si>
  <si>
    <t xml:space="preserve">PORCENTAJE DE ASISTENTES PRESENCIALES Y/O VIRTUALES A LAS ACTIVIDADES PARALELAS A LAS EXPOSICIONES ORGANIZADAS POR EL MAZ. </t>
  </si>
  <si>
    <t>EL SERVICIO PRESTADO POR EL MAZ Y PROGRAMAS PÚBLICOS DE ARTE CONTEMPORÁNEO EN INSTALACIONES ACCESIBLES, SEGURAS Y FUNCIONALES.</t>
  </si>
  <si>
    <t>(ASISTENTES A ACTIVIDADES PARALELAS / NÚMERO TOTAL DE ASISTENTES PROYECTADOS)*100</t>
  </si>
  <si>
    <t>BASES DE DATOS Y DOCUMENTALES MUSEO DE ARTE ZAPOPAN.</t>
  </si>
  <si>
    <t>QUE LOS HABITANTES DEL MUNICIPIO DE ZAPOPAN ACUDA A LAS EXPOSICIONES QUE OFRECE EL MAZ Y SE INTERESE POR LAS ACTIVIDADES QUE EN ESTE SE REALIZAN.</t>
  </si>
  <si>
    <t>005 CURADURÍA DE ACUERDO A LAS LÍNEAS CURATORIALES DEL MUSEO REALIZADA.</t>
  </si>
  <si>
    <t>PORCENTAJE DE EXPOSICIONES REALIZADAS.</t>
  </si>
  <si>
    <t>LÍNEAS CURATORIALES DEL MUSEO  DE EXPOSICIONES REALIZADAS.</t>
  </si>
  <si>
    <t>(NÚMERO DE EXPOSICIONES REALIZADAS / NÚMERO DE EXPOSICIONES PROGRAMADAS)*100</t>
  </si>
  <si>
    <t>PÁGINA WEB DEL MUSEO DE ARTE maz.zapopan.gob.mx; www.facebook.com/maz.museo/ y www.instagram.com/mazmuseo/</t>
  </si>
  <si>
    <t>QUE SE CUENTE CON PERSONAL NECESARIO.</t>
  </si>
  <si>
    <t>910 EXPOSICIONES INTERNACIONALES COLECTIVAS REALIZADAS EN EL MAZ.</t>
  </si>
  <si>
    <t>PORCENTAJE DE EXPOSICIONES INTERNACIONALES COLECTIVAS REALIZADAS EN EL MAZ.</t>
  </si>
  <si>
    <t>EXPOSICIONES REALIZADAS EN EL MUSEO MAZ.</t>
  </si>
  <si>
    <t>(EXPOSICIONES REALIZADAS / EXPOSICIONES PROGRAMADAS)*100</t>
  </si>
  <si>
    <t>maz.zapopan.gob.mx, MEMORIAS FOTOGRÁFICAS, CARTELERA.</t>
  </si>
  <si>
    <t>QUE LOS HABITANTES TENGAN DISPONIBILIDAD PARA ACUDIR A LAS EXPOSICIONES.</t>
  </si>
  <si>
    <t>928 INTERVENCIÓN EN ESPACIOS PÚBLICOS REALIZADOS POR EL MAZ.</t>
  </si>
  <si>
    <t>PORCENTAJE DE INTERVENCIÓN EN ESPACIOS PÚBLICOS Y/O BIOMBO REALIZADOS POR EL MAZ.</t>
  </si>
  <si>
    <t>ACTIVIDADES Y EVENTOS REALIZADOS EN ESPACIOS PÚBLICOS Y/O EN SALA DE LECTURA DEL MAZ.</t>
  </si>
  <si>
    <t>(INTERVENCIONES EN ESPACIOS PÚBLICOS Y/O BIOMBO REALIZADAS / INTERVENCIONES EN ESPACIOS PÚBLICOS Y/O BIOMBO PROGRAMADAS)*100</t>
  </si>
  <si>
    <t>QUE SE CUENTE CON ESPACIOS PÚBLICOS DISPONIBLES.</t>
  </si>
  <si>
    <t>961 PROYECTOS IN SITU REALIZADOS EN EL MAZ.</t>
  </si>
  <si>
    <t>PORCENTAJE DE PROYECTOS IN SITU REALIZADOS EN EL MAZ.</t>
  </si>
  <si>
    <t>ACTIVIDADES CULTURALES EXPUESTAS IN SITU.</t>
  </si>
  <si>
    <t>(PROYECTOS IN SITU REALIZADOS / PROYECTOS EN IN SITU PROGRAMADOS)*100</t>
  </si>
  <si>
    <t>ESPACIOS EN IN SITU PARA REALIZAR EVENTOS.</t>
  </si>
  <si>
    <t xml:space="preserve">059 PROYECTOS DE ARTES VIVAS REALIZADOS. </t>
  </si>
  <si>
    <t>PORCENTAJE DE PROYECTOS DE ACTIVIDADES DE ARTES VIVAS REALIZADAS POR EL MAZ.</t>
  </si>
  <si>
    <t>ACTIVIDADES DE ARTES VIVAS REALIZADAS POR EL MAZ.</t>
  </si>
  <si>
    <t>(PROYECTOS DE ARTES VIVAS REALIZADOS / PROYECTOS DE ARTES VIVAS PROGRAMADOS)*100</t>
  </si>
  <si>
    <t>QUE EXISTAN PROYECTOS DE ARTISTAS DISPONIBLES.</t>
  </si>
  <si>
    <t>064 EXPOSICIONES ESTABLECIDAS EN EL PROGRAMA REALIZADAS.</t>
  </si>
  <si>
    <t>PORCENTAJE DE VISITANTES A LAS EXPOSICIONES PRESENCIALES Y/O VIRTUALES.</t>
  </si>
  <si>
    <t>EXPOSICIONES ESTABLECIDAS EN EL PROGRAMA REALIZADAS.</t>
  </si>
  <si>
    <t>(TOTAL DE VISITANTES PRESENCIALES Y EN LÍNEA / TOTAL DE VISITANTES ESPERADOS)*100</t>
  </si>
  <si>
    <t>BASES DE DATOS Y ESTADÍSTICAS DE PLATAFORMAS VIRTUALES, DOCUMENTALES MUSEO DE ARTE ZAPOPAN.</t>
  </si>
  <si>
    <t>QUE LOS HABITANTES DE ZAPOPAN ACUDAN AL MAZ.</t>
  </si>
  <si>
    <t>996 VISITAS GUIADAS EN EL MUSEO DE ARTE ZAPOPAN.</t>
  </si>
  <si>
    <t> PORCENTAJE DE VISITAS GUIADAS PRESENCIALES Y/O VIRTUALES EN EL MUSEO DE ARTE ZAPOPAN.</t>
  </si>
  <si>
    <t>VISITAS GUIADAS PRESENCIALES Y/O VIRTUALES EN EL MUSEO DE ARTE ZAPOPAN.</t>
  </si>
  <si>
    <t>(VISITAS GUIADAS REALIZADAS PRESENCIALES Y/O VIRTUALES / VISITAS GUIADAS PROGRAMADAS)*100</t>
  </si>
  <si>
    <t>QUE LA CIUDADANÍA SOLICITE LAS VISITAS GUIADAS AL MUSEO.</t>
  </si>
  <si>
    <t>716 EXPOSICIONES DE OBRA DE ARTE.</t>
  </si>
  <si>
    <t>PORCENTAJE DE EXPOSICIONES DE OBRA DE ARTE.</t>
  </si>
  <si>
    <t>DIVERSAS EXPOSICIONES DE ARTE EXPUESTAS.</t>
  </si>
  <si>
    <t>QUE LOS HABITANTES ESTÉN INTERESADOS EN LAS EXPOSICIONES DE ARTE.</t>
  </si>
  <si>
    <t>019 ACTIVIDADES PARALELAS A LAS EXPOSICIONES PARA LA EXPERIENCIA COMPLETA DEL VISITANTE REALIZADAS.</t>
  </si>
  <si>
    <t>PORCENTAJE DE ACTIVIDADES PARALELAS REALIZADAS PRESENCIALES Y/O VIRTUALES.</t>
  </si>
  <si>
    <t>ACTIVIDADES PARALELAS A LAS EXPOSICIONES PARA LA EXPERIENCIA COMPLETA DEL VISITANTE REALIZADAS.</t>
  </si>
  <si>
    <t>(ACTIVIDADES PARALELAS REALIZADAS PRESENCIALES Y/O VIRTUALES /ACTIVIDADES PARALELAS PROGRAMADAS)*100</t>
  </si>
  <si>
    <t>maz.zapopan.gob.mx Y ESTADÍSTICAS DE PLATAFORMAS VIRTUALES.</t>
  </si>
  <si>
    <t>QUE SE LLEVEN A CABO LAS ACTIVIDADES PARALELAS PROGRAMADAS.</t>
  </si>
  <si>
    <t>717 PRESENTACIÓN DE ACTIVIDADES ARTÍSTICO-CULTURALES PARALELAS A LAS EXPOSICIONES.</t>
  </si>
  <si>
    <t>PORCENTAJE DE PRESENTACIÓN DE ACTIVIDADES ARTÍSTICO-CULTURALES PARALELAS PRESENCIALES Y/O VIRTUALES A LAS EXPOSICIONES.</t>
  </si>
  <si>
    <t>ACTIVIDADES PARALELAS A LAS EXPOSICIONES.</t>
  </si>
  <si>
    <t>(PRESENTACIONES REALIZADAS PRESENCIALES Y/O VIRTUALES / PRESENTACIONES PROGRAMADAS)*100</t>
  </si>
  <si>
    <t>BASES DE DATOS Y DOCUMENTALES MUSEO DE ARTE ZAPOPAN Y maz.zapopan.gob.mx</t>
  </si>
  <si>
    <t>QUE LOS HABITANTES PARTICIPEN EN LAS ACTIVIDADES</t>
  </si>
  <si>
    <t>719 EVENTOS EN FORO JUAN JOSÉ ARREOLA.</t>
  </si>
  <si>
    <t>PORCENTAJE DE EVENTOS EN FORO JUAN JOSÉ ARREOLA.</t>
  </si>
  <si>
    <t>DIVERSOS EVENTOS CULTURALES  REALIZADOS EN EL FORO.</t>
  </si>
  <si>
    <t>QUE ESTÉ DISPONIBLE LAS INSTALACIONES DEL FORO.</t>
  </si>
  <si>
    <t>038 CAMPAÑA DE MEDIOS PARA DIFUNDIR EL MUSEO Y LAS EXPOSICIONES EFECTUADA.</t>
  </si>
  <si>
    <t>PORCENTAJE DE IMPACTO DE CAMPAÑA DE COMUNICACIÓN SOCIAL POR INTERNET.</t>
  </si>
  <si>
    <t>CAMPAÑAS PARA DIFUNDIR EL MUSEO Y LAS EXPOSICIONES EFECTUADAS.</t>
  </si>
  <si>
    <t>(PUBLICACIONES EN REDES SOCIALES REALIZADAS / PUBLICACIONES EN REDES SOCIALES PROGRAMADAS )*100</t>
  </si>
  <si>
    <t>QUE SE CUENTE CON LOS MEDIOS DE COMUNICACIÓN SOCIAL EFICIENTES O EFICACES.</t>
  </si>
  <si>
    <t>856 CAMPAÑAS DE COMUNICACIÓN E INFORMACIÓN SOBRE LAS EXPOSICIONES Y ACTIVIDADES PARALELAS EN LA CUENTA DE FACEBOOK DEL MAZ.</t>
  </si>
  <si>
    <t>PORCENTAJE DE CAMPAÑAS DE COMUNICACIÓN E INFORMACIÓN SOBRE LAS EXPOSICIONES Y ACTIVIDADES PARALELAS EN LA CUENTA DE FACEBOOK DEL MAZ.</t>
  </si>
  <si>
    <t>CAMPAÑAS DE COMUNICACIÓN PARA DAR DIFUSIÓN A LOS EVENTOS QUE SE REALIZAN A TRAVÉS DE FACEBOOK.</t>
  </si>
  <si>
    <t>(PUBLICACIONES EN FACEBOOK REALIZADAS / PUBLICACIONES EN FACEBOOK PROGRAMADAS)*100</t>
  </si>
  <si>
    <t>BASES DE DATOS Y DOCUMENTALES MUSEO DE ARTE ZAPOPAN Y www.facebook.com/maz.museo/</t>
  </si>
  <si>
    <t>QUE SE CUENTE CON SEGUIDORES EN ESTA RED SOCIAL.</t>
  </si>
  <si>
    <t>857 CAMPAÑAS DE COMUNICACIÓN E INFORMACIÓN SOBRE LAS EXPOSICIONES Y ACTIVIDADES PARALELAS EN LA CUENTA DE INSTAGRAM DEL MAZ.</t>
  </si>
  <si>
    <t>PORCENTAJE DE CAMPAÑAS DE COMUNICACIÓN E INFORMACIÓN SOBRE LAS EXPOSICIONES Y ACTIVIDADES PARALELAS EN LA CUENTA DE INSTAGRAM DEL MAZ.</t>
  </si>
  <si>
    <t>CAMPAÑAS DE COMUNICACIÓN PARA DAR DIFUSIÓN A LOS EVENTOS QUE SE REALIZAN A TRAVÉS DE INSTAGRAM.</t>
  </si>
  <si>
    <t>(PUBLICACIONES EN INSTAGRAM REALIZADAS / PUBLICACIONES EN INSTAGRAM PROGRAMADAS)*100</t>
  </si>
  <si>
    <t>BASES DE DATOS Y DOCUMENTALES MUSEO DE ARTE ZAPOPAN Y www.instagram.com/mazmuseo/.</t>
  </si>
  <si>
    <t>891 DIFUSIÓN DE ACTIVIDADES EN LA PÁGINA WEB WWW.MAZMUSEO.COM.</t>
  </si>
  <si>
    <t>PORCENTAJE DE DIFUSIÓN DE ACTIVIDADES EN LA PÁGINA WEB WWW.MAZMUSEO.COM.</t>
  </si>
  <si>
    <t>CAMPAÑAS DE COMUNICACIÓN PARA DAR DIFUSIÓN A LOS EVENTOS QUE SE REALIZAN A TRAVÉS DE LA PÁGINA WEB.</t>
  </si>
  <si>
    <t>(ACTUALIZACIONES A LA PÁGINA WEB / EXPOSICIONES REALIZADAS)*100</t>
  </si>
  <si>
    <t>QUE LOS HABITANTES DEL MUNICIPIO TENGAN ACCESO A INTERNET.</t>
  </si>
  <si>
    <t>012 ACCIONES DE MANTENIMIENTO Y ACONDICIONAMIENTO GENERAL DE LAS INSTALACIONES REALIZADAS.</t>
  </si>
  <si>
    <t>PORCENTAJE DE ACCIONES DE MANTENIMIENTO DE LAS INSTALACIONES REALIZADAS.</t>
  </si>
  <si>
    <t>ACCIONES DE MANTENIMIENTO Y ACONDICIONAMIENTO GENERAL DE LAS INSTALACIONES REALIZADAS.</t>
  </si>
  <si>
    <t>(NÚMERO DE ACCIONES DE MANTENIMIENTO REALIZADAS / NÚMERO DE ACCIONES DE MANTENIMIENTO PROGRAMADAS)*100</t>
  </si>
  <si>
    <t>BITÁCORAS DE MANTENIMIENTO INTERNAS.</t>
  </si>
  <si>
    <t>QUE SE CUENTE CON TODO EL EQUIPAMIENTO.</t>
  </si>
  <si>
    <t>827 ACCIONES DE MANTENIMIENTO A LAS INSTALACIONES DEL MAZ.</t>
  </si>
  <si>
    <t>PORCENTAJE DE ACCIONES DE MANTENIMIENTO A LAS INSTALACIONES DEL MAZ.</t>
  </si>
  <si>
    <t>MANTENER LAS INSTALACIONES DEL MAZ EN ÓPTIMAS CONDICIONES.</t>
  </si>
  <si>
    <t>(MANTENIMIENTO REALIZADO / MANTENIMIENTO PROGRAMADO)*100</t>
  </si>
  <si>
    <t>QUE LA INSTALACIONES REQUIERAN MANTENIMIENTO.</t>
  </si>
  <si>
    <t>828 ACONDICIONAMIENTO DE ESPACIOS DEL MAZ PARA EL MONTAJE DE EXPOSICIONES.</t>
  </si>
  <si>
    <t>PORCENTAJE DE ACONDICIONAMIENTO DE ESPACIOS DEL MAZ PARA EL MONTAJE DE EXPOSICIONES.</t>
  </si>
  <si>
    <t>ADAPTAR LAS INSTALACIONES DEL MAZ PARA RECIBIR DIVERSAS EXPOSICIONES.</t>
  </si>
  <si>
    <t>(NÚMERO DE ACCIONES DE ACONDICIONAMIENTO REALIZADAS / NÚMERO DE ACCIONES DE ACONDICIONAMIENTO PROGRAMADAS)*100</t>
  </si>
  <si>
    <t>QUE SE CUENTE CON LOS RECURSOS PARA REALIZAR LAS EXPOSICIONES.</t>
  </si>
  <si>
    <t>DIRECCIÓN DE MUSEOS.</t>
  </si>
  <si>
    <t xml:space="preserve">MARÍA GOMEZ RUEDA </t>
  </si>
  <si>
    <t>13.2. EDUCACIÓN ZAPOPAN.</t>
  </si>
  <si>
    <t>30 CONTRIBUIR A LA MEJORA DE LA CALIDAD EDUCATIVA Y AMPLIAR LAS OPORTUNIDADES DE APRENDIZAJE EN COMUNIDADES EN SITUACIÓN DE VULNERABILIDAD ECONÓMICA EN EL MUNICIPIO DE ZAPOPAN.</t>
  </si>
  <si>
    <t>PORCENTAJE DE ESCUELAS ATENDIDAS POR LOS DIVERSOS PROGRAMAS DE LA DIRECCIÓN DE EDUCACIÓN.</t>
  </si>
  <si>
    <t>MEJORA DE LA CALIDAD EDUCATIVA Y AMPLIAR LAS OPORTUNIDADES DE APRENDIZAJE EN LAS  ESCUELAS ATENDIDAS CON LOS DIVERSOS PROGRAMAS DE LA DIRECCIÓN DE EDUCACIÓN.</t>
  </si>
  <si>
    <t>(NÚMERO DE ESCUELAS OFICIALES ATENDIDAS POR ALGÚN PROGRAMA / NÚMERO DE ESCUELAS DE EDUCACIÓN BÁSICA OFICIALES UBICADAS EN EL MUNICIPIO)*100</t>
  </si>
  <si>
    <t>BASES DE DATOS Y DOCUMENTALES DE LA DIRECCIÓN DE EDUCACIÓN.</t>
  </si>
  <si>
    <t>30 SE MEJORAN LAS CONDICIONES EN LAS CUALES EL ALUMNADO DE EDUCACIÓN BÁSICA ES ATENDIDO DENTRO DE LOS PLANTELES UBICADOS EN EL MUNICIPIO.</t>
  </si>
  <si>
    <t>PORCENTAJE DE ALUMNADO DE EDUCACIÓN BÁSICA BENEFICIADOS.</t>
  </si>
  <si>
    <t>SE MEJORAN LAS CONDICIONES DE ENSEÑANZA DEL ALUMNADO DE EDUCACIÓN BÁSICA.</t>
  </si>
  <si>
    <t>(NÚMERO DE ESTUDIANTES BENEFICIADOS / NÚMERO DE ESTUDIANTES DE EDUCACIÓN BÁSICA PÚBLICA OFICIAL EN EL MUNICIPIO)*100</t>
  </si>
  <si>
    <t xml:space="preserve">QUE LAS ESCUELAS SOLICITEN LOS PROGRAMAS OFERTADOS POR LA DIRECCIÓN DE EDUCACIÓN </t>
  </si>
  <si>
    <t>070 RECONOCIMIENTO AL DOCENTE.</t>
  </si>
  <si>
    <t>PORCENTAJE DE EFECTIVIDAD EN LA ENTREGA DE RECONOCIMIENTOS POR TRAYECTORIA DESTACADA.</t>
  </si>
  <si>
    <t>RECONOCIMIENTO A DOCENTE POR SU TRAYECTORIA.</t>
  </si>
  <si>
    <t>(NÚMERO DE DOCENTES RECONOCIDOS / NÚMERO DE DOCENTES CONVOCADOS)*100</t>
  </si>
  <si>
    <t>SE TIENEN IDENTIFICADOS DOCENTES  CON TRAYECTORIA MAGISTERIAL SOBRESALIENTE.</t>
  </si>
  <si>
    <t>726 EVENTO DE ENTREGA DE RECONOCIMIENTOS.</t>
  </si>
  <si>
    <t>EVENTOS REALIZADOS PARA ENTREGA DE RECONOCIMIENTO.</t>
  </si>
  <si>
    <t>EVENTO DE RECONOCIMIENTO</t>
  </si>
  <si>
    <t>(EVENTOS REALIZADOS / EVENTOS PROGRAMADOS) *100</t>
  </si>
  <si>
    <t>SE RECONOCE A DOCENTES CON ALTO NIVEL CATEDRÁTICO Y/O ACADÉMICO.</t>
  </si>
  <si>
    <t>727 CONVOCATORIA DIFUNDIDA EN MEDIOS DE COMUNICACIÓN.</t>
  </si>
  <si>
    <t>PORCENTAJE DE CONVOCATORIA EMITIDA.</t>
  </si>
  <si>
    <t>PUBLICACIÓN DE CONVOCATORIA.</t>
  </si>
  <si>
    <t>(CONVOCATORIA PUBLICADA EN TIEMPO Y FORMA / CONVOCATORIA PROGRAMADA )*100</t>
  </si>
  <si>
    <t>QUE LOS MEDIOS DE DIFUSIÓN FUNCIONEN CORRECTAMENTE Y PERMITAN DIFUNDIR LA CONVOCATORIA.</t>
  </si>
  <si>
    <t>089 EVENTOS CÍVICOS PARA FORTALECER LA IDENTIDAD Y EL SENTIDO DE PERTENENCIA DEL ALUMNADO CON EL MUNICIPIO REALIZADOS</t>
  </si>
  <si>
    <t>PORCENTAJE DE NIÑOS Y NIÑAS PARTICIPANTES EN ACTIVIDADES CÍVICAS.</t>
  </si>
  <si>
    <t>ALUMNADO BENEFICIADO A TRAVÉS DE ACTIVIDADES CÍVICAS.</t>
  </si>
  <si>
    <t>(NÚMERO DE ESTUDIANTES ASISTENTES / NÚMERO DE ESTUDIANTES CONVOCADOS)*100</t>
  </si>
  <si>
    <t>BIMESTRAL</t>
  </si>
  <si>
    <t>EL ALUMNADO ASISTE A LOS EVENTOS CÍVICOS.</t>
  </si>
  <si>
    <t>852 CONFORMACIÓN DE AYUNTAMIENTO Y GABINETE INFANTIL Y JUVENIL.</t>
  </si>
  <si>
    <t>PORCENTAJE DE PARTICIPACIÓN EN EL AYUNTAMIENTO Y  GABINETE INFANTIL Y JUVENIL.</t>
  </si>
  <si>
    <t>SE DIRIGE A  ESTUDIANTES DE ESCUELAS PRIMARIAS Y SECUNDARIAS DEL MUNICIPIO.</t>
  </si>
  <si>
    <t>(NÚMERO DE ALUMNADO PARTICIPANTES / NÚMERO DE CONVOCADOS)*100</t>
  </si>
  <si>
    <t>QUE LOS NIÑOS Y JÓVENES SE INTERESEN POR RESOLVER  PROBLEMÁTICAS COMO LAS QUE SUCEDEN EN EL DÍA A DÍA.</t>
  </si>
  <si>
    <t>907 EVENTOS CÍVICOS.</t>
  </si>
  <si>
    <t>PORCENTAJE DE EVENTOS CÍVICOS.</t>
  </si>
  <si>
    <t>PLANEACIÓN DE ACTIVIDADES EN ESPACIOS PÚBLICOS Y PLANTELES EDUCATIVOS</t>
  </si>
  <si>
    <t>(NÚMERO DE ALUMNADO ASISTENTES / NÚMERO DE ALUMNADO CONVOCADOS)*100</t>
  </si>
  <si>
    <t>DISPONIBILIDAD DE ESPACIOS PÚBLICOS Y PLANTELES EDUCATIVOS.</t>
  </si>
  <si>
    <t>068 CLASES DE REGULARIZACIÓN ACADÉMICA AL ALUMNADO DE NIVEL PRIMARIA CON NECESIDADES DE REFORZAMIENTO EN SU APRENDIZAJE IMPARTIDOS.</t>
  </si>
  <si>
    <t>PORCENTAJE DE ASISTENCIAS A LAS CLASES REALIZADAS.</t>
  </si>
  <si>
    <t>ALUMNADO BENEFICIADO A TRAVÉS DE TALLERES DE REGULARIZACIÓN.</t>
  </si>
  <si>
    <t>(NÚMERO DE ALUMNADO BENEFICIADO / NÚMERO DE ALUMNADO PROGRAMADO)*100.</t>
  </si>
  <si>
    <t>EXISTE ASISTENCIA A LAS CLASES PROGRAMADAS.</t>
  </si>
  <si>
    <t>724 TALLERES DE REGULARIZACIÓN ACADÉMICA EN ESPAÑOL, MATEMÁTICAS Y ACTIVIDADES LÚDICAS EN EL VERANO</t>
  </si>
  <si>
    <t>PORCENTAJE DE TALLERES DE REGULARIZACIÓN ACADÉMICA EN ESPAÑOL, MATEMÁTICAS Y ACTIVIDADES LÚDICAS EN EL VERANO.</t>
  </si>
  <si>
    <t>REGULARIZACIÓN ACADÉMICA EN ESPAÑOL,  MATEMÁTICAS Y ACTIVIDADES LÚDICAS EN EL VERANO A NIÑOS DE NIVEL PRIMARIA.</t>
  </si>
  <si>
    <t>(NÚMERO DE ASISTENTES A TALLERES / ASISTENTES A TALLERES PROGRAMADOS)*100</t>
  </si>
  <si>
    <t>QUE SE AYUDE AL FORTALECIMIENTO ACADÉMICO.</t>
  </si>
  <si>
    <t>725 SEDES CON CLASES DE REGULARIZACIÓN EN ESPAÑOL, MATEMÁTICAS Y ACTIVIDADES LÚDICAS EN EL VERANO</t>
  </si>
  <si>
    <t>PORCENTAJE DE CLASES DE REGULARIZACIÓN ACADÉMICA.</t>
  </si>
  <si>
    <t>REGULARIZACIÓN ACADÉMICA.</t>
  </si>
  <si>
    <t>(CLASES DE REGULARIZACIÓN ACADÉMICA REALIZADAS / CLASES DE REGULARIZACIÓN ACADÉMICA PROGRAMADAS)*100</t>
  </si>
  <si>
    <t>SE CUENTA CON LA DISPONIBILIDAD Y APOYO ACADÉMICO.</t>
  </si>
  <si>
    <t xml:space="preserve">123 TALLERES DE EDUCACIÓN CON VALORES DIRIGIDOS AL ALUMNADO, DOCENTES,  MADRES Y PADRES DE FAMILIA.
</t>
  </si>
  <si>
    <t>PORCENTAJE DE TALLERES IMPARTIDOS</t>
  </si>
  <si>
    <t xml:space="preserve">TALLERES DE EDUCACIÓN CON VALORES  IMPARTIDOS  AL ALUMNADO, DOCENTES, MADRES Y PADRES DE FAMILIA  </t>
  </si>
  <si>
    <t>TALLERES IMPARTIDOS/TALLERES PROGRAMADOS*100</t>
  </si>
  <si>
    <t>EXISTE INTERÉS DE PARTE DE MADRES, PADRES Y ALUMNOS EN PARTICIPAR EN LOS TALLERES OFERTADOS.</t>
  </si>
  <si>
    <r>
      <t>111 DOTACIÓN DE MATERIALES PARA EL MEJORAMIENTO DE LA INFRAESTRUCTURA EN  LOS PLANTELES EDUCATIVOS</t>
    </r>
    <r>
      <rPr>
        <sz val="12"/>
        <color rgb="FFFF0000"/>
        <rFont val="Arial"/>
        <family val="2"/>
      </rPr>
      <t>.</t>
    </r>
  </si>
  <si>
    <t>PORCENTAJE DE ESCUELAS BENEFICIADAS.</t>
  </si>
  <si>
    <r>
      <t> ESCUELAS BENEFICIADAS CON MATERIALES</t>
    </r>
    <r>
      <rPr>
        <sz val="12"/>
        <color rgb="FFFF0000"/>
        <rFont val="Arial"/>
        <family val="2"/>
      </rPr>
      <t>.</t>
    </r>
  </si>
  <si>
    <t>(NÚMERO DE ESCUELAS BENEFICIADAS / NÚMERO DE ESCUELAS PROGRAMADAS)*100</t>
  </si>
  <si>
    <t xml:space="preserve">QUE SE CUENTE CON LA DISPONIBILIDAD DE MATERIALES </t>
  </si>
  <si>
    <t>039 MEJORA DE LA SEGURIDAD EN LA INFRAESTRUCTURA Y LA INTEGRIDAD DE LA COMUNIDAD EDUCATIVA</t>
  </si>
  <si>
    <t>PORCENTAJE DE MEJORAS EN LA SEGURIDAD DE LA INFRAESTRUCTURA Y LA INTEGRIDAD EDUCATIVA.</t>
  </si>
  <si>
    <t>ESCUELAS BENEFICIADAS.</t>
  </si>
  <si>
    <t>(NÚMERO DE ESCUELAS BENEFICIADAS/ NÚMERO DE ESCUELAS PROGRAMADAS)*100</t>
  </si>
  <si>
    <t>QUE LOS PLANTELES REQUIERAN DE EQUIPAMIENTO DE SEGURIDAD.</t>
  </si>
  <si>
    <t>041 PROVISIÓN DE MATERIALES PARA LA MEJORA DE LA INFRAESTRUCTURA EDUCATIVA.</t>
  </si>
  <si>
    <t>PORCENTAJE DE ALUMNADO BENEFICIADO.</t>
  </si>
  <si>
    <t>SE PROVEE AL PLANTEL CON MATERIALES PARA LA MEJORA DE LA INFRAESTRUCTURA EDUCATIVA.</t>
  </si>
  <si>
    <t>(NÚMERO DE ALUMNADO BENEFICIADOS / NÚMERO DE ALUMNADO PROGRAMADO)*100</t>
  </si>
  <si>
    <t>QUE LOS PLANTELES REQUIERAN MEJOR INFRAESTRUCTURA.</t>
  </si>
  <si>
    <t>042 PROVISIÓN DE SISTEMAS DE CAPTACIÓN PLUVIAL A PLANTELES ESCOLARES PÚBLICOS  PARA SOLUCIONAR PROBLEMAS DE ABASTECIMIENTO DE AGUA.</t>
  </si>
  <si>
    <t>SE PROVEE AL PLANTEL EDUCATIVO CON SISTEMAS DE CAPTACIÓN PLUVIAL.</t>
  </si>
  <si>
    <t>(NÚMERO DE ESCUELAS BENEFICIADAS / NÚMERO DE ESCUELAS PROGRAMADAS)*100</t>
  </si>
  <si>
    <t>QUE LOS PLANTELES REQUIERAN UN SISTEMA DE CAPTACIÓN DE AGUA.</t>
  </si>
  <si>
    <t xml:space="preserve">129 ATENCIÓN MÉDICA PARA EL ALUMNADO DE ESCUELAS PÚBLICAS DE EDUCACIÓN BÁSICA DEL MUNICIPIO DE ZAPOPAN </t>
  </si>
  <si>
    <t>PORCENTAJE DE ATENCIONES MEDICAS OTORGADAS AL ALUMNADO.</t>
  </si>
  <si>
    <t>ATENCIONES MEDICAS OTORGADAS AL ALUMNADO</t>
  </si>
  <si>
    <t>(ATENCIONES MÉDICAS OTORGADAS / ATENCIÓN MÉDICA PROGRAMADA)*100</t>
  </si>
  <si>
    <t>BASE DE DATOS DE LA DIRECCIÓN DE EDUCACIÓN</t>
  </si>
  <si>
    <t>QUE LAS ESCUELAS REQUIERAN ATENCIONES MEDICAS PARA EL ALUMNADO.</t>
  </si>
  <si>
    <t>PORCENTAJE DE ALUMNADO BENEFICIADO CON REHABILITACIÓN A PLANTELES EDUCATIVOS</t>
  </si>
  <si>
    <t xml:space="preserve">SE ATIENDE CON MANO DE OBRA MENOR A ESCUELAS QUE REQUIEREN REHABILITACIÓN </t>
  </si>
  <si>
    <r>
      <t>(NÚMERO DE ALUMNADO BENEFICIADO / NÚMERO DE ALUMNADO</t>
    </r>
    <r>
      <rPr>
        <b/>
        <sz val="12"/>
        <color rgb="FF000000"/>
        <rFont val="Arial"/>
        <family val="2"/>
      </rPr>
      <t xml:space="preserve"> PROGRAMADO</t>
    </r>
    <r>
      <rPr>
        <sz val="12"/>
        <color rgb="FF000000"/>
        <rFont val="Arial"/>
        <family val="2"/>
      </rPr>
      <t>)*100</t>
    </r>
  </si>
  <si>
    <t>QUE LOS PLANTELES REQUIERAN MEJORAR SU INFRAESTRUCTURA.</t>
  </si>
  <si>
    <t>004 SENDEROS SEGUROS EN SEGUIMIENTO.</t>
  </si>
  <si>
    <t>PORCENTAJE DE SENDEROS SEGUROS HABILITADOS.</t>
  </si>
  <si>
    <t>RUTAS ESTUDIANTILES DE EDUCACIÓN BÁSICA, MEDIA Y SUPERIOR EN CONDICIONES SEGURAS.</t>
  </si>
  <si>
    <t>(NÚMERO DE SENDEROS SEGUROS EN SEGUIMIENTO  / NÚMERO  DE SENDEROS SEGUROS PROGRAMADOS)*100</t>
  </si>
  <si>
    <t>BASE DE DATOS COORDINACIÓN</t>
  </si>
  <si>
    <t>QUE EXISTAN ESCUELAS QUE REQUIERAN MAYOR SEGURIDAD EN LA ZONA PARA SUS ESTUDIANTES.</t>
  </si>
  <si>
    <t>019 ALUMNADO BENEFICIADO EN ESCUELAS SEGURAS CON SENDEROS SEGUROS.</t>
  </si>
  <si>
    <t xml:space="preserve">PORCENTAJE DE ALUMNADO BENEFICIADO </t>
  </si>
  <si>
    <t>ALUMNOS BENEFICIADOS EN ESCUELAS SEGURAS</t>
  </si>
  <si>
    <t>(ALUMNADO BENEFICIADO / ALUMNADO INSCRITO)*100</t>
  </si>
  <si>
    <t>023 ESCUELAS BENEFICIADAS CON SENDEROS SEGUROS.</t>
  </si>
  <si>
    <t>PORCENTAJE DE ESCUELAS BENEFICIADAS</t>
  </si>
  <si>
    <t xml:space="preserve">ESCUELAS BENEFICIADAS EN ESCUELAS SEGURAS </t>
  </si>
  <si>
    <t>(ESCUELAS BENEFICIADAS / ESCUELAS INSCRITAS)*100</t>
  </si>
  <si>
    <t>053 VISITAS CULTURALES AL MUSEO DE ARTE DE ZAPOPAN Y ESTACIÓN MAZ REALIZADAS.</t>
  </si>
  <si>
    <t xml:space="preserve">PORCENTAJE DE GRUPOS DE ALUMNOS BENEFICIADOS 
</t>
  </si>
  <si>
    <t>GRUPOS  BENEFICIADOS</t>
  </si>
  <si>
    <t>(GRUPOS  BENEFICIADOS / GRUPOS  PROGRAMADOS)*100</t>
  </si>
  <si>
    <t>QUE EXISTA INTERÉS POR PARTE DE LOS DOCENTES PARA QUE EL ALUMNADO VISITE EL MUSEO DE ARTE Y LA DISPONIBILIDAD DE TRANSPORTE.</t>
  </si>
  <si>
    <t>130 ALUMNADO DE EDUCACIÓN BÁSICA BENEFICIADO CON VISITAS AL MUSEO DE ARTE ZAPOPAN Y ESTACIÓN MAZ.</t>
  </si>
  <si>
    <t>ALUMNADO BENEFICIADO CON VISITAS AL MUSEO DE ARTE ZAPOPAN Y ESTACIÓN MAZ</t>
  </si>
  <si>
    <t>(ALUMNADO BENEFICIADO / ALUMNADO PROGRAMADO*100</t>
  </si>
  <si>
    <t>131 DIFUSIÓN DE CONVOCATORIA EN PLANTELES EDUCATIVOS.</t>
  </si>
  <si>
    <t xml:space="preserve">PORCENTAJE DE PLANTELES CONVOCADOS </t>
  </si>
  <si>
    <t>PLANTELES CONVOCADOS PARA VISITAR LA ESTACIÓN MAZ Y EL MAZ</t>
  </si>
  <si>
    <t>(PLANTELES EDUCATIVOS CONVOCADOS / PLANTELES EDUCATIVOS PROGRAMADOS A CONVOCAR*100</t>
  </si>
  <si>
    <t xml:space="preserve">91. CIUDADANOS. </t>
  </si>
  <si>
    <t>DIRECCIÓN DE EDUCACIÓN.</t>
  </si>
  <si>
    <t>MARÍA GOMEZ RUEDA</t>
  </si>
  <si>
    <t>13.3. CULTURA PARA TODOS.</t>
  </si>
  <si>
    <t>31 CONTRIBUIR AL ACCESO DE LOS HABITANTES DEL MUNICIPIO A DIVERSAS EXPRESIONES Y ACTIVIDADES FORMATIVAS EN TORNO AL ARTE Y LA CULTURA EN EL MUNICIPIO DE ZAPOPAN.</t>
  </si>
  <si>
    <t>PORCENTAJE DE USUARIOS CON ACCESO A LOS SERVICIOS CULTURALES.</t>
  </si>
  <si>
    <t>ACCESO DE LOS HABITANTES DEL MUNICIPIO A DIVERSAS EXPRESIONES Y ACTIVIDADES FORMATIVAS EN TORNO AL ARTE Y LA CULTURA.</t>
  </si>
  <si>
    <t>(USUARIOS ATENDIDOS / POBLACIÓN DEL MUNICIPIO DE ZAPOPAN)*100</t>
  </si>
  <si>
    <t>BASES DE DATOS Y DOCUMENTALES DE LA DIRECCIÓN DE CULTURA ZAPOPAN Y DATOS DEL INEGI 2022.</t>
  </si>
  <si>
    <t>31 SE AMPLÍA LA COBERTURA TERRITORIAL DE LOS SERVICIOS DE LA DIRECCIÓN FUERA DE LOS CENTROS DE ARTE Y CULTURA MUNICIPALES.</t>
  </si>
  <si>
    <t>CENTROS DE POBLACIÓN ATENDIDOS CON SERVICIOS ARTÍSTICO CULTURALES.</t>
  </si>
  <si>
    <t>ACCESO DE LOS HABITANTES DEL MUNICIPIO A DIVERSOS SERVICIOS ARTÍSTICO CULTURALES.</t>
  </si>
  <si>
    <t>(CENTROS DE POBLACIÓN ATENDIDOS / CENTROS DE POBLACIÓN PROGRAMADOS A ATENDER)*100</t>
  </si>
  <si>
    <t>BASES DE DATOS Y DOCUMENTALES DE LA DIRECCIÓN DE CULTURA ZAPOPAN.</t>
  </si>
  <si>
    <t>QUE LOS CIUDADANOS SE INTERESEN POR PARTICIPAR EN LOS PROGRAMAS CULTURALES OFERTADOS</t>
  </si>
  <si>
    <t xml:space="preserve">087 FORMACIÓN CULTURAL </t>
  </si>
  <si>
    <t>PORCENTAJE DE BENEFICIARIOS DE LAS ACTIVIDADES DE FORMACIÓN ARTÍSTICA</t>
  </si>
  <si>
    <t> ACCESO DE LOS HABITANTES A LAS ACTIVIDADES DE FORMACIÓN ARTÍSTICA</t>
  </si>
  <si>
    <t>(ASISTENTES A LAS ACTIVIDADES DE FORMACIÓN ARTÍSTICA / ASISTENTES A LAS ACTIVIDADES DE FORMACIÓN ARTÍSTICA PROYECTADOS )*100</t>
  </si>
  <si>
    <t>826 ACTIVIDADES DE FOMENTO DE LA CULTURA Y LAS ARTES.</t>
  </si>
  <si>
    <t>PORCENTAJE DE ASISTENTES A LAS  ACTIVIDADES ARTÍSTICO-CULTURALES EN ZAPOPAN.</t>
  </si>
  <si>
    <t>ACTIVIDADES ARTÍSTICO-CULTURALES DENTRO Y FUERA DE LOS CENTROS CULTURALES, INCLUYE PRESTAMOS Y RENTAS DE LOS ESPACIOS.</t>
  </si>
  <si>
    <t>(ASISTENTES A LAS ACTIVIDADES ARTÍSTICO-CULTURALES CONTABILIZADAS / ASISTENTES A LAS ACTIVIDADES DE LA CULTURA Y LAS ARTES PROYECTADOS )*100</t>
  </si>
  <si>
    <t>896 EDUCACIÓN ARTÍSTICA FORMAL.</t>
  </si>
  <si>
    <t>PORCENTAJE DE ALUMNOS INSCRITOS A LA ESCUELA DE MÚSICA Y LA ESCUELA DE DIBUJO Y PINTURA</t>
  </si>
  <si>
    <t>ALUMNOS INSCRITOS A LA ESCUELA DE MÚSICA Y LA ESCUELA DE DIBUJO Y PINTURA</t>
  </si>
  <si>
    <t>(NÚMERO DE ALUMNOS INSCRITOS / NÚMERO DE ALUMNOS PROYECTADOS)*100</t>
  </si>
  <si>
    <t>832 BRIGADAS CULTURALES CON ACTIVIDADES LÚDICAS Y ARTÍSTICAS EN ESPACIOS PÚBLICOS, INSTITUCIONES Y DEPENDENCIAS DE ZAPOPAN.</t>
  </si>
  <si>
    <t>PORCENTAJE DE USUARIOS DE BRIGADAS CULTURALES CON ACTIVIDADES LÚDICAS Y ARTÍSTICAS.</t>
  </si>
  <si>
    <t>ACCESO DE HABITANTES A LUGARES PÚBLICOS PARA LLEVAR A CABO ACTIVIDADES LÚDICO Y RECREATIVAS.</t>
  </si>
  <si>
    <t>(NÚMERO DE ASISTENTES A LAS ACTIVIDADES DE BRIGADAS CULTURALES CON ACTIVIDADES LÚDICAS Y ARTÍSTICAS / NÚMERO DE ASISTENTES A LAS ACTIVIDADES DE BRIGADAS CULTURALES CON ACTIVIDADES LÚDICAS Y ARTÍSTICAS PROYECTADOS)*100</t>
  </si>
  <si>
    <t>912 OFERTA CONSTANTE DE CURSOS Y TALLERES EN LOS CENTROS CULTURALES.</t>
  </si>
  <si>
    <t>PORCENTAJE DE ALUMNOS INSCRITOS EN CENTROS CULTURALES.</t>
  </si>
  <si>
    <t>CANTIDAD DE ALUMNOS INSCRITOS EN CENTROS CULTURALES.</t>
  </si>
  <si>
    <t>(NÚMERO DE ALUMNOS INSCRITOS / NÚMERO DE ALUMNOS PROYECTADOS )*100</t>
  </si>
  <si>
    <t>QUE LOS HABITANTES SE INSCRIBAN COMO ALUMNOS EN LOS TALLERES  ARTÍSTICO CULTURALES.</t>
  </si>
  <si>
    <t>023 PROGRAMAS DE LA UNIDAD DE ACCESO UNIVERSAL A LA CULTURA CONSOLIDADOS.</t>
  </si>
  <si>
    <t>PORCENTAJE DE BENEFICIARIOS DE LOS PROGRAMAS DE LA UNIDAD ACCESO UNIVERSAL A LA CULTURA</t>
  </si>
  <si>
    <t>CONTABILIZAR Y DETECTAR LA CANTIDAD DE BENEFICIADOS POR LOS PROGRAMAS DE LA UNIDAD DE ACCESO UNIVERSAL A LA CULTURA</t>
  </si>
  <si>
    <t>(CANTIDAD DE BENEFICIARIOS DE LOS PROGRAMAS DE LA UNIDAD ACCESO UNIVERSAL A LA CULTURA /CANTIDAD DE BENEFICIARIOS DE LOS PROGRAMAS DE LA UNIDAD ACCESO UNIVERSAL A LA CULTURA PROYECTADOS)*100</t>
  </si>
  <si>
    <t>830  PRESENTACIONES DE LAS SEIS COMPAÑÍAS ARTÍSTICAS DE ZAPOPAN.</t>
  </si>
  <si>
    <t>PORCENTAJE DE ASISTENTES A LAS PRESENTACIONES DE LAS COMPAÑÍAS ARTÍSTICAS DE ZAPOPAN</t>
  </si>
  <si>
    <t>CANTIDAD DE ASISTENTES A LAS PRESENTACIONES DE LAS COMPAÑÍAS ARTÍSTICAS DE ZAPOPAN</t>
  </si>
  <si>
    <t>(ASISTENTES A PRESENTACIONES DE LAS COMPAÑÍAS ARTÍSTICAS CONTABILIZADOS / ASISTENTES A PRESENTACIONES DE LAS COMPAÑÍAS ARTÍSTICAS PROYECTADOS )*100</t>
  </si>
  <si>
    <t>977 COLABORACIÓN CON ORGANISMOS PÚBLICOS O PRIVADOS, Y EN TRANSVERSALIDAD AL INTERIOR DEL MUNICIPIO.</t>
  </si>
  <si>
    <t>PORCENTAJE DE ACTIVIDADES REALIZADAS EN COLABORACIÓN Y/O TRANSVERSALIDAD DE LA UNIDAD.</t>
  </si>
  <si>
    <t>CONTABILIZAR  LAS ACTIVIDADES REALIZADAS EN COLABORACIÓN CON ORGANISMOS PÚBLICOS O PRIVADOS, ADEMÁS DE LOS EN TRANSVESALIDAD AL INTERIOR DEL AYUNTAMIENTO.</t>
  </si>
  <si>
    <t>(CANTIDAD DE ACTIVIDADES DE TRANSVERSALIZACIÓN CONTABILIZADOS / CANTIDAD DE ACTIVIDADES DE TRANSVERSALIZACIÓN PROGRAMADAS )*100</t>
  </si>
  <si>
    <t>018 ACTIVIDADES DE LA UNIDAD DE PATRIMONIO CULTURAL.</t>
  </si>
  <si>
    <t>PORCENTAJE DE BENEFICIARIOS DE LOS PROGRAMAS DE LA UNIDAD DE PATRIMONIO E INVESTIGACIÓN</t>
  </si>
  <si>
    <t>CONTABILIZAR Y DETECTAR LA CANTIDAD DE BENEFICIADOS POR LOS PROGRAMAS DE LA UNIDAD DE PATRIMONIO</t>
  </si>
  <si>
    <t>(CANTIDAD DE BENEFICIADOS POR LOS PROGRAMAS DE LA UNIDAD DE PATRIMONIO / CANTIDAD DE BENEFICIADOS POR LOS PROGRAMAS DE LA UNIDAD DE PATRIMONIO PROYECTADOS)*100</t>
  </si>
  <si>
    <t>082 EXPOSICIONES DE ARTES VISUALES.</t>
  </si>
  <si>
    <t>PORCENTAJE DE ASISTENTES A LAS EXPOSICIONES TEMPORALES E ITINERANTES.</t>
  </si>
  <si>
    <t xml:space="preserve">SE REALIZAN EXPOSICIONES DE ARTES VISUALES, PARA EL FOMENTO DE LAS EXPRESIONES PLÁSTICAS </t>
  </si>
  <si>
    <t>(ASISTENTES A LAS EXPOSICIONES TEMPORALES E ITINERANTES CONTABILIZADOS / ASISTENTES A LAS EXPOSICIONES TEMPORALES E ITINERANTES PROYECTADOS )*100</t>
  </si>
  <si>
    <t>084 ACTIVIDADES DE ENCUENTRO Y DIFUSIÓN.</t>
  </si>
  <si>
    <t>PORCENTAJE DE ASISTENTES A CHARLAS Y CONVERSATORIOS.</t>
  </si>
  <si>
    <t xml:space="preserve">ACTIVIDADES DE ENCUENTRO Y DIFUSIÓN, PROMOCIÓN DE TEMAS HISTÓRICOS Y ASESORÍA A CULTURAL  </t>
  </si>
  <si>
    <t>(ASISTENTES A CHARLAS Y CONVERSATORIOS CONTABILIZADOS / ASISTENTES A CHARLAS Y CONVERSATORIOS PROYECTADOS )*100</t>
  </si>
  <si>
    <t>085 ACTIVIDADES DE LECTURA Y LITERATURA.</t>
  </si>
  <si>
    <t>PORCENTAJE DE ASISTENTES A LAS ACTIVIDADES DE LECTURA Y LITERATURA.</t>
  </si>
  <si>
    <t>ACTIVIDADES DE PROMOCIÓN AL LIBRO Y LA LECTURA, A TRAVÉS DE LOS PUNTOS DE LECTURAS EN CENTROS CULTURALES Y ESCUELAS</t>
  </si>
  <si>
    <t>(NÚMERO DE ASISTENTES A SALAS DE LECTURA / NÚMERO DE ASISTENTES PROYECTADOS A SALAS DE LECTURA)*100</t>
  </si>
  <si>
    <t>120 ACTIVIDADES ESTRATÉGICAS DE LA COORDINACIÓN DE CONSTRUCCIÓN DE COMUNIDAD.</t>
  </si>
  <si>
    <t>PORCENTAJE DE DEPENDENCIAS  PARTICIPANTES</t>
  </si>
  <si>
    <t>ROMERÍA ZAPOPAN ORGANIZADA Y REALIZADA.</t>
  </si>
  <si>
    <t>(NÚMERO DE DEPENDENCIAS PARTICIPANTES / NÚMERO DE DEPENDENCIAS PROGRAMADAS)*100</t>
  </si>
  <si>
    <t>BASE DE DATOS DE ESTRUCTURA ORGANIZACIONAL, DOCUMENTALES DEL OPERATIVO</t>
  </si>
  <si>
    <t>QUE NO EXISTAN INCIDENCIAS EN EL OPERATIVO</t>
  </si>
  <si>
    <t>940 OPERATIVO ROMERÍA.</t>
  </si>
  <si>
    <t>PORCENTAJE DE ISLAS DE ATENCIÓN INSTALADAS</t>
  </si>
  <si>
    <t xml:space="preserve">LOGÍSTICA DEL OPERATIVO ROMERÍA </t>
  </si>
  <si>
    <t>(NÚMERO DE ISLAS DE ATENCIÓN INSTALADAS / NÚMERO DE ISLAS DE ATENCIÓN PROGRAMADAS)*100</t>
  </si>
  <si>
    <t>REGISTROS DE LOGÍSTICA</t>
  </si>
  <si>
    <t>QUE SE REALICEN LAS GESTIONES NECESARIAS PARA LOGRAR UNA BUENA ORGANIZACIÓN Y LOGÍSTICA.</t>
  </si>
  <si>
    <t>086 OPERATIVO COORDINACIÓN.</t>
  </si>
  <si>
    <t xml:space="preserve">PORCENTAJE DE ACTIVIDADES Y REUNIONES RELACIONADOS AL PATRIMONIO CULTURAL  INMATERIAL </t>
  </si>
  <si>
    <t xml:space="preserve">ASISTENCIA A ACTIVIDADES RELACIONADAS AL SEGUIMIENTO DEL PATRIMONIO CULTURAL  INMATERIAL </t>
  </si>
  <si>
    <t>(NÚMERO DE ACTIVIDADES REALIZADAS / NÚMERO DE ACTIVIDADES PROGRAMADAS)*100</t>
  </si>
  <si>
    <t>EVIDENCIA FOTOGRÁFICA LISTAS DE ASISTENCIA</t>
  </si>
  <si>
    <t>QUE SE REALICEN TODAS LAS GESTIONES NECESARIAS PARA REALIZAR LAS COMPRAS QUE GARANTIZAN LA OPERACIÓN DE LA COORDINACIÓN.</t>
  </si>
  <si>
    <t>DIRECCIÓN DE CULTURA.</t>
  </si>
  <si>
    <t>LIC. MARÍA GOMEZ RUEDA</t>
  </si>
  <si>
    <t>13.4. CIUDAD DE LAS NIÑAS Y LOS NIÑOS.</t>
  </si>
  <si>
    <t>33 CONTRIBUIR A QUE NIÑOS, NIÑAS Y ADOLESCENTES EJERZAN PLENAMENTE SUS DERECHOS.</t>
  </si>
  <si>
    <t>PORCENTAJE DE PROGRAMAS CON PERSPECTIVA DE INFANCIA IMPLEMENTADOS.</t>
  </si>
  <si>
    <t>PADRES, MADRES, NIÑAS, NIÑOS Y ADOLESCENTES BENEFICIADOS CON LOS PROGRAMAS OFERTADOS.</t>
  </si>
  <si>
    <t>(NÚMERO DE PROGRAMAS CON PERSPECTIVA DE INFANCIA EJECUTADOS / NÚMERO DE PROGRAMAS CON PERSPECTIVA DE INFANCIA PROGRAMADOS)*100</t>
  </si>
  <si>
    <t>GACETA MUNICIPAL Y LISTAS DE BENEFICIARIOS EN CADA PROGRAMA OFERTADO .</t>
  </si>
  <si>
    <t>33 NIÑOS, NIÑAS Y ADOLESCENTES MEJORAN EL EJERCICIO DE SUS DERECHOS.</t>
  </si>
  <si>
    <t>PORCENTAJE DE PADRES, MADRES, NIÑAS, NIÑOS Y ADOLESCENTES BENEFICIADOS.</t>
  </si>
  <si>
    <t>(NÚMERO DE PERSONAS BENEFICIADAS / PERSONAS PROGRAMADAS)*100</t>
  </si>
  <si>
    <t>BASES DE DATOS Y DOCUMENTALES DE LA DIRECCIÓN CIUDAD DE LAS NIÑAS Y LOS NIÑOS.</t>
  </si>
  <si>
    <t>LOS CUIDADORES, NIÑAS, NIÑOS Y ADOLESCENTES REQUIEREN HERRAMIENTAS PARA UN DESARROLLO OPORTUNO.</t>
  </si>
  <si>
    <t>181 ESPACIOS DIGNOS Y SEGUROS PARA LA LACTANCIA MATERNA ENTREGADOS.</t>
  </si>
  <si>
    <t>PORCENTAJE DE ESPACIOS AMIGABLES CON LA LACTANCIA MATERNA INSTALADOS.</t>
  </si>
  <si>
    <t>ESPACIOS AMIGABLES CON LA LACTANCIA MATERNA INSTALADOS.</t>
  </si>
  <si>
    <t>(ESPACIOS DIGNOS Y SEGUROS PARA LA LACTANCIA MATERNA INSTALADOS / ESPACIOS DIGNOS Y SEGUROS PARA LA LACTANCIA MATERNA PROGRAMADOS)*100</t>
  </si>
  <si>
    <t>LA CIUDADANÍA REQUIERE Y HACE USO DE LOS ESPACIOS DIGNOS Y SEGUROS PARA  LA LACTANCIA.</t>
  </si>
  <si>
    <t>055 SELECCIÓN DE ESPACIOS DIGNOS Y SEGUROS PARA LA LACTANCIA MATERNA.</t>
  </si>
  <si>
    <t xml:space="preserve">PORCENTAJE DE SELECCIÓN DE ESPACIOS DIGNOS Y SEGUROS. </t>
  </si>
  <si>
    <t>GESTIÓN DE ESPACIOS DIGNOS PARA LA LACTANCIA MATERNA.</t>
  </si>
  <si>
    <t>(GESTIONES REALIZADAS / GESTIONES PROGRAMADAS)*100</t>
  </si>
  <si>
    <t>056 PERSONAS BENEFICIADAS EN ESPACIOS DIGNOS Y SEGUROS PARA LA LACTANCIA MATERNA.</t>
  </si>
  <si>
    <t>PORCENTAJE DE PERSONAS BENEFICIADAS EN ESPACIOS DIGNOS Y SEGUROS PARA LA LACTANCIA MATERNA.</t>
  </si>
  <si>
    <t>PERSONAS BENEFICIADAS EN ESPACIOS DIGNOS Y SEGUROS PARA LA LACTANCIA MATERNA.</t>
  </si>
  <si>
    <t>(PERSONAS REGISTRADAS PARA USO DE ESPACIOS DIGNOS Y SEGUROS PARA LA LACTANCIA MATERNA / PERSONAS BENEFICIADAS EN ESPACIOS DIGNOS Y SEGUROS PARA LA LACTANCIA MATERNA PROGRAMADOS)*100</t>
  </si>
  <si>
    <t>163 PERSONAS CAPACITADAS  EN TEMAS VINCULADOS A LOS DERECHOS DE NNA.</t>
  </si>
  <si>
    <t>PORCENTAJE DE PERSONAS CAPACITADAS EN TEMAS VINCULADOS A LOS DERECHOS DE NNA.</t>
  </si>
  <si>
    <t>PERSONAS CAPACITADAS EN TEMAS VINCULADOS A LOS DERECHOS DE NNA.</t>
  </si>
  <si>
    <t>(PERSONAS CAPACITADAS EN TEMAS VINCULADOS A LOS DERECHOS DE NNA / PERSONAS CAPACITADAS EN PLANTELES INTERVENIDOS PROGRAMADAS)*100</t>
  </si>
  <si>
    <t>BASES DE DATOS Y DOCUMENTALES DE LA  DIRECCIÓN CIUDAD DE LAS NIÑAS Y  LOS NIÑOS.</t>
  </si>
  <si>
    <t>LAS PERSONAS ASISTEN A LAS CAPACITACIONES EN TEMAS VINCULADOS DE DERECHOS DE NNA.</t>
  </si>
  <si>
    <t>062 TALLERES Y/O CAPACITACIONES  POR  LA DIRECCIÓN DE CIUDAD DE LAS NIÑAS Y LOS NIÑOS REALIZADOS.</t>
  </si>
  <si>
    <t>PORCENTAJE DE TALLERES Y/O CAPACITACIONES OFERTADOS.</t>
  </si>
  <si>
    <t>TALLERES REALIZADOS PARA CUIDADORES, NIÑAS, NIÑOS Y ADOLESCENTES.</t>
  </si>
  <si>
    <t>(TALLERES OFERTADOS / TALLERES OFERTADOS PROGRAMADOS)*100</t>
  </si>
  <si>
    <t>LISTAS DE ASISTENCIAS.</t>
  </si>
  <si>
    <t>047 PARTICIPACIÓN EN  EVENTOS DE LA DIRECCIÓN DE CIUDAD DE LAS NIÑAS Y LOS NIÑOS.</t>
  </si>
  <si>
    <t>PORCENTAJE DE EVENTOS PARA LA GESTIÓN GUBERNAMENTAL ASISTIDOS.</t>
  </si>
  <si>
    <t>ASISTENCIA A EVENTOS POR PARTE DE REPRESENTANTES DE LA DIRECCIÓN DE CIUDAD DE LAS NIÑAS Y LOS NIÑOS.</t>
  </si>
  <si>
    <t>ARCHIVO DOCUMENTAL DE LA DIRECCIÓN DE CIUDAD DE LAS NIÑAS Y LOS NIÑOS, EXPEDIENTE DE PAGO DE VIÁTICOS.</t>
  </si>
  <si>
    <t xml:space="preserve">POBLACIÓN CONVOCADA ASISTE A LOS EVENTOS REALIZADOS </t>
  </si>
  <si>
    <t xml:space="preserve"> 661 CENTRO DE DESARROLLO DE TALENTO</t>
  </si>
  <si>
    <t>PORCENTAJE DE PERSONAS BENEFICIADAS EN EL CENTRO DE DESARROLLO DE TALENTO</t>
  </si>
  <si>
    <t xml:space="preserve"> PERSONAS BENEFICIADAS EN EL CENTRO DE DESARROLLO DE TALENTO</t>
  </si>
  <si>
    <t>(PERSONAS REGISTRADAS EN EL CENTRO DE DESARROLLO / PERSONAS BENEFICIADAS EN EL CENTRO DE DESARROLLO DE TALENTO PROGRAMADAS)*100</t>
  </si>
  <si>
    <t xml:space="preserve">LA CIUDADANÍA REQUIERE Y HACE USO DE LOS ESPACIOS ESPECIALIZADOS EN TEMAS VINCULADOS CON EL DESARROLLO INTEGRAL DE LA NIÑEZ </t>
  </si>
  <si>
    <t>164 ESPACIOS PÚBLICOS RECUPERADOS Y EQUIPADOS  CON PERSPECTIVA DE  NIÑAS Y NIÑOS.</t>
  </si>
  <si>
    <t>PORCENTAJE DE ESPACIOS PÚBLICOS RECUPERADOS.</t>
  </si>
  <si>
    <t>ESPACIOS PÚBLICOS CON PERSPECTIVA NNA</t>
  </si>
  <si>
    <t>(ESPACIOS PÚBLICOS RECUPERADOS / ESPACIOS PÚBLICOS PROGRAMADOS A RECUPERAR)*100</t>
  </si>
  <si>
    <t>BASES DE DATOS Y DOCUMENTALES DE LA  DIRECCIÓN CIUDAD DE LOS NIÑOS.</t>
  </si>
  <si>
    <t>EXISTEN ESPACIOS PÚBLICOS QUE REQUIEREN SER RECUPERADOS Y EQUIPADOS CON PERSPECTIVA DE NNA.</t>
  </si>
  <si>
    <t>063 CONSEJOS INFANTILES CONFORMADOS.</t>
  </si>
  <si>
    <t>PORCENTAJE DE CONSEJOS INFANTILES CONFORMADOS.</t>
  </si>
  <si>
    <t>CREACIÓN DE CONSEJOS INFANTILES PARA LA ELABORACIÓN DEL PROYECTO.</t>
  </si>
  <si>
    <t>(CONSEJOS CONFORMADOS / CONSEJOS CONFORMADOS PROGRAMADOS)*100</t>
  </si>
  <si>
    <t xml:space="preserve"> LISTAS DE ASISTENCIA, CONSENTIMIENTOS FIRMADOS POR LOS PADRES.</t>
  </si>
  <si>
    <t>LA POBLACIÓN DE NNA PARTICIPA EN LA CREACIÓN DEL ESPACIO PÚBLICO.</t>
  </si>
  <si>
    <t>064 PROYECTOS DE REHABILITACIÓN APROBADOS POR LOS CONSEJOS NNA.</t>
  </si>
  <si>
    <t>PORCENTAJE DE PROYECTOS DE REHABILITACIÓN APROBADOS.</t>
  </si>
  <si>
    <t>PROYECTOS APROBADOS POR LOS CONSEJOS INFANTILES PARA LA REHABILITACIÓN DE LOS PARQUES.</t>
  </si>
  <si>
    <t>(PROYECTOS DE REHABILITACIÓN APROBADOS / PROYECTOS  DE REHABILITACIÓN PROGRAMADOS)*100</t>
  </si>
  <si>
    <t>PROYECTOS APROBADOS.</t>
  </si>
  <si>
    <t>065 COMITÉ DE PROTECCIÓN CONFORMADOS.</t>
  </si>
  <si>
    <t>PORCENTAJE DE COMITÉS CONFORMADOS.</t>
  </si>
  <si>
    <t>SE CREAN COMITÉS CON LOS VECINOS DE LA COMUNIDAD Y PADRES DE FAMILIA DEL CONSEJO INFANTIL.</t>
  </si>
  <si>
    <t>(COMITÉS CONFORMADOS / COMITÉS PROGRAMADOS)*100</t>
  </si>
  <si>
    <t>LOS CUIDADORES Y LA COMUNIDAD PARTICIPAN EN LA CONSERVACIÓN DE LOS ESPACIOS PÚBLICOS.</t>
  </si>
  <si>
    <t>165  EVENTOS LÚDICOS  PARA NIÑAS, NIÑOS Y ADOLESCENTES REALIZADOS.</t>
  </si>
  <si>
    <t>PORCENTAJE DE EVENTOS LÚDICOS REALIZADOS.</t>
  </si>
  <si>
    <t xml:space="preserve"> PORCENTAJE DE EVENTOS LÚDICOS  PROYECTADOS.</t>
  </si>
  <si>
    <t>(TOTAL DE EVENTOS LÚDICOS REALIZADOS / TOTAL DE EVENTOS LÚDICOS PROYECTADOS)*100</t>
  </si>
  <si>
    <t>BASES DE DATOS Y DOCUMENTALES DE LA  DIRECCIÓN CIUDAD DE LAS NIÑAS Y LOS NIÑOS.</t>
  </si>
  <si>
    <t xml:space="preserve">LA POBLACIÓN DE NNA REQUIERE MAYOR OFERTA DE EVENTOS DE RECREACIÓN. </t>
  </si>
  <si>
    <t xml:space="preserve">043  MÓDULOS DE JUEGOS PARA PREESCOLARES ENTREGADOS.
</t>
  </si>
  <si>
    <t>PORCENTAJE DE MÓDULOS DE JUEGOS ENTREGADOS PARA PREESCOLARES.</t>
  </si>
  <si>
    <t>ENTREGA DE MÓDULOS DE JUEGOS PARA PREESCOLARES.</t>
  </si>
  <si>
    <t>(TOTAL DE MÓDULOS DE JUEGOS ENTREGADOS/ TOTAL MÓDULOS DE JUEGOS PROYECTADOS)*100</t>
  </si>
  <si>
    <t>BASE DE DATOS Y DOCUMENTALES DE CIUDAD DE LAS NIÑAS Y LOS NIÑOS.</t>
  </si>
  <si>
    <t xml:space="preserve">LOS PLANTELES ESCOLARES REALIZAN SOLICITUDES DE MÓDULOS DE JUEGOS. </t>
  </si>
  <si>
    <t>044  PARTICIPANTES EN EVENTOS LÚDICOS REGISTRADOS.</t>
  </si>
  <si>
    <t>PORCENTAJE DE PARTICIPANTES REGISTRADOS EN EVENTOS LÚDICOS.</t>
  </si>
  <si>
    <t xml:space="preserve"> PARTICIPANTES EN EVENTOS LÚDICOS. </t>
  </si>
  <si>
    <t>(NÚMERO DE PARTICIPANTES REGISTRADOS  / NÚMERO DE PARTICIPANTES PROYECTADOS)*100</t>
  </si>
  <si>
    <t>LISTAS DE ASISTENCIA.</t>
  </si>
  <si>
    <t xml:space="preserve">LOS PLANTELES ESCOLARES SOLICITAN LA REALIZACIÓN DE EVENTOS. </t>
  </si>
  <si>
    <t>055 BECAS PARA NIÑAS, NIÑOS Y ADOLESCENTES QUE PARTICIPAN EN COMPETENCIAS NACIONALES E INTERNACIONALES DE ALTO NIVEL ENTREGADAS</t>
  </si>
  <si>
    <t>PORCENTAJE DE BECAS ENTREGADAS.</t>
  </si>
  <si>
    <t>BECAS ENTREGADAS.</t>
  </si>
  <si>
    <t>(TOTAL DE BECAS ENTREGADAS / BECAS PROYECTADAS)*100</t>
  </si>
  <si>
    <t>RECIBO DE ENTREGA DE LA BECA.</t>
  </si>
  <si>
    <t>LOS PADRES DE FAMILIA Y/O TUTORES SOLICITAN BECAS.</t>
  </si>
  <si>
    <t>132 SOLICITUDES DE NIÑAS, NIÑOS Y ADOLESCENTES QUE PARTICIPAN EN COMPETENCIAS NACIONALES E INTERNACIONALES DE ALTO NIVEL RECIBIDAS.</t>
  </si>
  <si>
    <t>PORCENTAJE DE SOLICITUDES RECIBIDAS  DE BECAS PARA NIÑAS, NIÑOS Y ADOLESCENTES PARTICIPANTES EN COMPETENCIAS NACIONALES E INTERNACIONALES  DE ALTO NIVEL.</t>
  </si>
  <si>
    <t xml:space="preserve"> SOLICITUDES DE BECAS PARA NIÑAS, NIÑOS Y ADOLESCENTES PARTICIPANTES EN COMPETENCIAS NACIONALES E INTERNACIONALES  DE ALTO NIVEL.</t>
  </si>
  <si>
    <t xml:space="preserve">(TOTAL DE SOLICITUDES RECIBIDAS / TOTAL DE SOLICITUDES PROGRAMADAS)*100  </t>
  </si>
  <si>
    <t xml:space="preserve">SOLICITUD DE BECA. </t>
  </si>
  <si>
    <t>LA CIUDADANÍA REALIZA SOLICITUDES DE APOYO.</t>
  </si>
  <si>
    <t>133 EVENTOS DE RECONOCIMIENTOS REALIZADOS.</t>
  </si>
  <si>
    <t>PORCENTAJE DE EVENTOS DE RECONOCIMIENTOS REALIZADOS</t>
  </si>
  <si>
    <t>EVENTOS DE RECONOCIMIENTOS REALIZADOS DE NIÑAS, NIÑOS Y ADOLESCENTES QUE PARTICIPAN EN COMPETENCIAS NACIONALES E INTERNACIONALES DE ALTO NIVEL.</t>
  </si>
  <si>
    <t>EXISTE INTERÉS DE PARTE DE PADRES, MADRES O TUTORES DE NIÑAS, NIÑOS Y ADOLESCENTES EN PARTICIPAR EN LOS EVENTOS.</t>
  </si>
  <si>
    <t>DIRECCIÓN DE LA CIUDAD DE LAS NIÑAS Y LOS NIÑOS.</t>
  </si>
  <si>
    <t>13.5. DESARROLLO COMUNITARIO.</t>
  </si>
  <si>
    <t xml:space="preserve">34 SE CONTRIBUYE A MEJORAR EL DESARROLLO COMUNITARIO EN ZONAS DE ALTA MARGINACIÓN.  </t>
  </si>
  <si>
    <t>PORCENTAJE DE PERSONAS ATENDIDAS EN LA RED DE COLMENAS Y ENJAMBRES DEL MUNICIPIO.</t>
  </si>
  <si>
    <t>PORCENTAJE DE PERSONAS ATENDIDAS EN LA RED DE COLMENAS Y ENJAMBRES  DEL MUNICIPIO.</t>
  </si>
  <si>
    <t>(NÚMERO DE PERSONAS ATENDIDAS / NÚMERO DE PERSONAS PROGRAMADAS A ATENDER)*100</t>
  </si>
  <si>
    <t>BASES DE DATOS Y DOCUMENTOS DE LA DIRECCIÓN DE DESARROLLO COMUNITARIO.</t>
  </si>
  <si>
    <t>34 LOS HABITANTES DEL MUNICIPIO DE ZAPOPAN CUENTAN CON ESPACIOS PARA EL  DESARROLLO COMUNITARIO.</t>
  </si>
  <si>
    <t>PORCENTAJE DE CIUDADANOS ENCUESTADOS SATISFECHOS CON LOS SERVICIOS OFRECIDOS EN LAS COLMENAS Y ENJAMBRES.</t>
  </si>
  <si>
    <t xml:space="preserve"> CIUDADANOS ENCUESTADOS SATISFECHOS CON LOS SERVICIOS OFRECIDOS EN LAS COLMENAS Y ENJAMBRES.</t>
  </si>
  <si>
    <t>(CIUDADANOS ENCUESTADOS SATISFECHOS / CIUDADANOS ENCUESTADOS)*100</t>
  </si>
  <si>
    <t>QUE LA CIUDADANÍA SE INTERESE EN REALIZAR LA ENCUESTA DE SATISFACCIÓN DE  LOS SERVICIOS OFERTADOS.</t>
  </si>
  <si>
    <t>166 SERVICIOS EN LA RED DE COLMENAS Y ENJAMBRES.</t>
  </si>
  <si>
    <t>PORCENTAJE DE SERVICIOS REALIZADOS EN LA RED DE COLMENAS Y ENJAMBRES.</t>
  </si>
  <si>
    <t xml:space="preserve"> SERVICIOS REALIZADOS EN LA RED DE COLMENAS Y ENJAMBRES.</t>
  </si>
  <si>
    <t>(SERVICIOS  REALIZADOS / SERVICIOS PROGRAMADOS)*100</t>
  </si>
  <si>
    <t>QUE LA CIUDADANÍA SE INTERESE EN LOS SERVICIOS OFERTADOS.</t>
  </si>
  <si>
    <t>068 EVENTOS EN LA RED DE COLMENAS Y ENJAMBRES.</t>
  </si>
  <si>
    <t>PORCENTAJE DE EVENTOS REALIZADOS EN LA RED DE COLMENAS Y ENJAMBRES.</t>
  </si>
  <si>
    <t>EVENTOS EN LA RED DE COLMENAS Y ENJAMBRES.</t>
  </si>
  <si>
    <t>QUE LA CIUDADANÍA SE INTERESE EN LOS EVENTOS OFERTADOS.</t>
  </si>
  <si>
    <t>069 TALLERES EN LA RED DE COLMENAS Y ENJAMBRES.</t>
  </si>
  <si>
    <t>PORCENTAJE DE TALLERES OTORGADOS EN LA RED DE COLMENAS Y ENJAMBRES.</t>
  </si>
  <si>
    <t>TALLERES OTORGADOS EN LA RED DE COLMENAS Y ENJAMBRES.</t>
  </si>
  <si>
    <t>(TALLERES OTORGADOS / TALLERES PROGRAMADOS)*100</t>
  </si>
  <si>
    <t>QUE LA CIUDADANÍA SE INTERESE EN LOS TALLERES OFERTADOS.</t>
  </si>
  <si>
    <t>072 ASESORÍAS EN LA RED DE COLMENAS Y ENJAMBRES.</t>
  </si>
  <si>
    <t>PORCENTAJE DE ASESORÍAS REALIZADAS EN LA RED DE COLMENAS Y ENJAMBRES.</t>
  </si>
  <si>
    <t>ASESORÍAS EN LA RED DE COLMENAS Y ENJAMBRES.</t>
  </si>
  <si>
    <t>(ASESORÍAS REALIZADAS / ASESORÍAS PROGRAMADAS)*100</t>
  </si>
  <si>
    <t>QUE LA CIUDADANÍA SE INTERESE EN LAS ASESORÍAS OFERTADAS.</t>
  </si>
  <si>
    <t>073 CAPACITACIONES EN LA RED DE COLMENAS Y ENJAMBRES.</t>
  </si>
  <si>
    <t>PORCENTAJE DE CAPACITACIONES REALIZADAS EN LA RED DE COLMENAS Y ENJAMBRES.</t>
  </si>
  <si>
    <t>CAPACITACIONES EN LA RED DE COLMENAS Y ENJAMBRES.</t>
  </si>
  <si>
    <t>(CAPACITACIONES REALIZADAS / CAPACITACIONES PROGRAMADAS) *100</t>
  </si>
  <si>
    <t>QUE LA CIUDADANÍA SE INTERESE EN LAS CAPACITACIONES OFERTADAS.</t>
  </si>
  <si>
    <t>167 VÍA RECREACTIVA OPERADA.</t>
  </si>
  <si>
    <t>PORCENTAJE DE PERSONAS QUE ASISTEN A LA VíA RECREACTIVA.</t>
  </si>
  <si>
    <t xml:space="preserve">  VíA RECREACTIVA OPERADA.</t>
  </si>
  <si>
    <r>
      <t>(NÚMERO DE ASISTENTES A LA VÍA RECREACTIVA</t>
    </r>
    <r>
      <rPr>
        <sz val="12"/>
        <rFont val="Arial"/>
        <family val="2"/>
      </rPr>
      <t xml:space="preserve"> </t>
    </r>
    <r>
      <rPr>
        <sz val="12"/>
        <color theme="1"/>
        <rFont val="Arial"/>
        <family val="2"/>
      </rPr>
      <t xml:space="preserve">/ NÚMERO DE ASISTENTES A LA VÍA RECREACTIVA </t>
    </r>
    <r>
      <rPr>
        <sz val="12"/>
        <rFont val="Arial"/>
        <family val="2"/>
      </rPr>
      <t>ESTIMADOS)</t>
    </r>
    <r>
      <rPr>
        <sz val="12"/>
        <color theme="1"/>
        <rFont val="Arial"/>
        <family val="2"/>
      </rPr>
      <t>*100</t>
    </r>
  </si>
  <si>
    <t>QUE LOS CIUDADANOS DESEEN ASISTIR A LA VÍA RECREACTIVA.</t>
  </si>
  <si>
    <t>074 GESTIÓN Y OPERACIÓN DE LOS PUNTOS DE ACTIVACIÓN DE LA VÍA RECREACTIVA.</t>
  </si>
  <si>
    <t>PORCENTAJE DE GESTIÓN Y OPERACIÓN DE LOS PUNTOS DE ACTIVACIÓN DE LA VíA RECREACTIVA Y VÍA EN TU COLONIA.</t>
  </si>
  <si>
    <t xml:space="preserve"> GESTIÓN Y OPERACIÓN DE LOS PUNTOS DE ACTIVACIÓN DE LA VíA RECREACTIVA Y VÍA EN TU COLONIA.</t>
  </si>
  <si>
    <t>(ACTIVACIONES REALIZADAS EN LA RED DE VÍA RECREACTIVA Y VÍA EN TU COLONIA / ACTIVACIONES PROGRAMADAS EN LA RED DE VÍA RECREACTIVA Y VÍA EN TU COLONIA)*100</t>
  </si>
  <si>
    <t>QUE LOS CIUDADANOS DESEEN ASISTIR A LA VÍA RECREACTIVA Y VÍA EN TU COLONIA.</t>
  </si>
  <si>
    <t>075 SERVICIO SOCIAL EN LA VíA RECREATIVA.</t>
  </si>
  <si>
    <t>PORCENTAJE DE SERVICIO SOCIAL EN LA VíA RECREACTIVA Y VÍA EN TU COLONIA</t>
  </si>
  <si>
    <t>PORCENTAJE DE SERVICIO SOCIAL ANUAL EN LA VíA RECREACTIVA Y VÍA EN TU COLONIA.</t>
  </si>
  <si>
    <t>(SERVIDORES SOCIALES ACTIVOS / SERVIDORES SOCIALES PROGRAMADOS)*100</t>
  </si>
  <si>
    <t>QUE LOS SERVIDORES SOCIALES SE INTERESEN EN HACER SU SERVICIO EN LA VÍA RECREACTIVA Y VÍA EN TU COLONIA</t>
  </si>
  <si>
    <t>420 VÍA EN TU COLONIA</t>
  </si>
  <si>
    <t>PORCENTAJE DE PERSONAS QUE ASISTEN A LA VÍA EN TU COLONIA.</t>
  </si>
  <si>
    <t xml:space="preserve"> VÍA EN TU COLONIA OPERADA.</t>
  </si>
  <si>
    <t>(NÚMERO DE ASISTENTES A LA VÍA EN TU COLONIA / NÚMERO DE ASISTENTES A LA VÍA EN TU COLONIA ESTIMADOS)*100</t>
  </si>
  <si>
    <t>QUE LAS PERSONAS DESEEN ASISTIR A LA VÍA EN TU COLONIA</t>
  </si>
  <si>
    <t>421 VÍA EN TU ESCUELA</t>
  </si>
  <si>
    <t>PORCENTAJE DE PERSONAS QUE ASISTEN A LA VÍA EN TU ESCUELA.</t>
  </si>
  <si>
    <t xml:space="preserve"> VÍA EN TU ESCUELA OPERADA.</t>
  </si>
  <si>
    <t>(NÚMERO DE ASISTENTES A LA VÍA EN TU ESCUELA / NÚMERO DE ASISTENTES A LA VÍA EN TU ESCUELA ESTIMADOS)*100</t>
  </si>
  <si>
    <t>QUE LAS PERSONAS DESEEN ASISTIR A LA VÍA EN TU ESCUELA</t>
  </si>
  <si>
    <t xml:space="preserve">422 VÍA NOCTURNA ZAPOPAN </t>
  </si>
  <si>
    <t>PORCENTAJE DE PERSONAS QUE ASISTEN A LA VÍA NOCTURNA ZAPOPAN</t>
  </si>
  <si>
    <t>VÍA NOCTURNA ZAPOPAN OPERADA</t>
  </si>
  <si>
    <t>(NÚMERO DE ASISTENTES A LA VÍA NOCTURNA ZAPOPAN / NÚMERO DE ASISTENTES A LA VÍA NOCTURNA ZAPOPAN ESTIMADOS)*100</t>
  </si>
  <si>
    <t>QUE LAS PERSONAS DESEEN ASISTIR A LA VÍA NOCTURNA ZAPOPAN</t>
  </si>
  <si>
    <t>423 VÍA BOREAL</t>
  </si>
  <si>
    <t>PORCENTAJE DE PERSONAS QUE ASISTEN A LA VÍA BOREAL</t>
  </si>
  <si>
    <t xml:space="preserve"> VÍA BOREAL OPERADA</t>
  </si>
  <si>
    <t>(NÚMERO DE ASISTENTES A LA VÍA BOREAL / NÚMERO DE ASISTENTES A LA VÍA BOREAL ESTIMADOS)*100</t>
  </si>
  <si>
    <t>QUE LAS PERSONAS DESEEN ASISTIR A LA VÍA BOREAL</t>
  </si>
  <si>
    <t>196 APOYOS PARA CUIDADORES DE PERSONAS ENTREGADOS.</t>
  </si>
  <si>
    <t xml:space="preserve">PORCENTAJE DE APOYOS PARA PERSONAS CUIDADORAS ENTREGADOS
</t>
  </si>
  <si>
    <t>APOYOS A PERSONAS CUIDADORAS DE PERSONAS ENTREGADOS</t>
  </si>
  <si>
    <t>(APOYOS REALIZADOS / APOYOS PROGRAMADOS)*100</t>
  </si>
  <si>
    <t>BASES DE DATOS Y DOCUMENTOS DE LA COORDINACIÓN DE CONSTRUCCIÓN DE LA COMUNIDAD.</t>
  </si>
  <si>
    <t>QUE LA CIUDADANÍA SOLICITE LOS APOYOS</t>
  </si>
  <si>
    <t>006 SOLICITUDES DE BENEFICIARIOS  A CUIDADORES DE PERSONAS.</t>
  </si>
  <si>
    <t>PORCENTAJE DE SOLICITUDES DE PERSONAS CUIDADORAS BENEFICIADAS</t>
  </si>
  <si>
    <t>SOLICITUDES PARA PERSONAS CUIDADORAS BENEFICIADAS</t>
  </si>
  <si>
    <t>(SOLICITUDES RECIBIDAS / SOLICITUDES PROGRAMADAS)*100</t>
  </si>
  <si>
    <t>008 PERSONAS CUIDADORAS BENEFICIADAS.</t>
  </si>
  <si>
    <t>PORCENTAJE DE PERSONAS CUIDADORAS  BENEFICIADAS.</t>
  </si>
  <si>
    <t>PERSONAS CUIDADORAS BENEFICIADAS.</t>
  </si>
  <si>
    <t>(PERSONAS BENEFICIADAS / PERSONAS PROGRAMADAS) *100</t>
  </si>
  <si>
    <t xml:space="preserve">424 CAPACITACIONES, TALLERES Y EVENTOS DIRIGIDOS A PERSONAS CUIDADORAS </t>
  </si>
  <si>
    <t>PORCENTAJE DE CAPACITACIONES, TALLERES Y EVENTOS REALIZDOS</t>
  </si>
  <si>
    <t>CAPACITACIONES, TALLERES Y EVENTOS REALIZADOS.</t>
  </si>
  <si>
    <t>(CAPACITACIONES, TALLERES  Y EVENTOS REALIZADOS / CAPACITACIONES, TALLERES Y EVENTOS PROGRAMADOS)*100</t>
  </si>
  <si>
    <t>BASES DE DATOS Y DOCUMENTOS DE LA DIRECCIÓN DE CUIDADOS SOCIALES.</t>
  </si>
  <si>
    <t>QUE LA CIUDADANÍA SE INTERESE EN LAS CAPACITACIONES, TALLERES Y EVENTOS  OFERTADOS.</t>
  </si>
  <si>
    <t>152 CAPACITACIONES Y EVENTOS DE SENSIBILIZACIÓN EN TEMAS DE DERECHOS HUMANOS Y ATENCIÓN A PERSONAS MIGRANTES, PERSONAS DE PUEBLOS ORIGINARIOS, PERSONAS DE LA DIVERSIDAD SEXUAL, PERSONAS CON DISCAPACIDAD Y DE OTRAS POBLACIONES PRIORITARIAS REALIZADOS.</t>
  </si>
  <si>
    <t>PORCENTAJE DE CAPACITACIONES Y EVENTOS DE  REALIZADOS.</t>
  </si>
  <si>
    <t>CAPACITACIONES Y EVENTOS DE  REALIZADOS.</t>
  </si>
  <si>
    <t>(CAPACITACIONES Y EVENTOS REALIZADOS / CAPACITACIONES Y EVENTOS PROGRAMADOS)*100</t>
  </si>
  <si>
    <t>BASE DE DATOS DE LA DIRECCIÓN DE DERECHOS HUMANOS Y ATENCIÓN A POBLACIÓN PRIORITARIA.</t>
  </si>
  <si>
    <t>QUE LA CIUDADANÍA Y/O EL FUNCIONARIADO PÚBLICO ASISTA A LAS CAPACITACIONES.</t>
  </si>
  <si>
    <t>INDIRECTA</t>
  </si>
  <si>
    <t>126 CAPACITACIONES EN TEMAS DE DERECHOS HUMANOS Y ATENCIÓN A POBLACIÓN PRIORITARIA REALIZADAS.</t>
  </si>
  <si>
    <t>PORCENTAJE DE CAPACITACIONES REALIZADAS.</t>
  </si>
  <si>
    <t>CAPACITACIONES OFERTADAS EN TEMAS DE DERECHOS HUMANOS Y GRUPOS PRIORITARIOS.</t>
  </si>
  <si>
    <t>BASE DE DATOS DE LA DIRECCIÓN DE DERECHOS HUMANOS Y ATENCIÓN A POBLACIÓN PRIORITARIA, EVIDENCIA FOTOGRÁFICA</t>
  </si>
  <si>
    <t>610 EJECUCIÓN DE EVENTOS  DE LA DIRECCIÓN DE DERECHOS HUMANOS Y ATENCIÓN A POBLACIÓN PRIORITARIA.</t>
  </si>
  <si>
    <t>EVENTOS REALIZADOS EN TEMAS DE DERECHOS HUMANOS Y ATENCIÓN A PERSONAS MIGRANTES, PERSONAS DE PUEBLOS ORIGINARIOS, PERSONAS DE LA DIVERSIDAD SEXUAL, PERSONAS CON DISCAPACIDAD Y DE OTROS GRUPOS PRIORITARIOS.</t>
  </si>
  <si>
    <t>QUE LA CIUDADANÍA Y/O EL FUNCIONARIADO PÚBLICO ASISTA A LOS EVENTOS.</t>
  </si>
  <si>
    <t>079 ASESORÍAS A PERSONAS MIGRANTES, PERSONAS DE PUEBLOS ORIGINARIOS, PERSONAS DE LA DIVERSIDAD SEXUAL, PERSONAS CON DISCAPACIDAD Y DE OTRAS POBLACIONES PRIORITARIAS BRINDADAS.</t>
  </si>
  <si>
    <t>PORCENTAJE DE ASESORÍAS BRINDADAS.</t>
  </si>
  <si>
    <t>ASESORÍAS BRINDADAS.</t>
  </si>
  <si>
    <t>QUE LA CIUDADANÍA SOLICITE LAS ASESORÍAS.</t>
  </si>
  <si>
    <t>611 SOLICITUDES  DE PETICIÓN DE APOYO ATENDIDAS.</t>
  </si>
  <si>
    <t>PORCENTAJE DE SOLICITUDES DE APOYO ATENDIDAS.</t>
  </si>
  <si>
    <t>SOLICITUDES ANTENDIDAS.</t>
  </si>
  <si>
    <t>(SOLICITUDES DE APOYO ATENDIDAS  / SOLICITUDES DE APOYO RECIBIDAS)*100</t>
  </si>
  <si>
    <t>QUE LA CIUDADANÍA SOLICITE APOYOS.</t>
  </si>
  <si>
    <t>612 SOLICITUDES CANALIZADAS.</t>
  </si>
  <si>
    <t>PORCENTAJE SOLICITUDES CANALIZADAS.</t>
  </si>
  <si>
    <t>SOLICITUDES CANALIZADAS.</t>
  </si>
  <si>
    <t>(SOLICITUDES CANALIZADAS / SOLICITUDES INGRESADAS)*100</t>
  </si>
  <si>
    <t>QUE LA CIUDADANÍA SOLICITE APOYO Y SE REQUIERA CANALIZAR LA MISMA A OTRA(S) ÁREA(S).</t>
  </si>
  <si>
    <t xml:space="preserve">168 APOYOS EN ESPECIE Y ECONÓMICOS A POBLACIONES PRIORITARIAS ENTREGADOS. </t>
  </si>
  <si>
    <t>PORCENTAJE DE APOYOS ECONÓMICOS Y/O EN ESPECIE A POBLACIONES PRIORITARIAS ENTREGADOS</t>
  </si>
  <si>
    <t>APOYOS ECONÓMICOS Y/O EN ESPECIE A POBLACIONES PRIORITARIAS ENTREGADOS.</t>
  </si>
  <si>
    <t>(APOYOS ECONÓMICOS Y|O EN ESPECIE ENTREGADOS / APOYOS ECONÓMICOS Y|O EN ESPECIE PROGRAMADOS)*100</t>
  </si>
  <si>
    <t>QUE LA CIUDADANÍA SOLICITE LOS APOYOS Y LAS ASOCIACIONES CIVILES CUMPLAN CON LOS REQUISITOS PARA OTORGARLES EL APOYO.</t>
  </si>
  <si>
    <t>057 APOYOS EN ESPECIE A POBLACIONES PRIORITARIAS.</t>
  </si>
  <si>
    <t>PORCENTAJE DE APOYOS EN ESPECIE A POBLACIONES PRIORITARIAS</t>
  </si>
  <si>
    <t>APOYOS EN ESPECIE A POBLACIONES PRIORITARIAS</t>
  </si>
  <si>
    <t>(APOYOS EN ESPECIE A POBLACIONES PRIORITRIAS OTORGADOS/ APOYOS EN ESPECIE A POBLACIONES PRIORITRIAS PROGRAMADOS)*100</t>
  </si>
  <si>
    <t>QUE LA CIUDADANÍA SOLICITE LOS APOYOS.</t>
  </si>
  <si>
    <t>058 APOYOS ECONÓMICOS DEL PROGRAMA RED DIVERSA ZAPOPAN</t>
  </si>
  <si>
    <t>PORCENTAJE DE APOYOS ECONÓMICOS DEL PROGRAMA RED DIVERSA ZAPOPAN</t>
  </si>
  <si>
    <t>APOYOS ECONÓMICOS DEL PROGRAMA RED DIVERSA ZAPOPAN</t>
  </si>
  <si>
    <t>(APOYOS ECONÓMICOS  DEL PROGRAMA RED DIVERSA ZAPOPAN OTORGADOS / APOYOS ECONÓMICOS DEL PROGRAMA RED DIVERSA ZAPOPAN ESTIMADOS)*100</t>
  </si>
  <si>
    <t>QUE LA ASOCIACIONES CIVILES CUMPLAN CON LOS REQUISITOS SOLICITADOS POR LA DIRECCIÓN DE DERECHOS HUMANOS Y ATENCIÓN A POBLACIÓN PRIORITRIA</t>
  </si>
  <si>
    <t xml:space="preserve">134 ATENCIÓN MÉDICA PARA PUEBLOS ORIGINARIOS </t>
  </si>
  <si>
    <t xml:space="preserve">PORCENTAJE DE ATENCIÓN MÉDICA PARA PUEBLOS ORIGINARIOS </t>
  </si>
  <si>
    <t>ATENCIÓN MÉDICA A PUEBLOS ORIGINARIOS</t>
  </si>
  <si>
    <t>(ATENCIÓN MÉDICA A PUEBLOS ORIGINARIOS Y PERSONAS CON DISCAPACIDAD OTORGADA / ATENCIÓN MÉDICA A PUEBLOS ORIGINARIOS Y PERSONAS CON DISCAPACIDAD PROGRAMADA) *100</t>
  </si>
  <si>
    <t>QUE LA CIUDADANÍA REQUIERA LOS APOYOS.</t>
  </si>
  <si>
    <t>412 ATENCIÓN A MUJERES QUE VIVEN SITUACIÓN DE VIOLENCIA DERIVADAS DE MUJERES PARA APOYO ECONOMICO</t>
  </si>
  <si>
    <t>ZAPOPAN CON ELLAS</t>
  </si>
  <si>
    <t>ATENCIÓN A MUJERES QUE QUIEREN SALIR DEL CÍRCULO DE VIOLENCIA</t>
  </si>
  <si>
    <t>(ATENCIÓN A MUJERES QUE QUIEREN SALIR DEL CÍRCULO DE VIOLENCIA OTORGADA/ATENCIÓN A MUJERES QUE QUIEREN SALIR DEL CÍRCULO DE VIOLENCIA ESTIMADA)*100</t>
  </si>
  <si>
    <r>
      <t xml:space="preserve">BASE DE DATOS DE LA DIRECCIÓN DE DERECHOS HUMANOS Y </t>
    </r>
    <r>
      <rPr>
        <sz val="12"/>
        <rFont val="Arial"/>
        <family val="2"/>
      </rPr>
      <t>ATENCIÓN A POBLACIÓN PRIORITARIA.</t>
    </r>
  </si>
  <si>
    <t>ACTIVIDAD 6.5</t>
  </si>
  <si>
    <t>413 ATENCIÓN INTEGRAL A MUJERES EN CONDICIÓN DE VIUDEZ</t>
  </si>
  <si>
    <t>ZAPOPAN TE ACOMPAÑA</t>
  </si>
  <si>
    <t>ATENCIÓN INTEGRAL A MUJERES EN CONDICIÓN DE VIUDEZ</t>
  </si>
  <si>
    <t>(ATENCIÓN A MUJERES EN SITUACIÓN DE VIUDEZ, QUE TENGAN HIJOS MENORES DE 17 AÑOS OTORGADAS/ATENCIÓN A MUJERES EN SITUACIÓN DE VIUDEZ, QUE TENGAN HIJOS MENORES DE 17 AÑOS ESTIMADA)*100</t>
  </si>
  <si>
    <t>DIRECCIÓN DE DESARROLLO COMUNITARIO, DIRECCIÓN DE DERECHOS HUMANOS Y ATENCIÓN A POBLACIÓN PRIORITARIA, DIRECCIÓN DE CUIDADOS</t>
  </si>
  <si>
    <t>13.6. INSTITUTO MUNICIPAL DE LAS JUVENTUDES DE ZAPOPAN, JALISCO</t>
  </si>
  <si>
    <t>COORDINACIÓN GENERAL DE CONSTRUCCIÓN DE COMUNIDAD.</t>
  </si>
  <si>
    <t>35 CONTRIBUIR A QUE LAS JUVENTUDES PARTICIPEN ACTIVAMENTE EN LABOR  SOCIAL Y EJERZAN  PLENAMENTE SUS DERECHOS.</t>
  </si>
  <si>
    <t>PORCENTAJE DE JÓVENES QUE PARTICIPEN ACTIVAMENTE EN LAS ACTIVIDADES Y EVENTOS QUE OFRECE EL INSTITUTO.</t>
  </si>
  <si>
    <t>JÓVENES QUE ASISTEN A LAS ACTIVIDADES Y EVENTOS QUE OFRECE EL INSTITUTO.</t>
  </si>
  <si>
    <t>(NÚMERO DE JÓVENES USUARIOS EN LAS ACTIVIDADES Y EVENTOS DEL INSTITUTO / NÚMERO DE JÓVENES USUARIOS ESTIMADOS)*100</t>
  </si>
  <si>
    <t>DATOS ESTADÍSTICOS DEL INSTITUTO MUNICIPAL DE LAS JUVENTUDES DE ZAPOPAN.</t>
  </si>
  <si>
    <t>35 ALIANZAS Y/O COLABORACIONES CON ORGANISMOS NACIONALES Y/O INTERNACIONALES REALIZADAS</t>
  </si>
  <si>
    <t>PORCENTAJE DE ALIANZAS Y/O COLABORACIONES REALIZADAS</t>
  </si>
  <si>
    <t>NÚMERO DE ALIANZAS Y/O COLABORACIONES  CONCRETADAS</t>
  </si>
  <si>
    <t>(NÚMERO DE ALIANZAS  Y/O COLABORACIONES REALIZADAS / NÚMERO DE ALIANZAS Y/O COLABORACIONES  PROGRAMADAS)*100</t>
  </si>
  <si>
    <t>QUE LAS JUVENTUDES  ESTÉN INTERESADAS EN PARTICIPAR EN LAS ACTIVIDADES OFERTADAS.</t>
  </si>
  <si>
    <t>058 INTERNACIONALIZACIÓN Y EMPRENDIMIENTO PARA JUVENTUDES EJECUTADAS Y/O REALIZADAS.</t>
  </si>
  <si>
    <t>PORCENTAJE DE CAPACITACIONES  Y EVENTOS PARA LAS JUVENTUDES DE ZAPOPAN</t>
  </si>
  <si>
    <t>ASISTENCIA A CAPACITACIONES Y EVENTOS POR PARTE DE JUVENTUDES DE ZAPOPAN JALISCO</t>
  </si>
  <si>
    <t>(NÚMERO DE CAPACITACIONES Y EVENTOS OTORGADOS / NÚMERO DE CAPACITACIONES Y EVENTOS PROGRAMADOS)*100</t>
  </si>
  <si>
    <t xml:space="preserve"> ARCHIVO DOCUMENTAL, EVIDENCIAS FOTOGRÁFICAS Y/O REGISTRO DE ASISTENCIA DEL INSTITUTO MUNICIPAL DE LAS JUVENTUDES DE ZAPOPAN.</t>
  </si>
  <si>
    <t>QUE LAS JUVENTUDES ESTÉN INTERESADAS EN PARTICIPAR Y REPRESENTAR AL MUNICIPIO DE ZAPOPAN JALISCO</t>
  </si>
  <si>
    <t xml:space="preserve">135 PARTICIPACIÓN DE JÓVENES DEL MUNICIPIO DE ZAPOPAN, EN EL PROGRAMA "ZAPOPAN SIN FRONTERAS" </t>
  </si>
  <si>
    <t xml:space="preserve">PORCENTAJE DE LA PARTICIPACIÓN DE LAS JUVENTUDES </t>
  </si>
  <si>
    <t>NÚMERO DE JÓVENES ASISTIDOS</t>
  </si>
  <si>
    <t>(NÚMERO DE JÓVENES PARTICIPANTES / NÚMERO DE JÓVENES PROGRAMADOS)*100</t>
  </si>
  <si>
    <t>QUE LOS JÓVENES SE INTERESEN POR EL PROGRAMA OFERTADO</t>
  </si>
  <si>
    <t>136 EVENTOS REALIZADOS DEL PROGRAMA ZAPOPAN SIN FRONTERAS.</t>
  </si>
  <si>
    <t xml:space="preserve">PORCENTAJE DE EVENTOS  DEL PROGRAMA ZAPOPAN SIN FRONTERAS REALIZADOS </t>
  </si>
  <si>
    <t>NÚMERO DE EVENTOS REALIZADOS</t>
  </si>
  <si>
    <t>(NÚMERO DE EVENTOS REALIZADOS / NÚMERO DE EVENTOS PROGRAMADOS)*100</t>
  </si>
  <si>
    <t>145 CAPACITACIONES DE COMPETENCIAS GLOBALES REALIZADAS.</t>
  </si>
  <si>
    <t xml:space="preserve">PORCENTAJE DE  JÓVENES BENEFICIADOS </t>
  </si>
  <si>
    <t>NÚMERO DE CAPACITACIONES PROGRAMADAS</t>
  </si>
  <si>
    <t>(NÚMERO DE CAPACITACIONES REALIZADAS / NÚMERO DE CAPACITACIONES OFERTADAS)*100</t>
  </si>
  <si>
    <t>LISTADOS DE ASISTENCIA  Y PROGRAMACIÓN DE LAS CAPACITACIONES.</t>
  </si>
  <si>
    <t>QUE LAS JUVENTUDES ESTÉN INTERESADAS EN PARTICIPAR EN LAS CAPACITACIONES OFERTADAS.</t>
  </si>
  <si>
    <t xml:space="preserve">COMPONENTE 2 </t>
  </si>
  <si>
    <t>062 PROGRAMA BRILLA ZAPOPAN.</t>
  </si>
  <si>
    <t>PORCENTAJE DE  JÓVENES REGISTRADOS</t>
  </si>
  <si>
    <t>NÚMERO DE JÓVENES BENEFICIADOS PROGRAMADOS</t>
  </si>
  <si>
    <t>(NÚMERO DE JÓVENES BENEFICIADOS / NÚMERO DE JÓVENES REGISTRADOS)*100</t>
  </si>
  <si>
    <t>QUE LAS JUVENTUDES ESTÉN INTERESADAS EN PARTICIPAR EN POTENCIALIZAR SUS HABILIDADES Y/O TALENTOS</t>
  </si>
  <si>
    <t>146 CAPACITACIONES Y/O TALLERES  DE LAS CATEGORÍAS BRILLA ZAPOPAN REALIZADAS.</t>
  </si>
  <si>
    <t>PORCENTAJE DE  CAPACITACIONES Y/O TALLERES IMPARTIDOS</t>
  </si>
  <si>
    <t>(NÚMERO DE CAPACITACIONES REALIZADAS / NÚMERO DE CAPACITACIONES PROGRAMADAS)*100</t>
  </si>
  <si>
    <t>QUE LAS JUVENTUDES ESTÉN INTERESADAS EN PARTICIPAR EN LAS CAPACITACIONES OFERTADAS Y QUE CONCLUYAN SATISFACTORIAMENTE.</t>
  </si>
  <si>
    <t>147 NÚMERO DE TALENTOS GRADUADOS.</t>
  </si>
  <si>
    <t>PORCENTAJE DE  NÚMERO DE TALENTOS PREMIADOS</t>
  </si>
  <si>
    <t>NÚMERO DE TALENTOS CALIFICADOS</t>
  </si>
  <si>
    <t>(NÚMERO DE TALENTOS PREMIADOS / NÚMERO DE TALENTOS CALIFICADOS) *100</t>
  </si>
  <si>
    <t>QUE LAS JUVENTUDES ESTÉN INTERESADAS EN PARTICIPAR EN POTENCIALIZAR SUS HABILIDADES Y/O TALENTOS.</t>
  </si>
  <si>
    <t>240 SOLICITUDES PARA CAPACITACIÓN DIGITAL REALIZADAS.</t>
  </si>
  <si>
    <t>PORCENTAJE DE SOLICITUDES REALIZADAS.</t>
  </si>
  <si>
    <t>SOLICITUDES DE JÓVENES PARA CAPACITACIÓN DIGITAL REALIZADAS.</t>
  </si>
  <si>
    <t>(SOLICITUDES DE CAPACITACIÓN REALIZADAS  / SOLICITUDES CAPACITACIÓN  PROGRAMADAS)*100</t>
  </si>
  <si>
    <t>QUE LOS JÓVENES SE INSCRIBAN A LAS CAPACITACIONES OFERTADAS.</t>
  </si>
  <si>
    <t>067 PARTICIPACIÓN DE JÓVENES EN EL MUNICIPIO DE ZAPOPAN EN EL PROGRAMA JUVENTUDES PRESENTE.</t>
  </si>
  <si>
    <t xml:space="preserve">PORCENTAJE DE PARTICIPACIÓN DE LAS JUVENTUDES </t>
  </si>
  <si>
    <t xml:space="preserve">NÚMERO DE ASISTENTES PROGRAMADOS  </t>
  </si>
  <si>
    <t>REGISTRO DE ASISTENCIA, ARCHIVO DOCUMENTAL DEL INSTITUTO MUNICIPAL DE LAS JUVENTUDES DE ZAPOPAN.</t>
  </si>
  <si>
    <t>QUE LAS JUVENTUDES ASISTAN A LOS EVENTOS REALIZADOS.</t>
  </si>
  <si>
    <t>148 LIGAS DEPORTIVAS REALIZADAS.</t>
  </si>
  <si>
    <t>PORCENTAJE DE LIGAS REALIZADAS</t>
  </si>
  <si>
    <t>NÚMERO DE LIGAS PROGRAMADAS</t>
  </si>
  <si>
    <t>(NÚMERO DE LIGAS DEPORTIVAS REALIZADAS / NÚMERO DE EVENTOS PROGRAMADOS)*100</t>
  </si>
  <si>
    <t>QUE LAS INSTANCIAS DE GOBIERNO ESTÉN INTERESADAS EN PARTICIPAR.</t>
  </si>
  <si>
    <t>156 INTERVENCIONES DE VOLUNTARIADOS.</t>
  </si>
  <si>
    <t>PORCENTAJE DE VOLUNTARIADOS REALIZADOS</t>
  </si>
  <si>
    <t>NÚMERO DE VOLUNTARIADOS PROGRAMADOS</t>
  </si>
  <si>
    <t>(NÚMERO DE VOLUNTARIADOS REALIZADOS / NÚMERO DE VOLUNTARIADOS PROGRAMADOS)*100</t>
  </si>
  <si>
    <t>QUE LAS JUVENTUDES ESTÉN INTERESADAS EN PARTICIPAR.</t>
  </si>
  <si>
    <t xml:space="preserve">INSTITUTO MUNICIPAL DE LAS JUVENTUDES DE ZAPOPAN, JALISCO </t>
  </si>
  <si>
    <t>MARÍA GÓMEZ RUEDA</t>
  </si>
  <si>
    <t>03.1. SEGURIDAD PÚBLICA.</t>
  </si>
  <si>
    <t>COMISARÍA GENERAL DE SEGURIDAD PÚBLICA.</t>
  </si>
  <si>
    <t>1.7. ASUNTOS DE ORDEN PÚBLICO Y SEGURIDAD INTERIOR.</t>
  </si>
  <si>
    <t>1.7.1. POLICÍA.</t>
  </si>
  <si>
    <t>¿CONTIENE PRESUPUESTO CON PERSPECTIVA DE GÉNERO? ( DIRECTO, INDIRECTO, N/A) *SOLO APLICA EN COMPONENTES.</t>
  </si>
  <si>
    <t>04 CONTRIBUIR A LA PREVENCIÓN DE LOS DELITOS MEDIANTE ACCIONES DE PROXIMIDAD SOCIAL.</t>
  </si>
  <si>
    <t>VARIACIÓN PORCENTUAL DE INCIDENCIA DELICTIVA CON RESPECTO AL AÑO BASE.</t>
  </si>
  <si>
    <t xml:space="preserve"> CONTRIBUIR A LA PREVENCIÓN DE LOS DELITOS COMETIDOS.</t>
  </si>
  <si>
    <t>((DELITOS COMETIDOS DEL PRESENTE AÑO / DELITOS COMETIDOS DEL AÑO ANTERIOR)-1)*100</t>
  </si>
  <si>
    <t>CENTRO DE CONTROL, COMANDO, CÓMPUTO, COMUNICACIONES Y COORDINACIÓN C5 ZAPOPAN.</t>
  </si>
  <si>
    <t>04 LA POBLACIÓN DE ZAPOPAN GOCE DE UN ENTORNO SEGURO Y SIN VIOLENCIA.</t>
  </si>
  <si>
    <t>VARIACIÓN PORCENTUAL DE INVERSIÓN EN MATERIA DE SEGURIDAD (RECURSOS MUNICIPALES Y FEDERALES).</t>
  </si>
  <si>
    <t>CONTRIBUIR A LA CREACIÓN DE UN ENTORNO SEGURO Y SIN VIOLENCIA A TRAVÉS DE INVERSIÓN EN MATERIA DE SEGURIDAD.</t>
  </si>
  <si>
    <t>((INVERSIÓN EN MATERIA DE SEGURIDAD PÚBLICA DEL PRESENTE AÑO / INVERSIÓN EN MATERIA DE SEGURIDAD PÚBLICA REGISTRADA DEL AÑO ANTERIOR)-1)*100</t>
  </si>
  <si>
    <t>HTTPS://WWW.ZAPOPAN.GOB.MX/TRANSPARENCIA/RENDICION-DE-CUENTAS/PRESUPUESTO/</t>
  </si>
  <si>
    <t>QUE EL MUNICIPIO DE ZAPOPAN DESTINE EFICIENTEMENTE LOS RECURSOS MUNICIPALES EN MATERIA DE SEGURIDAD.</t>
  </si>
  <si>
    <t>127 SERVICIOS DE PROXIMIDAD ENTREGADOS.</t>
  </si>
  <si>
    <t>PORCENTAJE DE SERVICIOS REGISTRADOS.</t>
  </si>
  <si>
    <t>SERVICIOS DE PROXIMIDAD IMPLEMENTADOS EN COMPARACIÓN CON EL AÑO ANTERIOR.</t>
  </si>
  <si>
    <t>(ACCIONES DE PREVENCIÓN REALIZADAS / ACCIONES DE PREVENCIÓN PROGRAMADAS)*100</t>
  </si>
  <si>
    <t>QUE SE REALICE EL IPH CONFORME AL  REPORTE Y/O DENUNCIA RECIBIDO.</t>
  </si>
  <si>
    <t>Indirecto</t>
  </si>
  <si>
    <t>976 SERVICIOS ADMINISTRATIVOS DE LA COMISARIA.</t>
  </si>
  <si>
    <t>PORCENTAJE DE SERVICIOS ADMINISTRATIVOS DE LA COMISARÍA.</t>
  </si>
  <si>
    <t xml:space="preserve"> ATENCIÓN, SEGUIMIENTO Y CONTROL A TODOS Y CADA UNO DE LOS SERVICIOS ADMINISTRATIVOS QUE BRINDA LA COMISARÍA DE ZAPOPAN.</t>
  </si>
  <si>
    <t>(SERVICIOS REALIZADOS / SERVICIOS SOLICITADOS)*100</t>
  </si>
  <si>
    <t>DIRECCIÓN ADMINISTRATIVA DE SEGURIDAD PÚBLICA.</t>
  </si>
  <si>
    <t>QUE SE CUENTE CON EL RECURSO HUMANO Y MATERIAL NECESARIO PARA DAR  CUMPLIMIENTO A LOS SOLICITADOS POR LAS ÁREAS  EXTERNAS  Y CIUDADANOS.</t>
  </si>
  <si>
    <t>978 SERVICIOS DE ASESORÍA EN MATERIA JURÍDICA.</t>
  </si>
  <si>
    <t>PORCENTAJE DE SERVICIOS DE ASESORÍA EN MATERIA JURÍDICA.</t>
  </si>
  <si>
    <t>BRINDAR ASESORÍAS EN MATERIA JURÍDICA PARA CUMPLIR CON LA NORMATIVIDAD QUE EN SU CASO APLIQUE.</t>
  </si>
  <si>
    <t>(SERVICIOS REALIZADOS / SERVICIOS SOLICITADOS, PROGRAMADOS, PRESENTADOS)*100</t>
  </si>
  <si>
    <t>DIRECCIÓN DE ASESORES DE LA COMISARÍA GENERAL DE SEGURIDAD PÚBLICA.</t>
  </si>
  <si>
    <t>QUE LOS TERCEROS SOLICITEN O EN SU CASO SE PRESENTEN O DEBAN ATENDERSE LOS SERVICIOS EN CUESTIÓN.</t>
  </si>
  <si>
    <t>979 SERVICIOS DE LA DIRECCIÓN OPERATIVA.</t>
  </si>
  <si>
    <t>PORCENTAJE DE SERVICIOS DE LA DIRECCIÓN OPERATIVA.</t>
  </si>
  <si>
    <t xml:space="preserve"> ATENCIÓN, SEGUIMIENTO Y CONTROL A TODOS Y CADA UNO DE LOS SERVICIOS OPERATIVOS QUE BRINDA LA COMISARÍA DE ZAPOPAN.</t>
  </si>
  <si>
    <t xml:space="preserve"> BASE DE DATOS Y DOCUMENTALES DE LA COMISARÍA GENERAL DE SEGURIDAD PÚBLICA.</t>
  </si>
  <si>
    <t>QUE SE SOLICITEN O EN SU CASO SE PRESENTEN O DEBAN ATENDERSE LOS SERVICIOS EN CUESTIÓN.</t>
  </si>
  <si>
    <t>980 SERVICIOS DE LA UNIDAD DE COMUNICACIÓN.</t>
  </si>
  <si>
    <t>PORCENTAJE DE SERVICIOS DE LA UNIDAD DE COMUNICACIÓN.</t>
  </si>
  <si>
    <t>ATENCIÓN, SEGUIMIENTO Y CONTROL A TODOS Y CADA UNO DE LOS SERVICIOS  DE COMUNICACIÓN QUE BRINDA LA COMISARÍA DE ZAPOPAN.</t>
  </si>
  <si>
    <t xml:space="preserve"> BASE DE DATOS Y DOCUMENTALES DE LA UNIDAD DE COMUNICACIÓN DE LA COMISARÍA GENERAL DE SEGURIDAD PÚBLICA.</t>
  </si>
  <si>
    <t>981 SERVICIOS DE VIGILANCIA ESPECIALIZADOS.</t>
  </si>
  <si>
    <t>PORCENTAJE DE SERVICIOS DE VIGILANCIA ESPECIALIZADOS.</t>
  </si>
  <si>
    <t>ATENCIÓN, SEGUIMIENTO Y CONTROL A TODOS Y CADA UNO DE LOS  SERVICIOS DE VIGILANCIA ESPECIALIZADOS QUE BRINDA LA COMISARÍA DE ZAPOPAN</t>
  </si>
  <si>
    <t xml:space="preserve"> BASE DE DATOS Y DOCUMENTALES DE LOS ESCUADRONES DE LA  COMISARÍA GENERAL DE SEGURIDAD PÚBLICA.</t>
  </si>
  <si>
    <t>982 SERVICIOS DE VIGILANCIA ORDINARIA DE SECTORES.</t>
  </si>
  <si>
    <t>PORCENTAJE DE SERVICIOS DE VIGILANCIA ORDINARIA DE SECTORES.</t>
  </si>
  <si>
    <t>ATENCIÓN, SEGUIMIENTO Y CONTROL A TODOS LOS  SERVICIOS DE VIGILANCIA ORDINARIA DE SECTORES QUE BRINDA LA COMISARÍA DE ZAPOPAN</t>
  </si>
  <si>
    <t xml:space="preserve"> BASE DE DATOS Y DOCUMENTALES DE LOS SECTORES DE LA  COMISARÍA GENERAL DE SEGURIDAD PÚBLICA.</t>
  </si>
  <si>
    <t>983 SERVICIOS DEL CENTRO DE CONTROL, COMANDO, COMUNICACIÓN, CÓMPUTO Y COORDINACIÓN.</t>
  </si>
  <si>
    <t>PORCENTAJE DE SERVICIOS DEL CENTRO DE CONTROL, COMANDO, COMUNICACIÓN, CÓMPUTO Y COORDINACIÓN.</t>
  </si>
  <si>
    <t>ATENCIÓN, SEGUIMIENTO Y CONTROL A TODOS LOS  SERVICIOS DE C5 QUE BRINDA ESTA COMISARÍA DE ZAPOPAN</t>
  </si>
  <si>
    <t xml:space="preserve"> BASE DE DATOS Y DOCUMENTALES DE CENTRO DE CONTROL, COMANDO, COMUNICACIÓN, CÓMPUTO Y COORDINACIÓN C5.</t>
  </si>
  <si>
    <t>984 SERVICIOS DEL DESPACHO DE COMISARÍA GENERAL.</t>
  </si>
  <si>
    <t>PORCENTAJE DE SERVICIOS DEL DESPACHO DE COMISARÍA GENERAL.</t>
  </si>
  <si>
    <t>ATENCIÓN, SEGUIMIENTO Y CONTROL A TODOS LOS  SERVICIOS DEL DESPACHO QUE BRINDA ESTA COMISARÍA DE ZAPOPAN</t>
  </si>
  <si>
    <t>013 ACCIONES DE PREVENCIÓN SOCIAL REALIZADAS</t>
  </si>
  <si>
    <t>PORCENTAJE DE ACCIONES DE PREVENCIÓN SOCIAL</t>
  </si>
  <si>
    <t>ACCIONES DE PREVENCIÓN SOCIAL REALIZADAS QUE CONTRIBUYAN A LA PREVENCIÓN DEL DELITO DENTRO DEL MUNICIPIO.</t>
  </si>
  <si>
    <t xml:space="preserve"> BASE DE DATOS Y DOCUMENTALES  DEL CENTRO DE PREVENCIÓN SOCIAL DE LA COMISARÍA GENERAL DE SEGURIDAD PÚBLICA.</t>
  </si>
  <si>
    <t>QUE LA CIUDADANÍA NO SE NIEGUE A LA OPERACIÓN DEL PROGRAMA.</t>
  </si>
  <si>
    <t>950 TALLERES EN MATERIA DE PREVENCIÓN DEL DELITO.</t>
  </si>
  <si>
    <t>PORCENTAJE DE ASISTENTES A TALLERES EN MATERIA DE PREVENCIÓN DEL DELITO.</t>
  </si>
  <si>
    <t>REALIZACIÓN DE TALLERES QUE CONTRIBUYAN A LA PREVENCIÓN DEL DELITO DENTRO DEL MUNICIPIO.</t>
  </si>
  <si>
    <t>(ASISTENTES A TALLERES  QUE SE IMPARTIERON / ASISTENTES A TALLERES QUE SE PROGRAMARON)*100</t>
  </si>
  <si>
    <t>QUE LA CIUDADANÍA SE INTERESE POR LOS TEMAS DESARROLLADOS DURANTE LAS PLÁTICAS O TALLERES IMPLEMENTADOS.</t>
  </si>
  <si>
    <t>858 PLÁTICAS EN MATERIA DE PREVENCIÓN DEL DELITO.</t>
  </si>
  <si>
    <t>PORCENTAJE DE ASISTENTES A PLÁTICAS EN MATERIA DE PREVENCIÓN DEL DELITO.</t>
  </si>
  <si>
    <t>REALIZACIÓN DE PLÁTICAS QUE CONTRIBUYAN A LA PREVENCIÓN DEL DELITO DENTRO DEL MUNICIPIO.</t>
  </si>
  <si>
    <t>(ASISTENTES A PLÁTICAS QUE SE IMPARTIERON / ASISTENTES A PLÁTICAS PROGRAMADAS)*100</t>
  </si>
  <si>
    <t>011 ACCIONES DE PROFESIONALIZACIÓN REALIZADAS.</t>
  </si>
  <si>
    <t>PORCENTAJE DE PROFESIONALIZACIÓN.</t>
  </si>
  <si>
    <t>ACCIONES DE PROFESIONALIZACIÓN REALIZADAS EN RELACIÓN A TODOS LOS INTEGRANTES DE LA ORGANIZACIÓN.</t>
  </si>
  <si>
    <t>(ACCIONES DE PROFESIONALIZACIÓN / ESTADO DE FUERZA)*100</t>
  </si>
  <si>
    <t>DIRECCIÓN DEL SERVICIO PROFESIONAL DE CARRERA POLICIAL, SECCIÓN DE ENLACE DE CONTROL DE CONFIANZA, RECURSOS HUMANOS DE SEGURIDAD PÚBLICA</t>
  </si>
  <si>
    <t>QUE SE CUENTE CON LOS RECURSOS Y LA DISPONIBILIDAD DEL PERSONAL OPERATIVO Y ADMINISTRATIVO.</t>
  </si>
  <si>
    <t>975 ACCIONES DE CONTROL DE CONFIANZA PROGRAMADOS</t>
  </si>
  <si>
    <t>PORCENTAJE DE PERSONAL APROBADO EN CONTROL DE CONFIANZA</t>
  </si>
  <si>
    <t>ACCIONES DE CONTROL DE CONFIANZA REALIZADOS EN RELACIÓN A TODOS LOS INTEGRANTES DE LA ORGANIZACIÓN.</t>
  </si>
  <si>
    <t>(ELEMENTOS OPERATIVOS  APROBADOS / ELEMENTOS OPERATIVOS APROBADOS PROGRAMADOS)*100</t>
  </si>
  <si>
    <t>SECCIÓN DE ENLACE EN CONTROL DE CONFIANZA.</t>
  </si>
  <si>
    <t>QUE EL CENTRO ESTATAL DE EVALUACIÓN Y CONTROL DE CONFIANZA REALICE LA PROGRAMACIÓN DE EVALUACIÓN PARA LOS ELEMENTOS OPERATIVOS.</t>
  </si>
  <si>
    <t>081 SERVICIOS DE CAPACITACIÓN AL PERSONAL ADMINISTRATIVO Y OPERATIVO.</t>
  </si>
  <si>
    <t xml:space="preserve">PORCENTAJE DE SERVICIOS DE CAPACITACIÓN AL PERSONAL ADMINISTRATIVO Y OPERATIVO. </t>
  </si>
  <si>
    <t>ACCIONES DE CAPACITACIÓN AL PERSONAL ADMINISTRATIVO Y OPERATIVO.</t>
  </si>
  <si>
    <t>(SERVICIOS DE CAPACITACIÓN  A PERSONAL ADMINISTRATIVO Y OPERATIVO REALIZADOS / SERVICIOS DE CAPACITACIÓN PROGRAMADOS)*100</t>
  </si>
  <si>
    <t>RECURSOS HUMANOS DE SEGURIDAD PÚBLICA, SERVICIO PROFESIONAL DE CARRERA POLICIAL</t>
  </si>
  <si>
    <t>QUE EL PERSONAL ADMINISTRATIVO SE INTERESE POR LOS SERVICIOS DE  CARRERA PROFESIONAL Y QUE EL SERVICIO PROFESIONAL DE CARRERA POLICIAL IDENTIFIQUE QUÉ PERSONAL FALTA DE CAPACITAR CONFORME A LA REGLAMENTACIÓN DEL SESNSP.</t>
  </si>
  <si>
    <t xml:space="preserve">ROBERTO LÓPEZ MACÍAS </t>
  </si>
  <si>
    <t xml:space="preserve">15.1. INFRAESTRUCTURA DE COMERCIO Y SERVICIOS COMUNITARIOS. </t>
  </si>
  <si>
    <t>COORDINACIÓN DE INFRAESTRUCTURA DE COMERCIO Y SERVICIOS COMUNITARIOS</t>
  </si>
  <si>
    <t>2.2. VIVIENDA Y SERVICIOS A LA COMUNIDAD.</t>
  </si>
  <si>
    <t>2.2.6. SERVICIOS COMUNALES.</t>
  </si>
  <si>
    <t>METAS ANUAL</t>
  </si>
  <si>
    <t>09 SE CONTRIBUYE A FOMENTAR UN ENTORNO COMERCIAL ORDENADO Y SALUDABLE MEDIANTE UNA ATENCIÓN OPORTUNA.</t>
  </si>
  <si>
    <t xml:space="preserve">PORCENTAJE DE ACCIONES REALIZADAS PARA LA MEJORA DE LOS SERVICIOS  </t>
  </si>
  <si>
    <t xml:space="preserve">  ACCIONES REALIZADAS PARA LA MEJORA DE SERVICIOS PÚBLICOS</t>
  </si>
  <si>
    <t>(ACCIONES REALIZADAS / TOTAL DE ACCIONES PROGRAMADAS)*100</t>
  </si>
  <si>
    <t>DOCUMENTACIÓN, ENCUESTAS, REUNIONES DE SEGUIMIENTO.</t>
  </si>
  <si>
    <t>09 LOS USUARIOS PERCIBEN UN ENTORNO SOCIAL ORDENADO, SALUDABLE, EFICIENTE Y RECEPTIVO A LAS NECESIDADES DE LA COMUNIDAD.</t>
  </si>
  <si>
    <t>PROMEDIO DEL NIVEL DE SATISFACCIÓN DE LA CALIDAD DE LOS SERVICIOS OBTENIDO</t>
  </si>
  <si>
    <t>(SUMATORIA DEL NIVEL DE SATISFACCIÓN OBTENIDO EN LAS ENCUESTAS / NÚMERO DE ENCUESTAS APLICADAS)*100</t>
  </si>
  <si>
    <t>INFORMES DE RESULTADOS DE LA COORDINACIÓN.</t>
  </si>
  <si>
    <t>QUE LA CIUDADANÍA DEMANDE SERVICIOS OFERTADOS POR LA COORDINACIÓN.</t>
  </si>
  <si>
    <t>QUE LOS CIUDADANOS REALICEN LAS SOLICITUDES DE SERVICIO  O ENCUESTAS NECESARIAS.</t>
  </si>
  <si>
    <t>088 ORDENAMIENTO DEL COMERCIO EN VÍA PÚBLICA Y MERCADOS MUNICIPALES LOGRADO.</t>
  </si>
  <si>
    <t>PORCENTAJE DE SUPERVISIONES REALIZADAS.</t>
  </si>
  <si>
    <t>CONTROL Y VIGILANCIA EN LOS COMERCIOS Y MERCADOS MUNICIPALES.</t>
  </si>
  <si>
    <t>(SUPERVISIONES REALIZADAS / TOTAL DE SUPERVISIONES PROGRAMADAS)*100</t>
  </si>
  <si>
    <t>ARCHIVO DOCUMENTAL Y/O DIGITAL DE LA COORDINACIÓN GENERAL DE SERVICIOS MUNICIPALES.</t>
  </si>
  <si>
    <t>QUE SE REALICEN SUPERVISIONES EN EL TRIMESTRE.</t>
  </si>
  <si>
    <t xml:space="preserve"> 320 MANTENIMIENTO DE MERCADOS MUNICIPALES.</t>
  </si>
  <si>
    <t>PORCENTAJE DE SERVICIOS DE MANTENIMIENTO DE MERCADOS MUNICIPALES REALIZADOS.</t>
  </si>
  <si>
    <t>REALIZACIÓN DE SERVICIOS DE MANTENIMIENTO PREVENTIVO Y/O CORRECTIVO EN MERCADOS MUNICIPALES.</t>
  </si>
  <si>
    <t>(SERVICIOS DE MANTENIMIENTO REALIZADOS / TOTAL DE SERVICIOS DE MANTENIMIENTO PROGRAMADOS)*100</t>
  </si>
  <si>
    <t>ARCHIVO DOCUMENTAL Y/O DIGITAL DE LA DIRECCIÓN DE MERCADOS.</t>
  </si>
  <si>
    <t>QUE SE REPORTE POR PARTE DE LOS CIUDADANOS LAS SOLICITUDES DE SERVICIOS DE MANTENIMIENTO PREVENTIVO Y/O CORRECTIVO</t>
  </si>
  <si>
    <t>322 INTENDENCIA EN MERCADOS MUNICIPALES.</t>
  </si>
  <si>
    <t>PORCENTAJE DE SERVICIOS SOLICITADOS DE INTENDENCIA EN MERCADOS MUNICIPALES.</t>
  </si>
  <si>
    <t>SERVICIOS DE INTENDENCIA EN MERCADOS MUNICIPALES.</t>
  </si>
  <si>
    <t>(SERVICIOS DE INTENDENCIA SOLICITADOS / SERVICIOS DE INTENDENCIA PROGRAMADOS)*100</t>
  </si>
  <si>
    <t>SE CUENTA CON EL RECURSO HUMANO Y MATERIAL PARA REALIZAR LOS SERVICIOS.</t>
  </si>
  <si>
    <t>323 ADMINISTRACIÓN DE CONCESIONARIOS.</t>
  </si>
  <si>
    <t>PORCENTAJE DE SOLICITUDES DE ADMINISTRACIÓN DE CONCESIONARIOS RESUELTAS.</t>
  </si>
  <si>
    <t>CONTROL Y SEGUIMIENTO A LAS SOLICITUDES.</t>
  </si>
  <si>
    <t>(SOLICITUDES RESUELTAS / SOLICITUDES RECIBIDAS)*100</t>
  </si>
  <si>
    <t>QUE LA CIUDADANÍA SOLICITE EL SERVICIO OFERTADO.</t>
  </si>
  <si>
    <t>345 ATENCIÓN A QUEJAS SOBRE EL COMERCIO EN TIANGUIS.</t>
  </si>
  <si>
    <t>PORCENTAJE DE QUEJAS SOBRE EL COMERCIO EN TIANGUIS ATENDIDAS.</t>
  </si>
  <si>
    <t xml:space="preserve">CONTROL Y SEGUIMIENTO A LAS QUEJAS PRESENTADAS. </t>
  </si>
  <si>
    <t>(QUEJAS ATENDIDAS / QUEJAS RECIBIDAS)*100</t>
  </si>
  <si>
    <t>ARCHIVO DOCUMENTAL Y/O DIGITAL DE LA DIRECCIÓN DE TIANGUIS Y COMERCIO EN ESPACIOS ABIERTOS.</t>
  </si>
  <si>
    <t>QUE LA CIUDADANÍA PRESENTE QUEJAS.</t>
  </si>
  <si>
    <t>346 ACTUALIZACIÓN AL PADRÓN DEL COMERCIO EN TIANGUIS.</t>
  </si>
  <si>
    <t>PORCENTAJE DE ACTUALIZACIONES AL PADRÓN DEL COMERCIO EN TIANGUIS REALIZADAS.</t>
  </si>
  <si>
    <t>ALTAS, BAJAS Y ACTUALIZACIONES AL PADRÓN DEL COMERCIO EN TIANGUIS.</t>
  </si>
  <si>
    <t>(ACTUALIZACIONES REALIZADAS / ACTUALIZACIONES  SOLICITADAS)*100</t>
  </si>
  <si>
    <t>QUE SE SOLICITEN O SEAN NECESARIAS MODIFICACIONES AL PADRÓN DE COMERCIO.</t>
  </si>
  <si>
    <t>347 PERMISO DE AUSENCIA TEMPORAL EN COMERCIO EN TIANGUIS.</t>
  </si>
  <si>
    <t>PORCENTAJE DE PERMISOS DE AUSENCIA TEMPORAL EN COMERCIO EN TIANGUIS OTORGADOS.</t>
  </si>
  <si>
    <t xml:space="preserve">SEGUIMIENTO A TRÁMITE DE PERMISO DE AUSENCIA EN TIANGUIS DEL MUNICIPIO. </t>
  </si>
  <si>
    <t>(PERMISOS OTORGADOS / PERMISOS SOLICITADOS)*100</t>
  </si>
  <si>
    <t>QUE LOS COMERCIANTES SOLICITEN EL PERMISO DE AUSENCIA AL COORDINADOR RESPONSABLE.</t>
  </si>
  <si>
    <t>348 ASIGNACIÓN DE ESPACIOS DE ROL EN COMERCIO EN TIANGUIS.</t>
  </si>
  <si>
    <t>PORCENTAJE DE ESPACIOS DE ROL DE COMERCIO EN TIANGUIS ASIGNADOS.</t>
  </si>
  <si>
    <t>CONTROL Y VIGILANCIA EN LA ASIGNACIÓN DE LUGARES LIBRES EN LOS TIANGUIS MUNICIPALES.</t>
  </si>
  <si>
    <t>(LUGARES ASIGNADOS / LUGARES DISPONIBLES)*100</t>
  </si>
  <si>
    <t>QUE EXISTAN LUGARES LIBRES PARA ASIGNAR.</t>
  </si>
  <si>
    <t>349 REGISTRO DE COMERCIANTES DE JUEGOS MECÁNICOS, JUEGOS COMPLEMENTARIOS Y COMPLEMENTOS.</t>
  </si>
  <si>
    <t>PORCENTAJE DE REGISTRO DE COMERCIANTES DE JUEGOS MECÁNICOS, JUEGOS COMPLEMENTARIOS Y COMPLEMENTOS REALIZADOS.</t>
  </si>
  <si>
    <t>CONTROL EN EL REGISTRO DE COMERCIANTES CON GIROS DE JUEGOS MECÁNICOS, JUEGOS COMPLEMENTARIOS Y COMPLEMENTOS.</t>
  </si>
  <si>
    <t>(REGISTROS REALIZADOS / REGISTROS SOLICITADOS)*100</t>
  </si>
  <si>
    <t>QUE SOLICITEN EL REGISTRO PARA ESTE TIPO DE GIROS.</t>
  </si>
  <si>
    <t>350 OPERATIVOS DE ORDENAMIENTO, FESTIVIDADES Y EVENTOS ESPECIALES (DÍA DE MUERTOS, 10 DE MAYO, ROMERÍA, EVENTOS ESPECIALES).</t>
  </si>
  <si>
    <t>PORCENTAJE DE OPERATIVOS DE ORDENAMIENTO Y FESTIVIDADES (DÍA DE MUERTOS,10 DE MAYO, ROMERÍA, EVENTOS ESPECIALES) REALIZADOS.</t>
  </si>
  <si>
    <t>CONTROL Y VIGILANCIA DE ORDENAMIENTO Y FESTIVIDADES MEDIANTE LA EJECUCIÓN DE OPERATIVOS .</t>
  </si>
  <si>
    <t>(OPERATIVOS DE ORDENAMIENTO Y FESTIVIDADES REALIZADAS / OPERATIVOS DE ORDENAMIENTO Y FESTIVIDADES  PROGRAMADAS)*100</t>
  </si>
  <si>
    <t>QUE SE CUENTE CON LOS RECURSOS NECESARIOS PARA EL DESARROLLO DE LOS OPERATIVOS.</t>
  </si>
  <si>
    <t>351 BALIZAMIENTO DE ESPACIOS PARA COMERCIO EN TIANGUIS.</t>
  </si>
  <si>
    <t>PORCENTAJE DE SERVICIOS DE BALIZAMIENTO DE ESPACIOS PARA COMERCIO EN TIANGUIS REALIZADOS.</t>
  </si>
  <si>
    <t>SERVICIOS DE PINTADO Y BALIZAMIENTO REALIZADOS  EN TIANGUIS  DEL MUNICIPIO.</t>
  </si>
  <si>
    <t>(SERVICIOS DE PINTADO Y BALIZAMIENTO REALIZADOS / SERVICIOS DE PINTADO Y BALIZAMIENTO PROGRAMADOS)*100</t>
  </si>
  <si>
    <t>QUE SE CUENTE CON RECURSO HUMANO Y MATERIAL PARA EJECUTAR SERVICIOS DE REHABILITACIÓN EN TIANGUIS DEL MUNICIPIO.</t>
  </si>
  <si>
    <t>105 CÁRNICOS SEGUROS PARA EL CONSUMO HUMANO ENTREGADOS.</t>
  </si>
  <si>
    <t>PORCENTAJE DE VOLUMEN CÁRNICO SACRIFICADO.</t>
  </si>
  <si>
    <t>MIDE LA CALIDAD EN CÁRNICOS SEGUROS PARA EL CONSUMO HUMANO QUE ACREDITEN INOCUIDAD.</t>
  </si>
  <si>
    <t>(VOLUMEN CÁRNICO SACRIFICADO / VOLUMEN CÁRNICO  PROGRAMADO)*100</t>
  </si>
  <si>
    <t>QUE LOS INTRODUCTORES INGRESEN GANADO A LOS RASTROS MUNICIPALES.</t>
  </si>
  <si>
    <t>402 SACRIFICIO DE PORCINOS EN EL RASTRO DE ZAPOPAN REALIZADOS.</t>
  </si>
  <si>
    <t>PORCENTAJE DE PORCINOS EN EL RASTRO DE ZAPOPAN SACRIFICADOS.</t>
  </si>
  <si>
    <t>MIDE EL AVANCE EN EL SACRIFICIO DE PORCINOS.</t>
  </si>
  <si>
    <t>(SACRIFICIO DE PORCINOS REALIZADOS / SACRIFICIO DE PORCINOS PROGRAMADOS)*100</t>
  </si>
  <si>
    <t>ARCHIVO DOCUMENTAL Y/O DIGITAL DE LA DIRECCIÓN DE RASTRO MUNICIPAL.</t>
  </si>
  <si>
    <t>403 SACRIFICIO DE BOVINOS EN EL RASTRO DE ZAPOPAN REALIZADOS.</t>
  </si>
  <si>
    <t>PORCENTAJE DE BOVINOS EN EL RASTRO DE ZAPOPAN SACRIFICADOS.</t>
  </si>
  <si>
    <t>MIDE EL AVANCE EN EL SACRIFICIO DE BOVINOS.</t>
  </si>
  <si>
    <t>(SACRIFICIO DE BOVINOS REALIZADOS / SACRIFICIO DE BOVINOS PROGRAMADOS)*100</t>
  </si>
  <si>
    <t>121 SACRIFICIO DE PORCINOS EN EL RASTRO DE ATEMAJAC REALIZADOS.</t>
  </si>
  <si>
    <t>PORCENTAJE DE PORCINOS EN EL RASTRO DE ATEMAJAC SACRIFICADOS.</t>
  </si>
  <si>
    <t>122 VOLUMEN DE RESIDUOS PROCESADOS</t>
  </si>
  <si>
    <t>PORCENTAJE DE RESIDUOS PROCESADOS</t>
  </si>
  <si>
    <t>MIDE EL AVANCE DE RESIDUOS PROCESADOS</t>
  </si>
  <si>
    <t>(VOLUMEN DE RESIDUOS PROCESADOS / VOLUMEN PROGRAMADO DE RESIDUOS PROCESADOS)*100</t>
  </si>
  <si>
    <t>139 SERVICIOS DE CEMENTERIOS REALIZADOS.</t>
  </si>
  <si>
    <t>PORCENTAJE DE SERVICIOS DE CEMENTERIOS REALIZADOS.</t>
  </si>
  <si>
    <t>LA POBLACIÓN DEL MUNICIPIO SE BENEFICIA CON LOS SERVICIOS DE CEMENTERIOS MUNICIPALES.</t>
  </si>
  <si>
    <t>(SERVICIOS REALIZADOS / SERVICIOS SOLICITADOS)*100</t>
  </si>
  <si>
    <t>QUE SE REALICEN PROGRAMAS DE SANIDAD  POR OTRAS DEPENDENCIAS ESTATALES.</t>
  </si>
  <si>
    <t>409 SERVICIOS PRESTADOS EN CEMENTERIOS MUNICIPALES ENTREGADOS.</t>
  </si>
  <si>
    <t>PORCENTAJE DE SERVICIOS DE CALIDAD A LOS USUARIOS DENTRO DE LOS CEMENTERIOS REALIZADOS.</t>
  </si>
  <si>
    <t>BRINDAR SERVICIOS DE CALIDAD CONTANDO CON PERSONAL CAPACITADO Y CONDICIONES ÓPTIMAS EN LOS CEMENTERIOS.</t>
  </si>
  <si>
    <t>ARCHIVO DOCUMENTAL Y/O DIGITAL DE LA DIRECCIÓN DE CEMENTERIOS.</t>
  </si>
  <si>
    <t>DEPENDER  DE LOS SERVICIOS SOLICITADOS POR  CIUDADANOS  EN CEMENTERIOS MUNICIPALES.</t>
  </si>
  <si>
    <t>319 MANTENIMIENTO DE CEMENTERIOS REALIZADOS.</t>
  </si>
  <si>
    <t>PORCENTAJE DE SERVICIOS DE MANTENIMIENTO DE CEMENTERIOS REALIZADOS.</t>
  </si>
  <si>
    <t xml:space="preserve">REALIZACIÓN  DE SERVICIOS DE MANTENIMIENTO PREVENTIVO  Y/O CORRECTIVO EN LOS CEMENTERIOS MUNICIPALES. </t>
  </si>
  <si>
    <t>QUE  SE REPORTE POR PARTE DE LOS ADMINISTRADORES DE LOS CEMENTERIOS MUNICIPALES EL SERVICIOS DE MANTENIMIENTO PREVENTIVO Y/O CORRECTIVO.</t>
  </si>
  <si>
    <t xml:space="preserve">375 OPERATIVOS EN DÍAS CONMEMORATIVOS REALIZADOS. </t>
  </si>
  <si>
    <t>PORCENTAJE DE ASISTENCIA A LOS CEMENTERIOS MUNICIPALES EN LOS DÍAS CONMEMORATIVOS.</t>
  </si>
  <si>
    <t>MIDE EL NIVEL DE ASISTENCIA DE LAS PERSONAS A LOS CEMENTERIOS EN LOS DÍAS CONMEMORATIVOS, DE ACUERDO A LOS SIGUIENTES OPERATIVOS
1. OPERATIVO DÍA DE LA MADRE
2. OPERATIVO DÍA DEL PADRE
3. OPERATIVO DÍA DE MUERTOS.</t>
  </si>
  <si>
    <t>(CONTEO DE ASISTENCIA EN LOS DÍAS CONMEMORATIVOS A LOS CEMENTERIOS MUNICIPALES / NÚMERO DE ASISTENTES PROYECTADOS)*100</t>
  </si>
  <si>
    <t>QUE LOS CIUDADANOS NO ASISTAN A LOS CEMENTERIOS MUNICIPALES EN LOS DÍAS CONMEMORATIVOS.</t>
  </si>
  <si>
    <t>039 CAMPAÑAS Y SENSIBILIZACIÓN DE PROTECCIÓN ANIMAL RECIBIDA.</t>
  </si>
  <si>
    <t>PORCENTAJE DE CAMPAÑAS  DE PROTECCIÓN ANIMAL.</t>
  </si>
  <si>
    <t>CAMPAÑAS DE PROTECCIÓN ANIMAL PARA ERRADICAR CUALQUIER FORMA MALTRATO ANIMAL, GENERANDO CONCIENCIA EN LA POBLACIÓN.</t>
  </si>
  <si>
    <t>(CAMPAÑAS REALIZADAS / CAMPAÑAS PLANEADAS)*100</t>
  </si>
  <si>
    <t>BASES DE DATOS Y DOCUMENTALES, DIRECCIÓN DE PROTECCIÓN ANIMAL.</t>
  </si>
  <si>
    <t xml:space="preserve">RESPUESTA POSITIVA DE LA POBLACIÓN. QUE SE CUENTE CON RECURSOS HUMANOS SUFICIENTES  PARA APLICAR EL PROGRAMA </t>
  </si>
  <si>
    <t>386 CAMPAÑA DE ESTERILIZACIÓN GRATUITA EN COLONIAS.</t>
  </si>
  <si>
    <t>PORCENTAJE DE CAMPAÑAS DE ESTERILIZACIÓN REALIZADAS.</t>
  </si>
  <si>
    <t>PERMITE MEDIR LA EFECTIVIDAD DE LAS CAMPAÑAS DE ESTERILIZACIÓN.</t>
  </si>
  <si>
    <t>(NÚMERO DE ESTERILIZACIONES ATENDIDAS / NÚMERO DE ESTERILIZACIONES PROGRAMADAS)*100</t>
  </si>
  <si>
    <t xml:space="preserve">RESPUESTA POSITIVA POR PARTE DE LA POBLACIÓN A LA CAMPAÑA. QUE SE CUENTE CON LOS RECURSOS HUMANOS Y MATERIALES NECESARIOS PARA SU APLICACIÓN, </t>
  </si>
  <si>
    <t>387 CAMPAÑA DE VACUNACIÓN ANTIRRÁBICA.</t>
  </si>
  <si>
    <t>PORCENTAJE DE CAMPAÑAS DE VACUNACIÓN REALIZADAS.</t>
  </si>
  <si>
    <t>PERMITE MEDIR LA EFECTIVIDAD DE LAS CAMPAÑAS DE VACUNACIÓN.</t>
  </si>
  <si>
    <t>(NÚMERO DE CAMPAÑAS DE VACUNACIÓN REALIZADAS / NÚMERO DE CAMPAÑAS  DE VACUNACIÓN PROGRAMADAS)*100</t>
  </si>
  <si>
    <t>RESPUESTA POSITIVA POR PARTE DE LA POBLACIÓN A LA CAMPAÑA. QUE SE CUENTE CON LOS RECURSOS HUMANOS Y MATERIALES NECESARIOS PARA SU APLICACIÓN.</t>
  </si>
  <si>
    <t>419 CHARLAS DE SENSIBILIZACIÓN SOBRE CUIDADO RESPONSABLE.</t>
  </si>
  <si>
    <t>PORCENTAJE DE PLÁTICAS DE SENSIBILIZACIÓN DE TENENCIA RESPONSABLE DE MASCOTAS REALIZADAS.</t>
  </si>
  <si>
    <t>PLÁTICAS DE SENSIBILIZACIÓN DE TENENCIA RESPONSABLE DE MASCOTAS DEL MUNICIPIO.</t>
  </si>
  <si>
    <t>(PLÁTICAS REALIZADAS / PLÁTICAS PLANEADAS)*100</t>
  </si>
  <si>
    <t>INTERÉS POR PARTE DE LOS HABITANTES. QUE SE CUENTE CON LOS RECURSOS HUMANOS SUFICIENTES PARA LA APLICACIÓN DEL PROGRAMA.</t>
  </si>
  <si>
    <t>126 SERVICIOS DE PROTECCIÓN  ANIMAL Y SALUD PÚBLICA ENTREGADOS.</t>
  </si>
  <si>
    <t>PORCENTAJE DE SERVICIOS DE PROTECCIÓN ANIMAL Y SALUD PÚBLICA ENTREGADOS.</t>
  </si>
  <si>
    <t>DIVERSOS SERVICIOS DE PROTECCIÓN ANIMAL Y SALUD PÚBLICA ENTREGADOS EN EL MUNICIPIO DE ZAPOPAN.</t>
  </si>
  <si>
    <t xml:space="preserve">QUE SE CUENTE CON INSTALACIONES ESPECIALES Y PERSONAL CALIFICADO. QUE SE CUENTE CON LOS INSUMOS Y USUARIOS ESPERADOS. </t>
  </si>
  <si>
    <t>384 ATENCIÓN MÉDICA VETERINARIA.</t>
  </si>
  <si>
    <t>PORCENTAJE DE ATENCIÓN MÉDICA VETERINARIA REALIZADAS.</t>
  </si>
  <si>
    <t>LA MEDICINA VETERINARIA ES LA RAMA DE LA MEDICINA QUE SE OCUPA DE LA PREVENCIÓN, DIAGNÓSTICO Y TRATAMIENTO DE ENFERMEDADES, TRASTORNOS Y LESIONES EN LOS ANIMALES NO HUMANOS. EL ÁMBITO DE LA MEDICINA VETERINARIA ES AMPLIO, CUBRIENDO TODAS LAS ESPECIES, TANTO DOMÉSTICAS COMO SILVESTRES.</t>
  </si>
  <si>
    <t>(ATENCIÓN MEDICA REALIZADA / ATENCIÓN MÉDICA SOLICITADA)*100</t>
  </si>
  <si>
    <t>ANIMALES QUE REQUIERAN ATENCIÓN  MÉDICA. QUE SE CUENTEN CON LOS INSUMOS NECESARIOS PARA SU LA APLICACIÓN.</t>
  </si>
  <si>
    <t>385 ATENCIÓN A REPORTES DE FAUNA DOMÉSTICA.</t>
  </si>
  <si>
    <t> PORCENTAJE DE REPORTES DE FAUNA DOMESTICA ATENDIDOS.</t>
  </si>
  <si>
    <t>REPORTES DE FAUNA DOMESTICA EMITIDOS POR LOS HABITANTES DEL MUNICIPIO.</t>
  </si>
  <si>
    <t>(REPORTES ATENDIDOS / REPORTES SOLICITADOS)*100</t>
  </si>
  <si>
    <t>QUE SE REALICEN REPORTES POR PARTE DE LOS CIUDADANOS.</t>
  </si>
  <si>
    <t>391 APLICACIÓN DE EUTANASIA A ANIMALES QUE LO REQUIERAN.</t>
  </si>
  <si>
    <t>PORCENTAJE DE APLICACIÓN DE EUTANASIA A ANIMALES REALIZADAS.</t>
  </si>
  <si>
    <t>EL ACTO DE PERMITIR LA MUERTE MEDIANTE LA SUPRESIÓN DE MEDIDAS MÉDICAS EXTREMAS Y/O APLICAR LA MUERTE INDOLORA A UN ANIMAL QUE SUFRE UNA SITUACIÓN PENOSA O UNA ENFERMEDAD AGÓNICA O INCURABLE O DE DIFÍCIL RECUPERACIÓN. LOS MÉTODOS DE EUTANASIA ESTÁN DISEÑADOS PARA CAUSAR EL MÍNIMO DOLOR Y ESTRÉS.</t>
  </si>
  <si>
    <t>(EUTANASIAS REALIZADAS / EUTANASIAS PROGRAMADAS)*100</t>
  </si>
  <si>
    <t>QUE SE CUMPLAN LOS REQUISITOS PARA LA APLICACIÓN.</t>
  </si>
  <si>
    <t>393 MANEJO DE RESIDUOS PATOLÓGICOS E INCINERACIÓN.</t>
  </si>
  <si>
    <t>PORCENTAJE DE MANEJO DE RESIDUOS PATOLÓGICOS E INCINERACIÓN REALIZADAS.</t>
  </si>
  <si>
    <t>LOS RESIDUOS SON DESECHOS, BASURAS O RESTOS QUE CARECEN DE UTILIDAD. PATOLÓGICO, POR SU PARTE, ES UN ADJETIVO QUE SE VINCULA A UNA PATOLOGÍA (EL GRUPO DE LOS SÍNTOMAS QUE CARACTERIZAN A UNA ENFERMEDAD O LA ESPECIALIDAD DE LA MEDICINA CENTRADA EN EL ANÁLISIS DE LAS ENFERMEDADES).</t>
  </si>
  <si>
    <t>(KILOS DE RESIDUOS MANEJADOS / KILOS DE RESIDUOS ESTIMADOS)*100</t>
  </si>
  <si>
    <t>QUE SE CUENTE CON PERSONAL CALIFICADO E INSTALACIONES ESPECIALES.</t>
  </si>
  <si>
    <t>ACTIVIDAD 4.9</t>
  </si>
  <si>
    <t>394 RESCATE Y REINSERCCIÓN DE FAUNA SILVESTRE Y DOMÉSTICA.</t>
  </si>
  <si>
    <t>PORCENTAJE DE REPORTES DE EMERGENCIAS DE CAPTURA Y REINSERCIÓN DE ANIMALES SILVESTRES Y FAUNA DOMÉSTICA ATENDIDAS.</t>
  </si>
  <si>
    <t>ATENCIÓN A EMERGENCIAS DE CAPTURA Y REINSERCIÓN DE ANIMALES SILVESTRES Y FAUNA DOMÉSTICA.</t>
  </si>
  <si>
    <t>QUE EXISTAN REPORTES POR PARTE DE LOS HABITANTES.</t>
  </si>
  <si>
    <t>ACTIVIDAD 4.10</t>
  </si>
  <si>
    <t>396 ATENCIÓN MÉDICA, ALIMENTACIÓN DE ANIMALES EN RESGUARDO.</t>
  </si>
  <si>
    <t>PORCENTAJE DE ATENCIÓN MÉDICA, ALIMENTACIÓN DE ANIMALES A RESGUARDO DEL MUNICIPIO.</t>
  </si>
  <si>
    <t>SE BRINDA ATENCIÓN A LOS ANIMALES EN RESGUARDO TANTO MÉDICA COMO ALIMENTICIA.</t>
  </si>
  <si>
    <t>(ATENCIÓN MÉDICA Y DIETAS OTORGADAS / ATENCIÓN MÉDICA Y DIETAS PROGRAMADAS)*100</t>
  </si>
  <si>
    <t xml:space="preserve"> QUE EXISTAN ANIMALES QUE REQUIERAN RESGUARDO, ATENCIÓN Y ALIMENTACIÓN.</t>
  </si>
  <si>
    <t>ACTIVIDAD 4.11</t>
  </si>
  <si>
    <t>395 SERVICIOS ADMINISTRATIVOS DE LA DIRECCIÓN DE PROTECCIÓN ANIMAL.</t>
  </si>
  <si>
    <t>PORCENTAJE DE SERVICIOS ADMINISTRATIVOS DE LA DIRECCIÓN DE PROTECCIÓN ANIMAL.</t>
  </si>
  <si>
    <t xml:space="preserve"> ATENCIÓN, SEGUIMIENTO Y CONTROL A TODOS Y CADA UNO DE LOS SERVICIOS ADMINISTRATIVOS QUE BRINDA LA DIRECCIÓN DE PROTECCIÓN ANIMAL.</t>
  </si>
  <si>
    <t>(SERVICIOS REALIZADOS / SERVICIOS PROGRAMADOS) *100</t>
  </si>
  <si>
    <t>QUE SE CUENTA CON INSTALACIONES ESPECIALES Y PERSONAL CALIFICADO.</t>
  </si>
  <si>
    <t>DIRECCIÓN DE MERCADOS, DIRECCIÓN DE TIANGUIS Y COMERCIO EN ESPACIOS ABIERTOS, DIRECCIÓN DE RASTRO MUNICIPAL, DIRECCIÓN DE CEMENTERIOS Y DIRECCIÓN DE PROTECCIÓN ANIMAL.</t>
  </si>
  <si>
    <t>ALEXIS ESPERANZA CALDERÓN UNDA.</t>
  </si>
  <si>
    <t>07.1. FISCALIZACIÓN, AUDITORÍA Y COMBATE A LA CORRUPCIÓN.</t>
  </si>
  <si>
    <t>G. REGULACIÓN Y SUPERVISIÓN.</t>
  </si>
  <si>
    <t>CONTRALORÍA CIUDADANA.</t>
  </si>
  <si>
    <t>1.1. LEGISLACIÓN.</t>
  </si>
  <si>
    <t>1.1.2. FISCALIZACIÓN.</t>
  </si>
  <si>
    <t>14 CONTRIBUIR A FORTALECER LA ADMINISTRACIÓN GUBERNAMENTAL MEDIANTE ESQUEMAS DE PREVENCIÓN, FISCALIZACIÓN, AUDITORÍA, ACCIONES DE INVESTIGACIÓN Y CORRECTIVAS, PARA GUIAR EL USO DE RECURSOS PÚBLICOS BAJO CRITERIOS DE EFICIENCIA, EFICACIA, ECONOMÍA, TRANSPARENCIA Y HONRADEZ; DE ACUERDO A LA NORMATIVIDAD APLICABLE; SE ESTABLECEN DIRECTRICES PARA ORIENTAR EL ACTUAR DE LA PERSONA SERVIDORA PÚBLICA A UNA CULTURA DE MEJORAS DEL CONTROL INTERNO, ÉTICA, ANTICORRUPCIÓN Y RENDICIÓN DE CUENTAS.</t>
  </si>
  <si>
    <t>PORCENTAJE EN LA ELABORACIÓN DEL PROGRAMA DE TRABAJO INSTITUCIONAL.</t>
  </si>
  <si>
    <t>ACTUALIZACIÓN DE LA INFORMACIÓN DE LAS ÁREAS QUE INTEGRAN LA DEPENDENCIA, PARA LLEVAR A CABO LOS INFORMES DE LA CONTRALORÍA CIUDADANA, ORIENTADOS AL CUMPLIMIENTO DEL PROGRAMA DE TRABAJO INSTITUCIONAL.</t>
  </si>
  <si>
    <t>(PROGRAMA DE TRABAJO EJECUTADO / PROGRAMA DE TRABAJO AUTORIZADO)*100</t>
  </si>
  <si>
    <t>DOCUMENTO AUTORIZADO QUE CONTIENE EL PROGRAMA DE TRABAJO INSTITUCIONAL E INFORME ANUAL DE ACTIVIDADES.</t>
  </si>
  <si>
    <t>14 EL MUNICIPIO DE ZAPOPAN FORTALECE EL DESEMPEÑO Y CONTROL INSTITUCIONAL MEDIANTE LA APLICACIÓN DE LA NORMATIVIDAD CORRESPONDIENTE, ASÍ COMO MEDIANTE EL EJERCICIO DE LOS PROCEDIMIENTOS DE CONTROL, BUENAS PRÁCTICAS, RENDICIÓN DE CUENTAS, RESPONSABILIDADES ADMINISTRATIVAS Y EN SU CASO, REMISIÓN A LA FISCALÍA ANTICORRUPCIÓN ESPECIALIZADA EN EL COMBATE A LA CORRUPCIÓN DEL ESTADO DE JASLICO, ASÍ COMO AL TRIBUNAL ADMINISTRATIVO DEL ESTADO DE JALISCO.  </t>
  </si>
  <si>
    <t>PORCENTAJE DE INFORMES QUE DAN CUENTA DE LA NORMATIVIDAD CORRESPONDIENTE.</t>
  </si>
  <si>
    <t>NÚMERO DE ACCIONES INTEGRADAS EN LOS INFORMES TRIMESTRALES PARA CUMPLIMENTAR LAS OBLIGACIONES EN MATERIA DE CONTROL, BUENAS PRÁCTICAS, RENDICIÓN DE CUENTAS, AUDITORÍAS, RESPONSABILIDADES ADMINISTRATIVAS Y PATRIMONIALES EN EL MUNICIPIO DE ZAPOPAN.</t>
  </si>
  <si>
    <t>(NÚMERO DE INFORMES  ELABORADOS / NÚMERO DE INFORMES  PROGRAMADOS)*100</t>
  </si>
  <si>
    <t>INFORMES DE ACTIVIDADES INSTITUCIONALES; ARCHIVOS DE LA CONTRALORÍA CIUDADANA.</t>
  </si>
  <si>
    <t xml:space="preserve">SE CUENTA CON LA INFORMACIÓN ACTUALIZADA POR PARTE DE LAS ÁREAS QUE INTEGRAN LA CONTRALORÍA CIUDADANA, RESPECTO AL AVANCE DE ACCIONES EFECTUADAS EN EL ÁMBITO DE SUS ATRIBUCIONES. </t>
  </si>
  <si>
    <t>189 INSTRUMENTOS NORMATIVOS AL INTERIOR DEL GOBIERNO MUNICIPAL EMITIDOS E IMPLEMENTADOS.</t>
  </si>
  <si>
    <t>PORCENTAJE DE LA INSTRUMENTACIÓN DE ACCIONES NORMATIVAS IMPLEMENTADAS.</t>
  </si>
  <si>
    <t>INSTRUMENTACIÓN DE ACCIONES NORMATIVAS ORIENTADAS A LA PREVENCIÓN Y CUMPLIMIENTO DE LAS OBLIGACIONES QUE DEBERÁN OBSERVAR SERVIDORES PÚBLICOS EN EL DESEMPEÑO DE SUS EMPLEOS, CARGOS O COMISIÓN.</t>
  </si>
  <si>
    <t>(INSTRUMENTOS NORMATIVOS IMPLEMENTADOS / INSTRUMENTOS NORMATIVOS PROYECTADOS)*100</t>
  </si>
  <si>
    <t xml:space="preserve">DOCUMENTOS NORMATIVOS, GESTIONES PARA SU EMISIÓN, INFORMES DE PROGRAMAS IMPLEMENTADOS Y ARCHIVOS DE LA CONTRALORÍA CIUDADANA. </t>
  </si>
  <si>
    <t>QUE EXISTAN LOS MEDIOS PARA LA PUBLICACIÓN DE LOS DOCUMENTOS NORMATIVOS, Y SE CUENTE CON LAS POSIBILIDADES MATERIALES Y ESTRUCTURALES PARA SU DEBIDA EJECUCIÓN.</t>
  </si>
  <si>
    <t>INDIRECTO, dado que las actividades que se llevan a cabo desde la Contraloría Ciudadana, se atienden conforme a lo dispuesto en la Ley General de Acceso a las Mujeres a una Vida Libre de Violencia, por lo que en ellas prevalece la perspectiva de género</t>
  </si>
  <si>
    <t>138 SEGUIMIENTO A ACCIONES EN LA MATERIA DE CONTROL INTERNO INSTITUCIONAL.</t>
  </si>
  <si>
    <t>PORCENTAJE DE LA IMPLEMENTACIÓN DE ACCIONES EN MATERIA DE CONTROL INTERNO INSTITUCIONAL.</t>
  </si>
  <si>
    <t>INSTRUMENTACIÓN DE ACCIONES NORMATIVAS ORIENTADAS AL SEGUIMIENTO Y CUMPLIMIENTO DEL CONTROL INTERNO INSTITUCIONAL.</t>
  </si>
  <si>
    <t>(ACCIONES IMPLEMENTADAS / ACCIONES PROGRAMADAS)*100</t>
  </si>
  <si>
    <t xml:space="preserve">PROGRAMA DE TRABAJO, INFORMES DE SEGUIMIENTO INSTITUCIONALES DE CONTROL INTERNO Y ARCHIVOS DE LA CONTRALORÍA CIUDADANA. </t>
  </si>
  <si>
    <t xml:space="preserve"> QUE SE CUENTE CON LA INFORMACIÓN ACTUALIZADA POR PARTE DE LAS DEPENDENCIAS EN MATERIA DE CONTROL INTERNO.</t>
  </si>
  <si>
    <t xml:space="preserve">870 PARTICIPACIÓN EN ÓRGANOS COLEGIADOS EN LOS QUE LA CONTRALORÍA CIUDADANA ACTÚA CON EL CARÁCTER DE SECRETARIO DE LOS MISMOS. </t>
  </si>
  <si>
    <t>PORCENTAJE DE ASISTENCIA A ÓRGANOS COLEGIADOS EN LOS QUE LA CONTRALORÍA CIUDADANA ASUME LA SECRETARÍA DE LOS MISMOS.</t>
  </si>
  <si>
    <t xml:space="preserve">FORTALECIMIENTO DE LOS ÓRGANOS COLEGIADOS EN LOS QUE PARTICIPA LA CONTRALORÍA CIUDADANA EN SU CARÁCTER DE SECRETARÍA DE LOS MISMOS. </t>
  </si>
  <si>
    <t>CONVOCATORIAS Y/O MINUTAS DEBIDAMENTE FIRMADAS Y PROTOCOLIZADAS, CON ANEXOS CORRESPONDIENTES Y ARCHIVOS DE LA CONTRALORÍA CIUDADANA.</t>
  </si>
  <si>
    <t>QUE EXISTAN LOS MEDIOS PARA LA REALIZACIÓN DE LAS SESIONES DE LOS ÓRGANOS COLEGIADOS EN LOS QUE ASUME LA SECRETARÍA DE LOS MISMOS.</t>
  </si>
  <si>
    <t>009 PARTICIPACIÓN EN CURSOS Y/O EVENTOS PARA LA GESTIÓN GUBERNAMENTAL.</t>
  </si>
  <si>
    <t>PORCENTAJE DE ASISTENCIA A CURSOS Y/O EVENTOS PARA LA GESTIÓN GUBERNAMENTAL.</t>
  </si>
  <si>
    <t>PARTICIPACIÓN EN  CURSOS Y/O EVENTOS POR PARTE DE REPRESENTANTES DE LA CONTRALORÍA CIUDADANA PARA MEJORAR LA GESTIÓN Y EL QUEHACER GUBERNAMENTAL.</t>
  </si>
  <si>
    <t>(CURSOS Y/O EVENTOS A LOS QUE SE ASISTIÓ / CURSOS Y/O EVENTOS A LOS QUE SE ESTIMA ASISTIR)*100</t>
  </si>
  <si>
    <t>ARCHIVO DOCUMENTAL DE LA CONTRALORÍA CIUDADANA.</t>
  </si>
  <si>
    <t>LOS CURSOS Y/O EVENTOS SE DESARROLLAN EN TIEMPO Y FORMA POR PARTE DE LOS ORGANIZADORES.</t>
  </si>
  <si>
    <t>149 SEGUIMIENTO A ACCIONES EN LAS MATERIAS DE INTEGRIDAD Y ÉTICA PÚBLICA.</t>
  </si>
  <si>
    <t xml:space="preserve">PORCENTAJE DE LA IMPLEMENTACIÓN DE ACCIONES EN MATERIA DE INTEGRIDAD Y ÉTICA PÚBLICA. </t>
  </si>
  <si>
    <t>INSTRUMENTACIÓN DE ACCIONES NORMATIVAS ORIENTADAS AL SEGUIMIENTO  EN MATERIA DE INTEGRIDAD Y ÉTICA PÚBLICA.</t>
  </si>
  <si>
    <t xml:space="preserve">PROGRAMA DE TRABAJO, INFORMES DE SEGUIMIENTO INSTITUCIONALES DE INTEGRIDAD Y ÉTICA PÚBLICA, Y ARCHIVOS DE LA CONTRALORÍA CIUDADANA. </t>
  </si>
  <si>
    <t xml:space="preserve"> QUE SE CUENTE CON LA INFORMACIÓN ACTUALIZADA POR PARTE DE LAS DEPENDENCIAS EN MATERIA INTEGRIDAD Y ÉTICA PÚBLICA. </t>
  </si>
  <si>
    <t>026 AUDITORÍAS PARA LA VIGILANCIA EN EL APEGO DE LA NORMATIVIDAD DE LAS ÁREAS DEL MUNICIPIO DE ZAPOPAN REALIZADAS.</t>
  </si>
  <si>
    <t>PORCENTAJE DE AUDITORÍAS REALIZADAS.</t>
  </si>
  <si>
    <t>AUDITORÍAS REALIZADAS POR PARTE DEL MUNICIPIO DE ZAPOPAN.</t>
  </si>
  <si>
    <t>(ACTAS FINALES DE AUDITORÍA / ACTAS DE INICIO DE AUDITORÍA)*100</t>
  </si>
  <si>
    <t>INFORMES DE AUDITORÍA, SEGUIMIENTO A LAS OBSERVACIONES, SOLVENTACIÓN POR PARTE DEL ENTE AUDITADO Y ARCHIVOS DE LA CONTRALORÍA CIUDADANA.</t>
  </si>
  <si>
    <t>QUE LAS DEPENDENCIAS COOPEREN EN EL PROCESO DE AUDITORÍA CON LA INFORMACIÓN SOLICITADA.</t>
  </si>
  <si>
    <t>301 REVISIÓN DE ESTIMACIONES DE OBRA PÚBLICA.</t>
  </si>
  <si>
    <t>PORCENTAJE DE REVISIÓN DE ESTIMACIONES DE OBRA PÚBLICA.</t>
  </si>
  <si>
    <t>REVISIÓN DE ESTIMACIONES DE OBRA PÚBLICA.</t>
  </si>
  <si>
    <t>(NÚMERO DE REVISIONES DE ESTIMACIONES DE OBRA PÚBLICA REALIZADAS / NÚMERO DE REVISIONES DE ESTIMACIONES DE OBRA PÚBLICA TOTALES)*100</t>
  </si>
  <si>
    <t>INFORMES DE VERIFICACIÓN REALIZADOS POR AUDITORES DE OBRA PÚBLICA, ACTAS CIRCUNSTANCIADAS DE HECHOS, SEGUIMIENTO Y SOLVENTACIÓN DE LOS HALLAZGOS DETECTADOS, OFICIOS DE VISTO BUENO A LA TERMINACIÓN Y OPERACIÓN.</t>
  </si>
  <si>
    <t>QUE LAS DEPENDENCIAS GARANTICEN UNA ADMINISTRACIÓN ADECUADA DE LOS RECURSOS PÚBLICOS.</t>
  </si>
  <si>
    <t>139 REALIZACIÓN DE AUDITORÍAS INTEGRALES DE OBRA PÚBLICA.</t>
  </si>
  <si>
    <t>PORCENTAJE DE AUDITORÍAS INTEGRALES DE OBRA PÚBLICA.</t>
  </si>
  <si>
    <t>AUDITORÍAS INTEGRALES A LAS ÁREAS RESPONSABLES DE LA EJECUCIÓN Y/O CONTRATACIÓN DE OBRA PÚBLICA</t>
  </si>
  <si>
    <t>(AUDITORÍAS REALIZADAS A LAS AREAS RESPONSABLES DE LA EJECUCIÓN Y/O CONTRATACIÓN DE OBRA PÚBLICA / AUDITORÍAS PROGRAMADAS A LAS ÁREAS RESPONSABLES DE LA EJECUCIÓN Y/O CONTRATACIÓN DE OBRA PÚBLICA)*100</t>
  </si>
  <si>
    <t>ACTAS DE INICIO DE AUDITORÍA, INFORMES DE VERIFICACIÓN DE OBRA, CÉDULAS ANALÍTICAS DOCUMENTALES, ACTAS CIRCUNSTANCIADAS, CÉDULAS DE OBSERVACIONES, INFORMES DE AUDITORÍA Y SEGUIMIENTO, Y OFICIO DE CONCLUSIÓN.</t>
  </si>
  <si>
    <t>QUE EL ENTE AUDITADO CUMPLA EN TIEMPO Y FORMA CON LOS REQUERIMIENTOS DE INFORMACIÓN, ASÍ COMO LAS VERIFICACIONES DE OBRA PÚBLICA.</t>
  </si>
  <si>
    <t>303 REALIZACIÓN DE AUDITORÍA A ENTES PÚBLICOS MUNICIPALES.</t>
  </si>
  <si>
    <t>PORCENTAJE DE AUDITORÍA A ENTES PÚBLICOS MUNICIPALES.</t>
  </si>
  <si>
    <t>AUDITORÍAS A ENTES PÚBLICOS MUNICIPALES.</t>
  </si>
  <si>
    <t>(AUDITORÍAS A ENTES PÚBLICOS MUNICIPALES REALIZADAS / AUDITORÍAS A ENTES PÚBLICOS MUNICIPALES PROGRAMADAS)*100</t>
  </si>
  <si>
    <t>QUE EL ENTE AUDITADO CUMPLA EN TIEMPO Y FORMA CON LOS REQUERIMIENTOS DE INFORMACIÓN DEL PERIODO AUDITADO.</t>
  </si>
  <si>
    <t>302 GESTIÓN DEL PROCEDIMIENTO ADMINISTRATIVO DE ENTREGA RECEPCIÓN.</t>
  </si>
  <si>
    <t>PORCENTAJE DE PROCEDIMIENTOS DE ENTREGA-RECEPCIÓN.</t>
  </si>
  <si>
    <t>CUMPLIMIENTO DE PROCEDIMIENTOS DE  ENTREGA-RECEPCIÓN CONFORME A LA LEY Y REGLAMENTO APLICABLES.</t>
  </si>
  <si>
    <t>(ENTREGAS-RECEPCIÓN TERMINADAS / ENTREGAS-RECEPCIÓN PROGRAMADAS)*100</t>
  </si>
  <si>
    <t>ACTAS DE ENTREGA-RECEPCIÓN DEBIDAMENTE FIRMADAS Y CON LOS ANEXOS CORRESPONDIENTES Y ARCHIVOS DE LA CONTRALORÍA CIUDADANA.</t>
  </si>
  <si>
    <t>QUE LAS DEPENDENCIAS REALICEN UNA ENTREGA-RECEPCIÓN OPORTUNA.</t>
  </si>
  <si>
    <t>314 DICTAMINACIÓN SOBRE EL PAGO DE FACTURAS.</t>
  </si>
  <si>
    <t>PORCENTAJE DE DICTÁMENES SOBRE EL PAGO DE FACTURAS.</t>
  </si>
  <si>
    <t>GENERACIÓN DE  DICTÁMENES SOBRE EL PAGO DE FACTURAS.</t>
  </si>
  <si>
    <t>(DICTÁMENES SOBRE EL PAGO DE FACTURAS REALIZADOS / DICTÁMENES SOBRE EL PAGO DE FACTURAS PROGRAMADOS)*100</t>
  </si>
  <si>
    <t>DICTÁMENES DE FACTURAS DEBIDAMENTE FIRMADOS Y REMITIDOS AL ENTE CORRESPONDIENTE, SOLVENTACIÓN DE LAS OBSERVACIONES Y ARCHIVOS DE LA CONTRALORÍA CIUDADANA.</t>
  </si>
  <si>
    <t>QUE SE REQUIERA REALIZAR O SE HAYA EFECTUADO EL PAGO DE FACTURAS.</t>
  </si>
  <si>
    <t>897 ELABORACIÓN DE ACTAS CIRCUNSTANCIADAS.</t>
  </si>
  <si>
    <t>PORCENTAJE DE ELABORACIÓN DE ACTAS CIRCUNSTANCIADAS.</t>
  </si>
  <si>
    <t>ELABORACIÓN  DE ACTAS CIRCUNSTANCIADAS.</t>
  </si>
  <si>
    <t>(ELABORACIÓN DE ACTAS CIRCUNSTANCIADAS FINALES / ELABORACIÓN DE ACTAS CIRCUNSTANCIADAS INICIALES)*100</t>
  </si>
  <si>
    <t>ACTAS DE ENTREGA-RECEPCIÓN DEBIDAMENTE FIRMADAS Y CON LOS ANEXOS CORRESPONDIENTES; COMPRENDE ENTREGAS-RECEPCIÓN DE CARÁCTER CONSTITUCIONAL E INDIVIDUAL, Y ARCHIVOS DE LA CONTRALORÍA CIUDADANA.</t>
  </si>
  <si>
    <t>QUE EXISTA EL REQUERIMIENTO POR PARTE DE LAS DEPENDENCIAS.</t>
  </si>
  <si>
    <t>006 DECLARACIONES PATRIMONIALES PRESENTADAS.</t>
  </si>
  <si>
    <t xml:space="preserve">PORCENTAJE DE DECLARACIONES DE SITUACIÓN PATRIMONIAL PRESENTADAS. </t>
  </si>
  <si>
    <t>AVANCE EN LA PRESENTACIÓN DE LAS DECLARACIONES PATRIMONIALES, DE INTERÉS Y CONSTANCIAS DE PRESENTACIÓN FISCAL.</t>
  </si>
  <si>
    <t>(DECLARACIONES PATRIMONIALES PRESENTADAS / TOTAL DE DECLARACIONES PATRIMONIALES PROGRAMADAS PARA PRESENTAR)*100</t>
  </si>
  <si>
    <t>DOCUMENTO QUE AVALE LA PRESENTACIÓN DE LA DECLARACIÓN, DECLARACIONES PRESENTADAS EN LA PLATAFORMA CORRESPONDIENTE Y ARCHIVOS DE LA CONTRALORÍA CIUDADANA.</t>
  </si>
  <si>
    <t>LOS SERVIDORES PÚBLICOS PRESENTAN EN TIEMPO Y FORMA LA DECLARACIÓN PATRIMONIAL.</t>
  </si>
  <si>
    <t>991 INFORMES DE PRESUNTA RESPONSABILIDAD ADMINISTRATIVA DERIVADOS DE LA OMISIÓN DE PRESENTAR LA DECLARACIÓN DE SITUACIÓN PATRIMONIAL.</t>
  </si>
  <si>
    <t>PORCENTAJE DE INFORMES PRESUNTA RESPONSABILIDAD ADMINISTRATIVA.</t>
  </si>
  <si>
    <t>ELABORACIÓN DE  INFORMES DE PRESUNTA RESPONSABILIDAD ADMINISTRATIVA POR LA OMISIÓN EN LA PRESENTACIÓN DE LA DECLARACIÓN DE SITUACIÓN PATRIMONIAL.</t>
  </si>
  <si>
    <t>(INFORMES ELABORADOS / SERVIDORES PÚBLICOS OMISOS REQUERIDOS)*100</t>
  </si>
  <si>
    <t>NOTIFICACIONES REALIZADAS A SERVIDORES PÚBLICOS, CONTESTACIÓN DE REQUERIMIENTOS, SOLVENTACIÓN DE LAS OBSERVACIONES Y ARCHIVOS DE LA CONTRALORÍA CIUDADANA.</t>
  </si>
  <si>
    <t>LOS SERVIDORES PÚBLICOS TIENEN CONOCIMIENTO DE LA OBLIGATORIEDAD DE PRESENTAR SU DECLARACIÓN PATRIMONIAL, ASÍ COMO DE SOLVENTAR LOS PROCEDIMIENTOS DERIVADOS POR SU INCUMPLIMIENTO.</t>
  </si>
  <si>
    <t>140 GESTIONES PARA FOMENTAR EL CUMPLIMIENTO EN TIEMPO Y FORMA DE LAS DECLARACIONES DE SITUACIÓN PATRIMONIAL, DE INTERESES Y CONSTANCIA FISCAL.</t>
  </si>
  <si>
    <t>PORCENTAJE DE CAPACITACIONES Y MESAS DE TRABAJO.</t>
  </si>
  <si>
    <t>AVANCE EN EL DESARROLLO DE CAPACITACIONES Y MESAS DE TRABAJO PARA PREVENIR LA OMISIÓN EN LA PRESENTACIÓN DE DECLARACIONES DE SITUACIÓN PATRIMONIAL, DE INTERESES Y CONSTANCIA FISCAL.</t>
  </si>
  <si>
    <t>(ACCIONES DE CAPACITACIÓN Y MESAS DE TRABAJO EFECTUADAS / ACCIONES DE CAPACITACIÓN Y MESAS DE TRABAJO PROGRAMADAS)*100</t>
  </si>
  <si>
    <t>CONVOCATORIAS REALIZADAS, LISTAS DE ASISTENCIA, EVIDENCIAS FOTOGRÁFICAS, TRÍPTICOS, CORREOS ELECTRÓNICOS ENVIADOS A SERVIDORES PÚBLICOS.</t>
  </si>
  <si>
    <t xml:space="preserve">LOS SERVIDORES PÚBLICOS ATIENDEN LAS ACCIONES RELATIVAS A LAS CAPACITACIONES Y MESAS DE TRABAJO. </t>
  </si>
  <si>
    <t>141 GESTIONES DE ASESORÍA EN LA PRESENTACIÓN DE LAS DECLARACIONES DE SITUACIÓN PATRIMONIAL, DE INTERESES Y CONSTANCIA FISCAL.</t>
  </si>
  <si>
    <t>PORCENTAJE DE ATENCIÓN DE ASESORÍAS.</t>
  </si>
  <si>
    <t>AVANCE EN LAS GESTIONES DE TRABAJO PARA APOYAR Y ASESORAR A LAS PERSONAS OBLIGADAS A PRESENTAR SUS DECLARACIONES DE SITUACIÓN PATRIMONIAL, DE INTERESES Y CONSTANCIA FISCAL.</t>
  </si>
  <si>
    <t>(ASESORÍAS SOLVENTADAS / ASESORÍAS SOLICITADAS)*100</t>
  </si>
  <si>
    <t xml:space="preserve">ESTADÍSTICA DE SOLICITUDES DE ASESORÍA EFECTUADAS POR PARTE DE LOS SERVIDORES PÚBLICOS VÍA ELECTRÓNICA, PRESENCIAL O TELEFÓNICA, RELACIONADAS CON LA PRESENTACIÓN DE SUS DECLARACIONES PATRIMONIALES.  </t>
  </si>
  <si>
    <t xml:space="preserve">LOS SERVIDORES PÚBLICOS OBLIGADOS SOLICITAN ORIENTACIÓN Y ASESORÍA PARA LA  PRESENTACIÓN DE SUS DECLARACIONES. </t>
  </si>
  <si>
    <t>118 REVISIONES ALEATORIAS A LA EVOLUCIÓN PATRIMONIAL DE LAS PERSONAS SERVIDORAS PÚBLICAS.</t>
  </si>
  <si>
    <t>PORCENTAJE DE REVISIONES ALEATORIAS REALIZADAS.</t>
  </si>
  <si>
    <t>ESTUDIO, ANÁLISIS Y EVALUACIÓN DEL COMPORTAMIENTO PATRIMONIAL DE LAS PERSONAS SERVIDORAS PÚBLICAS PARA IDENTIFICAR Y PREVENIR ENRIQUECIMIENTOS INEXPLICABLES Y/O CONFLICTOS DE INTERÉS.</t>
  </si>
  <si>
    <t>(REVISIONES ALEATORIAS REALIZADAS/REVISIONES ALEATORIAS PROGRAMADAS)*100</t>
  </si>
  <si>
    <t>ESTADÍSTICAS DE RESULTADOS ARROJADOS DE LAS REVISIONES ALEATORIAS, MISMOS QUE PUEDEN DAR ORIGEN A UNA INVESTIGACIÓN O SER ARCHIVADOS A NO ADVERTIRSE NINGUNA IRREGULARIDAD.</t>
  </si>
  <si>
    <t>LAS PERSONAS SERVIDORAS PÚBLICAS QUE PUEDEN SER SUJETAS A REVISIÓN ALEATORIA SON AQUELLAS QUE COMO MÍNIMO TENGAN DOS DECLARACIONES PRESENTADAS EN EL SISTEMA RESPECTIVO.</t>
  </si>
  <si>
    <t>109 ATENCIÓN A QUEJAS, DENUNCIAS Y GESTIONES DE TRÁMITE.</t>
  </si>
  <si>
    <t>PORCENTAJE DE SEGUIMIENTO A LAS QUEJAS, DENUNCIAS Y GESTIONES DE TRÁMITE ATENDIDAS.</t>
  </si>
  <si>
    <t>ATENCIÓN Y SEGUIMIENTO A QUEJAS CIUDADANAS, DENUNCIAS, TURNO DE EXPEDIENTES A AUTORIDADES COMPETENTES,  ACLARACIONES DERIVADAS DE PROCESOS DE ENTREGA-RECEPCIÓN Y REQUERIMIENTOS PREVIOS A LA RADICACIÓN DE UNA INVESTIGACIÓN DISCIPLINARIA.</t>
  </si>
  <si>
    <t>(DENUNCIAS Y/O QUEJAS ATENDIDAS / DENUNCIAS Y/O QUEJAS RECIBIDAS)*100</t>
  </si>
  <si>
    <t>INFORME DE QUEJAS Y DENUNCIAS RECIBIDAS VÍA WEB, CORREO ELECTRÓNICO Y PRESENCIAL, DOCUMENTOS QUE AVALEN SU ATENCIÓN Y SEGUIMIENTO, Y ARCHIVOS DE LA CONTRALORÍA CIUDADANA.</t>
  </si>
  <si>
    <t>SE PRESENTAN QUEJAS Y/O DENUNCIAS CIUDADANAS.</t>
  </si>
  <si>
    <t>879 RADICACIÓN DE INVESTIGACIONES POR ACTOS DE CORRUPCIÓN Y/O FALTAS ADMINISTRATIVAS.</t>
  </si>
  <si>
    <t>PORCENTAJE DE INVESTIGACIONES RADICADAS.</t>
  </si>
  <si>
    <t>ATENCIÓN Y SEGUIMIENTO A LAS INVESTIGACIONES POR ACTOS DE CORRUPCIÓN Y/O FALTAS ADMINISTRATIVAS AJENAS A LA OMISIÓN DE LA DECLARACIÓN PATRIMONIAL.</t>
  </si>
  <si>
    <t>(INVESTIGACIONES RADICADAS / INVESTIGACIONES RECIBIDAS)*100</t>
  </si>
  <si>
    <t>INFORME DE INVESTIGACIONES RADICADAS, COMO CONSECUENCIA DE LA RECEPCIÓN DE QUEJAS Y DENUNCIAS RECIBIDAS VÍA WEB, CORREO ELECTRÓNICO Y PRESENCIAL, DOCUMENTOS QUE AVALEN SU ATENCIÓN Y SEGUIMIENTO Y ARCHIVOS DE LA CONTRALORÍA CIUDADANA.</t>
  </si>
  <si>
    <t xml:space="preserve">
QUE SE DENUNCIE CUANDO EXISTA UN CASO DE CORRUPCIÓN Y/O PRESUNTAS FALTAS ADMINISTRATIVAS.</t>
  </si>
  <si>
    <t>868 INFORMES DE PRESUNTA RESPONSABILIDAD ADMINISTRATIVA DERIVADOS DE ACTOS DE CORRUPCIÓN Y/O FALTAS ADMINISTRATIVAS.</t>
  </si>
  <si>
    <t>PORCENTAJE DE INFORMES DE PRESUNTA RESPONSABILIDAD ADMINISTRATIVA.</t>
  </si>
  <si>
    <t>EMISIÓN DE INFORMES DE PRESUNTA RESPONSABILIDAD ADMINISTRATIVA POR ACTOS DE CORRUPCIÓN Y/O FALTAS ADMINISTRATIVAS.</t>
  </si>
  <si>
    <t>(ELABORACIÓN DE INFORMES / TOTAL DE INFORMES ADMITIDOS)*100</t>
  </si>
  <si>
    <t xml:space="preserve">INFORME DE PRESUNTAS RESPONSABILIDADES ADMINISTRATIVAS POR ACTOS DE CORRUPCIÓN Y FALTAS ADMINISTRATIVAS, DOCUMENTOS QUE AVALEN SU ATENCIÓN Y SEGUIMIENTO Y ARCHIVOS DE LA CONTRALORÍA CIUDADANA.
</t>
  </si>
  <si>
    <t>QUE SE INTEGREN LOS INFORMES DERIVADOS DE LAS INVESTIGACIONES ADMINISTRATIVAS REALIZADAS POR LA DEPENDENCIA.</t>
  </si>
  <si>
    <t>193 PROCEDIMIENTOS SUBSTANCIADOS Y RESUELTOS.</t>
  </si>
  <si>
    <t>PORCENTAJE DE PROCEDIMIENTOS DE RESPONSABILIDAD ADMINISTRATIVA SUBSTANCIADOS Y RESUELTOS.</t>
  </si>
  <si>
    <t>AVANCE DEL PROCESO PARA SUBSTANCIAR Y RESOLVER PROCEDIMIENTOS DE RESPONSABILIDAD ADMINISTRATIVA QUE SE INICIEN EN CONTRA DE SERVIDORES PÚBLICOS QUE PRESUNTAMENTE COMETEN FALTAS ADMINISTRATIVAS.</t>
  </si>
  <si>
    <t>(PROCEDIMIENTOS DE PRESUNTA RESPONSABILIDAD SUBSTANCIADOS Y RESUELTOS / INFORMES DE PRESUNTA RESPONSABILIDAD RECIBIDOS)*100</t>
  </si>
  <si>
    <t>INFORMES MENSUALES DE SUBSTANCIACIÓN Y RESOLUCIÓN, ACTUACIONES DE LOS MISMOS EXPEDIENTES Y ARCHIVOS DOCUMENTALES DE LA CONTRALORÍA CIUDADANA.</t>
  </si>
  <si>
    <t>QUE LOS SERVIDORES PÚBLICOS INCUMPLAN CON LA LEY GENERAL DE RESPONSABILIDADES ADMINISTRATIVAS Y LA NORMATIVIDAD EN MATERIA DE ÉTICA PÚBLICA APLICABLE.</t>
  </si>
  <si>
    <t>308 SUBSTANCIACIÓN DE PROCEDIMIENTOS DE RESPONSABILIDAD ADMINISTRATIVA.</t>
  </si>
  <si>
    <t>PORCENTAJE DE RESOLUCIONES.</t>
  </si>
  <si>
    <t>RESOLUCIONES DICTADAS EN CONTRA DE SERVIDORES PÚBLICOS.</t>
  </si>
  <si>
    <t>(RESOLUCIONES DICTADAS / INFORMES DE PRESUNTA RESPONSABILIDAD RECIBIDOS)*100</t>
  </si>
  <si>
    <t>INFORMES DE SUBSTANCIACIÓN Y RESOLUCIÓN SOBRE LAS ETAPAS PROCESALES DE LOS PROCEDIMIENTOS Y ARCHIVOS DOCUMENTALES DE LA CONTRALORÍA CIUDADANA.</t>
  </si>
  <si>
    <t>QUE  LOS SERVIDORES PÚBLICOS  INCUMPLAN CON LA LEY GENERAL DE RESPONSABILIDADES ADMINISTRATIVAS Y LA NORMATIVIDAD EN MATERIA DE ÉTICA PÚBLICA APLICABLE.</t>
  </si>
  <si>
    <t>309 ADMISIÓN DE INFORMES DE PRESUNTA RESPONSABILIDAD POR OMISIÓN DE DECLARACIÓN PATRIMONIAL.</t>
  </si>
  <si>
    <t>INFORMES QUE SE RECIBIERON Y SE ACORDARON.</t>
  </si>
  <si>
    <t>(NÚMERO DE INFORMES ADMITIDOS / NÚMERO DE INFORMES RECIBIDOS)*100</t>
  </si>
  <si>
    <t>INFORMES DE SUBSTANCIACIÓN Y RESOLUCIÓN, ASÍ COMO LOS ACUERDOS DE ADMISIÓN QUE INTEGRAN CADA EXPEDIENTE Y ARCHIVOS DOCUMENTALES DE LA CONTRALORÍA CIUDADANA.</t>
  </si>
  <si>
    <t>QUE  LOS SERVIDORES PÚBLICOS  INCUMPLAN CON  EL ARTÍCULO 33 DE LA LEY GENERAL DE RESPONSABILIDADES ADMINISTRATIVAS Y LA NORMATIVIDAD EN MATERIA DE ÉTICA PÚBLICA APLICABLE.</t>
  </si>
  <si>
    <t>046 ADMISIÓN DE INFORMES DE PRESUNTA RESPONSABILIDAD POR OTRAS FALTAS ADMINISTRATIVAS.</t>
  </si>
  <si>
    <t>310 EMPLAZAMIENTO DE PERSONAS SERVIDORAS PÚBLICAS A LOS PROCEDIMIENTOS DE PRESUNTA RESPONSABILIDAD ADMINISTRATIVA.</t>
  </si>
  <si>
    <t>PORCENTAJE DE EMPLAZAMIENTOS.</t>
  </si>
  <si>
    <t>INFORMES DE PRESUNTA RESPONSABILIDAD ADMINISTRATIVA REALIZADOS EN RELACIÓN A LOS QUE SE ADMITIERON.</t>
  </si>
  <si>
    <t>(NÚMERO DE EMPLAZAMIENTOS REALIZADOS / INFORMES DE PRESUNTA RESPONSABILIDAD ADMITIDOS)*100</t>
  </si>
  <si>
    <t>INFORME MENSUAL DE SUBSTANCIACIÓN Y RESOLUCIÓN, ACTAS DE EMPLAZAMIENTO Y ARCHIVOS DOCUMENTALES DE LA CONTRALORÍA CIUDADANA.</t>
  </si>
  <si>
    <t>311 DESAHOGO DE AUDIENCIAS.</t>
  </si>
  <si>
    <t>PORCENTAJE DE AUDIENCIAS.</t>
  </si>
  <si>
    <t>AVANCE DE LA SUBSTANCIACIÓN DEL PROCEDIMIENTO DE RESPONSABILIDAD ADMINISTRATIVA, HASTA EL DESAHOGO DE LA AUDIENCIA.</t>
  </si>
  <si>
    <t>(DESAHOGO DE AUDIENCIAS REALIZADAS / DESAHOGO DE AUDIENCIAS PROGRAMADAS)*100</t>
  </si>
  <si>
    <t>INFORME MENSUAL DE SUBSTANCIACIÓN Y RESOLUCIÓN, ACTAS DE DESAHOGO DE LAS MISMAS Y ARCHIVOS DOCUMENTALES DE LA CONTRALORÍA CIUDADANA.</t>
  </si>
  <si>
    <t>190 INCONFORMIDADES E INCUMPLIMIENTOS EN MATERIA DE COMPRAS GUBERNAMENTALES ATENDIDOS.</t>
  </si>
  <si>
    <t>PORCENTAJE DE INCONFORMIDADES E INCUMPLIMIENTOS ATENDIDOS.</t>
  </si>
  <si>
    <t xml:space="preserve">PROCEDIMIENTOS DE INCONFORMIDADES E INCUMPLIMIENTOS, SUBSTANCIADOS PROMOVIDOS POR LICITANTES, PROVEEDORES Y ÁREAS REQUIRENTES ATENDIDOS. </t>
  </si>
  <si>
    <t>(PROCEDIMIENTOS DE INCONFORMIDADES E INCUMPLIMIENTOS ATENDIDOS / PROCEDIMIENTOS DE INCONFORMIDADES E INCUMPLIMIENTOS PRESENTADOS)*100</t>
  </si>
  <si>
    <t xml:space="preserve">QUE LOS SERVIDORES PÚBLICOS, PARTICULARES Y PROVEEDORES INCUMPLAN CON LA NORMATIVIDAD EN MATERIA DE COMPRAS GUBERNAMENTALES Y DE OBRA PÚBLICA APLICABLE. </t>
  </si>
  <si>
    <t>142 PROVEEDORES SANCIONADOS POR INCUMPLIMIENTO A CONTRATOS DE COMPRAS.</t>
  </si>
  <si>
    <t>PORCENTAJE DE PROVEEDORES SANCIONADOS POR INCUMPLIMIENTO EN CONTRATOS DE COMPRAS.</t>
  </si>
  <si>
    <t>SANCIONES RECAÍDAS A PROVEEDORES DERIVADOS DEL INCUMPLIMIENTO A CONTRATOS DE COMPRAS.</t>
  </si>
  <si>
    <t>(PROCEDIMIENTOS DE INCUMPLIMIENTOS DE ORDEN DE COMPRA CON RESOLUCIÓN DE SANCIÓN / PROCEDIMIENTOS DE INCUMPLIMIENTOS DE ORDEN DE COMPRA FINALIZADOS CON SANCIÓN)*100</t>
  </si>
  <si>
    <t>143 CONCILIACIONES DESAHOGADAS POR INCUMPLIMIENTO A CONTRATOS DE COMPRAS.</t>
  </si>
  <si>
    <t>PORCENTAJE DE CONCILIACIONES.</t>
  </si>
  <si>
    <t xml:space="preserve">CONCILIACIONES REALIZADAS EN EL MARCO DE LA NORMATIVIDAD EN MATERIA DE COMPRAS GUBERNAMENTALES Y DE OBRA PÚBLICA APLICABLE EN LA MATERIA. </t>
  </si>
  <si>
    <t>(PROCEDIMIENTOS DE CONCILIACIÓN ATENDIDOS / PROCEDIMIENTOS DE CONCILIACIÓN SOLICITADOS)*100</t>
  </si>
  <si>
    <t>DIRECCIÓN DE AUDITORÍA, DIRECCIÓN DE INVESTIGACIÓN, DIRECCIÓN DE RESPONSABILIDADES ADMINISTRATIVAS.</t>
  </si>
  <si>
    <t>DAVID RODRÍGUEZ PÉREZ</t>
  </si>
  <si>
    <t>08.1. IMAGEN URBANA.</t>
  </si>
  <si>
    <t>COORDINACIÓN GENERAL DE SERVICIOS MUNICIPALES.</t>
  </si>
  <si>
    <t>2.2.1. URBANIZACIÓN.</t>
  </si>
  <si>
    <t>15 SE CONTRIBUYE A MANTENER Y MEJORAR LAS CONDICIONES DE LA IMAGEN E INFRAESTRUCTURA URBANA DE LA CIUDAD INTEGRANDO SOLUCIONES EN LOS SERVICIOS MUNICIPALES.</t>
  </si>
  <si>
    <t>PORCENTAJE DE SERVICIOS ATENDIDOS.</t>
  </si>
  <si>
    <t>REHABILITAR Y REMOZAR LA IMAGEN URBANA DEL MUNICIPIO.</t>
  </si>
  <si>
    <t>(SERVICIOS REALIZADOS / TOTAL DE SERVICIOS PROGRAMADOS)*100</t>
  </si>
  <si>
    <t>15 LOS HABITANTES Y VISITANTES DE ZAPOPAN OBTIENEN UNA CIUDAD Y ECOSISTEMA URBANO ORDENADO Y AGRADABLE DERIVADO DE LA PRESTACIÓN Y MANTENIMIENTO OPORTUNO DE LOS SERVICIOS MUNICIPALES.</t>
  </si>
  <si>
    <t>PORCENTAJE DE REPORTES CIUDADANOS DE LA PRESTACIÓN DE SERVICIOS PÚBLICOS ATENDIDOS.</t>
  </si>
  <si>
    <t>BRINDAR A LOS HABITANTES DEL MUNICIPIO DE ZAPOPAN SERVICIOS PÚBLICOS DE CALIDAD.</t>
  </si>
  <si>
    <t>(NÚMERO DE REPORTES CIUDADANOS SOLUCIONADOS CON LA PRESTACIÓN DE SERVICIOS PÚBLICOS ÓPTIMOS / TOTAL REPORTES CIUDADANOS RECIBIDOS)*100</t>
  </si>
  <si>
    <t>ARCHIVO DOCUMENTAL Y/O DIGITAL DE LA PLATAFORMA REPORTA ZAPOPAN DEL MUNICIPIO DE ZAPOPAN.</t>
  </si>
  <si>
    <r>
      <t xml:space="preserve">QUE </t>
    </r>
    <r>
      <rPr>
        <sz val="12"/>
        <rFont val="Arial"/>
        <family val="2"/>
      </rPr>
      <t>LAS Y</t>
    </r>
    <r>
      <rPr>
        <sz val="12"/>
        <color rgb="FF000000"/>
        <rFont val="Arial"/>
        <family val="2"/>
      </rPr>
      <t xml:space="preserve"> LOS CIUDADANOS REALICEN LOS REPORTES DE SERVICIOS.</t>
    </r>
  </si>
  <si>
    <t>060 ESPACIOS PÚBLICOS ORDENADOS Y LIMPIOS ENTREGADOS.</t>
  </si>
  <si>
    <t>PORCENTAJE DE ESPACIOS PÚBLICOS INTERVENIDOS.</t>
  </si>
  <si>
    <t>LOGRAR ESPACIOS PÚBLICOS ORDENADOS Y LIMPIOS ENTREGADOS.</t>
  </si>
  <si>
    <t>(ESPACIOS PÚBLICOS INTERVENIDOS REALIZADOS / ESPACIOS PÚBLICOS INTERVENIDOS PROGRAMADOS)*100</t>
  </si>
  <si>
    <t>QUE SE SOLICITE LA REALIZACIÓN DE INTERVENIR EN ESPACIOS PÚBLICOS.</t>
  </si>
  <si>
    <t>337 MANTENIMIENTO DE PARQUES CANINOS REALIZADOS.</t>
  </si>
  <si>
    <t>PORCENTAJE DE MANTENIMIENTO DE PARQUES CANINOS REALIZADOS.</t>
  </si>
  <si>
    <t>SERVICIOS DE MANTENIMIENTO DE PARQUES CANINOS REALIZADOS.</t>
  </si>
  <si>
    <t>(SERVICIOS DE MANTENIMIENTO DE PARQUES CANINOS REALIZADOS / SERVICIOS DE MANTENIMIENTO EN PARQUES CANINOS PROGRAMADOS)*100</t>
  </si>
  <si>
    <t>ARCHIVO DOCUMENTAL Y/O DIGITAL DE LA DIRECCIÓN DE MEJORAMIENTO URBANO.</t>
  </si>
  <si>
    <t>QUE SE CUENTE CON EL RECURSO HUMANO Y MATERIAL SUFICIENTE PARA REALIZAR LAS ACTIVIDADES.</t>
  </si>
  <si>
    <t>325 SERVICIO DE LIMPIEZA EN AVENIDAS PRINCIPALES Y CALLES REALIZADOS.</t>
  </si>
  <si>
    <t>PORCENTAJE DE VIALIDADES INTERVENIDAS.</t>
  </si>
  <si>
    <t>SERVICIOS DE LIMPIEZA EN AVENIDAS PRINCIPALES Y CALLES.</t>
  </si>
  <si>
    <t>(SERVICIOS REALIZADOS / SERVICIOS PROGRAMADOS)*100</t>
  </si>
  <si>
    <t>328 RETIRO DE PROPAGANDA EN MOBILIARIO URBANO REALIZADO.</t>
  </si>
  <si>
    <t>PORCENTAJE DE SERVICIOS DE RETIRO DE PROPAGANDA EN MOBILIARIO URBANO REALIZADOS.</t>
  </si>
  <si>
    <t>SERVICIOS DE RETIRO DE PROPAGANDA IMPLEMENTADOS EN MOBILIARIO URBANO PÚBLICO.</t>
  </si>
  <si>
    <t>339 LIMPIEZA DE LA ZONA 30 DEL CENTRO HISTÓRICO REALIZADAS.</t>
  </si>
  <si>
    <t>PORCENTAJE DE SERVICIOS DE LIMPIEZA DE LA ZONA 30 DEL CENTRO HISTÓRICO REALIZADOS.</t>
  </si>
  <si>
    <t>SERVICIOS DE LIMPIEZA ENTREGADOS EN LA ZONA 30 DEL CENTRO HISTÓRICO.</t>
  </si>
  <si>
    <t>340 VISTO BUENO DE LA RECEPCIÓN DE ÁREAS VERDES DE FRACCIONAMIENTOS REALIZADOS.</t>
  </si>
  <si>
    <t>PORCENTAJE DE VISTO BUENO DE LA RECEPCIÓN DEL FRACCIONAMIENTO REALIZADOS.</t>
  </si>
  <si>
    <t>REALIZAR INSPECCIÓN A LOS FRACCIONAMIENTOS.</t>
  </si>
  <si>
    <t>(VISTO BUENO A LOS FRACCIONAMIENTOS REALIZADOS / VISTO BUENO A LOS FRACCIONAMIENTOS PROGRAMADOS)*100</t>
  </si>
  <si>
    <t>ARCHIVO DOCUMENTAL Y/O DIGITAL DE LA DIRECCIÓN DE PARQUES Y JARDINES.</t>
  </si>
  <si>
    <t>QUE SE REALICE UNA INSPECCIÓN PERIÓDICA A LOS FRACCIONAMIENTOS.</t>
  </si>
  <si>
    <t>341 INTERVENCIONES ARTÍSTICAS EN ESPACIOS PÚBLICOS REALIZADAS.</t>
  </si>
  <si>
    <t>PORCENTAJE DE INTERVENCIONES ARTÍSTICAS EN ESPACIOS PÚBLICOS REALIZADAS .</t>
  </si>
  <si>
    <t>INTERVENCIONES ARTÍSTICAS EN ESPACIOS PÚBLICOS  ENTREGADOS.</t>
  </si>
  <si>
    <t>(INTERVENCIONES  REALIZADAS / INTERVENCIONES PROGRAMADAS)*100</t>
  </si>
  <si>
    <t>342 SERVICIOS DESCACHARRIZACIÓN EN LAS COLONIAS DEL MUNICIPIO REALIZADOS.</t>
  </si>
  <si>
    <t>PORCENTAJE DE SERVICIOS DE DESCACHARRIZACIÓN REALIZADOS.</t>
  </si>
  <si>
    <t>SERVICIOS DE PREVENCIÓN EN LA ACUMULACIÓN DE CACHARROS Y FOCOS DE INFECCIÓN EN LAS COLONIAS DEL MUNICIPIO.</t>
  </si>
  <si>
    <t>(SERVICIOS DE DESCACHARRIZACIÓN REALIZADOS / TOTAL DE SERVICIOS DESCACHARRIZACIÓN PROGRAMADOS)*100</t>
  </si>
  <si>
    <t>ARCHIVO DOCUMENTAL Y/O DIGITAL DE LA DIRECCIÓN DE ASEO PÚBLICO.</t>
  </si>
  <si>
    <t>QUE TODO EL PARQUE VEHICULAR DEDICADO A RECOLECCIÓN DE RESIDUOS SÓLIDOS URBANOS SE ENCUENTRE EN FUNCIONAMIENTO.</t>
  </si>
  <si>
    <t>329 RETIRO DE GRAFFITI REALIZADO.</t>
  </si>
  <si>
    <t>PORCENTAJE DE SERVICIOS DE RETIRO DE GRAFFITI REALIZADOS.</t>
  </si>
  <si>
    <t>SERVICIOS DE RETIRO DE GRAFFITI EN ESPACIOS PÚBLICOS DEL MUNICIPIO.</t>
  </si>
  <si>
    <t xml:space="preserve">125 SERVICIOS DE MANTENIMIENTO PREVENTIVO Y/O CORRECTIVO EN ESPACIOS PÚBLICOS REALIZADOS. </t>
  </si>
  <si>
    <t>PORCENTAJE DE SERVICIOS DE MANTENIMIENTO REALIZADOS.</t>
  </si>
  <si>
    <t xml:space="preserve">REALIZACIÓN  DE SERVICIOS DE MANTENIMIENTO PREVENTIVO Y CORRECTIVO EN ESPACIOS PÚBLICOS. </t>
  </si>
  <si>
    <t>(SERVICIOS DE MANTENIMIENTO REALIZADOS / TOTAL DE SERVICIOS PROGRAMADOS)*100</t>
  </si>
  <si>
    <r>
      <t xml:space="preserve">QUE SE REPORTE POR PARTE DE </t>
    </r>
    <r>
      <rPr>
        <sz val="12"/>
        <rFont val="Arial"/>
        <family val="2"/>
      </rPr>
      <t>LAS Y</t>
    </r>
    <r>
      <rPr>
        <sz val="12"/>
        <color rgb="FFFF0000"/>
        <rFont val="Arial"/>
        <family val="2"/>
      </rPr>
      <t xml:space="preserve"> </t>
    </r>
    <r>
      <rPr>
        <sz val="12"/>
        <color rgb="FF000000"/>
        <rFont val="Arial"/>
        <family val="2"/>
      </rPr>
      <t>LOS CIUDADANOS LAS SOLICITUDES DE SERVICIOS DE MANTENIMIENTO PREVENTIVO Y/O CORRECTIVO</t>
    </r>
  </si>
  <si>
    <t>327 REHABILITACIÓN DE MOBILIARIO URBANO EN PLAZAS MUNICIPALES Y ESPACIOS PÚBLICOS.</t>
  </si>
  <si>
    <t>PORCENTAJE DE SERVICIOS DE REHABILITACIÓN DE MOBILIARIO URBANO EN PLAZAS MUNICIPALES Y ESPACIOS PÚBLICOS REALIZADOS.</t>
  </si>
  <si>
    <t xml:space="preserve"> SERVICIOS DE REHABILITACIÓN EN PLAZAS MUNICIPALES Y ESPACIOS PÚBLICOS.</t>
  </si>
  <si>
    <t>(SERVICIOS DE REHABILITACIÓN REALIZADOS / SERVICIOS DE REHABILITACIÓN PROGRAMADOS)*100</t>
  </si>
  <si>
    <r>
      <t>QUE SE REPORTE POR PARTE DE</t>
    </r>
    <r>
      <rPr>
        <sz val="12"/>
        <rFont val="Arial"/>
        <family val="2"/>
      </rPr>
      <t xml:space="preserve"> LAS Y</t>
    </r>
    <r>
      <rPr>
        <sz val="12"/>
        <color rgb="FFFF0000"/>
        <rFont val="Arial"/>
        <family val="2"/>
      </rPr>
      <t xml:space="preserve"> </t>
    </r>
    <r>
      <rPr>
        <sz val="12"/>
        <color rgb="FF000000"/>
        <rFont val="Arial"/>
        <family val="2"/>
      </rPr>
      <t>LOS CIUDADANOS LAS SOLICITUDES DE SERVICIOS DE REHABILITACIÓN DE ESPACIOS PÚBLICOS.</t>
    </r>
  </si>
  <si>
    <t>330 BALIZAMIENTO Y PINTADO DE MACHUELOS EN AVENIDAS PRINCIPALES Y CALLES REALIZADOS.</t>
  </si>
  <si>
    <t>PORCENTAJE  DE SERVICIOS DE PINTADO DE MACHUELOS Y BALIZAMIENTO DE AVENIDAS PRINCIPALES Y CALLES REALIZADOS.</t>
  </si>
  <si>
    <t>SERVICIOS DE PINTADO Y BALIZAMIENTO  EN AVENIDAS PRINCIPALES Y CALLES DEL MUNICIPIO.</t>
  </si>
  <si>
    <t>QUE SE CUENTE CON RECURSO HUMANO Y MATERIAL PARA EJECUTAR SERVICIOS DE REHABILITACIÓN EN AVENIDAS DEL MUNICIPIO.</t>
  </si>
  <si>
    <t>331 MANTENIMIENTO Y REHABILITACIÓN DE BANQUETAS REALIZADO.</t>
  </si>
  <si>
    <t>PORCENTAJE DE SERVICIOS DE REPARACIÓN Y REHABILITACIÓN DE BANQUETAS REALIZADO.</t>
  </si>
  <si>
    <t>REALIZACIÓN DE SERVICIOS DE REHABILITACIÓN DE BANQUETAS EN ESPACIOS PÚBLICOS.</t>
  </si>
  <si>
    <t>(SERVICIOS DE REHABILITACIÓN REALIZADOS / TOTAL DE SERVICIOS DE REHABILITACIÓN PROGRAMADOS)*100</t>
  </si>
  <si>
    <t>QUE SE CUENTE CON RECURSO HUMANO Y MATERIAL PARA EJECUTAR SERVICIOS DE REHABILITACIÓN EN ESPACIOS PÚBLICOS.</t>
  </si>
  <si>
    <t>335 CONVENIO DE ÁREAS VERDES MUNICIPALES.</t>
  </si>
  <si>
    <t>PORCENTAJE DE CONVENIOS DE MANTENIMIENTO DE ÁREAS VERDES MUNICIPALES REALIZADOS.</t>
  </si>
  <si>
    <t>REALIZACIÓN  DE CONVENIOS DE MANTENIMIENTO   PREVENTIVO Y/O CORRECTIVO EN ÁREAS VERDES MUNICIPALES.</t>
  </si>
  <si>
    <t>(CONVENIOS DE MANTENIMIENTO PROCEDENTES REALIZADOS / TOTAL DE CONVENIOS DE MANTENIMIENTO PROCEDENTES PROGRAMADOS)*100</t>
  </si>
  <si>
    <r>
      <t xml:space="preserve">QUE SE SOLICITEN POR PARTE DE </t>
    </r>
    <r>
      <rPr>
        <sz val="12"/>
        <rFont val="Arial"/>
        <family val="2"/>
      </rPr>
      <t>LAS Y</t>
    </r>
    <r>
      <rPr>
        <sz val="12"/>
        <color rgb="FF000000"/>
        <rFont val="Arial"/>
        <family val="2"/>
      </rPr>
      <t xml:space="preserve"> LOS CIUDADANOS CONVENIOS DE MANTENIMIENTO PREVENTIVO Y/O CORRECTIVO DE ÁREAS VERDES MUNICIPALES.</t>
    </r>
  </si>
  <si>
    <t>336 MANTENIMIENTO DE ÁREAS VERDES URBANAS DE PROPIEDAD MUNICIPAL REALIZADAS.</t>
  </si>
  <si>
    <t>PORCENTAJE DE SERVICIOS DE MANTENIMIENTO DE ÁREAS VERDES URBANAS DE PROPIEDAD MUNICIPAL REALIZADOS.</t>
  </si>
  <si>
    <t>REALIZACIÓN  DE SERVICIOS DE MANTENIMIENTO PREVENTIVO  Y/O CORRECTIVO EN ESPACIOS PÚBLICOS.</t>
  </si>
  <si>
    <t>(MANTENIMIENTOS REALIZADOS / TOTAL DE MANTENIMIENTOS PROGRAMADOS)*100</t>
  </si>
  <si>
    <r>
      <t xml:space="preserve">QUE SE REPORTE POR PARTE DE </t>
    </r>
    <r>
      <rPr>
        <sz val="12"/>
        <rFont val="Arial"/>
        <family val="2"/>
      </rPr>
      <t>LAS Y</t>
    </r>
    <r>
      <rPr>
        <sz val="12"/>
        <color rgb="FFFF0000"/>
        <rFont val="Arial"/>
        <family val="2"/>
      </rPr>
      <t xml:space="preserve"> </t>
    </r>
    <r>
      <rPr>
        <sz val="12"/>
        <color rgb="FF000000"/>
        <rFont val="Arial"/>
        <family val="2"/>
      </rPr>
      <t>LOS CIUDADANOS LA SOLICITUD DE SERVICIOS DE MANTENIMIENTO PREVENTIVO Y/O CORRECTIVO.</t>
    </r>
  </si>
  <si>
    <t>353 REPORTES REALIZADOS DEL MANTENIMIENTO SUPERFICIAL DEL PAVIMENTO.</t>
  </si>
  <si>
    <t>PORCENTAJE DE REPORTES DE MANTENIMIENTO A PAVIMENTOS ATENDIDOS.</t>
  </si>
  <si>
    <t>REALIZACIÓN DE SERVICIOS DE MANTENIMIENTO PREVENTIVO Y/O CORRECTIVO EN VIALIDADES DEL MUNICIPIO DE ZAPOPAN.</t>
  </si>
  <si>
    <t>(REPORTES DE MANTENIMIENTO A PAVIMENTOS ATENDIDOS / REPORTES DE MANTENIMIENTO A PAVIMENTOS RECIBIDOS)*100</t>
  </si>
  <si>
    <t>ARCHIVO DOCUMENTAL Y/O DIGITAL DE LA DIRECCIÓN DE PAVIMENTOS.</t>
  </si>
  <si>
    <t>QUE SE REPORTE POR PARTE DE LA CIUDADANÍA LA SOLICITUD DE SERVICIOS DE MANTENIMIENTO PREVENTIVO Y/O CORRECTIVO.</t>
  </si>
  <si>
    <t>355 MANTENIMIENTO SUPERFICIAL DEL PAVIMENTO REALIZADOS.</t>
  </si>
  <si>
    <t>PORCENTAJE DE TONELADAS PARA EL MANTENIMIENTO DE PAVIMENTOS APLICADAS .</t>
  </si>
  <si>
    <t xml:space="preserve">APLICACIÓN DE TONELADAS PARA EL MANTENIMIENTO CORRECTIVO Y/O PREVENTIVO EN VIALIDADES DEL MUNICIPIO DE ZAPOPAN. </t>
  </si>
  <si>
    <t>(TONELADAS APLICADAS / TONELADAS PROGRAMADAS)*100</t>
  </si>
  <si>
    <t>QUE SE CUENTE CON EL RECURSO HUMANO Y MATERIAL PARA LAS ACTIVIDADES.</t>
  </si>
  <si>
    <t>ACTIVIDAD 2.8</t>
  </si>
  <si>
    <t>007 PROCESOS OPERATIVOS SUPERVISADOS.</t>
  </si>
  <si>
    <t>PORCENTAJE DE SUPERVISIONES CON LAS DIRECCIONES ADSCRITAS  A  LA  CGSM REALIZADAS.</t>
  </si>
  <si>
    <t>VERIFICAR Y EVALUAR LOS PROCESOS INTERNOS ENTORNO A LA ATENCIÓN DE SERVICIOS MUNICIPALES</t>
  </si>
  <si>
    <r>
      <t xml:space="preserve">ARCHIVO DOCUMENTAL Y/O DIGITAL DE LA DIRECCIÓN </t>
    </r>
    <r>
      <rPr>
        <sz val="12"/>
        <rFont val="Arial"/>
        <family val="2"/>
      </rPr>
      <t xml:space="preserve">DE CONTROL </t>
    </r>
    <r>
      <rPr>
        <sz val="12"/>
        <color theme="1"/>
        <rFont val="Arial"/>
        <family val="2"/>
      </rPr>
      <t>DE CALIDAD.</t>
    </r>
  </si>
  <si>
    <t>QUE SE CUENTE CON EL RECURSO HUMANO Y MATERIAL.</t>
  </si>
  <si>
    <t>059 ESPACIOS PÚBLICOS ILUMINADOS (REHABILITADOS) ENTREGADOS.</t>
  </si>
  <si>
    <t>PORCENTAJE DE SERVICIOS DE ESPACIOS PÚBLICOS ILUMINADOS REALIZADOS.</t>
  </si>
  <si>
    <t>OBTENCIÓN DE ESPACIOS PÚBLICOS ILUMINADOS (REHABILITADOS).</t>
  </si>
  <si>
    <t>ARCHIVO DOCUMENTAL Y/O DIGITAL DE LA DIRECCIÓN DE ALUMBRADO PÚBLICO.</t>
  </si>
  <si>
    <t>CARENCIA DE RECURSOS HUMANOS, MATERIALES ELÉCTRICOS.</t>
  </si>
  <si>
    <t>356 VALIDACIÓN DEL CONSUMO DE ENERGÍA ELÉCTRICA POR ALUMBRADO PÚBLICO Y TRÁMITE PARA EL PAGO CORRESPONDIENTE.</t>
  </si>
  <si>
    <t>PORCENTAJE DE VALIDACIONES DEL CONSUMO DE ENERGÍA ELÉCTRICA POR ALUMBRADO PÚBLICO REALIZADAS.</t>
  </si>
  <si>
    <t>CFE REALIZA FACTURACIÓN ELECTRÓNICA DEL CONSUMO DE ENERGÍA ELÉCTRICA DE ALUMBRADO PÚBLICO Y SE LLEVA A CABO EL TRÁMITE PARA EL PAGO CORRESPONDIENTE.</t>
  </si>
  <si>
    <t>(SERVICIOS CONTRATADOS / SERVICIOS DE FACTURAS ELECTRÓNICAS EMITIDAS)*100</t>
  </si>
  <si>
    <t>QUE CFE NO REMITA FACTURAS ELECTRÓNICAS.</t>
  </si>
  <si>
    <t>414 REPARACIÓN DE LUMINARIAS REALIZADO.</t>
  </si>
  <si>
    <t>PORCENTAJE DE SERVICIOS DE REPARACIÓN DE LUMINARIAS REALIZADAS.</t>
  </si>
  <si>
    <t>SERVICIOS DE REPARACIÓN DE LUMINARIAS EN EL MUNICIPIO.</t>
  </si>
  <si>
    <t>(SERVICIOS DE REPARACIÓN REALIZADOS / SERVICIOS DE REPARACIÓN SOLICITADOS)*100</t>
  </si>
  <si>
    <t>QUE LA CIUDADANÍA REPORTE LAS LUMINARIAS QUE PRESENTAN FALLAS.</t>
  </si>
  <si>
    <t>415 REPARACIÓN DE CIRCUITOS REALIZADO.</t>
  </si>
  <si>
    <t xml:space="preserve"> PORCENTAJE DE SERVICIOS DE REPARACIÓN DE CIRCUITOS REALIZADOS.</t>
  </si>
  <si>
    <t>SERVICIOS DE REPARACIÓN DE CIRCUITOS EN EL MUNICIPIO.</t>
  </si>
  <si>
    <t>QUE LA CIUDADANÍA REPORTE LOS CIRCUITOS QUE PRESENTAN FALLAS.</t>
  </si>
  <si>
    <t>NO SE MODIFICAN METAS DEBIDO A LA  BAJA DE REPORTES RECIBIDOS EN LA PLATAFORMA REPORTA ZAPOPAN, BAJO EL CONCEPTO DE CIRCUITOS.</t>
  </si>
  <si>
    <t>INGRESOS PROPIOS - RECURSOS FEDERALES.</t>
  </si>
  <si>
    <t>CARLOS ALEJANDRO VÁZQUEZ ORTIZ</t>
  </si>
  <si>
    <t>08.2. ESPACIOS PÚBLICOS.</t>
  </si>
  <si>
    <t>2.1. PROTECCIÓN AMBIENTAL.</t>
  </si>
  <si>
    <t>2.1.4. REDUCCIÓN DE LA CONTAMINACIÓN.</t>
  </si>
  <si>
    <t>16 SE CONTRIBUYE A REDUCIR LOS RIESGOS DE ENFERMEDADES EN CIUDADANOS A CONSECUENCIA DE ESPACIOS PÚBLICOS CON FOCOS DE INFECCIÓN. </t>
  </si>
  <si>
    <t>REDUCCIÓN DE LOS RIESGOS DE ENFERMEDADES EN CIUDADANOS A TRAVÉS DE LA ATENCIÓN OPORTUNA, MEDIANTE LOS SERVICIOS ATENDIDOS A ESPACIOS PÚBLICOS CON FOCOS DE INFECCIÓN.</t>
  </si>
  <si>
    <t>(SERVICIOS ATENDIDOS / TOTAL DE SERVICIOS RECIBIDOS) *100</t>
  </si>
  <si>
    <t>16 LOS HABITANTES DEL MUNICIPIO DE ZAPOPAN AUMENTEN SU PERCEPCIÓN DE UNA CIUDAD LIMPIA.</t>
  </si>
  <si>
    <t>PORCENTAJE DE HABITANTES DEL MUNICIPIO CON PERCEPCIÓN DE UNA CIUDAD LIMPIA.</t>
  </si>
  <si>
    <t>CAMBIO EN  LA PERCEPCIÓN DE LOS HABITANTES DEL MUNICIPIO DE UNA CIUDAD LIMPIA.</t>
  </si>
  <si>
    <t>(HABITANTES DEL MUNICIPIO ENCUESTADOS QUE CONSIDERAN UNA CIUDAD LIMPIA / TOTAL DE HABITANTES DEL MUNICIPIO ENCUESTADOS)*100</t>
  </si>
  <si>
    <t>ARCHIVO DOCUMENTAL Y/O DIGITAL DE LA DIRECCIÓN DE CONTROL DE CALIDAD.</t>
  </si>
  <si>
    <t>QUE LA CIUDADANÍA REALICE LAS SOLICITUDES DE SERVICIO, Y RESPONDA LAS ENCUESTAS NECESARIAS.</t>
  </si>
  <si>
    <t>009 ABASTECIMIENTO DE AGUA POTABLE APEGADA A LAS NORMATIVAS ENTREGADA.</t>
  </si>
  <si>
    <t>PORCENTAJE DE AGUA ABASTECIDA .</t>
  </si>
  <si>
    <t>SERVICIO DE ABASTECIMIENTO DE AGUA POTABLE APEGADOS A LAS NORMATIVAS.</t>
  </si>
  <si>
    <t>(SERVICIOS DE ABASTECIMIENTO DE AGUA APEGADOS A LA NORMATIVA REALIZADOS / SERVICIOS DE ABASTECIMIENTO DE AGUA APEGADOS A LA NORMATIVA PROGRAMADOS)*100</t>
  </si>
  <si>
    <t>QUE SE REALICEN LAS OBRAS DE MANTENIMIENTO POR PARTE DE LA DIRECCIÓN DE GESTIÓN INTEGRAL DEL AGUA Y DRENAJE.</t>
  </si>
  <si>
    <t>358 DISTRIBUCIÓN DE AGUA POTABLE EN CAMIÓN TIPO CISTERNA.</t>
  </si>
  <si>
    <t> PORCENTAJE DE METROS CÚBICOS DE AGUA POTABLE DISTRIBUIDOS EN CAMIÓN TIPO CISTERNA.</t>
  </si>
  <si>
    <t>METROS CÚBICOS DE AGUA ENTREGADOS POR MEDIO DE CAMIÓN TIPO CISTERNA A LA CIUDADANÍA.</t>
  </si>
  <si>
    <t>(METROS CÚBICOS DE AGUA POTABLE ENTREGADOS EN CAMIÓN TIPO CISTERNA / METROS CÚBICOS DE AGUA POTABLE SOLICITADOS  EN CAMIÓN TIPO CISTERNA )*100</t>
  </si>
  <si>
    <t>ARCHIVO DOCUMENTAL Y/O DIGITAL DE LA DIRECCIÓN DE GESTIÓN INTEGRAL DE AGUA Y DRENAJE.</t>
  </si>
  <si>
    <t>QUE SE CUENTE CON EL RECURSO HUMANO Y MATERIAL SUFICIENTE.</t>
  </si>
  <si>
    <t>359 FACTIBILIDAD DE SERVICIOS DE AGUA POTABLE, ALCANTARILLADO, SANITARIO Y PLUVIAL.</t>
  </si>
  <si>
    <t> PORCENTAJE DE CONSTANCIAS DE FACTIBILIDAD  DE SERVICIOS DE AGUA POTABLE, ALCANTARILLADO, SANITARIO Y PLUVIAL REALIZADOS</t>
  </si>
  <si>
    <t>FACTIBILIDAD DE SERVICIOS DE AGUA POTABLE, ALCANTARILLADO, SANITARIO Y PLUVIAL.</t>
  </si>
  <si>
    <t>(TRÁMITES REALIZADOS / CONSTANCIAS EMITIDAS)*100</t>
  </si>
  <si>
    <t>QUE EXISTA LA EMISIÓN DE VIABILIDADES PREVIAMENTE APROBADAS PARA EMITIR LA FACTIBILIDAD.</t>
  </si>
  <si>
    <t>360 MUESTREO Y VERIFICACIÓN DE LA CALIDAD AGUAS RESIDUALES (DBO).</t>
  </si>
  <si>
    <t>PORCENTAJE DE MUESTREOS Y VERIFICACIONES DE LA CALIDAD AGUAS RESIDUALES (DBO) REALIZADOS.</t>
  </si>
  <si>
    <t>MUESTREO Y VERIFICACIÓN DE LA CALIDAD DE AGUAS RESIDUALES.</t>
  </si>
  <si>
    <t>(MUESTREOS Y VERIFICACIONES DE LA CALIDAD DEL AGUA RESIDUAL (DBO) REALIZADOS / MUESTREOS Y VERIFICACIÓN DE LA CALIDAD DEL  AGUA RESIDUAL (DBO)  PROGRAMADOS)*100</t>
  </si>
  <si>
    <t>361 MUESTREO Y VERIFICACIÓN DE LA CALIDAD DEL AGUA EN FUENTES DE ABASTECIMIENTO Y REDES (ANÁLISIS FÍSICO, QUÍMICO Y BACTERIOLÓGICO).</t>
  </si>
  <si>
    <t>PORCENTAJE DE MUESTREOS Y VERIFICACIONES DE LA CALIDAD DEL AGUA EN FUENTES DE ABASTECIMIENTO Y REDES REALIZADOS.</t>
  </si>
  <si>
    <t>AVANCE EN EL MUESTREO Y VERIFICACIÓN DE LA CALIDAD DEL AGUA POTABLE EN FUENTES DE ABASTECIMIENTO Y REDES.</t>
  </si>
  <si>
    <t>(MUESTREOS Y VERIFICACIONES DE LA CALIDAD DEL AGUA POTABLE  EN FUENTES DE  ABASTECIMIENTO Y EN REDES INICIALES / MUESTREO Y VERIFICACIÓN DEL AGUA Y ABASTECIMIENTO EN REDES  FINALES)*100</t>
  </si>
  <si>
    <t>363 SERVICIO DE MANTENIMIENTO, CONSERVACIÓN Y LIMPIEZA DE REDES E INFRAESTRUCTURA HIDRÁULICA. (REPARACIÓN DE FUGAS DE AGUA Y SUSTITUCIÓN DE LA RED, TAPAS DE CAJAS DE VÁLVULA, VÁLVULAS).</t>
  </si>
  <si>
    <t>PORCENTAJE DE SERVICIOS DE MANTENIMIENTO, CONSERVACIÓN Y LIMPIEZA DE REDES E INFRAESTRUCTURA HIDRÁULICA REALIZADOS.</t>
  </si>
  <si>
    <t>SERVICIOS DE MANTENIMIENTO, CONSERVACIÓN Y LIMPIEZA DE REDES E INFRAESTRUCTURA HIDRÁULICA.</t>
  </si>
  <si>
    <t>(SERVICIOS DE MANTENIMIENTO, CONSERVACIÓN Y LIMPIEZA DE REDES E INFRAESTRUCTURA HIDRÁULICA REALIZADOS / SERVICIOS DE MANTENIMIENTO, CONSERVACIÓN Y LIMPIEZA DE REDES E INFRAESTRUCTURA HIDRÁULICA PROGRAMADOS)*100</t>
  </si>
  <si>
    <t>357 MANTENIMIENTO, CONSERVACIÓN Y LIMPIEZA DE REDES E INFRAESTRUCTURA SANITARIA, PLUVIAL (DESAZOLVE DE REDES DE DRENAJE, REPARACIÓN Y SUSTITUCIÓN DE REJILLA DE BOCA DE TORMENTA, REPARACIÓN, SUSTITUCIÓN Y MANTENIMIENTO EN LA RED DE ALCANTARILLADO, LIMPIEZA O DESAZOLVE DE BOCAS DE TORMENTA).</t>
  </si>
  <si>
    <t>PORCENTAJE DE SERVICIOS DE MANTENIMIENTO, CONSERVACIÓN Y LIMPIEZA DE REDES E INFRAESTRUCTURA SANITARIA REALIZADOS.</t>
  </si>
  <si>
    <t>SERVICIOS DE MANTENIMIENTO, CONSERVACIÓN Y LIMPIEZA DE REDES E INFRAESTRUCTURA SANITARIA.</t>
  </si>
  <si>
    <t>(SERVICIOS DE MANTENIMIENTO, CONSERVACIÓN Y LIMPIEZA DE REDES E INFRAESTRUCTURA SANITARIA REALIZADAS / SERVICIOS DE MANTENIMIENTO, CONSERVACIÓN Y LIMPIEZA DE REDES E INFRAESTRUCTURA SANITARIA PROGRAMADAS)*100</t>
  </si>
  <si>
    <t>QUE SE CUENTE CON EL RECURSO HUMANO Y MATERIAL SUFICIENTE PARA REALIZAR LOS SERVICIOS.</t>
  </si>
  <si>
    <t xml:space="preserve">366 ATENCIÓN A SOLICITUD DE SUPERVISIÓN DE OBRA E INFRAESTRUCTURA (AGUA, DRENAJE Y/O PLUVIAL).
</t>
  </si>
  <si>
    <t>PORCENTAJE DE SOLICITUDES ATENDIDAS DE SUPERVISIÓN DE OBRA E INFRAESTRUCTURA  (AGUA, DRENAJE Y/O PLUVIAL)</t>
  </si>
  <si>
    <t>ATENCIÓN DE SOLICITUDES DE SUPERVISIÓN DE OBRA E INFRAESTRUCTURA (AGUA, DRENAJE Y/O PLUVIAL).</t>
  </si>
  <si>
    <t>(SOLICITUDES DE SUPERVISIÓN  REALIZADAS / SOLICITUDES DE SUPERVISIÓN RECIBIDAS)*100</t>
  </si>
  <si>
    <t xml:space="preserve">QUE LA CIUDADANÍA SOLICITE SUPERVISIÓN DE OBRA E INFRAESTRUCTURA (AGUA, DRENAJE Y/O PLUVIAL).
</t>
  </si>
  <si>
    <t>368 APOYO CON DESAZOLVE DE FOSAS SÉPTICAS EN COLONIAS.</t>
  </si>
  <si>
    <t>PORCENTAJE DE APOYO CON DESAZOLVE DE FOSAS SÉPTICAS REALIZADAS EN COLONIAS.</t>
  </si>
  <si>
    <t>APOYO EN LIMPIEZA DE FOSAS SÉPTICAS.</t>
  </si>
  <si>
    <t>(LIMPIEZA DE FOSAS SÉPTICAS REALIZADAS / LIMPIEZA DE FOSAS SÉPTICAS PROGRAMADAS)*100</t>
  </si>
  <si>
    <t>QUE SE REALICE UNA LIMPIEZA DE FOSAS SÉPTICAS CON PREVIA PROGRAMACIÓN PARA EVITAR CONTAMINAR.</t>
  </si>
  <si>
    <t>369 PORCENTAJE DE DERECHOS A CONAGUA PAGADOS.</t>
  </si>
  <si>
    <t>PORCENTAJE DE PAGOS DE DERECHOS A CONAGUA REALIZADOS.</t>
  </si>
  <si>
    <t>PAGOS DE DERECHOS A CONAGUA.</t>
  </si>
  <si>
    <t xml:space="preserve">(NÚMERO DE PAGOS A CONAGUA REALIZADOS / NÚMERO DE PAGOS A CONAGUA RECIBIDOS)*100  </t>
  </si>
  <si>
    <t>QUE SE REALICEN EN TIEMPO LOS PAGOS A CONAGUA.</t>
  </si>
  <si>
    <t>989 ATENCIÓN A SOLICITUD DE REVISIÓN Y APROBACIÓN DE PROYECTOS DE AGUA POTABLE, DRENAJE SANITARIO, DRENAJE PLUVIAL Y OBRAS DE INFRAESTRUCTURA.</t>
  </si>
  <si>
    <t>PORCENTAJE DE SERVICIOS DE SOLICITUDES DE REVISIÓN  Y APROBACIÓN DE PROYECTOS DE AGUA POTABLE, DRENAJE SANITARIO, DRENAJE PLUVIAL Y OBRAS DE INFRAESTRUCTURA REALIZADOS.</t>
  </si>
  <si>
    <t>SERVICIOS DE ATENCIÓN A SOLICITUDES DE REVISIÓN Y APROBACIÓN DE PROYECTOS DE AGUA POTABLE, DRENAJE SANITARIO, DRENAJE PLUVIAL Y OBRAS DE INFRAESTRUCTURA.</t>
  </si>
  <si>
    <t>(SERVICIOS  REALIZADOS / TOTAL DE SERVICIOS  PROGRAMADOS)*100</t>
  </si>
  <si>
    <t>QUE LA CIUDADANÍA SOLICITE LA REVISIÓN Y APROBACIÓN DE PROYECTOS DE AGUA POTABLE, DRENAJE SANITARIO, DRENAJE PLUVIAL Y OBRAS DE INFRAESTRUCTURA.</t>
  </si>
  <si>
    <t xml:space="preserve">364 VALIDACIÓN, AUTORIZACIÓN Y/O RECEPCIÓN DE LAS URBANIZACIONES  ENTORNO A LA INFRAESTRUCTURA DE AGUA Y DRENAJE. 
</t>
  </si>
  <si>
    <t xml:space="preserve">PORCENTAJE DE VALIDACIÓN, AUTORIZACIÓN Y/O RECEPCIÓN DE LAS URBANIZACIONES  ENTORNO A LA INFRAESTRUCTURA DE AGUA Y DRENAJE. </t>
  </si>
  <si>
    <t xml:space="preserve">VALIDACIÓN, AUTORIZACIÓN Y/O RECEPCIÓN DE LAS URBANIZACIONES  ENTORNO A LA INFRAESTRUCTURA DE AGUA Y DRENAJE. </t>
  </si>
  <si>
    <t>(VALIDACIONES REALIZADAS / VALIDACIONES  PROGRAMADAS)*100</t>
  </si>
  <si>
    <t>QUE LA CIUDADANÍA SOLICITE LA VALIDACIÓN, AUTORIZACIÓN Y/O RECEPCIÓN DE LAS URBANIZACIONES.</t>
  </si>
  <si>
    <t>371 MANTENIMIENTO Y LIMPIEZA DE LODOS BIOLÓGICOS GENERADOS EN PLANTAS DE TRATAMIENTO REALIZADOS.</t>
  </si>
  <si>
    <t>PORCENTAJE DE MANTENIMIENTO Y LIMPIEZA DE LODOS BIOLÓGICOS REALIZADOS.</t>
  </si>
  <si>
    <t xml:space="preserve">MANTENIMIENTO Y LIMPIEZA DE LODOS BIOLÓGICOS GENERADOS EN PLANTAS DE TRATAMIENTO. </t>
  </si>
  <si>
    <t>(MANTENIMIENTO Y LIMPIEZA REALIZADOS / MANTENIMIENTO Y LIMPIEZA PROGRAMADOS)*100</t>
  </si>
  <si>
    <t>QUE SE REALICEN MANTENIMIENTOS Y LIMPIEZA DE LODOS BIOLÓGICOS GENERADOS EN LAS PLANTAS DE TRATAMIENTO CON MAYOR REGULARIDAD.</t>
  </si>
  <si>
    <t>407 MANTENIMIENTO PREVENTIVO Y/O CORRECTIVO ELECTROMECÁNICO EN FUENTES DE ABASTECIMIENTO (POZOS) Y PLANTAS DE TRATAMIENTO REALIZADO.</t>
  </si>
  <si>
    <t>PORCENTAJE DE MANTENIMIENTO PREVENTIVO Y/O CORRECTIVO ELECTROMECÁNICO REALIZADOS.</t>
  </si>
  <si>
    <t>MANTENIMIENTO  PREVENTIVO Y/O CORRECTIVO EN FUENTES DE ABASTECIMIENTO (POZOS) Y PLANTAS DE TRATAMIENTO.</t>
  </si>
  <si>
    <t>(MANTENIMIENTOS PREVENTIVOS Y/O CORRECTIVOS REALIZADOS / MANTENIMIENTOS PROGRAMADOS)*100</t>
  </si>
  <si>
    <t>QUE SE CUENTE CON EL RECURSO HUMANO Y MATERIAL SUFICIENTE PARA REALIZAR LOS MANTENIMIENTOS.</t>
  </si>
  <si>
    <t>076 VIABILIDAD DE SERVICIOS DE AGUA POTABLE, ALCANTARILLADO, SANITARIO Y PLUVIAL.</t>
  </si>
  <si>
    <t> PORCENTAJE DE CONSTANCIAS DE VIABILIDADES DE SERVICIOS DE AGUA POTABLE, ALCANTARILLADO, SANITARIO Y PLUVIAL REALIZADOS</t>
  </si>
  <si>
    <t>VIABILIDADES DE SERVICIOS DE AGUA POTABLE, ALCANTARILLADO, SANITARIO Y PLUVIAL.</t>
  </si>
  <si>
    <t>(CONSTANCIAS REALIZADAS / CONSTANCIAS PROGRAMADAS)*100</t>
  </si>
  <si>
    <t>QUE LA CIUDADANÍA SOLICITE CONSTANCIAS DE VIABILIDAD.</t>
  </si>
  <si>
    <t>128 SERVICIOS DE RECOLECCIÓN DE RESIDUOS SÓLIDOS URBANOS MUNICIPALES REALIZADOS.</t>
  </si>
  <si>
    <t>PORCENTAJE DE SERVICIOS RSU DE RECOLECCIÓN DE BASURA CON DISPOSICIÓN FINAL Y SERVICIOS DE SANEAMIENTO REALIZADOS.</t>
  </si>
  <si>
    <t>RECOLECCIÓN DE BASURA CON DISPOSICIÓN FINAL Y SERVICIOS DE SANEAMIENTO.</t>
  </si>
  <si>
    <t>(SERVICIOS  REALIZADOS / SERVICIOS  PROGRAMADOS)*100</t>
  </si>
  <si>
    <t>QUE SE CUENTE FUNCIONANDO EL PARQUE VEHICULAR.</t>
  </si>
  <si>
    <t xml:space="preserve">372 SERVICIO DE RECOLECCIÓN DE RESIDUOS SÓLIDOS URBANOS DOMICILIARIA. </t>
  </si>
  <si>
    <t>PORCENTAJE DE SERVICIOS DE RESIDUOS SÓLIDOS RECOLECTADOS.</t>
  </si>
  <si>
    <t>PRESTACIÓN DEL SERVICIO DE RECOLECCIÓN DE ASEO PÚBLICO EN EL MUNICIPIO.</t>
  </si>
  <si>
    <t>(SERVICIOS DE RECOLECCIÓN DE RESIDUOS SÓLIDOS URBANOS RECOLECTADOS / SERVICIOS DE RECOLECCIÓN DE RESIDUOS SÓLIDOS URBANOS PROYECTADOS)*100</t>
  </si>
  <si>
    <r>
      <t>QUE TODO EL PARQUE VEHICULAR DEDICADO A RECOLECCIÓN DE RESIDUOS S</t>
    </r>
    <r>
      <rPr>
        <sz val="12"/>
        <rFont val="Arial"/>
        <family val="2"/>
      </rPr>
      <t>Ó</t>
    </r>
    <r>
      <rPr>
        <sz val="12"/>
        <color rgb="FF000000"/>
        <rFont val="Arial"/>
        <family val="2"/>
      </rPr>
      <t>LIDOS URBANOS SE ENCUENTRE EN FUNCIONAMIENTO .</t>
    </r>
  </si>
  <si>
    <t>316 SERVICIOS GENERALES DE SUPERVISIÓN ASEO PÚBLICO MUNICIPAL ENTREGADOS.</t>
  </si>
  <si>
    <t>PORCENTAJE DE SERVICIOS DE ASEO PÚBLICO MUNICIPAL REALIZADOS.</t>
  </si>
  <si>
    <t>SERVICIO DE ASEO PÚBLICO.</t>
  </si>
  <si>
    <t>(SERVICIOS DE ASEO PÚBLICO REALIZADOS / SERVICIOS DE ASEO PÚBLICO  PROGRAMADOS)*100</t>
  </si>
  <si>
    <t>QUE SE REALICEN SERVICIOS DE ASEO PÚBLICO EN MÁS ESPACIOS.</t>
  </si>
  <si>
    <t>406 MANEJO DE RESIDUOS SÓLIDOS EN EL RELLENO SANITARIO DE PICACHOS.</t>
  </si>
  <si>
    <t>PORCENTAJE DE TONELADAS DE RESIDUOS SÓLIDOS EN EL RELLENO SANITARIO DE PICACHOS .</t>
  </si>
  <si>
    <t>RESIDUOS SÓLIDOS EN EL RELLENO SANITARIO DE PICACHOS.</t>
  </si>
  <si>
    <t>(MANEJO DE TONELADAS DE RESIDUOS SÓLIDOS RECOLECTADOS / MANEJO DE TONELADAS DE RESIDUOS SÓLIDOS PROGRAMADOS)*100</t>
  </si>
  <si>
    <t>QUE SE INCREMENTE LA CAPACIDAD DE RELLENO  SANITARIO DE PICACHOS.</t>
  </si>
  <si>
    <t>374 SANEAMIENTO DE CANALES Y ARROYOS REALIZADOS.</t>
  </si>
  <si>
    <t>PORCENTAJE DE INTERVENCIONES DE SANEAMIENTO DE CANALES Y ARROYOS REALIZADOS</t>
  </si>
  <si>
    <t>NÚMERO DE INTERVENCIONES REALIZADAS DE SANEAMIENTO DE CANALES Y ARROYOS.</t>
  </si>
  <si>
    <t>(NÚMERO DE INTERVENCIONES DE SANEAMIENTO DE CANALES REALIZADAS / NÚMERO DE INTERVENCIONES DE SANEAMIENTO DE CANALES PROGRAMADOS)*100</t>
  </si>
  <si>
    <t>QUE CUENTE CON EL RECURSO HUMANO Y MATERIAL PARA LLEVAR A CABO LAS ACTIVIDADES.</t>
  </si>
  <si>
    <t>326 SERVICIOS DE SANEAMIENTO URBANO (RETIRO DE ANIMALES MUERTOS, RETIRO DE ESCOMBRO, RETIRO DE ARRASTRE, PREDIOS MUNICIPALES, RECOLECCIÓN DE LLANTAS DE LA VÍA PÚBLICA) REALIZADOS.</t>
  </si>
  <si>
    <t xml:space="preserve"> PORCENTAJE DE SERVICIOS DE SANEAMIENTO URBANO REALIZADOS.</t>
  </si>
  <si>
    <t>NÚMERO DE SERVICIOS DE SANEAMIENTO URBANO (RETIRO DE ANIMALES MUERTOS,RETIRO DE ESCOMBRO, RETIRO DE ARRASTRE, PREDIOS MUNICIPALES, RECOLECCIÓN DE LLANTAS DE LA VÍA PÚBLICA).</t>
  </si>
  <si>
    <t>(SERVICIOS DE SANEAMIENTO  REALIZADOS / SERVICIOS DE SANEAMIENTO  PROGRAMADOS)*100</t>
  </si>
  <si>
    <t>324 SERVICIOS DE RECOLECCIÓN DE PUNTOS LIMPIOS.</t>
  </si>
  <si>
    <t>PORCENTAJE DE SERVICIOS DE RECOLECCIÓN EN PUNTOS LIMPIOS REALIZADOS.</t>
  </si>
  <si>
    <t>PROMOCIÓN DE LAS PRÁCTICAS DE SEPARACIÓN, REUTILIZACIÓN Y RECICLAJE DE RESIDUOS.</t>
  </si>
  <si>
    <t>(SERVICIOS DE RECOLECCIÓN DE PUNTOS LIMPIOS REALIZADOS / TOTAL DE SERVICIOS DE RECOLECCIÓN DE PRODUCTOS LIMPIOS PROGRAMADOS)*100</t>
  </si>
  <si>
    <r>
      <t xml:space="preserve">QUE SE INCREMENTE LA DIFUSIÓN PARA EL APROVECHAMIENTO DEL SERVICIO DE </t>
    </r>
    <r>
      <rPr>
        <sz val="12"/>
        <rFont val="Arial"/>
        <family val="2"/>
      </rPr>
      <t xml:space="preserve">LAS Y </t>
    </r>
    <r>
      <rPr>
        <sz val="12"/>
        <color rgb="FF000000"/>
        <rFont val="Arial"/>
        <family val="2"/>
      </rPr>
      <t>LOS CIUDADANOS</t>
    </r>
  </si>
  <si>
    <t>014 ACCIONES COTIDIANAS, EMERGENTES Y EVENTUALIDADES REALIZADAS EN LAS ÁREAS VERDES.</t>
  </si>
  <si>
    <t>PORCENTAJE DE ACCIONES EN LAS ÁREAS VERDES MUNICIPALES ATENDIDAS.</t>
  </si>
  <si>
    <t>ACCIONES COTIDIANAS, EMERGENTES  Y EVENTUALIDADES.</t>
  </si>
  <si>
    <t xml:space="preserve">(ACCIONES ATENDIDAS / ACCIONES RECIBIDAS)*100 </t>
  </si>
  <si>
    <t>416 CUANTIFICACIÓN DE DAÑOS A SUJETOS FORESTALES E INFRACCIONES.</t>
  </si>
  <si>
    <t>PORCENTAJE DE PROCESOS DE DAÑOS A SUJETOS FORESTALES E INFRACCIONES REALIZADOS.</t>
  </si>
  <si>
    <t>APERTURA DE PROCESO PARA LA REPARACIÓN DE DAÑO.</t>
  </si>
  <si>
    <t>(PROCESOS ATENDIDOS / PROCESOS RECIBIDOS)*100</t>
  </si>
  <si>
    <t>RECEPCIÓN  DE OFICIO SOBRE PROCEDIMIENTOS DE DAÑO PATRIMONIAL, SOLICITUD DE PERITAJE, EMISIÓN Y RESOLUCIÓN DICTAMEN.</t>
  </si>
  <si>
    <t>338 VISTO BUENO DEL PROYECTO DE ARBOLADO ENTREGADO.</t>
  </si>
  <si>
    <t>PORCENTAJE DE VISTOS BUENOS DEL PROYECTO DE ARBOLADO REALIZADOS.</t>
  </si>
  <si>
    <t>AVANCE EN EL DIAGNÓSTICO Y VALIDACIÓN DEL VISTO BUENO PARA PROYECTOS DE ARBOLADO EN EL MUNICIPIO.</t>
  </si>
  <si>
    <t>(VISTOS BUENOS REALIZADOS / VISTOS BUENOS SOLICITADOS)*100</t>
  </si>
  <si>
    <t>QUE EXISTAN PROYECTOS DE ARBOLADO QUE REQUIERAN VISTOS BUENOS.</t>
  </si>
  <si>
    <t>332 SOLICITUDES DE CONTROL FORESTAL.</t>
  </si>
  <si>
    <t>PORCENTAJE DE SERVICIOS DE CONTROL FORESTAL REALIZADOS.</t>
  </si>
  <si>
    <t xml:space="preserve">SERVICIOS DE CONTROL FORESTAL IMPLEMENTADOS EN EL MUNICIPIO. </t>
  </si>
  <si>
    <t>411 PLANEACIÓN DE REPRODUCCIÓN, CULTIVO, DESARROLLO DE PLANTAS, ARBOLADO PARA SU DONACIÓN.</t>
  </si>
  <si>
    <t>PORCENTAJE DE PRODUCTOS DE REPRODUCCIÓN, CULTIVO, DESARROLLO DE PLANTAS, ARBOLADO PARA SU DONACIÓN REALIZADOS.</t>
  </si>
  <si>
    <t>DIAGNÓSTICO, ELABORACIÓN E IMPLEMENTACIÓN DE LA PLANEACIÓN DE REPRODUCCIÓN, CULTIVO, DESARROLLO DE PLANTAS, ARBOLADO PARA SU DONACIÓN.</t>
  </si>
  <si>
    <t>(PRODUCTOS REALIZADOS / PRODUCTOS PROPUESTOS)*100</t>
  </si>
  <si>
    <t>333 VERIFICACIÓN DE ÁREAS VERDES PARA DESCUENTO DE PREDIAL.</t>
  </si>
  <si>
    <t>PORCENTAJE DE ÁREAS VERDES VERIFICADAS PARA DESCUENTO DE PREDIAL .</t>
  </si>
  <si>
    <t>REALIZACIÓN DE VERIFICACIONES DE ÁREAS VERDES PARA DESCUENTO DE PREDIAL.</t>
  </si>
  <si>
    <t>(VERIFICACIONES REALIZADAS/ VERIFICACIONES PROGRAMADAS)*100</t>
  </si>
  <si>
    <r>
      <t xml:space="preserve">QUE SE SOLICITE POR PARTE DE </t>
    </r>
    <r>
      <rPr>
        <sz val="12"/>
        <rFont val="Arial"/>
        <family val="2"/>
      </rPr>
      <t xml:space="preserve">LAS Y </t>
    </r>
    <r>
      <rPr>
        <sz val="12"/>
        <color rgb="FF000000"/>
        <rFont val="Arial"/>
        <family val="2"/>
      </rPr>
      <t>LOS CIUDADANOS LA VERIFICACIÓN DE ÁREAS VERDES PARTICULARES PARA DESCUENTO DEL PREDIAL.</t>
    </r>
  </si>
  <si>
    <t>417 MANTENIMIENTO PREVENTIVO DE ARBOLADO EN ESPACIOS PÚBLICOS MUNICIPALES REALIZADAS.</t>
  </si>
  <si>
    <t>PORCENTAJE DE MANTENIMIENTO PREVENTIVO Y/O CORRECTIVO DE ARBOLADO EN ESPACIOS PÚBLICOS MUNICIPALES REALIZADO.</t>
  </si>
  <si>
    <t>REALIZACIÓN  DE SERVICIOS DE MANTENIMIENTO PREVENTIVO Y/O CORRECTIVO   EN ESPACIOS PÚBLICOS MUNICIPALES.</t>
  </si>
  <si>
    <r>
      <t xml:space="preserve">QUE SE REPORTE POR PARTE DE </t>
    </r>
    <r>
      <rPr>
        <sz val="12"/>
        <rFont val="Arial"/>
        <family val="2"/>
      </rPr>
      <t xml:space="preserve">LAS Y </t>
    </r>
    <r>
      <rPr>
        <sz val="12"/>
        <color rgb="FF000000"/>
        <rFont val="Arial"/>
        <family val="2"/>
      </rPr>
      <t>LOS CIUDADANOS LA SOLICITUD DE SERVICIOS DE MANTENIMIENTO PREVENTIVO Y/O CORRECTIVO.</t>
    </r>
  </si>
  <si>
    <t>09.1. TECNOLOGÍAS DE LA INFORMACIÓN Y LA COMUNICACIÓN.</t>
  </si>
  <si>
    <t>COORDINACIÓN DE ADMINISTRACIÓN E INNOVACIÓN GUBERNAMENTAL.</t>
  </si>
  <si>
    <t xml:space="preserve">18 CONTRIBUIR A QUE LOS SERVIDORES PÚBLICOS CUENTEN CON ACCESO A LAS TECNOLOGÍAS DE LA INFORMACIÓN Y COMUNICACIÓN. </t>
  </si>
  <si>
    <t xml:space="preserve">PORCENTAJE DE SERVIDORES PÚBLICOS CON ACCESO A LAS TECNOLOGÍAS DE LA INFORMACIÓN Y COMUNICACIÓN. </t>
  </si>
  <si>
    <t xml:space="preserve">TOTAL DE SERVIDORES PÚBLICOS QUE CUENTAN CON ACCESO A LAS  TECNOLOGÍAS DE LA INFORMACIÓN Y COMUNICACIÓN. </t>
  </si>
  <si>
    <t xml:space="preserve">(TOTAL DE SERVIDORES PÚBLICOS CON ACCESO A LAS TECNOLOGÍAS DE LA INFORMACIÓN Y COMUNICACIÓN ASIGNADOS / TOTAL DE SERVIDORES PÚBLICOS CON ACCESO A LAS TECNOLOGÍAS DE LA INFORMACIÓN Y COMUNICACIÓN SOLICITADOS)*100 </t>
  </si>
  <si>
    <t xml:space="preserve">PADRÓN DE EQUIPOS DE LA DIRECCIÓN DE INNOVACIÓN GUBERNAMENTAL. </t>
  </si>
  <si>
    <t>18 LAS DEPENDENCIAS CUENTAN CON HERRAMIENTAS NECESARIAS PARA EL DESEMPEÑO DE SUS ACTIVIDADES MEDIANTE TECNOLOGÍAS DE LA INFORMACIÓN Y COMUNICACIÓN.</t>
  </si>
  <si>
    <t xml:space="preserve">PORCENTAJE DE SOLICITUDES GENERADAS POR LAS DEPENDENCIAS QUE CUENTAN CON TECNOLOGÍAS DE LA INFORMACIÓN Y COMUNICACIÓN. </t>
  </si>
  <si>
    <t xml:space="preserve">SOLICITUDES ATENDIDAS POR LOS DIFERENTES CANALES DE COMUNICACIÓN: OFICIO, TELÉFONO, CORREO ELECTRÓNICO Y MESA DE AYUDA. </t>
  </si>
  <si>
    <t xml:space="preserve">ARCHIVO DOCUMENTAL Y CONCENTRADO DE SOLICITUDES DIRIGIDAS A LA DIRECCIÓN DE INNOVACIÓN GUBERNAMENTAL. </t>
  </si>
  <si>
    <t>QUE EXISTAN LOS RECURSOS Y EL PERSONAL NECESARIO PARA ATENDER LAS SOLICITUDES.</t>
  </si>
  <si>
    <t xml:space="preserve">132 MANTENIMIENTO Y/O ACTUALIZACIONES A SISTEMAS IMPLEMENTADOS. </t>
  </si>
  <si>
    <t xml:space="preserve">PORCENTAJE DE SOLICITUDES ATENDIDAS DE MANTENIMIENTO Y ACTUALIZACIONES DE SISTEMAS. </t>
  </si>
  <si>
    <t xml:space="preserve">BRINDAR ATENCIÓN A LAS SOLICITUDES RELACIONADAS CON LOS SISTEMAS IMPLEMENTADOS. </t>
  </si>
  <si>
    <t xml:space="preserve">ARCHIVO DOCUMENTAL Y CONCENTRADO DE SOLICITUDES DIRIGIDAS A LA DIRECCIÓN DE INNOVACIÓN GUBERNAMENTAL, ORIENTADAS AL MANTENIMIENTO Y ACTUALIZACIÓN DE SISTEMAS. </t>
  </si>
  <si>
    <t>QUE LAS DEPENDENCIAS REQUIERAN Y SOLICITEN SOPORTE TÉCNICO A LOS SISTEMAS IMPLEMENTADOS.</t>
  </si>
  <si>
    <t>425 SISTEMAS DESARROLLADOS.</t>
  </si>
  <si>
    <t xml:space="preserve">PORCENTAJE DE IMPLEMENTACIÓN DE SISTEMAS. </t>
  </si>
  <si>
    <t>DESARROLLO E IMPLEMENTACIÓN DE SISTEMAS, PLATAFORMAS, MICROSITIOS Y PORTALES  EN EL AYUNTAMIENTO DE ZAPOPAN.</t>
  </si>
  <si>
    <t xml:space="preserve">(SISTEMAS DESARROLLADOS E IMPLEMENTADOS / SOLICITUDES DE DESARROLLO DE SISTEMAS PARA SU IMPLEMENTACIÓN)*100. </t>
  </si>
  <si>
    <t>ARCHIVO DOCUMENTAL Y CONCENTRADO DE SOLICITUDES DIRIGIDAS A LA DIRECCIÓN DE INNOVACIÓN GUBERNAMENTAL, ORIENTADAS AL DESARROLLO E IMPLEMENTACIÓN DE SISTEMAS.</t>
  </si>
  <si>
    <t>QUE LAS DEPENDENCIAS REQUIERAN Y SOLICITEN EL SERVICIO DE DESARROLLO E IMPLEMENTACIÓN DE SISTEMAS.</t>
  </si>
  <si>
    <t>884 PÓLIZAS DE MANTENIMIENTO O ARRENDAMIENTOS DE TECNOLOGÍAS DE LA INFORMACIÓN Y COMUNICACIÓN OTORGADOS POR PROVEEDORES.</t>
  </si>
  <si>
    <t xml:space="preserve">PORCENTAJE DE PÓLIZAS DE MANTENIMIENTO O ARRENDAMIENTOS DE TECNOLOGÍAS DE LA INFORMACIÓN Y COMUNICACIÓN DE PROVEEDORES. </t>
  </si>
  <si>
    <t>CONTROL DE LAS PÓLIZAS DE MANTENIMIENTO O ARRENDAMIENTOS DE TECNOLOGÍAS DE LA INFORMACIÓN Y COMUNICACIÓN DE PROVEEDORES.</t>
  </si>
  <si>
    <t xml:space="preserve">(PÓLIZAS DE MANTENIMIENTO O  ARRENDAMIENTOS FORMALIZADOS / PÓLIZAS DE MANTENIMIENTO O  ARRENDAMIENTOS PROYECTADOS)*100 </t>
  </si>
  <si>
    <t xml:space="preserve">ARCHIVO DOCUMENTAL Y CONCENTRADO DE PÓLIZAS DE MANTENIMIENTO O  ARRENDAMIENTOS DE LA DIRECCIÓN DE INNOVACIÓN GUBERNAMENTAL. </t>
  </si>
  <si>
    <t>QUE LOS PROVEEDORES CUMPLAN CON LOS COMPROMISOS DE MANTENIMIENTO O ARRENDAMIENTOS EN TIEMPO Y FORMA.</t>
  </si>
  <si>
    <t>133 SERVICIOS DE REDES Y EQUIPOS OTORGADOS.</t>
  </si>
  <si>
    <t>PORCENTAJE DE SERVICIOS ATENDIDOS DE REDES Y EQUIPOS.</t>
  </si>
  <si>
    <t>ATENCIÓN A LOS SERVICIOS DE MANTENIMIENTO Y GESTIÓN DE REDES Y EQUIPOS.</t>
  </si>
  <si>
    <t xml:space="preserve">(SERVICIOS DE MANTENIMIENTO REALIZADOS / SERVICIOS DE MANTENIMIENTO PROGRAMADOS)*100 </t>
  </si>
  <si>
    <t xml:space="preserve">QUE SE RECIBAN SOLICITUDES POR PARTE DE LAS DEPENDENCIAS PARA LA ATENCIÓN DE SERVICIOS DE MANTENIMIENTO, INSTALACIÓN DE EQUIPOS Y RED DE VOZ O  DATOS. </t>
  </si>
  <si>
    <t xml:space="preserve">427 ADMINISTRACIÓN E INSTALACIÓN DE LA RED DE VOZ. </t>
  </si>
  <si>
    <t xml:space="preserve"> PORCENTAJE DE IMPLEMENTACIÓN DE SERVICIOS DE LA RED DE VOZ. </t>
  </si>
  <si>
    <t>BRINDAR LA CANTIDAD DE EXTENSIONES PARA LOS SERVICIOS DE LA RED DE VOZ.</t>
  </si>
  <si>
    <t xml:space="preserve">(EXTENSIONES TELEFÓNICAS ENTREGADAS / EXTENSIONES TELEFÓNICAS SOLICITADAS)*100 </t>
  </si>
  <si>
    <t xml:space="preserve">QUE SE RECIBAN SOLICITUDES POR PARTE DE LAS DEPENDENCIAS PARA LA ATENCIÓN DE SERVICIOS DE MANTENIMIENTO, INSTALACIÓN DE SERVICIOS DE LA RED DE VOZ. </t>
  </si>
  <si>
    <t xml:space="preserve">433 ATENCIÓN A SOLICITUDES DE INSTALACIÓN Y REPARACIÓN DE EQUIPO DE COMPUTO, TELEFÓNICO Y RADIOCOMUNICACIÓN. </t>
  </si>
  <si>
    <t xml:space="preserve">PORCENTAJE DE ATENCIÓN PARA LA INSTALACIÓN Y REPARACIÓN DE EQUIPO DE CÓMPUTO, TELEFÓNICO Y DE RADIOCOMUNICACIÓN. </t>
  </si>
  <si>
    <t xml:space="preserve">ATENCIÓN A LAS SOLICITUDES DE INSTALACIÓN Y REPARACIÓN DE EQUIPO DE CÓMPUTO, TELEFÓNICO Y DE RADIOCOMUNICACIÓN. . </t>
  </si>
  <si>
    <t xml:space="preserve">(SOLICITUDES ATENDIDAS / SOLICITUDES  PROGRAMADAS)*100 </t>
  </si>
  <si>
    <t>QUE SE RECIBAN SOLICITUDES POR PARTE DE LAS DEPENDENCIAS PARA LA ATENCIÓN DE SERVICIOS DE MANTENIMIENTO, REPARACIÓN O INSTALACIÓN.</t>
  </si>
  <si>
    <t xml:space="preserve">436 ADMINISTRACIÓN E INSTALACIÓN DE RED DE DATOS. </t>
  </si>
  <si>
    <t xml:space="preserve">PORCENTAJE DE ADMINISTRACIÓN E INSTALACIÓN DE SERVICIOS DE LA RED DE DATOS. </t>
  </si>
  <si>
    <t xml:space="preserve">REALIZAR LA ADMINISTRACIÓN E INSTALACIÓN DE REDES Y DATOS. </t>
  </si>
  <si>
    <t xml:space="preserve">(SERVICIOS DE DATOS ADMINISTRADOS E INSTALADOS / SERVICIOS DE DATOS ADMINISTRADOS E INSTALADOS SOLICITADOS)*100 </t>
  </si>
  <si>
    <t xml:space="preserve">QUE LOS SERVICIOS DE REDES Y DATOS CUMPLAN CON LO CONTRATADO.  </t>
  </si>
  <si>
    <t xml:space="preserve"> ACTIVIDAD 2.4</t>
  </si>
  <si>
    <t xml:space="preserve">438 REEMPLAZO E INSTALACIÓN DE EQUIPO DE TELECOMUNICACIONES Y RADIOCOMUNICACIONES. </t>
  </si>
  <si>
    <t xml:space="preserve"> PORCENTAJE DE INSTALACIÓN DE EQUIPO DE TELECOMUNICACIONES Y DE RADIOCOMUNICACIONES. </t>
  </si>
  <si>
    <t xml:space="preserve">INSTALAR EQUIPOS  ADQUIRIDOS POR LA DIRECCIÓN DE INNOVACIÓN GUBERNAMENTAL. </t>
  </si>
  <si>
    <t xml:space="preserve">(EQUIPOS NUEVOS INSTALADOS / EQUIPOS A REEMPLAZAR)*100 </t>
  </si>
  <si>
    <t>QUE SE RECIBAN SOLICITUDES POR PARTE  DE LAS DEPENDENCIAS PARA COMPRA, PRÉSTAMO, RENTA Y ACTUALIZACIÓN DE EQUIPOS DE CÓMPUTO GENERAL Y TELEFÓNICO.</t>
  </si>
  <si>
    <t xml:space="preserve">ACTIVIDAD 2.5 </t>
  </si>
  <si>
    <t xml:space="preserve">603 ARRENDAMIENTOS DE ACTIVOS INTANGIBLES. </t>
  </si>
  <si>
    <t xml:space="preserve">PORCENTAJE DE ARRENDAMIENTO DE ACTIVOS INTANGIBLES. </t>
  </si>
  <si>
    <t>AMPLIAR EL USO Y CONTROL DE HERRAMIENTAS O SISTEMAS MEDIANTE EL ARRENDAMIENTO DE ACTIVOS INTANGIBLES.</t>
  </si>
  <si>
    <t>(ACTIVOS INTANGIBLES ARRENDADOS / ACTIVOS INTANGIBLES ESTIMADOS PARA ARRENDAR)*100</t>
  </si>
  <si>
    <t>QUE SE RECIBAN SOLICITUDES POR PARTE  DE LAS DEPENDENCIAS PARA ARRENDAR ACTIVOS INTANGIBLES.</t>
  </si>
  <si>
    <t xml:space="preserve">COMPONENTE 3 </t>
  </si>
  <si>
    <t>073 AGENDA DE SIMPLIFIACIÓN Y DIGITALIZACIÓN</t>
  </si>
  <si>
    <t xml:space="preserve">PROMEDIO DE CUMPLIMIENTO DE LOS PROYECTOS ESPECÍFICOS CONTENIDOS EN LA AGENDA DE SIMPLIFICACIÓN Y DIGITALIZACIÓN IMPLEMENTADOS.
</t>
  </si>
  <si>
    <t>IMPLEMENTAR EL CUMPLIMIENTO DE LOS PROYECTOS ESPECÍFICOS CONTENIDOS EN LA AGENDA DE SIMPLIFICACIÓN Y DIGITALIZACIÓN.</t>
  </si>
  <si>
    <t>(PROMEDIO DE PROYECTOS IMPLEMENTADOS / PROMEDIO DE PROYECTOS PROGRAMADOS)</t>
  </si>
  <si>
    <t>REPORTE DE AVANCES CORRESPONDIENTES A LOS PROYECTOS CONTENIDOS EN LA AGENDA DE SIMPLIFICACIÓN Y DIGITALIZACIÓN.</t>
  </si>
  <si>
    <t>QUE SE CUENTEN CON LOS RECURSOS NECESARIOS Y QUE LAS ÁREAS PARTICIPEN EN EL CUMPLIMIENTO DE LOS PROYECTOS CONTENIDOS EN LA AGENDA DE SIMPLIFICACIÓN Y DIGITALIZACIÓN.</t>
  </si>
  <si>
    <t>025 ACTUALIZACIÓN DE MANUALES Y DOCUMENTOS DE LA ADMINISTRACIÓN MUNICIPAL</t>
  </si>
  <si>
    <t> PROMEDIO DE ACTUALIZACIÓN DE MANUALES Y DOCUMENTOS DE LA ADMINISTRACIÓN MUNICIPAL</t>
  </si>
  <si>
    <t>REALIZAR LA ACTUALIZACIÓN DE MANUALES Y DOCUMENTOS DE LA ADMINISTRACIÓN MUNICIPAL</t>
  </si>
  <si>
    <t xml:space="preserve">(PROMEDIO DE MANUALES ACTUALIZADOS / PROMEDIO DE SOLICITUDES DE ACTUALIZACIÓN) </t>
  </si>
  <si>
    <t>BASES DE DATOS Y ARCHIVOS DOCUMENTALES DE LA COORDINACIÓN GENERAL DE ADMINISTRACIÓN E INNOVACIÓN GUBERNAMENTAL.</t>
  </si>
  <si>
    <t>QUE LAS DEPENDENCIAS ELABOREN Y ACTUALICEN SUS MANUALES DE ORGANIZACIÓN Y DE PROCEDIMIENTOS.</t>
  </si>
  <si>
    <t xml:space="preserve"> ACTIVIDAD 3.2</t>
  </si>
  <si>
    <t>429 SISTEMAS DE GESTIÓN PARA LA CALIDAD.</t>
  </si>
  <si>
    <t>PORCENTAJE EN LA IMPLEMENTACIÓN DEL SISTEMA DE GESTIÓN PARA LA CALIDAD.</t>
  </si>
  <si>
    <t>IMPLEMENTACIÓN Y CERTIFICACIÓN DEL SISTEMA DE GESTIÓN PARA LA CALIDAD, BAJO LA NORMA ISO-9000; ACORDE AL PROGRAMA DE TRABAJO TRIANUAL.</t>
  </si>
  <si>
    <t>(AVANCE PORCENTUAL EN LA IMPLEMENTACIÓN DEL SISTEMA / META PORCENTUAL PROGRAMADA)*100</t>
  </si>
  <si>
    <t>ARCHIVO DOCUMENTAL Y REPORTES DE AVANCE EN LAS ETAPAS DE IMPLEMENTACIÓN DEL SISTEMA DE GESTIÓN PARA LA CALIDAD.</t>
  </si>
  <si>
    <t>QUE EL PROVEEDOR CUMPLA CON EL PROGRAMA DE TRABAJO PARA LA IMPLEMENTACIÓN DEL SISTEMA DE GESTIÓN PARA LA CALIDAD.</t>
  </si>
  <si>
    <t>088 CENTROS DE ATENCIÓN PARA TRÁMITES Y SERVICIOS</t>
  </si>
  <si>
    <t xml:space="preserve"> AVANCE EN LA  APERTURA DE CENTROS DE DIGITALIZACIÓN</t>
  </si>
  <si>
    <t>APERTURA DE CENTROS DE VINCULACIÓN DIGITAL</t>
  </si>
  <si>
    <t>(CENTROS DE VINCULACIÓN APERTURADOS / CENTROS DE VINCULACIÓN PROGRAMADOS POR APERTURAR) * 100</t>
  </si>
  <si>
    <t>CUMPLIMIENTO DEL REGLAMENTO PARA LA MEJORA REGULATORIA Y GOBERNANZA DIGITAL DE ZAPOPAN; Y PUBLICACIÓN DE LAS HERRAMIENTAS DE MEJORA REGULATORIA ACTUALIZADAS EN PORTAL WEB INSTITUCIONAL.</t>
  </si>
  <si>
    <t>QUE SE CUMPLAN LOS LINEAMIENTOS PARA EL FUNCIONAMIENTO DE LAS HERRAMIENTAS DE MEJORA REGULATORIA.</t>
  </si>
  <si>
    <t>089 EXPEDIENTE ÚNICO DIGITAL</t>
  </si>
  <si>
    <t>PORCENTAJE EN LA IMPLEMENTACIÓN DEL EXPEDINETE ÚNICO DIGITAL</t>
  </si>
  <si>
    <t>IMPLEMENTAR EL EXPEDINETE ÚNICO DIGITAL</t>
  </si>
  <si>
    <t xml:space="preserve">(AVANCE REALIZADO / AVANCE PROGRAMADO)*100      </t>
  </si>
  <si>
    <t>ARCHIVO DOCUMENTAL Y REPORTES DE AVANCE EN LAS ETAPAS DEL EXPEDINETE ÚNICO DIGITAL.</t>
  </si>
  <si>
    <t>QUE EL GOBIERNO MUNICIPAL CUENTE CON EL EQUIPAMIENTO TECNOLÓGICO PARA EL DESARROLLO DEL PROGRAMA.</t>
  </si>
  <si>
    <t>86. SECTOR PÚBLICO MUNICIPAL.</t>
  </si>
  <si>
    <t>DIALHERY DÍAZ GÓNZALEZ</t>
  </si>
  <si>
    <t>09.2. MANTENIMIENTO.</t>
  </si>
  <si>
    <t>19 SE CONTRIBUYE A DAR SOPORTE Y PROVEER DE RECURSOS A LAS ÁREAS DEL GOBIERNO MUNICIPAL PARA MANTENER SU OPERACIÓN.</t>
  </si>
  <si>
    <t>GESTIONES REALIZADAS Y APOYADAS</t>
  </si>
  <si>
    <t>BRINDAR ATENCIÓN Y RECURSOS NECESARIOS A LAS ÁREAS DEL GOBIERNO MUNICIPAL PARA QUE REALICEN SUS FUNCIONES DE FORMA CORRECTA Y EFICIENTE.</t>
  </si>
  <si>
    <t>(GESTIONES SOLICITADAS / GESTIONES REALIZADAS)*100</t>
  </si>
  <si>
    <t>REPORTES Y BASES DE DATOS DE LAS ÁREAS DEL GOBIERNO MUNICIPAL DE ZAPOPAN.</t>
  </si>
  <si>
    <t>19 LAS DEPENDENCIAS RECIBEN LOS RECURSOS SOLICITADOS PARA QUE SU OPERATIVIDAD SEA EFICIENTE.</t>
  </si>
  <si>
    <t>PORCENTAJE DE RECURSOS TRAMITADOS A LAS DEPENDENCIAS.</t>
  </si>
  <si>
    <t>BRINDAR RECURSOS A LAS DEPENDENCIAS PARA QUE SU OPERATIVIDAD SEA EFICIENTE.</t>
  </si>
  <si>
    <t>(SOLICITUDES DE RECURSOS ATENDIDAS / SOLICITUDES DE RECURSOS RECIBIDAS)*100</t>
  </si>
  <si>
    <t>REPORTES DEL SIAG.</t>
  </si>
  <si>
    <t>QUE EL SISTEMA SIAG MUESTRE INFORMACIÓN FIDEDIGNA</t>
  </si>
  <si>
    <t>020 ADMINISTRACIÓN DE LOS RECURSOS FINANCIEROS PARA SOPORTE A LAS ÁREAS EFICIENTADA.</t>
  </si>
  <si>
    <t>PORCENTAJE DE SOLICITUDES DE RECURSOS ATENDIDAS.</t>
  </si>
  <si>
    <t>ATENCIÓN DE LAS SOLICITUDES PARA LA ADMINISTRACIÓN DE LOS RECURSOS FINANCIEROS Y SOPORTE EFICIENTE A LAS ÁREAS.</t>
  </si>
  <si>
    <t>(ÓRDENES DE COMPRA ATENDIDAS / ÓRDENES DE COMPRA RECIBIDAS)*100</t>
  </si>
  <si>
    <t>QUE EXISTA UN FALLO DE LICITACIÓN O APROBACIÓN DEL COMITÉ EN CASO DE ADJUDICACIONES DIRECTAS.</t>
  </si>
  <si>
    <t>502 ADQUISICIÓN DE BIENES Y SERVICIOS.</t>
  </si>
  <si>
    <t>PORCENTAJE DE ADQUISICIÓN DE BIENES Y SERVICIOS.</t>
  </si>
  <si>
    <t>CONTROL Y SEGUIMIENTO AL PROCESO DE ADQUISICIÓN DE BIENES Y SERVICIOS PARA EL MUNICIPIO DE ZAPOPAN.</t>
  </si>
  <si>
    <t>(PROCESOS DE ADQUISICIÓN FINALIZADOS / PROCESOS DE ADQUISICIÓN INICIADOS)*100</t>
  </si>
  <si>
    <t>BASES DE DATOS Y DOCUMENTALES DE LA DIRECCIÓN DE ADQUISICIONES.</t>
  </si>
  <si>
    <t>QUE EXISTA PRESUPUESTO ASIGNADO PARA LA ADQUISICIÓN DE BIENES Y SERVICIOS PARA EL MUNICIPIO DE ZAPOPAN.</t>
  </si>
  <si>
    <t>504 REGISTRO DE PROVEEDORES AL PADRÓN DE LA DIRECCIÓN DE ADQUISICIONES.</t>
  </si>
  <si>
    <t>PORCENTAJE DE REGISTRO DE PROVEEDORES AL PADRÓN DE LA DIRECCIÓN DE ADQUISICIONES.</t>
  </si>
  <si>
    <t>REGISTRAR ALTAS DE NUEVOS PROVEEDORES EN EL PADRÓN DE LA DIRECCIÓN DE ADQUISICIONES.</t>
  </si>
  <si>
    <t>(NUEVOS REGISTROS PROVEEDORES REALIZADOS / REGISTROS DE PROVEEDORES SOLICITADOS)*100</t>
  </si>
  <si>
    <t>QUE LOS NUEVOS PROVEEDORES SE INSCRIBAN PARA FORMAR PARTE DEL PADRÓN DE PROVEEDORES DEL MUNICIPIO DE ZAPOPAN.</t>
  </si>
  <si>
    <t>503 COMITÉ DE ADQUISICIONES.</t>
  </si>
  <si>
    <t>PORCENTAJE DE SESIONES DEL COMITÉ DE ADQUISICIONES.</t>
  </si>
  <si>
    <t>REALIZAR SESIONES DE TRABAJO DEL COMITÉ DE ADQUISICIONES PARA CUMPLIR CON LAS ATRIBUCIONES Y OBLIGACIONES DEL MISMO.</t>
  </si>
  <si>
    <t>HTTPS://WWW.ZAPOPAN.GOB.MX/TRANSPARENCIA/CONSEJOS-Y-COMITES-MUNICIPALES/COMISION-DE-ADQUISICIONES/</t>
  </si>
  <si>
    <t>CONTAR CON LAS CONDICIONES NECESARIAS PARA QUE SE REALICEN LAS SESIONES DEL COMITÉ DE ADQUISICIONES.</t>
  </si>
  <si>
    <t xml:space="preserve"> ACTIVIDAD 1.4 </t>
  </si>
  <si>
    <t>605 INCONFORMIDADES EN ACTIVIDADES EN PROCESOS DE LICITACIÓN.</t>
  </si>
  <si>
    <t>PORCENTAJE DE PROCESOS DE LICITACIÓN SIN INCONFORMIDADES.</t>
  </si>
  <si>
    <t xml:space="preserve">REVISAR Y DAR SEGUIMIENTO A LAS INCONFORMIDADES PRESENTADAS SOBRE PROCESOS DE ADJUDICACIÓN POR LICITACIÓN. </t>
  </si>
  <si>
    <t>(PROCESOS DE LICITACIÓN SIN INCONFORMIDADES PROCEDENTES / PROCESOS DE LICITACIÓN )*100</t>
  </si>
  <si>
    <t>QUE DISMINUYAN LAS INCONFORMIDADES PARA CONSERVAR EL PRIMER LUGAR EN MÉTODO DE TRANSPARENCIA.</t>
  </si>
  <si>
    <t>010 PATRIMONIO MUNICIPAL ACTUALIZADO.</t>
  </si>
  <si>
    <t>PORCENTAJE DE ALTAS Y BAJAS DE LOS BIENES MUEBLES, INMUEBLES Y VEHÍCULOS REGISTRADOS.</t>
  </si>
  <si>
    <t>ACTUALIZACIÓN DEL INVENTARIO DEL PATRIMONIO MUNICIPAL.</t>
  </si>
  <si>
    <t>(GESTIONES REALIZADAS / GESTIONES SOLICITADAS)*100</t>
  </si>
  <si>
    <t>QUE LAS DEPENDENCIAS ACTUALICEN Y SOLICITEN LOS MOVIMIENTOS Y LA INFORMACIÓN REQUERIDA.</t>
  </si>
  <si>
    <t>459 GESTIÓN DE BIENES MUEBLES.</t>
  </si>
  <si>
    <t>PORCENTAJE DE GESTIÓN DE BIENES MUEBLES.</t>
  </si>
  <si>
    <t>ELABORACIÓN, ACTUALIZACIÓN Y CONTROL DE RESGUARDOS E INTEGRACIÓN DE EXPEDIENTES.</t>
  </si>
  <si>
    <t>(EXPEDIENTES Y RESGUARDOS REALIZADOS / EXPEDIENTES Y RESGUARDOS RECIBIDOS)*100</t>
  </si>
  <si>
    <t>916 GESTIÓN DE ESCRITURACIÓN.</t>
  </si>
  <si>
    <t>PORCENTAJE DE GESTIÓN DE ESCRITURACIÓN.</t>
  </si>
  <si>
    <t>REALIZAR LOS PROCESOS NECESARIOS PARA LOS TRÁMITES DE ESCRITURACIÓN.</t>
  </si>
  <si>
    <t>(GESTIONES DE ESCRITURACIÓN REALIZADAS / GESTIONES DE ESCRITURACIÓN SOLICITADAS)*100</t>
  </si>
  <si>
    <t>QUE LAS DEPENDENCIAS Y CIUDADANOS SOLICITEN INFORMACIÓN Y/O REALICEN GESTIONES.</t>
  </si>
  <si>
    <t>917 GESTIÓN DE INMUEBLES.</t>
  </si>
  <si>
    <t>PORCENTAJE DE GESTIÓN DE INMUEBLES.</t>
  </si>
  <si>
    <t>MANTENER ACTUALIZADO EL INVENTARIO DE LOS BIENES INMUEBLES DEL MUNICIPIO.</t>
  </si>
  <si>
    <t>606 GESTIÓN DE VEHÍCULOS.</t>
  </si>
  <si>
    <t>PORCENTAJE DE GESTIÓN DE VEHÍCULOS.</t>
  </si>
  <si>
    <t>MANTENER ACTUALIZADO EL PADRÓN DE VEHÍCULOS, PAGO DE IMPUESTOS Y TRÁMITES, PÓLIZAS DE SEGURO, SEGUIMIENTO DE SINIESTROS, ETC.</t>
  </si>
  <si>
    <t>(GESTIONES REALIZADAS / GESTIONES PROPUESTAS O INICIADAS)*100</t>
  </si>
  <si>
    <t xml:space="preserve"> ACTIVIDAD 2.5</t>
  </si>
  <si>
    <t>119 GESTIÓN DE SERVICIOS.</t>
  </si>
  <si>
    <t>PORCENTAJE DE GESTIÓN DE SERVICIOS GENERALES EN EDIFICIOS PROPIOS Y ARRENDADOS.</t>
  </si>
  <si>
    <t>SERVICIOS GENERALES (AGUA, ENERGÍA ELÉCTRICA, RENTAS Y MATERIALES DE LIMPIEZA) EN EDIFICIOS PROPIOS Y ARRENDADOS.</t>
  </si>
  <si>
    <t>(GESTIONES ATENDIDAS / GESTIONES RECIBIDAS Y PROGRAMADAS)*100</t>
  </si>
  <si>
    <t>ARCHIVO DOCUMENTAL Y CONCENTRADO DE GESTIONES REALIZADAS POR LA DIRECCIÓN DE ADMINISTRACIÓN</t>
  </si>
  <si>
    <t>021 ADMINISTRACIÓN DE LOS RECURSOS HUMANOS EFICIENTADA.</t>
  </si>
  <si>
    <t>PORCENTAJE DE REGISTRO DE LA NÓMINA ADMINISTRATIVA SUPERVISADA.</t>
  </si>
  <si>
    <t>CONTROL, VIGILANCIA Y SUPERVISIÓN DE LA NÓMINA ADMINISTRATIVA.</t>
  </si>
  <si>
    <t>(NÓMINA ADMINISTRATIVA SUPERVISADA / NÓMINA ADMINISTRATIVA PROGRAMADA)*100</t>
  </si>
  <si>
    <t>BASES DE DATOS Y DOCUMENTALES DE LA DIRECCIÓN DE RECURSOS HUMANOS.</t>
  </si>
  <si>
    <t>QUE SE CUENTE CON EL FUNCIONAMIENTO CORRECTO DEL SISTEMA Y RED.</t>
  </si>
  <si>
    <t>464 MOVIMIENTOS DE PERSONAL.</t>
  </si>
  <si>
    <t>PORCENTAJE DE MOVIMIENTOS DE PERSONAL.</t>
  </si>
  <si>
    <t>RECEPCIÓN Y ELABORACIÓN DE MOVIMIENTOS DE PERSONAL.</t>
  </si>
  <si>
    <t>(MOVIMIENTOS DE PERSONAL ELABORADOS  Y VALIDADOS / MOVIMIENTOS DE PERSONAL SOLICITADOS Y PROGRAMADOS)*100</t>
  </si>
  <si>
    <t>QUE SE SOLICITEN Y REALICEN LOS MOVIMIENTOS ADMINISTRATIVOS AL PERSONAL CONFORME A LAS PETICIONES DE LAS DEPENDENCIAS O CAMBIO DE LA ADMINISTRACIÓN MUNICIPAL.</t>
  </si>
  <si>
    <t>475 SERVICIO SOCIAL Y PRÁCTICAS PROFESIONALES.</t>
  </si>
  <si>
    <t>PORCENTAJE DE SOLICITUDES DE SERVICIO SOCIAL Y PRÁCTICAS PROFESIONALES.</t>
  </si>
  <si>
    <t>CONTROL Y SEGUIMIENTO EN EL PROCESO DE ASIGNACIÓN Y LIBERACIÓN DE SERVICIO SOCIAL Y PRÁCTICAS PROFESIONALES.</t>
  </si>
  <si>
    <t>QUE LAS PERSONAS SOLICITEN Y REALICEN EL SERVICIO SOCIAL O PRÁCTICAS PROFESIONALES EN LAS DEPENDENCIAS MUNICIPALES.</t>
  </si>
  <si>
    <t>488 CONTROL DE LA ESTRUCTURA DE PERSONAL.</t>
  </si>
  <si>
    <t>PORCENTAJE DE ACTUALIZACIÓN DE LA ESTRUCTURA DE PERSONAL.</t>
  </si>
  <si>
    <t>CONTROL Y VIGILANCIA EN LA ESTRUCTURA DE PERSONAL DEL MUNICIPIO (REVISIÓN, ACTUALIZACIÓN Y PROPUESTAS DE REESTRUCTURA).</t>
  </si>
  <si>
    <t>(ACTUALIZACIONES IMPLEMENTADAS / ACTUALIZACIONES PROGRAMADAS)*100</t>
  </si>
  <si>
    <t>QUE SE SOLICITE Y REQUIERA MODIFICAR LA ESTRUCTURA MUNICIPAL APROBADA CONFORME AL REGLAMENTO.</t>
  </si>
  <si>
    <t>510 DESCRIPTIVO DE PUESTO.</t>
  </si>
  <si>
    <t>PORCENTAJE DESCRIPTIVO DE PUESTO.</t>
  </si>
  <si>
    <t>ELABORAR Y ACTUALIZAR LOS DESCRIPTIVOS DE PUESTOS CONFORME AL CATÁLOGO DE PUESTOS Y TABULADOR DE SUELDOS AUTORIZADOS</t>
  </si>
  <si>
    <t>(DESCRIPTIVOS DE PUESTOS ELABORADOS Y VALIDADOS / DESCRIPTIVO DE PUESTOS PROGRAMADOS)*100</t>
  </si>
  <si>
    <t>QUE SE REQUIERA ELABORAR, MODIFICAR Y/O ACTUALIZAR LOS DESCRIPTIVOS DE PUESTOS CONFORME A LAS MODIFICACIONES DE ESTRUCTURA PRESENTADAS O POR INICIO DE NUEVA ADMINISTRACIÓN MUNICIPAL.</t>
  </si>
  <si>
    <t>505 ATENCIÓN A SINDICATOS.</t>
  </si>
  <si>
    <t>PORCENTAJE DE ATENCIÓN A SINDICATOS.</t>
  </si>
  <si>
    <t>BRINDAR ATENCIÓN Y SEGUIMIENTO A PETICIONES RELATIVAS A SINDICATOS.</t>
  </si>
  <si>
    <t>(SOLICITUDES DE SINDICATOS ATENDIDAS / SOLICITUDES DE SINDICATOS RECIBIDAS)*100</t>
  </si>
  <si>
    <t>QUE LOS SINDICATOS SOLICITEN ATENCIÓN DE ASUNTOS RELACIONADOS CON EL PERSONAL SINDICALIZADO.</t>
  </si>
  <si>
    <t>512 COMISIONES DE PERSONAL.</t>
  </si>
  <si>
    <t>PORCENTAJE DE COMISIONES DE PERSONAL.</t>
  </si>
  <si>
    <t>REALIZAR COMISIONES DE PERSONAL PARA EL FORTALECIMIENTO DE LA OPERATIVIDAD Y EFICIENCIA DE LAS DEPENDENCIAS DEL MUNICIPIO DE ZAPOPAN.</t>
  </si>
  <si>
    <t>(COMISIONES DE PERSONAL REALIZADAS / COMISIONES DE PERSONAL PROGRAMADAS)*100</t>
  </si>
  <si>
    <t>QUE SE ATIENDAN Y AUTORICEN LAS SOLICITUDES DE COMISIONES DE PERSONAL A PETICIÓN DE LAS DEPENDENCIAS.</t>
  </si>
  <si>
    <t>ACTIVIDAD 3.7</t>
  </si>
  <si>
    <t>511 CREDENCIALIZACIÓN OFICIAL DE EMPLEADOS.</t>
  </si>
  <si>
    <t>PORCENTAJE DE CREDENCIALIZACIÓN OFICIAL DE EMPLEADOS.</t>
  </si>
  <si>
    <t>ELABORACIÓN Y PROCESO DE CREDENCIALIZACIÓN (CAPTURA DE FOTO Y FIRMA ELECTRÓNICA, IMPRESIÓN Y RECOPILACIÓN) DEL PERSONAL DEL MUNICIPIO.</t>
  </si>
  <si>
    <t>(CREDENCIALES ELABORADAS / CREDENCIALES SOLICITADAS Y PROYECTADAS)*100</t>
  </si>
  <si>
    <t>QUE SE CUENTE CON LOS RECURSOS ECONÓMICO, HUMANO Y MATERIAL PARA LA CREDENCIALIZACIÓN DEL PERSONAL DEL MUNICIPIO.</t>
  </si>
  <si>
    <t>ACTIVIDAD 3.8</t>
  </si>
  <si>
    <t>514 COMUNICACIÓN INSTITUCIONAL.</t>
  </si>
  <si>
    <t>PORCENTAJE DE COMUNICACIÓN INSTITUCIONAL.</t>
  </si>
  <si>
    <t>DIFUSIÓN Y RECEPCIÓN DE SOLICITUDES PARA COMUNICACIÓN INSTITUCIONAL.</t>
  </si>
  <si>
    <t>(DIFUSIÓN DE SOLICITUDES AUTORIZADAS / SOLICITUDES RECIBIDAS)*100</t>
  </si>
  <si>
    <t>BASES DE DATOS Y DOCUMENTALES DE LA COORDINACIÓN GENERAL DE ADMINISTRACIÓN E INNOVACIÓN GUBERNAMENTAL.</t>
  </si>
  <si>
    <t>QUE SE SOLICITE Y AUTORICE LA DIFUSIÓN DE COMUNICADOS AL PERSONAL DEL MUNICIPIO QUE CUENTA CON CORREO INSTITUCIONAL.</t>
  </si>
  <si>
    <t>ACTIVIDAD 3.9</t>
  </si>
  <si>
    <t>515 ENTREGA DE APOYOS Y/O BENEFICIOS A LOS EMPLEADOS.</t>
  </si>
  <si>
    <t>PORCENTAJE DE ENTREGA DE APOYOS Y BENEFICIOS A EMPLEADOS.</t>
  </si>
  <si>
    <t>REALIZAR LA LOGÍSTICA, CENSO DE ACREEDORES Y AUTORIZACIÓN PARA LA ENTREGA DE APOYOS Y BENEFICIOS A EMPLEADOS.</t>
  </si>
  <si>
    <t>(APOYOS Y BENEFICIOS ENTREGADOS / APOYOS Y BENEFICIOS PROGRAMADOS)*100</t>
  </si>
  <si>
    <t xml:space="preserve"> QUE EL PERSONAL CUMPLA CON LOS REQUISITOS ESTABLECIDOS PARA RECIBIR LOS APOYOS Y BENEFICIOS.</t>
  </si>
  <si>
    <t>ACTIVIDAD 3.10</t>
  </si>
  <si>
    <t>833 ADMINISTRACIÓN DE PERSONAL.</t>
  </si>
  <si>
    <t>PORCENTAJE DE ADMINISTRACIÓN DE PERSONAL.</t>
  </si>
  <si>
    <t>CONTROL Y VIGILANCIA EN EL PROCESO DE ADMINISTRACIÓN DE PERSONAL DEL MUNICIPIO.</t>
  </si>
  <si>
    <t>QUE SE REALICE LA CORRECTA APLICACIÓN DE LAS INCIDENCIAS DEL PERSONAL EN EL SISTEMA NOMINAL, Y QUE SE CUENTE CON LOS RECURSOS NECESARIOS PARA UNA ADMINISTRACIÓN EFICIENTE DE LOS EXPEDIENTES PERSONALES.</t>
  </si>
  <si>
    <t>ACTIVIDAD 3.11</t>
  </si>
  <si>
    <t>973 SEGURIDAD SOCIAL.</t>
  </si>
  <si>
    <t>PORCENTAJE DE TRÁMITES DE SEGURIDAD SOCIAL.</t>
  </si>
  <si>
    <t>CONTROL Y SEGUIMIENTO EN LOS TRÁMITES DE SEGURIDAD SOCIAL DEL PERSONAL DEL MUNICIPIO.</t>
  </si>
  <si>
    <t>(TRÁMITES DE SEGURIDAD SOCIAL REALIZADOS / TRÁMITES DE SEGURIDAD SOCIAL PROGRAMADOS)*100</t>
  </si>
  <si>
    <t>QUE SE REALICE LA CORRECTA APLICACIÓN EN SISTEMA NOMINAL DE LOS MOVIMIENTOS RELACIONADOS CON SEGURIDAD SOCIAL.</t>
  </si>
  <si>
    <t>154 REPARACIÓN DE UNIDADES PERTENECIENTES AL PADRÓN VEHICULAR.</t>
  </si>
  <si>
    <t>PORCENTAJE DE REPARACIONES DE VEHÍCULOS REALIZADAS.</t>
  </si>
  <si>
    <t xml:space="preserve">REPARACIÓN Y SERVICIO PREVENTIVO DE VEHÍCULOS PARA PROLONGAR SU VIDA UTILITARIA. </t>
  </si>
  <si>
    <t>(SOLICITUDES ATENDIDAS / SOLICITUDES ESTIMADAS)*100</t>
  </si>
  <si>
    <t>ÓRDENES DE TRABAJO FIRMADAS Y CERRADAS DE LA UNIDAD DE MANTENIMIENTO VEHICULAR.</t>
  </si>
  <si>
    <t>QUE SE SOLICITEN Y REALICEN LAS REPARACIONES DE ACUERDO A LAS NECESIDADES, Y QUE SE CUENTE CON LOS RECURSOS MATERIALES NECESARIOS.</t>
  </si>
  <si>
    <t>458 MANTENIMIENTO PREVENTIVO Y CORRECTIVO DE VEHÍCULOS.</t>
  </si>
  <si>
    <t>PORCENTAJE DE MANTENIMIENTO PREVENTIVO Y CORRECTIVO DE VEHÍCULOS.</t>
  </si>
  <si>
    <t>ATENCIÓN DE LAS SOLICITUDES DE MANTENIMIENTO PREVENTIVO Y CORRECTIVO DE VEHÍCULOS PARA PROLONGAR SU VIDA UTILITARIA.</t>
  </si>
  <si>
    <t>REPORTES Y BASES DE DATOS DE LA UNIDAD DE MANTENIMIENTO VEHICULAR.</t>
  </si>
  <si>
    <t>QUE SE SOLICITEN Y REALICEN LOS MANTENIMIENTOS PREVENTIVOS Y CORRECTIVOS DE ACUERDO A LAS NECESIDADES, Y QUE SE CUENTE CON LOS RECURSOS MATERIALES NECESARIOS.</t>
  </si>
  <si>
    <t>607 ADQUISICIÓN DE INSUMO PARA TALLERES.</t>
  </si>
  <si>
    <t>PORCENTAJE DE ENTREGA DE REFACCIONES.</t>
  </si>
  <si>
    <t>ADQUIRIR LAS REFACCIONES NECESARIAS PARA LA REPARACIÓN Y EL MANTENIMIENTO DE VEHÍCULOS PARA PROLONGAR SU VIDA UTILITARIA.</t>
  </si>
  <si>
    <t>(COMPRAS REALIZADAS / COMPRAS PROGRAMADAS)*100</t>
  </si>
  <si>
    <t>VALES DE SALIDA DE ALMACÉN DE LA UNIDAD DE MANTENIMIENTO VEHICULAR.</t>
  </si>
  <si>
    <t>QUE SE CUENTEN CON LOS RECURSOS FINANCIEROS PARA ADQUIRIR LAS REFACCIONES NECESARIAS PARA LA REPARACIÓN Y MANTENIMIENTO DE VEHÍCULOS.</t>
  </si>
  <si>
    <t>11.1. ORDENAMIENTO DEL TERRITORIO.</t>
  </si>
  <si>
    <t>COORDINACIÓN GENERAL DE GESTIÓN INTEGRAL DE LA CIUDAD.</t>
  </si>
  <si>
    <t>25 SE CONTRIBUYE AL ORDENAMIENTO Y PLANEACIÓN DEL TERRITORIO CONFORME A LA NORMATIVIDAD.</t>
  </si>
  <si>
    <t>PORCENTAJE DE DICTÁMENES, AUTORIZACIONES Y LICENCIAS GENERADAS CONFORME A LA NORMATIVIDAD.</t>
  </si>
  <si>
    <t>AVANCE PORCENTUAL EN LA IMPLEMENTACIÓN DE INSTRUMENTOS NORMATIVOS QUE CONTRIBUYEN A LA PLANEACIÓN DEL TERRITORIO DENTRO DEL MUNICIPIO.</t>
  </si>
  <si>
    <t>(TOTAL DE DICTÁMENES, AUTORIZACIONES Y LICENCIAS GENERADAS / NÚMERO DE DICTÁMENES, AUTORIZACIONES Y LICENCIAS SOLICITADAS)*100</t>
  </si>
  <si>
    <t>ARCHIVOS DE LA DIRECCIÓN DE ORDENAMIENTO DEL TERRITORIO.</t>
  </si>
  <si>
    <t>25 PORCENTAJE DE SERVICIOS AUTOMATIZADOS.</t>
  </si>
  <si>
    <t>PORCENTAJE DE SERVICIOS AUTOMATIZADOS EN RELACIÓN A LOS SERVICIOS A SISTEMATIZAR.</t>
  </si>
  <si>
    <t>AVANCE PORCENTUAL DE SERVICIOS AUTOMATIZADOS.</t>
  </si>
  <si>
    <t>(SERVICIOS AUTOMATIZADOS / SERVICIOS PROYECTADOS PARA AUTOMATIZACIÓN)*100</t>
  </si>
  <si>
    <t>QUE SE REALICEN LAS GESTIONES NECESARIAS PARA LA AUTOMATIZACIÓN.</t>
  </si>
  <si>
    <t>034 AUTORIZACIONES Y REVISIONES DE PROYECTOS URBANOS ATENDIDOS.</t>
  </si>
  <si>
    <t>PORCENTAJE DE AUTORIZACIONES Y REVISIONES ATENDIDOS.</t>
  </si>
  <si>
    <t>AVANCE EN LAS AUTORIZACIONES Y REVISIONES DE DICTÁMENES, OPINIONES TÉCNICAS Y PROYECTOS URBANOS ATENDIDOS.</t>
  </si>
  <si>
    <t>(AUTORIZACIONES Y REVISIONES DE DICTÁMENES, OPINIONES TÉCNICAS Y PROYECTOS URBANOS ATENDIDOS / AUTORIZACIONES Y REVISIONES DE DICTÁMENES, OPINIONES TÉCNICAS Y PROYECTOS URBANOS ESTIMADOS)*100</t>
  </si>
  <si>
    <t>QUE SE APLIQUE LA NORMATIVIDAD VIGENTE.</t>
  </si>
  <si>
    <t>889 DICTÁMENES Y OPINIONES TÉCNICAS.</t>
  </si>
  <si>
    <t>PORCENTAJE DE DICTÁMENES Y OPINIONES TÉCNICAS REALIZADAS.</t>
  </si>
  <si>
    <t>REALIZAR DICTÁMENES Y OPINIONES TÉCNICAS.</t>
  </si>
  <si>
    <t>(NÚMERO DE DICTÁMENES INICIALES / NÚMERO DE DICTÁMENES FINALES)*100</t>
  </si>
  <si>
    <t>903 ESTUDIOS Y PROYECTOS.</t>
  </si>
  <si>
    <t>PORCENTAJE DE ESTUDIOS Y PROYECTOS REALIZADOS.</t>
  </si>
  <si>
    <t>REALIZAR ESTUDIOS O PROYECTOS.</t>
  </si>
  <si>
    <t>(NÚMERO DE ESTUDIOS Y PROYECTOS REALIZADOS / NÚMERO DE ESTUDIOS Y PROYECTOS PROGRAMADOS)*100</t>
  </si>
  <si>
    <t>CONTAR CON LAS HERRAMIENTAS NECESARIAS PARA PODER REALIZAR LOS PROYECTOS Y ESTUDIOS.</t>
  </si>
  <si>
    <t>COMPONENTE  2</t>
  </si>
  <si>
    <t>015 SEGUIMIENTO Y REVISIÓN DE ACCIONES URBANÍSTICAS REALIZADO.</t>
  </si>
  <si>
    <t>PORCENTAJE DE SOLICITUDES DE REVISIÓN Y SEGUIMIENTO A ACCIONES URBANÍSTICAS REALIZADO</t>
  </si>
  <si>
    <t>AVANCE EN LA REVISIÓN DE PROYECTOS</t>
  </si>
  <si>
    <t>(SOLICITUDES  Y|O REVISIONES PARA RECEPCIÓN DE OBRAS DE URBANIZACIÓN ATENDIDAS / SOLICITUDES Y|O REVISIONES PARA RECEPCIÓN DE OBRAS DE URBANIZACIÓN ESTIMADAS)*100</t>
  </si>
  <si>
    <t>QUE EL CIUDADANO ENTREGUE LA TOTALIDAD DE LOS REQUISITOS POR LA DIRECCIÓN  DE ORDENAMIENTO DEL TERRITORIO A EFECTO DE INTEGRAR EL EXPEDIENTE  TÉCNICO ADMINISTRATIVO  PARA LA AUTORIZACIÓN DEL TRÁMITE.</t>
  </si>
  <si>
    <t>931 AUTORIZACIONES EN MATERIA URBANA.</t>
  </si>
  <si>
    <t>PORCENTAJE DE AUTORIZACIONES</t>
  </si>
  <si>
    <t>AVANCE EN LAS AUTORIZACIONES</t>
  </si>
  <si>
    <t>(NÚMERO DE AUTORIZACIONES DE LICENCIAS REALIZADAS / NÚMERO DE AUTORIZACIONES DE LICENCIAS REGISTRADAS)*100</t>
  </si>
  <si>
    <t>QUE EL CIUDADANO ENTREGUE LA TOTALIDAD  DE LOS REQUISITOS REQUERIDOS.</t>
  </si>
  <si>
    <t>998 RECEPCIÓN DE OBRAS DE URBANIZACIÓN.</t>
  </si>
  <si>
    <t>PORCENTAJE DE RECEPCIÓN DE OBRAS DE URBANIZACIÓN.</t>
  </si>
  <si>
    <t>TOTAL DE OBRAS DE URBANIZACIÓN RECIBIDAS.</t>
  </si>
  <si>
    <t>(NÚMERO DE RECEPCIONES DE OBRA DE URBANIZACIÓN / NÚMERO DE SOLICITUDES DE OBRA RECIBIDAS)*100</t>
  </si>
  <si>
    <t>ESTEFANÍA JUÁREZ LIMÓN.</t>
  </si>
  <si>
    <t>11.2. MOVILIDAD Y TRANSPORTE.</t>
  </si>
  <si>
    <t>26 CONTRIBUIR A GENERAR ALTERNATIVAS DE MOVILIDAD PARA DESINCENTIVAR VIAJES EN AUTOMÓVIL MEDIANTE ANÁLISIS, GESTIÓN, PLANIFICACIÓN, VIGILANCIA, EDUCACIÓN Y ATENCIÓN CIUDADANA.</t>
  </si>
  <si>
    <t>PORCENTAJE DE ALTERNATIVAS DE MOVILIDAD GENERADAS.</t>
  </si>
  <si>
    <t>DISEÑO Y PLANIFICACIÓN DE MEDIOS ALTERNATIVOS DE TRANSPORTE PARA DESINCENTIVAR EL USO DEL AUTOMÓVIL.</t>
  </si>
  <si>
    <t>(NÚMERO DE ALTERNATIVAS DE MOVILIDAD GENERADAS / NÚMERO DE ALTERNATIVAS PROYECTADAS)*100</t>
  </si>
  <si>
    <t>http://programas.jalisco.gob.mx/transparencia Fiscal/PED-2013-2033%20versi%C3%B3n%20completa.pdf</t>
  </si>
  <si>
    <t>26 LOS HABITANTES DEL MUNICIPIO DE ZAPOPAN CUENTAN CON MEJORAS EN LA MOVILIDAD.</t>
  </si>
  <si>
    <t>PORCENTAJE DE MEJORAS EN LA MOVILIDAD.</t>
  </si>
  <si>
    <t>AVANCE PORCENTUAL EN LAS MEJORAS PARA MOVILIDAD MOTORIZADA Y NO MOTORIZADA.</t>
  </si>
  <si>
    <t>(NÚMERO DE MEJORAS REALIZADAS / NÚMERO DE MEJORAS PROYECTADAS)*100</t>
  </si>
  <si>
    <t>BASES DE DATOS Y DOCUMENTALES, DIRECCIÓN DE MOVILIDAD Y TRANSPORTE.</t>
  </si>
  <si>
    <t>QUE SE CUENTE CON LOS RECURSOS HUMANOS Y FINANCIEROS NECESARIOS PARA REALIZAR LAS MEJORAS.</t>
  </si>
  <si>
    <t>129 SERVICIOS PARA LA GESTIÓN DE LA MOVILIDAD APLICADA.</t>
  </si>
  <si>
    <t>PORCENTAJE DE AVANCE DE LA GESTIÓN APLICADA.</t>
  </si>
  <si>
    <t>ACTIVIDADES DESARROLLADAS QUE MIDEN EL NIVEL DE CUMPLIMIENTO DE LAS GESTIONES APLICADAS EN MATERIA DE MOVILIDAD.</t>
  </si>
  <si>
    <t>(CANTIDAD DE ACTIVIDADES REALIZADAS / CANTIDAD DE ACTIVIDADES PROGRAMADAS)*100</t>
  </si>
  <si>
    <t>QUE SE CUENTE CON LOS RECURSOS HUMANOS Y FINANCIEROS NECESARIOS PARA REALIZAR LAS ACTIVIDADES EN MATERIA DE MOVILIDAD.</t>
  </si>
  <si>
    <t>660 ACREDITACIONES PARA PERSONAS CON DISCAPACIDAD, ADULTOS MAYORES O MUJERES EMBARAZADAS.</t>
  </si>
  <si>
    <t>PORCENTAJE DE ACREDITACIONES PARA PERSONAS CON DISCAPACIDAD, ADULTOS MAYORES O MUJERES EMBARAZADAS.</t>
  </si>
  <si>
    <t>CONTROL Y SEGUIMIENTO EN EL TRÁMITE DE ACREDITACIONES PARA LA CIUDADANÍA.</t>
  </si>
  <si>
    <t>(CANTIDAD DE ACREDITACIONES REALIZADAS / CANTIDAD DE ACREDITACIONES SOLICITADAS )*100</t>
  </si>
  <si>
    <t>QUE LA CIUDADANÍA SOLICITE SER ACREDITADA POR CUALQUIERA DE LAS MODALIDADES DISPONIBLES.</t>
  </si>
  <si>
    <t>662 VIGILANCIA, CONTROL, INFRACCIONES Y MANTENIMIENTO DE LAS ZONAS REGULADAS A TRAVÉS DE CUALQUIER PLATAFORMA DE COBRO.</t>
  </si>
  <si>
    <t>PROMEDIO DE VIGILANCIA, CONTROL, INFRACCIONES Y MANTENIMIENTO DE LAS ZONAS REGULADAS A TRAVÉS DE CUALQUIER FORMA DE PAGO.</t>
  </si>
  <si>
    <t xml:space="preserve"> VIGILANCIA, CONTROL, INFRACCIONES Y MANTENIMIENTO DE LAS ZONAS REGULADAS A TRAVÉS DE CUALQUIER PLATAFORMA DE COBRO.</t>
  </si>
  <si>
    <t>(CANTIDAD DE FOLIOS REALIZADOS / ZONAS REGULADAS POR PLATAFORMA DE COBRO)</t>
  </si>
  <si>
    <t>QUE SE CUENTE CON LOS INSUMOS NECESARIOS PARA LA VALIDACIÓN DE ESTACIONOMETROS.</t>
  </si>
  <si>
    <t>663 BALIZAMIENTO DE LOS ESTACIONAMIENTOS PÚBLICOS MUNICIPALES Y EXCLUSIVOS.</t>
  </si>
  <si>
    <t>PORCENTAJE DE BALIZAMIENTO DE LOS ESTACIONAMIENTOS PÚBLICOS MUNICIPALES Y EXCLUSIVOS.</t>
  </si>
  <si>
    <t>CONTROL Y REALIZACIÓN DE LOS SERVICIOS DE BALIZAMIENTO EN LOS ESTACIONAMIENTOS PÚBLICOS MUNICIPALES Y ESTACIONAMIENTOS EXCLUSIVOS.</t>
  </si>
  <si>
    <t>(METROS DE BALIZAMIENTO REALIZADOS / METROS DE BALIZAMIENTO PROYECTADOS)*100</t>
  </si>
  <si>
    <t>QUE SE CUENTE CON LOS INSUMOS NECESARIOS PARA LOS SERVICIOS DE BALIZAMIENTO.</t>
  </si>
  <si>
    <t>664 AUTORIZACIÓN PARA LUGARES EXCLUSIVOS EN LA VÍA PÚBLICA.</t>
  </si>
  <si>
    <t>PORCENTAJE DE AUTORIZACIÓNES PARA LUGARES EXCLUSIVOS EN LA VÍA PÚBLICA.</t>
  </si>
  <si>
    <t>CONTROL Y SEGUIMIENTO  A LAS SOLICITUDES DE LUGARES EXCLUSIVOS EN LA VÍA PÚBLICA.</t>
  </si>
  <si>
    <t>(LUGARES EXCLUSIVOS AUTORIZADOS / LUGARES EXCLUSIVOS SOLICITADOS)*100</t>
  </si>
  <si>
    <t>QUE LA CIUDADANÍA SOLICITE ESPACIOS O LUGARES EXCLUSIVOS EN LA VÍA PÚBLICA.</t>
  </si>
  <si>
    <t>665 BANQUETAS LIBRES.</t>
  </si>
  <si>
    <t>PORCENTAJE DE VERIFICACIONES REALIZADAS A BANQUETAS.</t>
  </si>
  <si>
    <t>VIGILANCIA Y VERIFICACIÓN EN CAMPO RELATIVO A BANQUETAS LIBRES (OBSERVACIÓN DE POSIBLES INFRACTORES Y SOLICITUD DE RETIRO DE VEHÍCULO) QUE CONTRIBUYAN A EVITAR FOLIOS DE INFRACCIÓN.</t>
  </si>
  <si>
    <t>(VERIFICACIONES REALIZADAS / VERIFICACIONES PROYECTADAS)*100</t>
  </si>
  <si>
    <t>QUE LA CIUDADANÍA ATIENDA LAS VERIFICACIONES REALIZADAS POR PARTE DE ESTA DIRECCIÓN.</t>
  </si>
  <si>
    <t>670 ATENCIÓN A INCONFORMIDADES SOBRE INFRACCIONES.</t>
  </si>
  <si>
    <t>PORCENTAJE DE ATENCIÓN A INCONFORMIDADES SOBRE INFRACCIONES.</t>
  </si>
  <si>
    <t>SEGUIMIENTO EN LOS CASOS DE INCONFORMIDAD DE FOLIOS DE INFRACCIÓN, DESDE SU RECEPCIÓN HASTA LA RESOLUCIÓN.</t>
  </si>
  <si>
    <t>(INCONFORMIDADES ATENDIDAS / INCONFORMIDADES RECIBIDAS)*100</t>
  </si>
  <si>
    <t>QUE SE PRESENTEN INCONFORMIDADES POR PARTE DE LA CIUDADANÍA.</t>
  </si>
  <si>
    <t>671 AUTORIZACIÓN Y SUPERVISIÓN DE ESTACIONAMIENTOS (CENTROS COMERCIALES, PÚBLICOS, EVENTUALES, ETC).</t>
  </si>
  <si>
    <t>PORCENTAJE DE AUTORIZACIÓN Y SUPERVISIÓN DE ESTACIONAMIENTOS.</t>
  </si>
  <si>
    <t>AUTORIZACIÓN, VIGILANCIA Y SUPERVISIÓN DE ESTACIONAMIENTOS (CENTROS COMERCIALES, PÚBLICOS, EVENTUALES, ETC.) DENTRO DEL MUNICIPIO.</t>
  </si>
  <si>
    <t>(SOLICITUDES AUTORIZADOS | VERIFICADOS / SOLICITUDES INGRESADOS)*100</t>
  </si>
  <si>
    <t>QUE EXISTAN NUEVAS SOLICITUDES PARA LA AUTORIZACIÓN DE ALGÚN ESTACIONAMIENTO EN EL MUNICIPIO.</t>
  </si>
  <si>
    <t>672 RETIRO DE OBJETOS EN LA VÍA PÚBLICA.</t>
  </si>
  <si>
    <t>PORCENTAJE DE RETIRO DE OBJETOS EN LA VÍA PÚBLICA.</t>
  </si>
  <si>
    <t>LÍNEAS DE ACCIÓN IMPLEMENTADAS PARA EL RETIRO DE OBJETOS EN LA VÍA PÚBLICA.</t>
  </si>
  <si>
    <t>(NÚMERO DE OBJETOS RETIRADOS EN LA VÍA PÚBLICA / NÚMERO DE OBJETOS PROYECTADOS A RETIRAR EN LA VÍA PÚBLICA)*100</t>
  </si>
  <si>
    <t>QUE EXISTAN OBJETOS PARA RETIRAR DE LA VÍA PÚBLICA.</t>
  </si>
  <si>
    <t>673 REGULACIÓN DEL SERVICIO DE ESTACIONAMIENTO CON ACOMODADORES DE VEHÍCULOS.</t>
  </si>
  <si>
    <t>PORCENTAJE  DE REGULACIÓN DEL SERVICIO DE ESTACIONAMIENTO CON ACOMODADORES DE VEHÍCULOS.</t>
  </si>
  <si>
    <t>CONTROL Y VIGILANCIA DE LOS SERVICIOS DE ESTACIONAMIENTO (VALET PARKING).</t>
  </si>
  <si>
    <t>(LUGARES CON SERVICIOS DE ESTACIONAMIENTOS REGULADOS / TOTAL DE LUGARES CON SERVICIO DE ESTACIONAMIENTO EN EL MUNICIPIO) *100</t>
  </si>
  <si>
    <t>QUE SE AUTORICEN LUGARES CON SERVICIO DE ESTACIONAMIENTO CON ACOMODADORES DE AUTOMÓVILES.</t>
  </si>
  <si>
    <t>678 DICTAMEN AL FUNCIONAMIENTO DEL ESTACIONAMIENTO.</t>
  </si>
  <si>
    <t>PORCENTAJE DE DICTÁMENES EMITIDOS RELATIVOS AL FUNCIONAMIENTO DEL ESTACIONAMIENTO.</t>
  </si>
  <si>
    <t>TRÁMITE DE DICTAMEN AL FUNCIONAMIENTO DEL ESTACIONAMIENTO.</t>
  </si>
  <si>
    <t>QUE LA CIUDADANÍA TRAMITE DICTAMEN AL FUNCIONAMIENTO DEL ESTACIONAMIENTO.</t>
  </si>
  <si>
    <t>886 EVALUACIÓN TÉCNICA DE INFRAESTRUCTURA DE MOVILIDAD.</t>
  </si>
  <si>
    <t>PORCENTAJE DE EVALUACIONES TÉCNICAS EMITIDAS DE INFRAESTRUCTURA DE MOVILIDAD.</t>
  </si>
  <si>
    <t>TRÁMITE DE EVALUACIONES TÉCNICAS DE INFRAESTRUCTURA DE MOVILIDAD.</t>
  </si>
  <si>
    <t>(RESOLUCIONES GENERADAS / SOLICITUDES GENERADAS)*100</t>
  </si>
  <si>
    <t>QUE LA CIUDADANÍA TRAMITE EVALUACIONES TÉCNICAS DE INFRAESTRUCTURA DE MOVILIDAD.</t>
  </si>
  <si>
    <t>887 DICTAMEN O EVALUACIÓN TÉCNICA SOBRE EL ESTUDIO DE IMPACTO AL TRÁNSITO Y/O AUDITORÍAS DE SEGURIDAD VIAL.</t>
  </si>
  <si>
    <t>PORCENTAJE DE DICTÁMENES O EVALUACIONES TÉCNICAS EMITIDAS SOBRE EL ESTUDIO DE IMPACTO AL TRÁNSITO Y/O AUDITORÍAS DE SEGURIDAD VIAL.</t>
  </si>
  <si>
    <t>TRÁMITE DE DICTAMEN O EVALUACIÓN TÉCNICA SOBRE EL ESTUDIO DE IMPACTO AL TRÁNSITO Y/O AUDITORIAS DE SEGURIDAD VIAL.</t>
  </si>
  <si>
    <t>QUE LA CIUDADANÍA TRAMITE DICTAMEN Y EVALUACIONES TÉCNICAS DE INFRAESTRUCTURA DE MOVILIDAD.</t>
  </si>
  <si>
    <t>888 DICTAMEN O EVALUACIÓN TÉCNICA SOBRE PROYECTOS DE INGRESOS Y SALIDAS Y/O INTEGRACIÓN A LA VIALIDAD.</t>
  </si>
  <si>
    <t>PORCENTAJE DE DICTÁMENES O EVALUACIONES EMITIDAS SOBRE PROYECTOS DE INGRESOS Y SALIDAS Y/O INTEGRACIÓN A LA VIALIDAD.</t>
  </si>
  <si>
    <t>TRÁMITE DE DICTÁMENES O EVALUACIONES EMITIDAS SOBRE PROYECTOS DE INGRESOS Y SALIDAS Y/O INTEGRACIÓN A LA VIALIDAD.</t>
  </si>
  <si>
    <t>(RESOLUCIONES  GENERADAS / SOLICITUDES GENERADAS)*100</t>
  </si>
  <si>
    <t>QUE LA CIUDADANÍA TRAMITE DICTAMEN Y EVALUACIONES TÉCNICAS SOBRE PROYECTOS DE INGRESOS Y SALIDAS Y/O INTEGRACIÓN A LA VIALIDAD.</t>
  </si>
  <si>
    <t>020 CONTRATO EN PRESTACIÓN DE SERVICIOS (AQUÍ HAY LUGAR).</t>
  </si>
  <si>
    <t>PORCENTAJE DE CONTRATOS RECIBIDOS DE LA PRESTACIÓN DE SERVICIOS (AQUÍ HAY LUGAR) Y VIGILANCIA Y CONTROL DE LAS ZONAS REGULADAS.</t>
  </si>
  <si>
    <t>PORCENTAJE DE RECEPCIÓN DE CONTRATOS POR EL PROGRAMA AQUÍ HAY LUGAR.</t>
  </si>
  <si>
    <t>(CONTRATOS RECIBIDOS / CONTRATOS PROGRAMADOS)*100</t>
  </si>
  <si>
    <t>QUE SE RECIBAN CONTRATOS RELATIVOS AL SERVICIOS  "AQUÍ HAY LUGAR".</t>
  </si>
  <si>
    <t>ACTIVIDAD 1.15</t>
  </si>
  <si>
    <t>090 SERVICIOS PARA LA GESTIÓN DE LA MOVILIDAD APLICADA PROGRAMA CAMIONCITO ZAPOPAN</t>
  </si>
  <si>
    <t>PORCENTAJE DE COBERTURA DE SERVICIOS EN POLÍGONOS ESTABLECIDOS</t>
  </si>
  <si>
    <t>BRINDA TRANSPORTE GRATUITO QUE CONECTA ZONAS CON BARRERAS DE CONECTIVIDAD DE ZAPOPAN CON EL TRANSPORTE PÚBLICO MASIVO</t>
  </si>
  <si>
    <t>(NÚMERO DE KILOMETROS RECORRIDOS EFECTIVAMENTE DEL TOTAL DE UNIDADES MENSUAL/ NÚMERO DE KILOMETROS PROYECTADOS)*100</t>
  </si>
  <si>
    <t xml:space="preserve">LOS POLÍGONOS PRIORIZADOS DEL PROGRAMA REQUIEREN LA OPERACIÓN CONTINUA DEL SERVICIO AUXILIAR PARA GARANTIZAR EL ACCESO AL DERECHO A LA MOVILIDAD. </t>
  </si>
  <si>
    <t>ACTIVIDAD 1.16</t>
  </si>
  <si>
    <t>091 LIBERAR LA VIA PUBLICA DE VEHICULOS EN ESTADO DE ABANDONO</t>
  </si>
  <si>
    <t>PORCENTAJE DE SUPERVISIONES REALIZADAS</t>
  </si>
  <si>
    <t>LINEAS DE ACCION IMPLEMENTADAS PARA EL RETIRO DE VEHICULOS ABANDONADOS EN LA VIA PUBLICA.</t>
  </si>
  <si>
    <t>(NUMERO DE VEHICULOS RETIRADOS/ NUMERO DE VEHICULOS NOTIFICADOS)*100</t>
  </si>
  <si>
    <t>QUE EXISTAN OBJETOS PARA SUPERVISAR DE LA VIA PUBLICA</t>
  </si>
  <si>
    <t xml:space="preserve">072 INFORMACIÓN EN MOVILIDAD OTORGADA.                  
                   </t>
  </si>
  <si>
    <t>PORCENTAJE DE PERSONAS CON INFORMACIÓN EN MOVILIDAD.</t>
  </si>
  <si>
    <t>INFORMACIÓN DIFUNDIDA A LOS CIUDADANOS EN REFERENCIA A TEMAS DE MOVILDAD.</t>
  </si>
  <si>
    <t>(CIUDADANOS ASISTENTES / CIUDADANOS ASISTENTES PROYECTADOS)*100</t>
  </si>
  <si>
    <t>LOS CIUDADANOS DEL MUNICIPIO DE ZAPOPAN SE INTERESEN POR LA INFORMACIÓN DEL TEMA DE MOVILIDAD.</t>
  </si>
  <si>
    <t>N7A</t>
  </si>
  <si>
    <t>666 PROGRAMAS CULTURALES DE MOVILIDAD.</t>
  </si>
  <si>
    <t xml:space="preserve">INCENTIVAR A LA CIUDADANÍA A LA REFLEXIÓN, EL DIÁLOGO Y LA SENSIBILIZACIÓN EN MATERIA DE MOVILIDAD </t>
  </si>
  <si>
    <t>(SESIONES REALIZADAS / SESIONES PROYECTADAS)*100</t>
  </si>
  <si>
    <t>QUE LA CIUDADANÍA SE INTERESE POR TEMAS DE EDUCACIÓN VÍAL QUE INCENTIVEN LA PARTICIPACIÓN CIUDADANA.</t>
  </si>
  <si>
    <t>675 ATENCIÓN A REPORTES EN PLATAFORMAS DIGITALES O REDES SOCIALES.</t>
  </si>
  <si>
    <t>PORCENTAJE DE ATENCIÓN A REPORTES EN PLATAFORMAS DIGITALES O REDES SOCIALES.</t>
  </si>
  <si>
    <t>ATENCIÓN Y SEGUIMIENTO A LOS REPORTES RECIBIDOS VÍA PLATAFORMAS DIGITALES Y/O REDES SOCIALES.</t>
  </si>
  <si>
    <t>(REPORTES ATENDIDOS / REPORTES RECIBIDOS)*100</t>
  </si>
  <si>
    <t>QUE SE RECIBAN REPORTES POR VÍAS DIGITALES (PLATAFORMAS Y/O REDES SOCIALES).</t>
  </si>
  <si>
    <t>932 VINCULACIÓN CON EMPRESAS, SOC. CIVIL Y ACADEMIA.</t>
  </si>
  <si>
    <t>PORCENTAJE DE  VINCULACIONES CON EMPRESAS, SOC. CIVIL Y ACADEMIA.</t>
  </si>
  <si>
    <t>DESARROLLO E IMPLEMENTACIÓN DE VINCULACIONES CON EMPRESAS, SOC. CIVIL Y ACADEMIA.</t>
  </si>
  <si>
    <t>(SOLICITUDES RECIBIDAS/ SOLICITUDES ATENDIDAS)*100</t>
  </si>
  <si>
    <t>QUE SE GENEREN VINCULACIONES CON EMPRESAS, SOC. CIVIL Y ACADEMIA PROPUESTAS.</t>
  </si>
  <si>
    <t>669 FORMACIÓN EN MOVILIDAD Y SEGURIDAD VIAL.</t>
  </si>
  <si>
    <t>PORCENTAJE DE CURSOS Y CAPACITACIONES REALIZADAS.</t>
  </si>
  <si>
    <t>EDUCAR ACERCA DE LOS DERECHOS Y OBLIGACIONES EN MATERIA DE MOVILIDAD</t>
  </si>
  <si>
    <t xml:space="preserve">CURSOS Y CAPACITACIONES REALIZADAS / CURSOS Y CAPACITACIONES PROYECTADAS)*100
</t>
  </si>
  <si>
    <t xml:space="preserve">106 PROYECTOS PARA INFRAESTRUCTURA Y POLÍTICAS DE MOVILIDAD ELABORADOS.                   
                   </t>
  </si>
  <si>
    <t>AVANCE PORCENTUAL DE LOS PROYECTOS EN MATERIA DE MOVILIDAD QUE SE REALIZAN MENSUALMENTE.</t>
  </si>
  <si>
    <t>(NÚMERO DE PROYECTOS REALIZADOS / NÚMERO DE PROYECTOS PROGRAMADOS)*100</t>
  </si>
  <si>
    <t xml:space="preserve">LOS CIUDADANOS DEL MUNICIPIO DE ZAPOPAN PONEN EN PRÁCTICA LAS MEJORAS RECIBIDAS EN MOVILIDAD.
   </t>
  </si>
  <si>
    <t>ACTIVIDAD  3.1</t>
  </si>
  <si>
    <t>668 PROYECTO CRUCEROS SEGUROS.</t>
  </si>
  <si>
    <t>PORCENTAJES DE PROYECTOS CRUCEROS SEGUROS.</t>
  </si>
  <si>
    <t>SEGUIMIENTO A LA IMPLEMENTACIÓN DE PROYECTOS EN MATERIA DE MOVILIDAD EN EL MUNICIPIO.</t>
  </si>
  <si>
    <t xml:space="preserve">LOS CIUDADANOS DEL MUNICIPIO DE ZAPOPAN PONEN EN PRÁCTICA LAS MEJORAS RECIBIDAS EN MOVILIDAD POR MEDIO DE LOS PROYECTOS IMPLEMENTADOS.
   </t>
  </si>
  <si>
    <t>674 AUTORIZACIONES TÉCNICAS Y VISTOS BUENOS SOBRE TRANSITO E INFRAESTRUCTURA VIAL.</t>
  </si>
  <si>
    <t>PORCENTAJE DE AUTORIZACIONES TÉCNICAS Y VISTOS BUENOS SOBRE TRANSITO E INFRAESTRUCTURA VIAL.</t>
  </si>
  <si>
    <t>TRAMITE DE AUTORIZACIONES TÉCNICAS Y VISTOS BUENOS SOBRE TRANSITO E INFRAESTRUCTURA VIAL.</t>
  </si>
  <si>
    <t>(AUTORIZACIONES EMITIDAS / AUTORIZACIONES SOLICITADAS)*100</t>
  </si>
  <si>
    <t>QUE LA CIUDADANÍA TRAMITE  DICTÁMENES, AUTORIZACIONES TÉCNICAS Y VISTOS BUENOS SOBRE TRÁNSITO E INFRAESTRUCTURA VIAL.</t>
  </si>
  <si>
    <t>679 INSTALACIÓN DE INFRAESTRUCTURA CICLISTA Y ELEMENTOS PARA SU SEGURIDAD.</t>
  </si>
  <si>
    <t>PORCENTAJE DE SERVICIOS DE INSTALACIÓN DE INFRAESTRUCTURA CICLISTA Y ELEMENTOS PARA SU SEGURIDAD.</t>
  </si>
  <si>
    <t>CONTROL Y VIGILANCIA EN LA INSTALACIÓN DE INFRAESTRUCTURA CICLISTA Y ELEMENTOS PARA SU SEGURIDAD.</t>
  </si>
  <si>
    <t>(SERVICIOS DE INSTALACIÓN DE INFRAESTRUCTURA REALIZADOS / SERVICIOS DE INSTALACIÓN DE INFRAESTRUCTURA PROGRAMADOS)*100</t>
  </si>
  <si>
    <t>QUE SE EXTIENDAN Y/O ACTUALICEN LAS VIALIDADES HABILITADAS PARA CICLISTAS EN EL MUNICIPIO.</t>
  </si>
  <si>
    <t>680 PROYECTOS DE SEÑALIZACIÓN VERTICAL.</t>
  </si>
  <si>
    <t>PORCENTAJE DE PROYECTOS REALIZADOS DE SEÑALIZACIÓN VERTICAL.</t>
  </si>
  <si>
    <t>681 PROYECTOS DE REDUCCIÓN DE VELOCIDAD.</t>
  </si>
  <si>
    <t>PORCENTAJE DE PROYECTOS REALIZADOS DE REDUCCIÓN DE VELOCIDAD.</t>
  </si>
  <si>
    <t xml:space="preserve">SEGUIMIENTO A LA IMPLEMENTACIÓN DE PROYECTOS EN MATERIA DE MOVILIDAD EN EL MUNICIPIO. </t>
  </si>
  <si>
    <t>835 ANALISIS Y PLANEACIÓN DE MOVILIDAD.</t>
  </si>
  <si>
    <t>PORCENTAJE DE ANÁLISIS Y PLANEACIÓN DE PROYECTOS DE MOVILIDAD.</t>
  </si>
  <si>
    <t>ANÁLISIS Y PLANEACIÓN  DE NUEVOS PROYECTOS EN MATERIA DE MOVILIDAD APLICABLES EN EL MUNICIPIO.</t>
  </si>
  <si>
    <t>(NÚMERO DE PROYECTOS ANALIZADOS / NÚMERO DE PROYECTOS PROPUESTOS)*100</t>
  </si>
  <si>
    <t>116 PROYECTO DE SEÑALIZACIÓN HORIZONTAL.</t>
  </si>
  <si>
    <t>PORCENTAJES DE PROYECTOS REALIZADOS DE SEÑALIZACIÓN HORIZONTAL.</t>
  </si>
  <si>
    <t>092 INSTALACIÓN DE CICLOPUERTOS</t>
  </si>
  <si>
    <t>PORCENTAJE DE SERVICIOS DE INSTALACIÓN DE CICLOPUERTOS PARA SU SEGURIDAD.</t>
  </si>
  <si>
    <t>CONTROL Y VIGILANCIA EN LA INSTALACIÓN DE CICLOPUERTOS PARA SU SEGURIDAD.</t>
  </si>
  <si>
    <t>(SERVICIOS DE INSTALACIÓN DE CICLOPUERTOS REALIZADOS / SERVICIOS DE INSTALACIÓN DE CICLOPUERTOS PROGRAMADOS)*100</t>
  </si>
  <si>
    <t>QUE SE BRINDE MAYOR SEGURIDAD A TODO LOS USUAROS CICLISTAS EN EL MUNICIPIO.</t>
  </si>
  <si>
    <t>027 GUARDIANES VIALES.</t>
  </si>
  <si>
    <t>PORCENTAJE DE COBERTURA Y ATENCIÓN VIAL EN ZONAS Y CRUCEROS CONFLICTIVOS ATENDIDOS</t>
  </si>
  <si>
    <t>BRINDAR ATENCIÓN A LAS DINÁMICAS CONFLICTIVAS EN CRUCEROS Y ZONAS DEFINIDAS</t>
  </si>
  <si>
    <t>(NÚMERO DE CRUCEROS IDENTIFICADOS Y ATENDIDOS / NÚMERO DE CRUCEROS PROGRAMADOS)*100</t>
  </si>
  <si>
    <t>QUE SE CUENTE CON LOS RECURSOS HUMANOS Y FINANCIEROS NECESARIOS PARA REALIZAR LAS ACTIVIDADES EN MATERIA DE VIGILANCIA.</t>
  </si>
  <si>
    <t>077 ATENCIÓN A CRUCEROS CONFLICTIVOS.</t>
  </si>
  <si>
    <t>PORCENTAJE DE COBERTURA DE CRUCEROS CONFLICTIVOS PROGRAMADOS</t>
  </si>
  <si>
    <t>BRINDAR ATENCIÓN A LOS CRUCEROS CONFLICTIVOS DETECTADOS.</t>
  </si>
  <si>
    <t>078 ATENCIÓN A EVENTOS QUE IMPLIQUEN UN CONFLICTO VIAL.</t>
  </si>
  <si>
    <t>PORCENTAJE DE COBERTURA DE EVENTOS PROGRAMADOS QUE IMPLIQUEN UN CONFLICTO VIAL</t>
  </si>
  <si>
    <t>BRINDAR ATENCIÓN A EVENTOS CON IMPLICACIONES DE IMPACTO QUE COMPLIQUEN LA MOVILIDAD Y SEGURIDAD VIAL</t>
  </si>
  <si>
    <t>QUE SE EFECTÚEN EVENTOS MASIVOS PÚBLICOS O PRIVADOS QUE GENEREN UNA AFECTACIÓN O CONFLICTO VIAL QUE REQUIERA LA PRESENCIA DE LOS GUARDIANES VIALES</t>
  </si>
  <si>
    <t>DIRECCIÓN DE MOVILIDAD Y TRANSPORTE.</t>
  </si>
  <si>
    <t xml:space="preserve">   </t>
  </si>
  <si>
    <t>11.3. MEDIO AMBIENTE.</t>
  </si>
  <si>
    <t>V. SERVICIOS DE PROTECCIÓN Y CONSERVACIÓN AMBIENTAL.</t>
  </si>
  <si>
    <t>2.1.5. PROTECCIÓN DE LA DIVERSIDAD BIOLÓGICA Y DEL PAISAJE.</t>
  </si>
  <si>
    <t>27 CONTRIBUIR A FOMENTAR EL DESARROLLO SUSTENTABLE Y LA PROTECCIÓN AL MEDIO AMBIENTE DENTRO DEL TERRITORIO DEL MUNICIPIO DE ZAPOPAN Y SUS HABITANTES MEDIANTE ACCIONES REALIZADAS EN MATERIA DE DESARROLLO SUSTENTABLE Y PROTECCIÓN AL MEDIO AMBIENTE .</t>
  </si>
  <si>
    <t>PORCENTAJE DE ACCIONES REALIZADAS EN MATERIA DE DESARROLLO SUSTENTABLE Y PROTECCIÓN AL MEDIO AMBIENTE.</t>
  </si>
  <si>
    <t>ACCIONES IMPLEMENTADAS CON EL OBJETIVO DE FOMENTAR EN LOS ZAPOPANOS EL DESARROLLO SUSTENTABLE Y LA PROTECCIÓN AL MEDIO AMBIENTE.</t>
  </si>
  <si>
    <t>(ACCIONES Y SERVICIOS REALIZADOS / ACCIONES Y SERVICIOS PROGRAMADOS)*100</t>
  </si>
  <si>
    <t>BASES DE DATOS Y DOCUMENTALES, DIRECCIÓN DE MEDIO AMBIENTE.</t>
  </si>
  <si>
    <t>27 LOS HABITANTES DE ZAPOPAN CUENTAN CON ESTRATEGIAS EFICIENTES DE PROTECCIÓN, MEJORA Y REGULACIÓN DEL MEDIO AMBIENTE EN COORDINACIÓN CON LOS LINEAMIENTOS METROPOLITANOS.</t>
  </si>
  <si>
    <t>PORCENTAJE DE COMERCIOS Y SERVICIOS VERIFICADOS.</t>
  </si>
  <si>
    <t>AVANCE DE VERIFICACIÓN Y SERVICIOS VERIFICADOS PARA LA PROTECCIÓN DEL MEDIO AMBIENTE.</t>
  </si>
  <si>
    <t>(NÚMERO DE VERIFICACIONES A COMERCIOS Y SERVICIOS / TOTAL DE COMERCIOS Y SERVICIOS)*100</t>
  </si>
  <si>
    <t>QUE SE CUENTE CON LOS SUFICIENTES RECURSOS PARA REALIZAR LAS VERIFICACIONES.</t>
  </si>
  <si>
    <t>037 CAMBIO CLIMÁTICO MITIGADO.</t>
  </si>
  <si>
    <t>PORCENTAJE DE ACCIONES CLIMÁTICAS IMPLEMENTADAS</t>
  </si>
  <si>
    <t xml:space="preserve">LAS ACCIONES REALIZADAS EN MATERIA DE CAMBIO CLIMÁTICO Y EMISIONES A LA ATMÓSFERA; </t>
  </si>
  <si>
    <t>(NÚMERO DE ACCIONES CLIMÁTICAS IMPLEMENTADAS/ NÚMERO DE ACCIONES CLIMÁTICAS ESPERADAS)*100</t>
  </si>
  <si>
    <t>ALTA PARTICIPACIÓN DE LA CIUDADANÍA.</t>
  </si>
  <si>
    <t>682 EDUCACIÓN AMBIENTAL EN ESCUELAS.</t>
  </si>
  <si>
    <t>PORCENTAJE DE PERSONAS CAPACITADAS</t>
  </si>
  <si>
    <t>LAS CAPACITACIONES TIENEN COMO OBJETIVO FOMENTAR EN LOS ZAPOPANOS LA EDUCACIÓN AMBIENTAL.</t>
  </si>
  <si>
    <t>(NÚMERO DE PERSONAS CAPACITADAS / NÚMERO DE PERSONAS PROGRAMADAS PARA CAPACITAR)*100</t>
  </si>
  <si>
    <t>ESCUELAS EN DISPOSIÓN DE ACEPTAR LOS TALLERES.</t>
  </si>
  <si>
    <t>683 PROGRAMA PILOTO DE GESTIÓN SUSTENTABLE DE LADRILLERAS.</t>
  </si>
  <si>
    <t>PORCENTAJE DE PRODUCTORES CAPACITADOS</t>
  </si>
  <si>
    <t>PROGRAMA AMBIENTAL CON EL OBJETIVO DE REGULARIZAR EL SECTOR LADRILLERO DEL MUNICIPIO PARA REDUCIR LAS EMISIONES ATMOSFÉRICAS.</t>
  </si>
  <si>
    <t>HABITANTES DISPUESTOS A PARTICIPAR.</t>
  </si>
  <si>
    <t>692 PROGRAMA DE INVENTARIO DE EMISIONES FUENTES FIJAS.</t>
  </si>
  <si>
    <t xml:space="preserve">PORCENTAJE DE REGISTROS DE EMISIONES A LA ATMÓSFERA OTORGADOS; </t>
  </si>
  <si>
    <t>PROGRAMA DE REGULARIZACIÓN Y VERIFICACIÓN DE EMISIONES DE FUENTES FIJAS.</t>
  </si>
  <si>
    <t>(REGISTROS OTORGADOS/ REGISTROS PROGRAMADOS PARA OTORGAR)*100</t>
  </si>
  <si>
    <t>CONTAR CON LAS HERRAMIENTAS NECESARIAS PARA EJERCER LOS ÁMBITOS DEL PROGRAMA.</t>
  </si>
  <si>
    <t>120 PROGRAMA DE ACCIÓN ANTE EL CAMBIO CLIMÁTICO.</t>
  </si>
  <si>
    <t>PORCENTAJE DE AVANCE EN EL PROGRAMA</t>
  </si>
  <si>
    <t>REPORTAR LA CANTIDAD DE INFORMACIÓN RECIBIDA Y ATENDIDA POR LAS DIFERENTES DEPENDENCIAS E INSTANCIAS CORRESPONDIENTES, DONDE INTERNAMENTE SE PUEDA CALCULAR EL AVANCE DEL PROGRAMA. COORDINANDO E IMPULSANDO ACCIONES EN EL MUNICIPIO PARA DISMINUIR LA HUELLA DE CARBONO Y REDUCIR LOS RIESGOS AMBIENTALES, SOCIALES Y ECONÓMICOS.</t>
  </si>
  <si>
    <t>(FORMULARIOS ANALIZADOS Y REPORTADOS / FORMULARIOS RECIBIDOS DE LAS INSTANCIAS CORRESPONDIENTES)*100</t>
  </si>
  <si>
    <t>LAS ÁREAS CORRESPONDIENTES REALIZAN Y ENVÍAN LOS FORMULARIOS SOLICITADOS POR LA DIRECCIÓN DE MEDIO AMBIENTE.</t>
  </si>
  <si>
    <t>081 MEDIO AMBIENTE NORMADO Y PROTEGIDO.</t>
  </si>
  <si>
    <t>PORCENTAJE DE SOLICITUDES DE PROTECCIÓN AMBIENTAL CONCLUIDAS.</t>
  </si>
  <si>
    <t>ATENCIÓN DE LAS SOLICITUDES DE PROTECCIÓN AMBIENTAL QUE HAN SIDO CONCLUIDAS.</t>
  </si>
  <si>
    <t>(SOLICITUDES CONCLUIDAS / SOLICITUDES RECIBIDAS)*100</t>
  </si>
  <si>
    <t>QUE EXISTAN SOLICITUDES DE PROTECCIÓN AMBIENTAL.</t>
  </si>
  <si>
    <t>688 EVALUACIÓN DEL IMPACTO AMBIENTAL.</t>
  </si>
  <si>
    <t>PORCENTAJE DE EVALUACIONES DE IMPACTO AMBIENTAL. REALIZADAS</t>
  </si>
  <si>
    <t>PROCEDIMIENTO TÉCNICO-ADMINISTRATIVO QUE SIRVE PARA IDENTIFICAR, EVALUAR Y DESCRIBIR LOS IMPACTOS AMBIENTALES QUE PRODUCIRÁ UN PROYECTO EN SU ENTORNO EN CASO DE SER EJECUTADO, TODO ELLO CON EL FIN DE QUE LA ADMINISTRACIÓN COMPETENTE PUEDA ACEPTARLO, RECHAZARLO O MODIFICARLO.</t>
  </si>
  <si>
    <t>(SOLICITUDES RESUELTAS / SOLICITUDES RECIBIDAS PARA LA EVALUACIÓN DE LOS ESTUDIOS DE IMPACTO AMBIENTAL)*100</t>
  </si>
  <si>
    <t>QUE SE CUENTE CON PERSONAL QUE CAPACITE Y ESTRUCTURE.</t>
  </si>
  <si>
    <t>690 TRAMITE A LAS DENUNCIAS AMBIENTALES.</t>
  </si>
  <si>
    <t>PORCENTAJE DE DENUNCIAS AMBIENTALES TRAMITADAS.</t>
  </si>
  <si>
    <t>TODAS AQUELLAS OBRAS Y ACTIVIDADES QUE POR SU REALIZACIÓN GENEREN IMPACTO NEGATIVO AL AMBIENTE, TANTO EN SUELO URBANO COMO EN SUELO DE CONSERVACIÓN Y ÁREAS NATURALES PROTEGIDAS, QUE REQUIERAN DE MEDIDAS ESPECIALES PARA SU DESARROLLO.</t>
  </si>
  <si>
    <t>(DENUNCIAS ATENDIDAS / DENUNCIAS RECIBIDAS)*100</t>
  </si>
  <si>
    <t>QUE EXISTAN DENUNCIAS HECHAS CON ANTERIORIDAD.</t>
  </si>
  <si>
    <t>909 DICTAMEN TÉCNICO EN MATERIA AMBIENTAL DERIVADO DE LAS SOLICITUDES DE PADRÓN Y LICENCIAS.</t>
  </si>
  <si>
    <t>PORCENTAJE DICTÁMENES TÉCNICOS EN MATERIA AMBIENTAL, DERIVADOS DE LAS SOLICITUDES DE PADRÓN Y LICENCIAS Y DE PARTICULARES CUANDO CUENTAN CON LICENCIA MUNICIPAL.</t>
  </si>
  <si>
    <t>DICTAMEN TÉCNICO EN MATERIA AMBIENTAL DERIVADO DE LAS SOLICITUDES DE PADRÓN Y LICENCIAS</t>
  </si>
  <si>
    <t>(SOLICITUDES RECIBIDAS / DICTÁMENES EMITIDOS)*100</t>
  </si>
  <si>
    <t>QUE LOS CIUDADANOS SOLICITEN LICENCIA.</t>
  </si>
  <si>
    <t>COMPONENTE  3</t>
  </si>
  <si>
    <t>116 RESIDUOS ACORDE A LA NORMATIVIDAD DE MANERA INTEGRAL GESTIONADOS.</t>
  </si>
  <si>
    <t>PORCENTAJE DE ACCIONES EN MATERIA DE RESIDUOS</t>
  </si>
  <si>
    <t>ACCIONES REALIZADAS EN FAVOR DE MEJORAR LA GESTIÓN INTEGRAL DE LOS RESIDUOS</t>
  </si>
  <si>
    <t>(ACCIONES REALIZADAS / ACCIONES PROGRAMADAS)*100</t>
  </si>
  <si>
    <t>QUE LA NORMATIVIDAD APLICABLE NO SUFRA MODIFICACIONES.</t>
  </si>
  <si>
    <t>689 GESTIÓN INTEGRAL DE RESIDUOS.</t>
  </si>
  <si>
    <t>PORCENTAJE DE  TALLERES INTERACTIVOS REALIZADOS</t>
  </si>
  <si>
    <t>NÚMERO DE TALLERES REALIZADOS PARA CAPACITAR A LA CIUDADANÍA EN EL CORRECTO MANEJO DE LOS RESIDUOS.</t>
  </si>
  <si>
    <t>QUE EXISTA COOPERACIÓN DE LOS CIUDADANOS Y EL MUNICIPIO.</t>
  </si>
  <si>
    <t>966 DICTAMEN EN MATERIA DE RESIDUOS.</t>
  </si>
  <si>
    <t>PORCENTAJE DE GIROS DICTAMINADOS EN MATERIA DE RESIDUOS</t>
  </si>
  <si>
    <t> REGULARIZACIÓN EN MATERIA DE RESIDUOS EN COMERCIOS Y SERVICIOS.</t>
  </si>
  <si>
    <t>(COMERCIOS Y SERVICIOS REGULARIZADOS / COMERCIOS Y SERVICIOS TOTALES)*100</t>
  </si>
  <si>
    <t>QUE EXISTAN COMERCIOS Y SERVICIOS POTENCIALMENTE REGULARIZABLES.</t>
  </si>
  <si>
    <t>113 RECURSOS NATURALES GESTIONADOS Y PROTEGIDOS.</t>
  </si>
  <si>
    <t>PORCENTAJE DE ÁREA NATURAL PROTEGIDA INTERVENIDA.</t>
  </si>
  <si>
    <t>CANTIDAD DE ACCIONES REALIZADAS PARA LA CONSERVACIÓN, PROTECCIÓN Y RESTAURACIÓN DE LAS ÁREAS NATURALES PROTEGIDAS DEL MUNICIPIO.</t>
  </si>
  <si>
    <t>(SUPERFICIE DE ÁREA NATURAL PROTEGIDA INTERVENIDA / SUPERFICIE DE ÁREA NATURAL PROTEGIDA TOTAL)*100</t>
  </si>
  <si>
    <t>QUE SE REALICEN LAS GESTIONES NECESARIAS PARA LA PROTECCIÓN DE LAS ÁREAS NATURALES.</t>
  </si>
  <si>
    <t>685 REFORESTACIÓN.</t>
  </si>
  <si>
    <t>PORCENTAJE DE  REFORESTACIÓN REALIZADA.</t>
  </si>
  <si>
    <t>OPERACIÓN EN EL ÁMBITO DE LA SILVICULTURA DESTINADA A REPOBLAR ZONAS QUE EN EL PASADO HISTÓRICO RECIENTE ESTABAN CUBIERTAS DE BOSQUES QUE HAN SIDO ELIMINADOS POR DIVERSOS MOTIVOS SE LLAMA TAMBIÉN REFORESTACIÓN, AUNQUE SERÍA MÁS CORRECTO EL TÉRMINO FORESTACIÓN, A LA PLANTACIÓN MÁS O MENOS MASIVA DE ÁRBOLES, EN ÁREAS DONDE ESTOS NO EXISTIERON.</t>
  </si>
  <si>
    <t>(REFORESTACIONES REALIZADAS / REFORESTACIONES PROGRAMADAS)*100</t>
  </si>
  <si>
    <t>QUE SE CUENTE CON EQUIPO ESPECIAL Y PERSONAL CALIFICADO.</t>
  </si>
  <si>
    <t>686 VERIFICACIÓN DE DERRIBO DE ARBOLADO.</t>
  </si>
  <si>
    <t>PORCENTAJE DE VERIFICACIONES REALIZADAS</t>
  </si>
  <si>
    <t>TE PERMITE OBTENER LA OPINIÓN TÉCNICA RESPECTO AL PLAN DE MITIGACIÓN DE ARBOLADO PRESENTADO COMO ANEXO AL ESTUDIO DE IMPACTO AMBIENTAL PARA POSTERIORMENTE TRAMITAR EL DICTAMEN FORESTAL ANTE LA DIRECCIÓN DE PARQUES Y JARDINES DE ZAPOPAN.</t>
  </si>
  <si>
    <t>(SOLICITUDES RESUELTAS / SOLICITUDES RECIBIDAS DE OPINIONES TÉCNICAS DEL PLAN DE MITIGACIÓN DE ARBOLADO)*100</t>
  </si>
  <si>
    <t>CUMPLIR CON LOS REQUISITOS SOLICITADOS.</t>
  </si>
  <si>
    <t>687 ADMINISTRACIÓN DE LAS ÁREAS NATURALES PROTEGIDAS DEL MUNICIPIO.</t>
  </si>
  <si>
    <t>PORCENTAJE DE ACCIONES REALIZADAS EN COMITÉS TÉCNICOS</t>
  </si>
  <si>
    <t>PARTICIPACIÓN CON LOS COMITÉS TÉCNICOS, EN BENEFICIO DEL CUIDADO DE LAS ÁREAS NATURALES PROTEGIDAS DEL MUNICIPIO.</t>
  </si>
  <si>
    <t>(ACCIONES REALIZADAS / ACCIONES PLANEADAS)*100</t>
  </si>
  <si>
    <t>ÁREAS NATURALES PROTEGIDAS DENTRO DEL MUNICIPIO.</t>
  </si>
  <si>
    <t>691 PRODUCCIÓN DE ARBOLADO FORESTAL.</t>
  </si>
  <si>
    <t xml:space="preserve">PORCENTAJE DE 
PLANTA PRODUCIDA </t>
  </si>
  <si>
    <t>PRODUCCIÓN DE LA CANTIDAD NECESARIA DE PLANTAS Y ARBOLADO FORESTAL PARA LAS REFORESTACIONES, UTILIZANDO GERMOPLASMA ENDÉMICO DE LA ZONA PARA EVITAR CONTAMINACIÓN GENÉTICA EN LOS BOSQUES</t>
  </si>
  <si>
    <t>(PLANTAS PRODUCIDAS/ PLANTAS PROGRAMADAS)*100</t>
  </si>
  <si>
    <t xml:space="preserve">QUE SE CUENTEN CON INSUMOS NECESARIOS Y PERSONAL PARA LA PRODUCCIÓN DE LAS PLANTAS </t>
  </si>
  <si>
    <t>DIRECCIÓN DE MEDIO AMBIENTE.</t>
  </si>
  <si>
    <t>12.1. OBRA PÚBLICA MUNICIPAL.</t>
  </si>
  <si>
    <t>28 CONTRIBUIR A MEJORAR EL DESARROLLO Y LA TRANSFORMACIÓN DE LA CIUDAD EN ENTORNOS MÁS APROPIADOS REALIZADOS.</t>
  </si>
  <si>
    <t>AVANCE PORCENTUAL DEL PRESUPUESTO PARA INFRAESTRUCTURA Y OBRA PÚBLICA.</t>
  </si>
  <si>
    <t>TRANSFORMAR ENTORNOS CON OBRAS PÚBLICAS EN LA CIUDAD.</t>
  </si>
  <si>
    <t>(TOTAL DE PRESUPUESTO EJECUTADO EN OBRA / TOTAL DE PRESUPUESTO ASIGNADO)*100</t>
  </si>
  <si>
    <t>CUENTA PÚBLICA MUNICIPAL.</t>
  </si>
  <si>
    <t>28 LOS HABITANTES DEL MUNICIPIO DE ZAPOPAN DISMINUYEN EL REZAGO EN OBRA PÚBLICA REALIZADO.</t>
  </si>
  <si>
    <t xml:space="preserve">PORCENTAJE DE COLONIAS DEL MUNICIPIO DE ZAPOPAN BENEFICIADAS CON OBRA PÚBLICA. </t>
  </si>
  <si>
    <t>HABITANTES DEL MUNICIPIO DE ZAPOPAN BENEFICIADOS CON OBRA PÚBLICA.</t>
  </si>
  <si>
    <t>(NÚMERO DE COLONIAS DEL MUNICIPIO DE ZAPOPAN BENEFICIADAS CON OBRA / NÚMERO DE COLONIAS EXISTENTES EN EL MUNICIPIO)*100</t>
  </si>
  <si>
    <t>BASES DE DATOS Y DOCUMENTALES, DIRECCIÓN DE OBRAS PÚBLICAS E INFRAESTRUCTURA.</t>
  </si>
  <si>
    <t>QUE EXISTA PRIORIZACIÓN DE OBRA PÚBLICA PARA ABATIR EL REZAGO EN LAS COLONIAS DE ATENCIÓN PRIORITARIA DEL MUNICIPIO.</t>
  </si>
  <si>
    <t>078 LICENCIAS DE EDIFICACIÓN OTORGADAS.</t>
  </si>
  <si>
    <t>PORCENTAJE DE LICENCIAS OTORGADAS.</t>
  </si>
  <si>
    <t>ESTE INDICADOR MUESTRA DEL TOTAL DE LICENCIAS PROYECTADAS A SER ENTREGADAS, QUE PORCENTAJE SE ENTREGAN.</t>
  </si>
  <si>
    <t>(LICENCIAS OTORGADAS / LICENCIAS SOLICITADAS)*100</t>
  </si>
  <si>
    <t>BASES DE DATOS Y DOCUMENTALES, DIRECCIÓN DE PERMISOS Y LICENCIAS DE CONSTRUCCIÓN.</t>
  </si>
  <si>
    <t>PROCESOS ÁGILES PARA LA GENERACIÓN DE LICENCIAS.</t>
  </si>
  <si>
    <t>693 CAMBIO DE PROYECTO DE EDIFICACIÓN.</t>
  </si>
  <si>
    <t>PORCENTAJE DE CAMBIOS DE PROYECTO DE EDIFICACIÓN.</t>
  </si>
  <si>
    <t>REVISIÓN A FONDO DEL CAMBIO DE PROYECTO DE EDIFICACIÓN.</t>
  </si>
  <si>
    <t>(NÚMERO DE CAMBIOS DE PROYECTOS / NÚMERO DE PROYECTOS )*100</t>
  </si>
  <si>
    <t>CONTAR CON PROYECTOS PREVIOS DE EDIFICACIÓN.</t>
  </si>
  <si>
    <t>694 LICENCIA DE DEMOLICIÓN.</t>
  </si>
  <si>
    <t>PORCENTAJE DE LICENCIAS DE DEMOLICIÓN ENTREGADAS.</t>
  </si>
  <si>
    <t>PERMISO PARA DEMOLER.</t>
  </si>
  <si>
    <t>(LICENCIAS ENTREGADAS / SOLICITUD DE LICENCIAS)*100</t>
  </si>
  <si>
    <t>QUE EL CIUDADANO REALICE LOS TRÁMITES NECESARIOS.</t>
  </si>
  <si>
    <t>695 LICENCIA DE CONSTRUCCIÓN MAYOR Y MENOR.</t>
  </si>
  <si>
    <t> PORCENTAJE DE LICENCIAS DE CONSTRUCCIÓN MAYOR Y MENOR ENTREGADAS.</t>
  </si>
  <si>
    <t>PERMISO PARA CONSTRUIR.</t>
  </si>
  <si>
    <t>696 RENOVACIÓN Y AUTORIZACIÓN DE BITÁCORA DE EDIFICACIÓN.</t>
  </si>
  <si>
    <t> PORCENTAJE DE AVANCE EN LA RENOVACIÓN Y AUTORIZACIÓN DE BITÁCORAS DE EDIFICACIÓN.</t>
  </si>
  <si>
    <t>BITÁCORAS DE RENOVACIÓN Y AUTORIZACIÓN, DE ESPECIFICACIÓN.</t>
  </si>
  <si>
    <t>(BITÁCORAS REALIZADAS / BITÁCORAS PROGRAMADAS)*100</t>
  </si>
  <si>
    <t>CONTAR CON UNA BITÁCORA PREVIA.</t>
  </si>
  <si>
    <t>697 PRORROGA DE LICENCIA O PERMISO VENCIDO.</t>
  </si>
  <si>
    <t>PORCENTAJE DE PRORROGAS EMITIDAS DE LICENCIA O PERMISO VENCIDO.</t>
  </si>
  <si>
    <t>PRORROGA DE LICENCIAS VENCIDAS, EN PLAZOS DE TIEMPO DIFERIDOS.</t>
  </si>
  <si>
    <t>(PRÓRROGAS O LICENCIAS VENCIDAS / PRÓRROGAS O LICENCIAS TOTALES)*100</t>
  </si>
  <si>
    <t>PERMISOS PREVIAMENTE AUTORIZADOS.</t>
  </si>
  <si>
    <t>699 BÚSQUEDA DE ARCHIVO DE EDIFICACIÓN Y CERTIFICACIÓN.</t>
  </si>
  <si>
    <t>PORCENTAJE DE BÚSQUEDAS DE ARCHIVO DE EDIFICACIÓN Y CERTIFICACIÓN REALIZADAS.</t>
  </si>
  <si>
    <t>BÚSQUEDA DE ARCHIVOS ESPECIFICOS.</t>
  </si>
  <si>
    <t>(BÚSQUEDAS REALIZADAS / BÚSQUEDAS TOTALES)*100</t>
  </si>
  <si>
    <t>CONTAR CON ARCHIVOS DE EDIFICACIÓN.</t>
  </si>
  <si>
    <t>702 AUTORIZACIÓN DE TRABAJOS MENORES.</t>
  </si>
  <si>
    <t>PORCENTAJE DE AUTORIZACIONES DE TRABAJOS MENORES REALIZADAS.</t>
  </si>
  <si>
    <t>TRABAJOS DE CARÁCTER MENOR AUTORIZADOS.</t>
  </si>
  <si>
    <t>(AUTORIZACIÓN DE TRABAJOS / TRABAJOS TOTALES)*100</t>
  </si>
  <si>
    <t>QUE EL CIUDADANO REALICE Y ENTREGUE TODOS LOS DOCUMENTOS REQUERIDOS.</t>
  </si>
  <si>
    <t>703 CERTIFICADO O CONSTANCIA DE HABITABILIDAD.</t>
  </si>
  <si>
    <t>PORCENTAJE DE CERTIFICADOS O CONSTANCIA DE HABITABILIDAD EXPEDIDOS.</t>
  </si>
  <si>
    <t>REQUERIMIENTOS Y CALIDAD ,QUE CERTIFIQUEN LAS VIVIENDAS EN CONDICIÓN DE HABITABILIDAD.</t>
  </si>
  <si>
    <t>(CERTIFICADOS EXPEDIDOS / CERTIFICADOS TOTAL)*100</t>
  </si>
  <si>
    <t>DIAGNÓSTICO PREVIO DE HABITABILIDAD.</t>
  </si>
  <si>
    <t>704 CERTIFICADO DE ALINEAMIENTO Y NÚMERO OFICIAL.</t>
  </si>
  <si>
    <t>PORCENTAJE DE CERTIFICADOS DE ALINEAMIENTO Y NÚMERO OFICIAL EXPEDIDOS.</t>
  </si>
  <si>
    <t>CERTIFICADO DE ALINEAMIENTO Y NÚMERO OFICIAL.</t>
  </si>
  <si>
    <t>DISPONIBILIDAD PARA VERIFICACIÓN E INNOVACIÓN.</t>
  </si>
  <si>
    <t>705 CONSTANCIA DE NÚMERO.</t>
  </si>
  <si>
    <t> PORCENTAJE DE CONSTANCIA DE NÚMERO EXPEDIDAS.</t>
  </si>
  <si>
    <t>TE PERMITE OBTENER TU NÚMERO OFICIAL CUANDO CARECES DE UNA ASIGNACIÓN PREVIA DEL MISMO, ASÍ COMO CUANDO REQUIERES ASIGNAR NÚMEROS ADICIONALES O HAS PERDIDO EL DERECHO DEL NÚMERO ANTERIORMENTE ASIGNADO POR UNA DEMOLICIÓN.</t>
  </si>
  <si>
    <t>(CONSTANCIAS EXPEDIDAS/ TOTAL DE CONSTANCIAS)*100</t>
  </si>
  <si>
    <t>EXISTENCIA DE BASES NUMÉRICAS.</t>
  </si>
  <si>
    <t>707 ASIGNACIÓN DE NUMERO OFICIAL.</t>
  </si>
  <si>
    <t>PORCENTAJE DE ASIGNACIÓN DE NUMERO OFICIAL.</t>
  </si>
  <si>
    <t>SIRVE PARA LA OBTENCIÓN DEL NÚMERO OFICIAL, SIEMPRE Y CUANDO TENGA FRENTE A VIALIDAD PÚBLICA Y CUMPLA CON LOS REQUERIMIENTOS NECESARIOS.</t>
  </si>
  <si>
    <t>(NÚMEROS ASIGNADOS / TOTAL DE NÚMEROS)*100</t>
  </si>
  <si>
    <t>709 CAMBIO DE DIRECTOR RESPONSABLE.</t>
  </si>
  <si>
    <t> CAMBIO DE DIRECTOR RESPONSABLE DE OBRA PRIVADA.</t>
  </si>
  <si>
    <t>NUEVO DIRECTOR RESPONSABLE DE OBRA. PRIVADA</t>
  </si>
  <si>
    <t>(CAMBIOS REALIZADOS / CAMBIOS PROGRAMADOS)*100</t>
  </si>
  <si>
    <t>EXISTENCIA DE UN DIRECTOR PREVIO.</t>
  </si>
  <si>
    <t>700 INSTALACIÓN DE TAPIALES Y ANDAMIOS EN LA VÍA PÚBLICA.</t>
  </si>
  <si>
    <t>PORCENTAJE DE PERMISOS OTORGADOS EN LA INSTALACIÓN DE TAPIALES Y ANDAMIOS EN LA VÍA PÚBLICA.</t>
  </si>
  <si>
    <t>CONSTRUCCIÓN PROVISIONAL QUE SOSTIENE PLATAFORMAS, QUE SIRVE PARA LA EJECUCIÓN DE UNA OBRA.</t>
  </si>
  <si>
    <t>PERMISO PREVIAMENTE SOLICITADO.</t>
  </si>
  <si>
    <t>701 RUPTURA DE PAVIMENTOS PARA INSTALACIONES SUBTERRANEAS.</t>
  </si>
  <si>
    <t>PORCENTAJE DE AVANCE EN OBRAS DE RUPTURA DE PAVIMENTOS PARA INSTALACIONES SUBTERRANEAS.</t>
  </si>
  <si>
    <t>SON LOS ESFUERZOS, FUERZAS Y PRESIONES QUE SE PRODUCEN POR EL USO Y OCUPACIÓN DE LAS CONSTRUCCIONES Y QUE NO TIENEN CARÁCTER PERMANENTE.</t>
  </si>
  <si>
    <t>(OBRAS REALIZADAS / OBRAS PROGRAMADAS)*100</t>
  </si>
  <si>
    <t>PROYECTOS CONTEMPLADOS ANTERIORMENTE.</t>
  </si>
  <si>
    <t>698 SUSPENSIÓN Y REINICIO DE OBRA DE EDIFICACIÓN.</t>
  </si>
  <si>
    <t>PORCENTAJE DE AVANCE EN LA SUSPENSIÓN Y REINICIO DE OBRA DE EDIFICACIÓN.</t>
  </si>
  <si>
    <t>SUPERVISAR TODAS LAS ACTIVIDADES A QUE SE REFIERE EL ARTÍCULO SEGUNDO, YA SEA QUE ESTAS SE ENCUENTREN EN EJECUCIÓN O CONCLUIDAS PARA VERIFICAR LO DISPUESTO EN EL PRESENTE REGLAMENTO.</t>
  </si>
  <si>
    <t>(SUSPENSIÓN Y REINICIO DE OBRAS REALIZADAS / SUSPENSIÓN Y REINICIO DE OBRAS PROGRAMADAS)*100</t>
  </si>
  <si>
    <t>QUE SE CUENTE CON OBRAS DE EDIFICACIÓN SIN PERMISOS REQUERIDOS.</t>
  </si>
  <si>
    <t>086 OBRA PÚBLICA EJECUTADA.</t>
  </si>
  <si>
    <t>PORCENTAJE DE OBRA PÚBLICA EJECUTADA RESPECTO A LA OBRA PÚBLICA CONTRATADA.</t>
  </si>
  <si>
    <t>ESTE INDICADOR MUESTRA DEL TOTAL DE PROYECTOS PROGRAMADOS, QUE PORCENTAJE SE EJECUTA.</t>
  </si>
  <si>
    <t>(NÚMERO DE OBRAS EJECUTADAS / NÚMERO DE OBRAS CON CONTRATO)*100</t>
  </si>
  <si>
    <t>LA OBRA PÚBLICA SE PRIORIZA PARA ABATIR EL REZAGO DE OBRA EN LAS COLONIAS DE ATENCIÓN PRIORITARIA DEL MUNICIPIO.</t>
  </si>
  <si>
    <t>711 GESTIÓN DE OBRA PÚBLICA MUNICIPAL.</t>
  </si>
  <si>
    <t>PORCENTAJE DE AVANCE EN LA GESTIÓN DE OBRA PÚBLICA MUNICIPAL</t>
  </si>
  <si>
    <t>DICTAMINAR PARA AUTORIZAR, OTORGAR, NEGAR O REVOCAR DE ACUERDO CON ESTE REGLAMENTO, EL REGLAMENTO ESTATAL DE ZONIFICACIÓN, EL CÓDIGO URBANO PARA EL ESTADO  DE JALISCO, LOS PLANES DE DESARROLLO URBANO CORRESPONDIENTES Y DEMÁS DISPOSICIONES APLICABLES AL RESPECTO; LAS LICENCIAS Y PERMISOS PARA CUALQUIERA DE LAS ACTIVIDADES A QUE SE REFIERE EL ARTÍCULO 2 DE ESTE REGLAMENTO.</t>
  </si>
  <si>
    <t>(GESTIÓN DE OBRA REALIZADA / GESTIÓN DE OBRA PROGRAMADA)*100</t>
  </si>
  <si>
    <t>SOLICITUDES PARA REALIZAR OBRA PÚBLICA.</t>
  </si>
  <si>
    <t>712 SUPERVISIÓN DE OBRA CONTRATADA.</t>
  </si>
  <si>
    <t>PORCENTAJE DE OBRAS SUPERVISADAS.</t>
  </si>
  <si>
    <t>ESTE INDICADOR MUESTRA DEL TOTAL DE OBRAS CONTRATADAS, QUE PORCENTAJE ES SUPERVISADO.</t>
  </si>
  <si>
    <t>(NÚMERO DE OBRAS SUPERVISADAS / TOTAL DE OBRAS CONTRATADAS)*100</t>
  </si>
  <si>
    <t>SE CUENTA CON LOS RECURSOS SUFICIENTES PARA REALIZAR LA SUPERVISIÓN DE OBRA.</t>
  </si>
  <si>
    <t>130 PROYECTOS PARA LA INFRAESTRUCTURA SOCIAL MUNICIPAL.</t>
  </si>
  <si>
    <t>PORCENTAJE DE PROYECTOS PARA LA INFRAESTRUCTURA SOCIAL MUNICIPAL.</t>
  </si>
  <si>
    <t>SE MIDE EL TOTAL DE PROYECTOS EJECUTADOS  RESPECTO A LOS ESTIMADOS EN EL EJERCICIO FISCAL CORRIENTE.</t>
  </si>
  <si>
    <t>(NÚMERO DE PROYECTOS EJECUTADOS EN EL EJERCICIO FISCAL CORRIENTE / NÚMERO TOTAL DE PROYECTOS ESTIMADOS PARAR SER EJECUTADOS EN EL EJERCICIO FISCAL CORRIENTE)*100</t>
  </si>
  <si>
    <t>REPORTERIA E INFORMES PUBLICADOS EN EL PORTAL WEB DEL MUNICIPIO DE ZAPOPAN; https://www.zapopan.gob.mx/transparencia/informes-planes-y-programas/ramo-33/</t>
  </si>
  <si>
    <t>LOS PROYECTOS CUMPLEN CON LOS REQUISITOS NECESARIOS PARA SER EJECUTADOS.</t>
  </si>
  <si>
    <t>445 IMPLEMENTACIÓN DE PROYECTOS DE INFRAESTRUCTURA VINCULADOS PRIORITARIAMENTE A LA AMPLIACIÓN, CONSTRUCCIÓN, EQUIPAMIENTO, MANTENIMIENTO Y REHABILITACIÓN DE REDES O SISTEMAS DE AGUA POTABLE.</t>
  </si>
  <si>
    <t>PORCENTAJE DE PROYECTOS VINCULADOS A REDES O SISTEMAS DE AGUA POTABLE.</t>
  </si>
  <si>
    <t>SE MIDE EL PORCENTAJE DE PROYECTOS VINCULADOS A REDES O SISTEMAS DE AGUA POTABLE RESPECTO DEL TOTAL DE PROYECTOS EN EL EJERCICIO FISCAL CORRIENTE .</t>
  </si>
  <si>
    <t>(NÚMERO DE PROYECTOS EJECUTADOS EN EL EJERCICIO FISCAL CORRIENTE / NÚMERO TOTAL DE PROYECTOS ESTIMADOS PARA SER EJECUTADOS EN EL EJERCICIO FISCAL CORRIENTE)*100</t>
  </si>
  <si>
    <t xml:space="preserve">446 IMPLEMENTACIÓN DE PROYECTOS DE INFRAESTRUCTURA VINCULADOS PRIORITARIAMENTE A LA AMPLIACIÓN, CONSTRUCCIÓN, EQUIPAMIENTO, MANTENIMIENTO Y REHABILITACIÓN DE OBRAS DE DRENAJE PLUVIAL Y/O DRENAJE SANITARIO Y ALCANTARILLADO. </t>
  </si>
  <si>
    <t>PORCENTAJE DE PROYECTOS VINCULADOS A OBRAS DE DRENAJE PLUVIAL Y/O DRENAJE SANITARIO.</t>
  </si>
  <si>
    <t>SE MIDE EL PORCENTAJE DE PROYECTOS VINCULADOS A OBRAS DE DRENAJE PLUVIAL Y/O DRENAJE SANITARIO RESPECTO DEL TOTAL DE PROYECTOS  EN EL EJERCICIO FISCAL CORRIENTE.</t>
  </si>
  <si>
    <t>447 IMPLEMENTACIÓN DE PROYECTOS DE INFRAESTRUCTURA VINCULADOS PRIORITARIAMENTE A LA AMPLIACIÓN, CONSTRUCCIÓN, Y MANTENIMIENTO DE REDES ELÉCTRICAS.</t>
  </si>
  <si>
    <t>PORCENTAJE DE PROYECTOS VINCULADOS A REDES ELÉCTRICAS.</t>
  </si>
  <si>
    <t>SE MIDE EL PORCENTAJE DE PROYECTOS VINCULADOS A REDES ELÉCTRICAS RESPECTO DEL TOTAL DE PROYECTOS  EN EL EJERCICIO FISCAL CORRIENTE.</t>
  </si>
  <si>
    <t>448 IMPLEMENTACIÓN DE PROYECTOS DE INFRAESTRUCTURA VINCULADOS PRIORITARIAMENTE A LA AMPLIACIÓN, CONSTRUCCIÓN, EQUIPAMIENTO, MANTENIMIENTO Y REHABILITACIÓN DE INFRAESTRUCTURA URBANÍSTICA.</t>
  </si>
  <si>
    <t>PORCENTAJE DE PROYECTOS VINCULADOS A INFRAESTRUCTURA URBANÍSTICA.</t>
  </si>
  <si>
    <t>SE MIDE EL PORCENTAJE DE PROYECTOS VINCULADOS A INFRAESTRUCTURA URBANÍSTICA RESPECTO DEL TOTAL DE PROYECTOS  EN EL EJERCICIO FISCAL CORRIENTE.</t>
  </si>
  <si>
    <t>(NÚMERO DE PROYECTOS EJECUTADOS EN EL EJERCICIO FISCAL CORRIENTE / NÚMERO DE PROYECTOS ESTIMADOS PARAR SER EJECUTADOS EN EL EJERCICIO FISCAL CORRIENTE)*100</t>
  </si>
  <si>
    <t>022  MANTENIMIENTO Y SERVICIOS DE LOS BIENES MUEBLES E INMUEBLES EFICIENTADA.</t>
  </si>
  <si>
    <t>PORCENTAJE DE SOLICITUDES DE MANTENIMIENTO, CONSERVACIÓN Y SERVICIOS ATENDIDAS.</t>
  </si>
  <si>
    <t>ATENCIÓN DE SOLICITUDES DE MANTENIMIENTO, CONSERVACIÓN Y SERVICIOS PARA LOS BIENES INMUEBLES.</t>
  </si>
  <si>
    <t>(SOLICITUDES ATENDIDAS / SOLICITUDES RECIBIDAS Y PROGRAMADAS)*100</t>
  </si>
  <si>
    <t>REPORTES Y BASES DE DATOS DE LA DIRECCIÓN DE CONSERVACIÓN DE INMUEBLES.</t>
  </si>
  <si>
    <t>QUE LAS DEPENDENCIAS SOLICITEN MANTENIMIENTO Y REPARACIONES PARA SU OPERACIÓN, Y QUE SE CUENTEN CON LOS RECURSOS Y MATERIALES NECESARIOS PARA ATENDER DICHAS SOLICITUDES.</t>
  </si>
  <si>
    <t>443 ATENCIÓN A SOLICITUDES DE REPARACIÓN / SERVICIOS MENORES EN EDIFICIOS PÚBLICOS.</t>
  </si>
  <si>
    <t>PORCENTAJE DE ATENCIÓN A SOLICITUDES DE REPARACIÓN Y SERVICIOS MENORES EN EDIFICIOS PÚBLICOS.</t>
  </si>
  <si>
    <t>ATENCIÓN DE SOLICITUDES DE REPARACIÓN Y SERVICIOS MENORES EN EDIFICIOS PÚBLICOS.</t>
  </si>
  <si>
    <t>444 ATENCIÓN A SOLICITUDES DE REMODELACIÓN Y/O SERVICIO MAYOR EN EDIFICIOS PÚBLICOS.</t>
  </si>
  <si>
    <t>PORCENTAJE DE ATENCIÓN A SOLICITUDES DE CONSERVACIÓN Y MANTENIMIENTO MAYOR EN EDIFICIOS PÚBLICOS.</t>
  </si>
  <si>
    <t>ATENCIÓN DE SOLICITUDES DE CONSERVACIÓN Y MANTENIMIENTO MAYOR EN EDIFICIOS PÚBLICOS.</t>
  </si>
  <si>
    <t xml:space="preserve">450 MANTENIMIENTO PREVENTIVO CORRECTIVO A LAS INSTALACIONES FIJAS Y EQUIPOS </t>
  </si>
  <si>
    <t>PORCENTAJE DE ATENCIÓN A SOLICITUDES DE MANTENIMIENTO PREVENTIVO Y CORRECTIVO A LAS INSTALACIONES FIJAS Y EQUIPOS</t>
  </si>
  <si>
    <t>ATENCIÓN DE SOLICITUDES DE MANTENIMIENTO PREVENTIVO Y CORRECTIVO A LAS INSTALACIONES FIJAS Y EQUIPOS</t>
  </si>
  <si>
    <t>REPORTES, PROGRAMA Y BASES DE DATOS DE LA DIRECCIÓN DE CONSERVACIÓN DE INMUEBLES.</t>
  </si>
  <si>
    <t>QUE EL PROGRAMA SE APLIQUE Y QUE LAS DEPENDENCIAS SOLICITEN MANTENIMIENTO Y REPARACIONES PARA SU OPERACIÓN, Y QUE SE CUENTEN CON LOS RECURSOS Y MATERIALES NECESARIOS PARA ATENDER DICHAS SOLICITUDES.</t>
  </si>
  <si>
    <t>434 ATENCIÓN A SOLICITUDES DE SERVICIOS GENERALES EN EDIFICIOS PROPIOS Y ARRENDADOS.</t>
  </si>
  <si>
    <t>PORCENTAJE DE ATENCIÓN A SOLICITUDES DE SERVICIOS GENERALES EN EDIFICIOS PROPIOS Y ARRENDADOS.</t>
  </si>
  <si>
    <t>ATENCIÓN DE SOLICITUDES DE SERVICIOS GENERALES (GAS, FUMIGACIÓN Y OTROS) EN EDIFICIOS PROPIOS Y ARRENDADOS.</t>
  </si>
  <si>
    <t>QUE SE CUENTE CON EL INVENTARIO DE EDIFICIOS A ATENDER Y QUE SE CUENTEN CON LOS RECURSOS Y MATERIALES NECESARIOS PARA ATENDER DICHAS SOLICITUDES.</t>
  </si>
  <si>
    <t>DIRECCIÓN DE OBRAS PÚBLICAS E INFRAESTRUCTURA, DIRECCIÓN DE CONSERVACIÓN DE INMUEBLES Y DIRECCIÓN DE PERMISOS Y LICENCIAS DE CONSTRUCCIÓN.</t>
  </si>
  <si>
    <t>9. INFRAESTRUCTURA DE COMERCIO Y SERVICIOS COMUNITARIOS</t>
  </si>
  <si>
    <t>06.4 FONDO DE APORTACIONES PARA EL FORTALECIMIENTO MUNICIPAL.</t>
  </si>
  <si>
    <t>4 OTRAS NO CLASIFICADAS EN FUNCIONES ANTERIORES.</t>
  </si>
  <si>
    <t>4.2. TRANSFERENCIAS, PARTICIPACIONES Y APORTACIONES ENTRE DIFERENTES NIVELES Y ORDENES DE GOBIERNO.</t>
  </si>
  <si>
    <t>4.2.3 APORTACIONES ENTRE DIFERENTES NIVELES Y ORDENES DE GOBIERNO.</t>
  </si>
  <si>
    <t>36 CONTRIBUIR AL BIENESTAR SOCIAL E IGUALDAD MEDIANTE LA OPTIMIZACIÓN EN LA APLICACIÓN DE LOS RECURSOS PÚBLICOS.</t>
  </si>
  <si>
    <t>PORCENTAJE DE APLICACIÓN PRIORITARIA DE RECURSOS DEL FORTAMUN.</t>
  </si>
  <si>
    <t>SE MIDE EL AVANCE PORCENTUAL EN EL EJERCICIO DE LOS RECURSOS TRANSFERIDOS POR EL FORTAMUN.</t>
  </si>
  <si>
    <t xml:space="preserve">(GASTO TOTAL EJERCIDO DEL FORTAMUN / RECURSOS ESTIMADOS PARA RECIBIR DEL FORTAMUN EN EL EJERCICIO FISCAL CORRIENTE) * 100    </t>
  </si>
  <si>
    <t>CUENTA PÚBLICA MUNICIPAL; https://www.zapopan.gob.mx/transparencia/rendicion-de-cuentas/cuentas-publicas/</t>
  </si>
  <si>
    <t>36 EL MUNICIPIO DE ZAPOPAN RECIBE LA TRANSFERENCIA DE RECURSOS FEDERALES PARA FORTALECER E SUS FINANZAS PÚBLICAS MUNICIPALES.</t>
  </si>
  <si>
    <t>PORCENTAJE DE DEPENDENCIA FINANCIERA MUNICIPAL.</t>
  </si>
  <si>
    <t>SE MIDE LA DEPENDENCIA DEL MUNICIPIO DE LOS RECURSOS TRANSFERIDOS POR EL FORTAMUN.</t>
  </si>
  <si>
    <t>(RECURSOS MINISTRADOS DEL FORTAMUN AL MUNICIPIO / INGRESOS PROPIOS ESTIMADOS POR EL MUNICIPIO PARA EL EJERCICIO FISCAL CORRIENTE)*100</t>
  </si>
  <si>
    <t>LA GESTIÓN MUNICIPAL SE APEGA A LOS TIEMPOS, LINEAMIENTOS Y NORMATIVIDAD APLICABLES DEL FONDO.</t>
  </si>
  <si>
    <t>119 CUMPLIMIENTO DE PAGO DE LAS OBLIGACIONES FINANCIERAS REALIZADO.</t>
  </si>
  <si>
    <t>PORCENTAJE DE PAGO ANUAL DE LAS OBLIGACIONES FINANCIERAS REALIZADO.</t>
  </si>
  <si>
    <t>SE MIDE EL AVANCE PORCENTUAL DEL CUMPLIMIENTO DE LAS OBLIGACIONES DE PAGO (AGUA, LUZ, DEUDA Y ARRENDAMIENTOS).</t>
  </si>
  <si>
    <t>(MONTO PAGADO POR CONCEPTO DE OBLIGACIONES FINANCIERAS / MONTO ESTIMADO PARA CUBRIR EL PAGO DE LAS OBLIGACIONES FINANCIERAS)*100</t>
  </si>
  <si>
    <t>REPORTERÍA E INFORMES PUBLICADOS EN EL PORTAL WEB DEL MUNICIPIO DE ZAPOPAN; https://www.zapopan.gob.mx/transparencia/informes-planes-y-programas/ramo-33/. DIRECCIÓN DE PRESUPUESTO Y EGRESOS.</t>
  </si>
  <si>
    <t>490 PAGO DE SERVICIOS DE ENERGÍA ELÉCTRICA.</t>
  </si>
  <si>
    <t>PORCENTAJE DE PAGO DE LOS SERVICIOS DE ENERGÍA ELÉCTRICA.</t>
  </si>
  <si>
    <t>SE MIDE EL PORCENTAJE DE RECURSOS EJERCIDOS PARA EL PAGO DE LOS SERVICIOS DE ENERGÍA ELÉCTRICA.</t>
  </si>
  <si>
    <t>(MONTO PAGADO POR CONCEPTO DE LOS SERVICIOS DE ENERGÍA ELÉCTRICA / MONTO ESTIMADO PARA CUBRIR EL PAGO DE LOS SERVICIOS DE ENERGÍA ELÉCTRICA) *100</t>
  </si>
  <si>
    <t>491 PAGO DE ARRENDAMIENTOS.</t>
  </si>
  <si>
    <t>PORCENTAJE DE PAGO DE ARRENDAMIENTOS.</t>
  </si>
  <si>
    <t>SE MIDE EL PORCENTAJE DE RECURSOS EJERCIDOS PARA EL PAGO DE ARRENDAMIENTOS (MAQUINARIA, HERRAMIENTAS, EQUIPO DE TRANSPORTE Y OTROS EQUIPOS).</t>
  </si>
  <si>
    <t>(MONTO PAGADO POR CONCEPTO DE ARRENDAMIENTOS / MONTO ESTIMADO PARA CUBRIR EL PAGO DE LOS ARRENDAMIENTOS)*100</t>
  </si>
  <si>
    <t>492 PAGO DE SERVICIOS DE LA DEUDA.</t>
  </si>
  <si>
    <t>PORCENTAJE DE PAGO DE LOS SERVICIOS DE LA DEUDA.</t>
  </si>
  <si>
    <t>SE MIDE EL PORCENTAJE DE RECURSOS EJERCIDOS PARA EL PAGO DE LA DEUDA (AMORTIZACIÓN, INTERESES, GASTOS Y COSTOS POR COBERTURA).</t>
  </si>
  <si>
    <t>(MONTO PAGADO POR CONCEPTO DE LA DEUDA / MONTO ESTIMADO PARA CUBRIR EL PAGO DE LA DEUDA)*100</t>
  </si>
  <si>
    <t>135 INFRAESTRUCTURA Y MANTENIMIENTO EJECUTADO.</t>
  </si>
  <si>
    <t>PORCENTAJE DE INFRAESTRUCTURA Y MANTENIMIENTO EJECUTADO.</t>
  </si>
  <si>
    <t>SE MIDE EL PORCENTAJE DE RECURSOS EJERCIDOS PARA  LA EJECUCIÓN Y MANTENIMIENTO DE LA INFRAESTRUCTURA.</t>
  </si>
  <si>
    <t>(MONTO PAGADO POR CONCEPTO DE EJECUCIÓN Y MANTENIMIENTO DE LA INFRAESTRUCTURA / MONTO ESTIMADO PARA CUBRIR EL PAGO DE EJECUCIÓN Y MANTENIMIENTO DE LA INFRAESTRUCTURA)*100</t>
  </si>
  <si>
    <t>494 MANTENIMIENTO, REHABILITACIÓN, Y/O AMPLIACIÓN DE INFRAESTRUCTURA.</t>
  </si>
  <si>
    <t>PORCENTAJE DE MANTENIMIENTO, REHABILITACIÓN, Y/O AMPLIACIÓN DE INFRAESTRUCTURA.</t>
  </si>
  <si>
    <t>SE MIDE EL PORCENTAJE DE RECURSOS EJERCIDOS PARA EL MANTENIMIENTO, REHABILITACIÓN, Y/O AMPLIACIÓN DE INFRAESTRUCTURA.</t>
  </si>
  <si>
    <t>(MONTO PAGADO POR CONCEPTO DEL MANTENIMIENTO, REHABILITACIÓN, Y/O AMPLIACIÓN DE INFRAESTRUCTURA / MONTO ESTIMADO PARA CUBRIR EL PAGO DEL MANTENIMIENTO, REHABILITACIÓN, Y/O AMPLIACIÓN DE INFRAESTRUCTURA)*100</t>
  </si>
  <si>
    <t>128 PRESTACIÓN Y MANTENIMIENTO DE SERVICIOS PÚBLICOS.</t>
  </si>
  <si>
    <t>PORCENTAJE DE RECURSOS DEL FORTAMUN EN LA PRESTACIÓN Y MANTENIMIENTO DE SERVICIOS PÚBLICOS</t>
  </si>
  <si>
    <t>SE MIDE EL PORCENTAJE DE RECURSOS EJERCIDOS PARA LA  PRESTACIÓN Y MANTENIMIENTO DE SERVICIOS PÚBLICOS</t>
  </si>
  <si>
    <t>(MONTO PAGADO POR CONCEPTO DE PRESTACIÓN Y MANTENIMIENTO DE SERVICIOS PÚBLICOS / MONTO PROGRAMADO POR CONCEPTO DE PRESTACIÓN Y MANTENIMIENTO DE SERVICIOS PÚBLICOS)*100</t>
  </si>
  <si>
    <t>138 GESTIONES DIRECTAMENTE VINCULADAS CON LA SEGURIDAD PÚBLICA ATENDIDAS.</t>
  </si>
  <si>
    <t>PORCENTAJE DE RECURSOS EJERCIDOS DEL FORTAMUN EN RUBROS PARA LAS GESTIONES DIRECTAMENTE VINCULADAS CON LA SEGURIDAD PÚBLICA.</t>
  </si>
  <si>
    <t>SE MIDE EL PORCENTAJE DE RECURSOS EJERCIDOS PARA LA ATENCIÓN DE LAS NECESIDADES DIRECTAMENTE VINCULADAS CON LA SEGURIDAD PÚBLICA.</t>
  </si>
  <si>
    <t xml:space="preserve">(GASTO EN GESTIONES VINCULADAS CON LA SEGURIDAD PÚBLICA / MONTO ESTIMADO PARA CUBRIR EL PAGO DE LAS GESTIONES VINCULADAS CON LA SEGURIDAD PÚBLICA)* 100  </t>
  </si>
  <si>
    <t>495 EQUIPAMIENTO PARA LAS FUERZAS DE SEGURIDAD PÚBLICA MUNICIPAL.</t>
  </si>
  <si>
    <t>PORCENTAJE DE RECURSOS PARA EL EQUIPAMIENTO PARA LAS FUERZAS DE SEGURIDAD PÚBLICA MUNICIPALES.</t>
  </si>
  <si>
    <t>SE MIDE EL PORCENTAJE DE RECURSOS EJERCIDOS PARA EL EQUIPAMIENTO  PARA LAS FUERZAS DE SEGURIDAD PÚBLICA MUNICIPAL.</t>
  </si>
  <si>
    <t xml:space="preserve">(GASTO EN EQUIPAMIENTO  PARA LAS FUERZAS DE SEGURIDAD PÚBLICA MUNICIPAL / MONTO ESTIMADO PARA CUBRIR EL PAGO DEL EQUIPAMIENTO  PARA LAS FUERZAS DE SEGURIDAD PÚBLICA MUNICIPAL)* 100  </t>
  </si>
  <si>
    <t>496 ATENCIÓN A SERVICIOS VINCULADOS A LA SEGURIDAD PÚBLICA MUNICIPAL.</t>
  </si>
  <si>
    <t>PORCENTAJE DE RECURSOS PARA LA ATENCIÓN A SERVICIOS VINCULADOS A LA SEGURIDAD PÚBLICA MUNICIPAL.</t>
  </si>
  <si>
    <t>SE MIDE EL PORCENTAJE DE RECURSOS EJERCIDOS PARA LA ATENCIÓN A SERVICIOS VINCULADOS A LA SEGURIDAD PÚBLICA MUNICIPAL.</t>
  </si>
  <si>
    <t xml:space="preserve">(GASTO EN  ATENCIÓN A SERVICIOS VINCULADOS A LA SEGURIDAD PÚBLICA MUNICIPAL / MONTO ESTIMADO PARA CUBRIR EL PAGO DE LA ATENCIÓN A SERVICIOS VINCULADOS A LA SEGURIDAD PÚBLICA MUNICIPAL)* 100  </t>
  </si>
  <si>
    <t>497 IMPLEMENTACIÓN DE OTRAS ACTIVIDADES VINCULADAS A LA SEGURIDAD PÚBLICA.</t>
  </si>
  <si>
    <t>PORCENTAJE DE RECURSOS EN OTRAS ACTIVIDADES VINCULADAS A LA SEGURIDAD PÚBLICA.</t>
  </si>
  <si>
    <t>SE MIDE EL PORCENTAJE DE RECURSOS EJERCIDOS EN OTRAS ACTIVIDADES VINCULADAS A LA SEGURIDAD PÚBLICA.</t>
  </si>
  <si>
    <t xml:space="preserve">(GASTO EN OTRAS ACTIVIDADES VINCULADAS A LA SEGURIDAD PÚBLICA MUNICIPAL / MONTO ESTIMADO PARA CUBRIR EL PAGO DE OTRAS ACTIVIDADES VINCULADAS A LA SEGURIDAD PÚBLICA MUNICIPAL)* 100  </t>
  </si>
  <si>
    <t>082 MODERNIZACIÓN Y MANTENIMIENTO DE SISTEMAS IMPLEMENTADOS.</t>
  </si>
  <si>
    <t>PORCENTAJE DE RECURSOS EJERCIDOS EN LA MODERNIZACIÓN Y MANTENIMIENTO DE SISTEMAS IMPLEMENTADOS</t>
  </si>
  <si>
    <t xml:space="preserve">SE MIDE EL PORCENTAJE DE RECURSOS EJERCIDOS EN LA MODERNIZACIÓN Y MANTENIMIENTO DE SISTEMAS IMPLEMENTADOS </t>
  </si>
  <si>
    <t>(GASTO EN MODERNIZACIÓN  Y MANTENIMIENTO DE SISTEMAS IMPLEMENTADOS / MONTO ESTIMADO PARA CUBRIR EL PAGO DE MODERNIZACIÓN Y MANTENIMIENTO DE SISTEMAS IMPLEMENTADOS)*100</t>
  </si>
  <si>
    <t>011 MANTENIMIENTO DE REDES E INFRAESTRUCTURA DIGITAL.</t>
  </si>
  <si>
    <t>PORCENTAJE DE RECURSOS EN EL MANTENIMIENTO DE REDES E INFRAESTRUCTURA DIGITAL</t>
  </si>
  <si>
    <t>SE MIDE EL PORCENTAJE DE RECURSOS EJERCIDOS EN EL MANTENIMIENTO DE REDES E INFRAESTRUCTURA DIGITAL</t>
  </si>
  <si>
    <t>(GASTO EN MANTENIMIENTO DE REDES E INFRAESTRUCTURA DIGITAL / MONTO ESTIMADO PARA CUBRIR EL PAGO DE  MANTENIMIENTO DE REDES E INFRAESTRUCTURA DIGITAL)*100</t>
  </si>
  <si>
    <t>028 MODERNIZACIÓN DE EQUIPOS ADMINISTRATIVOS Y DE SERVICIOS.</t>
  </si>
  <si>
    <t>PORCENTAJE DE RECURSOS EN LA MODERNIZACIÓN DE EQUIPOS ADMINISTRATIVOS Y DE SERVICIOS</t>
  </si>
  <si>
    <t>SE MIDE EL PORCENTAJE DE RECURSOS EJERCIDOS EN  LA MODERNIZACIÓN DE EQUIPOS ADMINISTRATIVOS Y DE SERVICIOS</t>
  </si>
  <si>
    <t>(GASTO EN MODERNIZACIÓN DE EQUIPOS ADMINISTRATIVOS Y DE SERVICIOS / GASTO ESTIMADO PARA CUBRIR EL PAGO DE MODERNIZACIÓN DE EQUIPOS ADMINISTRATIVOS Y DE SERVICIOS)*100</t>
  </si>
  <si>
    <t>GASTO CORRIENTE / CAPITAL.</t>
  </si>
  <si>
    <t>RECURSOS FEDERALES.</t>
  </si>
  <si>
    <t>TESORERÍA MUNICIPAL, COORDINACIÓN DE SERVICIOS PÚBLICOS MUNICIPALES, COMISARÍA GENERAL DE SEGURIDAD PÚBLICA, COORDINACIÓN GENERAL DE ADMINISTRACIÓN E INNOVACIÓN GUBERNAMENTAL.</t>
  </si>
  <si>
    <t>ADRIANA ROMO LÓPEZ - CARLOS ALEJANDRO VAZQUEZ ORTIZ- ROBERTO LÓPEZ MACÍAS - DIALHERY DÍAZ GÓNZALEZ.</t>
  </si>
  <si>
    <t>05.3 INSPECCIÓN DE LUGARES QUE REQUIEREN DE LICENCIA O PERMISO</t>
  </si>
  <si>
    <t>NUM.</t>
  </si>
  <si>
    <t xml:space="preserve">PROGRAMA </t>
  </si>
  <si>
    <t>UNIDAD RESPONSABLE</t>
  </si>
  <si>
    <t>TEMA DE DESARROLLO</t>
  </si>
  <si>
    <t>POLÍTICA DE DESARROLLO</t>
  </si>
  <si>
    <t>ESTRATÉGIA ESPECIFICA</t>
  </si>
  <si>
    <t xml:space="preserve">Importe </t>
  </si>
  <si>
    <t>01.1.</t>
  </si>
  <si>
    <t>GESTIÓN GUBERNAMENTAL</t>
  </si>
  <si>
    <t>PRESIDENCIA MUNICIPAL</t>
  </si>
  <si>
    <t>5. GOBIERNO CERCANO Y EFICIENTE</t>
  </si>
  <si>
    <t>14. GOBIERNO CERCANO</t>
  </si>
  <si>
    <t>14.1. FORTALECER UN GOBIERNO CERCANO A TRAVÉS DE LOS DIFERENTES MECANISMOS DE ATENCIÓN, PARTICIPACIÓN Y COMUNICACIÓN.</t>
  </si>
  <si>
    <t>01.2.</t>
  </si>
  <si>
    <t>TRANSPARENCIA</t>
  </si>
  <si>
    <t>15. PLANEACIÓN, CONTROL Y TRANSPARENCIA</t>
  </si>
  <si>
    <t>15.1. FORTALECER LOS PROGRAMAS Y MECANISMOS DE RENDICIÓN DE CUENTAS PARA QUE SE ESTABLEZCA UN MARCO NORMATIVO MODERNO Y ADECUADO, UN CONTROL INTERNO INSTITUCIONAL Y DE LA HACIENDA PÚBLICA EFECTIVOS, ASÍ COMO UNA GOBERNANZA PARTICIPATIVA TRANSPARENTE.</t>
  </si>
  <si>
    <t>02.1.</t>
  </si>
  <si>
    <t>APOYO A LA FUNCIÓN PÚBLICA Y MEJORAMIENTO DE LA GESTIÓN</t>
  </si>
  <si>
    <t xml:space="preserve">JEFATURA DE GABINETE </t>
  </si>
  <si>
    <t>03.1.</t>
  </si>
  <si>
    <t>SEGURIDAD PUBLICA</t>
  </si>
  <si>
    <t xml:space="preserve">COMISARÍA GENERAL DE SEGURIDAD PÚBLICA </t>
  </si>
  <si>
    <t>4. ZAPOPAN EN PAZ</t>
  </si>
  <si>
    <t>11. PREVENCIÓN Y ATENCIÓN DE CONDUCTAS ANTISOCIALES</t>
  </si>
  <si>
    <t>11.1. IMPULSAR ACCIONES ENCAMINADAS A PREVENIR, ATENDER Y ERRADICAR LAS VIOLENCIAS, LAS FALTAS ADMINISTRATIVAS Y LOS DELITOS, MEDIANTE LOS SERVICIOS, PROGRAMAS E INFRAESTRUCTURA ADECUADOS DESDE UN ENFOQUE DE DERECHOS HUMANOS, CULTURA DE PAZ Y PERSPECTIVA DE GÉNERO INTERSECCIONAL.</t>
  </si>
  <si>
    <t>04.1.</t>
  </si>
  <si>
    <t xml:space="preserve">PROCURACIÓN DE JUSTICIA </t>
  </si>
  <si>
    <t>SINDICATURA</t>
  </si>
  <si>
    <t>12. JUSTICIA CIUDADANA</t>
  </si>
  <si>
    <t>12.1. IMPLEMENTAR PROCESOS JURÍDICOS Y ADMINISTRATIVOS APEGADOS A LA NORMATIVIDAD JURÍDICA APLICABLE, PARA GARANTIZAR LA DEBIDA OBSERVACIÓN DE LOS DERECHOS Y OBLIGACIONES DE ZAPOPANAS Y ZAPOPANOS.</t>
  </si>
  <si>
    <t>04.2.</t>
  </si>
  <si>
    <t>CERTEZA JURÍDICA</t>
  </si>
  <si>
    <t>2. ENTORNO</t>
  </si>
  <si>
    <t>6. DESARROLLO URBANO SUSTENTABLE</t>
  </si>
  <si>
    <t>6.1. CONSOLIDAR EL DESARROLLO URBANO Y TERRITORIAL CON INSTRUMENTOS NORMATIVOS ACTUALIZADOS Y CON ACCIONES SOCIOCULTURALES, ECONÓMICAS Y NORMATIVAS, PARA EL CUIDADO DEL MEDIO AMBIENTE.</t>
  </si>
  <si>
    <t>05.1.</t>
  </si>
  <si>
    <t>EFICIENCIA GUBERNAMENTAL PARA LA POBLACIÓN</t>
  </si>
  <si>
    <t>SECRETARÍA DEL AYUNTAMIENTO</t>
  </si>
  <si>
    <t>05.2.</t>
  </si>
  <si>
    <t>GESTIÓN INTERNA EFICIENTE</t>
  </si>
  <si>
    <t>05.3.</t>
  </si>
  <si>
    <t>GESTIÓN INTEGRAL DE RIESGO DE DESASTRE PARA EL MUNICIPIO DE ZAPOPAN</t>
  </si>
  <si>
    <t>7. PROTECCIÓN CIUDADANA Y DEL PATRIMONIO</t>
  </si>
  <si>
    <t>7.1. FORTALECER LOS MECANISMOS DE COLABORACIÓN SOCIAL, LA COORDINACIÓN INTERMUNICIPAL, ASÍ COMO EL MARCO NORMATIVO, LA CAPACITACIÓN, PROFESIONALIZACIÓN Y EQUIPAMIENTO DEL CUERPO DE PROTECCIÓN CIVIL Y BOMBEROS PARA LA PREVENCIÓN Y ATENCIÓN A RIESGOS DE DESASTRES.</t>
  </si>
  <si>
    <t>05.4.</t>
  </si>
  <si>
    <t>INSPECCIÓN DE LUGARES QUE REQUIEREN DE LICENCIA O PERMISO</t>
  </si>
  <si>
    <t xml:space="preserve">6. DESARROLLO URBANO SUSTENTABLE </t>
  </si>
  <si>
    <t>06.1.</t>
  </si>
  <si>
    <t xml:space="preserve">FORTALECIMIENTO Y OPTIMIZACIÓN DEL CATASTRO </t>
  </si>
  <si>
    <t>TESORERÍA</t>
  </si>
  <si>
    <t>06.2.</t>
  </si>
  <si>
    <t>INGRESOS</t>
  </si>
  <si>
    <t>06.3.</t>
  </si>
  <si>
    <t>CONTABILIDAD Y EGRESOS</t>
  </si>
  <si>
    <t>06.4.</t>
  </si>
  <si>
    <t>FONDO DE APORTACIONES PARA EL FORTALECIMIENTO MUNICIPAL</t>
  </si>
  <si>
    <t>07.1.</t>
  </si>
  <si>
    <t>FISCALIZACIÓN, AUDITORÍA Y COMBATE A LA CORRUPCIÓN</t>
  </si>
  <si>
    <t>CONTRALORIA CIUDADANA</t>
  </si>
  <si>
    <t>08.1.</t>
  </si>
  <si>
    <t>IMAGEN URBANA</t>
  </si>
  <si>
    <t xml:space="preserve">COORDINACIÓN GENERAL DE SERVICIOS MUNICIPALES </t>
  </si>
  <si>
    <t>5. ESPACIOS PÚBLICOS AMIGABLES Y SEGUROS</t>
  </si>
  <si>
    <t>5.1. FORTALECER LOS PROGRAMAS Y PROYECTOS QUE PROMUEVEN UNA MEJOR IMAGEN URBANA CON ACCESIBILIDAD UNIVERSAL EN LA INFRAESTRUCTURA Y EN LOS ESPACIOS PÚBLICOS.</t>
  </si>
  <si>
    <t>08.2.</t>
  </si>
  <si>
    <t>ESPACIOS PÚBLICOS</t>
  </si>
  <si>
    <t xml:space="preserve">1. ZAPOPANAS Y ZAPOPANOS </t>
  </si>
  <si>
    <t>3. GESTIÓN DE SERVICIOS MUNICIPALES</t>
  </si>
  <si>
    <t>3.1. FORTALECER LAS ACCIONES QUE PERMITAN UNA MAYOR COBERTURA Y CALIDAD DE LOS SERVICIOS PÚBLICOS MUNICIPALES, CON PRIORIDAD EN LAS ZONAS DE ATENCIÓN PRIORITARIA Y CON UNA MEJOR PLANEACIÓN Y DISTRIBUCIÓN DE RECURSOS.</t>
  </si>
  <si>
    <t>14.1.</t>
  </si>
  <si>
    <t>CERCANÍA CIUDADANA</t>
  </si>
  <si>
    <t>COORDINACIÓN GENERAL DE CERCANPIA CIUDADANA</t>
  </si>
  <si>
    <t>09.1.</t>
  </si>
  <si>
    <t xml:space="preserve">TECNOLOGÍAS DE LA INFORMACIÓN Y COMUNICACIÓN </t>
  </si>
  <si>
    <t>COORDINACIÓN GENERAL DE ADMINISTRACIÓN E INNOVACIÓN GUBERNAMENTAL</t>
  </si>
  <si>
    <t>16. INNOVACIÓN ADMINISTRATIVA Y DIGITAL</t>
  </si>
  <si>
    <t>16.1. IMPULSAR LOS MECANISMOS DE MEJORA REGULATORIA PARA EFICIENTAR LA GESTIÓN DE TRÁMITES Y SERVICIOS.</t>
  </si>
  <si>
    <t>09.2.</t>
  </si>
  <si>
    <t>MANTENIMIENTO</t>
  </si>
  <si>
    <t>16.2. CONSOLIDAR LOS PROGRAMAS Y PROYECTOS QUE PERMITAN LA INNOVACIÓN ADMINISTRATIVA.</t>
  </si>
  <si>
    <t>ACCESO AL MERCADO LABORAL</t>
  </si>
  <si>
    <t xml:space="preserve">COORDINACIÓN GENERAL DE DESARROLLO ECONÓMICO Y COMBATE A LA DESIGUALDAD </t>
  </si>
  <si>
    <t>3. OPORTUNIDADES</t>
  </si>
  <si>
    <t>10. CAPACITACIÓN EMPRESARIAL Y LABORAL</t>
  </si>
  <si>
    <t>10.1. FORTALECER PROGRAMAS DE CAPACITACIÓN EMPRESARIAL Y LABORAL EN BENEFICIO DE LA CREACIÓN DE EMPLEOS Y AUTOEMPLEOS.</t>
  </si>
  <si>
    <t>10.2.</t>
  </si>
  <si>
    <t>COMBATE A LA DESIGUALDAD</t>
  </si>
  <si>
    <t>1. INTEGRAL DE BIENESTAR</t>
  </si>
  <si>
    <t>1.1. CONSOLIDAR PROGRAMAS, PROYECTOS Y SERVICIOS QUE SE ENFOQUEN EN PROPICIAR EL DESARROLLO Y EL BIENESTAR INTEGRAL DE LAS PERSONAS.</t>
  </si>
  <si>
    <t>10.3.</t>
  </si>
  <si>
    <t>TURISMO</t>
  </si>
  <si>
    <t>8. INVERSIÓN Y TURISMO</t>
  </si>
  <si>
    <t>8.1. FORTALECER LA INFRAESTRUCTURA E INCENTIVOS EN MATERIA ECONÓMICA Y TURÍSTICA DE ZAPOPAN.</t>
  </si>
  <si>
    <t>10.4.</t>
  </si>
  <si>
    <t>EMPRENDEDORES</t>
  </si>
  <si>
    <t>9. FINANCIAMIENTO Y APOYO A NEGOCIOS Y PRODUCTORES</t>
  </si>
  <si>
    <t>9.1. FORTALECER LA PROMOCIÓN DE LOS FINANCIAMIENTOS Y APOYOS A EMPRESAS,
PRODUCTORES, COMERCIANTES, EMPRENDEDORES Y PERSONAS CON ACTIVIDAD PRODUCTIVA.</t>
  </si>
  <si>
    <t>10.5.</t>
  </si>
  <si>
    <t>ZAPOPAN PRESENTE</t>
  </si>
  <si>
    <t>11.1.</t>
  </si>
  <si>
    <t xml:space="preserve">ORDENAMIENTO DEL TERRITORIO </t>
  </si>
  <si>
    <t>COORDINACIÓN GENERAL DE GESTIÓN INTEGRAL DE LA CIUDAD</t>
  </si>
  <si>
    <t>11.2.</t>
  </si>
  <si>
    <t>MOVILIDAD Y TRANSPORTE</t>
  </si>
  <si>
    <t>4. VIALIDAD Y MOVILIDAD SOSTENIBLE</t>
  </si>
  <si>
    <t>4.1. FORTALECER LOS SISTEMAS DE INFRAESTRUCTURA VIAL CON PROYECTOS Y PROGRAMAS QUE ASEGUREN UNA MOVILIDAD SUSTENTABLE.</t>
  </si>
  <si>
    <t>11.3.</t>
  </si>
  <si>
    <t>MEDIO AMBIENTE</t>
  </si>
  <si>
    <t>12.1.</t>
  </si>
  <si>
    <t>OBRA PÚBLICA MUNICIPAL</t>
  </si>
  <si>
    <t>13.1.</t>
  </si>
  <si>
    <t>MAZ ARTE ZAPOPAN</t>
  </si>
  <si>
    <t>COORDINACIÓN GENERAL DE CONSTRUCCIÓN DE LA COMUNIDAD</t>
  </si>
  <si>
    <t>13.2.</t>
  </si>
  <si>
    <t>EDUCACIÓN ZAPOPAN</t>
  </si>
  <si>
    <t>2. IGUALDAD SUSTANTIVA Y DE DERECHOS</t>
  </si>
  <si>
    <t>2.1. IMPULSAR SERVICIOS Y PROGRAMAS INTEGRALES E INCLUSIVOS PARA EL ACCESO PLENO DE LOS DERECHOS, LA PARTICIPACIÓN Y DESARROLLO SOCIOCULTURAL.</t>
  </si>
  <si>
    <t>13.3.</t>
  </si>
  <si>
    <t>CULTURA PARA TODOS</t>
  </si>
  <si>
    <t>14.2.</t>
  </si>
  <si>
    <t>PARTICIPACIÓN CIUDADANA</t>
  </si>
  <si>
    <t>13.5.</t>
  </si>
  <si>
    <t>CIUDAD DE LAS NIÑAS Y LOS NIÑOS</t>
  </si>
  <si>
    <t>13.6.</t>
  </si>
  <si>
    <t>DESARROLLO COMUNITARIO</t>
  </si>
  <si>
    <t>13.7.</t>
  </si>
  <si>
    <t>INSTITUTO DE LAS JUVENTUDES DE ZAPOPAN</t>
  </si>
  <si>
    <t>15.1.</t>
  </si>
  <si>
    <t xml:space="preserve">INFRAESTRUCTURA DE COMERCIO Y SERVICIOS COMUNITARIOS </t>
  </si>
  <si>
    <t>ALINEACIÓN CON EJES DEL PEDG</t>
  </si>
  <si>
    <t>ALINEACIÓN CON OBJETIVOS TEMÁTICOS DEL PEDG</t>
  </si>
  <si>
    <t>ALINEACIÓN CON EJES DEL PND</t>
  </si>
  <si>
    <t>ALINEACIÓN CON OBJETIVOS DEL PND</t>
  </si>
  <si>
    <t>5. JALISCO CERCANO Y TRANSPARENTE</t>
  </si>
  <si>
    <t>5.2 PARTICIPACIÓN QUE UNE, COLABORACIÓN QUE TRANSFORMA</t>
  </si>
  <si>
    <t>1. GOBERNANZA CON JUSTICIA Y PARTICIPACIÓN CIUDADANA</t>
  </si>
  <si>
    <t>5.5 DERECHO A LA INFORMACIÓN Y RESPETO A LA PRIVACIDAD</t>
  </si>
  <si>
    <t>5.6 GOBERNAR CON INTEGRIDAD Y TRANSPARENCIA</t>
  </si>
  <si>
    <t>1. JALISCO TRANQUILO Y EN PAZ</t>
  </si>
  <si>
    <t>1.2 PREVENCIÓN PARA UNA VIDA EN PAZ</t>
  </si>
  <si>
    <t>1.4 JUSTICIA CERCANA QUE ESCUCHA Y ACTÚA</t>
  </si>
  <si>
    <t>4. JALISCO CUIDA SU TIERRA</t>
  </si>
  <si>
    <t>4.2 JUSTICIA PARA LA TIERRA QUE NOS DA VIDA</t>
  </si>
  <si>
    <t>4 DESARROLLO SUSTENTABLE</t>
  </si>
  <si>
    <t>1.6 GESTIÓN INTEGRAL DE RIESGOS Y PROTECCIÓN CIVIL</t>
  </si>
  <si>
    <t>2 DESARROLLO CON BIENESTAR Y HUMANISMO</t>
  </si>
  <si>
    <t>4.1 TERRITORIO EN EQUILIBRIO</t>
  </si>
  <si>
    <t>5.4 ADMINISTRAR LO QUE ES DE TODAS Y TODOS CON RESPONSABILIDAD Y CERCANÍA</t>
  </si>
  <si>
    <t>4.3 GESTIÓN RESPONSABLE Y SOSTENIBLE DEL AGUA</t>
  </si>
  <si>
    <t>3. JALISCO, ECONOMÍA QUE AVANZA</t>
  </si>
  <si>
    <t>3.6 INNOVAR PARA PROSPERAR</t>
  </si>
  <si>
    <t>2 . DESARROLLO CON BIENESTAR Y HUMANISMO.</t>
  </si>
  <si>
    <t>2. JALISCO CRECE PARA TODAS Y TODOS</t>
  </si>
  <si>
    <t>2.1 MENOS DESIGUALDAD, MÁS COMUNIDAD</t>
  </si>
  <si>
    <t>3.4 TURISMO QUE CELEBRA Y PROYECTA NUESTRA ESCENCIA</t>
  </si>
  <si>
    <t>3 ECONOMÍA MORAL Y TRABAJO</t>
  </si>
  <si>
    <t>3.8 FINANCIAMIENTO QUE IMPULSA SUEÑOS EMPRENDEDORES</t>
  </si>
  <si>
    <t>4.5 MOVILIDAD DIGNA Y ACCESIBLE PARA TODAS Y TODOS</t>
  </si>
  <si>
    <t>4.4 ESPACIOS, CAMINOS Y SERVICIOS QUE NOS CONECTAN</t>
  </si>
  <si>
    <t>2.4 LA CULTURA QUE NOS UNE</t>
  </si>
  <si>
    <t>2.2 EDUCACIÓN PARA CRECER EN LIBERTAD</t>
  </si>
  <si>
    <t>2.7 HACIA EL DESARROLLO DE TODAS Y TODOS</t>
  </si>
  <si>
    <t>1.1: PROMOVER Y FORTALECER EL DESARROLLO DE UNA SOCIEDAD DEMOCRÁTICA, PARTICIPATIVA, TRANSPARENTE Y JUSTA.</t>
  </si>
  <si>
    <t>1.4: ASEGURAR EL USO HONESTO, RESPONSABLE Y EFICIENTE DE LOS RECURSOS
PÚBLICOS BAJO LOS PRINCIPIOS DE AUSTERIDAD REPUBLICANA, MIENTRAS SE FORTALECEN LOS INGRESOS DEL SECTOR PÚBLICO.</t>
  </si>
  <si>
    <t>1.5: GARANTIZAR LA SEGURIDAD PÚBLICA Y FORTALECER UN ENTORNO DE PAZ MEDIANTE ACCIONES EFICACES DE PREVENCIÓN, JUSTICIA Y PROXIMIDAD SOCIAL.</t>
  </si>
  <si>
    <t>4.5: PROTEGER Y RESTAURAR LOS ECOSISTEMAS NATURALES, PROMOVIENDO SU USO SUSTENTABLE MEDIANTE UNA POLÍTICA ECOLÓGICA HUMANISTA, INCLUSIVA Y PARTICIPATIVA.</t>
  </si>
  <si>
    <t>2.2: BRINDAR ATENCIÓN INTEGRAL A LAS PERSONAS EN SITUACIÓN DE VULNERABILIDAD EN EL TERRITORIO NACIONAL, AFECTADAS POR EMERGENCIAS DERIVADAS DE FENÓMENOS SOCIALES O NATURALES, GARANTIZANDO SU BIENESTAR Y DERECHOS SOCIALES CON UN ENFOQUE HUMANISTA, EMPÁTICO Y SOLIDARIO.</t>
  </si>
  <si>
    <t>1.3: ERRADICAR LA CORRUPCIÓN EN LA VIDA PÚBLICA Y PROMOVER LA ÉTICA, LA HONESTIDAD, LA INTEGRIDAD Y EL BUEN GOBIERNO PARA FORTALECER LA CONFIANZA EN LAS INSTITUCIONES.</t>
  </si>
  <si>
    <t>4.6: GARANTIZAR EL DERECHO AL AGUA MEDIANTE UNA GESTIÓN EFICIENTE, SUSTENTABLE Y RESILIENTE AL CAMBIO CLIMÁTICO, PROTEGIENDO LA INTEGRIDAD DE LAS CUENCAS Y ASEGURANDO SU DISPONIBILIDAD PARA LAS GENERACIONES PRESENTES Y FUTURAS.</t>
  </si>
  <si>
    <t>2 DESARROLLO CON BIENESTAR Y
HUMANISMO</t>
  </si>
  <si>
    <t>2.4: IMPULSAR EL DESARROLLO CIENTÍFICO Y TECNOLÓGICO A TRAVÉS DE LA EDUCACIÓN, FORMACIÓN Y CAPACITACIÓN PARA EL TRABAJO, GARANTIZANDO SERVICIOS
INNOVADORES, PERTINENTES Y ACTUALIZADOS QUE MEJOREN EL BIENESTAR Y LA CALIDAD DE VIDA DE TODAS LAS PERSONAS.</t>
  </si>
  <si>
    <t>2.4: IMPULSAR EL DESARROLLO CIENTÍFICO Y TECNOLÓGICO A TRAVÉS DE LA EDUCACIÓN, FORMACIÓN Y CAPACITACIÓN PARA EL TRABAJO, GARANTIZANDO SERVICIOS INNOVADORES, PERTINENTES Y ACTUALIZADOS QUE MEJOREN EL BIENESTAR Y LA CALIDAD DE VIDA DE TODAS LAS PERSONAS.</t>
  </si>
  <si>
    <t>2.1: FORTALECER LA RED DE PROTECCIÓN SOCIAL PARA GARANTIZAR LA INCLUSIÓN SOCIAL Y ECONÓMICA DE TODA LA POBLACIÓN, CON ESPECIAL ATENCIÓN A LOS GRUPOS EN SITUACIÓN DE VULNERABILIDAD.</t>
  </si>
  <si>
    <t>3.11: FOMENTAR EL DESARROLLO TURÍSTICO PARA PROMOVER UN CRECIMIENTO REGIONAL Y COMUNITARIO SOSTENIBLE, GARANTIZANDO UNA DISTRIBUCIÓN EQUITATIVA DE SUS BENEFICIOS.</t>
  </si>
  <si>
    <t>3.9: IMPULSAR EL CRECIMIENTO Y DESARROLLO ECONÓMICO EQUILIBRADO ENTRE TODAS LAS REGIONES DEL PAÍS CON RESPETO A SU DIVERSIDAD PARA CREAR PROSPERIDAD COMPARTIDA.</t>
  </si>
  <si>
    <t>2.10: PROMOVER ENTORNOS PÚBLICOS JUSTOS Y ADAPTATIVOS MEDIANTE LA PLANIFICACIÓN DE ESPACIOS RURALES Y URBANOS, CON EL OBJETIVO DE REDUCIR LAS DISPARIDADES EN EL ACCESO A OPORTUNIDADES Y SERVICIOS ENTRE DIFERENTES REGIONES Y COMUNIDADES DEL PAÍS.</t>
  </si>
  <si>
    <t>4.3: REDUCIR LAS EMISIONES CONTAMINANTES Y FORTALECER LA RESILIENCIA CLIMÁTICA MEDIANTE LA PREVENCIÓN, CONTROL Y MITIGACIÓN DE LOS IMPACTOS AMBIENTALES EN LA SALUD Y LOS ECOSISTEMAS.</t>
  </si>
  <si>
    <t>2.10: PROMOVER ENTORNOS PÚBLICOS JUSTOS Y ADAPTATIVOS MEDIANTE LA PLANIFICACIÓN DE ESPACIOS RURALES Y URBANOS, CON EL OBJETIVO DE REDUCIR LAS
DISPARIDADES EN EL ACCESO A OPORTUNIDADES Y SERVICIOS ENTRE DIFERENTES REGIONES Y COMUNIDADES DEL PAÍS.</t>
  </si>
  <si>
    <t>2.5: GARANTIZAR EL DERECHO A LA CULTURA CON ENFOQUES DE PARTICIPACIÓN E INCLUSIÓN, RESPETANDO LA DIVERSIDAD CULTURAL EN TODAS SUS MANIFESTACIONES Y
EXPRESIONES, CON PLENO RESPETO A LA LIBERTAD CREATIVA.</t>
  </si>
  <si>
    <t>2.3: GARANTIZAR EL EJERCICIO PLENO DEL DERECHO A UNA EDUCACIÓN INCLUSIVA Y EQUITATIVA PARA NIÑAS, NIÑOS, ADOLESCENTES, JÓVENES Y PERSONAS
ADULTAS, PROMOVIENDO UNA FORMACIÓN HUMANISTA, CIENTÍFICA, INTERCULTURAL, PLURILINGÜE E INTEGRAL QUE MEJORE EL BIENESTAR DE LA POBLACIÓN E IMPULSE EL
DESARROLLO DEL PAÍS.</t>
  </si>
  <si>
    <t>2.5: GARANTIZAR EL DERECHO A LA CULTURA CON ENFOQUES DE PARTICIPACIÓN E INCLUSIÓN, RESPETANDO LA DIVERSIDAD CULTURAL EN TODAS SUS MANIFESTACIONES Y EXPRESIONES, CON PLENO RESPETO A LA LIBERTAD CREATIVA.</t>
  </si>
  <si>
    <t>2.3: GARANTIZAR EL EJERCICIO PLENO DEL DERECHO A UNA EDUCACIÓN INCLUSIVA Y EQUITATIVA PARA NIÑAS, NIÑOS, ADOLESCENTES, JÓVENES Y PERSONAS ADULTAS, PROMOVIENDO UNA FORMACIÓN HUMANISTA, CIENTÍFICA, INTERCULTURAL, PLURILINGÜE E INTEGRAL QUE MEJORE EL BIENESTAR DE LA POBLACIÓN E IMPULSE EL DESARROLLO DEL PAÍS.</t>
  </si>
  <si>
    <t>SUBFUNCION NOM.</t>
  </si>
  <si>
    <t>TEMANOM.</t>
  </si>
  <si>
    <t>PMD NOM.</t>
  </si>
  <si>
    <t>ODS NOM.</t>
  </si>
  <si>
    <t>OBJETIVO NOM.</t>
  </si>
  <si>
    <t>PROG PRES NOM.</t>
  </si>
  <si>
    <t>PROG CONAC NOM.</t>
  </si>
  <si>
    <t>08</t>
  </si>
  <si>
    <t>05</t>
  </si>
  <si>
    <t>04</t>
  </si>
  <si>
    <t>01</t>
  </si>
  <si>
    <t>03</t>
  </si>
  <si>
    <t>06</t>
  </si>
  <si>
    <t>07</t>
  </si>
  <si>
    <t>09</t>
  </si>
  <si>
    <t>02</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</si>
  <si>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</si>
  <si>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</si>
  <si>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</si>
  <si>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</si>
  <si>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</si>
  <si>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</si>
  <si>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</si>
  <si>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</si>
  <si>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</si>
  <si>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</si>
  <si>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</si>
  <si>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</si>
  <si>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</si>
  <si>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</si>
  <si>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</si>
  <si>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</si>
  <si>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</si>
  <si>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</si>
  <si>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</si>
  <si>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</si>
  <si>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</si>
  <si>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</si>
  <si>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</si>
  <si>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</si>
  <si>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</si>
  <si>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</si>
  <si>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</si>
  <si>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008 TRÁMITES CIUDADANOS DE CERTEZA JURÍDICA O DE FÉ PÚBLICA Y CONDONACIÓN DE MULTAS ATENDIDOS</t>
  </si>
  <si>
    <t>706 REHABILITACIÓN CON MANO DE OBRA MENOR A PLANTELES EDUCATIVOS PÚBLICOS DE NIVEL BÁSICO DE ZAPOPAN</t>
  </si>
  <si>
    <t xml:space="preserve"> COMPONENTE 6</t>
  </si>
  <si>
    <t>(NÚMERO DE EVENTOS PROGRAMADOS / NÚMERO DE EVENTOS PROGRAMADOS) *100</t>
  </si>
  <si>
    <t>COMISARÍA GENERAL, DIRECCIÓN OPERATIVA, DIRECCIÓN ADMINISTRATIVA, DIRECCIÓN JURÍDICA, SERVICIO PROFESIONAL DE CARRERA POLICIAL, CENTRO DE PREVENCIÓN DEL DELITO, DIRECCIÓN C5 ZAPOPAN, ENLACE DE CONTROL DE CONFIANZA, UNIDAD DE COMUNICACIÓN</t>
  </si>
  <si>
    <t>DIRECCIÓN DE JUZGADOS CÍVICOS MUNICIPALES, DIRECCIÓN DE JUSTICIA CÍVICA MUNICIPAL.</t>
  </si>
  <si>
    <t>DIRECCIÓN GENERAL JURÍDICA MUNICIPAL, DIRECCIÓN JURÍDICO CONTENCIOSO, DIRECCIÓN JURÍDICO CONSULTIVO, DIRECCIÓN JURÍDICO LABORAL, DIRECCIÓN DE REGULARIZACIÓN Y RESERVAS TERITORIALES, DIRECCIÓN DE INVESTIGACIÓN Y SUPERVISIÓN INTERNA, DIRECCIÓN JURÍDICA ADSCRITA A LA COMISARÍA GENERAL DE SEGURIDAD PÚBLICA.</t>
  </si>
  <si>
    <t>DIRECCIÓN DE CONTABILIDAD, DIRECCIÓN DE PRESUPUESTO Y EGRESOS, DIRECCIÓN DE GLOSA, DIRECCIÓN DE FINANZAS, UNIDAD DE ENLACE DE TRANSPARENCIA.</t>
  </si>
  <si>
    <t>DIRECCIÓN DE MEJORAMIENTO URBANO, DIRECCIÓN DE PAVIMENTOS, DIRECCIÓN DE PARQUES Y JARDINES,  DIRECCIÓN DE ALUMBRADO PÚBLICO, DIRECCIÓN DE ASEO PÚBLICO Y DIRECCIÓN DE CONTROL DE CALIDAD DE SERVICIOS MUNICIPALES, DIRECCIÓN DE GESTIÓN INTEGRAL DEL AGUA Y DRENAJE.</t>
  </si>
  <si>
    <t>DIRECCIÓN DE GESTIÓN INTEGRAL DEL AGUA Y DRENAJE, DIRECCIÓN DE ASEO PÚBLICO Y DIRECCIÓN DE MEJORAMIENTO URBANO.</t>
  </si>
  <si>
    <t>DIRECCIÓN DE ZONAS, DIRECCIÓN DE CONTACTO CIUDADANO,  DIRECCIÓN DE PLANEACIÓN PARA EL DESARROLLO DE LA CIUDAD.</t>
  </si>
  <si>
    <t>DIRECCIÓN DE INNOVACIÓN GUBERNAMENTAL, DIRECCIÓN DE SIMPLIFICACIÓN Y DIGITALIZACIÓN.</t>
  </si>
  <si>
    <t>DIRECCIÓN DE ADMINISTRACIÓN, DIRECCIÓN DE RECURSOS HUMANOS, DIRECCIÓN DE ADQUISICIONES, UNIDAD DE ENLACE ADMINISTRATIVO JURÍDICO ADMINISTRACIÓN E INNOVACIÓN, DIRECCIÓN DE SIMPLIFICACIÓN Y DIGITALIZACIÓN.</t>
  </si>
  <si>
    <t>DIRECCIÓN DE DESARROLLO AGROPECUARIO, DIRECCIÓN DE PADRÓN Y LICENCIAS, DIRECCIÓN DE PROMOCIÓN ECONÓMICA, DIRECCIÓN DE INDUSTRIAS CREATIVAS, DIRECCIÓN DE VINCULACIÓN LOCAL E INTERNACIONAL, DIRECCIÓN DE EMPRENDIMIENTO.</t>
  </si>
  <si>
    <t>DIRECCIÓN DE ORDENAMIENTO DEL TERRITORIO, DIRECCIÓN DE PERMISOS Y LICENCIAS DE CONSTRUCCIÓN.</t>
  </si>
  <si>
    <t>01 GESTIÓN GUBERNAMENTAL</t>
  </si>
  <si>
    <t>02 TRANSPARENCIA</t>
  </si>
  <si>
    <t>03 APOYO A LA FUNCIÓN PÚBLICA Y AL MEJORAMIENTO DE LA GESTIÓN</t>
  </si>
  <si>
    <t>04 SEGURIDAD PÚBLICA</t>
  </si>
  <si>
    <t>05 PROCURACIÓN DE JUSTICIA</t>
  </si>
  <si>
    <t>06 CERTEZA JURÍDICA</t>
  </si>
  <si>
    <t>07 EFICIENCIA GUBERNAMENTAL PARA LA POBLACIÓN</t>
  </si>
  <si>
    <t>15 INFRAESTRUCTURA DE COMERCIO Y SERVICIOS COMUNITARIOS</t>
  </si>
  <si>
    <t>09 GESTIÓN INTEGRAL DE RIESGO DE DESASTRE PARA EL MUNICIPIO DE ZAPOPAN</t>
  </si>
  <si>
    <t>10 INSPECCIÓN DE LUGARES QUE REQUIEREN DE LICENCIA O PERMISO</t>
  </si>
  <si>
    <t>11 FORTALECIMIENTO Y OPTIMIZACION DEL CATASTRO</t>
  </si>
  <si>
    <t>12 INGRESOS</t>
  </si>
  <si>
    <t>13 CONTABILIDAD Y EGRESOS</t>
  </si>
  <si>
    <t>14 FISCALIZACION, AUDITORIA Y COMBATE A LA CORRUPCION</t>
  </si>
  <si>
    <t>15 IMAGEN URBANA</t>
  </si>
  <si>
    <t>16 ESPACIOS PÚBLICOS</t>
  </si>
  <si>
    <t>17 CERCANÍA CIUDADANA</t>
  </si>
  <si>
    <t>18 TECNOLOGÍAS DE LA INFORMACIÓN Y LA COMUNICACIÓN</t>
  </si>
  <si>
    <t>19 MANTENIMIENTO</t>
  </si>
  <si>
    <t>20 ACCESO AL MERCADO LABORAL</t>
  </si>
  <si>
    <t>21 COMBATE A LA DESIGUALDAD</t>
  </si>
  <si>
    <t>22 TURISMO</t>
  </si>
  <si>
    <t>23 EMPRENDEDORES</t>
  </si>
  <si>
    <t>24 ZAPOPAN PRESENTE</t>
  </si>
  <si>
    <t>25 ORDENAMIENTO DEL TERRITORIO</t>
  </si>
  <si>
    <t>26 MOVILIDAD Y TRANSPORTE</t>
  </si>
  <si>
    <t>27 MEDIO AMBIENTE</t>
  </si>
  <si>
    <t>28 OBRA PÚBLICA MUNICIPAL</t>
  </si>
  <si>
    <t>29 MAZ ARTE ZAPOPAN</t>
  </si>
  <si>
    <t>30 EDUCACIÓN ZAPOPAN</t>
  </si>
  <si>
    <t>31 CULTURA PARA TODOS</t>
  </si>
  <si>
    <t>32 PARTICIPACIÓN CIUDADANA</t>
  </si>
  <si>
    <t>33 CIUDAD DE LAS NIÑAS Y LOS NIÑOS</t>
  </si>
  <si>
    <t>34 DESARROLLO COMUNITARIO</t>
  </si>
  <si>
    <t>35 INSTITUTO DE LAS JUVENTUDES DE ZAPOPAN</t>
  </si>
  <si>
    <t>36 FONDO DE APORTACIONES PARA EL FORTALECIMIENTO MUNICIPAL</t>
  </si>
  <si>
    <t xml:space="preserve"> MIL QUINIENTOS CUARENTA Y OCHO MILLONES CUATROCIENTOS MIL QUINIENTOS SETENTA Y TRES 64/100 </t>
  </si>
  <si>
    <t>DOS MIL CUATROCIENTOS NOVENTA Y NUEVE MILLONES QUINIENTOS NOVENTA Y TRES MIL OCHOCIENTOS CUARENTA Y NUEVE 33/100</t>
  </si>
  <si>
    <t xml:space="preserve">MIL  CUATROCIENTOS NOVENTA Y SIETE MILLONES QUINIENTOS VEINTINUEVE MIL DOSCIENTOS SETENTA Y CUATRO 00/100 </t>
  </si>
  <si>
    <t>DOS MIL CUATROCIENTOS CUARENTA Y OCHO MILLONES SEISCIENTOS CINCUENTA Y CINCO MIL NOVECIENTOS VEINTIÚN 55/100</t>
  </si>
  <si>
    <t xml:space="preserve">MIL DOSCIENTOS VEINTINUEVE MILLONES SETECIENTOS OCHENTA Y SIETE MIL TRESCIENTOS VEINTITRES 20/100 </t>
  </si>
  <si>
    <t>11 CONTRIBUIR EN EL INCREMENTO DE LOS INGRESOS DEL MUNICIPIO POR IMPUESTOS, A TRAVÉS DE UN SISTEMA TECNOLÓGICO EFICIENTE, SEGURO Y  JURÍDICAMENTE SUSTENTADO, GARANTIZANDO LA PROTECCIÓN DE LOS DERECHOS DE PROPIEDAD DE LOS CONTRIBUYENTES.</t>
  </si>
  <si>
    <t>11 LOS CONTRIBUYENTES PAGAN LOS IMPUESTOS QUE LES CORRESPONDEN INCREMENTANDO LA RECAUDACIÓN DE  LOS INGRESOS PROPIOS MUNICIPALES.</t>
  </si>
  <si>
    <t xml:space="preserve"> SETENTA Y SEIS MILLONES SETECIENTOS SESENTA Y OCHO MIL SETECIENTOS SESENTA 68/100 </t>
  </si>
  <si>
    <t xml:space="preserve"> CUATRO MILLONES SEISCIENTOS UN MIL CIENTO DOS 57/100 </t>
  </si>
  <si>
    <t xml:space="preserve"> DOSCIENTOS CUARENTA Y NUEVE MILLONES TREINTA Y CUATRO MIL OCHOCIENTOS CUARENTA Y DOS 66/100 </t>
  </si>
  <si>
    <t xml:space="preserve"> CUATROCIENTOS CINCUENTA Y NUEVE MIL 00/100 </t>
  </si>
  <si>
    <t xml:space="preserve"> CIENTO OCHENTA Y CINCO MILLONES QUINIENTOS TREINTA Y TRES MIL SEISCIENTOS VEINTIDOS 88/100 </t>
  </si>
  <si>
    <t xml:space="preserve"> DOSCIENTOS DIECISEIS MILLONES CUATROCIENTOS SETENTA Y TRES MIL SETECIENTOS CUARENTA Y UN 87/100 </t>
  </si>
  <si>
    <t xml:space="preserve"> DOS MILLONES OCHOCIENTOS VEINTINUEVE MIL 00/100 </t>
  </si>
  <si>
    <t xml:space="preserve"> CIENTO NOVENTA Y DOS MILLONES CINCUENTA Y TRES MIL NOVECIENTOS SETENTA Y NUEVE 07/100 </t>
  </si>
  <si>
    <t xml:space="preserve"> CINCO MILLONES DOSCIENTOS VEINTIDOS MIL 00/100 </t>
  </si>
  <si>
    <t xml:space="preserve"> ONCE MILLONES OCHOCIENTOS SETENTA Y SEIS MIL QUINIENTOS 00/100 </t>
  </si>
  <si>
    <t xml:space="preserve"> CUATROCIENTOS SEIS MILLONES CINCUENTA Y NUEVE MIL SETECIENTOS OCHENTA Y TRES 17/100 </t>
  </si>
  <si>
    <t xml:space="preserve"> TREINTA Y OCHO MILLONES SEISCIENTOS CUARENTA Y TRES MIL TRESCIENTOS CUARENTA Y CUATRO 77/100 </t>
  </si>
  <si>
    <t xml:space="preserve"> CUATROCIENTOS VEINTISIETE MILLONES SEISCIENTOS VEINTISIETE MIL CIENTO CUARENTA Y OCHO 17/100 </t>
  </si>
  <si>
    <t xml:space="preserve"> SEISCIENTOS NUEVE MILLONES OCHENTA Y SIETE MIL OCHOCIENTOS NOVENTA Y OCHO 80/100 </t>
  </si>
  <si>
    <t xml:space="preserve"> CIENTO CUARENTA Y SIETE MILLONES OCHOCIENTOS SETENTA MIL VEINTINUEVE 73/100 </t>
  </si>
  <si>
    <t xml:space="preserve"> CIENTO TRECE MILLONES NOVECIENTOS TREINTA Y UN MIL QUINIENTOS VEINTITRES 75/100 </t>
  </si>
  <si>
    <t xml:space="preserve"> CIENTO OCHENTA Y NUEVE MILLONES SETECIENTOS CUARENTA Y DOS MIL CUATROCIENTOS SETENTA Y UN 70/100 </t>
  </si>
  <si>
    <t xml:space="preserve"> CIENTO SETENTA Y OCHO MILLONES QUINIENTOS DIEZ MIL 00/100 </t>
  </si>
  <si>
    <t xml:space="preserve"> VEINTISEIS MILLONES NOVECIENTOS TREINTA Y SEIS MIL DOSCIENTOS DIEZ 00/100 </t>
  </si>
  <si>
    <t xml:space="preserve"> CIENTO VEINTIOCHO MILLONES QUINIENTOS CUATRO MIL CUATROCIENTOS DIEZ 00/100 </t>
  </si>
  <si>
    <t xml:space="preserve"> CIENTO TREINTA Y NUEVE MILLONES OCHOCIENTOS CINCUENTA MIL 00/100 </t>
  </si>
  <si>
    <t xml:space="preserve"> CIENTO NOVENTA Y CUATRO MILLONES DOSCIENTOS UN MIL OCHOCIENTOS CINCUENTA Y SEIS 82/100 </t>
  </si>
  <si>
    <t xml:space="preserve"> OCHENTA MILLONES NOVECIENTOS NOVENTA Y SIETE MIL QUINIENTOS 00/100 </t>
  </si>
  <si>
    <t xml:space="preserve"> TRES MILLONES TRESCIENTOS VEINTE MIL 00/100 </t>
  </si>
  <si>
    <t xml:space="preserve"> VEINTIUN MILLONES SETECIENTOS VEINTICINCO MIL CIENTO OCHENTA Y OCHO 00/100 </t>
  </si>
  <si>
    <t xml:space="preserve"> DIEZ MILLONES CIENTO CINCUENTA Y TRES MIL 00/100 </t>
  </si>
  <si>
    <t xml:space="preserve"> CIENTO NOVENTA Y NUEVE MILLONES TRESCIENTOS SETENTA Y TRES MIL CIENTO VEINTICUATRO 01/100 </t>
  </si>
  <si>
    <t xml:space="preserve"> CUATRO MILLONES DOSCIENTOS MIL 00/100 </t>
  </si>
  <si>
    <t xml:space="preserve"> CINCO MILLONES SEISCIENTOS QUINCE MIL 00/100 </t>
  </si>
  <si>
    <t xml:space="preserve"> CINCUENTA Y UN MILLONES OCHENTA Y SEIS MIL TRESCIENTOS OCHENTA Y UN 63/100 </t>
  </si>
  <si>
    <t xml:space="preserve"> UN MILLON SEISCIENTOS MIL 00/100 </t>
  </si>
  <si>
    <t>INGRESOS PROPIOS - RECURSOS FEDERALES - RECURSOS ESTATALES.</t>
  </si>
  <si>
    <t>2.3: GARANTIZAR EL EJERCICIO PLENO DEL DERECHO A UNA EDUCACIÓN INCLUSIVA Y EQUITATIVA PARA NIÑAS, NIÑOS, ADOLESCENTES, JÓVENES Y PERSONAS
ADULTAS, PROMOVIENDO UNA FORMACIÓN HUMANISTA, CIENTÍFICA, INTERCULTURAL, PLURILINGÜE E INTEGRAL QUE MEJORE EL BIENESTAR DE LA POBLACIÓN E IMPULSE EL DESARROLLO DEL PAÍS.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</si>
</sst>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43" formatCode="_-* #,##0.00_-;\-* #,##0.00_-;_-* &quot;-&quot;??_-;_-@_-"/>
    <numFmt numFmtId="164" formatCode="&quot;$&quot;#,##0.00"/>
  </numFmts>
  <fonts count="86">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3"/>
      <color theme="1"/>
      <name val="Calibri"/>
      <family val="2"/>
      <scheme val="minor"/>
    </font>
    <font>
      <b/>
      <sz val="10"/>
      <color rgb="FF000000"/>
      <name val="Arial"/>
      <family val="2"/>
    </font>
    <font>
      <sz val="10"/>
      <color rgb="FF000000"/>
      <name val="Arial"/>
      <family val="2"/>
    </font>
    <font>
      <b/>
      <sz val="10"/>
      <color rgb="FF0D0D0D"/>
      <name val="Arial"/>
      <family val="2"/>
    </font>
    <font>
      <sz val="10"/>
      <color rgb="FF0D0D0D"/>
      <name val="Arial"/>
      <family val="2"/>
    </font>
    <font>
      <sz val="10"/>
      <color theme="1"/>
      <name val="Arial"/>
      <family val="2"/>
    </font>
    <font>
      <b/>
      <sz val="10"/>
      <name val="Arial"/>
      <family val="2"/>
    </font>
    <font>
      <b/>
      <sz val="10"/>
      <color theme="1"/>
      <name val="Arial"/>
      <family val="2"/>
    </font>
    <font>
      <sz val="12"/>
      <color theme="1"/>
      <name val="Arial"/>
      <family val="2"/>
    </font>
    <font>
      <b/>
      <sz val="12"/>
      <color theme="1"/>
      <name val="Arial"/>
      <family val="2"/>
    </font>
    <font>
      <b/>
      <sz val="12"/>
      <color rgb="FFFFFFFF"/>
      <name val="Arial"/>
      <family val="2"/>
    </font>
    <font>
      <sz val="12"/>
      <name val="Arial"/>
      <family val="2"/>
    </font>
    <font>
      <sz val="12"/>
      <color rgb="FFFF0000"/>
      <name val="Arial"/>
      <family val="2"/>
    </font>
    <font>
      <sz val="12"/>
      <color theme="0"/>
      <name val="Arial"/>
      <family val="2"/>
    </font>
    <font>
      <sz val="12"/>
      <color rgb="FF000000"/>
      <name val="Arial"/>
      <family val="2"/>
    </font>
    <font>
      <b/>
      <sz val="12"/>
      <color theme="0"/>
      <name val="Arial"/>
      <family val="2"/>
    </font>
    <font>
      <sz val="12"/>
      <color theme="1"/>
      <name val="Calibri"/>
      <family val="2"/>
      <scheme val="minor"/>
    </font>
    <font>
      <sz val="11"/>
      <name val="Arial"/>
      <family val="2"/>
    </font>
    <font>
      <sz val="12"/>
      <name val="Lufga"/>
    </font>
    <font>
      <sz val="12"/>
      <color rgb="FFFF0000"/>
      <name val="Lufga"/>
    </font>
    <font>
      <sz val="12"/>
      <color theme="1"/>
      <name val="Lufga"/>
    </font>
    <font>
      <sz val="11"/>
      <color theme="1"/>
      <name val="Lufga"/>
    </font>
    <font>
      <b/>
      <sz val="12"/>
      <color theme="0"/>
      <name val="Lufga"/>
    </font>
    <font>
      <b/>
      <sz val="11"/>
      <color theme="0"/>
      <name val="Lufga"/>
    </font>
    <font>
      <sz val="12"/>
      <color theme="0"/>
      <name val="Lufga"/>
    </font>
    <font>
      <sz val="11"/>
      <color theme="0"/>
      <name val="Lufga"/>
    </font>
    <font>
      <b/>
      <sz val="12"/>
      <color theme="1"/>
      <name val="Lufga"/>
    </font>
    <font>
      <b/>
      <sz val="11"/>
      <color theme="1"/>
      <name val="Lufga"/>
    </font>
    <font>
      <sz val="9"/>
      <color theme="1"/>
      <name val="Californian FB"/>
      <family val="1"/>
    </font>
    <font>
      <b/>
      <sz val="11.5"/>
      <color rgb="FFFFFFFF"/>
      <name val="Arial"/>
      <family val="2"/>
    </font>
    <font>
      <sz val="11"/>
      <name val="Calibri"/>
      <family val="2"/>
    </font>
    <font>
      <sz val="11"/>
      <name val="Calibri"/>
      <family val="2"/>
      <scheme val="minor"/>
    </font>
    <font>
      <sz val="14"/>
      <name val="Arial"/>
      <family val="2"/>
    </font>
    <font>
      <sz val="11"/>
      <color theme="1"/>
      <name val="Calibri"/>
      <family val="2"/>
    </font>
    <font>
      <sz val="12"/>
      <name val="Calibri"/>
      <family val="2"/>
    </font>
    <font>
      <sz val="10"/>
      <color theme="1"/>
      <name val="Californian FB"/>
      <family val="1"/>
    </font>
    <font>
      <sz val="18"/>
      <color rgb="FF000000"/>
      <name val="Arial"/>
      <family val="2"/>
    </font>
    <font>
      <b/>
      <sz val="24"/>
      <color theme="1"/>
      <name val="Arial"/>
      <family val="2"/>
    </font>
    <font>
      <sz val="27"/>
      <color rgb="FF333333"/>
      <name val="Arial"/>
      <family val="2"/>
    </font>
    <font>
      <sz val="11"/>
      <color theme="1"/>
      <name val="Arial"/>
      <family val="2"/>
    </font>
    <font>
      <b/>
      <sz val="10"/>
      <color theme="1"/>
      <name val="Californian FB"/>
      <family val="1"/>
    </font>
    <font>
      <b/>
      <sz val="28"/>
      <color theme="1"/>
      <name val="Californian FB"/>
      <family val="1"/>
    </font>
    <font>
      <sz val="12"/>
      <color indexed="8"/>
      <name val="Arial"/>
      <family val="2"/>
    </font>
    <font>
      <sz val="11"/>
      <color rgb="FF000000"/>
      <name val="Calibri"/>
      <family val="2"/>
    </font>
    <font>
      <b/>
      <sz val="12"/>
      <color rgb="FF000000"/>
      <name val="Arial"/>
      <family val="2"/>
    </font>
    <font>
      <sz val="12"/>
      <color rgb="FFFFFFFF"/>
      <name val="Arial"/>
      <family val="2"/>
    </font>
    <font>
      <sz val="12"/>
      <name val="Arial"/>
      <family val="2"/>
      <charset val="1"/>
    </font>
    <font>
      <b/>
      <sz val="22"/>
      <color theme="1"/>
      <name val="Arial"/>
      <family val="2"/>
    </font>
    <font>
      <b/>
      <sz val="9"/>
      <color indexed="81"/>
      <name val="Tahoma"/>
      <family val="2"/>
    </font>
    <font>
      <sz val="9"/>
      <color indexed="81"/>
      <name val="Tahoma"/>
      <family val="2"/>
    </font>
    <font>
      <b/>
      <sz val="28"/>
      <color theme="1"/>
      <name val="Arial"/>
      <family val="2"/>
    </font>
    <font>
      <sz val="14"/>
      <color theme="1"/>
      <name val="Calibri"/>
      <family val="2"/>
      <scheme val="minor"/>
    </font>
    <font>
      <sz val="16"/>
      <color theme="1"/>
      <name val="Calibri"/>
      <family val="2"/>
      <scheme val="minor"/>
    </font>
    <font>
      <b/>
      <sz val="9"/>
      <color theme="1"/>
      <name val="Californian FB"/>
      <family val="1"/>
    </font>
    <font>
      <sz val="12"/>
      <name val="Century Gothic"/>
      <family val="2"/>
    </font>
    <font>
      <sz val="14"/>
      <color theme="1"/>
      <name val="Arial"/>
      <family val="2"/>
    </font>
    <font>
      <sz val="10"/>
      <color theme="1"/>
      <name val="Arial Narrow"/>
      <family val="2"/>
    </font>
    <font>
      <sz val="10"/>
      <color rgb="FF000000"/>
      <name val="Arial Narrow"/>
      <family val="2"/>
    </font>
    <font>
      <sz val="10"/>
      <name val="Arial Narrow"/>
      <family val="2"/>
    </font>
    <font>
      <b/>
      <sz val="10"/>
      <color rgb="FFFFFFFF"/>
      <name val="Arial Narrow"/>
      <family val="2"/>
    </font>
    <font>
      <sz val="10"/>
      <color theme="1"/>
      <name val="Lustria"/>
    </font>
    <font>
      <sz val="9"/>
      <color theme="1"/>
      <name val="Lustria"/>
    </font>
    <font>
      <b/>
      <sz val="16"/>
      <color theme="1"/>
      <name val="Arial"/>
      <family val="2"/>
    </font>
    <font>
      <b/>
      <sz val="12"/>
      <name val="Arial"/>
      <family val="2"/>
    </font>
    <font>
      <sz val="12"/>
      <color theme="1"/>
      <name val="Arial "/>
    </font>
    <font>
      <b/>
      <sz val="12"/>
      <color theme="1"/>
      <name val="Arial "/>
    </font>
    <font>
      <b/>
      <sz val="12"/>
      <color rgb="FFFFFFFF"/>
      <name val="Arial "/>
    </font>
    <font>
      <sz val="12"/>
      <name val="Arial "/>
    </font>
    <font>
      <sz val="12"/>
      <color rgb="FFFF0000"/>
      <name val="Arial "/>
    </font>
    <font>
      <sz val="12"/>
      <color theme="0"/>
      <name val="Arial "/>
    </font>
    <font>
      <b/>
      <sz val="12"/>
      <color theme="0"/>
      <name val="Arial "/>
    </font>
    <font>
      <sz val="11"/>
      <color theme="1"/>
      <name val="Arial "/>
    </font>
    <font>
      <sz val="12"/>
      <color rgb="FF000000"/>
      <name val="Arial "/>
    </font>
    <font>
      <u/>
      <sz val="11"/>
      <color theme="10"/>
      <name val="Calibri"/>
      <family val="2"/>
      <scheme val="minor"/>
    </font>
    <font>
      <b/>
      <sz val="18"/>
      <color theme="0"/>
      <name val="Arial"/>
      <family val="2"/>
    </font>
    <font>
      <b/>
      <sz val="12"/>
      <color rgb="FFFF0000"/>
      <name val="Arial"/>
      <family val="2"/>
    </font>
    <font>
      <sz val="11"/>
      <color theme="0"/>
      <name val="Arial"/>
      <family val="2"/>
    </font>
    <font>
      <b/>
      <sz val="11"/>
      <color theme="1"/>
      <name val="Calibri"/>
      <family val="2"/>
    </font>
    <font>
      <sz val="13"/>
      <color theme="1"/>
      <name val="Arial"/>
      <family val="2"/>
    </font>
    <font>
      <sz val="8"/>
      <name val="Calibri"/>
      <family val="2"/>
      <scheme val="minor"/>
    </font>
    <font>
      <sz val="8"/>
      <color theme="1"/>
      <name val="Arial"/>
      <family val="2"/>
    </font>
    <font>
      <sz val="8"/>
      <color rgb="FF000000"/>
      <name val="Arial"/>
      <family val="2"/>
    </font>
  </fonts>
  <fills count="60">
    <fill>
      <patternFill patternType="none"/>
    </fill>
    <fill>
      <patternFill patternType="gray125"/>
    </fill>
    <fill>
      <patternFill patternType="solid">
        <fgColor theme="0" tint="-0.14999847407452621"/>
        <bgColor indexed="64"/>
      </patternFill>
    </fill>
    <fill>
      <patternFill patternType="solid">
        <fgColor rgb="FFF4B084"/>
        <bgColor indexed="64"/>
      </patternFill>
    </fill>
    <fill>
      <patternFill patternType="solid">
        <fgColor rgb="FFFF9966"/>
        <bgColor indexed="64"/>
      </patternFill>
    </fill>
    <fill>
      <patternFill patternType="solid">
        <fgColor rgb="FFFFD966"/>
        <bgColor indexed="64"/>
      </patternFill>
    </fill>
    <fill>
      <patternFill patternType="solid">
        <fgColor theme="5" tint="0.59999389629810485"/>
        <bgColor indexed="64"/>
      </patternFill>
    </fill>
    <fill>
      <patternFill patternType="solid">
        <fgColor theme="0"/>
        <bgColor indexed="64"/>
      </patternFill>
    </fill>
    <fill>
      <patternFill patternType="solid">
        <fgColor rgb="FFFFE699"/>
        <bgColor indexed="64"/>
      </patternFill>
    </fill>
    <fill>
      <patternFill patternType="solid">
        <fgColor theme="7" tint="0.59999389629810485"/>
        <bgColor indexed="64"/>
      </patternFill>
    </fill>
    <fill>
      <patternFill patternType="solid">
        <fgColor rgb="FF8264A8"/>
        <bgColor indexed="64"/>
      </patternFill>
    </fill>
    <fill>
      <patternFill patternType="solid">
        <fgColor theme="7"/>
        <bgColor indexed="64"/>
      </patternFill>
    </fill>
    <fill>
      <patternFill patternType="solid">
        <fgColor rgb="FF00B050"/>
        <bgColor indexed="64"/>
      </patternFill>
    </fill>
    <fill>
      <patternFill patternType="solid">
        <fgColor rgb="FF8264A8"/>
        <bgColor rgb="FF8264A8"/>
      </patternFill>
    </fill>
    <fill>
      <patternFill patternType="solid">
        <fgColor theme="8" tint="0.39997558519241921"/>
        <bgColor indexed="64"/>
      </patternFill>
    </fill>
    <fill>
      <patternFill patternType="solid">
        <fgColor rgb="FF92D050"/>
        <bgColor indexed="64"/>
      </patternFill>
    </fill>
    <fill>
      <patternFill patternType="solid">
        <fgColor rgb="FFFFFFFF"/>
        <bgColor indexed="64"/>
      </patternFill>
    </fill>
    <fill>
      <patternFill patternType="solid">
        <fgColor theme="0"/>
        <bgColor rgb="FFFFFF00"/>
      </patternFill>
    </fill>
    <fill>
      <patternFill patternType="solid">
        <fgColor rgb="FFD72689"/>
        <bgColor indexed="64"/>
      </patternFill>
    </fill>
    <fill>
      <patternFill patternType="solid">
        <fgColor theme="9"/>
        <bgColor indexed="64"/>
      </patternFill>
    </fill>
    <fill>
      <patternFill patternType="solid">
        <fgColor rgb="FFFFFF00"/>
        <bgColor indexed="64"/>
      </patternFill>
    </fill>
    <fill>
      <patternFill patternType="solid">
        <fgColor rgb="FFFF0000"/>
        <bgColor indexed="64"/>
      </patternFill>
    </fill>
    <fill>
      <patternFill patternType="solid">
        <fgColor theme="0"/>
        <bgColor rgb="FF00B050"/>
      </patternFill>
    </fill>
    <fill>
      <patternFill patternType="solid">
        <fgColor rgb="FFFFFFFF"/>
        <bgColor rgb="FFFFFFFF"/>
      </patternFill>
    </fill>
    <fill>
      <patternFill patternType="solid">
        <fgColor rgb="FF7D868D"/>
        <bgColor indexed="64"/>
      </patternFill>
    </fill>
    <fill>
      <patternFill patternType="solid">
        <fgColor theme="5" tint="-0.249977111117893"/>
        <bgColor indexed="64"/>
      </patternFill>
    </fill>
    <fill>
      <patternFill patternType="solid">
        <fgColor rgb="FFAC182E"/>
        <bgColor indexed="64"/>
      </patternFill>
    </fill>
    <fill>
      <patternFill patternType="solid">
        <fgColor rgb="FFFFFFFF"/>
        <bgColor rgb="FFFFFFCC"/>
      </patternFill>
    </fill>
    <fill>
      <patternFill patternType="solid">
        <fgColor rgb="FFA027A9"/>
        <bgColor rgb="FF993366"/>
      </patternFill>
    </fill>
    <fill>
      <patternFill patternType="solid">
        <fgColor rgb="FFA027A9"/>
        <bgColor rgb="FF008080"/>
      </patternFill>
    </fill>
    <fill>
      <patternFill patternType="solid">
        <fgColor theme="0"/>
        <bgColor rgb="FFFFFFCC"/>
      </patternFill>
    </fill>
    <fill>
      <patternFill patternType="solid">
        <fgColor rgb="FF973D8F"/>
        <bgColor rgb="FF993366"/>
      </patternFill>
    </fill>
    <fill>
      <patternFill patternType="solid">
        <fgColor rgb="FFC8AFD5"/>
        <bgColor indexed="64"/>
      </patternFill>
    </fill>
    <fill>
      <patternFill patternType="solid">
        <fgColor rgb="FF00B2E0"/>
        <bgColor indexed="64"/>
      </patternFill>
    </fill>
    <fill>
      <patternFill patternType="solid">
        <fgColor rgb="FFFFC000"/>
        <bgColor indexed="64"/>
      </patternFill>
    </fill>
    <fill>
      <patternFill patternType="solid">
        <fgColor theme="0"/>
        <bgColor theme="0"/>
      </patternFill>
    </fill>
    <fill>
      <patternFill patternType="solid">
        <fgColor rgb="FF00B2E0"/>
        <bgColor rgb="FF00B2E0"/>
      </patternFill>
    </fill>
    <fill>
      <patternFill patternType="solid">
        <fgColor rgb="FF00B0F0"/>
        <bgColor indexed="64"/>
      </patternFill>
    </fill>
    <fill>
      <patternFill patternType="solid">
        <fgColor rgb="FF242B60"/>
        <bgColor indexed="64"/>
      </patternFill>
    </fill>
    <fill>
      <patternFill patternType="solid">
        <fgColor theme="4" tint="0.39997558519241921"/>
        <bgColor rgb="FF41BCBE"/>
      </patternFill>
    </fill>
    <fill>
      <patternFill patternType="solid">
        <fgColor theme="4" tint="0.39997558519241921"/>
        <bgColor indexed="64"/>
      </patternFill>
    </fill>
    <fill>
      <patternFill patternType="solid">
        <fgColor rgb="FF00B050"/>
        <bgColor rgb="FF00B050"/>
      </patternFill>
    </fill>
    <fill>
      <patternFill patternType="solid">
        <fgColor rgb="FFA78ABE"/>
        <bgColor rgb="FFA78ABE"/>
      </patternFill>
    </fill>
    <fill>
      <patternFill patternType="solid">
        <fgColor rgb="FFFFFF00"/>
        <bgColor rgb="FFFFFF00"/>
      </patternFill>
    </fill>
    <fill>
      <patternFill patternType="solid">
        <fgColor rgb="FF41BCBE"/>
        <bgColor rgb="FF41BCBE"/>
      </patternFill>
    </fill>
    <fill>
      <patternFill patternType="solid">
        <fgColor rgb="FFF08214"/>
        <bgColor indexed="64"/>
      </patternFill>
    </fill>
    <fill>
      <patternFill patternType="solid">
        <fgColor theme="5"/>
        <bgColor indexed="64"/>
      </patternFill>
    </fill>
    <fill>
      <patternFill patternType="solid">
        <fgColor theme="4" tint="0.39997558519241921"/>
        <bgColor rgb="FFFFFF00"/>
      </patternFill>
    </fill>
    <fill>
      <patternFill patternType="solid">
        <fgColor rgb="FF71B74C"/>
        <bgColor rgb="FF71B74C"/>
      </patternFill>
    </fill>
    <fill>
      <patternFill patternType="solid">
        <fgColor theme="9"/>
        <bgColor theme="9"/>
      </patternFill>
    </fill>
    <fill>
      <patternFill patternType="solid">
        <fgColor rgb="FF71B74C"/>
        <bgColor indexed="64"/>
      </patternFill>
    </fill>
    <fill>
      <patternFill patternType="solid">
        <fgColor theme="9"/>
        <bgColor rgb="FFFFFF00"/>
      </patternFill>
    </fill>
    <fill>
      <patternFill patternType="solid">
        <fgColor rgb="FF00B050"/>
        <bgColor theme="0"/>
      </patternFill>
    </fill>
    <fill>
      <patternFill patternType="solid">
        <fgColor theme="9"/>
        <bgColor rgb="FF71B74C"/>
      </patternFill>
    </fill>
    <fill>
      <patternFill patternType="solid">
        <fgColor rgb="FF71BA4C"/>
        <bgColor rgb="FF71BA4C"/>
      </patternFill>
    </fill>
    <fill>
      <patternFill patternType="solid">
        <fgColor theme="0"/>
        <bgColor rgb="FFFF0000"/>
      </patternFill>
    </fill>
    <fill>
      <patternFill patternType="solid">
        <fgColor theme="0" tint="-4.9989318521683403E-2"/>
        <bgColor indexed="64"/>
      </patternFill>
    </fill>
    <fill>
      <patternFill patternType="solid">
        <fgColor rgb="FFFFC000"/>
        <bgColor rgb="FFFFC000"/>
      </patternFill>
    </fill>
    <fill>
      <patternFill patternType="solid">
        <fgColor rgb="FFFFC000"/>
        <bgColor rgb="FFFFFF00"/>
      </patternFill>
    </fill>
    <fill>
      <patternFill patternType="solid">
        <fgColor theme="9" tint="0.79998168889431442"/>
        <bgColor indexed="64"/>
      </patternFill>
    </fill>
  </fills>
  <borders count="57">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right/>
      <top/>
      <bottom style="thin">
        <color indexed="64"/>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right/>
      <top style="thin">
        <color rgb="FF000000"/>
      </top>
      <bottom style="thin">
        <color rgb="FF000000"/>
      </bottom>
      <diagonal/>
    </border>
    <border>
      <left/>
      <right style="thin">
        <color rgb="FF000000"/>
      </right>
      <top style="thin">
        <color indexed="64"/>
      </top>
      <bottom style="thin">
        <color indexed="64"/>
      </bottom>
      <diagonal/>
    </border>
    <border>
      <left style="thin">
        <color indexed="64"/>
      </left>
      <right style="thin">
        <color indexed="64"/>
      </right>
      <top/>
      <bottom/>
      <diagonal/>
    </border>
    <border>
      <left/>
      <right/>
      <top/>
      <bottom style="thin">
        <color rgb="FF000000"/>
      </bottom>
      <diagonal/>
    </border>
    <border>
      <left/>
      <right/>
      <top style="thin">
        <color rgb="FF000000"/>
      </top>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bottom/>
      <diagonal/>
    </border>
    <border>
      <left style="thin">
        <color indexed="64"/>
      </left>
      <right/>
      <top/>
      <bottom style="thin">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top style="thin">
        <color indexed="64"/>
      </top>
      <bottom style="thin">
        <color indexed="64"/>
      </bottom>
      <diagonal/>
    </border>
    <border>
      <left style="thin">
        <color rgb="FF000000"/>
      </left>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3" fillId="0" borderId="0"/>
    <xf numFmtId="0" fontId="47" fillId="0" borderId="0"/>
    <xf numFmtId="0" fontId="1" fillId="0" borderId="0"/>
    <xf numFmtId="0" fontId="43" fillId="0" borderId="0"/>
    <xf numFmtId="0" fontId="1" fillId="0" borderId="0"/>
    <xf numFmtId="0" fontId="77" fillId="0" borderId="0" applyNumberFormat="0" applyFill="0" applyBorder="0" applyAlignment="0" applyProtection="0"/>
  </cellStyleXfs>
  <cellXfs count="1175">
    <xf numFmtId="0" fontId="0" fillId="0" borderId="0" xfId="0"/>
    <xf numFmtId="0" fontId="4" fillId="2" borderId="1" xfId="0" applyFont="1" applyFill="1" applyBorder="1" applyAlignment="1">
      <alignment horizontal="center" vertical="center" wrapText="1"/>
    </xf>
    <xf numFmtId="0" fontId="0" fillId="0" borderId="2"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0" fillId="0" borderId="0" xfId="0" applyAlignment="1">
      <alignment wrapText="1"/>
    </xf>
    <xf numFmtId="0" fontId="5" fillId="5" borderId="7" xfId="0" applyFont="1" applyFill="1" applyBorder="1" applyAlignment="1">
      <alignment horizontal="center" vertical="center" wrapText="1"/>
    </xf>
    <xf numFmtId="0" fontId="5" fillId="5" borderId="8" xfId="0" applyFont="1" applyFill="1" applyBorder="1" applyAlignment="1">
      <alignment horizontal="center" vertical="center" wrapText="1"/>
    </xf>
    <xf numFmtId="164" fontId="5" fillId="5" borderId="8" xfId="0" applyNumberFormat="1" applyFont="1" applyFill="1" applyBorder="1" applyAlignment="1">
      <alignment horizontal="center" vertical="center"/>
    </xf>
    <xf numFmtId="10" fontId="5" fillId="5" borderId="8" xfId="0" applyNumberFormat="1"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164" fontId="5" fillId="6" borderId="8" xfId="0" applyNumberFormat="1" applyFont="1" applyFill="1" applyBorder="1" applyAlignment="1">
      <alignment horizontal="right" vertical="center"/>
    </xf>
    <xf numFmtId="10" fontId="5" fillId="6" borderId="8" xfId="0" applyNumberFormat="1" applyFont="1" applyFill="1" applyBorder="1" applyAlignment="1">
      <alignment horizontal="center" vertical="center" wrapText="1"/>
    </xf>
    <xf numFmtId="0" fontId="6" fillId="0" borderId="8" xfId="0" applyFont="1" applyBorder="1" applyAlignment="1">
      <alignment horizontal="center" vertical="center" wrapText="1"/>
    </xf>
    <xf numFmtId="164" fontId="6" fillId="7" borderId="8" xfId="0" applyNumberFormat="1" applyFont="1" applyFill="1" applyBorder="1" applyAlignment="1">
      <alignment horizontal="right" vertical="center"/>
    </xf>
    <xf numFmtId="10" fontId="6" fillId="0" borderId="8" xfId="0" applyNumberFormat="1" applyFont="1" applyBorder="1" applyAlignment="1">
      <alignment horizontal="center" vertical="center" wrapText="1"/>
    </xf>
    <xf numFmtId="0" fontId="6" fillId="7" borderId="8"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8" xfId="0" applyFont="1" applyFill="1" applyBorder="1" applyAlignment="1">
      <alignment horizontal="center" vertical="center" wrapText="1"/>
    </xf>
    <xf numFmtId="10" fontId="5" fillId="6" borderId="8" xfId="0" applyNumberFormat="1" applyFont="1" applyFill="1" applyBorder="1" applyAlignment="1">
      <alignment horizontal="center" vertical="center"/>
    </xf>
    <xf numFmtId="0" fontId="5" fillId="6" borderId="8" xfId="0" applyFont="1" applyFill="1" applyBorder="1" applyAlignment="1">
      <alignment horizontal="center" vertical="center"/>
    </xf>
    <xf numFmtId="0" fontId="7" fillId="0" borderId="7" xfId="0" applyFont="1" applyBorder="1" applyAlignment="1">
      <alignment horizontal="center" vertical="center" wrapText="1"/>
    </xf>
    <xf numFmtId="0" fontId="8" fillId="0" borderId="10" xfId="0" applyFont="1" applyBorder="1" applyAlignment="1">
      <alignment horizontal="center" vertical="center" wrapText="1"/>
    </xf>
    <xf numFmtId="164" fontId="9" fillId="7" borderId="11" xfId="2" applyNumberFormat="1" applyFont="1" applyFill="1" applyBorder="1" applyAlignment="1">
      <alignment horizontal="right" vertical="center"/>
    </xf>
    <xf numFmtId="10" fontId="6" fillId="0" borderId="8" xfId="0" applyNumberFormat="1" applyFont="1" applyBorder="1" applyAlignment="1">
      <alignment horizontal="center" vertical="center"/>
    </xf>
    <xf numFmtId="0" fontId="8" fillId="0" borderId="8" xfId="0" applyFont="1" applyBorder="1" applyAlignment="1">
      <alignment horizontal="center" vertical="center" wrapText="1"/>
    </xf>
    <xf numFmtId="0" fontId="6" fillId="7" borderId="8" xfId="0" applyFont="1" applyFill="1" applyBorder="1" applyAlignment="1">
      <alignment horizontal="center" vertical="center"/>
    </xf>
    <xf numFmtId="0" fontId="7" fillId="6" borderId="11" xfId="0" applyFont="1" applyFill="1" applyBorder="1" applyAlignment="1">
      <alignment horizontal="center" vertical="center" wrapText="1"/>
    </xf>
    <xf numFmtId="164" fontId="5" fillId="6" borderId="12" xfId="0" applyNumberFormat="1" applyFont="1" applyFill="1" applyBorder="1" applyAlignment="1">
      <alignment horizontal="right" vertical="center"/>
    </xf>
    <xf numFmtId="0" fontId="7" fillId="6" borderId="7" xfId="0" applyFont="1" applyFill="1" applyBorder="1" applyAlignment="1">
      <alignment horizontal="center" vertical="center"/>
    </xf>
    <xf numFmtId="164" fontId="10" fillId="6" borderId="8" xfId="0" applyNumberFormat="1" applyFont="1" applyFill="1" applyBorder="1" applyAlignment="1">
      <alignment horizontal="right" vertical="center"/>
    </xf>
    <xf numFmtId="0" fontId="6" fillId="0" borderId="8" xfId="0" applyFont="1" applyBorder="1" applyAlignment="1">
      <alignment horizontal="center" vertical="center"/>
    </xf>
    <xf numFmtId="10" fontId="6" fillId="7" borderId="8" xfId="0" applyNumberFormat="1" applyFont="1" applyFill="1" applyBorder="1" applyAlignment="1">
      <alignment horizontal="center" vertical="center"/>
    </xf>
    <xf numFmtId="0" fontId="8" fillId="0" borderId="7" xfId="0" applyFont="1" applyBorder="1" applyAlignment="1">
      <alignment horizontal="center" vertical="center" wrapText="1"/>
    </xf>
    <xf numFmtId="164" fontId="6" fillId="7" borderId="10" xfId="0" applyNumberFormat="1" applyFont="1" applyFill="1" applyBorder="1" applyAlignment="1">
      <alignment horizontal="right" vertical="center"/>
    </xf>
    <xf numFmtId="10" fontId="6" fillId="0" borderId="10" xfId="0" applyNumberFormat="1" applyFont="1" applyBorder="1" applyAlignment="1">
      <alignment horizontal="center" vertical="center"/>
    </xf>
    <xf numFmtId="0" fontId="6" fillId="7" borderId="10" xfId="0" applyFont="1" applyFill="1" applyBorder="1" applyAlignment="1">
      <alignment horizontal="center" vertical="center"/>
    </xf>
    <xf numFmtId="0" fontId="7" fillId="6" borderId="14" xfId="0" applyFont="1" applyFill="1" applyBorder="1" applyAlignment="1">
      <alignment horizontal="center" vertical="center" wrapText="1"/>
    </xf>
    <xf numFmtId="0" fontId="11" fillId="6" borderId="11" xfId="0" applyFont="1" applyFill="1" applyBorder="1" applyAlignment="1">
      <alignment horizontal="center" vertical="center"/>
    </xf>
    <xf numFmtId="164" fontId="5" fillId="6" borderId="11" xfId="0" applyNumberFormat="1" applyFont="1" applyFill="1" applyBorder="1" applyAlignment="1">
      <alignment horizontal="right" vertical="center"/>
    </xf>
    <xf numFmtId="10" fontId="11" fillId="6" borderId="12" xfId="3" applyNumberFormat="1" applyFont="1" applyFill="1" applyBorder="1" applyAlignment="1">
      <alignment horizontal="center" vertical="center"/>
    </xf>
    <xf numFmtId="10" fontId="11" fillId="6" borderId="11" xfId="3" applyNumberFormat="1" applyFont="1" applyFill="1" applyBorder="1" applyAlignment="1">
      <alignment horizontal="center" vertical="center"/>
    </xf>
    <xf numFmtId="0" fontId="6" fillId="0" borderId="11" xfId="0" applyFont="1" applyBorder="1" applyAlignment="1">
      <alignment horizontal="center" vertical="center" wrapText="1"/>
    </xf>
    <xf numFmtId="164" fontId="6" fillId="7" borderId="11" xfId="0" applyNumberFormat="1" applyFont="1" applyFill="1" applyBorder="1" applyAlignment="1">
      <alignment horizontal="right" vertical="center"/>
    </xf>
    <xf numFmtId="10" fontId="6" fillId="0" borderId="12" xfId="0" applyNumberFormat="1" applyFont="1" applyBorder="1" applyAlignment="1">
      <alignment horizontal="center" vertical="center"/>
    </xf>
    <xf numFmtId="0" fontId="6" fillId="7" borderId="11" xfId="0" applyFont="1" applyFill="1" applyBorder="1" applyAlignment="1">
      <alignment horizontal="center" vertical="center"/>
    </xf>
    <xf numFmtId="9" fontId="6" fillId="0" borderId="11" xfId="3" applyFont="1" applyBorder="1" applyAlignment="1">
      <alignment horizontal="center" vertical="center"/>
    </xf>
    <xf numFmtId="0" fontId="11" fillId="6" borderId="7" xfId="0" applyFont="1" applyFill="1" applyBorder="1" applyAlignment="1">
      <alignment horizontal="center" vertical="center"/>
    </xf>
    <xf numFmtId="164" fontId="5" fillId="6" borderId="7" xfId="0" applyNumberFormat="1" applyFont="1" applyFill="1" applyBorder="1" applyAlignment="1">
      <alignment horizontal="right" vertical="center"/>
    </xf>
    <xf numFmtId="0" fontId="5" fillId="0" borderId="11" xfId="0" applyFont="1" applyBorder="1" applyAlignment="1">
      <alignment vertical="center"/>
    </xf>
    <xf numFmtId="10" fontId="6" fillId="0" borderId="11" xfId="0" applyNumberFormat="1" applyFont="1" applyBorder="1" applyAlignment="1">
      <alignment horizontal="center" vertical="center"/>
    </xf>
    <xf numFmtId="0" fontId="5" fillId="8" borderId="11" xfId="0" applyFont="1" applyFill="1" applyBorder="1" applyAlignment="1">
      <alignment vertical="center"/>
    </xf>
    <xf numFmtId="164" fontId="5" fillId="9" borderId="11" xfId="0" applyNumberFormat="1" applyFont="1" applyFill="1" applyBorder="1" applyAlignment="1">
      <alignment horizontal="right" vertical="center"/>
    </xf>
    <xf numFmtId="10" fontId="5" fillId="9" borderId="11" xfId="0" applyNumberFormat="1" applyFont="1" applyFill="1" applyBorder="1" applyAlignment="1">
      <alignment horizontal="center" vertical="center"/>
    </xf>
    <xf numFmtId="0" fontId="5" fillId="9" borderId="11" xfId="0" applyFont="1" applyFill="1" applyBorder="1" applyAlignment="1">
      <alignment horizontal="center" vertical="center" wrapText="1"/>
    </xf>
    <xf numFmtId="0" fontId="5" fillId="9" borderId="11" xfId="0" applyFont="1" applyFill="1" applyBorder="1" applyAlignment="1">
      <alignment horizontal="center" vertical="center"/>
    </xf>
    <xf numFmtId="0" fontId="0" fillId="7" borderId="0" xfId="0" applyFill="1"/>
    <xf numFmtId="164" fontId="9" fillId="7" borderId="0" xfId="0" applyNumberFormat="1" applyFont="1" applyFill="1" applyAlignment="1">
      <alignment horizontal="right" vertical="center"/>
    </xf>
    <xf numFmtId="10" fontId="0" fillId="7" borderId="0" xfId="0" applyNumberFormat="1" applyFill="1"/>
    <xf numFmtId="0" fontId="12" fillId="7" borderId="0" xfId="0" applyFont="1" applyFill="1" applyProtection="1">
      <protection locked="0"/>
    </xf>
    <xf numFmtId="0" fontId="13" fillId="7" borderId="0" xfId="0" applyFont="1" applyFill="1" applyAlignment="1" applyProtection="1">
      <alignment vertical="center"/>
      <protection locked="0"/>
    </xf>
    <xf numFmtId="0" fontId="12" fillId="7" borderId="0" xfId="0" applyFont="1" applyFill="1" applyAlignment="1" applyProtection="1">
      <alignment horizontal="left" vertical="center"/>
      <protection locked="0"/>
    </xf>
    <xf numFmtId="4" fontId="12" fillId="7" borderId="0" xfId="0" applyNumberFormat="1" applyFont="1" applyFill="1"/>
    <xf numFmtId="4" fontId="13" fillId="7" borderId="0" xfId="0" applyNumberFormat="1" applyFont="1" applyFill="1" applyAlignment="1">
      <alignment horizontal="left"/>
    </xf>
    <xf numFmtId="0" fontId="12" fillId="7" borderId="0" xfId="0" applyFont="1" applyFill="1"/>
    <xf numFmtId="0" fontId="15" fillId="7" borderId="0" xfId="0" applyFont="1" applyFill="1" applyProtection="1">
      <protection locked="0"/>
    </xf>
    <xf numFmtId="0" fontId="15" fillId="7" borderId="0" xfId="0" applyFont="1" applyFill="1"/>
    <xf numFmtId="4" fontId="16" fillId="7" borderId="0" xfId="0" applyNumberFormat="1" applyFont="1" applyFill="1"/>
    <xf numFmtId="0" fontId="17" fillId="7" borderId="0" xfId="0" applyFont="1" applyFill="1" applyAlignment="1" applyProtection="1">
      <alignment horizontal="left" vertical="center" wrapText="1"/>
      <protection locked="0"/>
    </xf>
    <xf numFmtId="4" fontId="12" fillId="7" borderId="0" xfId="0" applyNumberFormat="1" applyFont="1" applyFill="1" applyAlignment="1">
      <alignment horizontal="left" vertical="center" wrapText="1"/>
    </xf>
    <xf numFmtId="0" fontId="12" fillId="7" borderId="0" xfId="0" applyFont="1" applyFill="1" applyAlignment="1">
      <alignment horizontal="left" vertical="center" wrapText="1"/>
    </xf>
    <xf numFmtId="0" fontId="12" fillId="7" borderId="0" xfId="0" applyFont="1" applyFill="1" applyAlignment="1" applyProtection="1">
      <alignment vertical="center"/>
      <protection locked="0"/>
    </xf>
    <xf numFmtId="4" fontId="12" fillId="7" borderId="0" xfId="0" applyNumberFormat="1" applyFont="1" applyFill="1" applyAlignment="1">
      <alignment vertical="center"/>
    </xf>
    <xf numFmtId="0" fontId="12" fillId="7" borderId="0" xfId="0" applyFont="1" applyFill="1" applyAlignment="1">
      <alignment vertical="center"/>
    </xf>
    <xf numFmtId="0" fontId="13" fillId="7" borderId="0" xfId="0" applyFont="1" applyFill="1"/>
    <xf numFmtId="0" fontId="19" fillId="7" borderId="0" xfId="0" applyFont="1" applyFill="1" applyAlignment="1" applyProtection="1">
      <alignment vertical="center" wrapText="1"/>
      <protection locked="0"/>
    </xf>
    <xf numFmtId="4" fontId="12" fillId="7" borderId="0" xfId="0" applyNumberFormat="1" applyFont="1" applyFill="1" applyAlignment="1">
      <alignment horizontal="center"/>
    </xf>
    <xf numFmtId="8" fontId="18" fillId="0" borderId="3" xfId="0" applyNumberFormat="1" applyFont="1" applyBorder="1" applyAlignment="1">
      <alignment horizontal="center" vertical="center"/>
    </xf>
    <xf numFmtId="0" fontId="14" fillId="10" borderId="3" xfId="0" applyFont="1" applyFill="1" applyBorder="1" applyAlignment="1">
      <alignment horizontal="center" vertical="center" wrapText="1"/>
    </xf>
    <xf numFmtId="4" fontId="14" fillId="10" borderId="3" xfId="0" applyNumberFormat="1" applyFont="1" applyFill="1" applyBorder="1" applyAlignment="1">
      <alignment horizontal="center" vertical="center" wrapText="1"/>
    </xf>
    <xf numFmtId="0" fontId="17" fillId="7" borderId="0" xfId="0" applyFont="1" applyFill="1" applyProtection="1">
      <protection locked="0"/>
    </xf>
    <xf numFmtId="0" fontId="15" fillId="7" borderId="3" xfId="0" applyFont="1" applyFill="1" applyBorder="1" applyAlignment="1">
      <alignment horizontal="center" vertical="center" wrapText="1"/>
    </xf>
    <xf numFmtId="0" fontId="12" fillId="7" borderId="3" xfId="0" applyFont="1" applyFill="1" applyBorder="1" applyAlignment="1">
      <alignment horizontal="center" vertical="center" wrapText="1"/>
    </xf>
    <xf numFmtId="4" fontId="15" fillId="7" borderId="17" xfId="0" applyNumberFormat="1" applyFont="1" applyFill="1" applyBorder="1" applyAlignment="1">
      <alignment horizontal="center" vertical="center" wrapText="1"/>
    </xf>
    <xf numFmtId="4" fontId="15" fillId="7" borderId="3" xfId="0" applyNumberFormat="1" applyFont="1" applyFill="1" applyBorder="1" applyAlignment="1">
      <alignment horizontal="center" vertical="center" wrapText="1"/>
    </xf>
    <xf numFmtId="0" fontId="20" fillId="0" borderId="3" xfId="0" applyFont="1" applyBorder="1" applyAlignment="1">
      <alignment horizontal="center" vertical="center" wrapText="1"/>
    </xf>
    <xf numFmtId="0" fontId="20" fillId="7" borderId="3"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0" fillId="14" borderId="3" xfId="0" applyFont="1" applyFill="1" applyBorder="1" applyAlignment="1">
      <alignment horizontal="center" vertical="center" wrapText="1"/>
    </xf>
    <xf numFmtId="0" fontId="0" fillId="14" borderId="0" xfId="0" applyFill="1"/>
    <xf numFmtId="0" fontId="24" fillId="7" borderId="3" xfId="0" applyFont="1" applyFill="1" applyBorder="1" applyAlignment="1">
      <alignment horizontal="center" vertical="center" wrapText="1"/>
    </xf>
    <xf numFmtId="0" fontId="24" fillId="15" borderId="3" xfId="0" applyFont="1" applyFill="1" applyBorder="1" applyAlignment="1">
      <alignment horizontal="center" vertical="center" wrapText="1"/>
    </xf>
    <xf numFmtId="0" fontId="25" fillId="15" borderId="3" xfId="0" applyFont="1" applyFill="1" applyBorder="1"/>
    <xf numFmtId="4" fontId="24" fillId="7" borderId="3" xfId="0" applyNumberFormat="1" applyFont="1" applyFill="1" applyBorder="1" applyAlignment="1">
      <alignment horizontal="center" vertical="center" wrapText="1"/>
    </xf>
    <xf numFmtId="4" fontId="24" fillId="7" borderId="17" xfId="0" applyNumberFormat="1" applyFont="1" applyFill="1" applyBorder="1" applyAlignment="1">
      <alignment horizontal="center" vertical="center" wrapText="1"/>
    </xf>
    <xf numFmtId="0" fontId="26" fillId="15" borderId="3" xfId="0" applyFont="1" applyFill="1" applyBorder="1" applyAlignment="1">
      <alignment horizontal="center" vertical="center" wrapText="1"/>
    </xf>
    <xf numFmtId="0" fontId="27" fillId="15" borderId="3" xfId="0" applyFont="1" applyFill="1" applyBorder="1"/>
    <xf numFmtId="0" fontId="28" fillId="14" borderId="3" xfId="0" applyFont="1" applyFill="1" applyBorder="1" applyAlignment="1">
      <alignment horizontal="center" vertical="center" wrapText="1"/>
    </xf>
    <xf numFmtId="0" fontId="29" fillId="14" borderId="3" xfId="0" applyFont="1" applyFill="1" applyBorder="1"/>
    <xf numFmtId="0" fontId="20" fillId="15" borderId="3" xfId="0" applyFont="1" applyFill="1" applyBorder="1" applyAlignment="1">
      <alignment horizontal="center" vertical="center" wrapText="1"/>
    </xf>
    <xf numFmtId="0" fontId="0" fillId="15" borderId="0" xfId="0" applyFill="1"/>
    <xf numFmtId="0" fontId="12" fillId="7" borderId="17" xfId="0" applyFont="1" applyFill="1" applyBorder="1" applyAlignment="1">
      <alignment horizontal="center" vertical="center" wrapText="1"/>
    </xf>
    <xf numFmtId="0" fontId="30" fillId="15" borderId="3" xfId="0" applyFont="1" applyFill="1" applyBorder="1" applyAlignment="1">
      <alignment horizontal="center" vertical="center" wrapText="1"/>
    </xf>
    <xf numFmtId="0" fontId="31" fillId="15" borderId="3" xfId="0" applyFont="1" applyFill="1" applyBorder="1"/>
    <xf numFmtId="0" fontId="30" fillId="14" borderId="3" xfId="0" applyFont="1" applyFill="1" applyBorder="1" applyAlignment="1">
      <alignment horizontal="center" vertical="center" wrapText="1"/>
    </xf>
    <xf numFmtId="0" fontId="31" fillId="14" borderId="3" xfId="0" applyFont="1" applyFill="1" applyBorder="1"/>
    <xf numFmtId="4" fontId="12" fillId="7" borderId="3" xfId="0" applyNumberFormat="1" applyFont="1" applyFill="1" applyBorder="1" applyAlignment="1">
      <alignment horizontal="center" vertical="center" wrapText="1"/>
    </xf>
    <xf numFmtId="4" fontId="12" fillId="7" borderId="17" xfId="0" applyNumberFormat="1" applyFont="1" applyFill="1" applyBorder="1" applyAlignment="1">
      <alignment horizontal="center" vertical="center"/>
    </xf>
    <xf numFmtId="0" fontId="31" fillId="15" borderId="0" xfId="0" applyFont="1" applyFill="1"/>
    <xf numFmtId="0" fontId="15" fillId="7" borderId="17" xfId="0" applyFont="1" applyFill="1" applyBorder="1" applyAlignment="1">
      <alignment horizontal="center" vertical="center" wrapText="1"/>
    </xf>
    <xf numFmtId="4" fontId="22" fillId="7" borderId="3" xfId="0" applyNumberFormat="1" applyFont="1" applyFill="1" applyBorder="1" applyAlignment="1">
      <alignment horizontal="center" vertical="center" wrapText="1"/>
    </xf>
    <xf numFmtId="4" fontId="22" fillId="7" borderId="17" xfId="0" applyNumberFormat="1" applyFont="1" applyFill="1" applyBorder="1" applyAlignment="1">
      <alignment horizontal="center" vertical="center" wrapText="1"/>
    </xf>
    <xf numFmtId="0" fontId="32" fillId="7" borderId="0" xfId="0" applyFont="1" applyFill="1" applyProtection="1">
      <protection locked="0"/>
    </xf>
    <xf numFmtId="4" fontId="32" fillId="7" borderId="0" xfId="0" applyNumberFormat="1" applyFont="1" applyFill="1" applyProtection="1">
      <protection locked="0"/>
    </xf>
    <xf numFmtId="0" fontId="19" fillId="10" borderId="3" xfId="0" applyFont="1" applyFill="1" applyBorder="1" applyAlignment="1">
      <alignment horizontal="center" vertical="center" wrapText="1"/>
    </xf>
    <xf numFmtId="0" fontId="18" fillId="7" borderId="0" xfId="0" applyFont="1" applyFill="1" applyAlignment="1">
      <alignment horizontal="center" vertical="center" wrapText="1"/>
    </xf>
    <xf numFmtId="4" fontId="18" fillId="7" borderId="0" xfId="0" applyNumberFormat="1" applyFont="1" applyFill="1" applyAlignment="1">
      <alignment horizontal="center" vertical="center" wrapText="1"/>
    </xf>
    <xf numFmtId="4" fontId="15" fillId="7" borderId="0" xfId="0" applyNumberFormat="1" applyFont="1" applyFill="1" applyAlignment="1">
      <alignment horizontal="center" vertical="center"/>
    </xf>
    <xf numFmtId="0" fontId="12" fillId="7" borderId="0" xfId="0" applyFont="1" applyFill="1" applyAlignment="1" applyProtection="1">
      <alignment horizontal="left" vertical="center" wrapText="1"/>
      <protection locked="0"/>
    </xf>
    <xf numFmtId="0" fontId="14" fillId="7" borderId="0" xfId="0" applyFont="1" applyFill="1" applyAlignment="1">
      <alignment horizontal="center" vertical="center" wrapText="1"/>
    </xf>
    <xf numFmtId="4" fontId="0" fillId="0" borderId="0" xfId="0" applyNumberFormat="1"/>
    <xf numFmtId="4" fontId="13" fillId="7" borderId="0" xfId="0" applyNumberFormat="1" applyFont="1" applyFill="1"/>
    <xf numFmtId="4" fontId="15" fillId="7" borderId="17" xfId="0" applyNumberFormat="1" applyFont="1" applyFill="1" applyBorder="1" applyAlignment="1">
      <alignment horizontal="center" vertical="center"/>
    </xf>
    <xf numFmtId="4" fontId="12" fillId="7" borderId="0" xfId="0" applyNumberFormat="1" applyFont="1" applyFill="1" applyProtection="1">
      <protection locked="0"/>
    </xf>
    <xf numFmtId="0" fontId="12" fillId="0" borderId="0" xfId="0" applyFont="1"/>
    <xf numFmtId="4" fontId="12" fillId="0" borderId="0" xfId="0" applyNumberFormat="1" applyFont="1"/>
    <xf numFmtId="0" fontId="12" fillId="0" borderId="0" xfId="0" applyFont="1" applyAlignment="1">
      <alignment horizontal="left" vertical="center" wrapText="1"/>
    </xf>
    <xf numFmtId="0" fontId="32" fillId="7" borderId="0" xfId="0" applyFont="1" applyFill="1" applyAlignment="1" applyProtection="1">
      <alignment horizontal="left" vertical="center"/>
      <protection locked="0"/>
    </xf>
    <xf numFmtId="4" fontId="32" fillId="7" borderId="0" xfId="0" applyNumberFormat="1" applyFont="1" applyFill="1"/>
    <xf numFmtId="0" fontId="32" fillId="7" borderId="0" xfId="0" applyFont="1" applyFill="1"/>
    <xf numFmtId="0" fontId="12" fillId="7" borderId="0" xfId="0" applyFont="1" applyFill="1" applyAlignment="1">
      <alignment vertical="center" wrapText="1"/>
    </xf>
    <xf numFmtId="4" fontId="12" fillId="7" borderId="0" xfId="0" applyNumberFormat="1" applyFont="1" applyFill="1" applyAlignment="1">
      <alignment vertical="center" wrapText="1"/>
    </xf>
    <xf numFmtId="0" fontId="14" fillId="10" borderId="20" xfId="0" applyFont="1" applyFill="1" applyBorder="1" applyAlignment="1">
      <alignment horizontal="center" vertical="center" wrapText="1"/>
    </xf>
    <xf numFmtId="4" fontId="14" fillId="10" borderId="20" xfId="0" applyNumberFormat="1" applyFont="1" applyFill="1" applyBorder="1" applyAlignment="1">
      <alignment horizontal="center" vertical="center" wrapText="1"/>
    </xf>
    <xf numFmtId="0" fontId="17" fillId="7" borderId="0" xfId="0" applyFont="1" applyFill="1" applyAlignment="1" applyProtection="1">
      <alignment horizontal="right" vertical="center" wrapText="1"/>
      <protection locked="0"/>
    </xf>
    <xf numFmtId="0" fontId="12" fillId="7" borderId="0" xfId="0" applyFont="1" applyFill="1" applyAlignment="1">
      <alignment horizontal="center" vertical="center"/>
    </xf>
    <xf numFmtId="0" fontId="12" fillId="7" borderId="0" xfId="0" applyFont="1" applyFill="1" applyAlignment="1" applyProtection="1">
      <alignment wrapText="1"/>
      <protection locked="0"/>
    </xf>
    <xf numFmtId="0" fontId="14" fillId="11" borderId="20" xfId="0" applyFont="1" applyFill="1" applyBorder="1" applyAlignment="1">
      <alignment horizontal="center" vertical="center" wrapText="1"/>
    </xf>
    <xf numFmtId="4" fontId="14" fillId="11" borderId="20" xfId="0" applyNumberFormat="1" applyFont="1" applyFill="1" applyBorder="1" applyAlignment="1">
      <alignment horizontal="center" vertical="center" wrapText="1"/>
    </xf>
    <xf numFmtId="4" fontId="15" fillId="7" borderId="19" xfId="0" applyNumberFormat="1" applyFont="1" applyFill="1" applyBorder="1" applyAlignment="1">
      <alignment horizontal="center" vertical="center" wrapText="1"/>
    </xf>
    <xf numFmtId="4" fontId="15" fillId="7" borderId="21" xfId="0" applyNumberFormat="1" applyFont="1" applyFill="1" applyBorder="1" applyAlignment="1">
      <alignment horizontal="center" vertical="center" wrapText="1"/>
    </xf>
    <xf numFmtId="4" fontId="15" fillId="7" borderId="22" xfId="0" applyNumberFormat="1" applyFont="1" applyFill="1" applyBorder="1" applyAlignment="1">
      <alignment horizontal="center" vertical="center" wrapText="1"/>
    </xf>
    <xf numFmtId="0" fontId="15" fillId="7" borderId="20" xfId="0" applyFont="1" applyFill="1" applyBorder="1" applyAlignment="1">
      <alignment horizontal="center" vertical="center" wrapText="1"/>
    </xf>
    <xf numFmtId="4" fontId="15" fillId="7" borderId="23" xfId="0" applyNumberFormat="1" applyFont="1" applyFill="1" applyBorder="1" applyAlignment="1">
      <alignment horizontal="center" vertical="center" wrapText="1"/>
    </xf>
    <xf numFmtId="4" fontId="15" fillId="7" borderId="24" xfId="0" applyNumberFormat="1" applyFont="1" applyFill="1" applyBorder="1" applyAlignment="1">
      <alignment horizontal="center" vertical="center" wrapText="1"/>
    </xf>
    <xf numFmtId="0" fontId="15" fillId="7" borderId="5"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1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4" fillId="7" borderId="25" xfId="0" applyFont="1" applyFill="1" applyBorder="1" applyAlignment="1">
      <alignment vertical="center"/>
    </xf>
    <xf numFmtId="0" fontId="19" fillId="11" borderId="3" xfId="0" applyFont="1" applyFill="1" applyBorder="1" applyAlignment="1">
      <alignment horizontal="center" vertical="center" wrapText="1"/>
    </xf>
    <xf numFmtId="0" fontId="0" fillId="7" borderId="0" xfId="0" applyFill="1" applyAlignment="1">
      <alignment vertical="center" wrapText="1"/>
    </xf>
    <xf numFmtId="0" fontId="0" fillId="16" borderId="0" xfId="0" applyFill="1" applyAlignment="1">
      <alignment wrapText="1"/>
    </xf>
    <xf numFmtId="0" fontId="0" fillId="16" borderId="0" xfId="0" applyFill="1" applyAlignment="1">
      <alignment vertical="center" wrapText="1"/>
    </xf>
    <xf numFmtId="0" fontId="0" fillId="7" borderId="0" xfId="0" applyFill="1" applyAlignment="1">
      <alignment wrapText="1"/>
    </xf>
    <xf numFmtId="0" fontId="0" fillId="16" borderId="26" xfId="0" applyFill="1" applyBorder="1" applyAlignment="1">
      <alignment wrapText="1"/>
    </xf>
    <xf numFmtId="0" fontId="0" fillId="16" borderId="27" xfId="0" applyFill="1" applyBorder="1" applyAlignment="1">
      <alignment wrapText="1"/>
    </xf>
    <xf numFmtId="0" fontId="14" fillId="18" borderId="3" xfId="0" applyFont="1" applyFill="1" applyBorder="1" applyAlignment="1">
      <alignment horizontal="center" vertical="center" wrapText="1"/>
    </xf>
    <xf numFmtId="0" fontId="3" fillId="7" borderId="0" xfId="0" applyFont="1" applyFill="1" applyAlignment="1">
      <alignment vertical="center" wrapText="1"/>
    </xf>
    <xf numFmtId="0" fontId="12" fillId="0" borderId="3" xfId="0" applyFont="1" applyBorder="1" applyAlignment="1">
      <alignment horizontal="center" vertical="center" wrapText="1"/>
    </xf>
    <xf numFmtId="0" fontId="15" fillId="7" borderId="23" xfId="0" applyFont="1" applyFill="1" applyBorder="1" applyAlignment="1">
      <alignment horizontal="center" vertical="center" wrapText="1"/>
    </xf>
    <xf numFmtId="4" fontId="15" fillId="17" borderId="23" xfId="0" applyNumberFormat="1" applyFont="1" applyFill="1" applyBorder="1" applyAlignment="1">
      <alignment horizontal="center" vertical="center" wrapText="1"/>
    </xf>
    <xf numFmtId="4" fontId="15" fillId="17" borderId="17" xfId="0" applyNumberFormat="1" applyFont="1" applyFill="1" applyBorder="1" applyAlignment="1">
      <alignment horizontal="center" vertical="center" wrapText="1"/>
    </xf>
    <xf numFmtId="0" fontId="12" fillId="0" borderId="15" xfId="0" applyFont="1" applyBorder="1" applyAlignment="1">
      <alignment horizontal="center" vertical="center" wrapText="1"/>
    </xf>
    <xf numFmtId="2" fontId="15" fillId="17" borderId="17" xfId="0" applyNumberFormat="1" applyFont="1" applyFill="1" applyBorder="1" applyAlignment="1">
      <alignment horizontal="center" vertical="center" wrapText="1"/>
    </xf>
    <xf numFmtId="0" fontId="12" fillId="19" borderId="15" xfId="0" applyFont="1" applyFill="1" applyBorder="1" applyAlignment="1">
      <alignment horizontal="center" vertical="center" wrapText="1"/>
    </xf>
    <xf numFmtId="0" fontId="0" fillId="19" borderId="26" xfId="0" applyFill="1" applyBorder="1" applyAlignment="1">
      <alignment wrapText="1"/>
    </xf>
    <xf numFmtId="0" fontId="0" fillId="19" borderId="27" xfId="0" applyFill="1" applyBorder="1" applyAlignment="1">
      <alignment wrapText="1"/>
    </xf>
    <xf numFmtId="0" fontId="0" fillId="19" borderId="0" xfId="0" applyFill="1"/>
    <xf numFmtId="0" fontId="12" fillId="20" borderId="15" xfId="0" applyFont="1" applyFill="1" applyBorder="1" applyAlignment="1">
      <alignment horizontal="center" vertical="center" wrapText="1"/>
    </xf>
    <xf numFmtId="0" fontId="0" fillId="20" borderId="26" xfId="0" applyFill="1" applyBorder="1" applyAlignment="1">
      <alignment wrapText="1"/>
    </xf>
    <xf numFmtId="0" fontId="0" fillId="20" borderId="27" xfId="0" applyFill="1" applyBorder="1" applyAlignment="1">
      <alignment wrapText="1"/>
    </xf>
    <xf numFmtId="0" fontId="0" fillId="20" borderId="0" xfId="0" applyFill="1"/>
    <xf numFmtId="0" fontId="0" fillId="21" borderId="26" xfId="0" applyFill="1" applyBorder="1" applyAlignment="1">
      <alignment wrapText="1"/>
    </xf>
    <xf numFmtId="0" fontId="0" fillId="21" borderId="27" xfId="0" applyFill="1" applyBorder="1" applyAlignment="1">
      <alignment wrapText="1"/>
    </xf>
    <xf numFmtId="0" fontId="0" fillId="21" borderId="0" xfId="0" applyFill="1"/>
    <xf numFmtId="0" fontId="0" fillId="7" borderId="0" xfId="0" applyFill="1" applyAlignment="1">
      <alignment horizontal="left" vertical="center" wrapText="1"/>
    </xf>
    <xf numFmtId="0" fontId="0" fillId="7" borderId="0" xfId="0" applyFill="1" applyAlignment="1">
      <alignment textRotation="90" wrapText="1"/>
    </xf>
    <xf numFmtId="0" fontId="0" fillId="7" borderId="0" xfId="0" applyFill="1" applyAlignment="1">
      <alignment vertical="center" textRotation="90" wrapText="1"/>
    </xf>
    <xf numFmtId="0" fontId="3" fillId="7" borderId="0" xfId="0" applyFont="1" applyFill="1" applyAlignment="1">
      <alignment vertical="center" textRotation="90" wrapText="1"/>
    </xf>
    <xf numFmtId="0" fontId="35" fillId="7" borderId="0" xfId="0" applyFont="1" applyFill="1" applyAlignment="1">
      <alignment wrapText="1"/>
    </xf>
    <xf numFmtId="0" fontId="15" fillId="7" borderId="0" xfId="0" applyFont="1" applyFill="1" applyAlignment="1">
      <alignment horizontal="center" vertical="center" wrapText="1"/>
    </xf>
    <xf numFmtId="0" fontId="15" fillId="22" borderId="17" xfId="0" applyFont="1" applyFill="1" applyBorder="1" applyAlignment="1">
      <alignment horizontal="center" vertical="center" wrapText="1"/>
    </xf>
    <xf numFmtId="4" fontId="15" fillId="22" borderId="17" xfId="0" applyNumberFormat="1" applyFont="1" applyFill="1" applyBorder="1" applyAlignment="1">
      <alignment horizontal="center" vertical="center" wrapText="1"/>
    </xf>
    <xf numFmtId="0" fontId="0" fillId="21" borderId="0" xfId="0" applyFill="1" applyAlignment="1">
      <alignment wrapText="1"/>
    </xf>
    <xf numFmtId="2" fontId="15" fillId="22" borderId="17" xfId="0" applyNumberFormat="1" applyFont="1" applyFill="1" applyBorder="1" applyAlignment="1">
      <alignment horizontal="center" vertical="center" wrapText="1"/>
    </xf>
    <xf numFmtId="0" fontId="0" fillId="7" borderId="0" xfId="0" applyFill="1" applyAlignment="1">
      <alignment textRotation="90"/>
    </xf>
    <xf numFmtId="0" fontId="14" fillId="18" borderId="3" xfId="0" applyFont="1" applyFill="1" applyBorder="1" applyAlignment="1">
      <alignment vertical="center" wrapText="1"/>
    </xf>
    <xf numFmtId="0" fontId="3" fillId="16" borderId="0" xfId="0" applyFont="1" applyFill="1" applyAlignment="1">
      <alignment vertical="center" wrapText="1"/>
    </xf>
    <xf numFmtId="2" fontId="15" fillId="17" borderId="23" xfId="0" applyNumberFormat="1" applyFont="1" applyFill="1" applyBorder="1" applyAlignment="1">
      <alignment horizontal="center" vertical="center" wrapText="1"/>
    </xf>
    <xf numFmtId="4" fontId="36" fillId="17" borderId="17" xfId="0" applyNumberFormat="1" applyFont="1" applyFill="1" applyBorder="1" applyAlignment="1">
      <alignment horizontal="center" vertical="center" wrapText="1"/>
    </xf>
    <xf numFmtId="0" fontId="15" fillId="7" borderId="2" xfId="0" applyFont="1" applyFill="1" applyBorder="1" applyAlignment="1">
      <alignment horizontal="center" vertical="center" wrapText="1"/>
    </xf>
    <xf numFmtId="4" fontId="36" fillId="17" borderId="21" xfId="0" applyNumberFormat="1" applyFont="1" applyFill="1" applyBorder="1" applyAlignment="1">
      <alignment horizontal="center" vertical="center" wrapText="1"/>
    </xf>
    <xf numFmtId="2" fontId="15" fillId="17" borderId="21" xfId="0" applyNumberFormat="1" applyFont="1" applyFill="1" applyBorder="1" applyAlignment="1">
      <alignment horizontal="center" vertical="center" wrapText="1"/>
    </xf>
    <xf numFmtId="4" fontId="15" fillId="17" borderId="21" xfId="0" applyNumberFormat="1" applyFont="1" applyFill="1" applyBorder="1" applyAlignment="1">
      <alignment horizontal="center" vertical="center" wrapText="1"/>
    </xf>
    <xf numFmtId="0" fontId="14" fillId="18" borderId="5" xfId="0" applyFont="1" applyFill="1" applyBorder="1" applyAlignment="1">
      <alignment horizontal="center" vertical="center" wrapText="1"/>
    </xf>
    <xf numFmtId="2" fontId="15" fillId="7" borderId="17" xfId="0" applyNumberFormat="1" applyFont="1" applyFill="1" applyBorder="1" applyAlignment="1">
      <alignment horizontal="center" vertical="center" wrapText="1"/>
    </xf>
    <xf numFmtId="0" fontId="12" fillId="0" borderId="17" xfId="0" applyFont="1" applyBorder="1" applyAlignment="1">
      <alignment horizontal="center" vertical="center" wrapText="1"/>
    </xf>
    <xf numFmtId="0" fontId="0" fillId="0" borderId="3" xfId="0" applyBorder="1" applyAlignment="1">
      <alignment horizontal="center" vertical="center"/>
    </xf>
    <xf numFmtId="4" fontId="15" fillId="17" borderId="18" xfId="0" applyNumberFormat="1" applyFont="1" applyFill="1" applyBorder="1" applyAlignment="1">
      <alignment horizontal="center" vertical="center" wrapText="1"/>
    </xf>
    <xf numFmtId="0" fontId="0" fillId="0" borderId="15" xfId="0" applyBorder="1" applyAlignment="1">
      <alignment horizontal="center" vertical="center"/>
    </xf>
    <xf numFmtId="4" fontId="15" fillId="22" borderId="18" xfId="0" applyNumberFormat="1" applyFont="1" applyFill="1" applyBorder="1" applyAlignment="1">
      <alignment horizontal="center" vertical="center" wrapText="1"/>
    </xf>
    <xf numFmtId="0" fontId="15" fillId="22" borderId="3" xfId="0" applyFont="1" applyFill="1" applyBorder="1" applyAlignment="1">
      <alignment horizontal="center" vertical="center" wrapText="1"/>
    </xf>
    <xf numFmtId="0" fontId="15" fillId="22" borderId="19" xfId="0" applyFont="1" applyFill="1" applyBorder="1" applyAlignment="1">
      <alignment horizontal="center" vertical="center" wrapText="1"/>
    </xf>
    <xf numFmtId="0" fontId="37" fillId="0" borderId="19" xfId="0" applyFont="1" applyBorder="1" applyAlignment="1">
      <alignment horizontal="center" vertical="center"/>
    </xf>
    <xf numFmtId="0" fontId="15" fillId="7" borderId="30" xfId="0" applyFont="1" applyFill="1" applyBorder="1" applyAlignment="1">
      <alignment horizontal="center" vertical="center" wrapText="1"/>
    </xf>
    <xf numFmtId="4" fontId="15" fillId="7" borderId="18" xfId="0" applyNumberFormat="1" applyFont="1" applyFill="1" applyBorder="1" applyAlignment="1">
      <alignment horizontal="center" vertical="center" wrapText="1"/>
    </xf>
    <xf numFmtId="0" fontId="35" fillId="7" borderId="3" xfId="0" applyFont="1" applyFill="1" applyBorder="1" applyAlignment="1">
      <alignment horizontal="center" vertical="center" wrapText="1"/>
    </xf>
    <xf numFmtId="4" fontId="15" fillId="17" borderId="21" xfId="0" applyNumberFormat="1" applyFont="1" applyFill="1" applyBorder="1" applyAlignment="1">
      <alignment horizontal="center" vertical="center"/>
    </xf>
    <xf numFmtId="4" fontId="15" fillId="17" borderId="31" xfId="0" applyNumberFormat="1" applyFont="1" applyFill="1" applyBorder="1" applyAlignment="1">
      <alignment horizontal="center" vertical="center"/>
    </xf>
    <xf numFmtId="4" fontId="15" fillId="17" borderId="28" xfId="0" applyNumberFormat="1" applyFont="1" applyFill="1" applyBorder="1" applyAlignment="1">
      <alignment horizontal="center" vertical="center" wrapText="1"/>
    </xf>
    <xf numFmtId="4" fontId="15" fillId="17" borderId="17" xfId="0" applyNumberFormat="1" applyFont="1" applyFill="1" applyBorder="1" applyAlignment="1">
      <alignment horizontal="center" vertical="center"/>
    </xf>
    <xf numFmtId="4" fontId="15" fillId="17" borderId="28" xfId="0" applyNumberFormat="1" applyFont="1" applyFill="1" applyBorder="1" applyAlignment="1">
      <alignment horizontal="center" vertical="center"/>
    </xf>
    <xf numFmtId="4" fontId="15" fillId="17" borderId="23" xfId="0" applyNumberFormat="1" applyFont="1" applyFill="1" applyBorder="1" applyAlignment="1">
      <alignment horizontal="center" vertical="center"/>
    </xf>
    <xf numFmtId="4" fontId="15" fillId="17" borderId="32" xfId="0" applyNumberFormat="1" applyFont="1" applyFill="1" applyBorder="1" applyAlignment="1">
      <alignment horizontal="center" vertical="center"/>
    </xf>
    <xf numFmtId="4" fontId="0" fillId="16" borderId="0" xfId="0" applyNumberFormat="1" applyFill="1" applyAlignment="1">
      <alignment wrapText="1"/>
    </xf>
    <xf numFmtId="4" fontId="0" fillId="16" borderId="0" xfId="0" applyNumberFormat="1" applyFill="1" applyAlignment="1">
      <alignment vertical="center" wrapText="1"/>
    </xf>
    <xf numFmtId="4" fontId="14" fillId="18" borderId="3" xfId="0" applyNumberFormat="1" applyFont="1" applyFill="1" applyBorder="1" applyAlignment="1">
      <alignment horizontal="center" vertical="center" wrapText="1"/>
    </xf>
    <xf numFmtId="0" fontId="12" fillId="7" borderId="0" xfId="0" applyFont="1" applyFill="1" applyAlignment="1">
      <alignment horizontal="center" vertical="center" wrapText="1"/>
    </xf>
    <xf numFmtId="4" fontId="12" fillId="7" borderId="0" xfId="0" applyNumberFormat="1" applyFont="1" applyFill="1" applyAlignment="1">
      <alignment horizontal="center" vertical="center" wrapText="1"/>
    </xf>
    <xf numFmtId="4" fontId="0" fillId="7" borderId="0" xfId="0" applyNumberFormat="1" applyFill="1" applyAlignment="1">
      <alignment vertical="center" wrapText="1"/>
    </xf>
    <xf numFmtId="4" fontId="0" fillId="7" borderId="0" xfId="0" applyNumberFormat="1" applyFill="1" applyAlignment="1">
      <alignment wrapText="1"/>
    </xf>
    <xf numFmtId="4" fontId="0" fillId="0" borderId="0" xfId="0" applyNumberFormat="1" applyAlignment="1">
      <alignment wrapText="1"/>
    </xf>
    <xf numFmtId="0" fontId="0" fillId="0" borderId="0" xfId="0" applyAlignment="1">
      <alignment horizontal="left" vertical="center" wrapText="1"/>
    </xf>
    <xf numFmtId="0" fontId="17" fillId="7" borderId="0" xfId="0" applyFont="1" applyFill="1"/>
    <xf numFmtId="0" fontId="15" fillId="0" borderId="0" xfId="0" applyFont="1" applyAlignment="1">
      <alignment horizontal="center" vertical="center" wrapText="1"/>
    </xf>
    <xf numFmtId="0" fontId="15" fillId="0" borderId="3" xfId="0" applyFont="1" applyBorder="1" applyAlignment="1">
      <alignment horizontal="center" vertical="center" wrapText="1"/>
    </xf>
    <xf numFmtId="0" fontId="15" fillId="7" borderId="17" xfId="0" applyFont="1" applyFill="1" applyBorder="1" applyAlignment="1">
      <alignment horizontal="center" vertical="center"/>
    </xf>
    <xf numFmtId="0" fontId="38" fillId="7" borderId="17" xfId="0" applyFont="1" applyFill="1" applyBorder="1" applyAlignment="1">
      <alignment horizontal="center" vertical="center"/>
    </xf>
    <xf numFmtId="4" fontId="38" fillId="7" borderId="17" xfId="0" applyNumberFormat="1" applyFont="1" applyFill="1" applyBorder="1" applyAlignment="1">
      <alignment horizontal="center" vertical="center"/>
    </xf>
    <xf numFmtId="0" fontId="38" fillId="7" borderId="17" xfId="0" applyFont="1" applyFill="1" applyBorder="1" applyAlignment="1">
      <alignment horizontal="center" vertical="center" wrapText="1"/>
    </xf>
    <xf numFmtId="0" fontId="37" fillId="19" borderId="17" xfId="0" applyFont="1" applyFill="1" applyBorder="1" applyAlignment="1">
      <alignment horizontal="center" vertical="center"/>
    </xf>
    <xf numFmtId="0" fontId="9" fillId="19" borderId="17" xfId="0" applyFont="1" applyFill="1" applyBorder="1"/>
    <xf numFmtId="0" fontId="15" fillId="19" borderId="0" xfId="0" applyFont="1" applyFill="1" applyAlignment="1">
      <alignment horizontal="center" vertical="center" wrapText="1"/>
    </xf>
    <xf numFmtId="0" fontId="15" fillId="17" borderId="0" xfId="0" applyFont="1" applyFill="1" applyAlignment="1">
      <alignment horizontal="center" vertical="center" wrapText="1"/>
    </xf>
    <xf numFmtId="8" fontId="39" fillId="7" borderId="0" xfId="0" applyNumberFormat="1" applyFont="1" applyFill="1" applyProtection="1">
      <protection locked="0"/>
    </xf>
    <xf numFmtId="0" fontId="39" fillId="7" borderId="0" xfId="0" applyFont="1" applyFill="1" applyProtection="1">
      <protection locked="0"/>
    </xf>
    <xf numFmtId="0" fontId="39" fillId="7" borderId="0" xfId="0" applyFont="1" applyFill="1" applyAlignment="1" applyProtection="1">
      <alignment horizontal="left" vertical="center"/>
      <protection locked="0"/>
    </xf>
    <xf numFmtId="4" fontId="39" fillId="7" borderId="0" xfId="0" applyNumberFormat="1" applyFont="1" applyFill="1"/>
    <xf numFmtId="0" fontId="39" fillId="7" borderId="0" xfId="0" applyFont="1" applyFill="1"/>
    <xf numFmtId="4" fontId="39" fillId="7" borderId="0" xfId="0" applyNumberFormat="1" applyFont="1" applyFill="1" applyAlignment="1">
      <alignment horizontal="center"/>
    </xf>
    <xf numFmtId="4" fontId="16" fillId="7" borderId="0" xfId="0" applyNumberFormat="1" applyFont="1" applyFill="1" applyAlignment="1">
      <alignment horizontal="center"/>
    </xf>
    <xf numFmtId="4" fontId="12" fillId="7" borderId="0" xfId="0" applyNumberFormat="1" applyFont="1" applyFill="1" applyAlignment="1">
      <alignment horizontal="center" vertical="center"/>
    </xf>
    <xf numFmtId="0" fontId="14" fillId="24" borderId="3" xfId="0" applyFont="1" applyFill="1" applyBorder="1" applyAlignment="1">
      <alignment horizontal="center" vertical="center" wrapText="1"/>
    </xf>
    <xf numFmtId="4" fontId="14" fillId="24" borderId="3" xfId="0" applyNumberFormat="1" applyFont="1" applyFill="1" applyBorder="1" applyAlignment="1">
      <alignment horizontal="center" vertical="center" wrapText="1"/>
    </xf>
    <xf numFmtId="0" fontId="17" fillId="7" borderId="0" xfId="0" applyFont="1" applyFill="1" applyAlignment="1" applyProtection="1">
      <alignment wrapText="1"/>
      <protection locked="0"/>
    </xf>
    <xf numFmtId="0" fontId="18" fillId="0" borderId="3" xfId="0" applyFont="1" applyBorder="1" applyAlignment="1">
      <alignment horizontal="center" vertical="center" wrapText="1"/>
    </xf>
    <xf numFmtId="4" fontId="12" fillId="0" borderId="3" xfId="0" applyNumberFormat="1" applyFont="1" applyBorder="1" applyAlignment="1">
      <alignment horizontal="center" vertical="center"/>
    </xf>
    <xf numFmtId="4" fontId="18" fillId="0" borderId="3" xfId="0" applyNumberFormat="1" applyFont="1" applyBorder="1" applyAlignment="1">
      <alignment horizontal="center" vertical="center" wrapText="1"/>
    </xf>
    <xf numFmtId="4" fontId="12" fillId="0" borderId="5" xfId="1" applyNumberFormat="1" applyFont="1" applyFill="1" applyBorder="1" applyAlignment="1">
      <alignment horizontal="center" vertical="center"/>
    </xf>
    <xf numFmtId="0" fontId="18" fillId="0" borderId="15" xfId="0" applyFont="1" applyBorder="1" applyAlignment="1">
      <alignment horizontal="center" vertical="center" wrapText="1"/>
    </xf>
    <xf numFmtId="2" fontId="18" fillId="0" borderId="3" xfId="0" applyNumberFormat="1" applyFont="1" applyBorder="1" applyAlignment="1">
      <alignment horizontal="center" vertical="center" wrapText="1"/>
    </xf>
    <xf numFmtId="2" fontId="18" fillId="0" borderId="5" xfId="0" applyNumberFormat="1" applyFont="1" applyBorder="1" applyAlignment="1">
      <alignment horizontal="center" vertical="center" wrapText="1"/>
    </xf>
    <xf numFmtId="0" fontId="0" fillId="7" borderId="0" xfId="0" applyFill="1" applyAlignment="1">
      <alignment horizontal="center" vertical="center"/>
    </xf>
    <xf numFmtId="0" fontId="19" fillId="24" borderId="3" xfId="0" applyFont="1" applyFill="1" applyBorder="1" applyAlignment="1">
      <alignment horizontal="center" vertical="center" wrapText="1"/>
    </xf>
    <xf numFmtId="0" fontId="32" fillId="7" borderId="0" xfId="0" applyFont="1" applyFill="1" applyAlignment="1" applyProtection="1">
      <alignment wrapText="1"/>
      <protection locked="0"/>
    </xf>
    <xf numFmtId="4" fontId="0" fillId="7" borderId="0" xfId="0" applyNumberFormat="1" applyFill="1"/>
    <xf numFmtId="4" fontId="0" fillId="7" borderId="0" xfId="0" applyNumberFormat="1" applyFill="1" applyAlignment="1">
      <alignment horizontal="center"/>
    </xf>
    <xf numFmtId="0" fontId="40" fillId="0" borderId="0" xfId="0" applyFont="1" applyAlignment="1">
      <alignment vertical="center" wrapText="1"/>
    </xf>
    <xf numFmtId="4" fontId="32" fillId="7" borderId="0" xfId="0" applyNumberFormat="1" applyFont="1" applyFill="1" applyAlignment="1" applyProtection="1">
      <alignment horizontal="center"/>
      <protection locked="0"/>
    </xf>
    <xf numFmtId="0" fontId="32" fillId="7" borderId="0" xfId="0" applyFont="1" applyFill="1" applyAlignment="1" applyProtection="1">
      <alignment horizontal="left" vertical="center" wrapText="1"/>
      <protection locked="0"/>
    </xf>
    <xf numFmtId="4" fontId="32" fillId="0" borderId="0" xfId="0" applyNumberFormat="1" applyFont="1" applyProtection="1">
      <protection locked="0"/>
    </xf>
    <xf numFmtId="4" fontId="41" fillId="7" borderId="0" xfId="0" applyNumberFormat="1" applyFont="1" applyFill="1" applyAlignment="1">
      <alignment horizontal="left"/>
    </xf>
    <xf numFmtId="0" fontId="42" fillId="0" borderId="0" xfId="0" applyFont="1" applyAlignment="1">
      <alignment vertical="center" wrapText="1"/>
    </xf>
    <xf numFmtId="0" fontId="19" fillId="7" borderId="0" xfId="0" applyFont="1" applyFill="1" applyAlignment="1">
      <alignment horizontal="center" vertical="center" wrapText="1"/>
    </xf>
    <xf numFmtId="0" fontId="15" fillId="0" borderId="2" xfId="0" applyFont="1" applyBorder="1" applyAlignment="1">
      <alignment horizontal="center" vertical="center" wrapText="1"/>
    </xf>
    <xf numFmtId="4" fontId="15" fillId="0" borderId="2" xfId="0" applyNumberFormat="1" applyFont="1" applyBorder="1" applyAlignment="1">
      <alignment horizontal="center" vertical="center" wrapText="1"/>
    </xf>
    <xf numFmtId="4" fontId="15" fillId="0" borderId="21" xfId="4" applyNumberFormat="1" applyFont="1" applyBorder="1" applyAlignment="1">
      <alignment horizontal="center" vertical="center" wrapText="1"/>
    </xf>
    <xf numFmtId="4" fontId="15" fillId="0" borderId="2" xfId="0" applyNumberFormat="1" applyFont="1" applyBorder="1" applyAlignment="1">
      <alignment horizontal="center" vertical="center"/>
    </xf>
    <xf numFmtId="4" fontId="15" fillId="0" borderId="3" xfId="0" applyNumberFormat="1" applyFont="1" applyBorder="1" applyAlignment="1">
      <alignment horizontal="center" vertical="center" wrapText="1"/>
    </xf>
    <xf numFmtId="4" fontId="15" fillId="0" borderId="17" xfId="4" applyNumberFormat="1" applyFont="1" applyBorder="1" applyAlignment="1">
      <alignment horizontal="center" vertical="center" wrapText="1"/>
    </xf>
    <xf numFmtId="4" fontId="15" fillId="0" borderId="3" xfId="0" applyNumberFormat="1" applyFont="1" applyBorder="1" applyAlignment="1">
      <alignment horizontal="center" vertical="center"/>
    </xf>
    <xf numFmtId="0" fontId="0" fillId="25" borderId="0" xfId="0" applyFill="1"/>
    <xf numFmtId="0" fontId="32" fillId="0" borderId="0" xfId="0" applyFont="1" applyProtection="1">
      <protection locked="0"/>
    </xf>
    <xf numFmtId="0" fontId="32" fillId="0" borderId="0" xfId="0" applyFont="1" applyAlignment="1" applyProtection="1">
      <alignment horizontal="left" vertical="center" wrapText="1"/>
      <protection locked="0"/>
    </xf>
    <xf numFmtId="0" fontId="32" fillId="0" borderId="0" xfId="0" applyFont="1" applyAlignment="1" applyProtection="1">
      <alignment vertical="center"/>
      <protection locked="0"/>
    </xf>
    <xf numFmtId="0" fontId="32" fillId="0" borderId="0" xfId="0" applyFont="1" applyAlignment="1" applyProtection="1">
      <alignment horizontal="left" vertical="center"/>
      <protection locked="0"/>
    </xf>
    <xf numFmtId="0" fontId="44" fillId="7" borderId="0" xfId="0" applyFont="1" applyFill="1" applyAlignment="1" applyProtection="1">
      <alignment vertical="center"/>
      <protection locked="0"/>
    </xf>
    <xf numFmtId="4" fontId="45" fillId="7" borderId="0" xfId="0" applyNumberFormat="1" applyFont="1" applyFill="1" applyAlignment="1">
      <alignment horizontal="left"/>
    </xf>
    <xf numFmtId="0" fontId="14" fillId="26" borderId="3" xfId="0" applyFont="1" applyFill="1" applyBorder="1" applyAlignment="1">
      <alignment horizontal="center" vertical="center" wrapText="1"/>
    </xf>
    <xf numFmtId="4" fontId="14" fillId="26" borderId="3" xfId="0" applyNumberFormat="1" applyFont="1" applyFill="1" applyBorder="1" applyAlignment="1">
      <alignment horizontal="center" vertical="center" wrapText="1"/>
    </xf>
    <xf numFmtId="4" fontId="12" fillId="0" borderId="17" xfId="0" applyNumberFormat="1" applyFont="1" applyBorder="1" applyAlignment="1">
      <alignment horizontal="center" vertical="center"/>
    </xf>
    <xf numFmtId="49" fontId="46" fillId="0" borderId="33" xfId="0" applyNumberFormat="1" applyFont="1" applyBorder="1" applyAlignment="1">
      <alignment horizontal="center" vertical="center" wrapText="1"/>
    </xf>
    <xf numFmtId="4" fontId="18" fillId="0" borderId="3" xfId="5" applyNumberFormat="1" applyFont="1" applyBorder="1" applyAlignment="1">
      <alignment horizontal="center" vertical="center"/>
    </xf>
    <xf numFmtId="2" fontId="12" fillId="0" borderId="17" xfId="0" applyNumberFormat="1" applyFont="1" applyBorder="1" applyAlignment="1">
      <alignment horizontal="center" vertical="center" wrapText="1"/>
    </xf>
    <xf numFmtId="0" fontId="19" fillId="26" borderId="3" xfId="0" applyFont="1" applyFill="1" applyBorder="1" applyAlignment="1">
      <alignment horizontal="center" vertical="center" wrapText="1"/>
    </xf>
    <xf numFmtId="0" fontId="18" fillId="0" borderId="0" xfId="0" applyFont="1"/>
    <xf numFmtId="4" fontId="18" fillId="0" borderId="0" xfId="0" applyNumberFormat="1" applyFont="1"/>
    <xf numFmtId="0" fontId="18" fillId="27" borderId="0" xfId="0" applyFont="1" applyFill="1"/>
    <xf numFmtId="4" fontId="18" fillId="27" borderId="0" xfId="0" applyNumberFormat="1" applyFont="1" applyFill="1"/>
    <xf numFmtId="0" fontId="15" fillId="27" borderId="0" xfId="0" applyFont="1" applyFill="1"/>
    <xf numFmtId="0" fontId="15" fillId="27" borderId="0" xfId="0" applyFont="1" applyFill="1" applyProtection="1">
      <protection locked="0"/>
    </xf>
    <xf numFmtId="4" fontId="48" fillId="27" borderId="0" xfId="0" applyNumberFormat="1" applyFont="1" applyFill="1" applyAlignment="1">
      <alignment horizontal="left"/>
    </xf>
    <xf numFmtId="0" fontId="18" fillId="27" borderId="0" xfId="0" applyFont="1" applyFill="1" applyProtection="1">
      <protection locked="0"/>
    </xf>
    <xf numFmtId="4" fontId="16" fillId="27" borderId="0" xfId="0" applyNumberFormat="1" applyFont="1" applyFill="1"/>
    <xf numFmtId="0" fontId="49" fillId="27" borderId="0" xfId="0" applyFont="1" applyFill="1" applyAlignment="1" applyProtection="1">
      <alignment horizontal="left" vertical="center" wrapText="1"/>
      <protection locked="0"/>
    </xf>
    <xf numFmtId="4" fontId="18" fillId="27" borderId="0" xfId="0" applyNumberFormat="1" applyFont="1" applyFill="1" applyAlignment="1">
      <alignment horizontal="left" vertical="center" wrapText="1"/>
    </xf>
    <xf numFmtId="0" fontId="18" fillId="27" borderId="0" xfId="0" applyFont="1" applyFill="1" applyAlignment="1">
      <alignment horizontal="left" vertical="center" wrapText="1"/>
    </xf>
    <xf numFmtId="0" fontId="18" fillId="27" borderId="0" xfId="0" applyFont="1" applyFill="1" applyAlignment="1" applyProtection="1">
      <alignment vertical="center"/>
      <protection locked="0"/>
    </xf>
    <xf numFmtId="4" fontId="18" fillId="27" borderId="0" xfId="0" applyNumberFormat="1" applyFont="1" applyFill="1" applyAlignment="1">
      <alignment vertical="center"/>
    </xf>
    <xf numFmtId="0" fontId="18" fillId="27" borderId="0" xfId="0" applyFont="1" applyFill="1" applyAlignment="1">
      <alignment vertical="center"/>
    </xf>
    <xf numFmtId="0" fontId="48" fillId="27" borderId="0" xfId="0" applyFont="1" applyFill="1"/>
    <xf numFmtId="0" fontId="14" fillId="27" borderId="0" xfId="0" applyFont="1" applyFill="1" applyAlignment="1" applyProtection="1">
      <alignment vertical="center" wrapText="1"/>
      <protection locked="0"/>
    </xf>
    <xf numFmtId="4" fontId="18" fillId="27" borderId="0" xfId="0" applyNumberFormat="1" applyFont="1" applyFill="1" applyAlignment="1">
      <alignment horizontal="center"/>
    </xf>
    <xf numFmtId="0" fontId="0" fillId="27" borderId="0" xfId="0" applyFill="1"/>
    <xf numFmtId="0" fontId="14" fillId="28" borderId="3" xfId="0" applyFont="1" applyFill="1" applyBorder="1" applyAlignment="1">
      <alignment horizontal="center" vertical="center" wrapText="1"/>
    </xf>
    <xf numFmtId="4" fontId="14" fillId="28" borderId="3" xfId="0" applyNumberFormat="1" applyFont="1" applyFill="1" applyBorder="1" applyAlignment="1">
      <alignment horizontal="center" vertical="center" wrapText="1"/>
    </xf>
    <xf numFmtId="0" fontId="17" fillId="27" borderId="0" xfId="0" applyFont="1" applyFill="1" applyProtection="1">
      <protection locked="0"/>
    </xf>
    <xf numFmtId="0" fontId="18" fillId="7" borderId="3" xfId="0" applyFont="1" applyFill="1" applyBorder="1" applyAlignment="1">
      <alignment horizontal="center" vertical="center" wrapText="1"/>
    </xf>
    <xf numFmtId="4" fontId="18" fillId="7" borderId="3" xfId="0" applyNumberFormat="1" applyFont="1" applyFill="1" applyBorder="1" applyAlignment="1">
      <alignment horizontal="center" vertical="center" wrapText="1"/>
    </xf>
    <xf numFmtId="4" fontId="18" fillId="7" borderId="3" xfId="3" applyNumberFormat="1" applyFont="1" applyFill="1" applyBorder="1" applyAlignment="1" applyProtection="1">
      <alignment horizontal="center" vertical="center" wrapText="1"/>
    </xf>
    <xf numFmtId="0" fontId="18" fillId="7" borderId="0" xfId="0" applyFont="1" applyFill="1"/>
    <xf numFmtId="0" fontId="0" fillId="0" borderId="3" xfId="0" applyBorder="1" applyAlignment="1">
      <alignment wrapText="1"/>
    </xf>
    <xf numFmtId="0" fontId="18" fillId="27" borderId="0" xfId="0" applyFont="1" applyFill="1" applyAlignment="1" applyProtection="1">
      <alignment horizontal="left" vertical="center"/>
      <protection locked="0"/>
    </xf>
    <xf numFmtId="0" fontId="18" fillId="30" borderId="0" xfId="0" applyFont="1" applyFill="1" applyProtection="1">
      <protection locked="0"/>
    </xf>
    <xf numFmtId="4" fontId="18" fillId="30" borderId="0" xfId="0" applyNumberFormat="1" applyFont="1" applyFill="1" applyProtection="1">
      <protection locked="0"/>
    </xf>
    <xf numFmtId="0" fontId="18" fillId="30" borderId="0" xfId="0" applyFont="1" applyFill="1" applyAlignment="1">
      <alignment horizontal="center" vertical="center" wrapText="1"/>
    </xf>
    <xf numFmtId="4" fontId="18" fillId="30" borderId="0" xfId="0" applyNumberFormat="1" applyFont="1" applyFill="1" applyAlignment="1">
      <alignment horizontal="center" vertical="center" wrapText="1"/>
    </xf>
    <xf numFmtId="4" fontId="15" fillId="30" borderId="0" xfId="0" applyNumberFormat="1" applyFont="1" applyFill="1" applyAlignment="1">
      <alignment horizontal="center" vertical="center"/>
    </xf>
    <xf numFmtId="0" fontId="18" fillId="27" borderId="0" xfId="0" applyFont="1" applyFill="1" applyAlignment="1">
      <alignment horizontal="center" vertical="center" wrapText="1"/>
    </xf>
    <xf numFmtId="0" fontId="14" fillId="27" borderId="0" xfId="0" applyFont="1" applyFill="1" applyAlignment="1">
      <alignment horizontal="center" vertical="center" wrapText="1"/>
    </xf>
    <xf numFmtId="0" fontId="18" fillId="30" borderId="0" xfId="0" applyFont="1" applyFill="1"/>
    <xf numFmtId="4" fontId="18" fillId="30" borderId="0" xfId="0" applyNumberFormat="1" applyFont="1" applyFill="1"/>
    <xf numFmtId="4" fontId="18" fillId="30" borderId="0" xfId="0" applyNumberFormat="1" applyFont="1" applyFill="1" applyAlignment="1">
      <alignment horizontal="center"/>
    </xf>
    <xf numFmtId="4" fontId="18" fillId="7" borderId="0" xfId="0" applyNumberFormat="1" applyFont="1" applyFill="1"/>
    <xf numFmtId="0" fontId="18" fillId="0" borderId="0" xfId="0" applyFont="1" applyAlignment="1">
      <alignment horizontal="left" vertical="center" wrapText="1"/>
    </xf>
    <xf numFmtId="0" fontId="14" fillId="31" borderId="3" xfId="0" applyFont="1" applyFill="1" applyBorder="1" applyAlignment="1">
      <alignment horizontal="center" vertical="center" wrapText="1"/>
    </xf>
    <xf numFmtId="4" fontId="14" fillId="31" borderId="3" xfId="0" applyNumberFormat="1" applyFont="1" applyFill="1" applyBorder="1" applyAlignment="1">
      <alignment horizontal="center" vertical="center" wrapText="1"/>
    </xf>
    <xf numFmtId="0" fontId="18" fillId="0" borderId="3" xfId="0" applyFont="1" applyBorder="1"/>
    <xf numFmtId="4" fontId="50" fillId="30" borderId="0" xfId="0" applyNumberFormat="1" applyFont="1" applyFill="1"/>
    <xf numFmtId="4" fontId="50" fillId="30" borderId="0" xfId="0" applyNumberFormat="1" applyFont="1" applyFill="1" applyAlignment="1">
      <alignment horizontal="center" vertical="center"/>
    </xf>
    <xf numFmtId="0" fontId="18" fillId="0" borderId="0" xfId="0" applyFont="1" applyAlignment="1">
      <alignment horizontal="center" vertical="center" wrapText="1"/>
    </xf>
    <xf numFmtId="4" fontId="18" fillId="27" borderId="0" xfId="0" applyNumberFormat="1" applyFont="1" applyFill="1" applyAlignment="1">
      <alignment horizontal="center" vertical="center" wrapText="1"/>
    </xf>
    <xf numFmtId="4" fontId="15" fillId="27" borderId="0" xfId="0" applyNumberFormat="1" applyFont="1" applyFill="1" applyAlignment="1">
      <alignment horizontal="center" vertical="center"/>
    </xf>
    <xf numFmtId="4" fontId="50" fillId="27" borderId="0" xfId="0" applyNumberFormat="1" applyFont="1" applyFill="1" applyAlignment="1">
      <alignment horizontal="center" vertical="center"/>
    </xf>
    <xf numFmtId="0" fontId="18" fillId="27" borderId="0" xfId="0" applyFont="1" applyFill="1" applyAlignment="1" applyProtection="1">
      <alignment horizontal="left" vertical="center" wrapText="1"/>
      <protection locked="0"/>
    </xf>
    <xf numFmtId="0" fontId="14" fillId="27" borderId="0" xfId="0" applyFont="1" applyFill="1" applyAlignment="1">
      <alignment vertical="center" wrapText="1"/>
    </xf>
    <xf numFmtId="0" fontId="18" fillId="27" borderId="0" xfId="0" applyFont="1" applyFill="1" applyAlignment="1">
      <alignment vertical="center" wrapText="1"/>
    </xf>
    <xf numFmtId="4" fontId="50" fillId="27" borderId="0" xfId="0" applyNumberFormat="1" applyFont="1" applyFill="1"/>
    <xf numFmtId="4" fontId="50" fillId="7" borderId="0" xfId="0" applyNumberFormat="1" applyFont="1" applyFill="1"/>
    <xf numFmtId="0" fontId="13" fillId="7" borderId="0" xfId="0" applyFont="1" applyFill="1" applyAlignment="1">
      <alignment horizontal="left"/>
    </xf>
    <xf numFmtId="0" fontId="16" fillId="7" borderId="0" xfId="0" applyFont="1" applyFill="1"/>
    <xf numFmtId="0" fontId="41" fillId="7" borderId="0" xfId="0" applyFont="1" applyFill="1" applyAlignment="1">
      <alignment horizontal="left"/>
    </xf>
    <xf numFmtId="9" fontId="12" fillId="7" borderId="0" xfId="3" applyFont="1" applyFill="1" applyBorder="1" applyProtection="1"/>
    <xf numFmtId="0" fontId="14" fillId="32" borderId="20" xfId="0" applyFont="1" applyFill="1" applyBorder="1" applyAlignment="1">
      <alignment horizontal="center" vertical="center" wrapText="1"/>
    </xf>
    <xf numFmtId="4" fontId="18" fillId="0" borderId="3" xfId="0" applyNumberFormat="1" applyFont="1" applyBorder="1" applyAlignment="1">
      <alignment horizontal="center" vertical="center"/>
    </xf>
    <xf numFmtId="3" fontId="12" fillId="0" borderId="3"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4" fontId="12" fillId="0" borderId="3" xfId="0" applyNumberFormat="1" applyFont="1" applyBorder="1" applyAlignment="1">
      <alignment horizontal="center" vertical="center" wrapText="1"/>
    </xf>
    <xf numFmtId="0" fontId="19" fillId="32" borderId="3" xfId="0" applyFont="1" applyFill="1" applyBorder="1" applyAlignment="1">
      <alignment horizontal="center" vertical="center" wrapText="1"/>
    </xf>
    <xf numFmtId="0" fontId="32" fillId="7" borderId="0" xfId="0" applyFont="1" applyFill="1" applyAlignment="1" applyProtection="1">
      <alignment vertical="center"/>
      <protection locked="0"/>
    </xf>
    <xf numFmtId="4" fontId="51" fillId="7" borderId="0" xfId="0" applyNumberFormat="1" applyFont="1" applyFill="1" applyAlignment="1">
      <alignment horizontal="left"/>
    </xf>
    <xf numFmtId="0" fontId="14" fillId="32" borderId="3" xfId="0" applyFont="1" applyFill="1" applyBorder="1" applyAlignment="1">
      <alignment horizontal="center" vertical="center" wrapText="1"/>
    </xf>
    <xf numFmtId="4" fontId="14" fillId="32" borderId="3" xfId="0" applyNumberFormat="1" applyFont="1" applyFill="1" applyBorder="1" applyAlignment="1">
      <alignment horizontal="center" vertical="center" wrapText="1"/>
    </xf>
    <xf numFmtId="3" fontId="18" fillId="0" borderId="3" xfId="2" applyNumberFormat="1" applyFont="1" applyFill="1" applyBorder="1" applyAlignment="1">
      <alignment horizontal="center" vertical="center" wrapText="1"/>
    </xf>
    <xf numFmtId="0" fontId="15" fillId="7" borderId="5" xfId="0" applyFont="1" applyFill="1" applyBorder="1" applyAlignment="1">
      <alignment vertical="center"/>
    </xf>
    <xf numFmtId="0" fontId="15" fillId="7" borderId="6" xfId="0" applyFont="1" applyFill="1" applyBorder="1" applyAlignment="1">
      <alignment vertical="center" wrapText="1"/>
    </xf>
    <xf numFmtId="0" fontId="15" fillId="7" borderId="15" xfId="0" applyFont="1" applyFill="1" applyBorder="1" applyAlignment="1">
      <alignment vertical="center" wrapText="1"/>
    </xf>
    <xf numFmtId="10" fontId="12" fillId="7" borderId="0" xfId="0" applyNumberFormat="1" applyFont="1" applyFill="1"/>
    <xf numFmtId="10" fontId="16" fillId="7" borderId="0" xfId="0" applyNumberFormat="1" applyFont="1" applyFill="1"/>
    <xf numFmtId="10" fontId="12" fillId="7" borderId="0" xfId="0" applyNumberFormat="1" applyFont="1" applyFill="1" applyAlignment="1">
      <alignment vertical="center"/>
    </xf>
    <xf numFmtId="4" fontId="54" fillId="7" borderId="0" xfId="0" applyNumberFormat="1" applyFont="1" applyFill="1" applyAlignment="1">
      <alignment horizontal="left"/>
    </xf>
    <xf numFmtId="10" fontId="12" fillId="7" borderId="0" xfId="0" applyNumberFormat="1" applyFont="1" applyFill="1" applyAlignment="1">
      <alignment horizontal="center"/>
    </xf>
    <xf numFmtId="4" fontId="19" fillId="32" borderId="3" xfId="0" applyNumberFormat="1" applyFont="1" applyFill="1" applyBorder="1" applyAlignment="1">
      <alignment horizontal="center" vertical="center" wrapText="1"/>
    </xf>
    <xf numFmtId="0" fontId="19" fillId="32" borderId="5" xfId="0" applyFont="1" applyFill="1" applyBorder="1" applyAlignment="1">
      <alignment horizontal="center" vertical="center" wrapText="1"/>
    </xf>
    <xf numFmtId="0" fontId="18" fillId="0" borderId="2" xfId="0" applyFont="1" applyBorder="1" applyAlignment="1">
      <alignment horizontal="center" vertical="center" wrapText="1"/>
    </xf>
    <xf numFmtId="9" fontId="18" fillId="0" borderId="3" xfId="3" applyFont="1" applyFill="1" applyBorder="1" applyAlignment="1">
      <alignment horizontal="center" vertical="center" wrapText="1"/>
    </xf>
    <xf numFmtId="0" fontId="55" fillId="7" borderId="0" xfId="0" applyFont="1" applyFill="1"/>
    <xf numFmtId="0" fontId="56" fillId="7" borderId="0" xfId="0" applyFont="1" applyFill="1" applyAlignment="1">
      <alignment horizontal="center" vertical="center" wrapText="1"/>
    </xf>
    <xf numFmtId="0" fontId="18" fillId="0" borderId="3" xfId="3" applyNumberFormat="1" applyFont="1" applyFill="1" applyBorder="1" applyAlignment="1">
      <alignment horizontal="center" vertical="center" wrapText="1"/>
    </xf>
    <xf numFmtId="10" fontId="12" fillId="7" borderId="0" xfId="0" applyNumberFormat="1" applyFont="1" applyFill="1" applyProtection="1">
      <protection locked="0"/>
    </xf>
    <xf numFmtId="10" fontId="15" fillId="7" borderId="0" xfId="0" applyNumberFormat="1" applyFont="1" applyFill="1" applyAlignment="1">
      <alignment horizontal="center" vertical="center"/>
    </xf>
    <xf numFmtId="0" fontId="15" fillId="7" borderId="6" xfId="0" applyFont="1" applyFill="1" applyBorder="1" applyAlignment="1">
      <alignment vertical="center"/>
    </xf>
    <xf numFmtId="0" fontId="15" fillId="7" borderId="15" xfId="0" applyFont="1" applyFill="1" applyBorder="1" applyAlignment="1">
      <alignment vertical="center"/>
    </xf>
    <xf numFmtId="10" fontId="32" fillId="7" borderId="0" xfId="0" applyNumberFormat="1" applyFont="1" applyFill="1" applyProtection="1">
      <protection locked="0"/>
    </xf>
    <xf numFmtId="0" fontId="57" fillId="7" borderId="0" xfId="0" applyFont="1" applyFill="1" applyAlignment="1" applyProtection="1">
      <alignment horizontal="left" vertical="center"/>
      <protection locked="0"/>
    </xf>
    <xf numFmtId="0" fontId="14" fillId="33" borderId="20" xfId="0" applyFont="1" applyFill="1" applyBorder="1" applyAlignment="1">
      <alignment horizontal="center" vertical="center" wrapText="1"/>
    </xf>
    <xf numFmtId="4" fontId="14" fillId="33" borderId="20" xfId="0" applyNumberFormat="1" applyFont="1" applyFill="1" applyBorder="1" applyAlignment="1">
      <alignment horizontal="center" vertical="center" wrapText="1"/>
    </xf>
    <xf numFmtId="4" fontId="15" fillId="0" borderId="17" xfId="0" applyNumberFormat="1" applyFont="1" applyBorder="1" applyAlignment="1">
      <alignment horizontal="center" vertical="center" wrapText="1"/>
    </xf>
    <xf numFmtId="0" fontId="17" fillId="0" borderId="0" xfId="0" applyFont="1"/>
    <xf numFmtId="2" fontId="15" fillId="0" borderId="17" xfId="0" applyNumberFormat="1" applyFont="1" applyBorder="1" applyAlignment="1">
      <alignment horizontal="center" vertical="center" wrapText="1"/>
    </xf>
    <xf numFmtId="0" fontId="12" fillId="0" borderId="0" xfId="0" applyFont="1" applyAlignment="1">
      <alignment horizontal="center" vertical="center"/>
    </xf>
    <xf numFmtId="0" fontId="19" fillId="33" borderId="3" xfId="0" applyFont="1" applyFill="1" applyBorder="1" applyAlignment="1">
      <alignment horizontal="center" vertical="center" wrapText="1"/>
    </xf>
    <xf numFmtId="0" fontId="18" fillId="0" borderId="17" xfId="0" applyFont="1" applyBorder="1" applyAlignment="1">
      <alignment horizontal="center" vertical="center" wrapText="1"/>
    </xf>
    <xf numFmtId="0" fontId="18" fillId="0" borderId="17" xfId="6" applyFont="1" applyBorder="1" applyAlignment="1">
      <alignment horizontal="center" vertical="center" wrapText="1"/>
    </xf>
    <xf numFmtId="4" fontId="12" fillId="0" borderId="17" xfId="0" applyNumberFormat="1" applyFont="1" applyBorder="1" applyAlignment="1">
      <alignment horizontal="center" vertical="center" wrapText="1"/>
    </xf>
    <xf numFmtId="4" fontId="15" fillId="0" borderId="17" xfId="6" applyNumberFormat="1" applyFont="1" applyBorder="1" applyAlignment="1">
      <alignment horizontal="center" vertical="center" wrapText="1"/>
    </xf>
    <xf numFmtId="0" fontId="12" fillId="0" borderId="17" xfId="6" applyFont="1" applyBorder="1" applyAlignment="1">
      <alignment horizontal="center" vertical="center" wrapText="1"/>
    </xf>
    <xf numFmtId="0" fontId="12" fillId="0" borderId="19" xfId="0" applyFont="1" applyBorder="1" applyAlignment="1">
      <alignment horizontal="center" vertical="center" wrapText="1"/>
    </xf>
    <xf numFmtId="0" fontId="15" fillId="0" borderId="3" xfId="0" applyFont="1" applyBorder="1" applyAlignment="1">
      <alignment horizontal="center" vertical="center"/>
    </xf>
    <xf numFmtId="0" fontId="15" fillId="0" borderId="15" xfId="0" applyFont="1" applyBorder="1" applyAlignment="1">
      <alignment horizontal="center" vertical="center" wrapText="1"/>
    </xf>
    <xf numFmtId="4" fontId="12" fillId="0" borderId="21" xfId="0" applyNumberFormat="1" applyFont="1" applyBorder="1" applyAlignment="1">
      <alignment horizontal="center" vertical="center"/>
    </xf>
    <xf numFmtId="0" fontId="18" fillId="0" borderId="23" xfId="6" applyFont="1" applyBorder="1" applyAlignment="1">
      <alignment horizontal="center" vertical="center" wrapText="1"/>
    </xf>
    <xf numFmtId="0" fontId="18" fillId="0" borderId="23" xfId="0" applyFont="1" applyBorder="1" applyAlignment="1">
      <alignment horizontal="center" vertical="center" wrapText="1"/>
    </xf>
    <xf numFmtId="4" fontId="12" fillId="0" borderId="23" xfId="0" applyNumberFormat="1" applyFont="1" applyBorder="1" applyAlignment="1">
      <alignment horizontal="center" vertical="center" wrapText="1"/>
    </xf>
    <xf numFmtId="0" fontId="12" fillId="0" borderId="23" xfId="6" applyFont="1" applyBorder="1" applyAlignment="1">
      <alignment horizontal="center" vertical="center" wrapText="1"/>
    </xf>
    <xf numFmtId="4" fontId="15" fillId="0" borderId="23" xfId="6" applyNumberFormat="1" applyFont="1" applyBorder="1" applyAlignment="1">
      <alignment horizontal="center" vertical="center" wrapText="1"/>
    </xf>
    <xf numFmtId="0" fontId="18" fillId="0" borderId="20" xfId="6" applyFont="1" applyBorder="1" applyAlignment="1">
      <alignment horizontal="center" vertical="center" wrapText="1"/>
    </xf>
    <xf numFmtId="4" fontId="15" fillId="0" borderId="20" xfId="6" applyNumberFormat="1" applyFont="1" applyBorder="1" applyAlignment="1">
      <alignment horizontal="center" vertical="center" wrapText="1"/>
    </xf>
    <xf numFmtId="0" fontId="18" fillId="0" borderId="3" xfId="6" applyFont="1" applyBorder="1" applyAlignment="1">
      <alignment horizontal="center" vertical="center" wrapText="1"/>
    </xf>
    <xf numFmtId="0" fontId="15" fillId="0" borderId="15" xfId="0" applyFont="1" applyBorder="1" applyAlignment="1" applyProtection="1">
      <alignment horizontal="center" vertical="center"/>
      <protection locked="0"/>
    </xf>
    <xf numFmtId="4" fontId="12" fillId="0" borderId="0" xfId="0" applyNumberFormat="1" applyFont="1" applyAlignment="1">
      <alignment horizontal="center" vertical="center" wrapText="1"/>
    </xf>
    <xf numFmtId="0" fontId="12" fillId="0" borderId="19" xfId="0" applyFont="1" applyBorder="1" applyAlignment="1">
      <alignment horizontal="center" vertical="center"/>
    </xf>
    <xf numFmtId="0" fontId="18" fillId="0" borderId="36" xfId="0" applyFont="1" applyBorder="1" applyAlignment="1">
      <alignment horizontal="center" vertical="center" wrapText="1"/>
    </xf>
    <xf numFmtId="2" fontId="12" fillId="0" borderId="21" xfId="0" applyNumberFormat="1" applyFont="1" applyBorder="1" applyAlignment="1">
      <alignment horizontal="center" vertical="center" wrapText="1"/>
    </xf>
    <xf numFmtId="4" fontId="15" fillId="0" borderId="37" xfId="0" applyNumberFormat="1" applyFont="1" applyBorder="1" applyAlignment="1">
      <alignment horizontal="center" vertical="center"/>
    </xf>
    <xf numFmtId="0" fontId="15" fillId="0" borderId="15" xfId="0" applyFont="1" applyBorder="1" applyAlignment="1">
      <alignment horizontal="center" vertical="center"/>
    </xf>
    <xf numFmtId="0" fontId="15" fillId="0" borderId="5" xfId="0" applyFont="1" applyBorder="1" applyAlignment="1">
      <alignment horizontal="center" vertical="center"/>
    </xf>
    <xf numFmtId="4" fontId="58" fillId="0" borderId="3" xfId="0" applyNumberFormat="1" applyFont="1" applyBorder="1" applyAlignment="1">
      <alignment horizontal="center" vertical="center" wrapText="1"/>
    </xf>
    <xf numFmtId="0" fontId="12" fillId="34" borderId="0" xfId="0" applyFont="1" applyFill="1"/>
    <xf numFmtId="0" fontId="15" fillId="0" borderId="3" xfId="0" applyFont="1" applyBorder="1" applyAlignment="1" applyProtection="1">
      <alignment horizontal="center" vertical="center" wrapText="1"/>
      <protection locked="0"/>
    </xf>
    <xf numFmtId="4" fontId="15" fillId="0" borderId="3" xfId="0" applyNumberFormat="1" applyFont="1" applyBorder="1" applyAlignment="1" applyProtection="1">
      <alignment horizontal="center" vertical="center"/>
      <protection locked="0"/>
    </xf>
    <xf numFmtId="0" fontId="15" fillId="0" borderId="3" xfId="0" applyFont="1" applyBorder="1" applyAlignment="1" applyProtection="1">
      <alignment horizontal="center" vertical="center"/>
      <protection locked="0"/>
    </xf>
    <xf numFmtId="4" fontId="15" fillId="0" borderId="17" xfId="0" applyNumberFormat="1" applyFont="1" applyBorder="1" applyAlignment="1">
      <alignment horizontal="center" vertical="center"/>
    </xf>
    <xf numFmtId="4" fontId="36" fillId="0" borderId="3" xfId="0" applyNumberFormat="1" applyFont="1" applyBorder="1" applyAlignment="1">
      <alignment horizontal="center" vertical="center" wrapText="1"/>
    </xf>
    <xf numFmtId="2" fontId="15" fillId="0" borderId="3" xfId="0" applyNumberFormat="1" applyFont="1" applyBorder="1" applyAlignment="1">
      <alignment horizontal="center" vertical="center" wrapText="1"/>
    </xf>
    <xf numFmtId="0" fontId="36" fillId="0" borderId="3" xfId="0" applyFont="1" applyBorder="1" applyAlignment="1">
      <alignment horizontal="center" vertical="center" wrapText="1"/>
    </xf>
    <xf numFmtId="2" fontId="36" fillId="0" borderId="3" xfId="0" applyNumberFormat="1" applyFont="1" applyBorder="1" applyAlignment="1">
      <alignment horizontal="center" vertical="center" wrapText="1"/>
    </xf>
    <xf numFmtId="4" fontId="36" fillId="0" borderId="17" xfId="0" applyNumberFormat="1" applyFont="1" applyBorder="1" applyAlignment="1">
      <alignment horizontal="center" vertical="center" wrapText="1"/>
    </xf>
    <xf numFmtId="0" fontId="43" fillId="0" borderId="3" xfId="0" applyFont="1" applyBorder="1" applyAlignment="1">
      <alignment horizontal="center" vertical="center" wrapText="1"/>
    </xf>
    <xf numFmtId="2" fontId="36" fillId="0" borderId="17" xfId="0" applyNumberFormat="1" applyFont="1" applyBorder="1" applyAlignment="1">
      <alignment horizontal="center" vertical="center" wrapText="1"/>
    </xf>
    <xf numFmtId="0" fontId="15" fillId="0" borderId="20" xfId="0" applyFont="1" applyBorder="1" applyAlignment="1">
      <alignment horizontal="center" vertical="center" wrapText="1"/>
    </xf>
    <xf numFmtId="4" fontId="36" fillId="0" borderId="20" xfId="0" applyNumberFormat="1" applyFont="1" applyBorder="1" applyAlignment="1">
      <alignment horizontal="center" vertical="center" wrapText="1"/>
    </xf>
    <xf numFmtId="0" fontId="36" fillId="0" borderId="20" xfId="0" applyFont="1" applyBorder="1" applyAlignment="1">
      <alignment horizontal="center" vertical="center" wrapText="1"/>
    </xf>
    <xf numFmtId="2" fontId="36" fillId="0" borderId="20" xfId="0" applyNumberFormat="1" applyFont="1" applyBorder="1" applyAlignment="1">
      <alignment horizontal="center" vertical="center" wrapText="1"/>
    </xf>
    <xf numFmtId="0" fontId="19" fillId="7" borderId="0" xfId="0" applyFont="1" applyFill="1" applyAlignment="1">
      <alignment horizontal="center" vertical="center" textRotation="90" wrapText="1"/>
    </xf>
    <xf numFmtId="0" fontId="17" fillId="7" borderId="0" xfId="0" applyFont="1" applyFill="1" applyAlignment="1">
      <alignment horizontal="center" vertical="center" wrapText="1"/>
    </xf>
    <xf numFmtId="0" fontId="12" fillId="0" borderId="3" xfId="0" applyFont="1" applyBorder="1" applyAlignment="1" applyProtection="1">
      <alignment horizontal="center" vertical="center" wrapText="1"/>
      <protection locked="0"/>
    </xf>
    <xf numFmtId="0" fontId="18" fillId="0" borderId="3" xfId="0" applyFont="1" applyBorder="1" applyAlignment="1">
      <alignment horizontal="center" vertical="center"/>
    </xf>
    <xf numFmtId="4" fontId="15" fillId="0" borderId="5" xfId="0" applyNumberFormat="1" applyFont="1" applyBorder="1" applyAlignment="1" applyProtection="1">
      <alignment horizontal="center" vertical="center"/>
      <protection locked="0"/>
    </xf>
    <xf numFmtId="0" fontId="12" fillId="0" borderId="3" xfId="0" applyFont="1" applyBorder="1" applyAlignment="1">
      <alignment horizontal="center" vertical="center"/>
    </xf>
    <xf numFmtId="0" fontId="12" fillId="0" borderId="15" xfId="0" applyFont="1" applyBorder="1" applyAlignment="1" applyProtection="1">
      <alignment horizontal="center" vertical="center"/>
      <protection locked="0"/>
    </xf>
    <xf numFmtId="4" fontId="15" fillId="0" borderId="3" xfId="3" applyNumberFormat="1" applyFont="1" applyFill="1" applyBorder="1" applyAlignment="1" applyProtection="1">
      <alignment horizontal="center" vertical="center"/>
      <protection locked="0"/>
    </xf>
    <xf numFmtId="0" fontId="12" fillId="0" borderId="5" xfId="0" applyFont="1" applyBorder="1" applyAlignment="1" applyProtection="1">
      <alignment horizontal="center" vertical="center" wrapText="1"/>
      <protection locked="0"/>
    </xf>
    <xf numFmtId="0" fontId="12" fillId="9" borderId="0" xfId="0" applyFont="1" applyFill="1"/>
    <xf numFmtId="0" fontId="12" fillId="0" borderId="2" xfId="0" applyFont="1" applyBorder="1" applyAlignment="1" applyProtection="1">
      <alignment horizontal="center" vertical="center" wrapText="1"/>
      <protection locked="0"/>
    </xf>
    <xf numFmtId="0" fontId="18" fillId="0" borderId="2" xfId="0" applyFont="1" applyBorder="1" applyAlignment="1">
      <alignment horizontal="center" vertical="center"/>
    </xf>
    <xf numFmtId="4" fontId="15" fillId="0" borderId="0" xfId="0" applyNumberFormat="1" applyFont="1" applyAlignment="1" applyProtection="1">
      <alignment horizontal="center" vertical="center"/>
      <protection locked="0"/>
    </xf>
    <xf numFmtId="0" fontId="12" fillId="0" borderId="2" xfId="0" applyFont="1" applyBorder="1" applyAlignment="1">
      <alignment horizontal="center" vertical="center"/>
    </xf>
    <xf numFmtId="4" fontId="15" fillId="0" borderId="2" xfId="3" applyNumberFormat="1" applyFont="1" applyFill="1" applyBorder="1" applyAlignment="1" applyProtection="1">
      <alignment horizontal="center" vertical="center"/>
      <protection locked="0"/>
    </xf>
    <xf numFmtId="4" fontId="15" fillId="0" borderId="21" xfId="0" applyNumberFormat="1" applyFont="1" applyBorder="1" applyAlignment="1">
      <alignment horizontal="center" vertical="center" wrapText="1"/>
    </xf>
    <xf numFmtId="0" fontId="12" fillId="20" borderId="0" xfId="0" applyFont="1" applyFill="1"/>
    <xf numFmtId="4" fontId="15" fillId="0" borderId="20" xfId="0" applyNumberFormat="1" applyFont="1" applyBorder="1" applyAlignment="1">
      <alignment horizontal="center" vertical="center" wrapText="1"/>
    </xf>
    <xf numFmtId="0" fontId="12" fillId="0" borderId="3" xfId="0" applyFont="1" applyBorder="1" applyAlignment="1" applyProtection="1">
      <alignment horizontal="center" vertical="center"/>
      <protection locked="0"/>
    </xf>
    <xf numFmtId="0" fontId="14" fillId="7" borderId="0" xfId="0" applyFont="1" applyFill="1" applyAlignment="1">
      <alignment vertical="center" wrapText="1"/>
    </xf>
    <xf numFmtId="0" fontId="18" fillId="7" borderId="0" xfId="0" applyFont="1" applyFill="1" applyAlignment="1">
      <alignment vertical="center" wrapText="1"/>
    </xf>
    <xf numFmtId="0" fontId="12" fillId="7" borderId="5" xfId="0" applyFont="1" applyFill="1" applyBorder="1" applyAlignment="1">
      <alignment vertical="center"/>
    </xf>
    <xf numFmtId="0" fontId="12" fillId="7" borderId="6" xfId="0" applyFont="1" applyFill="1" applyBorder="1" applyAlignment="1">
      <alignment vertical="center"/>
    </xf>
    <xf numFmtId="0" fontId="12" fillId="7" borderId="15" xfId="0" applyFont="1" applyFill="1" applyBorder="1" applyAlignment="1">
      <alignment vertical="center"/>
    </xf>
    <xf numFmtId="0" fontId="12" fillId="35" borderId="0" xfId="7" applyFont="1" applyFill="1"/>
    <xf numFmtId="4" fontId="12" fillId="35" borderId="0" xfId="7" applyNumberFormat="1" applyFont="1" applyFill="1"/>
    <xf numFmtId="0" fontId="12" fillId="0" borderId="0" xfId="7" applyFont="1"/>
    <xf numFmtId="0" fontId="43" fillId="0" borderId="0" xfId="7"/>
    <xf numFmtId="4" fontId="13" fillId="35" borderId="0" xfId="7" applyNumberFormat="1" applyFont="1" applyFill="1" applyAlignment="1">
      <alignment horizontal="left"/>
    </xf>
    <xf numFmtId="4" fontId="16" fillId="35" borderId="0" xfId="7" applyNumberFormat="1" applyFont="1" applyFill="1"/>
    <xf numFmtId="0" fontId="17" fillId="35" borderId="0" xfId="7" applyFont="1" applyFill="1" applyAlignment="1">
      <alignment horizontal="left" vertical="center" wrapText="1"/>
    </xf>
    <xf numFmtId="4" fontId="12" fillId="35" borderId="0" xfId="7" applyNumberFormat="1" applyFont="1" applyFill="1" applyAlignment="1">
      <alignment horizontal="left" vertical="center" wrapText="1"/>
    </xf>
    <xf numFmtId="0" fontId="12" fillId="35" borderId="0" xfId="7" applyFont="1" applyFill="1" applyAlignment="1">
      <alignment horizontal="left" vertical="center" wrapText="1"/>
    </xf>
    <xf numFmtId="0" fontId="12" fillId="35" borderId="0" xfId="7" applyFont="1" applyFill="1" applyAlignment="1">
      <alignment vertical="center"/>
    </xf>
    <xf numFmtId="4" fontId="12" fillId="35" borderId="0" xfId="7" applyNumberFormat="1" applyFont="1" applyFill="1" applyAlignment="1">
      <alignment vertical="center"/>
    </xf>
    <xf numFmtId="0" fontId="13" fillId="35" borderId="0" xfId="7" applyFont="1" applyFill="1"/>
    <xf numFmtId="0" fontId="12" fillId="35" borderId="0" xfId="7" applyFont="1" applyFill="1" applyAlignment="1">
      <alignment vertical="center" wrapText="1"/>
    </xf>
    <xf numFmtId="0" fontId="19" fillId="35" borderId="0" xfId="7" applyFont="1" applyFill="1" applyAlignment="1">
      <alignment vertical="center" wrapText="1"/>
    </xf>
    <xf numFmtId="4" fontId="12" fillId="35" borderId="0" xfId="7" applyNumberFormat="1" applyFont="1" applyFill="1" applyAlignment="1">
      <alignment horizontal="center"/>
    </xf>
    <xf numFmtId="0" fontId="14" fillId="36" borderId="23" xfId="7" applyFont="1" applyFill="1" applyBorder="1" applyAlignment="1">
      <alignment horizontal="center" vertical="center" wrapText="1"/>
    </xf>
    <xf numFmtId="4" fontId="14" fillId="36" borderId="23" xfId="7" applyNumberFormat="1" applyFont="1" applyFill="1" applyBorder="1" applyAlignment="1">
      <alignment horizontal="center" vertical="center" wrapText="1"/>
    </xf>
    <xf numFmtId="0" fontId="17" fillId="35" borderId="0" xfId="7" applyFont="1" applyFill="1"/>
    <xf numFmtId="0" fontId="12" fillId="0" borderId="17" xfId="7" applyFont="1" applyBorder="1" applyAlignment="1">
      <alignment horizontal="center" vertical="center" wrapText="1"/>
    </xf>
    <xf numFmtId="4" fontId="12" fillId="0" borderId="17" xfId="7" applyNumberFormat="1" applyFont="1" applyBorder="1" applyAlignment="1">
      <alignment horizontal="center" vertical="center" wrapText="1"/>
    </xf>
    <xf numFmtId="0" fontId="12" fillId="35" borderId="0" xfId="7" applyFont="1" applyFill="1" applyAlignment="1">
      <alignment horizontal="center" vertical="center"/>
    </xf>
    <xf numFmtId="0" fontId="12" fillId="0" borderId="3" xfId="7" applyFont="1" applyBorder="1" applyAlignment="1">
      <alignment horizontal="center" vertical="center" wrapText="1"/>
    </xf>
    <xf numFmtId="4" fontId="12" fillId="0" borderId="3" xfId="7" applyNumberFormat="1" applyFont="1" applyBorder="1" applyAlignment="1">
      <alignment horizontal="center" vertical="center" wrapText="1"/>
    </xf>
    <xf numFmtId="0" fontId="15" fillId="0" borderId="32" xfId="7" applyFont="1" applyBorder="1" applyAlignment="1">
      <alignment horizontal="center" vertical="center" wrapText="1"/>
    </xf>
    <xf numFmtId="2" fontId="15" fillId="0" borderId="20" xfId="0" applyNumberFormat="1" applyFont="1" applyBorder="1" applyAlignment="1">
      <alignment horizontal="center" vertical="center" wrapText="1"/>
    </xf>
    <xf numFmtId="0" fontId="15" fillId="0" borderId="17" xfId="7" applyFont="1" applyBorder="1" applyAlignment="1">
      <alignment horizontal="center" vertical="center" wrapText="1"/>
    </xf>
    <xf numFmtId="0" fontId="12" fillId="0" borderId="0" xfId="7" applyFont="1" applyAlignment="1">
      <alignment horizontal="center" vertical="center"/>
    </xf>
    <xf numFmtId="0" fontId="15" fillId="0" borderId="3" xfId="7" applyFont="1" applyBorder="1" applyAlignment="1">
      <alignment horizontal="center" vertical="center" wrapText="1"/>
    </xf>
    <xf numFmtId="0" fontId="15" fillId="0" borderId="38" xfId="7" applyFont="1" applyBorder="1" applyAlignment="1">
      <alignment horizontal="center" vertical="center" wrapText="1"/>
    </xf>
    <xf numFmtId="0" fontId="15" fillId="0" borderId="30" xfId="7" applyFont="1" applyBorder="1" applyAlignment="1">
      <alignment horizontal="center" vertical="center" wrapText="1"/>
    </xf>
    <xf numFmtId="0" fontId="15" fillId="0" borderId="24" xfId="7" applyFont="1" applyBorder="1" applyAlignment="1">
      <alignment horizontal="center" vertical="center" wrapText="1"/>
    </xf>
    <xf numFmtId="4" fontId="15" fillId="0" borderId="24" xfId="7" applyNumberFormat="1" applyFont="1" applyBorder="1" applyAlignment="1">
      <alignment horizontal="center" vertical="center" wrapText="1"/>
    </xf>
    <xf numFmtId="4" fontId="15" fillId="0" borderId="30" xfId="0" applyNumberFormat="1" applyFont="1" applyBorder="1" applyAlignment="1">
      <alignment horizontal="center" vertical="center" wrapText="1"/>
    </xf>
    <xf numFmtId="0" fontId="15" fillId="0" borderId="30" xfId="0" applyFont="1" applyBorder="1" applyAlignment="1">
      <alignment horizontal="center" vertical="center" wrapText="1"/>
    </xf>
    <xf numFmtId="0" fontId="15" fillId="0" borderId="23" xfId="7" applyFont="1" applyBorder="1" applyAlignment="1">
      <alignment horizontal="center" vertical="center" wrapText="1"/>
    </xf>
    <xf numFmtId="4" fontId="15" fillId="0" borderId="3" xfId="7" applyNumberFormat="1" applyFont="1" applyBorder="1" applyAlignment="1">
      <alignment horizontal="center" vertical="center" wrapText="1"/>
    </xf>
    <xf numFmtId="0" fontId="15" fillId="0" borderId="2" xfId="7" applyFont="1" applyBorder="1" applyAlignment="1">
      <alignment horizontal="center" vertical="center" wrapText="1"/>
    </xf>
    <xf numFmtId="4" fontId="15" fillId="0" borderId="2" xfId="7" applyNumberFormat="1" applyFont="1" applyBorder="1" applyAlignment="1">
      <alignment horizontal="center" vertical="center" wrapText="1"/>
    </xf>
    <xf numFmtId="4" fontId="15" fillId="0" borderId="39" xfId="7" applyNumberFormat="1" applyFont="1" applyBorder="1" applyAlignment="1">
      <alignment horizontal="center" vertical="center" wrapText="1"/>
    </xf>
    <xf numFmtId="4" fontId="15" fillId="0" borderId="5" xfId="7" applyNumberFormat="1" applyFont="1" applyBorder="1" applyAlignment="1">
      <alignment horizontal="center" vertical="center" wrapText="1"/>
    </xf>
    <xf numFmtId="0" fontId="15" fillId="0" borderId="20" xfId="7" applyFont="1" applyBorder="1" applyAlignment="1">
      <alignment horizontal="center" vertical="center" wrapText="1"/>
    </xf>
    <xf numFmtId="4" fontId="15" fillId="0" borderId="38" xfId="7" applyNumberFormat="1" applyFont="1" applyBorder="1" applyAlignment="1">
      <alignment horizontal="center" vertical="center" wrapText="1"/>
    </xf>
    <xf numFmtId="4" fontId="15" fillId="0" borderId="41" xfId="7" applyNumberFormat="1" applyFont="1" applyBorder="1" applyAlignment="1">
      <alignment horizontal="center" vertical="center" wrapText="1"/>
    </xf>
    <xf numFmtId="4" fontId="15" fillId="0" borderId="5" xfId="0" applyNumberFormat="1" applyFont="1" applyBorder="1" applyAlignment="1">
      <alignment horizontal="center" vertical="center" wrapText="1"/>
    </xf>
    <xf numFmtId="0" fontId="15" fillId="0" borderId="21" xfId="0" applyFont="1" applyBorder="1" applyAlignment="1">
      <alignment horizontal="center" vertical="center" wrapText="1"/>
    </xf>
    <xf numFmtId="0" fontId="15" fillId="0" borderId="21" xfId="7" applyFont="1" applyBorder="1" applyAlignment="1">
      <alignment horizontal="center" vertical="center" wrapText="1"/>
    </xf>
    <xf numFmtId="4" fontId="15" fillId="0" borderId="17" xfId="7" applyNumberFormat="1" applyFont="1" applyBorder="1" applyAlignment="1">
      <alignment horizontal="center" vertical="center" wrapText="1"/>
    </xf>
    <xf numFmtId="4" fontId="15" fillId="0" borderId="18" xfId="7" applyNumberFormat="1" applyFont="1" applyBorder="1" applyAlignment="1">
      <alignment horizontal="center" vertical="center" wrapText="1"/>
    </xf>
    <xf numFmtId="4" fontId="15" fillId="0" borderId="21" xfId="7" applyNumberFormat="1" applyFont="1" applyBorder="1" applyAlignment="1">
      <alignment horizontal="center" vertical="center" wrapText="1"/>
    </xf>
    <xf numFmtId="0" fontId="14" fillId="35" borderId="0" xfId="7" applyFont="1" applyFill="1" applyAlignment="1">
      <alignment horizontal="center" vertical="center" wrapText="1"/>
    </xf>
    <xf numFmtId="0" fontId="18" fillId="35" borderId="0" xfId="7" applyFont="1" applyFill="1" applyAlignment="1">
      <alignment horizontal="center" vertical="center" wrapText="1"/>
    </xf>
    <xf numFmtId="4" fontId="18" fillId="35" borderId="0" xfId="7" applyNumberFormat="1" applyFont="1" applyFill="1" applyAlignment="1">
      <alignment horizontal="center" vertical="center" wrapText="1"/>
    </xf>
    <xf numFmtId="4" fontId="12" fillId="35" borderId="0" xfId="7" applyNumberFormat="1" applyFont="1" applyFill="1" applyAlignment="1">
      <alignment horizontal="center" vertical="center"/>
    </xf>
    <xf numFmtId="0" fontId="19" fillId="36" borderId="17" xfId="7" applyFont="1" applyFill="1" applyBorder="1" applyAlignment="1">
      <alignment horizontal="center" vertical="center" wrapText="1"/>
    </xf>
    <xf numFmtId="0" fontId="12" fillId="7" borderId="0" xfId="7" applyFont="1" applyFill="1"/>
    <xf numFmtId="4" fontId="12" fillId="7" borderId="0" xfId="7" applyNumberFormat="1" applyFont="1" applyFill="1"/>
    <xf numFmtId="4" fontId="12" fillId="0" borderId="0" xfId="7" applyNumberFormat="1" applyFont="1"/>
    <xf numFmtId="0" fontId="12" fillId="0" borderId="0" xfId="7" applyFont="1" applyAlignment="1">
      <alignment horizontal="left" vertical="center" wrapText="1"/>
    </xf>
    <xf numFmtId="0" fontId="12" fillId="7" borderId="0" xfId="0" applyFont="1" applyFill="1" applyAlignment="1">
      <alignment wrapText="1"/>
    </xf>
    <xf numFmtId="0" fontId="60" fillId="0" borderId="0" xfId="0" applyFont="1"/>
    <xf numFmtId="0" fontId="60" fillId="7" borderId="0" xfId="0" applyFont="1" applyFill="1"/>
    <xf numFmtId="0" fontId="14" fillId="38" borderId="20" xfId="0" applyFont="1" applyFill="1" applyBorder="1" applyAlignment="1">
      <alignment horizontal="center" vertical="center" wrapText="1"/>
    </xf>
    <xf numFmtId="4" fontId="14" fillId="38" borderId="20" xfId="0" applyNumberFormat="1" applyFont="1" applyFill="1" applyBorder="1" applyAlignment="1">
      <alignment horizontal="center" vertical="center" wrapText="1"/>
    </xf>
    <xf numFmtId="0" fontId="60" fillId="0" borderId="0" xfId="0" applyFont="1" applyAlignment="1">
      <alignment wrapText="1"/>
    </xf>
    <xf numFmtId="4" fontId="15" fillId="0" borderId="3" xfId="3" applyNumberFormat="1" applyFont="1" applyFill="1" applyBorder="1" applyAlignment="1">
      <alignment horizontal="center" vertical="center" wrapText="1"/>
    </xf>
    <xf numFmtId="4" fontId="12" fillId="0" borderId="3" xfId="3" applyNumberFormat="1" applyFont="1" applyFill="1" applyBorder="1" applyAlignment="1">
      <alignment horizontal="center" vertical="center" wrapText="1"/>
    </xf>
    <xf numFmtId="0" fontId="15" fillId="7" borderId="0" xfId="0" applyFont="1" applyFill="1" applyAlignment="1">
      <alignment horizontal="center" vertical="center"/>
    </xf>
    <xf numFmtId="4" fontId="12" fillId="0" borderId="3" xfId="0" applyNumberFormat="1" applyFont="1" applyBorder="1" applyAlignment="1" applyProtection="1">
      <alignment horizontal="center" vertical="center" wrapText="1"/>
      <protection locked="0"/>
    </xf>
    <xf numFmtId="4" fontId="15" fillId="0" borderId="3" xfId="0" applyNumberFormat="1" applyFont="1" applyBorder="1" applyAlignment="1" applyProtection="1">
      <alignment horizontal="center" vertical="center" wrapText="1"/>
      <protection locked="0"/>
    </xf>
    <xf numFmtId="0" fontId="19" fillId="38" borderId="3" xfId="0" applyFont="1" applyFill="1" applyBorder="1" applyAlignment="1">
      <alignment horizontal="center" vertical="center" wrapText="1"/>
    </xf>
    <xf numFmtId="0" fontId="61" fillId="7" borderId="0" xfId="0" applyFont="1" applyFill="1" applyAlignment="1">
      <alignment horizontal="center" vertical="center" wrapText="1"/>
    </xf>
    <xf numFmtId="0" fontId="60" fillId="7" borderId="0" xfId="0" applyFont="1" applyFill="1" applyProtection="1">
      <protection locked="0"/>
    </xf>
    <xf numFmtId="4" fontId="61" fillId="7" borderId="0" xfId="0" applyNumberFormat="1" applyFont="1" applyFill="1" applyAlignment="1">
      <alignment horizontal="center" vertical="center" wrapText="1"/>
    </xf>
    <xf numFmtId="4" fontId="62" fillId="7" borderId="0" xfId="0" applyNumberFormat="1" applyFont="1" applyFill="1" applyAlignment="1">
      <alignment horizontal="center" vertical="center"/>
    </xf>
    <xf numFmtId="0" fontId="63" fillId="7" borderId="0" xfId="0" applyFont="1" applyFill="1" applyAlignment="1">
      <alignment horizontal="center" vertical="center" wrapText="1"/>
    </xf>
    <xf numFmtId="4" fontId="60" fillId="7" borderId="0" xfId="0" applyNumberFormat="1" applyFont="1" applyFill="1"/>
    <xf numFmtId="4" fontId="60" fillId="7" borderId="0" xfId="0" applyNumberFormat="1" applyFont="1" applyFill="1" applyAlignment="1">
      <alignment horizontal="center"/>
    </xf>
    <xf numFmtId="4" fontId="60" fillId="0" borderId="0" xfId="0" applyNumberFormat="1" applyFont="1"/>
    <xf numFmtId="0" fontId="60" fillId="0" borderId="0" xfId="0" applyFont="1" applyAlignment="1">
      <alignment horizontal="left" vertical="center" wrapText="1"/>
    </xf>
    <xf numFmtId="0" fontId="12" fillId="35" borderId="0" xfId="8" applyFont="1" applyFill="1"/>
    <xf numFmtId="4" fontId="12" fillId="35" borderId="0" xfId="8" applyNumberFormat="1" applyFont="1" applyFill="1"/>
    <xf numFmtId="0" fontId="43" fillId="0" borderId="0" xfId="8" applyFont="1"/>
    <xf numFmtId="0" fontId="1" fillId="0" borderId="0" xfId="8"/>
    <xf numFmtId="0" fontId="12" fillId="35" borderId="0" xfId="8" applyFont="1" applyFill="1" applyAlignment="1">
      <alignment horizontal="center"/>
    </xf>
    <xf numFmtId="0" fontId="12" fillId="35" borderId="0" xfId="8" applyFont="1" applyFill="1" applyAlignment="1">
      <alignment horizontal="center" vertical="center"/>
    </xf>
    <xf numFmtId="0" fontId="19" fillId="35" borderId="0" xfId="8" applyFont="1" applyFill="1" applyAlignment="1">
      <alignment vertical="center" wrapText="1"/>
    </xf>
    <xf numFmtId="4" fontId="12" fillId="35" borderId="0" xfId="8" applyNumberFormat="1" applyFont="1" applyFill="1" applyAlignment="1">
      <alignment horizontal="center"/>
    </xf>
    <xf numFmtId="0" fontId="37" fillId="35" borderId="0" xfId="8" applyFont="1" applyFill="1"/>
    <xf numFmtId="0" fontId="14" fillId="39" borderId="17" xfId="8" applyFont="1" applyFill="1" applyBorder="1" applyAlignment="1">
      <alignment horizontal="center" vertical="center" wrapText="1"/>
    </xf>
    <xf numFmtId="4" fontId="14" fillId="39" borderId="17" xfId="8" applyNumberFormat="1" applyFont="1" applyFill="1" applyBorder="1" applyAlignment="1">
      <alignment horizontal="center" vertical="center" wrapText="1"/>
    </xf>
    <xf numFmtId="0" fontId="17" fillId="35" borderId="0" xfId="8" applyFont="1" applyFill="1" applyAlignment="1">
      <alignment horizontal="right"/>
    </xf>
    <xf numFmtId="0" fontId="15" fillId="0" borderId="17" xfId="8" applyFont="1" applyBorder="1" applyAlignment="1">
      <alignment horizontal="center" vertical="center" wrapText="1"/>
    </xf>
    <xf numFmtId="0" fontId="15" fillId="0" borderId="17" xfId="0" applyFont="1" applyBorder="1" applyAlignment="1">
      <alignment horizontal="center" vertical="center" wrapText="1"/>
    </xf>
    <xf numFmtId="0" fontId="12" fillId="0" borderId="17" xfId="8" applyFont="1" applyBorder="1" applyAlignment="1">
      <alignment horizontal="center" vertical="center" wrapText="1"/>
    </xf>
    <xf numFmtId="0" fontId="12" fillId="0" borderId="23" xfId="8" applyFont="1" applyBorder="1" applyAlignment="1">
      <alignment horizontal="center" vertical="center" wrapText="1"/>
    </xf>
    <xf numFmtId="0" fontId="15" fillId="0" borderId="23" xfId="6" applyFont="1" applyBorder="1" applyAlignment="1">
      <alignment horizontal="center" vertical="center" wrapText="1"/>
    </xf>
    <xf numFmtId="0" fontId="15" fillId="0" borderId="23" xfId="8" applyFont="1" applyBorder="1" applyAlignment="1">
      <alignment horizontal="center" vertical="center" wrapText="1"/>
    </xf>
    <xf numFmtId="4" fontId="15" fillId="0" borderId="23" xfId="0" applyNumberFormat="1" applyFont="1" applyBorder="1" applyAlignment="1">
      <alignment horizontal="center" vertical="center" wrapText="1"/>
    </xf>
    <xf numFmtId="0" fontId="15" fillId="0" borderId="23" xfId="0" applyFont="1" applyBorder="1" applyAlignment="1">
      <alignment horizontal="center" vertical="center" wrapText="1"/>
    </xf>
    <xf numFmtId="0" fontId="15" fillId="17" borderId="17" xfId="8" applyFont="1" applyFill="1" applyBorder="1" applyAlignment="1">
      <alignment horizontal="center" vertical="center"/>
    </xf>
    <xf numFmtId="0" fontId="12" fillId="35" borderId="0" xfId="0" applyFont="1" applyFill="1" applyAlignment="1">
      <alignment horizontal="center" vertical="center"/>
    </xf>
    <xf numFmtId="0" fontId="43" fillId="0" borderId="0" xfId="0" applyFont="1"/>
    <xf numFmtId="0" fontId="12" fillId="0" borderId="3" xfId="8" applyFont="1" applyBorder="1" applyAlignment="1">
      <alignment horizontal="center" vertical="center" wrapText="1"/>
    </xf>
    <xf numFmtId="0" fontId="15" fillId="0" borderId="3" xfId="8" applyFont="1" applyBorder="1" applyAlignment="1">
      <alignment horizontal="center" vertical="center" wrapText="1"/>
    </xf>
    <xf numFmtId="4" fontId="15" fillId="0" borderId="18" xfId="0" applyNumberFormat="1" applyFont="1" applyBorder="1" applyAlignment="1">
      <alignment horizontal="center" vertical="center" wrapText="1"/>
    </xf>
    <xf numFmtId="0" fontId="12" fillId="23" borderId="0" xfId="8" applyFont="1" applyFill="1" applyAlignment="1">
      <alignment horizontal="center" vertical="center"/>
    </xf>
    <xf numFmtId="0" fontId="12" fillId="0" borderId="21" xfId="8" applyFont="1" applyBorder="1" applyAlignment="1">
      <alignment horizontal="center" vertical="center" wrapText="1"/>
    </xf>
    <xf numFmtId="0" fontId="15" fillId="0" borderId="21" xfId="8" applyFont="1" applyBorder="1" applyAlignment="1">
      <alignment horizontal="center" vertical="center" wrapText="1"/>
    </xf>
    <xf numFmtId="0" fontId="15" fillId="0" borderId="22" xfId="0" applyFont="1" applyBorder="1" applyAlignment="1">
      <alignment horizontal="center" vertical="center" wrapText="1"/>
    </xf>
    <xf numFmtId="2" fontId="15" fillId="0" borderId="21" xfId="0" applyNumberFormat="1" applyFont="1" applyBorder="1" applyAlignment="1">
      <alignment horizontal="center" vertical="center" wrapText="1"/>
    </xf>
    <xf numFmtId="0" fontId="15" fillId="0" borderId="17" xfId="6" applyFont="1" applyBorder="1" applyAlignment="1">
      <alignment horizontal="center" vertical="center" wrapText="1"/>
    </xf>
    <xf numFmtId="0" fontId="15" fillId="17" borderId="0" xfId="8" applyFont="1" applyFill="1" applyAlignment="1">
      <alignment horizontal="center" vertical="center"/>
    </xf>
    <xf numFmtId="4" fontId="15" fillId="0" borderId="17" xfId="8" applyNumberFormat="1" applyFont="1" applyBorder="1" applyAlignment="1">
      <alignment horizontal="center" vertical="center" wrapText="1"/>
    </xf>
    <xf numFmtId="4" fontId="15" fillId="0" borderId="21" xfId="0" applyNumberFormat="1" applyFont="1" applyBorder="1" applyAlignment="1">
      <alignment horizontal="center" vertical="center"/>
    </xf>
    <xf numFmtId="0" fontId="19" fillId="39" borderId="17" xfId="8" applyFont="1" applyFill="1" applyBorder="1" applyAlignment="1">
      <alignment horizontal="center" vertical="center" wrapText="1"/>
    </xf>
    <xf numFmtId="0" fontId="18" fillId="35" borderId="0" xfId="8" applyFont="1" applyFill="1" applyAlignment="1">
      <alignment horizontal="center" vertical="center" wrapText="1"/>
    </xf>
    <xf numFmtId="4" fontId="18" fillId="35" borderId="0" xfId="8" applyNumberFormat="1" applyFont="1" applyFill="1" applyAlignment="1">
      <alignment horizontal="center" vertical="center" wrapText="1"/>
    </xf>
    <xf numFmtId="4" fontId="12" fillId="35" borderId="0" xfId="8" applyNumberFormat="1" applyFont="1" applyFill="1" applyAlignment="1">
      <alignment horizontal="center" vertical="center"/>
    </xf>
    <xf numFmtId="0" fontId="14" fillId="35" borderId="0" xfId="8" applyFont="1" applyFill="1" applyAlignment="1">
      <alignment horizontal="center" vertical="center" wrapText="1"/>
    </xf>
    <xf numFmtId="4" fontId="37" fillId="35" borderId="0" xfId="8" applyNumberFormat="1" applyFont="1" applyFill="1"/>
    <xf numFmtId="4" fontId="37" fillId="0" borderId="0" xfId="8" applyNumberFormat="1" applyFont="1"/>
    <xf numFmtId="0" fontId="43" fillId="7" borderId="0" xfId="8" applyFont="1" applyFill="1"/>
    <xf numFmtId="4" fontId="37" fillId="7" borderId="0" xfId="8" applyNumberFormat="1" applyFont="1" applyFill="1"/>
    <xf numFmtId="0" fontId="1" fillId="7" borderId="0" xfId="8" applyFill="1"/>
    <xf numFmtId="0" fontId="64" fillId="35" borderId="0" xfId="8" applyFont="1" applyFill="1"/>
    <xf numFmtId="0" fontId="64" fillId="35" borderId="0" xfId="8" applyFont="1" applyFill="1" applyAlignment="1">
      <alignment horizontal="left" vertical="center"/>
    </xf>
    <xf numFmtId="0" fontId="13" fillId="35" borderId="0" xfId="8" applyFont="1" applyFill="1" applyAlignment="1">
      <alignment vertical="center"/>
    </xf>
    <xf numFmtId="0" fontId="12" fillId="35" borderId="0" xfId="8" applyFont="1" applyFill="1" applyAlignment="1">
      <alignment horizontal="left" vertical="center"/>
    </xf>
    <xf numFmtId="0" fontId="65" fillId="35" borderId="0" xfId="8" applyFont="1" applyFill="1"/>
    <xf numFmtId="0" fontId="12" fillId="35" borderId="41" xfId="8" applyFont="1" applyFill="1" applyBorder="1"/>
    <xf numFmtId="0" fontId="13" fillId="35" borderId="0" xfId="8" applyFont="1" applyFill="1" applyAlignment="1">
      <alignment horizontal="left"/>
    </xf>
    <xf numFmtId="0" fontId="16" fillId="35" borderId="0" xfId="8" applyFont="1" applyFill="1"/>
    <xf numFmtId="0" fontId="17" fillId="35" borderId="41" xfId="8" applyFont="1" applyFill="1" applyBorder="1" applyAlignment="1">
      <alignment horizontal="left" vertical="center" wrapText="1"/>
    </xf>
    <xf numFmtId="0" fontId="12" fillId="35" borderId="0" xfId="8" applyFont="1" applyFill="1" applyAlignment="1">
      <alignment horizontal="left" vertical="center" wrapText="1"/>
    </xf>
    <xf numFmtId="0" fontId="12" fillId="35" borderId="41" xfId="8" applyFont="1" applyFill="1" applyBorder="1" applyAlignment="1">
      <alignment vertical="center"/>
    </xf>
    <xf numFmtId="0" fontId="12" fillId="35" borderId="0" xfId="8" applyFont="1" applyFill="1" applyAlignment="1">
      <alignment vertical="center"/>
    </xf>
    <xf numFmtId="0" fontId="66" fillId="35" borderId="0" xfId="8" applyFont="1" applyFill="1" applyAlignment="1">
      <alignment horizontal="left"/>
    </xf>
    <xf numFmtId="0" fontId="13" fillId="35" borderId="0" xfId="8" applyFont="1" applyFill="1"/>
    <xf numFmtId="4" fontId="12" fillId="35" borderId="0" xfId="8" applyNumberFormat="1" applyFont="1" applyFill="1" applyAlignment="1">
      <alignment vertical="center"/>
    </xf>
    <xf numFmtId="0" fontId="14" fillId="42" borderId="17" xfId="8" applyFont="1" applyFill="1" applyBorder="1" applyAlignment="1">
      <alignment horizontal="center" vertical="center" wrapText="1"/>
    </xf>
    <xf numFmtId="0" fontId="17" fillId="35" borderId="0" xfId="8" applyFont="1" applyFill="1"/>
    <xf numFmtId="4" fontId="12" fillId="0" borderId="17" xfId="8" applyNumberFormat="1" applyFont="1" applyBorder="1" applyAlignment="1">
      <alignment horizontal="center" vertical="center" wrapText="1"/>
    </xf>
    <xf numFmtId="0" fontId="12" fillId="0" borderId="0" xfId="8" applyFont="1" applyAlignment="1">
      <alignment horizontal="center" wrapText="1"/>
    </xf>
    <xf numFmtId="0" fontId="37" fillId="35" borderId="17" xfId="8" applyFont="1" applyFill="1" applyBorder="1" applyAlignment="1">
      <alignment horizontal="center" vertical="center" wrapText="1"/>
    </xf>
    <xf numFmtId="0" fontId="37" fillId="0" borderId="17" xfId="8" applyFont="1" applyBorder="1" applyAlignment="1">
      <alignment horizontal="center" vertical="center" wrapText="1"/>
    </xf>
    <xf numFmtId="0" fontId="37" fillId="0" borderId="0" xfId="8" applyFont="1"/>
    <xf numFmtId="0" fontId="37" fillId="43" borderId="0" xfId="8" applyFont="1" applyFill="1"/>
    <xf numFmtId="4" fontId="18" fillId="0" borderId="17" xfId="8" applyNumberFormat="1" applyFont="1" applyBorder="1" applyAlignment="1">
      <alignment horizontal="center" vertical="center" wrapText="1"/>
    </xf>
    <xf numFmtId="0" fontId="59" fillId="35" borderId="0" xfId="8" applyFont="1" applyFill="1" applyAlignment="1">
      <alignment horizontal="left" vertical="center"/>
    </xf>
    <xf numFmtId="0" fontId="19" fillId="42" borderId="17" xfId="8" applyFont="1" applyFill="1" applyBorder="1" applyAlignment="1">
      <alignment horizontal="center" vertical="center" wrapText="1"/>
    </xf>
    <xf numFmtId="0" fontId="65" fillId="35" borderId="0" xfId="8" applyFont="1" applyFill="1" applyAlignment="1">
      <alignment horizontal="left" vertical="center"/>
    </xf>
    <xf numFmtId="0" fontId="65" fillId="0" borderId="0" xfId="8" applyFont="1"/>
    <xf numFmtId="0" fontId="59" fillId="0" borderId="0" xfId="8" applyFont="1" applyAlignment="1">
      <alignment horizontal="left" vertical="center"/>
    </xf>
    <xf numFmtId="0" fontId="14" fillId="44" borderId="17" xfId="8" applyFont="1" applyFill="1" applyBorder="1" applyAlignment="1">
      <alignment horizontal="center" vertical="center" wrapText="1"/>
    </xf>
    <xf numFmtId="4" fontId="14" fillId="44" borderId="23" xfId="8" applyNumberFormat="1" applyFont="1" applyFill="1" applyBorder="1" applyAlignment="1">
      <alignment horizontal="center" vertical="center" wrapText="1"/>
    </xf>
    <xf numFmtId="0" fontId="14" fillId="44" borderId="23" xfId="8" applyFont="1" applyFill="1" applyBorder="1" applyAlignment="1">
      <alignment horizontal="center" vertical="center" wrapText="1"/>
    </xf>
    <xf numFmtId="0" fontId="12" fillId="0" borderId="18" xfId="8" applyFont="1" applyBorder="1" applyAlignment="1">
      <alignment horizontal="center" vertical="center" wrapText="1"/>
    </xf>
    <xf numFmtId="0" fontId="12" fillId="0" borderId="19" xfId="8" applyFont="1" applyBorder="1" applyAlignment="1">
      <alignment horizontal="center" vertical="center" wrapText="1"/>
    </xf>
    <xf numFmtId="0" fontId="15" fillId="17" borderId="19" xfId="8" applyFont="1" applyFill="1" applyBorder="1" applyAlignment="1">
      <alignment horizontal="center" vertical="center"/>
    </xf>
    <xf numFmtId="0" fontId="15" fillId="0" borderId="18" xfId="8" applyFont="1" applyBorder="1" applyAlignment="1">
      <alignment horizontal="center" vertical="center" wrapText="1"/>
    </xf>
    <xf numFmtId="0" fontId="18" fillId="0" borderId="17" xfId="8" applyFont="1" applyBorder="1" applyAlignment="1">
      <alignment horizontal="center" vertical="center" wrapText="1"/>
    </xf>
    <xf numFmtId="0" fontId="12" fillId="23" borderId="0" xfId="8" applyFont="1" applyFill="1"/>
    <xf numFmtId="0" fontId="43" fillId="23" borderId="0" xfId="8" applyFont="1" applyFill="1"/>
    <xf numFmtId="0" fontId="15" fillId="0" borderId="31" xfId="0" applyFont="1" applyBorder="1" applyAlignment="1">
      <alignment horizontal="center" vertical="center" wrapText="1"/>
    </xf>
    <xf numFmtId="0" fontId="15" fillId="17" borderId="0" xfId="8" applyFont="1" applyFill="1" applyAlignment="1">
      <alignment vertical="center" wrapText="1"/>
    </xf>
    <xf numFmtId="0" fontId="67" fillId="17" borderId="19" xfId="8" applyFont="1" applyFill="1" applyBorder="1" applyAlignment="1">
      <alignment horizontal="center" vertical="center" wrapText="1"/>
    </xf>
    <xf numFmtId="0" fontId="15" fillId="0" borderId="18" xfId="6" applyFont="1" applyBorder="1" applyAlignment="1">
      <alignment horizontal="center" vertical="center" wrapText="1"/>
    </xf>
    <xf numFmtId="0" fontId="15" fillId="0" borderId="19" xfId="8" applyFont="1" applyBorder="1" applyAlignment="1">
      <alignment horizontal="center" vertical="center" wrapText="1"/>
    </xf>
    <xf numFmtId="0" fontId="16" fillId="0" borderId="0" xfId="8" applyFont="1" applyAlignment="1">
      <alignment vertical="center" wrapText="1"/>
    </xf>
    <xf numFmtId="0" fontId="19" fillId="44" borderId="17" xfId="8" applyFont="1" applyFill="1" applyBorder="1" applyAlignment="1">
      <alignment horizontal="center" vertical="center" wrapText="1"/>
    </xf>
    <xf numFmtId="0" fontId="12" fillId="7" borderId="0" xfId="8" applyFont="1" applyFill="1"/>
    <xf numFmtId="4" fontId="12" fillId="7" borderId="0" xfId="8" applyNumberFormat="1" applyFont="1" applyFill="1"/>
    <xf numFmtId="0" fontId="12" fillId="0" borderId="0" xfId="8" applyFont="1"/>
    <xf numFmtId="4" fontId="12" fillId="0" borderId="0" xfId="8" applyNumberFormat="1" applyFont="1"/>
    <xf numFmtId="0" fontId="12" fillId="0" borderId="28" xfId="8" applyFont="1" applyBorder="1" applyAlignment="1">
      <alignment horizontal="center" vertical="center" wrapText="1"/>
    </xf>
    <xf numFmtId="0" fontId="15" fillId="0" borderId="28" xfId="8" applyFont="1" applyBorder="1" applyAlignment="1">
      <alignment horizontal="center" vertical="center" wrapText="1"/>
    </xf>
    <xf numFmtId="0" fontId="15" fillId="0" borderId="18"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28" xfId="0" applyFont="1" applyBorder="1" applyAlignment="1">
      <alignment horizontal="center" vertical="center" wrapText="1"/>
    </xf>
    <xf numFmtId="4" fontId="12" fillId="0" borderId="19" xfId="8" applyNumberFormat="1" applyFont="1" applyBorder="1" applyAlignment="1">
      <alignment horizontal="center" vertical="center" wrapText="1"/>
    </xf>
    <xf numFmtId="0" fontId="12" fillId="0" borderId="18" xfId="6" applyFont="1" applyBorder="1" applyAlignment="1">
      <alignment horizontal="center" vertical="center" wrapText="1"/>
    </xf>
    <xf numFmtId="0" fontId="68" fillId="7" borderId="0" xfId="0" applyFont="1" applyFill="1"/>
    <xf numFmtId="4" fontId="68" fillId="7" borderId="0" xfId="0" applyNumberFormat="1" applyFont="1" applyFill="1"/>
    <xf numFmtId="0" fontId="68" fillId="0" borderId="0" xfId="0" applyFont="1"/>
    <xf numFmtId="0" fontId="68" fillId="7" borderId="0" xfId="0" applyFont="1" applyFill="1" applyProtection="1">
      <protection locked="0"/>
    </xf>
    <xf numFmtId="0" fontId="69" fillId="7" borderId="0" xfId="0" applyFont="1" applyFill="1" applyAlignment="1" applyProtection="1">
      <alignment vertical="center"/>
      <protection locked="0"/>
    </xf>
    <xf numFmtId="0" fontId="68" fillId="7" borderId="0" xfId="0" applyFont="1" applyFill="1" applyAlignment="1" applyProtection="1">
      <alignment horizontal="left" vertical="center"/>
      <protection locked="0"/>
    </xf>
    <xf numFmtId="4" fontId="69" fillId="7" borderId="0" xfId="0" applyNumberFormat="1" applyFont="1" applyFill="1" applyAlignment="1">
      <alignment horizontal="left"/>
    </xf>
    <xf numFmtId="0" fontId="71" fillId="7" borderId="0" xfId="0" applyFont="1" applyFill="1" applyProtection="1">
      <protection locked="0"/>
    </xf>
    <xf numFmtId="0" fontId="71" fillId="7" borderId="0" xfId="0" applyFont="1" applyFill="1"/>
    <xf numFmtId="4" fontId="72" fillId="7" borderId="0" xfId="0" applyNumberFormat="1" applyFont="1" applyFill="1"/>
    <xf numFmtId="0" fontId="73" fillId="7" borderId="0" xfId="0" applyFont="1" applyFill="1" applyAlignment="1" applyProtection="1">
      <alignment horizontal="left" vertical="center" wrapText="1"/>
      <protection locked="0"/>
    </xf>
    <xf numFmtId="4" fontId="68" fillId="7" borderId="0" xfId="0" applyNumberFormat="1" applyFont="1" applyFill="1" applyAlignment="1">
      <alignment horizontal="left" vertical="center" wrapText="1"/>
    </xf>
    <xf numFmtId="0" fontId="68" fillId="7" borderId="0" xfId="0" applyFont="1" applyFill="1" applyAlignment="1">
      <alignment horizontal="left" vertical="center" wrapText="1"/>
    </xf>
    <xf numFmtId="0" fontId="68" fillId="7" borderId="0" xfId="0" applyFont="1" applyFill="1" applyAlignment="1" applyProtection="1">
      <alignment vertical="center"/>
      <protection locked="0"/>
    </xf>
    <xf numFmtId="4" fontId="68" fillId="7" borderId="0" xfId="0" applyNumberFormat="1" applyFont="1" applyFill="1" applyAlignment="1">
      <alignment vertical="center"/>
    </xf>
    <xf numFmtId="0" fontId="68" fillId="7" borderId="0" xfId="0" applyFont="1" applyFill="1" applyAlignment="1">
      <alignment vertical="center"/>
    </xf>
    <xf numFmtId="0" fontId="69" fillId="7" borderId="0" xfId="0" applyFont="1" applyFill="1"/>
    <xf numFmtId="0" fontId="74" fillId="7" borderId="0" xfId="0" applyFont="1" applyFill="1" applyAlignment="1" applyProtection="1">
      <alignment vertical="center" wrapText="1"/>
      <protection locked="0"/>
    </xf>
    <xf numFmtId="4" fontId="68" fillId="7" borderId="0" xfId="0" applyNumberFormat="1" applyFont="1" applyFill="1" applyAlignment="1">
      <alignment horizontal="center"/>
    </xf>
    <xf numFmtId="0" fontId="70" fillId="45" borderId="20" xfId="0" applyFont="1" applyFill="1" applyBorder="1" applyAlignment="1">
      <alignment horizontal="center" vertical="center" wrapText="1"/>
    </xf>
    <xf numFmtId="4" fontId="70" fillId="45" borderId="3" xfId="0" applyNumberFormat="1" applyFont="1" applyFill="1" applyBorder="1" applyAlignment="1">
      <alignment horizontal="center" vertical="center" wrapText="1"/>
    </xf>
    <xf numFmtId="4" fontId="70" fillId="45" borderId="20" xfId="0" applyNumberFormat="1" applyFont="1" applyFill="1" applyBorder="1" applyAlignment="1">
      <alignment horizontal="center" vertical="center" wrapText="1"/>
    </xf>
    <xf numFmtId="0" fontId="73" fillId="7" borderId="0" xfId="0" applyFont="1" applyFill="1" applyProtection="1">
      <protection locked="0"/>
    </xf>
    <xf numFmtId="4" fontId="71" fillId="0" borderId="0" xfId="0" applyNumberFormat="1" applyFont="1" applyAlignment="1">
      <alignment horizontal="center" vertical="center"/>
    </xf>
    <xf numFmtId="0" fontId="15" fillId="0" borderId="17" xfId="6" applyFont="1" applyBorder="1" applyAlignment="1">
      <alignment horizontal="center" vertical="center"/>
    </xf>
    <xf numFmtId="0" fontId="12" fillId="0" borderId="0" xfId="0" applyFont="1" applyAlignment="1">
      <alignment horizontal="center" vertical="center" wrapText="1"/>
    </xf>
    <xf numFmtId="0" fontId="15" fillId="0" borderId="0" xfId="6" applyFont="1" applyAlignment="1">
      <alignment horizontal="center" vertical="center"/>
    </xf>
    <xf numFmtId="0" fontId="70" fillId="7" borderId="0" xfId="0" applyFont="1" applyFill="1" applyAlignment="1">
      <alignment horizontal="center" vertical="center" wrapText="1"/>
    </xf>
    <xf numFmtId="4" fontId="15" fillId="0" borderId="0" xfId="0" applyNumberFormat="1" applyFont="1" applyAlignment="1">
      <alignment horizontal="center" vertical="center" wrapText="1"/>
    </xf>
    <xf numFmtId="4" fontId="15" fillId="0" borderId="0" xfId="0" applyNumberFormat="1" applyFont="1" applyAlignment="1">
      <alignment horizontal="center" vertical="center"/>
    </xf>
    <xf numFmtId="0" fontId="74" fillId="45" borderId="3" xfId="0" applyFont="1" applyFill="1" applyBorder="1" applyAlignment="1">
      <alignment horizontal="center" vertical="center" wrapText="1"/>
    </xf>
    <xf numFmtId="0" fontId="76" fillId="7" borderId="0" xfId="0" applyFont="1" applyFill="1" applyAlignment="1">
      <alignment horizontal="center" vertical="center" wrapText="1"/>
    </xf>
    <xf numFmtId="4" fontId="76" fillId="7" borderId="0" xfId="0" applyNumberFormat="1" applyFont="1" applyFill="1" applyAlignment="1">
      <alignment horizontal="center" vertical="center" wrapText="1"/>
    </xf>
    <xf numFmtId="4" fontId="71" fillId="7" borderId="0" xfId="0" applyNumberFormat="1" applyFont="1" applyFill="1" applyAlignment="1">
      <alignment horizontal="center" vertical="center"/>
    </xf>
    <xf numFmtId="4" fontId="68" fillId="0" borderId="0" xfId="0" applyNumberFormat="1" applyFont="1"/>
    <xf numFmtId="0" fontId="13" fillId="7" borderId="0" xfId="0" applyFont="1" applyFill="1" applyProtection="1">
      <protection locked="0"/>
    </xf>
    <xf numFmtId="0" fontId="15" fillId="7" borderId="0" xfId="0" applyFont="1" applyFill="1" applyAlignment="1" applyProtection="1">
      <alignment vertical="center" wrapText="1"/>
      <protection locked="0"/>
    </xf>
    <xf numFmtId="4" fontId="15" fillId="7" borderId="0" xfId="0" applyNumberFormat="1" applyFont="1" applyFill="1" applyAlignment="1" applyProtection="1">
      <alignment vertical="center" wrapText="1"/>
      <protection locked="0"/>
    </xf>
    <xf numFmtId="4" fontId="15" fillId="7" borderId="0" xfId="0" applyNumberFormat="1" applyFont="1" applyFill="1" applyAlignment="1" applyProtection="1">
      <alignment horizontal="center" vertical="center" wrapText="1"/>
      <protection locked="0"/>
    </xf>
    <xf numFmtId="4" fontId="13" fillId="7" borderId="0" xfId="0" applyNumberFormat="1" applyFont="1" applyFill="1" applyAlignment="1">
      <alignment horizontal="center" vertical="center"/>
    </xf>
    <xf numFmtId="0" fontId="14" fillId="45" borderId="20" xfId="0" applyFont="1" applyFill="1" applyBorder="1" applyAlignment="1">
      <alignment horizontal="center" vertical="center" wrapText="1"/>
    </xf>
    <xf numFmtId="4" fontId="14" fillId="45" borderId="20" xfId="0" applyNumberFormat="1" applyFont="1" applyFill="1" applyBorder="1" applyAlignment="1">
      <alignment horizontal="center" vertical="center" wrapText="1"/>
    </xf>
    <xf numFmtId="0" fontId="15" fillId="0" borderId="5" xfId="0" applyFont="1" applyBorder="1" applyAlignment="1">
      <alignment horizontal="center" vertical="center" wrapText="1"/>
    </xf>
    <xf numFmtId="0" fontId="15" fillId="17" borderId="17" xfId="6" applyFont="1" applyFill="1" applyBorder="1" applyAlignment="1">
      <alignment horizontal="center" vertical="center"/>
    </xf>
    <xf numFmtId="0" fontId="15" fillId="0" borderId="3" xfId="9" applyFont="1" applyFill="1" applyBorder="1" applyAlignment="1">
      <alignment horizontal="center" vertical="center" wrapText="1"/>
    </xf>
    <xf numFmtId="0" fontId="15" fillId="0" borderId="20" xfId="9" applyFont="1" applyFill="1" applyBorder="1" applyAlignment="1">
      <alignment horizontal="center" vertical="center" wrapText="1"/>
    </xf>
    <xf numFmtId="0" fontId="79" fillId="47" borderId="17" xfId="6" applyFont="1" applyFill="1" applyBorder="1" applyAlignment="1">
      <alignment horizontal="center" vertical="center"/>
    </xf>
    <xf numFmtId="0" fontId="15" fillId="7" borderId="0" xfId="0" applyFont="1" applyFill="1" applyAlignment="1">
      <alignment vertical="center" wrapText="1"/>
    </xf>
    <xf numFmtId="4" fontId="15" fillId="7" borderId="0" xfId="0" applyNumberFormat="1" applyFont="1" applyFill="1" applyAlignment="1">
      <alignment horizontal="center" vertical="center" wrapText="1"/>
    </xf>
    <xf numFmtId="0" fontId="19" fillId="45" borderId="3" xfId="0" applyFont="1" applyFill="1" applyBorder="1" applyAlignment="1">
      <alignment horizontal="center" vertical="center" wrapText="1"/>
    </xf>
    <xf numFmtId="4" fontId="12" fillId="0" borderId="0" xfId="0" applyNumberFormat="1" applyFont="1" applyAlignment="1">
      <alignment horizontal="center" vertical="center"/>
    </xf>
    <xf numFmtId="0" fontId="12" fillId="35" borderId="0" xfId="0" applyFont="1" applyFill="1"/>
    <xf numFmtId="0" fontId="12" fillId="35" borderId="0" xfId="0" applyFont="1" applyFill="1" applyAlignment="1">
      <alignment horizontal="left" vertical="center"/>
    </xf>
    <xf numFmtId="4" fontId="12" fillId="35" borderId="0" xfId="0" applyNumberFormat="1" applyFont="1" applyFill="1"/>
    <xf numFmtId="0" fontId="37" fillId="35" borderId="0" xfId="0" applyFont="1" applyFill="1"/>
    <xf numFmtId="0" fontId="13" fillId="35" borderId="0" xfId="0" applyFont="1" applyFill="1" applyAlignment="1">
      <alignment vertical="center"/>
    </xf>
    <xf numFmtId="4" fontId="13" fillId="35" borderId="0" xfId="0" applyNumberFormat="1" applyFont="1" applyFill="1" applyAlignment="1">
      <alignment horizontal="left"/>
    </xf>
    <xf numFmtId="4" fontId="16" fillId="35" borderId="0" xfId="0" applyNumberFormat="1" applyFont="1" applyFill="1"/>
    <xf numFmtId="0" fontId="17" fillId="35" borderId="0" xfId="0" applyFont="1" applyFill="1" applyAlignment="1">
      <alignment horizontal="left" vertical="center" wrapText="1"/>
    </xf>
    <xf numFmtId="4" fontId="12" fillId="35" borderId="0" xfId="0" applyNumberFormat="1" applyFont="1" applyFill="1" applyAlignment="1">
      <alignment horizontal="left" vertical="center" wrapText="1"/>
    </xf>
    <xf numFmtId="0" fontId="12" fillId="35" borderId="0" xfId="0" applyFont="1" applyFill="1" applyAlignment="1">
      <alignment horizontal="left" vertical="center" wrapText="1"/>
    </xf>
    <xf numFmtId="0" fontId="12" fillId="35" borderId="0" xfId="0" applyFont="1" applyFill="1" applyAlignment="1">
      <alignment vertical="center"/>
    </xf>
    <xf numFmtId="4" fontId="12" fillId="35" borderId="0" xfId="0" applyNumberFormat="1" applyFont="1" applyFill="1" applyAlignment="1">
      <alignment vertical="center"/>
    </xf>
    <xf numFmtId="0" fontId="13" fillId="35" borderId="0" xfId="0" applyFont="1" applyFill="1"/>
    <xf numFmtId="0" fontId="12" fillId="35" borderId="0" xfId="0" applyFont="1" applyFill="1" applyAlignment="1">
      <alignment vertical="center" wrapText="1"/>
    </xf>
    <xf numFmtId="0" fontId="19" fillId="35" borderId="0" xfId="0" applyFont="1" applyFill="1" applyAlignment="1">
      <alignment vertical="center" wrapText="1"/>
    </xf>
    <xf numFmtId="4" fontId="12" fillId="35" borderId="0" xfId="0" applyNumberFormat="1" applyFont="1" applyFill="1" applyAlignment="1">
      <alignment horizontal="center"/>
    </xf>
    <xf numFmtId="0" fontId="14" fillId="48" borderId="17" xfId="0" applyFont="1" applyFill="1" applyBorder="1" applyAlignment="1">
      <alignment horizontal="center" vertical="center" wrapText="1"/>
    </xf>
    <xf numFmtId="4" fontId="14" fillId="48" borderId="17" xfId="0" applyNumberFormat="1" applyFont="1" applyFill="1" applyBorder="1" applyAlignment="1">
      <alignment horizontal="center" vertical="center" wrapText="1"/>
    </xf>
    <xf numFmtId="0" fontId="17" fillId="35" borderId="0" xfId="0" applyFont="1" applyFill="1"/>
    <xf numFmtId="0" fontId="19" fillId="48" borderId="17" xfId="0" applyFont="1" applyFill="1" applyBorder="1" applyAlignment="1">
      <alignment horizontal="center" vertical="center" wrapText="1"/>
    </xf>
    <xf numFmtId="0" fontId="18" fillId="35" borderId="0" xfId="0" applyFont="1" applyFill="1" applyAlignment="1">
      <alignment horizontal="center" vertical="center" wrapText="1"/>
    </xf>
    <xf numFmtId="4" fontId="18" fillId="35" borderId="0" xfId="0" applyNumberFormat="1" applyFont="1" applyFill="1" applyAlignment="1">
      <alignment horizontal="center" vertical="center" wrapText="1"/>
    </xf>
    <xf numFmtId="4" fontId="12" fillId="35" borderId="0" xfId="0" applyNumberFormat="1" applyFont="1" applyFill="1" applyAlignment="1">
      <alignment horizontal="center" vertical="center"/>
    </xf>
    <xf numFmtId="0" fontId="14" fillId="35" borderId="0" xfId="0" applyFont="1" applyFill="1" applyAlignment="1">
      <alignment horizontal="center" vertical="center" wrapText="1"/>
    </xf>
    <xf numFmtId="0" fontId="12" fillId="7" borderId="0" xfId="0" applyFont="1" applyFill="1" applyAlignment="1">
      <alignment horizontal="left" vertical="center"/>
    </xf>
    <xf numFmtId="0" fontId="64" fillId="35" borderId="0" xfId="0" applyFont="1" applyFill="1"/>
    <xf numFmtId="0" fontId="64" fillId="35" borderId="0" xfId="0" applyFont="1" applyFill="1" applyAlignment="1">
      <alignment horizontal="left" vertical="center"/>
    </xf>
    <xf numFmtId="4" fontId="64" fillId="35" borderId="0" xfId="0" applyNumberFormat="1" applyFont="1" applyFill="1"/>
    <xf numFmtId="0" fontId="15" fillId="0" borderId="17" xfId="0" applyFont="1" applyBorder="1" applyAlignment="1">
      <alignment horizontal="center" vertical="center" wrapText="1" readingOrder="1"/>
    </xf>
    <xf numFmtId="0" fontId="15" fillId="0" borderId="18" xfId="0" applyFont="1" applyBorder="1" applyAlignment="1">
      <alignment horizontal="center" vertical="center" wrapText="1" readingOrder="1"/>
    </xf>
    <xf numFmtId="4" fontId="15" fillId="0" borderId="18" xfId="0" applyNumberFormat="1" applyFont="1" applyBorder="1" applyAlignment="1">
      <alignment horizontal="center" vertical="center" wrapText="1" readingOrder="1"/>
    </xf>
    <xf numFmtId="0" fontId="15" fillId="0" borderId="19" xfId="0" applyFont="1" applyBorder="1" applyAlignment="1">
      <alignment horizontal="center" vertical="center" wrapText="1" readingOrder="1"/>
    </xf>
    <xf numFmtId="4" fontId="12" fillId="0" borderId="18" xfId="0" applyNumberFormat="1" applyFont="1" applyBorder="1" applyAlignment="1">
      <alignment horizontal="center" vertical="center" wrapText="1" readingOrder="1"/>
    </xf>
    <xf numFmtId="4" fontId="12" fillId="0" borderId="17" xfId="0" applyNumberFormat="1" applyFont="1" applyBorder="1" applyAlignment="1">
      <alignment horizontal="center" vertical="center" wrapText="1" readingOrder="1"/>
    </xf>
    <xf numFmtId="4" fontId="15" fillId="0" borderId="3" xfId="0" applyNumberFormat="1" applyFont="1" applyBorder="1" applyAlignment="1">
      <alignment horizontal="center" vertical="center" wrapText="1" readingOrder="1"/>
    </xf>
    <xf numFmtId="0" fontId="0" fillId="7" borderId="3" xfId="0" applyFill="1" applyBorder="1" applyAlignment="1">
      <alignment wrapText="1"/>
    </xf>
    <xf numFmtId="0" fontId="0" fillId="7" borderId="3" xfId="0" applyFill="1" applyBorder="1"/>
    <xf numFmtId="0" fontId="12" fillId="0" borderId="17" xfId="0" applyFont="1" applyBorder="1" applyAlignment="1">
      <alignment horizontal="center" vertical="center" wrapText="1" readingOrder="1"/>
    </xf>
    <xf numFmtId="0" fontId="81" fillId="35" borderId="17" xfId="0" applyFont="1" applyFill="1" applyBorder="1" applyAlignment="1">
      <alignment horizontal="center" vertical="center"/>
    </xf>
    <xf numFmtId="0" fontId="2" fillId="0" borderId="0" xfId="0" applyFont="1"/>
    <xf numFmtId="0" fontId="12" fillId="0" borderId="18" xfId="0" applyFont="1" applyBorder="1" applyAlignment="1">
      <alignment horizontal="center" vertical="center" wrapText="1" readingOrder="1"/>
    </xf>
    <xf numFmtId="4" fontId="59" fillId="0" borderId="18" xfId="0" applyNumberFormat="1" applyFont="1" applyBorder="1" applyAlignment="1">
      <alignment horizontal="center" vertical="center" wrapText="1" readingOrder="1"/>
    </xf>
    <xf numFmtId="0" fontId="12" fillId="0" borderId="19" xfId="0" applyFont="1" applyBorder="1" applyAlignment="1">
      <alignment horizontal="center" vertical="center" wrapText="1" readingOrder="1"/>
    </xf>
    <xf numFmtId="4" fontId="59" fillId="0" borderId="17" xfId="0" applyNumberFormat="1" applyFont="1" applyBorder="1" applyAlignment="1">
      <alignment horizontal="center" vertical="center" wrapText="1" readingOrder="1"/>
    </xf>
    <xf numFmtId="0" fontId="81" fillId="52" borderId="17" xfId="0" applyFont="1" applyFill="1" applyBorder="1" applyAlignment="1">
      <alignment horizontal="center" vertical="center"/>
    </xf>
    <xf numFmtId="0" fontId="13" fillId="52" borderId="0" xfId="0" applyFont="1" applyFill="1"/>
    <xf numFmtId="0" fontId="2" fillId="12" borderId="0" xfId="0" applyFont="1" applyFill="1"/>
    <xf numFmtId="0" fontId="0" fillId="7" borderId="3" xfId="0" applyFill="1" applyBorder="1" applyAlignment="1">
      <alignment horizontal="center" vertical="center"/>
    </xf>
    <xf numFmtId="4" fontId="15" fillId="0" borderId="42" xfId="0" applyNumberFormat="1" applyFont="1" applyBorder="1" applyAlignment="1">
      <alignment horizontal="center" vertical="center" wrapText="1" readingOrder="1"/>
    </xf>
    <xf numFmtId="4" fontId="12" fillId="0" borderId="42" xfId="0" applyNumberFormat="1" applyFont="1" applyBorder="1" applyAlignment="1">
      <alignment horizontal="center" vertical="center" wrapText="1" readingOrder="1"/>
    </xf>
    <xf numFmtId="0" fontId="12" fillId="7" borderId="46" xfId="0" applyFont="1" applyFill="1" applyBorder="1"/>
    <xf numFmtId="0" fontId="81" fillId="52" borderId="17" xfId="0" applyFont="1" applyFill="1" applyBorder="1"/>
    <xf numFmtId="0" fontId="12" fillId="37" borderId="0" xfId="0" applyFont="1" applyFill="1"/>
    <xf numFmtId="0" fontId="0" fillId="37" borderId="0" xfId="0" applyFill="1"/>
    <xf numFmtId="0" fontId="12" fillId="0" borderId="0" xfId="0" applyFont="1" applyAlignment="1">
      <alignment horizontal="left" vertical="center"/>
    </xf>
    <xf numFmtId="0" fontId="14" fillId="48" borderId="18" xfId="0" applyFont="1" applyFill="1" applyBorder="1" applyAlignment="1">
      <alignment horizontal="center" vertical="center" wrapText="1"/>
    </xf>
    <xf numFmtId="4" fontId="18" fillId="0" borderId="17" xfId="0" applyNumberFormat="1" applyFont="1" applyBorder="1" applyAlignment="1">
      <alignment horizontal="center" vertical="center" wrapText="1"/>
    </xf>
    <xf numFmtId="0" fontId="18" fillId="0" borderId="18" xfId="0" applyFont="1" applyBorder="1" applyAlignment="1">
      <alignment horizontal="center" vertical="center" wrapText="1"/>
    </xf>
    <xf numFmtId="0" fontId="43" fillId="7" borderId="3" xfId="0" applyFont="1" applyFill="1" applyBorder="1" applyAlignment="1">
      <alignment wrapText="1"/>
    </xf>
    <xf numFmtId="0" fontId="37" fillId="7" borderId="3" xfId="0" applyFont="1" applyFill="1" applyBorder="1"/>
    <xf numFmtId="0" fontId="37" fillId="55" borderId="0" xfId="0" applyFont="1" applyFill="1"/>
    <xf numFmtId="0" fontId="37" fillId="7" borderId="0" xfId="0" applyFont="1" applyFill="1"/>
    <xf numFmtId="4" fontId="12" fillId="0" borderId="20" xfId="0" applyNumberFormat="1" applyFont="1" applyBorder="1" applyAlignment="1">
      <alignment horizontal="center" vertical="center" wrapText="1"/>
    </xf>
    <xf numFmtId="4" fontId="12" fillId="0" borderId="2" xfId="0" applyNumberFormat="1" applyFont="1" applyBorder="1" applyAlignment="1">
      <alignment horizontal="center" vertical="center" wrapText="1"/>
    </xf>
    <xf numFmtId="4" fontId="18" fillId="0" borderId="22" xfId="0" applyNumberFormat="1" applyFont="1" applyBorder="1" applyAlignment="1">
      <alignment horizontal="center" vertical="center" wrapText="1"/>
    </xf>
    <xf numFmtId="4" fontId="18" fillId="0" borderId="0" xfId="0" applyNumberFormat="1" applyFont="1" applyAlignment="1">
      <alignment horizontal="center" vertical="center" wrapText="1"/>
    </xf>
    <xf numFmtId="2" fontId="39" fillId="7" borderId="0" xfId="0" applyNumberFormat="1" applyFont="1" applyFill="1"/>
    <xf numFmtId="2" fontId="12" fillId="7" borderId="0" xfId="0" applyNumberFormat="1" applyFont="1" applyFill="1"/>
    <xf numFmtId="4" fontId="15" fillId="7" borderId="0" xfId="0" applyNumberFormat="1" applyFont="1" applyFill="1"/>
    <xf numFmtId="2" fontId="12" fillId="7" borderId="0" xfId="0" applyNumberFormat="1" applyFont="1" applyFill="1" applyAlignment="1">
      <alignment horizontal="left" vertical="center" wrapText="1"/>
    </xf>
    <xf numFmtId="2" fontId="12" fillId="7" borderId="0" xfId="0" applyNumberFormat="1" applyFont="1" applyFill="1" applyAlignment="1">
      <alignment vertical="center"/>
    </xf>
    <xf numFmtId="0" fontId="14" fillId="50" borderId="3" xfId="0" applyFont="1" applyFill="1" applyBorder="1" applyAlignment="1">
      <alignment horizontal="center" vertical="center" wrapText="1"/>
    </xf>
    <xf numFmtId="4" fontId="14" fillId="50" borderId="3" xfId="0" applyNumberFormat="1" applyFont="1" applyFill="1" applyBorder="1" applyAlignment="1">
      <alignment horizontal="center" vertical="center" wrapText="1"/>
    </xf>
    <xf numFmtId="3" fontId="12" fillId="0" borderId="17" xfId="0" applyNumberFormat="1" applyFont="1" applyBorder="1" applyAlignment="1">
      <alignment horizontal="center" vertical="center" wrapText="1"/>
    </xf>
    <xf numFmtId="3" fontId="15" fillId="0" borderId="3" xfId="0" applyNumberFormat="1" applyFont="1" applyBorder="1" applyAlignment="1">
      <alignment horizontal="center" vertical="center" wrapText="1"/>
    </xf>
    <xf numFmtId="4" fontId="82" fillId="0" borderId="17" xfId="0" applyNumberFormat="1" applyFont="1" applyBorder="1" applyAlignment="1">
      <alignment horizontal="center" vertical="center" wrapText="1"/>
    </xf>
    <xf numFmtId="4" fontId="59" fillId="0" borderId="17" xfId="0" applyNumberFormat="1" applyFont="1" applyBorder="1" applyAlignment="1">
      <alignment horizontal="center" vertical="center" wrapText="1"/>
    </xf>
    <xf numFmtId="0" fontId="0" fillId="6" borderId="0" xfId="0" applyFill="1"/>
    <xf numFmtId="0" fontId="19" fillId="7" borderId="0" xfId="0" applyFont="1" applyFill="1" applyAlignment="1" applyProtection="1">
      <alignment horizontal="center" vertical="center" wrapText="1"/>
      <protection locked="0"/>
    </xf>
    <xf numFmtId="2" fontId="18" fillId="7" borderId="0" xfId="0" applyNumberFormat="1" applyFont="1" applyFill="1" applyAlignment="1">
      <alignment horizontal="center" vertical="center" wrapText="1"/>
    </xf>
    <xf numFmtId="0" fontId="19" fillId="50" borderId="3" xfId="0" applyFont="1" applyFill="1" applyBorder="1" applyAlignment="1">
      <alignment horizontal="center" vertical="center" wrapText="1"/>
    </xf>
    <xf numFmtId="0" fontId="19" fillId="50" borderId="3" xfId="0" applyFont="1" applyFill="1" applyBorder="1" applyAlignment="1">
      <alignment vertical="center" wrapText="1"/>
    </xf>
    <xf numFmtId="2" fontId="12" fillId="0" borderId="0" xfId="0" applyNumberFormat="1" applyFont="1"/>
    <xf numFmtId="0" fontId="12" fillId="0" borderId="0" xfId="0" applyFont="1" applyProtection="1">
      <protection locked="0"/>
    </xf>
    <xf numFmtId="0" fontId="12" fillId="0" borderId="0" xfId="0" applyFont="1" applyAlignment="1" applyProtection="1">
      <alignment horizontal="left" vertical="center"/>
      <protection locked="0"/>
    </xf>
    <xf numFmtId="2" fontId="12" fillId="0" borderId="0" xfId="0" applyNumberFormat="1" applyFont="1" applyProtection="1">
      <protection locked="0"/>
    </xf>
    <xf numFmtId="4" fontId="12" fillId="0" borderId="0" xfId="0" applyNumberFormat="1" applyFont="1" applyProtection="1">
      <protection locked="0"/>
    </xf>
    <xf numFmtId="0" fontId="14" fillId="11" borderId="3" xfId="0" applyFont="1" applyFill="1" applyBorder="1" applyAlignment="1">
      <alignment horizontal="center" vertical="center" wrapText="1"/>
    </xf>
    <xf numFmtId="4" fontId="14" fillId="11" borderId="3" xfId="0" applyNumberFormat="1" applyFont="1" applyFill="1" applyBorder="1" applyAlignment="1">
      <alignment horizontal="center" vertical="center" wrapText="1"/>
    </xf>
    <xf numFmtId="0" fontId="12" fillId="0" borderId="0" xfId="0" applyFont="1" applyAlignment="1" applyProtection="1">
      <alignment horizontal="left" vertical="center" wrapText="1"/>
      <protection locked="0"/>
    </xf>
    <xf numFmtId="0" fontId="12" fillId="0" borderId="0" xfId="0" applyFont="1" applyAlignment="1" applyProtection="1">
      <alignment vertical="center"/>
      <protection locked="0"/>
    </xf>
    <xf numFmtId="164" fontId="6" fillId="0" borderId="8" xfId="0" applyNumberFormat="1" applyFont="1" applyFill="1" applyBorder="1" applyAlignment="1">
      <alignment horizontal="right" vertical="center"/>
    </xf>
    <xf numFmtId="0" fontId="4" fillId="2" borderId="48" xfId="0" applyFont="1" applyFill="1" applyBorder="1" applyAlignment="1">
      <alignment horizontal="center" vertical="center"/>
    </xf>
    <xf numFmtId="0" fontId="4" fillId="2" borderId="49" xfId="0" applyFont="1" applyFill="1" applyBorder="1" applyAlignment="1">
      <alignment horizontal="center" vertical="center"/>
    </xf>
    <xf numFmtId="0" fontId="4" fillId="2" borderId="50"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0" fillId="56" borderId="51" xfId="0" applyFill="1" applyBorder="1" applyAlignment="1">
      <alignment horizontal="center" vertical="center" wrapText="1"/>
    </xf>
    <xf numFmtId="0" fontId="0" fillId="56" borderId="52" xfId="0" applyFill="1" applyBorder="1" applyAlignment="1">
      <alignment horizontal="center" vertical="center" wrapText="1"/>
    </xf>
    <xf numFmtId="0" fontId="0" fillId="56" borderId="2" xfId="0" applyFill="1" applyBorder="1" applyAlignment="1">
      <alignment horizontal="center" vertical="center" wrapText="1"/>
    </xf>
    <xf numFmtId="0" fontId="0" fillId="56" borderId="39" xfId="0" applyFill="1" applyBorder="1" applyAlignment="1">
      <alignment horizontal="center" vertical="center" wrapText="1"/>
    </xf>
    <xf numFmtId="0" fontId="0" fillId="7" borderId="3" xfId="0" applyFill="1" applyBorder="1" applyAlignment="1">
      <alignment horizontal="center" vertical="center" wrapText="1"/>
    </xf>
    <xf numFmtId="0" fontId="0" fillId="0" borderId="52" xfId="0" applyBorder="1" applyAlignment="1">
      <alignment horizontal="center" vertical="center" wrapText="1"/>
    </xf>
    <xf numFmtId="0" fontId="0" fillId="56" borderId="53" xfId="0" applyFill="1" applyBorder="1" applyAlignment="1">
      <alignment horizontal="center" vertical="center" wrapText="1"/>
    </xf>
    <xf numFmtId="0" fontId="0" fillId="56" borderId="15" xfId="0" applyFill="1" applyBorder="1" applyAlignment="1">
      <alignment horizontal="center" vertical="center" wrapText="1"/>
    </xf>
    <xf numFmtId="0" fontId="0" fillId="56" borderId="3" xfId="0" applyFill="1" applyBorder="1" applyAlignment="1">
      <alignment horizontal="center" vertical="center" wrapText="1"/>
    </xf>
    <xf numFmtId="0" fontId="0" fillId="56" borderId="5" xfId="0" applyFill="1" applyBorder="1" applyAlignment="1">
      <alignment horizontal="center" vertical="center" wrapText="1"/>
    </xf>
    <xf numFmtId="0" fontId="0" fillId="0" borderId="15" xfId="0" applyBorder="1" applyAlignment="1">
      <alignment horizontal="center" vertical="center" wrapText="1"/>
    </xf>
    <xf numFmtId="0" fontId="0" fillId="56" borderId="54" xfId="0" applyFill="1" applyBorder="1" applyAlignment="1">
      <alignment horizontal="center" vertical="center" wrapText="1"/>
    </xf>
    <xf numFmtId="0" fontId="0" fillId="56" borderId="4" xfId="0" applyFill="1" applyBorder="1" applyAlignment="1">
      <alignment horizontal="center" vertical="center" wrapText="1"/>
    </xf>
    <xf numFmtId="0" fontId="0" fillId="56" borderId="55" xfId="0" applyFill="1" applyBorder="1" applyAlignment="1">
      <alignment horizontal="center" vertical="center" wrapText="1"/>
    </xf>
    <xf numFmtId="0" fontId="0" fillId="0" borderId="4" xfId="0" applyBorder="1" applyAlignment="1">
      <alignment horizontal="center" vertical="center" wrapText="1"/>
    </xf>
    <xf numFmtId="0" fontId="0" fillId="0" borderId="56"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0" fillId="20" borderId="0" xfId="0" applyFill="1" applyAlignment="1">
      <alignment vertical="center" wrapText="1"/>
    </xf>
    <xf numFmtId="0" fontId="4" fillId="2" borderId="3" xfId="0" applyFont="1" applyFill="1" applyBorder="1" applyAlignment="1">
      <alignment horizontal="center" vertical="center" wrapText="1"/>
    </xf>
    <xf numFmtId="0" fontId="0" fillId="0" borderId="3" xfId="0" applyBorder="1" applyAlignment="1">
      <alignment horizontal="left" vertical="center" wrapText="1"/>
    </xf>
    <xf numFmtId="0" fontId="0" fillId="21" borderId="54" xfId="0" applyFill="1" applyBorder="1" applyAlignment="1">
      <alignment horizontal="center" vertical="center" wrapText="1"/>
    </xf>
    <xf numFmtId="0" fontId="0" fillId="21" borderId="15" xfId="0" applyFill="1" applyBorder="1" applyAlignment="1">
      <alignment horizontal="center" vertical="center" wrapText="1"/>
    </xf>
    <xf numFmtId="0" fontId="0" fillId="21" borderId="3" xfId="0" applyFill="1" applyBorder="1" applyAlignment="1">
      <alignment horizontal="center" vertical="center" wrapText="1"/>
    </xf>
    <xf numFmtId="0" fontId="0" fillId="21" borderId="5" xfId="0" applyFill="1" applyBorder="1" applyAlignment="1">
      <alignment horizontal="center" vertical="center" wrapText="1"/>
    </xf>
    <xf numFmtId="0" fontId="0" fillId="21" borderId="3" xfId="0" applyFill="1" applyBorder="1" applyAlignment="1">
      <alignment vertical="center" wrapText="1"/>
    </xf>
    <xf numFmtId="0" fontId="0" fillId="21" borderId="3" xfId="0" applyFill="1" applyBorder="1" applyAlignment="1">
      <alignment horizontal="left" vertical="center" wrapText="1"/>
    </xf>
    <xf numFmtId="0" fontId="0" fillId="21" borderId="0" xfId="0" applyFill="1" applyAlignment="1">
      <alignment vertical="center" wrapText="1"/>
    </xf>
    <xf numFmtId="0" fontId="84" fillId="0" borderId="0" xfId="0" applyFont="1"/>
    <xf numFmtId="0" fontId="85" fillId="57" borderId="17" xfId="0" applyFont="1" applyFill="1" applyBorder="1" applyAlignment="1">
      <alignment horizontal="center" vertical="center" wrapText="1"/>
    </xf>
    <xf numFmtId="0" fontId="85" fillId="58" borderId="17" xfId="0" applyFont="1" applyFill="1" applyBorder="1" applyAlignment="1">
      <alignment horizontal="center" vertical="center" wrapText="1"/>
    </xf>
    <xf numFmtId="0" fontId="84" fillId="59" borderId="0" xfId="0" applyFont="1" applyFill="1"/>
    <xf numFmtId="0" fontId="84" fillId="0" borderId="0" xfId="0" quotePrefix="1" applyFont="1"/>
    <xf numFmtId="0" fontId="84" fillId="0" borderId="0" xfId="0" applyFont="1" applyAlignment="1">
      <alignment horizontal="center"/>
    </xf>
    <xf numFmtId="0" fontId="84" fillId="59" borderId="0" xfId="0" quotePrefix="1" applyFont="1" applyFill="1"/>
    <xf numFmtId="0" fontId="84" fillId="0" borderId="0" xfId="0" applyFont="1" applyFill="1"/>
    <xf numFmtId="0" fontId="84" fillId="0" borderId="0" xfId="0" quotePrefix="1" applyFont="1" applyFill="1"/>
    <xf numFmtId="0" fontId="84" fillId="0" borderId="0" xfId="0" applyFont="1" applyFill="1" applyAlignment="1">
      <alignment horizontal="center"/>
    </xf>
    <xf numFmtId="164" fontId="84" fillId="0" borderId="0" xfId="0" applyNumberFormat="1" applyFont="1"/>
    <xf numFmtId="164" fontId="84" fillId="0" borderId="0" xfId="0" applyNumberFormat="1" applyFont="1" applyFill="1"/>
    <xf numFmtId="0" fontId="0" fillId="7" borderId="0" xfId="0" applyFill="1" applyBorder="1" applyAlignment="1">
      <alignment vertical="center" wrapText="1"/>
    </xf>
    <xf numFmtId="0" fontId="0" fillId="7" borderId="0" xfId="0" applyFill="1" applyBorder="1" applyAlignment="1">
      <alignment wrapText="1"/>
    </xf>
    <xf numFmtId="0" fontId="0" fillId="7" borderId="0" xfId="0" applyFill="1" applyBorder="1"/>
    <xf numFmtId="0" fontId="9" fillId="7" borderId="0" xfId="0" applyFont="1" applyFill="1" applyAlignment="1">
      <alignment horizontal="center" vertical="center" wrapText="1"/>
    </xf>
    <xf numFmtId="0" fontId="7" fillId="0" borderId="9"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3" xfId="0" applyFont="1" applyBorder="1" applyAlignment="1">
      <alignment horizontal="center" vertical="center" wrapText="1"/>
    </xf>
    <xf numFmtId="0" fontId="5" fillId="0" borderId="9" xfId="0" applyFont="1" applyBorder="1" applyAlignment="1">
      <alignment horizontal="center" vertical="center"/>
    </xf>
    <xf numFmtId="0" fontId="5" fillId="0" borderId="7" xfId="0" applyFont="1" applyBorder="1" applyAlignment="1">
      <alignment horizontal="center" vertical="center"/>
    </xf>
    <xf numFmtId="0" fontId="7" fillId="0" borderId="9" xfId="0" applyFont="1" applyBorder="1" applyAlignment="1">
      <alignment horizontal="center" vertical="center"/>
    </xf>
    <xf numFmtId="0" fontId="7" fillId="0" borderId="13" xfId="0" applyFont="1" applyBorder="1" applyAlignment="1">
      <alignment horizontal="center" vertical="center"/>
    </xf>
    <xf numFmtId="0" fontId="7" fillId="0" borderId="7" xfId="0" applyFont="1" applyBorder="1" applyAlignment="1">
      <alignment horizontal="center" vertical="center"/>
    </xf>
    <xf numFmtId="0" fontId="5" fillId="3" borderId="3" xfId="0" applyFont="1" applyFill="1" applyBorder="1" applyAlignment="1">
      <alignment horizontal="center" vertical="center" wrapText="1"/>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xf>
    <xf numFmtId="0" fontId="5" fillId="0" borderId="9" xfId="0" applyFont="1" applyBorder="1" applyAlignment="1">
      <alignment horizontal="center" vertical="center" wrapText="1"/>
    </xf>
    <xf numFmtId="0" fontId="5" fillId="0" borderId="7" xfId="0" applyFont="1" applyBorder="1" applyAlignment="1">
      <alignment horizontal="center" vertical="center" wrapText="1"/>
    </xf>
    <xf numFmtId="0" fontId="12" fillId="7" borderId="5" xfId="0" applyFont="1" applyFill="1" applyBorder="1" applyAlignment="1">
      <alignment horizontal="left" vertical="center"/>
    </xf>
    <xf numFmtId="0" fontId="12" fillId="7" borderId="6" xfId="0" applyFont="1" applyFill="1" applyBorder="1" applyAlignment="1">
      <alignment horizontal="left" vertical="center"/>
    </xf>
    <xf numFmtId="0" fontId="12" fillId="7" borderId="15" xfId="0" applyFont="1" applyFill="1" applyBorder="1" applyAlignment="1">
      <alignment horizontal="left" vertical="center"/>
    </xf>
    <xf numFmtId="0" fontId="15" fillId="7" borderId="5" xfId="0" applyFont="1" applyFill="1" applyBorder="1" applyAlignment="1">
      <alignment horizontal="left" vertical="center" wrapText="1"/>
    </xf>
    <xf numFmtId="0" fontId="15" fillId="7" borderId="6" xfId="0" applyFont="1" applyFill="1" applyBorder="1" applyAlignment="1">
      <alignment horizontal="left" vertical="center" wrapText="1"/>
    </xf>
    <xf numFmtId="0" fontId="15" fillId="7" borderId="15" xfId="0" applyFont="1" applyFill="1" applyBorder="1" applyAlignment="1">
      <alignment horizontal="left" vertical="center" wrapText="1"/>
    </xf>
    <xf numFmtId="0" fontId="15" fillId="7" borderId="5" xfId="0" applyFont="1" applyFill="1" applyBorder="1" applyAlignment="1">
      <alignment horizontal="left" vertical="center"/>
    </xf>
    <xf numFmtId="0" fontId="15" fillId="7" borderId="6" xfId="0" applyFont="1" applyFill="1" applyBorder="1" applyAlignment="1">
      <alignment horizontal="left" vertical="center"/>
    </xf>
    <xf numFmtId="0" fontId="15" fillId="7" borderId="15" xfId="0" applyFont="1" applyFill="1" applyBorder="1" applyAlignment="1">
      <alignment horizontal="left" vertical="center"/>
    </xf>
    <xf numFmtId="0" fontId="15" fillId="0" borderId="5" xfId="0" applyFont="1" applyBorder="1" applyAlignment="1">
      <alignment horizontal="left" vertical="center" wrapText="1"/>
    </xf>
    <xf numFmtId="0" fontId="15" fillId="0" borderId="6" xfId="0" applyFont="1" applyBorder="1" applyAlignment="1">
      <alignment horizontal="left" vertical="center" wrapText="1"/>
    </xf>
    <xf numFmtId="0" fontId="15" fillId="0" borderId="15" xfId="0" applyFont="1" applyBorder="1" applyAlignment="1">
      <alignment horizontal="left" vertical="center" wrapText="1"/>
    </xf>
    <xf numFmtId="0" fontId="19" fillId="24" borderId="3" xfId="0" applyFont="1" applyFill="1" applyBorder="1" applyAlignment="1" applyProtection="1">
      <alignment horizontal="center" vertical="center" wrapText="1"/>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15" xfId="0" applyFont="1" applyFill="1" applyBorder="1" applyAlignment="1" applyProtection="1">
      <alignment horizontal="center" vertical="center"/>
      <protection locked="0"/>
    </xf>
    <xf numFmtId="0" fontId="19" fillId="24" borderId="5" xfId="0" applyFont="1" applyFill="1" applyBorder="1" applyAlignment="1">
      <alignment horizontal="center" vertical="center" wrapText="1"/>
    </xf>
    <xf numFmtId="0" fontId="19" fillId="24" borderId="6" xfId="0" applyFont="1" applyFill="1" applyBorder="1" applyAlignment="1">
      <alignment horizontal="center" vertical="center" wrapText="1"/>
    </xf>
    <xf numFmtId="0" fontId="19" fillId="24" borderId="15" xfId="0" applyFont="1" applyFill="1" applyBorder="1" applyAlignment="1">
      <alignment horizontal="center" vertical="center" wrapText="1"/>
    </xf>
    <xf numFmtId="0" fontId="0" fillId="19" borderId="16" xfId="0" applyFill="1" applyBorder="1" applyAlignment="1">
      <alignment horizontal="center" vertical="center" wrapText="1"/>
    </xf>
    <xf numFmtId="0" fontId="14" fillId="24" borderId="3" xfId="0" applyFont="1" applyFill="1" applyBorder="1" applyAlignment="1">
      <alignment horizontal="center" vertical="center" wrapText="1"/>
    </xf>
    <xf numFmtId="0" fontId="14" fillId="24" borderId="5" xfId="0" applyFont="1" applyFill="1" applyBorder="1" applyAlignment="1">
      <alignment horizontal="center" vertical="center" wrapText="1"/>
    </xf>
    <xf numFmtId="0" fontId="14" fillId="24" borderId="15" xfId="0" applyFont="1" applyFill="1" applyBorder="1" applyAlignment="1">
      <alignment horizontal="center" vertical="center" wrapText="1"/>
    </xf>
    <xf numFmtId="0" fontId="14" fillId="24" borderId="3" xfId="0" applyFont="1" applyFill="1" applyBorder="1" applyAlignment="1">
      <alignment horizontal="center" vertical="center" textRotation="90" wrapText="1"/>
    </xf>
    <xf numFmtId="0" fontId="18" fillId="0" borderId="3" xfId="0" applyFont="1" applyBorder="1" applyAlignment="1">
      <alignment vertical="center" wrapText="1"/>
    </xf>
    <xf numFmtId="0" fontId="18" fillId="0" borderId="6" xfId="0" applyFont="1" applyBorder="1" applyAlignment="1">
      <alignment vertical="center" wrapText="1"/>
    </xf>
    <xf numFmtId="0" fontId="18" fillId="0" borderId="15" xfId="0" applyFont="1" applyBorder="1" applyAlignment="1">
      <alignment vertical="center" wrapText="1"/>
    </xf>
    <xf numFmtId="0" fontId="14" fillId="24" borderId="20" xfId="0" applyFont="1" applyFill="1" applyBorder="1" applyAlignment="1">
      <alignment horizontal="center" vertical="center" textRotation="90" wrapText="1"/>
    </xf>
    <xf numFmtId="0" fontId="14" fillId="24" borderId="30" xfId="0" applyFont="1" applyFill="1" applyBorder="1" applyAlignment="1">
      <alignment horizontal="center" vertical="center" textRotation="90" wrapText="1"/>
    </xf>
    <xf numFmtId="0" fontId="14" fillId="24" borderId="2" xfId="0" applyFont="1" applyFill="1" applyBorder="1" applyAlignment="1">
      <alignment horizontal="center" vertical="center" textRotation="90" wrapText="1"/>
    </xf>
    <xf numFmtId="0" fontId="18" fillId="0" borderId="3" xfId="0" applyFont="1" applyBorder="1" applyAlignment="1">
      <alignment vertical="center"/>
    </xf>
    <xf numFmtId="0" fontId="18" fillId="0" borderId="6" xfId="0" applyFont="1" applyBorder="1" applyAlignment="1">
      <alignment vertical="center"/>
    </xf>
    <xf numFmtId="0" fontId="18" fillId="0" borderId="15" xfId="0" applyFont="1" applyBorder="1" applyAlignment="1">
      <alignment vertical="center"/>
    </xf>
    <xf numFmtId="0" fontId="18" fillId="0" borderId="44" xfId="0" applyFont="1" applyBorder="1" applyAlignment="1">
      <alignment vertical="center"/>
    </xf>
    <xf numFmtId="0" fontId="18" fillId="0" borderId="45" xfId="0" applyFont="1" applyBorder="1" applyAlignment="1">
      <alignment vertical="center"/>
    </xf>
    <xf numFmtId="0" fontId="12" fillId="0" borderId="3" xfId="0" applyFont="1" applyBorder="1" applyAlignment="1">
      <alignment vertical="center"/>
    </xf>
    <xf numFmtId="0" fontId="19" fillId="24" borderId="3" xfId="0" applyFont="1" applyFill="1" applyBorder="1" applyAlignment="1">
      <alignment horizontal="center" vertical="center" wrapText="1"/>
    </xf>
    <xf numFmtId="0" fontId="18" fillId="0" borderId="3" xfId="0" applyFont="1" applyBorder="1" applyAlignment="1">
      <alignment horizontal="left" vertical="center" wrapText="1"/>
    </xf>
    <xf numFmtId="0" fontId="12" fillId="0" borderId="3" xfId="0" applyFont="1" applyBorder="1" applyAlignment="1">
      <alignment horizontal="left" vertical="center" wrapText="1"/>
    </xf>
    <xf numFmtId="0" fontId="14" fillId="26" borderId="5" xfId="0" applyFont="1" applyFill="1" applyBorder="1" applyAlignment="1">
      <alignment horizontal="center" vertical="center" wrapText="1"/>
    </xf>
    <xf numFmtId="0" fontId="14" fillId="26" borderId="15" xfId="0" applyFont="1" applyFill="1" applyBorder="1" applyAlignment="1">
      <alignment horizontal="center" vertical="center" wrapText="1"/>
    </xf>
    <xf numFmtId="0" fontId="14" fillId="26" borderId="3" xfId="0" applyFont="1" applyFill="1" applyBorder="1" applyAlignment="1">
      <alignment horizontal="center" vertical="center" wrapText="1"/>
    </xf>
    <xf numFmtId="0" fontId="19" fillId="26" borderId="3" xfId="0" applyFont="1" applyFill="1" applyBorder="1" applyAlignment="1">
      <alignment horizontal="center" vertical="center" wrapText="1"/>
    </xf>
    <xf numFmtId="0" fontId="19" fillId="26" borderId="5" xfId="0" applyFont="1" applyFill="1" applyBorder="1" applyAlignment="1" applyProtection="1">
      <alignment horizontal="center" vertical="center" wrapText="1"/>
      <protection locked="0"/>
    </xf>
    <xf numFmtId="0" fontId="19" fillId="26" borderId="15" xfId="0" applyFont="1" applyFill="1" applyBorder="1" applyAlignment="1" applyProtection="1">
      <alignment horizontal="center" vertical="center" wrapText="1"/>
      <protection locked="0"/>
    </xf>
    <xf numFmtId="0" fontId="19" fillId="26" borderId="3" xfId="0" applyFont="1" applyFill="1" applyBorder="1" applyAlignment="1" applyProtection="1">
      <alignment horizontal="center" vertical="center" wrapText="1"/>
      <protection locked="0"/>
    </xf>
    <xf numFmtId="0" fontId="19" fillId="26" borderId="5" xfId="0" applyFont="1" applyFill="1" applyBorder="1" applyAlignment="1">
      <alignment horizontal="center" vertical="center" wrapText="1"/>
    </xf>
    <xf numFmtId="0" fontId="19" fillId="26" borderId="6" xfId="0" applyFont="1" applyFill="1" applyBorder="1" applyAlignment="1">
      <alignment horizontal="center" vertical="center" wrapText="1"/>
    </xf>
    <xf numFmtId="0" fontId="19" fillId="26" borderId="15" xfId="0" applyFont="1" applyFill="1" applyBorder="1" applyAlignment="1">
      <alignment horizontal="center" vertical="center" wrapText="1"/>
    </xf>
    <xf numFmtId="0" fontId="14" fillId="26" borderId="3" xfId="0" applyFont="1" applyFill="1" applyBorder="1" applyAlignment="1">
      <alignment horizontal="center" vertical="center" textRotation="90" wrapText="1"/>
    </xf>
    <xf numFmtId="0" fontId="14" fillId="26" borderId="20" xfId="0" applyFont="1" applyFill="1" applyBorder="1" applyAlignment="1">
      <alignment horizontal="center" vertical="center" textRotation="90" wrapText="1"/>
    </xf>
    <xf numFmtId="0" fontId="14" fillId="26" borderId="30" xfId="0" applyFont="1" applyFill="1" applyBorder="1" applyAlignment="1">
      <alignment horizontal="center" vertical="center" textRotation="90" wrapText="1"/>
    </xf>
    <xf numFmtId="0" fontId="14" fillId="26" borderId="2" xfId="0" applyFont="1" applyFill="1" applyBorder="1" applyAlignment="1">
      <alignment horizontal="center" vertical="center" textRotation="90" wrapText="1"/>
    </xf>
    <xf numFmtId="0" fontId="19" fillId="38" borderId="3" xfId="0" applyFont="1" applyFill="1" applyBorder="1" applyAlignment="1">
      <alignment horizontal="center" vertical="center" wrapText="1"/>
    </xf>
    <xf numFmtId="0" fontId="43" fillId="12" borderId="16" xfId="0" applyFont="1" applyFill="1" applyBorder="1" applyAlignment="1">
      <alignment horizontal="center" wrapText="1"/>
    </xf>
    <xf numFmtId="0" fontId="14" fillId="38" borderId="3" xfId="0" applyFont="1" applyFill="1" applyBorder="1" applyAlignment="1">
      <alignment horizontal="center" vertical="center" wrapText="1"/>
    </xf>
    <xf numFmtId="0" fontId="14" fillId="38" borderId="5" xfId="0" applyFont="1" applyFill="1" applyBorder="1" applyAlignment="1">
      <alignment horizontal="center" vertical="center" wrapText="1"/>
    </xf>
    <xf numFmtId="0" fontId="19" fillId="38" borderId="3" xfId="0" applyFont="1" applyFill="1" applyBorder="1" applyAlignment="1" applyProtection="1">
      <alignment horizontal="center" vertical="center" wrapText="1"/>
      <protection locked="0"/>
    </xf>
    <xf numFmtId="0" fontId="19" fillId="38" borderId="5" xfId="0" applyFont="1" applyFill="1" applyBorder="1" applyAlignment="1">
      <alignment horizontal="center" vertical="center" wrapText="1"/>
    </xf>
    <xf numFmtId="0" fontId="19" fillId="38" borderId="6" xfId="0" applyFont="1" applyFill="1" applyBorder="1" applyAlignment="1">
      <alignment horizontal="center" vertical="center" wrapText="1"/>
    </xf>
    <xf numFmtId="0" fontId="19" fillId="38" borderId="15" xfId="0" applyFont="1" applyFill="1" applyBorder="1" applyAlignment="1">
      <alignment horizontal="center" vertical="center" wrapText="1"/>
    </xf>
    <xf numFmtId="0" fontId="14" fillId="38" borderId="3" xfId="0" applyFont="1" applyFill="1" applyBorder="1" applyAlignment="1">
      <alignment horizontal="center" vertical="center" textRotation="90" wrapText="1"/>
    </xf>
    <xf numFmtId="0" fontId="18" fillId="0" borderId="3" xfId="0" applyFont="1" applyBorder="1" applyAlignment="1">
      <alignment horizontal="left" vertical="center"/>
    </xf>
    <xf numFmtId="0" fontId="12" fillId="0" borderId="3" xfId="0" applyFont="1" applyBorder="1" applyAlignment="1">
      <alignment horizontal="left" vertical="center"/>
    </xf>
    <xf numFmtId="0" fontId="18" fillId="27" borderId="3" xfId="0" applyFont="1" applyFill="1" applyBorder="1" applyAlignment="1">
      <alignment horizontal="left" vertical="center"/>
    </xf>
    <xf numFmtId="0" fontId="18" fillId="30" borderId="3" xfId="0" applyFont="1" applyFill="1" applyBorder="1" applyAlignment="1">
      <alignment horizontal="left" vertical="center"/>
    </xf>
    <xf numFmtId="0" fontId="15" fillId="27" borderId="3" xfId="0" applyFont="1" applyFill="1" applyBorder="1" applyAlignment="1">
      <alignment horizontal="left" vertical="center" wrapText="1"/>
    </xf>
    <xf numFmtId="0" fontId="15" fillId="30" borderId="3" xfId="0" applyFont="1" applyFill="1" applyBorder="1" applyAlignment="1">
      <alignment horizontal="left" vertical="center" wrapText="1"/>
    </xf>
    <xf numFmtId="0" fontId="15" fillId="27" borderId="3" xfId="0" applyFont="1" applyFill="1" applyBorder="1" applyAlignment="1">
      <alignment horizontal="left" vertical="center"/>
    </xf>
    <xf numFmtId="0" fontId="15" fillId="30" borderId="3" xfId="0" applyFont="1" applyFill="1" applyBorder="1" applyAlignment="1">
      <alignment horizontal="left" vertical="center"/>
    </xf>
    <xf numFmtId="0" fontId="15" fillId="0" borderId="3" xfId="0" applyFont="1" applyBorder="1" applyAlignment="1">
      <alignment horizontal="left" vertical="center" wrapText="1"/>
    </xf>
    <xf numFmtId="0" fontId="33" fillId="28" borderId="20" xfId="0" applyFont="1" applyFill="1" applyBorder="1" applyAlignment="1">
      <alignment horizontal="center" vertical="center" wrapText="1"/>
    </xf>
    <xf numFmtId="0" fontId="33" fillId="28" borderId="2" xfId="0" applyFont="1" applyFill="1" applyBorder="1" applyAlignment="1">
      <alignment horizontal="center" vertical="center" wrapText="1"/>
    </xf>
    <xf numFmtId="0" fontId="14" fillId="28" borderId="3" xfId="0" applyFont="1" applyFill="1" applyBorder="1" applyAlignment="1" applyProtection="1">
      <alignment horizontal="center" vertical="center" wrapText="1"/>
      <protection locked="0"/>
    </xf>
    <xf numFmtId="0" fontId="14" fillId="28" borderId="3" xfId="0" applyFont="1" applyFill="1" applyBorder="1" applyAlignment="1">
      <alignment horizontal="center" vertical="center" wrapText="1"/>
    </xf>
    <xf numFmtId="0" fontId="14" fillId="29" borderId="3" xfId="0" applyFont="1" applyFill="1" applyBorder="1" applyAlignment="1">
      <alignment horizontal="center" vertical="center" wrapText="1"/>
    </xf>
    <xf numFmtId="0" fontId="14" fillId="28" borderId="3" xfId="0" applyFont="1" applyFill="1" applyBorder="1" applyAlignment="1">
      <alignment horizontal="center" vertical="center" textRotation="90" wrapText="1"/>
    </xf>
    <xf numFmtId="0" fontId="18" fillId="27" borderId="5" xfId="0" applyFont="1" applyFill="1" applyBorder="1" applyAlignment="1">
      <alignment horizontal="left" vertical="center"/>
    </xf>
    <xf numFmtId="0" fontId="18" fillId="27" borderId="6" xfId="0" applyFont="1" applyFill="1" applyBorder="1" applyAlignment="1">
      <alignment horizontal="left" vertical="center"/>
    </xf>
    <xf numFmtId="0" fontId="18" fillId="27" borderId="15" xfId="0" applyFont="1" applyFill="1" applyBorder="1" applyAlignment="1">
      <alignment horizontal="left" vertical="center"/>
    </xf>
    <xf numFmtId="0" fontId="14" fillId="31" borderId="3" xfId="0" applyFont="1" applyFill="1" applyBorder="1" applyAlignment="1">
      <alignment horizontal="center" vertical="center" wrapText="1"/>
    </xf>
    <xf numFmtId="0" fontId="14" fillId="31" borderId="3" xfId="0" applyFont="1" applyFill="1" applyBorder="1" applyAlignment="1" applyProtection="1">
      <alignment horizontal="center" vertical="center" wrapText="1"/>
      <protection locked="0"/>
    </xf>
    <xf numFmtId="0" fontId="33" fillId="31" borderId="20" xfId="0" applyFont="1" applyFill="1" applyBorder="1" applyAlignment="1">
      <alignment horizontal="center" vertical="center" wrapText="1"/>
    </xf>
    <xf numFmtId="0" fontId="33" fillId="31" borderId="2" xfId="0" applyFont="1" applyFill="1" applyBorder="1" applyAlignment="1">
      <alignment horizontal="center" vertical="center" wrapText="1"/>
    </xf>
    <xf numFmtId="0" fontId="14" fillId="31" borderId="3" xfId="0" applyFont="1" applyFill="1" applyBorder="1" applyAlignment="1">
      <alignment horizontal="center" vertical="center" textRotation="90" wrapText="1"/>
    </xf>
    <xf numFmtId="0" fontId="14" fillId="31" borderId="5" xfId="0" applyFont="1" applyFill="1" applyBorder="1" applyAlignment="1">
      <alignment horizontal="center" vertical="center" wrapText="1"/>
    </xf>
    <xf numFmtId="0" fontId="14" fillId="31" borderId="15"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0" fillId="12" borderId="16" xfId="0" applyFill="1" applyBorder="1" applyAlignment="1">
      <alignment horizontal="center" vertical="center" wrapText="1"/>
    </xf>
    <xf numFmtId="0" fontId="14" fillId="13" borderId="18" xfId="0" applyFont="1" applyFill="1" applyBorder="1" applyAlignment="1">
      <alignment horizontal="center" vertical="center" wrapText="1"/>
    </xf>
    <xf numFmtId="0" fontId="21" fillId="0" borderId="19" xfId="0" applyFont="1" applyBorder="1"/>
    <xf numFmtId="0" fontId="14" fillId="10" borderId="5" xfId="0" applyFont="1" applyFill="1" applyBorder="1" applyAlignment="1">
      <alignment horizontal="center" vertical="center" wrapText="1"/>
    </xf>
    <xf numFmtId="0" fontId="14" fillId="10" borderId="15" xfId="0" applyFont="1" applyFill="1" applyBorder="1" applyAlignment="1">
      <alignment horizontal="center" vertical="center" wrapText="1"/>
    </xf>
    <xf numFmtId="0" fontId="19" fillId="10" borderId="3" xfId="0" applyFont="1" applyFill="1" applyBorder="1" applyAlignment="1" applyProtection="1">
      <alignment horizontal="center" vertical="center" wrapText="1"/>
      <protection locked="0"/>
    </xf>
    <xf numFmtId="0" fontId="19" fillId="10" borderId="5" xfId="0" applyFont="1" applyFill="1" applyBorder="1" applyAlignment="1">
      <alignment horizontal="center" vertical="center" wrapText="1"/>
    </xf>
    <xf numFmtId="0" fontId="19" fillId="10" borderId="6" xfId="0" applyFont="1" applyFill="1" applyBorder="1" applyAlignment="1">
      <alignment horizontal="center" vertical="center" wrapText="1"/>
    </xf>
    <xf numFmtId="0" fontId="19" fillId="10" borderId="15" xfId="0" applyFont="1" applyFill="1" applyBorder="1" applyAlignment="1">
      <alignment horizontal="center" vertical="center" wrapText="1"/>
    </xf>
    <xf numFmtId="0" fontId="14" fillId="10" borderId="3" xfId="0" applyFont="1" applyFill="1" applyBorder="1" applyAlignment="1">
      <alignment horizontal="center" vertical="center" textRotation="90" wrapText="1"/>
    </xf>
    <xf numFmtId="0" fontId="12" fillId="0" borderId="3" xfId="0" applyFont="1" applyBorder="1" applyAlignment="1" applyProtection="1">
      <alignment vertical="center"/>
      <protection locked="0"/>
    </xf>
    <xf numFmtId="0" fontId="15" fillId="0" borderId="3" xfId="0" applyFont="1" applyBorder="1" applyProtection="1">
      <protection locked="0"/>
    </xf>
    <xf numFmtId="0" fontId="19" fillId="10" borderId="3" xfId="0" applyFont="1" applyFill="1" applyBorder="1" applyAlignment="1">
      <alignment horizontal="center" vertical="center" wrapText="1"/>
    </xf>
    <xf numFmtId="0" fontId="12" fillId="0" borderId="18" xfId="8" applyFont="1" applyBorder="1" applyAlignment="1">
      <alignment horizontal="left" vertical="center" wrapText="1"/>
    </xf>
    <xf numFmtId="0" fontId="34" fillId="0" borderId="28" xfId="8" applyFont="1" applyBorder="1"/>
    <xf numFmtId="0" fontId="34" fillId="0" borderId="19" xfId="8" applyFont="1" applyBorder="1"/>
    <xf numFmtId="0" fontId="12" fillId="0" borderId="18" xfId="6" applyFont="1" applyBorder="1" applyAlignment="1">
      <alignment horizontal="left" vertical="center" wrapText="1"/>
    </xf>
    <xf numFmtId="0" fontId="34" fillId="0" borderId="28" xfId="6" applyFont="1" applyBorder="1"/>
    <xf numFmtId="0" fontId="34" fillId="0" borderId="19" xfId="6" applyFont="1" applyBorder="1"/>
    <xf numFmtId="0" fontId="12" fillId="35" borderId="18" xfId="8" applyFont="1" applyFill="1" applyBorder="1" applyAlignment="1">
      <alignment horizontal="left" vertical="center"/>
    </xf>
    <xf numFmtId="0" fontId="14" fillId="39" borderId="18" xfId="8" applyFont="1" applyFill="1" applyBorder="1" applyAlignment="1">
      <alignment horizontal="center" vertical="center" wrapText="1"/>
    </xf>
    <xf numFmtId="0" fontId="34" fillId="40" borderId="19" xfId="8" applyFont="1" applyFill="1" applyBorder="1"/>
    <xf numFmtId="0" fontId="12" fillId="35" borderId="18" xfId="8" applyFont="1" applyFill="1" applyBorder="1" applyAlignment="1">
      <alignment horizontal="left" vertical="center" wrapText="1"/>
    </xf>
    <xf numFmtId="0" fontId="19" fillId="39" borderId="18" xfId="8" applyFont="1" applyFill="1" applyBorder="1" applyAlignment="1">
      <alignment horizontal="center" vertical="center" wrapText="1"/>
    </xf>
    <xf numFmtId="0" fontId="19" fillId="39" borderId="40" xfId="8" applyFont="1" applyFill="1" applyBorder="1" applyAlignment="1">
      <alignment horizontal="center" vertical="center" wrapText="1"/>
    </xf>
    <xf numFmtId="0" fontId="34" fillId="40" borderId="32" xfId="8" applyFont="1" applyFill="1" applyBorder="1"/>
    <xf numFmtId="0" fontId="34" fillId="40" borderId="36" xfId="8" applyFont="1" applyFill="1" applyBorder="1"/>
    <xf numFmtId="0" fontId="43" fillId="41" borderId="41" xfId="8" applyFont="1" applyFill="1" applyBorder="1" applyAlignment="1">
      <alignment horizontal="center" vertical="center" wrapText="1"/>
    </xf>
    <xf numFmtId="0" fontId="34" fillId="0" borderId="41" xfId="8" applyFont="1" applyBorder="1"/>
    <xf numFmtId="0" fontId="34" fillId="40" borderId="28" xfId="8" applyFont="1" applyFill="1" applyBorder="1"/>
    <xf numFmtId="0" fontId="14" fillId="39" borderId="18" xfId="0" applyFont="1" applyFill="1" applyBorder="1" applyAlignment="1">
      <alignment horizontal="center" vertical="center" wrapText="1"/>
    </xf>
    <xf numFmtId="0" fontId="14" fillId="39" borderId="28" xfId="0" applyFont="1" applyFill="1" applyBorder="1" applyAlignment="1">
      <alignment horizontal="center" vertical="center" wrapText="1"/>
    </xf>
    <xf numFmtId="0" fontId="14" fillId="39" borderId="23" xfId="8" applyFont="1" applyFill="1" applyBorder="1" applyAlignment="1">
      <alignment horizontal="center" vertical="center" textRotation="90" wrapText="1"/>
    </xf>
    <xf numFmtId="0" fontId="34" fillId="40" borderId="21" xfId="8" applyFont="1" applyFill="1" applyBorder="1"/>
    <xf numFmtId="0" fontId="34" fillId="40" borderId="38" xfId="8" applyFont="1" applyFill="1" applyBorder="1"/>
    <xf numFmtId="0" fontId="18" fillId="0" borderId="18" xfId="8" applyFont="1" applyBorder="1" applyAlignment="1">
      <alignment vertical="center"/>
    </xf>
    <xf numFmtId="0" fontId="18" fillId="0" borderId="18" xfId="8" applyFont="1" applyBorder="1" applyAlignment="1">
      <alignment vertical="center" wrapText="1"/>
    </xf>
    <xf numFmtId="0" fontId="12" fillId="16" borderId="3" xfId="0" applyFont="1" applyFill="1" applyBorder="1" applyAlignment="1">
      <alignment vertical="center" wrapText="1"/>
    </xf>
    <xf numFmtId="0" fontId="14" fillId="32" borderId="3" xfId="0" applyFont="1" applyFill="1" applyBorder="1" applyAlignment="1">
      <alignment horizontal="center" vertical="center" wrapText="1"/>
    </xf>
    <xf numFmtId="0" fontId="19" fillId="32" borderId="3" xfId="0" applyFont="1" applyFill="1" applyBorder="1" applyAlignment="1" applyProtection="1">
      <alignment horizontal="center" vertical="center" wrapText="1"/>
      <protection locked="0"/>
    </xf>
    <xf numFmtId="0" fontId="19" fillId="32" borderId="5" xfId="0" applyFont="1" applyFill="1" applyBorder="1" applyAlignment="1">
      <alignment horizontal="center" vertical="center" wrapText="1"/>
    </xf>
    <xf numFmtId="0" fontId="19" fillId="32" borderId="6" xfId="0" applyFont="1" applyFill="1" applyBorder="1" applyAlignment="1">
      <alignment horizontal="center" vertical="center" wrapText="1"/>
    </xf>
    <xf numFmtId="0" fontId="19" fillId="32" borderId="34" xfId="0" applyFont="1" applyFill="1" applyBorder="1" applyAlignment="1">
      <alignment horizontal="center" vertical="center" wrapText="1"/>
    </xf>
    <xf numFmtId="0" fontId="19" fillId="32" borderId="35" xfId="0" applyFont="1" applyFill="1" applyBorder="1" applyAlignment="1">
      <alignment horizontal="center" vertical="center" wrapText="1"/>
    </xf>
    <xf numFmtId="0" fontId="12" fillId="19" borderId="16" xfId="0" applyFont="1" applyFill="1" applyBorder="1" applyAlignment="1">
      <alignment horizontal="center" vertical="center" wrapText="1"/>
    </xf>
    <xf numFmtId="0" fontId="14" fillId="32" borderId="20" xfId="0" applyFont="1" applyFill="1" applyBorder="1" applyAlignment="1">
      <alignment horizontal="center" vertical="center" wrapText="1"/>
    </xf>
    <xf numFmtId="0" fontId="14" fillId="32" borderId="3" xfId="0" applyFont="1" applyFill="1" applyBorder="1" applyAlignment="1">
      <alignment horizontal="center" vertical="center" textRotation="90" wrapText="1"/>
    </xf>
    <xf numFmtId="0" fontId="12" fillId="0" borderId="3" xfId="0" applyFont="1" applyBorder="1" applyAlignment="1">
      <alignment vertical="center" wrapText="1"/>
    </xf>
    <xf numFmtId="0" fontId="15" fillId="0" borderId="5" xfId="0" applyFont="1" applyBorder="1" applyAlignment="1">
      <alignment horizontal="left" vertical="center"/>
    </xf>
    <xf numFmtId="0" fontId="15" fillId="0" borderId="6" xfId="0" applyFont="1" applyBorder="1" applyAlignment="1">
      <alignment horizontal="left" vertical="center"/>
    </xf>
    <xf numFmtId="0" fontId="15" fillId="0" borderId="15" xfId="0" applyFont="1" applyBorder="1" applyAlignment="1">
      <alignment horizontal="left" vertical="center"/>
    </xf>
    <xf numFmtId="0" fontId="19" fillId="32" borderId="15" xfId="0" applyFont="1" applyFill="1" applyBorder="1" applyAlignment="1">
      <alignment horizontal="center" vertical="center" wrapText="1"/>
    </xf>
    <xf numFmtId="0" fontId="12" fillId="0" borderId="3" xfId="0" applyFont="1" applyBorder="1" applyAlignment="1">
      <alignment horizontal="center" vertical="center" wrapText="1"/>
    </xf>
    <xf numFmtId="0" fontId="12" fillId="0" borderId="16" xfId="0" applyFont="1" applyBorder="1" applyAlignment="1">
      <alignment horizontal="center" vertical="center" wrapText="1"/>
    </xf>
    <xf numFmtId="0" fontId="19" fillId="32" borderId="3" xfId="0" applyFont="1" applyFill="1" applyBorder="1" applyAlignment="1">
      <alignment horizontal="center" vertical="center" textRotation="90" wrapText="1"/>
    </xf>
    <xf numFmtId="0" fontId="19" fillId="32" borderId="3" xfId="0" applyFont="1" applyFill="1" applyBorder="1" applyAlignment="1">
      <alignment horizontal="center" vertical="center" wrapText="1"/>
    </xf>
    <xf numFmtId="0" fontId="19" fillId="42" borderId="18" xfId="8" applyFont="1" applyFill="1" applyBorder="1" applyAlignment="1">
      <alignment horizontal="center" vertical="center" wrapText="1"/>
    </xf>
    <xf numFmtId="0" fontId="14" fillId="42" borderId="18" xfId="8" applyFont="1" applyFill="1" applyBorder="1" applyAlignment="1">
      <alignment horizontal="center" vertical="center" wrapText="1"/>
    </xf>
    <xf numFmtId="0" fontId="37" fillId="41" borderId="41" xfId="8" applyFont="1" applyFill="1" applyBorder="1" applyAlignment="1">
      <alignment horizontal="center" vertical="center" wrapText="1"/>
    </xf>
    <xf numFmtId="0" fontId="14" fillId="42" borderId="23" xfId="8" applyFont="1" applyFill="1" applyBorder="1" applyAlignment="1">
      <alignment horizontal="center" vertical="center" textRotation="90" wrapText="1"/>
    </xf>
    <xf numFmtId="0" fontId="34" fillId="0" borderId="21" xfId="8" applyFont="1" applyBorder="1"/>
    <xf numFmtId="0" fontId="34" fillId="0" borderId="38" xfId="8" applyFont="1" applyBorder="1"/>
    <xf numFmtId="0" fontId="18" fillId="0" borderId="18" xfId="8" applyFont="1" applyBorder="1" applyAlignment="1">
      <alignment horizontal="left" vertical="center"/>
    </xf>
    <xf numFmtId="0" fontId="12" fillId="0" borderId="18" xfId="8" applyFont="1" applyBorder="1" applyAlignment="1">
      <alignment horizontal="left" vertical="center"/>
    </xf>
    <xf numFmtId="0" fontId="15" fillId="0" borderId="18" xfId="0" applyFont="1" applyBorder="1" applyAlignment="1">
      <alignment horizontal="left" vertical="center" wrapText="1"/>
    </xf>
    <xf numFmtId="0" fontId="34" fillId="0" borderId="28" xfId="0" applyFont="1" applyBorder="1"/>
    <xf numFmtId="0" fontId="34" fillId="0" borderId="19" xfId="0" applyFont="1" applyBorder="1"/>
    <xf numFmtId="0" fontId="15" fillId="7" borderId="18" xfId="6" applyFont="1" applyFill="1" applyBorder="1" applyAlignment="1">
      <alignment horizontal="left" vertical="center" wrapText="1"/>
    </xf>
    <xf numFmtId="0" fontId="34" fillId="7" borderId="28" xfId="6" applyFont="1" applyFill="1" applyBorder="1"/>
    <xf numFmtId="0" fontId="34" fillId="7" borderId="19" xfId="6" applyFont="1" applyFill="1" applyBorder="1"/>
    <xf numFmtId="0" fontId="14" fillId="44" borderId="18" xfId="8" applyFont="1" applyFill="1" applyBorder="1" applyAlignment="1">
      <alignment horizontal="center" vertical="center" wrapText="1"/>
    </xf>
    <xf numFmtId="0" fontId="19" fillId="44" borderId="18" xfId="8" applyFont="1" applyFill="1" applyBorder="1" applyAlignment="1">
      <alignment horizontal="center" vertical="center" wrapText="1"/>
    </xf>
    <xf numFmtId="0" fontId="19" fillId="44" borderId="40" xfId="8" applyFont="1" applyFill="1" applyBorder="1" applyAlignment="1">
      <alignment horizontal="center" vertical="center" wrapText="1"/>
    </xf>
    <xf numFmtId="0" fontId="34" fillId="0" borderId="32" xfId="8" applyFont="1" applyBorder="1"/>
    <xf numFmtId="0" fontId="34" fillId="0" borderId="36" xfId="8" applyFont="1" applyBorder="1"/>
    <xf numFmtId="0" fontId="14" fillId="44" borderId="23" xfId="8" applyFont="1" applyFill="1" applyBorder="1" applyAlignment="1">
      <alignment horizontal="center" vertical="center" textRotation="90" wrapText="1"/>
    </xf>
    <xf numFmtId="0" fontId="12" fillId="7" borderId="18" xfId="6" applyFont="1" applyFill="1" applyBorder="1" applyAlignment="1">
      <alignment horizontal="left" vertical="center" wrapText="1"/>
    </xf>
    <xf numFmtId="0" fontId="14" fillId="44" borderId="18"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15" fillId="7" borderId="3" xfId="0" applyFont="1" applyFill="1" applyBorder="1" applyAlignment="1">
      <alignment horizontal="left" vertical="center" wrapText="1"/>
    </xf>
    <xf numFmtId="0" fontId="14" fillId="11" borderId="3" xfId="0" applyFont="1" applyFill="1" applyBorder="1" applyAlignment="1">
      <alignment horizontal="center" vertical="center"/>
    </xf>
    <xf numFmtId="0" fontId="14" fillId="11" borderId="5" xfId="0" applyFont="1" applyFill="1" applyBorder="1" applyAlignment="1">
      <alignment horizontal="center" vertical="center" wrapText="1"/>
    </xf>
    <xf numFmtId="0" fontId="14" fillId="11" borderId="3" xfId="0" applyFont="1" applyFill="1" applyBorder="1" applyAlignment="1">
      <alignment horizontal="center" vertical="center" textRotation="90" wrapText="1"/>
    </xf>
    <xf numFmtId="0" fontId="14" fillId="11" borderId="15" xfId="0" applyFont="1" applyFill="1" applyBorder="1" applyAlignment="1">
      <alignment horizontal="center" vertical="center" wrapText="1"/>
    </xf>
    <xf numFmtId="0" fontId="19" fillId="11" borderId="3" xfId="0" applyFont="1" applyFill="1" applyBorder="1" applyAlignment="1" applyProtection="1">
      <alignment horizontal="center" vertical="center" wrapText="1"/>
      <protection locked="0"/>
    </xf>
    <xf numFmtId="0" fontId="19" fillId="11" borderId="3" xfId="0" applyFont="1" applyFill="1" applyBorder="1" applyAlignment="1">
      <alignment horizontal="center" vertical="center" wrapText="1"/>
    </xf>
    <xf numFmtId="0" fontId="18" fillId="7" borderId="5" xfId="0" applyFont="1" applyFill="1" applyBorder="1" applyAlignment="1">
      <alignment vertical="center" wrapText="1"/>
    </xf>
    <xf numFmtId="0" fontId="18" fillId="7" borderId="6" xfId="0" applyFont="1" applyFill="1" applyBorder="1" applyAlignment="1">
      <alignment vertical="center" wrapText="1"/>
    </xf>
    <xf numFmtId="0" fontId="18" fillId="7" borderId="15" xfId="0" applyFont="1" applyFill="1" applyBorder="1" applyAlignment="1">
      <alignment vertical="center" wrapText="1"/>
    </xf>
    <xf numFmtId="0" fontId="18" fillId="7" borderId="3" xfId="0" applyFont="1" applyFill="1" applyBorder="1" applyAlignment="1">
      <alignment vertical="center" wrapText="1"/>
    </xf>
    <xf numFmtId="0" fontId="71" fillId="7" borderId="5" xfId="0" applyFont="1" applyFill="1" applyBorder="1" applyAlignment="1">
      <alignment horizontal="left" vertical="center" wrapText="1"/>
    </xf>
    <xf numFmtId="0" fontId="71" fillId="7" borderId="6" xfId="0" applyFont="1" applyFill="1" applyBorder="1" applyAlignment="1">
      <alignment horizontal="left" vertical="center" wrapText="1"/>
    </xf>
    <xf numFmtId="0" fontId="71" fillId="7" borderId="15" xfId="0" applyFont="1" applyFill="1" applyBorder="1" applyAlignment="1">
      <alignment horizontal="left" vertical="center" wrapText="1"/>
    </xf>
    <xf numFmtId="0" fontId="68" fillId="7" borderId="5" xfId="0" applyFont="1" applyFill="1" applyBorder="1" applyAlignment="1">
      <alignment horizontal="left" vertical="center"/>
    </xf>
    <xf numFmtId="0" fontId="68" fillId="7" borderId="6" xfId="0" applyFont="1" applyFill="1" applyBorder="1" applyAlignment="1">
      <alignment horizontal="left" vertical="center"/>
    </xf>
    <xf numFmtId="0" fontId="68" fillId="7" borderId="15" xfId="0" applyFont="1" applyFill="1" applyBorder="1" applyAlignment="1">
      <alignment horizontal="left" vertical="center"/>
    </xf>
    <xf numFmtId="0" fontId="70" fillId="46" borderId="5" xfId="0" applyFont="1" applyFill="1" applyBorder="1" applyAlignment="1">
      <alignment horizontal="center" vertical="center" wrapText="1"/>
    </xf>
    <xf numFmtId="0" fontId="70" fillId="46" borderId="15" xfId="0" applyFont="1" applyFill="1" applyBorder="1" applyAlignment="1">
      <alignment horizontal="center" vertical="center" wrapText="1"/>
    </xf>
    <xf numFmtId="0" fontId="75" fillId="12" borderId="16" xfId="0" applyFont="1" applyFill="1" applyBorder="1" applyAlignment="1">
      <alignment horizontal="center" vertical="center" wrapText="1"/>
    </xf>
    <xf numFmtId="0" fontId="70" fillId="45" borderId="3" xfId="0" applyFont="1" applyFill="1" applyBorder="1" applyAlignment="1">
      <alignment horizontal="center" vertical="center" wrapText="1"/>
    </xf>
    <xf numFmtId="0" fontId="70" fillId="45" borderId="5" xfId="0" applyFont="1" applyFill="1" applyBorder="1" applyAlignment="1">
      <alignment horizontal="center" vertical="center" wrapText="1"/>
    </xf>
    <xf numFmtId="0" fontId="70" fillId="46" borderId="3" xfId="0" applyFont="1" applyFill="1" applyBorder="1" applyAlignment="1">
      <alignment horizontal="center" vertical="center" wrapText="1"/>
    </xf>
    <xf numFmtId="0" fontId="70" fillId="45" borderId="15" xfId="0" applyFont="1" applyFill="1" applyBorder="1" applyAlignment="1">
      <alignment horizontal="center" vertical="center" wrapText="1"/>
    </xf>
    <xf numFmtId="0" fontId="74" fillId="45" borderId="3" xfId="0" applyFont="1" applyFill="1" applyBorder="1" applyAlignment="1" applyProtection="1">
      <alignment horizontal="center" vertical="center" wrapText="1"/>
      <protection locked="0"/>
    </xf>
    <xf numFmtId="0" fontId="74" fillId="45" borderId="3" xfId="0" applyFont="1" applyFill="1" applyBorder="1" applyAlignment="1">
      <alignment horizontal="center" vertical="center" wrapText="1"/>
    </xf>
    <xf numFmtId="0" fontId="70" fillId="45" borderId="3" xfId="0" applyFont="1" applyFill="1" applyBorder="1" applyAlignment="1">
      <alignment horizontal="center" vertical="center" textRotation="90" wrapText="1"/>
    </xf>
    <xf numFmtId="0" fontId="68" fillId="0" borderId="3" xfId="0" applyFont="1" applyBorder="1" applyAlignment="1" applyProtection="1">
      <alignment vertical="center"/>
      <protection locked="0"/>
    </xf>
    <xf numFmtId="0" fontId="71" fillId="0" borderId="3" xfId="0" applyFont="1" applyBorder="1" applyProtection="1">
      <protection locked="0"/>
    </xf>
    <xf numFmtId="0" fontId="19" fillId="45" borderId="3" xfId="0" applyFont="1" applyFill="1" applyBorder="1" applyAlignment="1">
      <alignment horizontal="center" vertical="center" wrapText="1"/>
    </xf>
    <xf numFmtId="0" fontId="19" fillId="45" borderId="5" xfId="0" applyFont="1" applyFill="1" applyBorder="1" applyAlignment="1">
      <alignment horizontal="center" vertical="center" wrapText="1"/>
    </xf>
    <xf numFmtId="0" fontId="19" fillId="45" borderId="15" xfId="0" applyFont="1" applyFill="1" applyBorder="1" applyAlignment="1">
      <alignment horizontal="center" vertical="center" wrapText="1"/>
    </xf>
    <xf numFmtId="0" fontId="14" fillId="45" borderId="3" xfId="0" applyFont="1" applyFill="1" applyBorder="1" applyAlignment="1">
      <alignment horizontal="center" vertical="center" wrapText="1"/>
    </xf>
    <xf numFmtId="0" fontId="78" fillId="45" borderId="3" xfId="0" applyFont="1" applyFill="1" applyBorder="1" applyAlignment="1">
      <alignment horizontal="center" vertical="center" wrapText="1"/>
    </xf>
    <xf numFmtId="0" fontId="19" fillId="45" borderId="3" xfId="0" applyFont="1" applyFill="1" applyBorder="1" applyAlignment="1" applyProtection="1">
      <alignment horizontal="center" vertical="center" wrapText="1"/>
      <protection locked="0"/>
    </xf>
    <xf numFmtId="0" fontId="14" fillId="45" borderId="3" xfId="0" applyFont="1" applyFill="1" applyBorder="1" applyAlignment="1">
      <alignment horizontal="center" vertical="center" textRotation="90"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8" fillId="0" borderId="15" xfId="0" applyFont="1" applyBorder="1" applyAlignment="1">
      <alignment horizontal="left" vertical="center" wrapText="1"/>
    </xf>
    <xf numFmtId="0" fontId="13" fillId="7" borderId="0" xfId="0" applyFont="1" applyFill="1" applyAlignment="1" applyProtection="1">
      <alignment horizontal="center"/>
      <protection locked="0"/>
    </xf>
    <xf numFmtId="0" fontId="12" fillId="17" borderId="18" xfId="0" applyFont="1" applyFill="1" applyBorder="1" applyAlignment="1">
      <alignment vertical="center" wrapText="1"/>
    </xf>
    <xf numFmtId="0" fontId="34" fillId="7" borderId="28" xfId="0" applyFont="1" applyFill="1" applyBorder="1"/>
    <xf numFmtId="0" fontId="34" fillId="7" borderId="19" xfId="0" applyFont="1" applyFill="1" applyBorder="1"/>
    <xf numFmtId="0" fontId="14" fillId="18" borderId="3" xfId="0" applyFont="1" applyFill="1" applyBorder="1" applyAlignment="1">
      <alignment horizontal="center" vertical="center" wrapText="1"/>
    </xf>
    <xf numFmtId="0" fontId="19" fillId="18" borderId="3" xfId="0" applyFont="1" applyFill="1" applyBorder="1" applyAlignment="1">
      <alignment horizontal="center" vertical="center" wrapText="1"/>
    </xf>
    <xf numFmtId="0" fontId="33" fillId="18" borderId="20" xfId="0" applyFont="1" applyFill="1" applyBorder="1" applyAlignment="1">
      <alignment horizontal="center" vertical="center" wrapText="1"/>
    </xf>
    <xf numFmtId="0" fontId="33" fillId="18" borderId="2" xfId="0" applyFont="1" applyFill="1" applyBorder="1" applyAlignment="1">
      <alignment horizontal="center" vertical="center" wrapText="1"/>
    </xf>
    <xf numFmtId="0" fontId="0" fillId="18" borderId="3" xfId="0" applyFill="1" applyBorder="1" applyAlignment="1">
      <alignment vertical="center" wrapText="1"/>
    </xf>
    <xf numFmtId="0" fontId="19" fillId="18" borderId="20" xfId="0" applyFont="1" applyFill="1" applyBorder="1" applyAlignment="1">
      <alignment horizontal="center" vertical="center" wrapText="1"/>
    </xf>
    <xf numFmtId="0" fontId="14" fillId="18" borderId="3" xfId="0" applyFont="1" applyFill="1" applyBorder="1" applyAlignment="1">
      <alignment horizontal="center" vertical="center" textRotation="90" wrapText="1"/>
    </xf>
    <xf numFmtId="0" fontId="12" fillId="17" borderId="5" xfId="0" applyFont="1" applyFill="1" applyBorder="1" applyAlignment="1">
      <alignment vertical="center" wrapText="1"/>
    </xf>
    <xf numFmtId="0" fontId="12" fillId="17" borderId="6" xfId="0" applyFont="1" applyFill="1" applyBorder="1" applyAlignment="1">
      <alignment vertical="center" wrapText="1"/>
    </xf>
    <xf numFmtId="0" fontId="12" fillId="17" borderId="29" xfId="0" applyFont="1" applyFill="1" applyBorder="1" applyAlignment="1">
      <alignment vertical="center" wrapText="1"/>
    </xf>
    <xf numFmtId="0" fontId="12" fillId="7" borderId="5" xfId="0" applyFont="1" applyFill="1" applyBorder="1" applyAlignment="1">
      <alignment horizontal="left" vertical="center" wrapText="1"/>
    </xf>
    <xf numFmtId="0" fontId="12" fillId="7" borderId="6" xfId="0" applyFont="1" applyFill="1" applyBorder="1" applyAlignment="1">
      <alignment horizontal="left" vertical="center" wrapText="1"/>
    </xf>
    <xf numFmtId="0" fontId="12" fillId="7" borderId="15" xfId="0" applyFont="1" applyFill="1" applyBorder="1" applyAlignment="1">
      <alignment horizontal="left" vertical="center" wrapText="1"/>
    </xf>
    <xf numFmtId="0" fontId="12" fillId="7" borderId="3" xfId="0" applyFont="1" applyFill="1" applyBorder="1" applyAlignment="1">
      <alignment vertical="center" wrapText="1"/>
    </xf>
    <xf numFmtId="0" fontId="14" fillId="18" borderId="5" xfId="0" applyFont="1" applyFill="1" applyBorder="1" applyAlignment="1">
      <alignment horizontal="center" vertical="center" wrapText="1"/>
    </xf>
    <xf numFmtId="0" fontId="14" fillId="18" borderId="15" xfId="0" applyFont="1" applyFill="1" applyBorder="1" applyAlignment="1">
      <alignment horizontal="center" vertical="center" wrapText="1"/>
    </xf>
    <xf numFmtId="0" fontId="14" fillId="18" borderId="20" xfId="0" applyFont="1" applyFill="1" applyBorder="1" applyAlignment="1">
      <alignment horizontal="center" vertical="center" wrapText="1"/>
    </xf>
    <xf numFmtId="0" fontId="14" fillId="18" borderId="2" xfId="0" applyFont="1" applyFill="1" applyBorder="1" applyAlignment="1">
      <alignment horizontal="center" vertical="center" wrapText="1"/>
    </xf>
    <xf numFmtId="0" fontId="14" fillId="18" borderId="0" xfId="0" applyFont="1" applyFill="1" applyAlignment="1">
      <alignment horizontal="center" vertical="center" textRotation="90" wrapText="1"/>
    </xf>
    <xf numFmtId="0" fontId="12" fillId="35" borderId="18" xfId="0" applyFont="1" applyFill="1" applyBorder="1" applyAlignment="1">
      <alignment horizontal="left" vertical="center"/>
    </xf>
    <xf numFmtId="0" fontId="21" fillId="0" borderId="28" xfId="0" applyFont="1" applyBorder="1"/>
    <xf numFmtId="0" fontId="12" fillId="35" borderId="18" xfId="0" applyFont="1" applyFill="1" applyBorder="1" applyAlignment="1">
      <alignment horizontal="left" vertical="center" wrapText="1"/>
    </xf>
    <xf numFmtId="0" fontId="12" fillId="0" borderId="18" xfId="0" applyFont="1" applyBorder="1" applyAlignment="1">
      <alignment horizontal="left" vertical="center"/>
    </xf>
    <xf numFmtId="0" fontId="12" fillId="0" borderId="18" xfId="0" applyFont="1" applyBorder="1" applyAlignment="1">
      <alignment horizontal="left" vertical="center" wrapText="1"/>
    </xf>
    <xf numFmtId="0" fontId="19" fillId="49" borderId="18" xfId="0" applyFont="1" applyFill="1" applyBorder="1" applyAlignment="1">
      <alignment horizontal="center" vertical="center" wrapText="1"/>
    </xf>
    <xf numFmtId="0" fontId="19" fillId="48" borderId="18" xfId="0" applyFont="1" applyFill="1" applyBorder="1" applyAlignment="1">
      <alignment horizontal="center" vertical="center" wrapText="1"/>
    </xf>
    <xf numFmtId="0" fontId="33" fillId="50" borderId="20" xfId="0" applyFont="1" applyFill="1" applyBorder="1" applyAlignment="1">
      <alignment horizontal="center" vertical="center" wrapText="1"/>
    </xf>
    <xf numFmtId="0" fontId="33" fillId="50" borderId="2" xfId="0" applyFont="1" applyFill="1" applyBorder="1" applyAlignment="1">
      <alignment horizontal="center" vertical="center" wrapText="1"/>
    </xf>
    <xf numFmtId="0" fontId="14" fillId="48" borderId="18" xfId="0" applyFont="1" applyFill="1" applyBorder="1" applyAlignment="1">
      <alignment horizontal="center" vertical="center" wrapText="1"/>
    </xf>
    <xf numFmtId="0" fontId="19" fillId="51" borderId="18" xfId="0" applyFont="1" applyFill="1" applyBorder="1" applyAlignment="1">
      <alignment horizontal="center" vertical="center" wrapText="1"/>
    </xf>
    <xf numFmtId="0" fontId="80" fillId="19" borderId="19" xfId="0" applyFont="1" applyFill="1" applyBorder="1"/>
    <xf numFmtId="0" fontId="14" fillId="48" borderId="23" xfId="0" applyFont="1" applyFill="1" applyBorder="1" applyAlignment="1">
      <alignment horizontal="center" vertical="center" textRotation="90" wrapText="1"/>
    </xf>
    <xf numFmtId="0" fontId="21" fillId="0" borderId="21" xfId="0" applyFont="1" applyBorder="1"/>
    <xf numFmtId="0" fontId="21" fillId="0" borderId="38" xfId="0" applyFont="1" applyBorder="1"/>
    <xf numFmtId="0" fontId="18" fillId="0" borderId="18" xfId="0" applyFont="1" applyBorder="1" applyAlignment="1">
      <alignment vertical="center" wrapText="1"/>
    </xf>
    <xf numFmtId="0" fontId="12" fillId="0" borderId="18" xfId="0" applyFont="1" applyBorder="1" applyAlignment="1">
      <alignment vertical="center" wrapText="1"/>
    </xf>
    <xf numFmtId="0" fontId="14" fillId="48" borderId="19" xfId="0" applyFont="1" applyFill="1" applyBorder="1" applyAlignment="1">
      <alignment horizontal="center" vertical="center" wrapText="1"/>
    </xf>
    <xf numFmtId="0" fontId="14" fillId="53" borderId="18" xfId="0" applyFont="1" applyFill="1" applyBorder="1" applyAlignment="1">
      <alignment horizontal="center" vertical="center" wrapText="1"/>
    </xf>
    <xf numFmtId="0" fontId="34" fillId="19" borderId="19" xfId="0" applyFont="1" applyFill="1" applyBorder="1"/>
    <xf numFmtId="0" fontId="12" fillId="35" borderId="28" xfId="0" applyFont="1" applyFill="1" applyBorder="1" applyAlignment="1">
      <alignment horizontal="left" vertical="center" wrapText="1"/>
    </xf>
    <xf numFmtId="0" fontId="12" fillId="35" borderId="19" xfId="0" applyFont="1" applyFill="1" applyBorder="1" applyAlignment="1">
      <alignment horizontal="left" vertical="center" wrapText="1"/>
    </xf>
    <xf numFmtId="0" fontId="19" fillId="35" borderId="31" xfId="0" applyFont="1" applyFill="1" applyBorder="1" applyAlignment="1">
      <alignment vertical="center" wrapText="1"/>
    </xf>
    <xf numFmtId="0" fontId="21" fillId="0" borderId="31" xfId="0" applyFont="1" applyBorder="1"/>
    <xf numFmtId="0" fontId="18" fillId="0" borderId="43" xfId="0" applyFont="1" applyBorder="1" applyAlignment="1">
      <alignment horizontal="left" vertical="center"/>
    </xf>
    <xf numFmtId="0" fontId="18" fillId="0" borderId="44" xfId="0" applyFont="1" applyBorder="1" applyAlignment="1">
      <alignment horizontal="left" vertical="center"/>
    </xf>
    <xf numFmtId="0" fontId="18" fillId="0" borderId="45" xfId="0" applyFont="1" applyBorder="1" applyAlignment="1">
      <alignment horizontal="left" vertical="center"/>
    </xf>
    <xf numFmtId="0" fontId="12" fillId="0" borderId="28" xfId="0" applyFont="1" applyBorder="1" applyAlignment="1">
      <alignment horizontal="left" vertical="center" wrapText="1"/>
    </xf>
    <xf numFmtId="0" fontId="12" fillId="0" borderId="19" xfId="0" applyFont="1" applyBorder="1" applyAlignment="1">
      <alignment horizontal="left" vertical="center" wrapText="1"/>
    </xf>
    <xf numFmtId="0" fontId="14" fillId="48" borderId="40" xfId="0" applyFont="1" applyFill="1" applyBorder="1" applyAlignment="1">
      <alignment horizontal="center" vertical="center" wrapText="1"/>
    </xf>
    <xf numFmtId="0" fontId="14" fillId="48" borderId="47" xfId="0" applyFont="1" applyFill="1" applyBorder="1" applyAlignment="1">
      <alignment horizontal="center" vertical="center" wrapText="1"/>
    </xf>
    <xf numFmtId="0" fontId="19" fillId="54" borderId="18" xfId="0" applyFont="1" applyFill="1" applyBorder="1" applyAlignment="1">
      <alignment horizontal="center" vertical="center" wrapText="1"/>
    </xf>
    <xf numFmtId="0" fontId="21" fillId="0" borderId="36" xfId="0" applyFont="1" applyBorder="1"/>
    <xf numFmtId="0" fontId="14" fillId="50" borderId="3" xfId="0" applyFont="1" applyFill="1" applyBorder="1" applyAlignment="1">
      <alignment horizontal="center" vertical="center" wrapText="1"/>
    </xf>
    <xf numFmtId="0" fontId="14" fillId="50" borderId="5" xfId="0" applyFont="1" applyFill="1" applyBorder="1" applyAlignment="1">
      <alignment horizontal="center" vertical="center" wrapText="1"/>
    </xf>
    <xf numFmtId="0" fontId="14" fillId="50" borderId="15" xfId="0" applyFont="1" applyFill="1" applyBorder="1" applyAlignment="1">
      <alignment horizontal="center" vertical="center" wrapText="1"/>
    </xf>
    <xf numFmtId="0" fontId="19" fillId="50" borderId="3" xfId="0" applyFont="1" applyFill="1" applyBorder="1" applyAlignment="1" applyProtection="1">
      <alignment horizontal="center" vertical="center" wrapText="1"/>
      <protection locked="0"/>
    </xf>
    <xf numFmtId="0" fontId="19" fillId="19" borderId="3" xfId="0" applyFont="1" applyFill="1" applyBorder="1" applyAlignment="1" applyProtection="1">
      <alignment horizontal="center" vertical="center" wrapText="1"/>
      <protection locked="0"/>
    </xf>
    <xf numFmtId="0" fontId="19" fillId="50" borderId="5" xfId="0" applyFont="1" applyFill="1" applyBorder="1" applyAlignment="1">
      <alignment horizontal="center" vertical="center" wrapText="1"/>
    </xf>
    <xf numFmtId="0" fontId="19" fillId="50" borderId="6" xfId="0" applyFont="1" applyFill="1" applyBorder="1" applyAlignment="1">
      <alignment horizontal="center" vertical="center" wrapText="1"/>
    </xf>
    <xf numFmtId="0" fontId="19" fillId="50" borderId="15" xfId="0" applyFont="1" applyFill="1" applyBorder="1" applyAlignment="1">
      <alignment horizontal="center" vertical="center" wrapText="1"/>
    </xf>
    <xf numFmtId="0" fontId="14" fillId="50" borderId="3" xfId="0" applyFont="1" applyFill="1" applyBorder="1" applyAlignment="1">
      <alignment horizontal="center" vertical="center" textRotation="90" wrapText="1"/>
    </xf>
    <xf numFmtId="0" fontId="14" fillId="33" borderId="3" xfId="0" applyFont="1" applyFill="1" applyBorder="1" applyAlignment="1">
      <alignment horizontal="center" vertical="center" wrapText="1"/>
    </xf>
    <xf numFmtId="0" fontId="19" fillId="33" borderId="3" xfId="0" applyFont="1" applyFill="1" applyBorder="1" applyAlignment="1" applyProtection="1">
      <alignment horizontal="center" vertical="center" wrapText="1"/>
      <protection locked="0"/>
    </xf>
    <xf numFmtId="0" fontId="19" fillId="33" borderId="3" xfId="0" applyFont="1" applyFill="1" applyBorder="1" applyAlignment="1">
      <alignment horizontal="center" vertical="center" wrapText="1"/>
    </xf>
    <xf numFmtId="0" fontId="14" fillId="33" borderId="5" xfId="0" applyFont="1" applyFill="1" applyBorder="1" applyAlignment="1">
      <alignment horizontal="center" vertical="center" wrapText="1"/>
    </xf>
    <xf numFmtId="0" fontId="14" fillId="33" borderId="15" xfId="0" applyFont="1" applyFill="1" applyBorder="1" applyAlignment="1">
      <alignment horizontal="center" vertical="center" wrapText="1"/>
    </xf>
    <xf numFmtId="0" fontId="14" fillId="33" borderId="3" xfId="0" applyFont="1" applyFill="1" applyBorder="1" applyAlignment="1">
      <alignment horizontal="center" vertical="center" textRotation="90" wrapText="1"/>
    </xf>
    <xf numFmtId="0" fontId="14" fillId="33" borderId="20" xfId="0" applyFont="1" applyFill="1" applyBorder="1" applyAlignment="1">
      <alignment horizontal="center" vertical="center" textRotation="90" wrapText="1"/>
    </xf>
    <xf numFmtId="0" fontId="14" fillId="33" borderId="30" xfId="0" applyFont="1" applyFill="1" applyBorder="1" applyAlignment="1">
      <alignment horizontal="center" vertical="center" textRotation="90" wrapText="1"/>
    </xf>
    <xf numFmtId="0" fontId="14" fillId="33" borderId="2" xfId="0" applyFont="1" applyFill="1" applyBorder="1" applyAlignment="1">
      <alignment horizontal="center" vertical="center" textRotation="90" wrapText="1"/>
    </xf>
    <xf numFmtId="0" fontId="14" fillId="33" borderId="29" xfId="0" applyFont="1" applyFill="1" applyBorder="1" applyAlignment="1">
      <alignment horizontal="center" vertical="center" wrapText="1"/>
    </xf>
    <xf numFmtId="0" fontId="19" fillId="33" borderId="5" xfId="0" applyFont="1" applyFill="1" applyBorder="1" applyAlignment="1" applyProtection="1">
      <alignment horizontal="center" vertical="center" wrapText="1"/>
      <protection locked="0"/>
    </xf>
    <xf numFmtId="0" fontId="19" fillId="33" borderId="15" xfId="0" applyFont="1" applyFill="1" applyBorder="1" applyAlignment="1" applyProtection="1">
      <alignment horizontal="center" vertical="center" wrapText="1"/>
      <protection locked="0"/>
    </xf>
    <xf numFmtId="0" fontId="19" fillId="33" borderId="5" xfId="0" applyFont="1" applyFill="1" applyBorder="1" applyAlignment="1">
      <alignment horizontal="center" vertical="center" wrapText="1"/>
    </xf>
    <xf numFmtId="0" fontId="19" fillId="33" borderId="6"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15" fillId="0" borderId="5" xfId="0" applyFont="1" applyBorder="1" applyAlignment="1">
      <alignment vertical="center" wrapText="1"/>
    </xf>
    <xf numFmtId="0" fontId="15" fillId="0" borderId="6" xfId="0" applyFont="1" applyBorder="1" applyAlignment="1">
      <alignment vertical="center" wrapText="1"/>
    </xf>
    <xf numFmtId="0" fontId="15" fillId="0" borderId="15" xfId="0" applyFont="1" applyBorder="1" applyAlignment="1">
      <alignment vertical="center" wrapText="1"/>
    </xf>
    <xf numFmtId="0" fontId="15" fillId="0" borderId="5" xfId="0" applyFont="1" applyBorder="1" applyAlignment="1" applyProtection="1">
      <alignment vertical="center"/>
      <protection locked="0"/>
    </xf>
    <xf numFmtId="0" fontId="15" fillId="0" borderId="6" xfId="0" applyFont="1" applyBorder="1" applyAlignment="1" applyProtection="1">
      <alignment vertical="center"/>
      <protection locked="0"/>
    </xf>
    <xf numFmtId="0" fontId="15" fillId="0" borderId="15" xfId="0" applyFont="1" applyBorder="1" applyAlignment="1" applyProtection="1">
      <alignment vertical="center"/>
      <protection locked="0"/>
    </xf>
    <xf numFmtId="0" fontId="18" fillId="16" borderId="3" xfId="0" applyFont="1" applyFill="1" applyBorder="1" applyAlignment="1">
      <alignment vertical="center"/>
    </xf>
    <xf numFmtId="0" fontId="18" fillId="16" borderId="3" xfId="0" applyFont="1" applyFill="1" applyBorder="1" applyAlignment="1">
      <alignment vertical="center" wrapText="1"/>
    </xf>
    <xf numFmtId="0" fontId="12" fillId="0" borderId="3" xfId="0" applyFont="1" applyBorder="1" applyAlignment="1" applyProtection="1">
      <alignment vertical="center" wrapText="1"/>
      <protection locked="0"/>
    </xf>
    <xf numFmtId="0" fontId="15" fillId="0" borderId="3" xfId="0" applyFont="1" applyBorder="1" applyAlignment="1" applyProtection="1">
      <alignment wrapText="1"/>
      <protection locked="0"/>
    </xf>
    <xf numFmtId="0" fontId="12" fillId="35" borderId="18" xfId="7" applyFont="1" applyFill="1" applyBorder="1" applyAlignment="1">
      <alignment horizontal="left" vertical="center"/>
    </xf>
    <xf numFmtId="0" fontId="12" fillId="35" borderId="28" xfId="7" applyFont="1" applyFill="1" applyBorder="1" applyAlignment="1">
      <alignment horizontal="left" vertical="center"/>
    </xf>
    <xf numFmtId="0" fontId="12" fillId="35" borderId="19" xfId="7" applyFont="1" applyFill="1" applyBorder="1" applyAlignment="1">
      <alignment horizontal="left" vertical="center"/>
    </xf>
    <xf numFmtId="0" fontId="14" fillId="36" borderId="3" xfId="7" applyFont="1" applyFill="1" applyBorder="1" applyAlignment="1">
      <alignment horizontal="center" vertical="center" wrapText="1"/>
    </xf>
    <xf numFmtId="0" fontId="14" fillId="36" borderId="42" xfId="7" applyFont="1" applyFill="1" applyBorder="1" applyAlignment="1">
      <alignment horizontal="center" vertical="center" wrapText="1"/>
    </xf>
    <xf numFmtId="0" fontId="14" fillId="36" borderId="22" xfId="7" applyFont="1" applyFill="1" applyBorder="1" applyAlignment="1">
      <alignment horizontal="center" vertical="center" wrapText="1"/>
    </xf>
    <xf numFmtId="0" fontId="14" fillId="36" borderId="18" xfId="7" applyFont="1" applyFill="1" applyBorder="1" applyAlignment="1">
      <alignment horizontal="center" vertical="center" wrapText="1"/>
    </xf>
    <xf numFmtId="0" fontId="14" fillId="36" borderId="19" xfId="7" applyFont="1" applyFill="1" applyBorder="1" applyAlignment="1">
      <alignment horizontal="center" vertical="center" wrapText="1"/>
    </xf>
    <xf numFmtId="0" fontId="12" fillId="35" borderId="18" xfId="7" applyFont="1" applyFill="1" applyBorder="1" applyAlignment="1">
      <alignment horizontal="left" vertical="center" wrapText="1"/>
    </xf>
    <xf numFmtId="0" fontId="12" fillId="35" borderId="28" xfId="7" applyFont="1" applyFill="1" applyBorder="1" applyAlignment="1">
      <alignment horizontal="left" vertical="center" wrapText="1"/>
    </xf>
    <xf numFmtId="0" fontId="12" fillId="35" borderId="19" xfId="7" applyFont="1" applyFill="1" applyBorder="1" applyAlignment="1">
      <alignment horizontal="left" vertical="center" wrapText="1"/>
    </xf>
    <xf numFmtId="0" fontId="21" fillId="0" borderId="28" xfId="7" applyFont="1" applyBorder="1"/>
    <xf numFmtId="0" fontId="21" fillId="0" borderId="19" xfId="7" applyFont="1" applyBorder="1"/>
    <xf numFmtId="0" fontId="12" fillId="0" borderId="18" xfId="7" applyFont="1" applyBorder="1" applyAlignment="1">
      <alignment horizontal="left" vertical="center" wrapText="1"/>
    </xf>
    <xf numFmtId="0" fontId="12" fillId="0" borderId="28" xfId="7" applyFont="1" applyBorder="1" applyAlignment="1">
      <alignment horizontal="left" vertical="center" wrapText="1"/>
    </xf>
    <xf numFmtId="0" fontId="12" fillId="0" borderId="19" xfId="7" applyFont="1" applyBorder="1" applyAlignment="1">
      <alignment horizontal="left" vertical="center" wrapText="1"/>
    </xf>
    <xf numFmtId="0" fontId="15" fillId="0" borderId="43" xfId="0" applyFont="1" applyBorder="1" applyAlignment="1">
      <alignment horizontal="left" vertical="center" wrapText="1"/>
    </xf>
    <xf numFmtId="0" fontId="15" fillId="0" borderId="44" xfId="0" applyFont="1" applyBorder="1" applyAlignment="1">
      <alignment horizontal="left" vertical="center" wrapText="1"/>
    </xf>
    <xf numFmtId="0" fontId="15" fillId="0" borderId="45" xfId="0" applyFont="1" applyBorder="1" applyAlignment="1">
      <alignment horizontal="left" vertical="center" wrapText="1"/>
    </xf>
    <xf numFmtId="0" fontId="19" fillId="36" borderId="18" xfId="7" applyFont="1" applyFill="1" applyBorder="1" applyAlignment="1">
      <alignment horizontal="center" vertical="center" wrapText="1"/>
    </xf>
    <xf numFmtId="0" fontId="14" fillId="36" borderId="40" xfId="7" applyFont="1" applyFill="1" applyBorder="1" applyAlignment="1">
      <alignment horizontal="center" vertical="center" wrapText="1"/>
    </xf>
    <xf numFmtId="0" fontId="14" fillId="36" borderId="36" xfId="7" applyFont="1" applyFill="1" applyBorder="1" applyAlignment="1">
      <alignment horizontal="center" vertical="center" wrapText="1"/>
    </xf>
    <xf numFmtId="0" fontId="14" fillId="36" borderId="28" xfId="7" applyFont="1" applyFill="1" applyBorder="1" applyAlignment="1">
      <alignment horizontal="center" vertical="center" wrapText="1"/>
    </xf>
    <xf numFmtId="0" fontId="14" fillId="36" borderId="23" xfId="7" applyFont="1" applyFill="1" applyBorder="1" applyAlignment="1">
      <alignment horizontal="center" vertical="center" textRotation="90" wrapText="1"/>
    </xf>
    <xf numFmtId="0" fontId="21" fillId="0" borderId="21" xfId="7" applyFont="1" applyBorder="1"/>
    <xf numFmtId="0" fontId="14" fillId="37" borderId="3" xfId="0" applyFont="1" applyFill="1" applyBorder="1" applyAlignment="1">
      <alignment horizontal="center" vertical="center" textRotation="90" wrapText="1"/>
    </xf>
    <xf numFmtId="0" fontId="18" fillId="0" borderId="18" xfId="7" applyFont="1" applyBorder="1" applyAlignment="1">
      <alignment vertical="center" wrapText="1"/>
    </xf>
    <xf numFmtId="0" fontId="21" fillId="0" borderId="28" xfId="7" applyFont="1" applyBorder="1" applyAlignment="1">
      <alignment wrapText="1"/>
    </xf>
    <xf numFmtId="0" fontId="21" fillId="0" borderId="19" xfId="7" applyFont="1" applyBorder="1" applyAlignment="1">
      <alignment wrapText="1"/>
    </xf>
    <xf numFmtId="0" fontId="12" fillId="0" borderId="18" xfId="7" applyFont="1" applyBorder="1" applyAlignment="1">
      <alignment vertical="center" wrapText="1"/>
    </xf>
    <xf numFmtId="0" fontId="14" fillId="34" borderId="5" xfId="0" applyFont="1" applyFill="1" applyBorder="1" applyAlignment="1">
      <alignment horizontal="center" vertical="center" wrapText="1"/>
    </xf>
    <xf numFmtId="0" fontId="14" fillId="34" borderId="15" xfId="0" applyFont="1" applyFill="1" applyBorder="1" applyAlignment="1">
      <alignment horizontal="center" vertical="center" wrapText="1"/>
    </xf>
    <xf numFmtId="0" fontId="14" fillId="34" borderId="3" xfId="0" applyFont="1" applyFill="1" applyBorder="1" applyAlignment="1">
      <alignment horizontal="center" vertical="center" wrapText="1"/>
    </xf>
    <xf numFmtId="0" fontId="19" fillId="11" borderId="5" xfId="0" applyFont="1" applyFill="1" applyBorder="1" applyAlignment="1" applyProtection="1">
      <alignment horizontal="center" vertical="center" wrapText="1"/>
      <protection locked="0"/>
    </xf>
    <xf numFmtId="0" fontId="19" fillId="11" borderId="15" xfId="0" applyFont="1" applyFill="1" applyBorder="1" applyAlignment="1" applyProtection="1">
      <alignment horizontal="center" vertical="center" wrapText="1"/>
      <protection locked="0"/>
    </xf>
    <xf numFmtId="0" fontId="19" fillId="11" borderId="5" xfId="0" applyFont="1" applyFill="1" applyBorder="1" applyAlignment="1">
      <alignment horizontal="center" vertical="center" wrapText="1"/>
    </xf>
    <xf numFmtId="0" fontId="19" fillId="11" borderId="6" xfId="0" applyFont="1" applyFill="1" applyBorder="1" applyAlignment="1">
      <alignment horizontal="center" vertical="center" wrapText="1"/>
    </xf>
    <xf numFmtId="0" fontId="19" fillId="11" borderId="15" xfId="0" applyFont="1" applyFill="1" applyBorder="1" applyAlignment="1">
      <alignment horizontal="center" vertical="center" wrapText="1"/>
    </xf>
    <xf numFmtId="0" fontId="14" fillId="34" borderId="3" xfId="0" applyFont="1" applyFill="1" applyBorder="1" applyAlignment="1">
      <alignment horizontal="center" vertical="center" textRotation="90" wrapText="1"/>
    </xf>
    <xf numFmtId="0" fontId="18" fillId="0" borderId="5" xfId="0" applyFont="1" applyBorder="1" applyAlignment="1">
      <alignment vertical="center" wrapText="1"/>
    </xf>
    <xf numFmtId="0" fontId="12" fillId="0" borderId="5" xfId="0" applyFont="1" applyBorder="1" applyAlignment="1">
      <alignment vertical="center" wrapText="1"/>
    </xf>
    <xf numFmtId="0" fontId="12" fillId="0" borderId="6" xfId="0" applyFont="1" applyBorder="1" applyAlignment="1">
      <alignment vertical="center" wrapText="1"/>
    </xf>
    <xf numFmtId="0" fontId="12" fillId="0" borderId="15" xfId="0" applyFont="1" applyBorder="1" applyAlignment="1">
      <alignment vertical="center" wrapText="1"/>
    </xf>
  </cellXfs>
  <cellStyles count="10">
    <cellStyle name="Hipervínculo" xfId="9" builtinId="8"/>
    <cellStyle name="Millares" xfId="1" builtinId="3"/>
    <cellStyle name="Moneda" xfId="2" builtinId="4"/>
    <cellStyle name="Normal" xfId="0" builtinId="0"/>
    <cellStyle name="Normal 2" xfId="4" xr:uid="{8EDEA931-B411-4AE1-9911-2DE7FC2B3D9F}"/>
    <cellStyle name="Normal 2 2" xfId="5" xr:uid="{25CE6D9A-EB24-4D51-A87E-CD3FEC87C019}"/>
    <cellStyle name="Normal 2 3" xfId="6" xr:uid="{5BB86BD1-0F99-4717-992F-0DA5693C9061}"/>
    <cellStyle name="Normal 2 4 2" xfId="8" xr:uid="{4319C24C-D36B-4EC8-8196-3F7780098AC7}"/>
    <cellStyle name="Normal 3" xfId="7" xr:uid="{813B10EA-A6DB-4418-88BF-5C0E6D90F43D}"/>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7.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7.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15</xdr:col>
      <xdr:colOff>285559</xdr:colOff>
      <xdr:row>9</xdr:row>
      <xdr:rowOff>232373</xdr:rowOff>
    </xdr:from>
    <xdr:ext cx="0" cy="3291423"/>
    <xdr:pic>
      <xdr:nvPicPr>
        <xdr:cNvPr id="2" name="Imagen 1">
          <a:extLst>
            <a:ext uri="{FF2B5EF4-FFF2-40B4-BE49-F238E27FC236}">
              <a16:creationId xmlns:a16="http://schemas.microsoft.com/office/drawing/2014/main" id="{165EABB6-4E87-4F1E-8039-8F69494B05EB}"/>
            </a:ext>
          </a:extLst>
        </xdr:cNvPr>
        <xdr:cNvPicPr>
          <a:picLocks noChangeAspect="1"/>
        </xdr:cNvPicPr>
      </xdr:nvPicPr>
      <xdr:blipFill>
        <a:blip xmlns:r="http://schemas.openxmlformats.org/officeDocument/2006/relationships" r:embed="rId1"/>
        <a:stretch>
          <a:fillRect/>
        </a:stretch>
      </xdr:blipFill>
      <xdr:spPr>
        <a:xfrm>
          <a:off x="36610099" y="2426933"/>
          <a:ext cx="0" cy="3291423"/>
        </a:xfrm>
        <a:prstGeom prst="rect">
          <a:avLst/>
        </a:prstGeom>
      </xdr:spPr>
    </xdr:pic>
    <xdr:clientData/>
  </xdr:oneCellAnchor>
  <xdr:oneCellAnchor>
    <xdr:from>
      <xdr:col>10</xdr:col>
      <xdr:colOff>1270000</xdr:colOff>
      <xdr:row>5</xdr:row>
      <xdr:rowOff>190500</xdr:rowOff>
    </xdr:from>
    <xdr:ext cx="14316063" cy="3267052"/>
    <xdr:grpSp>
      <xdr:nvGrpSpPr>
        <xdr:cNvPr id="3" name="Shape 2">
          <a:extLst>
            <a:ext uri="{FF2B5EF4-FFF2-40B4-BE49-F238E27FC236}">
              <a16:creationId xmlns:a16="http://schemas.microsoft.com/office/drawing/2014/main" id="{198700C3-9121-4747-AD13-C396115A39F5}"/>
            </a:ext>
          </a:extLst>
        </xdr:cNvPr>
        <xdr:cNvGrpSpPr/>
      </xdr:nvGrpSpPr>
      <xdr:grpSpPr>
        <a:xfrm>
          <a:off x="25412700" y="1397000"/>
          <a:ext cx="14316063" cy="3267052"/>
          <a:chOff x="-3831338" y="2146463"/>
          <a:chExt cx="14316063" cy="3267052"/>
        </a:xfrm>
      </xdr:grpSpPr>
      <xdr:grpSp>
        <xdr:nvGrpSpPr>
          <xdr:cNvPr id="4" name="Shape 7">
            <a:extLst>
              <a:ext uri="{FF2B5EF4-FFF2-40B4-BE49-F238E27FC236}">
                <a16:creationId xmlns:a16="http://schemas.microsoft.com/office/drawing/2014/main" id="{C02B28AB-1896-49C1-AC49-ED435FE67909}"/>
              </a:ext>
            </a:extLst>
          </xdr:cNvPr>
          <xdr:cNvGrpSpPr/>
        </xdr:nvGrpSpPr>
        <xdr:grpSpPr>
          <a:xfrm>
            <a:off x="-3831338" y="2146463"/>
            <a:ext cx="14316063" cy="3267052"/>
            <a:chOff x="18071722" y="1666875"/>
            <a:chExt cx="15622951" cy="2840075"/>
          </a:xfrm>
        </xdr:grpSpPr>
        <xdr:sp macro="" textlink="">
          <xdr:nvSpPr>
            <xdr:cNvPr id="5" name="Shape 4">
              <a:extLst>
                <a:ext uri="{FF2B5EF4-FFF2-40B4-BE49-F238E27FC236}">
                  <a16:creationId xmlns:a16="http://schemas.microsoft.com/office/drawing/2014/main" id="{F971BCC1-EAD1-4E8B-A58C-A871FD0B7896}"/>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9">
              <a:extLst>
                <a:ext uri="{FF2B5EF4-FFF2-40B4-BE49-F238E27FC236}">
                  <a16:creationId xmlns:a16="http://schemas.microsoft.com/office/drawing/2014/main" id="{AF3B2809-62FA-42F9-AD0B-9976CD71A5AE}"/>
                </a:ext>
              </a:extLst>
            </xdr:cNvPr>
            <xdr:cNvSpPr txBox="1"/>
          </xdr:nvSpPr>
          <xdr:spPr>
            <a:xfrm>
              <a:off x="18071722" y="1799358"/>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11</xdr:col>
      <xdr:colOff>193041</xdr:colOff>
      <xdr:row>10</xdr:row>
      <xdr:rowOff>537319</xdr:rowOff>
    </xdr:from>
    <xdr:to>
      <xdr:col>15</xdr:col>
      <xdr:colOff>50801</xdr:colOff>
      <xdr:row>18</xdr:row>
      <xdr:rowOff>380447</xdr:rowOff>
    </xdr:to>
    <xdr:pic>
      <xdr:nvPicPr>
        <xdr:cNvPr id="7" name="Imagen 6">
          <a:extLst>
            <a:ext uri="{FF2B5EF4-FFF2-40B4-BE49-F238E27FC236}">
              <a16:creationId xmlns:a16="http://schemas.microsoft.com/office/drawing/2014/main" id="{18BF64DF-8196-4BA7-9F7A-D8D5BB12CF08}"/>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733501" y="3364339"/>
          <a:ext cx="9641840" cy="4468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id="{973F5FFB-D947-4D21-ACB0-2483B5FA6A60}"/>
            </a:ext>
          </a:extLst>
        </xdr:cNvPr>
        <xdr:cNvSpPr txBox="1"/>
      </xdr:nvSpPr>
      <xdr:spPr>
        <a:xfrm>
          <a:off x="21648420" y="1135381"/>
          <a:ext cx="11474766" cy="7700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486410</xdr:rowOff>
    </xdr:to>
    <xdr:pic>
      <xdr:nvPicPr>
        <xdr:cNvPr id="3" name="Imagen 2">
          <a:extLst>
            <a:ext uri="{FF2B5EF4-FFF2-40B4-BE49-F238E27FC236}">
              <a16:creationId xmlns:a16="http://schemas.microsoft.com/office/drawing/2014/main" id="{CB567FEF-D8D6-4CBC-9D4C-D922D22993D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48420" y="3406140"/>
          <a:ext cx="9646920" cy="4471670"/>
        </a:xfrm>
        <a:prstGeom prst="rect">
          <a:avLst/>
        </a:prstGeom>
      </xdr:spPr>
    </xdr:pic>
    <xdr:clientData/>
  </xdr:twoCellAnchor>
  <xdr:twoCellAnchor editAs="oneCell">
    <xdr:from>
      <xdr:col>14</xdr:col>
      <xdr:colOff>0</xdr:colOff>
      <xdr:row>11</xdr:row>
      <xdr:rowOff>0</xdr:rowOff>
    </xdr:from>
    <xdr:to>
      <xdr:col>16</xdr:col>
      <xdr:colOff>2186940</xdr:colOff>
      <xdr:row>16</xdr:row>
      <xdr:rowOff>251460</xdr:rowOff>
    </xdr:to>
    <xdr:pic>
      <xdr:nvPicPr>
        <xdr:cNvPr id="4" name="Imagen 3" descr="Dependencias | Gobierno Municipal de Zapopan">
          <a:extLst>
            <a:ext uri="{FF2B5EF4-FFF2-40B4-BE49-F238E27FC236}">
              <a16:creationId xmlns:a16="http://schemas.microsoft.com/office/drawing/2014/main" id="{C1CAFD9C-C5A8-4EDD-9322-B687EA480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878520" y="340614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352425</xdr:colOff>
      <xdr:row>4</xdr:row>
      <xdr:rowOff>180975</xdr:rowOff>
    </xdr:from>
    <xdr:to>
      <xdr:col>13</xdr:col>
      <xdr:colOff>1812925</xdr:colOff>
      <xdr:row>7</xdr:row>
      <xdr:rowOff>134354</xdr:rowOff>
    </xdr:to>
    <xdr:sp macro="" textlink="">
      <xdr:nvSpPr>
        <xdr:cNvPr id="2" name="Shape 9">
          <a:extLst>
            <a:ext uri="{FF2B5EF4-FFF2-40B4-BE49-F238E27FC236}">
              <a16:creationId xmlns:a16="http://schemas.microsoft.com/office/drawing/2014/main" id="{C0BAE965-E7C4-4350-B8B4-19D3CF1BA0CE}"/>
            </a:ext>
          </a:extLst>
        </xdr:cNvPr>
        <xdr:cNvSpPr txBox="1"/>
      </xdr:nvSpPr>
      <xdr:spPr>
        <a:xfrm>
          <a:off x="22739985" y="1064895"/>
          <a:ext cx="11214100" cy="707759"/>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14</xdr:col>
      <xdr:colOff>1703506</xdr:colOff>
      <xdr:row>11</xdr:row>
      <xdr:rowOff>209550</xdr:rowOff>
    </xdr:from>
    <xdr:ext cx="4679597" cy="3168442"/>
    <xdr:pic>
      <xdr:nvPicPr>
        <xdr:cNvPr id="3" name="Imagen 2" descr="Imagen que contiene Logotipo&#10;&#10;Descripción generada automáticamente">
          <a:extLst>
            <a:ext uri="{FF2B5EF4-FFF2-40B4-BE49-F238E27FC236}">
              <a16:creationId xmlns:a16="http://schemas.microsoft.com/office/drawing/2014/main" id="{0C3FFDAC-A87A-49A6-8BC8-25B807CAF8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283066" y="3592830"/>
          <a:ext cx="4679597" cy="3168442"/>
        </a:xfrm>
        <a:prstGeom prst="rect">
          <a:avLst/>
        </a:prstGeom>
        <a:noFill/>
        <a:ln>
          <a:noFill/>
        </a:ln>
      </xdr:spPr>
    </xdr:pic>
    <xdr:clientData/>
  </xdr:oneCellAnchor>
  <xdr:oneCellAnchor>
    <xdr:from>
      <xdr:col>9</xdr:col>
      <xdr:colOff>0</xdr:colOff>
      <xdr:row>11</xdr:row>
      <xdr:rowOff>0</xdr:rowOff>
    </xdr:from>
    <xdr:ext cx="9654665" cy="4422369"/>
    <xdr:pic>
      <xdr:nvPicPr>
        <xdr:cNvPr id="4" name="Imagen 3">
          <a:extLst>
            <a:ext uri="{FF2B5EF4-FFF2-40B4-BE49-F238E27FC236}">
              <a16:creationId xmlns:a16="http://schemas.microsoft.com/office/drawing/2014/main" id="{8CBE884D-9B87-4839-AD53-9E3F7A6930C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387560" y="3383280"/>
          <a:ext cx="9654665" cy="442236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9</xdr:col>
      <xdr:colOff>219075</xdr:colOff>
      <xdr:row>6</xdr:row>
      <xdr:rowOff>127000</xdr:rowOff>
    </xdr:from>
    <xdr:to>
      <xdr:col>13</xdr:col>
      <xdr:colOff>1679575</xdr:colOff>
      <xdr:row>9</xdr:row>
      <xdr:rowOff>77204</xdr:rowOff>
    </xdr:to>
    <xdr:sp macro="" textlink="">
      <xdr:nvSpPr>
        <xdr:cNvPr id="2" name="Shape 9">
          <a:extLst>
            <a:ext uri="{FF2B5EF4-FFF2-40B4-BE49-F238E27FC236}">
              <a16:creationId xmlns:a16="http://schemas.microsoft.com/office/drawing/2014/main" id="{8820F91E-B087-4591-AA40-F9488F5C1467}"/>
            </a:ext>
          </a:extLst>
        </xdr:cNvPr>
        <xdr:cNvSpPr txBox="1"/>
      </xdr:nvSpPr>
      <xdr:spPr>
        <a:xfrm>
          <a:off x="21814155" y="1529080"/>
          <a:ext cx="11214100" cy="70458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14</xdr:col>
      <xdr:colOff>2000250</xdr:colOff>
      <xdr:row>10</xdr:row>
      <xdr:rowOff>254000</xdr:rowOff>
    </xdr:from>
    <xdr:ext cx="4684594" cy="3257550"/>
    <xdr:pic>
      <xdr:nvPicPr>
        <xdr:cNvPr id="3" name="Imagen 2" descr="Imagen que contiene Logotipo&#10;&#10;Descripción generada automáticamente">
          <a:extLst>
            <a:ext uri="{FF2B5EF4-FFF2-40B4-BE49-F238E27FC236}">
              <a16:creationId xmlns:a16="http://schemas.microsoft.com/office/drawing/2014/main" id="{259FC7B9-141C-41FB-992A-A8B7464403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87330" y="3042920"/>
          <a:ext cx="4684594" cy="3257550"/>
        </a:xfrm>
        <a:prstGeom prst="rect">
          <a:avLst/>
        </a:prstGeom>
        <a:noFill/>
        <a:ln>
          <a:noFill/>
        </a:ln>
      </xdr:spPr>
    </xdr:pic>
    <xdr:clientData/>
  </xdr:oneCellAnchor>
  <xdr:oneCellAnchor>
    <xdr:from>
      <xdr:col>9</xdr:col>
      <xdr:colOff>0</xdr:colOff>
      <xdr:row>11</xdr:row>
      <xdr:rowOff>0</xdr:rowOff>
    </xdr:from>
    <xdr:ext cx="9662160" cy="4486910"/>
    <xdr:pic>
      <xdr:nvPicPr>
        <xdr:cNvPr id="4" name="Imagen 3">
          <a:extLst>
            <a:ext uri="{FF2B5EF4-FFF2-40B4-BE49-F238E27FC236}">
              <a16:creationId xmlns:a16="http://schemas.microsoft.com/office/drawing/2014/main" id="{812E451A-0F42-43ED-8DD3-C73CB7EEA75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595080" y="3421380"/>
          <a:ext cx="9662160" cy="448691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8</xdr:col>
      <xdr:colOff>2228850</xdr:colOff>
      <xdr:row>4</xdr:row>
      <xdr:rowOff>190500</xdr:rowOff>
    </xdr:from>
    <xdr:to>
      <xdr:col>13</xdr:col>
      <xdr:colOff>1196975</xdr:colOff>
      <xdr:row>7</xdr:row>
      <xdr:rowOff>166104</xdr:rowOff>
    </xdr:to>
    <xdr:sp macro="" textlink="">
      <xdr:nvSpPr>
        <xdr:cNvPr id="2" name="Shape 9">
          <a:extLst>
            <a:ext uri="{FF2B5EF4-FFF2-40B4-BE49-F238E27FC236}">
              <a16:creationId xmlns:a16="http://schemas.microsoft.com/office/drawing/2014/main" id="{06111723-D65E-4584-8FC8-A82EE0DCB68A}"/>
            </a:ext>
          </a:extLst>
        </xdr:cNvPr>
        <xdr:cNvSpPr txBox="1"/>
      </xdr:nvSpPr>
      <xdr:spPr>
        <a:xfrm>
          <a:off x="21385530" y="1082040"/>
          <a:ext cx="11937365" cy="71474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14</xdr:col>
      <xdr:colOff>873947</xdr:colOff>
      <xdr:row>9</xdr:row>
      <xdr:rowOff>355600</xdr:rowOff>
    </xdr:from>
    <xdr:ext cx="4684594" cy="3276600"/>
    <xdr:pic>
      <xdr:nvPicPr>
        <xdr:cNvPr id="3" name="Imagen 2" descr="Imagen que contiene Logotipo&#10;&#10;Descripción generada automáticamente">
          <a:extLst>
            <a:ext uri="{FF2B5EF4-FFF2-40B4-BE49-F238E27FC236}">
              <a16:creationId xmlns:a16="http://schemas.microsoft.com/office/drawing/2014/main" id="{7A8AF3CE-86D5-406F-9243-9C642BF1DF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438267" y="2481580"/>
          <a:ext cx="4684594" cy="3276600"/>
        </a:xfrm>
        <a:prstGeom prst="rect">
          <a:avLst/>
        </a:prstGeom>
        <a:noFill/>
        <a:ln>
          <a:noFill/>
        </a:ln>
      </xdr:spPr>
    </xdr:pic>
    <xdr:clientData/>
  </xdr:oneCellAnchor>
  <xdr:oneCellAnchor>
    <xdr:from>
      <xdr:col>9</xdr:col>
      <xdr:colOff>0</xdr:colOff>
      <xdr:row>11</xdr:row>
      <xdr:rowOff>0</xdr:rowOff>
    </xdr:from>
    <xdr:ext cx="9662160" cy="4486910"/>
    <xdr:pic>
      <xdr:nvPicPr>
        <xdr:cNvPr id="4" name="Imagen 3">
          <a:extLst>
            <a:ext uri="{FF2B5EF4-FFF2-40B4-BE49-F238E27FC236}">
              <a16:creationId xmlns:a16="http://schemas.microsoft.com/office/drawing/2014/main" id="{6618A392-AEF4-4432-9357-59A8CCDF86D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372320" y="3390900"/>
          <a:ext cx="9662160" cy="448691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2387600</xdr:colOff>
      <xdr:row>6</xdr:row>
      <xdr:rowOff>60325</xdr:rowOff>
    </xdr:from>
    <xdr:ext cx="11839575" cy="790575"/>
    <xdr:sp macro="" textlink="">
      <xdr:nvSpPr>
        <xdr:cNvPr id="2" name="Shape 3">
          <a:extLst>
            <a:ext uri="{FF2B5EF4-FFF2-40B4-BE49-F238E27FC236}">
              <a16:creationId xmlns:a16="http://schemas.microsoft.com/office/drawing/2014/main" id="{57168265-87E4-48BB-A74B-29F84B1CC6CF}"/>
            </a:ext>
          </a:extLst>
        </xdr:cNvPr>
        <xdr:cNvSpPr txBox="1"/>
      </xdr:nvSpPr>
      <xdr:spPr>
        <a:xfrm>
          <a:off x="22222460" y="1416685"/>
          <a:ext cx="11839575" cy="7905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fLocksWithSheet="0"/>
  </xdr:oneCellAnchor>
  <xdr:oneCellAnchor>
    <xdr:from>
      <xdr:col>15</xdr:col>
      <xdr:colOff>400050</xdr:colOff>
      <xdr:row>9</xdr:row>
      <xdr:rowOff>238125</xdr:rowOff>
    </xdr:from>
    <xdr:ext cx="0" cy="75161775"/>
    <xdr:pic>
      <xdr:nvPicPr>
        <xdr:cNvPr id="3" name="image2.png">
          <a:extLst>
            <a:ext uri="{FF2B5EF4-FFF2-40B4-BE49-F238E27FC236}">
              <a16:creationId xmlns:a16="http://schemas.microsoft.com/office/drawing/2014/main" id="{AED50945-4DC5-4D59-9961-88BCDA10E38B}"/>
            </a:ext>
          </a:extLst>
        </xdr:cNvPr>
        <xdr:cNvPicPr preferRelativeResize="0"/>
      </xdr:nvPicPr>
      <xdr:blipFill>
        <a:blip xmlns:r="http://schemas.openxmlformats.org/officeDocument/2006/relationships" r:embed="rId1" cstate="print"/>
        <a:stretch>
          <a:fillRect/>
        </a:stretch>
      </xdr:blipFill>
      <xdr:spPr>
        <a:xfrm>
          <a:off x="37379910" y="2326005"/>
          <a:ext cx="0" cy="75161775"/>
        </a:xfrm>
        <a:prstGeom prst="rect">
          <a:avLst/>
        </a:prstGeom>
        <a:noFill/>
      </xdr:spPr>
    </xdr:pic>
    <xdr:clientData fLocksWithSheet="0"/>
  </xdr:oneCellAnchor>
  <xdr:twoCellAnchor editAs="oneCell">
    <xdr:from>
      <xdr:col>9</xdr:col>
      <xdr:colOff>0</xdr:colOff>
      <xdr:row>11</xdr:row>
      <xdr:rowOff>0</xdr:rowOff>
    </xdr:from>
    <xdr:to>
      <xdr:col>12</xdr:col>
      <xdr:colOff>2311790</xdr:colOff>
      <xdr:row>18</xdr:row>
      <xdr:rowOff>559679</xdr:rowOff>
    </xdr:to>
    <xdr:pic>
      <xdr:nvPicPr>
        <xdr:cNvPr id="4" name="Imagen 3">
          <a:extLst>
            <a:ext uri="{FF2B5EF4-FFF2-40B4-BE49-F238E27FC236}">
              <a16:creationId xmlns:a16="http://schemas.microsoft.com/office/drawing/2014/main" id="{7F51CD0F-215C-4179-B5F5-129D1EF9E11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280880" y="3337560"/>
          <a:ext cx="9649850" cy="4506839"/>
        </a:xfrm>
        <a:prstGeom prst="rect">
          <a:avLst/>
        </a:prstGeom>
      </xdr:spPr>
    </xdr:pic>
    <xdr:clientData/>
  </xdr:twoCellAnchor>
  <xdr:twoCellAnchor editAs="oneCell">
    <xdr:from>
      <xdr:col>14</xdr:col>
      <xdr:colOff>0</xdr:colOff>
      <xdr:row>11</xdr:row>
      <xdr:rowOff>0</xdr:rowOff>
    </xdr:from>
    <xdr:to>
      <xdr:col>16</xdr:col>
      <xdr:colOff>330200</xdr:colOff>
      <xdr:row>16</xdr:row>
      <xdr:rowOff>584634</xdr:rowOff>
    </xdr:to>
    <xdr:pic>
      <xdr:nvPicPr>
        <xdr:cNvPr id="5" name="Imagen 4" descr="Contraloría Ciudadana de Zapopan">
          <a:extLst>
            <a:ext uri="{FF2B5EF4-FFF2-40B4-BE49-F238E27FC236}">
              <a16:creationId xmlns:a16="http://schemas.microsoft.com/office/drawing/2014/main" id="{93D31667-410C-419B-8E37-9483E7A9888B}"/>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31692"/>
        <a:stretch/>
      </xdr:blipFill>
      <xdr:spPr bwMode="auto">
        <a:xfrm>
          <a:off x="34510980" y="3337560"/>
          <a:ext cx="5267960" cy="3708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0</xdr:colOff>
      <xdr:row>6</xdr:row>
      <xdr:rowOff>0</xdr:rowOff>
    </xdr:from>
    <xdr:ext cx="11210925" cy="3486150"/>
    <xdr:grpSp>
      <xdr:nvGrpSpPr>
        <xdr:cNvPr id="2" name="Shape 2">
          <a:extLst>
            <a:ext uri="{FF2B5EF4-FFF2-40B4-BE49-F238E27FC236}">
              <a16:creationId xmlns:a16="http://schemas.microsoft.com/office/drawing/2014/main" id="{FA6ED2BF-5E3A-4C78-A3B2-B25E7A7871C1}"/>
            </a:ext>
          </a:extLst>
        </xdr:cNvPr>
        <xdr:cNvGrpSpPr/>
      </xdr:nvGrpSpPr>
      <xdr:grpSpPr>
        <a:xfrm>
          <a:off x="21666200" y="1371600"/>
          <a:ext cx="11210925" cy="3486150"/>
          <a:chOff x="0" y="2032175"/>
          <a:chExt cx="10692000" cy="3495650"/>
        </a:xfrm>
      </xdr:grpSpPr>
      <xdr:grpSp>
        <xdr:nvGrpSpPr>
          <xdr:cNvPr id="3" name="Shape 3">
            <a:extLst>
              <a:ext uri="{FF2B5EF4-FFF2-40B4-BE49-F238E27FC236}">
                <a16:creationId xmlns:a16="http://schemas.microsoft.com/office/drawing/2014/main" id="{CEFC3C50-BF0D-44A9-9130-30E184D62E48}"/>
              </a:ext>
            </a:extLst>
          </xdr:cNvPr>
          <xdr:cNvGrpSpPr/>
        </xdr:nvGrpSpPr>
        <xdr:grpSpPr>
          <a:xfrm>
            <a:off x="0" y="2032175"/>
            <a:ext cx="10692000" cy="3495650"/>
            <a:chOff x="-1" y="2032163"/>
            <a:chExt cx="10692000" cy="3495650"/>
          </a:xfrm>
        </xdr:grpSpPr>
        <xdr:sp macro="" textlink="">
          <xdr:nvSpPr>
            <xdr:cNvPr id="4" name="Shape 4">
              <a:extLst>
                <a:ext uri="{FF2B5EF4-FFF2-40B4-BE49-F238E27FC236}">
                  <a16:creationId xmlns:a16="http://schemas.microsoft.com/office/drawing/2014/main" id="{657060CE-4BE9-48B6-BEC6-83FBD2CD1C16}"/>
                </a:ext>
              </a:extLst>
            </xdr:cNvPr>
            <xdr:cNvSpPr/>
          </xdr:nvSpPr>
          <xdr:spPr>
            <a:xfrm>
              <a:off x="-1" y="2032163"/>
              <a:ext cx="10692000" cy="3495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B536E100-4B41-4021-ACD6-F2C3C8D8C1E6}"/>
                </a:ext>
              </a:extLst>
            </xdr:cNvPr>
            <xdr:cNvGrpSpPr/>
          </xdr:nvGrpSpPr>
          <xdr:grpSpPr>
            <a:xfrm>
              <a:off x="-1" y="2032163"/>
              <a:ext cx="10692000" cy="3495650"/>
              <a:chOff x="22478998" y="1666875"/>
              <a:chExt cx="11215687" cy="2840075"/>
            </a:xfrm>
          </xdr:grpSpPr>
          <xdr:sp macro="" textlink="">
            <xdr:nvSpPr>
              <xdr:cNvPr id="6" name="Shape 6">
                <a:extLst>
                  <a:ext uri="{FF2B5EF4-FFF2-40B4-BE49-F238E27FC236}">
                    <a16:creationId xmlns:a16="http://schemas.microsoft.com/office/drawing/2014/main" id="{AAD1C2A9-91AC-4A40-982E-FEA7F2CA1ECB}"/>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7">
                <a:extLst>
                  <a:ext uri="{FF2B5EF4-FFF2-40B4-BE49-F238E27FC236}">
                    <a16:creationId xmlns:a16="http://schemas.microsoft.com/office/drawing/2014/main" id="{3D1BBC50-E200-43FD-A0AB-2731075779E3}"/>
                  </a:ext>
                </a:extLst>
              </xdr:cNvPr>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3600"/>
                  <a:buFont typeface="Arial"/>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grpSp>
    <xdr:clientData fLocksWithSheet="0"/>
  </xdr:oneCellAnchor>
  <xdr:twoCellAnchor editAs="oneCell">
    <xdr:from>
      <xdr:col>9</xdr:col>
      <xdr:colOff>0</xdr:colOff>
      <xdr:row>11</xdr:row>
      <xdr:rowOff>0</xdr:rowOff>
    </xdr:from>
    <xdr:to>
      <xdr:col>12</xdr:col>
      <xdr:colOff>2308860</xdr:colOff>
      <xdr:row>18</xdr:row>
      <xdr:rowOff>549910</xdr:rowOff>
    </xdr:to>
    <xdr:pic>
      <xdr:nvPicPr>
        <xdr:cNvPr id="8" name="Imagen 7">
          <a:extLst>
            <a:ext uri="{FF2B5EF4-FFF2-40B4-BE49-F238E27FC236}">
              <a16:creationId xmlns:a16="http://schemas.microsoft.com/office/drawing/2014/main" id="{07E6B4B0-7F17-4E1B-AC46-90E0F220C0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25560" y="3352800"/>
          <a:ext cx="9646920" cy="4497070"/>
        </a:xfrm>
        <a:prstGeom prst="rect">
          <a:avLst/>
        </a:prstGeom>
      </xdr:spPr>
    </xdr:pic>
    <xdr:clientData/>
  </xdr:twoCellAnchor>
  <xdr:twoCellAnchor editAs="oneCell">
    <xdr:from>
      <xdr:col>14</xdr:col>
      <xdr:colOff>0</xdr:colOff>
      <xdr:row>11</xdr:row>
      <xdr:rowOff>0</xdr:rowOff>
    </xdr:from>
    <xdr:to>
      <xdr:col>16</xdr:col>
      <xdr:colOff>711200</xdr:colOff>
      <xdr:row>17</xdr:row>
      <xdr:rowOff>14999</xdr:rowOff>
    </xdr:to>
    <xdr:pic>
      <xdr:nvPicPr>
        <xdr:cNvPr id="9" name="Imagen 8" descr="Dependencias | Gobierno Municipal de Zapopan">
          <a:extLst>
            <a:ext uri="{FF2B5EF4-FFF2-40B4-BE49-F238E27FC236}">
              <a16:creationId xmlns:a16="http://schemas.microsoft.com/office/drawing/2014/main" id="{3BDF8602-C601-431A-9F81-E53903888F6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8162"/>
        <a:stretch/>
      </xdr:blipFill>
      <xdr:spPr bwMode="auto">
        <a:xfrm>
          <a:off x="33855660" y="3352800"/>
          <a:ext cx="5603240" cy="3764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9</xdr:col>
      <xdr:colOff>0</xdr:colOff>
      <xdr:row>7</xdr:row>
      <xdr:rowOff>0</xdr:rowOff>
    </xdr:from>
    <xdr:ext cx="11172825" cy="3333750"/>
    <xdr:grpSp>
      <xdr:nvGrpSpPr>
        <xdr:cNvPr id="2" name="Shape 2">
          <a:extLst>
            <a:ext uri="{FF2B5EF4-FFF2-40B4-BE49-F238E27FC236}">
              <a16:creationId xmlns:a16="http://schemas.microsoft.com/office/drawing/2014/main" id="{6F2CA2FB-3470-498E-8A28-53A57C152BE5}"/>
            </a:ext>
          </a:extLst>
        </xdr:cNvPr>
        <xdr:cNvGrpSpPr/>
      </xdr:nvGrpSpPr>
      <xdr:grpSpPr>
        <a:xfrm>
          <a:off x="21717000" y="1612900"/>
          <a:ext cx="11172825" cy="3333750"/>
          <a:chOff x="0" y="2108375"/>
          <a:chExt cx="10692000" cy="3343251"/>
        </a:xfrm>
      </xdr:grpSpPr>
      <xdr:grpSp>
        <xdr:nvGrpSpPr>
          <xdr:cNvPr id="3" name="Shape 8">
            <a:extLst>
              <a:ext uri="{FF2B5EF4-FFF2-40B4-BE49-F238E27FC236}">
                <a16:creationId xmlns:a16="http://schemas.microsoft.com/office/drawing/2014/main" id="{0EB544AE-44E4-47DB-90FA-F736AC2C7034}"/>
              </a:ext>
            </a:extLst>
          </xdr:cNvPr>
          <xdr:cNvGrpSpPr/>
        </xdr:nvGrpSpPr>
        <xdr:grpSpPr>
          <a:xfrm>
            <a:off x="0" y="2108375"/>
            <a:ext cx="10692000" cy="3343251"/>
            <a:chOff x="-1" y="2108363"/>
            <a:chExt cx="10692000" cy="3343251"/>
          </a:xfrm>
        </xdr:grpSpPr>
        <xdr:sp macro="" textlink="">
          <xdr:nvSpPr>
            <xdr:cNvPr id="4" name="Shape 4">
              <a:extLst>
                <a:ext uri="{FF2B5EF4-FFF2-40B4-BE49-F238E27FC236}">
                  <a16:creationId xmlns:a16="http://schemas.microsoft.com/office/drawing/2014/main" id="{581EA4E6-5EFE-46AD-9F0A-61B435CDF657}"/>
                </a:ext>
              </a:extLst>
            </xdr:cNvPr>
            <xdr:cNvSpPr/>
          </xdr:nvSpPr>
          <xdr:spPr>
            <a:xfrm>
              <a:off x="-1" y="2108363"/>
              <a:ext cx="10692000" cy="334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9">
              <a:extLst>
                <a:ext uri="{FF2B5EF4-FFF2-40B4-BE49-F238E27FC236}">
                  <a16:creationId xmlns:a16="http://schemas.microsoft.com/office/drawing/2014/main" id="{BFEBCCB9-A0D8-4769-BF2C-02FAF5E18F62}"/>
                </a:ext>
              </a:extLst>
            </xdr:cNvPr>
            <xdr:cNvGrpSpPr/>
          </xdr:nvGrpSpPr>
          <xdr:grpSpPr>
            <a:xfrm>
              <a:off x="-1" y="2108363"/>
              <a:ext cx="10692000" cy="3343251"/>
              <a:chOff x="22478998" y="1666875"/>
              <a:chExt cx="11215687" cy="2840075"/>
            </a:xfrm>
          </xdr:grpSpPr>
          <xdr:sp macro="" textlink="">
            <xdr:nvSpPr>
              <xdr:cNvPr id="6" name="Shape 10">
                <a:extLst>
                  <a:ext uri="{FF2B5EF4-FFF2-40B4-BE49-F238E27FC236}">
                    <a16:creationId xmlns:a16="http://schemas.microsoft.com/office/drawing/2014/main" id="{E30B8212-093C-41E7-9ADF-DA437F4A7B01}"/>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11">
                <a:extLst>
                  <a:ext uri="{FF2B5EF4-FFF2-40B4-BE49-F238E27FC236}">
                    <a16:creationId xmlns:a16="http://schemas.microsoft.com/office/drawing/2014/main" id="{5CC15D81-8A1E-46E4-ADEC-9DA73594011A}"/>
                  </a:ext>
                </a:extLst>
              </xdr:cNvPr>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3600"/>
                  <a:buFont typeface="Arial"/>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grpSp>
    <xdr:clientData fLocksWithSheet="0"/>
  </xdr:oneCellAnchor>
  <xdr:twoCellAnchor editAs="oneCell">
    <xdr:from>
      <xdr:col>9</xdr:col>
      <xdr:colOff>0</xdr:colOff>
      <xdr:row>11</xdr:row>
      <xdr:rowOff>0</xdr:rowOff>
    </xdr:from>
    <xdr:to>
      <xdr:col>12</xdr:col>
      <xdr:colOff>2308860</xdr:colOff>
      <xdr:row>18</xdr:row>
      <xdr:rowOff>549910</xdr:rowOff>
    </xdr:to>
    <xdr:pic>
      <xdr:nvPicPr>
        <xdr:cNvPr id="8" name="Imagen 7">
          <a:extLst>
            <a:ext uri="{FF2B5EF4-FFF2-40B4-BE49-F238E27FC236}">
              <a16:creationId xmlns:a16="http://schemas.microsoft.com/office/drawing/2014/main" id="{D1B42E77-2362-479E-BE44-D56305DAA07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71280" y="3352800"/>
          <a:ext cx="9646920" cy="4497070"/>
        </a:xfrm>
        <a:prstGeom prst="rect">
          <a:avLst/>
        </a:prstGeom>
      </xdr:spPr>
    </xdr:pic>
    <xdr:clientData/>
  </xdr:twoCellAnchor>
  <xdr:twoCellAnchor editAs="oneCell">
    <xdr:from>
      <xdr:col>14</xdr:col>
      <xdr:colOff>0</xdr:colOff>
      <xdr:row>10</xdr:row>
      <xdr:rowOff>622299</xdr:rowOff>
    </xdr:from>
    <xdr:to>
      <xdr:col>16</xdr:col>
      <xdr:colOff>711200</xdr:colOff>
      <xdr:row>17</xdr:row>
      <xdr:rowOff>14998</xdr:rowOff>
    </xdr:to>
    <xdr:pic>
      <xdr:nvPicPr>
        <xdr:cNvPr id="9" name="Imagen 8" descr="Dependencias | Gobierno Municipal de Zapopan">
          <a:extLst>
            <a:ext uri="{FF2B5EF4-FFF2-40B4-BE49-F238E27FC236}">
              <a16:creationId xmlns:a16="http://schemas.microsoft.com/office/drawing/2014/main" id="{83012E40-8AB6-4E9D-A1F9-5A4AD70E6CA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8162"/>
        <a:stretch/>
      </xdr:blipFill>
      <xdr:spPr bwMode="auto">
        <a:xfrm>
          <a:off x="33901380" y="3350259"/>
          <a:ext cx="5603240" cy="3766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5</xdr:row>
      <xdr:rowOff>0</xdr:rowOff>
    </xdr:from>
    <xdr:to>
      <xdr:col>14</xdr:col>
      <xdr:colOff>4761</xdr:colOff>
      <xdr:row>8</xdr:row>
      <xdr:rowOff>71088</xdr:rowOff>
    </xdr:to>
    <xdr:sp macro="" textlink="">
      <xdr:nvSpPr>
        <xdr:cNvPr id="2" name="CuadroTexto 1">
          <a:extLst>
            <a:ext uri="{FF2B5EF4-FFF2-40B4-BE49-F238E27FC236}">
              <a16:creationId xmlns:a16="http://schemas.microsoft.com/office/drawing/2014/main" id="{98A7AE9F-0EAC-450F-B500-032037903AC7}"/>
            </a:ext>
          </a:extLst>
        </xdr:cNvPr>
        <xdr:cNvSpPr txBox="1"/>
      </xdr:nvSpPr>
      <xdr:spPr>
        <a:xfrm>
          <a:off x="20642580" y="1135380"/>
          <a:ext cx="12234861" cy="8254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2308861</xdr:colOff>
      <xdr:row>18</xdr:row>
      <xdr:rowOff>232410</xdr:rowOff>
    </xdr:to>
    <xdr:pic>
      <xdr:nvPicPr>
        <xdr:cNvPr id="3" name="Imagen 2">
          <a:extLst>
            <a:ext uri="{FF2B5EF4-FFF2-40B4-BE49-F238E27FC236}">
              <a16:creationId xmlns:a16="http://schemas.microsoft.com/office/drawing/2014/main" id="{38BBA63F-4861-4FBD-A3B2-02E2AE026A8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642580" y="3398520"/>
          <a:ext cx="9646921" cy="4476750"/>
        </a:xfrm>
        <a:prstGeom prst="rect">
          <a:avLst/>
        </a:prstGeom>
      </xdr:spPr>
    </xdr:pic>
    <xdr:clientData/>
  </xdr:twoCellAnchor>
  <xdr:twoCellAnchor editAs="oneCell">
    <xdr:from>
      <xdr:col>14</xdr:col>
      <xdr:colOff>1905940</xdr:colOff>
      <xdr:row>11</xdr:row>
      <xdr:rowOff>0</xdr:rowOff>
    </xdr:from>
    <xdr:to>
      <xdr:col>16</xdr:col>
      <xdr:colOff>2263139</xdr:colOff>
      <xdr:row>16</xdr:row>
      <xdr:rowOff>393700</xdr:rowOff>
    </xdr:to>
    <xdr:pic>
      <xdr:nvPicPr>
        <xdr:cNvPr id="4" name="Imagen 3" descr="Dependencias | Gobierno Municipal de Zapopan">
          <a:extLst>
            <a:ext uri="{FF2B5EF4-FFF2-40B4-BE49-F238E27FC236}">
              <a16:creationId xmlns:a16="http://schemas.microsoft.com/office/drawing/2014/main" id="{0271265B-2917-408F-915A-C3C56EFA36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501"/>
        <a:stretch/>
      </xdr:blipFill>
      <xdr:spPr bwMode="auto">
        <a:xfrm>
          <a:off x="34778620" y="3398520"/>
          <a:ext cx="5249239" cy="3815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5</xdr:row>
      <xdr:rowOff>253999</xdr:rowOff>
    </xdr:from>
    <xdr:to>
      <xdr:col>14</xdr:col>
      <xdr:colOff>1297</xdr:colOff>
      <xdr:row>8</xdr:row>
      <xdr:rowOff>253042</xdr:rowOff>
    </xdr:to>
    <xdr:sp macro="" textlink="">
      <xdr:nvSpPr>
        <xdr:cNvPr id="2" name="CuadroTexto 1">
          <a:extLst>
            <a:ext uri="{FF2B5EF4-FFF2-40B4-BE49-F238E27FC236}">
              <a16:creationId xmlns:a16="http://schemas.microsoft.com/office/drawing/2014/main" id="{40F87C0A-E085-4812-B590-02FFD13C3EF0}"/>
            </a:ext>
          </a:extLst>
        </xdr:cNvPr>
        <xdr:cNvSpPr txBox="1"/>
      </xdr:nvSpPr>
      <xdr:spPr>
        <a:xfrm>
          <a:off x="21739860" y="1396999"/>
          <a:ext cx="12307597" cy="7534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15</xdr:col>
      <xdr:colOff>450016</xdr:colOff>
      <xdr:row>9</xdr:row>
      <xdr:rowOff>94233</xdr:rowOff>
    </xdr:from>
    <xdr:ext cx="0" cy="44779947"/>
    <xdr:pic>
      <xdr:nvPicPr>
        <xdr:cNvPr id="3" name="Imagen 2">
          <a:extLst>
            <a:ext uri="{FF2B5EF4-FFF2-40B4-BE49-F238E27FC236}">
              <a16:creationId xmlns:a16="http://schemas.microsoft.com/office/drawing/2014/main" id="{138E7368-046A-4FBF-B8DC-A9AA6073E728}"/>
            </a:ext>
          </a:extLst>
        </xdr:cNvPr>
        <xdr:cNvPicPr>
          <a:picLocks noChangeAspect="1"/>
        </xdr:cNvPicPr>
      </xdr:nvPicPr>
      <xdr:blipFill>
        <a:blip xmlns:r="http://schemas.openxmlformats.org/officeDocument/2006/relationships" r:embed="rId1"/>
        <a:stretch>
          <a:fillRect/>
        </a:stretch>
      </xdr:blipFill>
      <xdr:spPr>
        <a:xfrm>
          <a:off x="36957436" y="2243073"/>
          <a:ext cx="0" cy="44779947"/>
        </a:xfrm>
        <a:prstGeom prst="rect">
          <a:avLst/>
        </a:prstGeom>
      </xdr:spPr>
    </xdr:pic>
    <xdr:clientData/>
  </xdr:oneCellAnchor>
  <xdr:twoCellAnchor editAs="oneCell">
    <xdr:from>
      <xdr:col>9</xdr:col>
      <xdr:colOff>0</xdr:colOff>
      <xdr:row>11</xdr:row>
      <xdr:rowOff>0</xdr:rowOff>
    </xdr:from>
    <xdr:to>
      <xdr:col>12</xdr:col>
      <xdr:colOff>2271385</xdr:colOff>
      <xdr:row>18</xdr:row>
      <xdr:rowOff>473710</xdr:rowOff>
    </xdr:to>
    <xdr:pic>
      <xdr:nvPicPr>
        <xdr:cNvPr id="4" name="Imagen 3">
          <a:extLst>
            <a:ext uri="{FF2B5EF4-FFF2-40B4-BE49-F238E27FC236}">
              <a16:creationId xmlns:a16="http://schemas.microsoft.com/office/drawing/2014/main" id="{C4BACB3B-DE21-4F16-9004-A8806E6278A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739860" y="3413760"/>
          <a:ext cx="9655165" cy="4466590"/>
        </a:xfrm>
        <a:prstGeom prst="rect">
          <a:avLst/>
        </a:prstGeom>
      </xdr:spPr>
    </xdr:pic>
    <xdr:clientData/>
  </xdr:twoCellAnchor>
  <xdr:twoCellAnchor editAs="oneCell">
    <xdr:from>
      <xdr:col>14</xdr:col>
      <xdr:colOff>149484</xdr:colOff>
      <xdr:row>11</xdr:row>
      <xdr:rowOff>0</xdr:rowOff>
    </xdr:from>
    <xdr:to>
      <xdr:col>16</xdr:col>
      <xdr:colOff>1963294</xdr:colOff>
      <xdr:row>16</xdr:row>
      <xdr:rowOff>251460</xdr:rowOff>
    </xdr:to>
    <xdr:pic>
      <xdr:nvPicPr>
        <xdr:cNvPr id="5" name="Imagen 4" descr="Dependencias | Gobierno Municipal de Zapopan">
          <a:extLst>
            <a:ext uri="{FF2B5EF4-FFF2-40B4-BE49-F238E27FC236}">
              <a16:creationId xmlns:a16="http://schemas.microsoft.com/office/drawing/2014/main" id="{E8FACCB4-6BFA-447D-8169-C8124F95C7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195644" y="3413760"/>
          <a:ext cx="673633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5</xdr:row>
      <xdr:rowOff>0</xdr:rowOff>
    </xdr:from>
    <xdr:to>
      <xdr:col>14</xdr:col>
      <xdr:colOff>1297</xdr:colOff>
      <xdr:row>8</xdr:row>
      <xdr:rowOff>44976</xdr:rowOff>
    </xdr:to>
    <xdr:sp macro="" textlink="">
      <xdr:nvSpPr>
        <xdr:cNvPr id="2" name="CuadroTexto 1">
          <a:extLst>
            <a:ext uri="{FF2B5EF4-FFF2-40B4-BE49-F238E27FC236}">
              <a16:creationId xmlns:a16="http://schemas.microsoft.com/office/drawing/2014/main" id="{5F97F66C-AD9B-4424-A49B-4EC9C553D49C}"/>
            </a:ext>
          </a:extLst>
        </xdr:cNvPr>
        <xdr:cNvSpPr txBox="1"/>
      </xdr:nvSpPr>
      <xdr:spPr>
        <a:xfrm>
          <a:off x="21739860" y="1143000"/>
          <a:ext cx="12307597" cy="7993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15</xdr:col>
      <xdr:colOff>304719</xdr:colOff>
      <xdr:row>8</xdr:row>
      <xdr:rowOff>163506</xdr:rowOff>
    </xdr:from>
    <xdr:ext cx="0" cy="73178994"/>
    <xdr:pic>
      <xdr:nvPicPr>
        <xdr:cNvPr id="3" name="Imagen 2">
          <a:extLst>
            <a:ext uri="{FF2B5EF4-FFF2-40B4-BE49-F238E27FC236}">
              <a16:creationId xmlns:a16="http://schemas.microsoft.com/office/drawing/2014/main" id="{A73A9B33-3EF2-49B0-B90A-DA558E180328}"/>
            </a:ext>
          </a:extLst>
        </xdr:cNvPr>
        <xdr:cNvPicPr>
          <a:picLocks noChangeAspect="1"/>
        </xdr:cNvPicPr>
      </xdr:nvPicPr>
      <xdr:blipFill>
        <a:blip xmlns:r="http://schemas.openxmlformats.org/officeDocument/2006/relationships" r:embed="rId1"/>
        <a:stretch>
          <a:fillRect/>
        </a:stretch>
      </xdr:blipFill>
      <xdr:spPr>
        <a:xfrm>
          <a:off x="36812139" y="2060886"/>
          <a:ext cx="0" cy="73178994"/>
        </a:xfrm>
        <a:prstGeom prst="rect">
          <a:avLst/>
        </a:prstGeom>
      </xdr:spPr>
    </xdr:pic>
    <xdr:clientData/>
  </xdr:oneCellAnchor>
  <xdr:twoCellAnchor editAs="oneCell">
    <xdr:from>
      <xdr:col>9</xdr:col>
      <xdr:colOff>0</xdr:colOff>
      <xdr:row>11</xdr:row>
      <xdr:rowOff>0</xdr:rowOff>
    </xdr:from>
    <xdr:to>
      <xdr:col>12</xdr:col>
      <xdr:colOff>2271385</xdr:colOff>
      <xdr:row>18</xdr:row>
      <xdr:rowOff>473710</xdr:rowOff>
    </xdr:to>
    <xdr:pic>
      <xdr:nvPicPr>
        <xdr:cNvPr id="4" name="Imagen 3">
          <a:extLst>
            <a:ext uri="{FF2B5EF4-FFF2-40B4-BE49-F238E27FC236}">
              <a16:creationId xmlns:a16="http://schemas.microsoft.com/office/drawing/2014/main" id="{A68A6726-E377-44AF-8C4B-52DD468246F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739860" y="3413760"/>
          <a:ext cx="9655165" cy="4466590"/>
        </a:xfrm>
        <a:prstGeom prst="rect">
          <a:avLst/>
        </a:prstGeom>
      </xdr:spPr>
    </xdr:pic>
    <xdr:clientData/>
  </xdr:twoCellAnchor>
  <xdr:twoCellAnchor editAs="oneCell">
    <xdr:from>
      <xdr:col>13</xdr:col>
      <xdr:colOff>2457346</xdr:colOff>
      <xdr:row>11</xdr:row>
      <xdr:rowOff>24984</xdr:rowOff>
    </xdr:from>
    <xdr:to>
      <xdr:col>16</xdr:col>
      <xdr:colOff>1607071</xdr:colOff>
      <xdr:row>16</xdr:row>
      <xdr:rowOff>276444</xdr:rowOff>
    </xdr:to>
    <xdr:pic>
      <xdr:nvPicPr>
        <xdr:cNvPr id="5" name="Imagen 4" descr="Dependencias | Gobierno Municipal de Zapopan">
          <a:extLst>
            <a:ext uri="{FF2B5EF4-FFF2-40B4-BE49-F238E27FC236}">
              <a16:creationId xmlns:a16="http://schemas.microsoft.com/office/drawing/2014/main" id="{D33A2739-B50C-42F8-8058-9EB32E5AD6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042246" y="3438744"/>
          <a:ext cx="6533505"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2036445</xdr:colOff>
      <xdr:row>7</xdr:row>
      <xdr:rowOff>42864</xdr:rowOff>
    </xdr:from>
    <xdr:to>
      <xdr:col>14</xdr:col>
      <xdr:colOff>1955482</xdr:colOff>
      <xdr:row>9</xdr:row>
      <xdr:rowOff>351358</xdr:rowOff>
    </xdr:to>
    <xdr:sp macro="" textlink="">
      <xdr:nvSpPr>
        <xdr:cNvPr id="2" name="CuadroTexto 1">
          <a:extLst>
            <a:ext uri="{FF2B5EF4-FFF2-40B4-BE49-F238E27FC236}">
              <a16:creationId xmlns:a16="http://schemas.microsoft.com/office/drawing/2014/main" id="{6E78AE5C-5900-4C32-8905-1186AA59C17F}"/>
            </a:ext>
          </a:extLst>
        </xdr:cNvPr>
        <xdr:cNvSpPr txBox="1"/>
      </xdr:nvSpPr>
      <xdr:spPr>
        <a:xfrm>
          <a:off x="23684865" y="1696404"/>
          <a:ext cx="12149137" cy="803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10</xdr:col>
      <xdr:colOff>33020</xdr:colOff>
      <xdr:row>10</xdr:row>
      <xdr:rowOff>129540</xdr:rowOff>
    </xdr:from>
    <xdr:to>
      <xdr:col>13</xdr:col>
      <xdr:colOff>2336468</xdr:colOff>
      <xdr:row>17</xdr:row>
      <xdr:rowOff>153118</xdr:rowOff>
    </xdr:to>
    <xdr:pic>
      <xdr:nvPicPr>
        <xdr:cNvPr id="3" name="Imagen 2">
          <a:extLst>
            <a:ext uri="{FF2B5EF4-FFF2-40B4-BE49-F238E27FC236}">
              <a16:creationId xmlns:a16="http://schemas.microsoft.com/office/drawing/2014/main" id="{6C75FF56-167D-4750-8A38-307DF41784E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127460" y="2903220"/>
          <a:ext cx="9641508" cy="443555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1388369</xdr:colOff>
      <xdr:row>7</xdr:row>
      <xdr:rowOff>133903</xdr:rowOff>
    </xdr:from>
    <xdr:to>
      <xdr:col>14</xdr:col>
      <xdr:colOff>238124</xdr:colOff>
      <xdr:row>9</xdr:row>
      <xdr:rowOff>269875</xdr:rowOff>
    </xdr:to>
    <xdr:sp macro="" textlink="">
      <xdr:nvSpPr>
        <xdr:cNvPr id="2" name="CuadroTexto 1">
          <a:extLst>
            <a:ext uri="{FF2B5EF4-FFF2-40B4-BE49-F238E27FC236}">
              <a16:creationId xmlns:a16="http://schemas.microsoft.com/office/drawing/2014/main" id="{B11B13DD-66FB-46B1-8891-00363AD6AEDB}"/>
            </a:ext>
          </a:extLst>
        </xdr:cNvPr>
        <xdr:cNvSpPr txBox="1"/>
      </xdr:nvSpPr>
      <xdr:spPr>
        <a:xfrm>
          <a:off x="23059649" y="1772203"/>
          <a:ext cx="11079855" cy="638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486410</xdr:rowOff>
    </xdr:to>
    <xdr:pic>
      <xdr:nvPicPr>
        <xdr:cNvPr id="3" name="Imagen 2">
          <a:extLst>
            <a:ext uri="{FF2B5EF4-FFF2-40B4-BE49-F238E27FC236}">
              <a16:creationId xmlns:a16="http://schemas.microsoft.com/office/drawing/2014/main" id="{59E5DD77-CC5E-4FE6-88FE-31CF6AD031A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71280" y="3398520"/>
          <a:ext cx="9646920" cy="4471670"/>
        </a:xfrm>
        <a:prstGeom prst="rect">
          <a:avLst/>
        </a:prstGeom>
      </xdr:spPr>
    </xdr:pic>
    <xdr:clientData/>
  </xdr:twoCellAnchor>
  <xdr:twoCellAnchor editAs="oneCell">
    <xdr:from>
      <xdr:col>14</xdr:col>
      <xdr:colOff>0</xdr:colOff>
      <xdr:row>11</xdr:row>
      <xdr:rowOff>0</xdr:rowOff>
    </xdr:from>
    <xdr:to>
      <xdr:col>16</xdr:col>
      <xdr:colOff>2186940</xdr:colOff>
      <xdr:row>16</xdr:row>
      <xdr:rowOff>251460</xdr:rowOff>
    </xdr:to>
    <xdr:pic>
      <xdr:nvPicPr>
        <xdr:cNvPr id="4" name="Imagen 3" descr="Dependencias | Gobierno Municipal de Zapopan">
          <a:extLst>
            <a:ext uri="{FF2B5EF4-FFF2-40B4-BE49-F238E27FC236}">
              <a16:creationId xmlns:a16="http://schemas.microsoft.com/office/drawing/2014/main" id="{41C0923C-E5C5-46B1-A681-1329F5BD9F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1380" y="339852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1451869</xdr:colOff>
      <xdr:row>7</xdr:row>
      <xdr:rowOff>133903</xdr:rowOff>
    </xdr:from>
    <xdr:to>
      <xdr:col>14</xdr:col>
      <xdr:colOff>301624</xdr:colOff>
      <xdr:row>9</xdr:row>
      <xdr:rowOff>269875</xdr:rowOff>
    </xdr:to>
    <xdr:sp macro="" textlink="">
      <xdr:nvSpPr>
        <xdr:cNvPr id="2" name="CuadroTexto 1">
          <a:extLst>
            <a:ext uri="{FF2B5EF4-FFF2-40B4-BE49-F238E27FC236}">
              <a16:creationId xmlns:a16="http://schemas.microsoft.com/office/drawing/2014/main" id="{E79861B5-F564-4D2B-9D5C-139D7151DE6E}"/>
            </a:ext>
          </a:extLst>
        </xdr:cNvPr>
        <xdr:cNvSpPr txBox="1"/>
      </xdr:nvSpPr>
      <xdr:spPr>
        <a:xfrm>
          <a:off x="23123149" y="1764583"/>
          <a:ext cx="11079855" cy="638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473710</xdr:rowOff>
    </xdr:to>
    <xdr:pic>
      <xdr:nvPicPr>
        <xdr:cNvPr id="3" name="Imagen 2">
          <a:extLst>
            <a:ext uri="{FF2B5EF4-FFF2-40B4-BE49-F238E27FC236}">
              <a16:creationId xmlns:a16="http://schemas.microsoft.com/office/drawing/2014/main" id="{F887C4F6-813A-4C01-BE33-A834311326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71280" y="3360420"/>
          <a:ext cx="9646920" cy="4466590"/>
        </a:xfrm>
        <a:prstGeom prst="rect">
          <a:avLst/>
        </a:prstGeom>
      </xdr:spPr>
    </xdr:pic>
    <xdr:clientData/>
  </xdr:twoCellAnchor>
  <xdr:twoCellAnchor editAs="oneCell">
    <xdr:from>
      <xdr:col>13</xdr:col>
      <xdr:colOff>939800</xdr:colOff>
      <xdr:row>11</xdr:row>
      <xdr:rowOff>101600</xdr:rowOff>
    </xdr:from>
    <xdr:to>
      <xdr:col>16</xdr:col>
      <xdr:colOff>675640</xdr:colOff>
      <xdr:row>16</xdr:row>
      <xdr:rowOff>353060</xdr:rowOff>
    </xdr:to>
    <xdr:pic>
      <xdr:nvPicPr>
        <xdr:cNvPr id="4" name="Imagen 3" descr="Dependencias | Gobierno Municipal de Zapopan">
          <a:extLst>
            <a:ext uri="{FF2B5EF4-FFF2-40B4-BE49-F238E27FC236}">
              <a16:creationId xmlns:a16="http://schemas.microsoft.com/office/drawing/2014/main" id="{B20E7C9F-F748-493B-B755-1C039CC915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95160" y="3462020"/>
          <a:ext cx="707390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9</xdr:col>
      <xdr:colOff>1340744</xdr:colOff>
      <xdr:row>7</xdr:row>
      <xdr:rowOff>133903</xdr:rowOff>
    </xdr:from>
    <xdr:to>
      <xdr:col>14</xdr:col>
      <xdr:colOff>190499</xdr:colOff>
      <xdr:row>9</xdr:row>
      <xdr:rowOff>269875</xdr:rowOff>
    </xdr:to>
    <xdr:sp macro="" textlink="">
      <xdr:nvSpPr>
        <xdr:cNvPr id="2" name="CuadroTexto 1">
          <a:extLst>
            <a:ext uri="{FF2B5EF4-FFF2-40B4-BE49-F238E27FC236}">
              <a16:creationId xmlns:a16="http://schemas.microsoft.com/office/drawing/2014/main" id="{19945924-525E-428A-8C74-FAAD838E5AE1}"/>
            </a:ext>
          </a:extLst>
        </xdr:cNvPr>
        <xdr:cNvSpPr txBox="1"/>
      </xdr:nvSpPr>
      <xdr:spPr>
        <a:xfrm>
          <a:off x="23012024" y="1734103"/>
          <a:ext cx="11079855" cy="6236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549910</xdr:rowOff>
    </xdr:to>
    <xdr:pic>
      <xdr:nvPicPr>
        <xdr:cNvPr id="3" name="Imagen 2">
          <a:extLst>
            <a:ext uri="{FF2B5EF4-FFF2-40B4-BE49-F238E27FC236}">
              <a16:creationId xmlns:a16="http://schemas.microsoft.com/office/drawing/2014/main" id="{540F24B3-F64C-4702-9E5C-E74C0D5B27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71280" y="3337560"/>
          <a:ext cx="9646920" cy="4504690"/>
        </a:xfrm>
        <a:prstGeom prst="rect">
          <a:avLst/>
        </a:prstGeom>
      </xdr:spPr>
    </xdr:pic>
    <xdr:clientData/>
  </xdr:twoCellAnchor>
  <xdr:twoCellAnchor editAs="oneCell">
    <xdr:from>
      <xdr:col>14</xdr:col>
      <xdr:colOff>0</xdr:colOff>
      <xdr:row>11</xdr:row>
      <xdr:rowOff>0</xdr:rowOff>
    </xdr:from>
    <xdr:to>
      <xdr:col>16</xdr:col>
      <xdr:colOff>2186940</xdr:colOff>
      <xdr:row>16</xdr:row>
      <xdr:rowOff>289560</xdr:rowOff>
    </xdr:to>
    <xdr:pic>
      <xdr:nvPicPr>
        <xdr:cNvPr id="4" name="Imagen 3" descr="Dependencias | Gobierno Municipal de Zapopan">
          <a:extLst>
            <a:ext uri="{FF2B5EF4-FFF2-40B4-BE49-F238E27FC236}">
              <a16:creationId xmlns:a16="http://schemas.microsoft.com/office/drawing/2014/main" id="{7432F50B-FAA7-4FAD-B1DF-498676F0F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1380" y="333756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1356619</xdr:colOff>
      <xdr:row>7</xdr:row>
      <xdr:rowOff>133903</xdr:rowOff>
    </xdr:from>
    <xdr:to>
      <xdr:col>14</xdr:col>
      <xdr:colOff>206374</xdr:colOff>
      <xdr:row>9</xdr:row>
      <xdr:rowOff>269875</xdr:rowOff>
    </xdr:to>
    <xdr:sp macro="" textlink="">
      <xdr:nvSpPr>
        <xdr:cNvPr id="2" name="CuadroTexto 1">
          <a:extLst>
            <a:ext uri="{FF2B5EF4-FFF2-40B4-BE49-F238E27FC236}">
              <a16:creationId xmlns:a16="http://schemas.microsoft.com/office/drawing/2014/main" id="{F5E441ED-16E7-4944-8029-00051FA12BE7}"/>
            </a:ext>
          </a:extLst>
        </xdr:cNvPr>
        <xdr:cNvSpPr txBox="1"/>
      </xdr:nvSpPr>
      <xdr:spPr>
        <a:xfrm>
          <a:off x="23027899" y="1756963"/>
          <a:ext cx="11079855" cy="638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499110</xdr:rowOff>
    </xdr:to>
    <xdr:pic>
      <xdr:nvPicPr>
        <xdr:cNvPr id="3" name="Imagen 2">
          <a:extLst>
            <a:ext uri="{FF2B5EF4-FFF2-40B4-BE49-F238E27FC236}">
              <a16:creationId xmlns:a16="http://schemas.microsoft.com/office/drawing/2014/main" id="{98CC4B4C-CE4F-4B40-8209-CC53C5EAE6E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71280" y="3390900"/>
          <a:ext cx="9646920" cy="4476750"/>
        </a:xfrm>
        <a:prstGeom prst="rect">
          <a:avLst/>
        </a:prstGeom>
      </xdr:spPr>
    </xdr:pic>
    <xdr:clientData/>
  </xdr:twoCellAnchor>
  <xdr:twoCellAnchor editAs="oneCell">
    <xdr:from>
      <xdr:col>14</xdr:col>
      <xdr:colOff>0</xdr:colOff>
      <xdr:row>11</xdr:row>
      <xdr:rowOff>0</xdr:rowOff>
    </xdr:from>
    <xdr:to>
      <xdr:col>16</xdr:col>
      <xdr:colOff>2186940</xdr:colOff>
      <xdr:row>16</xdr:row>
      <xdr:rowOff>251460</xdr:rowOff>
    </xdr:to>
    <xdr:pic>
      <xdr:nvPicPr>
        <xdr:cNvPr id="4" name="Imagen 3" descr="Dependencias | Gobierno Municipal de Zapopan">
          <a:extLst>
            <a:ext uri="{FF2B5EF4-FFF2-40B4-BE49-F238E27FC236}">
              <a16:creationId xmlns:a16="http://schemas.microsoft.com/office/drawing/2014/main" id="{10264E25-536A-43FF-94FC-D56FDA3F5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1380" y="339090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1697932</xdr:colOff>
      <xdr:row>7</xdr:row>
      <xdr:rowOff>165653</xdr:rowOff>
    </xdr:from>
    <xdr:to>
      <xdr:col>14</xdr:col>
      <xdr:colOff>547687</xdr:colOff>
      <xdr:row>9</xdr:row>
      <xdr:rowOff>333375</xdr:rowOff>
    </xdr:to>
    <xdr:sp macro="" textlink="">
      <xdr:nvSpPr>
        <xdr:cNvPr id="2" name="CuadroTexto 1">
          <a:extLst>
            <a:ext uri="{FF2B5EF4-FFF2-40B4-BE49-F238E27FC236}">
              <a16:creationId xmlns:a16="http://schemas.microsoft.com/office/drawing/2014/main" id="{8266E24E-CB1A-42E3-8BE2-9E47CC673B69}"/>
            </a:ext>
          </a:extLst>
        </xdr:cNvPr>
        <xdr:cNvSpPr txBox="1"/>
      </xdr:nvSpPr>
      <xdr:spPr>
        <a:xfrm>
          <a:off x="23376832" y="1750613"/>
          <a:ext cx="11079855" cy="655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2342198</xdr:colOff>
      <xdr:row>18</xdr:row>
      <xdr:rowOff>499110</xdr:rowOff>
    </xdr:to>
    <xdr:pic>
      <xdr:nvPicPr>
        <xdr:cNvPr id="3" name="Imagen 2">
          <a:extLst>
            <a:ext uri="{FF2B5EF4-FFF2-40B4-BE49-F238E27FC236}">
              <a16:creationId xmlns:a16="http://schemas.microsoft.com/office/drawing/2014/main" id="{C6EF036F-0AF1-48A5-A6F8-75E61AC08E2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78900" y="3337560"/>
          <a:ext cx="9680258" cy="4476750"/>
        </a:xfrm>
        <a:prstGeom prst="rect">
          <a:avLst/>
        </a:prstGeom>
      </xdr:spPr>
    </xdr:pic>
    <xdr:clientData/>
  </xdr:twoCellAnchor>
  <xdr:twoCellAnchor editAs="oneCell">
    <xdr:from>
      <xdr:col>13</xdr:col>
      <xdr:colOff>2184400</xdr:colOff>
      <xdr:row>11</xdr:row>
      <xdr:rowOff>0</xdr:rowOff>
    </xdr:from>
    <xdr:to>
      <xdr:col>16</xdr:col>
      <xdr:colOff>1937385</xdr:colOff>
      <xdr:row>16</xdr:row>
      <xdr:rowOff>251460</xdr:rowOff>
    </xdr:to>
    <xdr:pic>
      <xdr:nvPicPr>
        <xdr:cNvPr id="4" name="Imagen 3" descr="Dependencias | Gobierno Municipal de Zapopan">
          <a:extLst>
            <a:ext uri="{FF2B5EF4-FFF2-40B4-BE49-F238E27FC236}">
              <a16:creationId xmlns:a16="http://schemas.microsoft.com/office/drawing/2014/main" id="{04BA77EC-B26F-4B37-B7AF-102B8E3690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47380" y="3337560"/>
          <a:ext cx="7091045"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9</xdr:col>
      <xdr:colOff>44450</xdr:colOff>
      <xdr:row>5</xdr:row>
      <xdr:rowOff>228600</xdr:rowOff>
    </xdr:from>
    <xdr:ext cx="11430000" cy="774700"/>
    <xdr:grpSp>
      <xdr:nvGrpSpPr>
        <xdr:cNvPr id="2" name="Shape 2">
          <a:extLst>
            <a:ext uri="{FF2B5EF4-FFF2-40B4-BE49-F238E27FC236}">
              <a16:creationId xmlns:a16="http://schemas.microsoft.com/office/drawing/2014/main" id="{5CFE823D-48CD-4C39-8A8B-782376D4064A}"/>
            </a:ext>
          </a:extLst>
        </xdr:cNvPr>
        <xdr:cNvGrpSpPr/>
      </xdr:nvGrpSpPr>
      <xdr:grpSpPr>
        <a:xfrm>
          <a:off x="21736050" y="1358900"/>
          <a:ext cx="11430000" cy="774700"/>
          <a:chOff x="207262" y="2146463"/>
          <a:chExt cx="11430000" cy="3267052"/>
        </a:xfrm>
      </xdr:grpSpPr>
      <xdr:grpSp>
        <xdr:nvGrpSpPr>
          <xdr:cNvPr id="3" name="Shape 7">
            <a:extLst>
              <a:ext uri="{FF2B5EF4-FFF2-40B4-BE49-F238E27FC236}">
                <a16:creationId xmlns:a16="http://schemas.microsoft.com/office/drawing/2014/main" id="{F0819941-37B3-4F2A-BD21-2A1AD210231E}"/>
              </a:ext>
            </a:extLst>
          </xdr:cNvPr>
          <xdr:cNvGrpSpPr/>
        </xdr:nvGrpSpPr>
        <xdr:grpSpPr>
          <a:xfrm>
            <a:off x="207262" y="2146463"/>
            <a:ext cx="11430000" cy="3267052"/>
            <a:chOff x="22478998" y="1666875"/>
            <a:chExt cx="12473424" cy="2840075"/>
          </a:xfrm>
        </xdr:grpSpPr>
        <xdr:sp macro="" textlink="">
          <xdr:nvSpPr>
            <xdr:cNvPr id="4" name="Shape 4">
              <a:extLst>
                <a:ext uri="{FF2B5EF4-FFF2-40B4-BE49-F238E27FC236}">
                  <a16:creationId xmlns:a16="http://schemas.microsoft.com/office/drawing/2014/main" id="{0E44D4B3-B50D-4F5D-8F6A-66CA7E2092C8}"/>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id="{1A5E5F1F-9D9B-44D8-9277-D3E5DD9A5F99}"/>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15</xdr:col>
      <xdr:colOff>561975</xdr:colOff>
      <xdr:row>9</xdr:row>
      <xdr:rowOff>57150</xdr:rowOff>
    </xdr:from>
    <xdr:ext cx="0" cy="44110275"/>
    <xdr:pic>
      <xdr:nvPicPr>
        <xdr:cNvPr id="6" name="image1.png">
          <a:extLst>
            <a:ext uri="{FF2B5EF4-FFF2-40B4-BE49-F238E27FC236}">
              <a16:creationId xmlns:a16="http://schemas.microsoft.com/office/drawing/2014/main" id="{BBBCB2D3-B390-45D6-96FF-9B532B76993F}"/>
            </a:ext>
          </a:extLst>
        </xdr:cNvPr>
        <xdr:cNvPicPr preferRelativeResize="0"/>
      </xdr:nvPicPr>
      <xdr:blipFill>
        <a:blip xmlns:r="http://schemas.openxmlformats.org/officeDocument/2006/relationships" r:embed="rId1" cstate="print"/>
        <a:stretch>
          <a:fillRect/>
        </a:stretch>
      </xdr:blipFill>
      <xdr:spPr>
        <a:xfrm>
          <a:off x="36886515" y="2160270"/>
          <a:ext cx="0" cy="44110275"/>
        </a:xfrm>
        <a:prstGeom prst="rect">
          <a:avLst/>
        </a:prstGeom>
        <a:noFill/>
      </xdr:spPr>
    </xdr:pic>
    <xdr:clientData fLocksWithSheet="0"/>
  </xdr:oneCellAnchor>
  <xdr:twoCellAnchor editAs="oneCell">
    <xdr:from>
      <xdr:col>9</xdr:col>
      <xdr:colOff>0</xdr:colOff>
      <xdr:row>11</xdr:row>
      <xdr:rowOff>0</xdr:rowOff>
    </xdr:from>
    <xdr:to>
      <xdr:col>12</xdr:col>
      <xdr:colOff>2308860</xdr:colOff>
      <xdr:row>18</xdr:row>
      <xdr:rowOff>549910</xdr:rowOff>
    </xdr:to>
    <xdr:pic>
      <xdr:nvPicPr>
        <xdr:cNvPr id="7" name="Imagen 6">
          <a:extLst>
            <a:ext uri="{FF2B5EF4-FFF2-40B4-BE49-F238E27FC236}">
              <a16:creationId xmlns:a16="http://schemas.microsoft.com/office/drawing/2014/main" id="{435A11E2-109A-430E-9F02-9F2C10B56C3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48420" y="3352800"/>
          <a:ext cx="9646920" cy="4497070"/>
        </a:xfrm>
        <a:prstGeom prst="rect">
          <a:avLst/>
        </a:prstGeom>
      </xdr:spPr>
    </xdr:pic>
    <xdr:clientData/>
  </xdr:twoCellAnchor>
  <xdr:twoCellAnchor editAs="oneCell">
    <xdr:from>
      <xdr:col>14</xdr:col>
      <xdr:colOff>0</xdr:colOff>
      <xdr:row>11</xdr:row>
      <xdr:rowOff>0</xdr:rowOff>
    </xdr:from>
    <xdr:to>
      <xdr:col>16</xdr:col>
      <xdr:colOff>431800</xdr:colOff>
      <xdr:row>16</xdr:row>
      <xdr:rowOff>589135</xdr:rowOff>
    </xdr:to>
    <xdr:pic>
      <xdr:nvPicPr>
        <xdr:cNvPr id="8" name="Imagen 7" descr="Dependencias | Gobierno Municipal de Zapopan">
          <a:extLst>
            <a:ext uri="{FF2B5EF4-FFF2-40B4-BE49-F238E27FC236}">
              <a16:creationId xmlns:a16="http://schemas.microsoft.com/office/drawing/2014/main" id="{0CB63045-2A75-465C-AA47-B2427365324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3575"/>
        <a:stretch/>
      </xdr:blipFill>
      <xdr:spPr bwMode="auto">
        <a:xfrm>
          <a:off x="33878520" y="3352800"/>
          <a:ext cx="5323840" cy="3713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15</xdr:col>
      <xdr:colOff>561975</xdr:colOff>
      <xdr:row>9</xdr:row>
      <xdr:rowOff>104775</xdr:rowOff>
    </xdr:from>
    <xdr:ext cx="0" cy="2257425"/>
    <xdr:pic>
      <xdr:nvPicPr>
        <xdr:cNvPr id="2" name="image1.png">
          <a:extLst>
            <a:ext uri="{FF2B5EF4-FFF2-40B4-BE49-F238E27FC236}">
              <a16:creationId xmlns:a16="http://schemas.microsoft.com/office/drawing/2014/main" id="{AE832961-3F27-47C6-8085-B692D83CDEA5}"/>
            </a:ext>
          </a:extLst>
        </xdr:cNvPr>
        <xdr:cNvPicPr preferRelativeResize="0"/>
      </xdr:nvPicPr>
      <xdr:blipFill>
        <a:blip xmlns:r="http://schemas.openxmlformats.org/officeDocument/2006/relationships" r:embed="rId1" cstate="print"/>
        <a:stretch>
          <a:fillRect/>
        </a:stretch>
      </xdr:blipFill>
      <xdr:spPr>
        <a:xfrm>
          <a:off x="36886515" y="2192655"/>
          <a:ext cx="0" cy="2257425"/>
        </a:xfrm>
        <a:prstGeom prst="rect">
          <a:avLst/>
        </a:prstGeom>
        <a:noFill/>
      </xdr:spPr>
    </xdr:pic>
    <xdr:clientData fLocksWithSheet="0"/>
  </xdr:oneCellAnchor>
  <xdr:oneCellAnchor>
    <xdr:from>
      <xdr:col>9</xdr:col>
      <xdr:colOff>809626</xdr:colOff>
      <xdr:row>6</xdr:row>
      <xdr:rowOff>139700</xdr:rowOff>
    </xdr:from>
    <xdr:ext cx="11430000" cy="3267052"/>
    <xdr:grpSp>
      <xdr:nvGrpSpPr>
        <xdr:cNvPr id="3" name="Shape 2">
          <a:extLst>
            <a:ext uri="{FF2B5EF4-FFF2-40B4-BE49-F238E27FC236}">
              <a16:creationId xmlns:a16="http://schemas.microsoft.com/office/drawing/2014/main" id="{0AEAFCA2-4168-49C2-9002-B035732EE6EA}"/>
            </a:ext>
          </a:extLst>
        </xdr:cNvPr>
        <xdr:cNvGrpSpPr/>
      </xdr:nvGrpSpPr>
      <xdr:grpSpPr>
        <a:xfrm>
          <a:off x="22501226" y="1485900"/>
          <a:ext cx="11430000" cy="3267052"/>
          <a:chOff x="207262" y="2146463"/>
          <a:chExt cx="11430000" cy="3267052"/>
        </a:xfrm>
      </xdr:grpSpPr>
      <xdr:grpSp>
        <xdr:nvGrpSpPr>
          <xdr:cNvPr id="4" name="Shape 7">
            <a:extLst>
              <a:ext uri="{FF2B5EF4-FFF2-40B4-BE49-F238E27FC236}">
                <a16:creationId xmlns:a16="http://schemas.microsoft.com/office/drawing/2014/main" id="{FDB2E54B-5F51-48DF-AB6F-8D49BE124698}"/>
              </a:ext>
            </a:extLst>
          </xdr:cNvPr>
          <xdr:cNvGrpSpPr/>
        </xdr:nvGrpSpPr>
        <xdr:grpSpPr>
          <a:xfrm>
            <a:off x="207262" y="2146463"/>
            <a:ext cx="11430000" cy="3267052"/>
            <a:chOff x="22478998" y="1666875"/>
            <a:chExt cx="12473424" cy="2840075"/>
          </a:xfrm>
        </xdr:grpSpPr>
        <xdr:sp macro="" textlink="">
          <xdr:nvSpPr>
            <xdr:cNvPr id="5" name="Shape 4">
              <a:extLst>
                <a:ext uri="{FF2B5EF4-FFF2-40B4-BE49-F238E27FC236}">
                  <a16:creationId xmlns:a16="http://schemas.microsoft.com/office/drawing/2014/main" id="{DAC1FA1D-781B-4FF6-AE32-699B43E917D2}"/>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9">
              <a:extLst>
                <a:ext uri="{FF2B5EF4-FFF2-40B4-BE49-F238E27FC236}">
                  <a16:creationId xmlns:a16="http://schemas.microsoft.com/office/drawing/2014/main" id="{E03363AE-5A67-4DB3-8D5F-C329DDACC5B4}"/>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9</xdr:col>
      <xdr:colOff>0</xdr:colOff>
      <xdr:row>11</xdr:row>
      <xdr:rowOff>0</xdr:rowOff>
    </xdr:from>
    <xdr:to>
      <xdr:col>12</xdr:col>
      <xdr:colOff>2308860</xdr:colOff>
      <xdr:row>18</xdr:row>
      <xdr:rowOff>549910</xdr:rowOff>
    </xdr:to>
    <xdr:pic>
      <xdr:nvPicPr>
        <xdr:cNvPr id="7" name="Imagen 6">
          <a:extLst>
            <a:ext uri="{FF2B5EF4-FFF2-40B4-BE49-F238E27FC236}">
              <a16:creationId xmlns:a16="http://schemas.microsoft.com/office/drawing/2014/main" id="{36F48A16-D04C-4656-81D3-5116DF4DEA5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48420" y="3337560"/>
          <a:ext cx="9646920" cy="4497070"/>
        </a:xfrm>
        <a:prstGeom prst="rect">
          <a:avLst/>
        </a:prstGeom>
      </xdr:spPr>
    </xdr:pic>
    <xdr:clientData/>
  </xdr:twoCellAnchor>
  <xdr:twoCellAnchor editAs="oneCell">
    <xdr:from>
      <xdr:col>14</xdr:col>
      <xdr:colOff>88900</xdr:colOff>
      <xdr:row>10</xdr:row>
      <xdr:rowOff>555154</xdr:rowOff>
    </xdr:from>
    <xdr:to>
      <xdr:col>16</xdr:col>
      <xdr:colOff>520700</xdr:colOff>
      <xdr:row>16</xdr:row>
      <xdr:rowOff>521989</xdr:rowOff>
    </xdr:to>
    <xdr:pic>
      <xdr:nvPicPr>
        <xdr:cNvPr id="8" name="Imagen 7" descr="Dependencias | Gobierno Municipal de Zapopan">
          <a:extLst>
            <a:ext uri="{FF2B5EF4-FFF2-40B4-BE49-F238E27FC236}">
              <a16:creationId xmlns:a16="http://schemas.microsoft.com/office/drawing/2014/main" id="{B781DACA-6880-448A-9DD9-C8AE5E3ED8B7}"/>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3575"/>
        <a:stretch/>
      </xdr:blipFill>
      <xdr:spPr bwMode="auto">
        <a:xfrm>
          <a:off x="33967420" y="3267874"/>
          <a:ext cx="5323840" cy="371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9</xdr:col>
      <xdr:colOff>215901</xdr:colOff>
      <xdr:row>6</xdr:row>
      <xdr:rowOff>79375</xdr:rowOff>
    </xdr:from>
    <xdr:ext cx="11585564" cy="822325"/>
    <xdr:grpSp>
      <xdr:nvGrpSpPr>
        <xdr:cNvPr id="2" name="Shape 2">
          <a:extLst>
            <a:ext uri="{FF2B5EF4-FFF2-40B4-BE49-F238E27FC236}">
              <a16:creationId xmlns:a16="http://schemas.microsoft.com/office/drawing/2014/main" id="{96E12491-563A-4386-8C8A-BE2D607CB944}"/>
            </a:ext>
          </a:extLst>
        </xdr:cNvPr>
        <xdr:cNvGrpSpPr/>
      </xdr:nvGrpSpPr>
      <xdr:grpSpPr>
        <a:xfrm>
          <a:off x="21907501" y="1450975"/>
          <a:ext cx="11585564" cy="822325"/>
          <a:chOff x="-1100838" y="1812807"/>
          <a:chExt cx="11585564" cy="3600708"/>
        </a:xfrm>
      </xdr:grpSpPr>
      <xdr:grpSp>
        <xdr:nvGrpSpPr>
          <xdr:cNvPr id="3" name="Shape 7">
            <a:extLst>
              <a:ext uri="{FF2B5EF4-FFF2-40B4-BE49-F238E27FC236}">
                <a16:creationId xmlns:a16="http://schemas.microsoft.com/office/drawing/2014/main" id="{8D9FFF82-B478-477D-9520-D0444523EAF8}"/>
              </a:ext>
            </a:extLst>
          </xdr:cNvPr>
          <xdr:cNvGrpSpPr/>
        </xdr:nvGrpSpPr>
        <xdr:grpSpPr>
          <a:xfrm>
            <a:off x="-1100838" y="1812807"/>
            <a:ext cx="11585564" cy="3600708"/>
            <a:chOff x="21051484" y="1376825"/>
            <a:chExt cx="12643189" cy="3130125"/>
          </a:xfrm>
        </xdr:grpSpPr>
        <xdr:sp macro="" textlink="">
          <xdr:nvSpPr>
            <xdr:cNvPr id="4" name="Shape 4">
              <a:extLst>
                <a:ext uri="{FF2B5EF4-FFF2-40B4-BE49-F238E27FC236}">
                  <a16:creationId xmlns:a16="http://schemas.microsoft.com/office/drawing/2014/main" id="{9E7DF889-8007-4C58-B06F-3D8595DA2B76}"/>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id="{AEAAD9F6-6B1D-45B9-88F1-76845F5B111B}"/>
                </a:ext>
              </a:extLst>
            </xdr:cNvPr>
            <xdr:cNvSpPr txBox="1"/>
          </xdr:nvSpPr>
          <xdr:spPr>
            <a:xfrm>
              <a:off x="21051484" y="1376825"/>
              <a:ext cx="12473424" cy="61912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9</xdr:col>
      <xdr:colOff>0</xdr:colOff>
      <xdr:row>11</xdr:row>
      <xdr:rowOff>0</xdr:rowOff>
    </xdr:from>
    <xdr:to>
      <xdr:col>12</xdr:col>
      <xdr:colOff>2308860</xdr:colOff>
      <xdr:row>18</xdr:row>
      <xdr:rowOff>549910</xdr:rowOff>
    </xdr:to>
    <xdr:pic>
      <xdr:nvPicPr>
        <xdr:cNvPr id="6" name="Imagen 5">
          <a:extLst>
            <a:ext uri="{FF2B5EF4-FFF2-40B4-BE49-F238E27FC236}">
              <a16:creationId xmlns:a16="http://schemas.microsoft.com/office/drawing/2014/main" id="{0252B13C-AB65-43FA-92EE-236181D47D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48420" y="3352800"/>
          <a:ext cx="9646920" cy="4497070"/>
        </a:xfrm>
        <a:prstGeom prst="rect">
          <a:avLst/>
        </a:prstGeom>
      </xdr:spPr>
    </xdr:pic>
    <xdr:clientData/>
  </xdr:twoCellAnchor>
  <xdr:twoCellAnchor editAs="oneCell">
    <xdr:from>
      <xdr:col>14</xdr:col>
      <xdr:colOff>0</xdr:colOff>
      <xdr:row>11</xdr:row>
      <xdr:rowOff>0</xdr:rowOff>
    </xdr:from>
    <xdr:to>
      <xdr:col>16</xdr:col>
      <xdr:colOff>431800</xdr:colOff>
      <xdr:row>16</xdr:row>
      <xdr:rowOff>589135</xdr:rowOff>
    </xdr:to>
    <xdr:pic>
      <xdr:nvPicPr>
        <xdr:cNvPr id="7" name="Imagen 6" descr="Dependencias | Gobierno Municipal de Zapopan">
          <a:extLst>
            <a:ext uri="{FF2B5EF4-FFF2-40B4-BE49-F238E27FC236}">
              <a16:creationId xmlns:a16="http://schemas.microsoft.com/office/drawing/2014/main" id="{C61952CB-50AD-49A2-956A-15195581BDD9}"/>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3575"/>
        <a:stretch/>
      </xdr:blipFill>
      <xdr:spPr bwMode="auto">
        <a:xfrm>
          <a:off x="33878520" y="3352800"/>
          <a:ext cx="5323840" cy="3713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9</xdr:col>
      <xdr:colOff>282576</xdr:colOff>
      <xdr:row>6</xdr:row>
      <xdr:rowOff>107950</xdr:rowOff>
    </xdr:from>
    <xdr:ext cx="11430000" cy="3267052"/>
    <xdr:grpSp>
      <xdr:nvGrpSpPr>
        <xdr:cNvPr id="2" name="Shape 2">
          <a:extLst>
            <a:ext uri="{FF2B5EF4-FFF2-40B4-BE49-F238E27FC236}">
              <a16:creationId xmlns:a16="http://schemas.microsoft.com/office/drawing/2014/main" id="{258B3003-BD9A-4730-A8CA-6515C1A9BEBA}"/>
            </a:ext>
          </a:extLst>
        </xdr:cNvPr>
        <xdr:cNvGrpSpPr/>
      </xdr:nvGrpSpPr>
      <xdr:grpSpPr>
        <a:xfrm>
          <a:off x="21974176" y="1479550"/>
          <a:ext cx="11430000" cy="3267052"/>
          <a:chOff x="207262" y="2146463"/>
          <a:chExt cx="11430000" cy="3267052"/>
        </a:xfrm>
      </xdr:grpSpPr>
      <xdr:grpSp>
        <xdr:nvGrpSpPr>
          <xdr:cNvPr id="3" name="Shape 7">
            <a:extLst>
              <a:ext uri="{FF2B5EF4-FFF2-40B4-BE49-F238E27FC236}">
                <a16:creationId xmlns:a16="http://schemas.microsoft.com/office/drawing/2014/main" id="{9BC4C851-2AFB-4574-A3F2-6FEA237FCBCD}"/>
              </a:ext>
            </a:extLst>
          </xdr:cNvPr>
          <xdr:cNvGrpSpPr/>
        </xdr:nvGrpSpPr>
        <xdr:grpSpPr>
          <a:xfrm>
            <a:off x="207262" y="2146463"/>
            <a:ext cx="11430000" cy="3267052"/>
            <a:chOff x="22478998" y="1666875"/>
            <a:chExt cx="12473424" cy="2840075"/>
          </a:xfrm>
        </xdr:grpSpPr>
        <xdr:sp macro="" textlink="">
          <xdr:nvSpPr>
            <xdr:cNvPr id="4" name="Shape 4">
              <a:extLst>
                <a:ext uri="{FF2B5EF4-FFF2-40B4-BE49-F238E27FC236}">
                  <a16:creationId xmlns:a16="http://schemas.microsoft.com/office/drawing/2014/main" id="{37169E3C-48AF-4167-83F9-EF6D02E00707}"/>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id="{651DB3E8-B2C9-43DB-920C-FED7BC09C2FF}"/>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9</xdr:col>
      <xdr:colOff>0</xdr:colOff>
      <xdr:row>11</xdr:row>
      <xdr:rowOff>0</xdr:rowOff>
    </xdr:from>
    <xdr:to>
      <xdr:col>12</xdr:col>
      <xdr:colOff>2308860</xdr:colOff>
      <xdr:row>18</xdr:row>
      <xdr:rowOff>486410</xdr:rowOff>
    </xdr:to>
    <xdr:pic>
      <xdr:nvPicPr>
        <xdr:cNvPr id="6" name="Imagen 5">
          <a:extLst>
            <a:ext uri="{FF2B5EF4-FFF2-40B4-BE49-F238E27FC236}">
              <a16:creationId xmlns:a16="http://schemas.microsoft.com/office/drawing/2014/main" id="{0805EF4C-042B-47AC-BB5C-8046602B420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48420" y="3383280"/>
          <a:ext cx="9646920" cy="4471670"/>
        </a:xfrm>
        <a:prstGeom prst="rect">
          <a:avLst/>
        </a:prstGeom>
      </xdr:spPr>
    </xdr:pic>
    <xdr:clientData/>
  </xdr:twoCellAnchor>
  <xdr:twoCellAnchor editAs="oneCell">
    <xdr:from>
      <xdr:col>14</xdr:col>
      <xdr:colOff>0</xdr:colOff>
      <xdr:row>11</xdr:row>
      <xdr:rowOff>0</xdr:rowOff>
    </xdr:from>
    <xdr:to>
      <xdr:col>16</xdr:col>
      <xdr:colOff>431800</xdr:colOff>
      <xdr:row>16</xdr:row>
      <xdr:rowOff>538335</xdr:rowOff>
    </xdr:to>
    <xdr:pic>
      <xdr:nvPicPr>
        <xdr:cNvPr id="7" name="Imagen 6" descr="Dependencias | Gobierno Municipal de Zapopan">
          <a:extLst>
            <a:ext uri="{FF2B5EF4-FFF2-40B4-BE49-F238E27FC236}">
              <a16:creationId xmlns:a16="http://schemas.microsoft.com/office/drawing/2014/main" id="{1706119A-A344-4F34-998B-428DA387645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3575"/>
        <a:stretch/>
      </xdr:blipFill>
      <xdr:spPr bwMode="auto">
        <a:xfrm>
          <a:off x="33878520" y="3383280"/>
          <a:ext cx="5323840" cy="3693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14</xdr:col>
      <xdr:colOff>2300280</xdr:colOff>
      <xdr:row>11</xdr:row>
      <xdr:rowOff>367769</xdr:rowOff>
    </xdr:from>
    <xdr:ext cx="4459700" cy="2534273"/>
    <xdr:pic>
      <xdr:nvPicPr>
        <xdr:cNvPr id="2" name="Imagen 1">
          <a:extLst>
            <a:ext uri="{FF2B5EF4-FFF2-40B4-BE49-F238E27FC236}">
              <a16:creationId xmlns:a16="http://schemas.microsoft.com/office/drawing/2014/main" id="{F02CC752-9EB0-423E-9710-763E4B3A9456}"/>
            </a:ext>
          </a:extLst>
        </xdr:cNvPr>
        <xdr:cNvPicPr>
          <a:picLocks noChangeAspect="1"/>
        </xdr:cNvPicPr>
      </xdr:nvPicPr>
      <xdr:blipFill>
        <a:blip xmlns:r="http://schemas.openxmlformats.org/officeDocument/2006/relationships" r:embed="rId1" cstate="print"/>
        <a:stretch>
          <a:fillRect/>
        </a:stretch>
      </xdr:blipFill>
      <xdr:spPr>
        <a:xfrm>
          <a:off x="36178800" y="3735809"/>
          <a:ext cx="4459700" cy="2534273"/>
        </a:xfrm>
        <a:prstGeom prst="rect">
          <a:avLst/>
        </a:prstGeom>
      </xdr:spPr>
    </xdr:pic>
    <xdr:clientData/>
  </xdr:oneCellAnchor>
  <xdr:twoCellAnchor>
    <xdr:from>
      <xdr:col>9</xdr:col>
      <xdr:colOff>381000</xdr:colOff>
      <xdr:row>7</xdr:row>
      <xdr:rowOff>127000</xdr:rowOff>
    </xdr:from>
    <xdr:to>
      <xdr:col>13</xdr:col>
      <xdr:colOff>1752600</xdr:colOff>
      <xdr:row>9</xdr:row>
      <xdr:rowOff>331204</xdr:rowOff>
    </xdr:to>
    <xdr:sp macro="" textlink="">
      <xdr:nvSpPr>
        <xdr:cNvPr id="3" name="Shape 9">
          <a:extLst>
            <a:ext uri="{FF2B5EF4-FFF2-40B4-BE49-F238E27FC236}">
              <a16:creationId xmlns:a16="http://schemas.microsoft.com/office/drawing/2014/main" id="{98AAA7A9-7D12-430C-9347-CF806CEE88AD}"/>
            </a:ext>
          </a:extLst>
        </xdr:cNvPr>
        <xdr:cNvSpPr txBox="1"/>
      </xdr:nvSpPr>
      <xdr:spPr>
        <a:xfrm>
          <a:off x="22029420" y="1765300"/>
          <a:ext cx="11155680" cy="70712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9</xdr:col>
      <xdr:colOff>0</xdr:colOff>
      <xdr:row>11</xdr:row>
      <xdr:rowOff>0</xdr:rowOff>
    </xdr:from>
    <xdr:ext cx="9662160" cy="4486910"/>
    <xdr:pic>
      <xdr:nvPicPr>
        <xdr:cNvPr id="4" name="Imagen 3">
          <a:extLst>
            <a:ext uri="{FF2B5EF4-FFF2-40B4-BE49-F238E27FC236}">
              <a16:creationId xmlns:a16="http://schemas.microsoft.com/office/drawing/2014/main" id="{2FD3CB97-DE14-4062-A807-D2A30B46829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648420" y="3368040"/>
          <a:ext cx="9662160" cy="448691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15</xdr:col>
      <xdr:colOff>603271</xdr:colOff>
      <xdr:row>8</xdr:row>
      <xdr:rowOff>194836</xdr:rowOff>
    </xdr:from>
    <xdr:ext cx="0" cy="47817514"/>
    <xdr:pic>
      <xdr:nvPicPr>
        <xdr:cNvPr id="2" name="Imagen 1" descr="Resultado de imagen para JEFATURA DE GABINETE ZAPOPAN">
          <a:extLst>
            <a:ext uri="{FF2B5EF4-FFF2-40B4-BE49-F238E27FC236}">
              <a16:creationId xmlns:a16="http://schemas.microsoft.com/office/drawing/2014/main" id="{FE7B5E73-EAC8-442A-B84C-90D064309E7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558" b="5708"/>
        <a:stretch/>
      </xdr:blipFill>
      <xdr:spPr bwMode="auto">
        <a:xfrm>
          <a:off x="36950671" y="2206516"/>
          <a:ext cx="0" cy="47817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558800</xdr:colOff>
      <xdr:row>8</xdr:row>
      <xdr:rowOff>101600</xdr:rowOff>
    </xdr:from>
    <xdr:ext cx="11430000" cy="3267052"/>
    <xdr:grpSp>
      <xdr:nvGrpSpPr>
        <xdr:cNvPr id="3" name="Shape 2">
          <a:extLst>
            <a:ext uri="{FF2B5EF4-FFF2-40B4-BE49-F238E27FC236}">
              <a16:creationId xmlns:a16="http://schemas.microsoft.com/office/drawing/2014/main" id="{CBF37205-DFF6-4E8F-A3F3-C8969DE98507}"/>
            </a:ext>
          </a:extLst>
        </xdr:cNvPr>
        <xdr:cNvGrpSpPr/>
      </xdr:nvGrpSpPr>
      <xdr:grpSpPr>
        <a:xfrm>
          <a:off x="22263100" y="2133600"/>
          <a:ext cx="11430000" cy="3267052"/>
          <a:chOff x="207262" y="2146463"/>
          <a:chExt cx="11430000" cy="3267052"/>
        </a:xfrm>
      </xdr:grpSpPr>
      <xdr:grpSp>
        <xdr:nvGrpSpPr>
          <xdr:cNvPr id="4" name="Shape 7">
            <a:extLst>
              <a:ext uri="{FF2B5EF4-FFF2-40B4-BE49-F238E27FC236}">
                <a16:creationId xmlns:a16="http://schemas.microsoft.com/office/drawing/2014/main" id="{3585B40B-FAB9-4984-96A9-62FC7215EB26}"/>
              </a:ext>
            </a:extLst>
          </xdr:cNvPr>
          <xdr:cNvGrpSpPr/>
        </xdr:nvGrpSpPr>
        <xdr:grpSpPr>
          <a:xfrm>
            <a:off x="207262" y="2146463"/>
            <a:ext cx="11430000" cy="3267052"/>
            <a:chOff x="22478998" y="1666875"/>
            <a:chExt cx="12473424" cy="2840075"/>
          </a:xfrm>
        </xdr:grpSpPr>
        <xdr:sp macro="" textlink="">
          <xdr:nvSpPr>
            <xdr:cNvPr id="5" name="Shape 4">
              <a:extLst>
                <a:ext uri="{FF2B5EF4-FFF2-40B4-BE49-F238E27FC236}">
                  <a16:creationId xmlns:a16="http://schemas.microsoft.com/office/drawing/2014/main" id="{F9C60629-FE5D-4974-941A-794035B33A8D}"/>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9">
              <a:extLst>
                <a:ext uri="{FF2B5EF4-FFF2-40B4-BE49-F238E27FC236}">
                  <a16:creationId xmlns:a16="http://schemas.microsoft.com/office/drawing/2014/main" id="{81EA2046-CE6C-4DA9-ABB2-6D1B60ACAF41}"/>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9</xdr:col>
      <xdr:colOff>215900</xdr:colOff>
      <xdr:row>10</xdr:row>
      <xdr:rowOff>482600</xdr:rowOff>
    </xdr:from>
    <xdr:to>
      <xdr:col>13</xdr:col>
      <xdr:colOff>73660</xdr:colOff>
      <xdr:row>18</xdr:row>
      <xdr:rowOff>321310</xdr:rowOff>
    </xdr:to>
    <xdr:pic>
      <xdr:nvPicPr>
        <xdr:cNvPr id="7" name="Imagen 6">
          <a:extLst>
            <a:ext uri="{FF2B5EF4-FFF2-40B4-BE49-F238E27FC236}">
              <a16:creationId xmlns:a16="http://schemas.microsoft.com/office/drawing/2014/main" id="{8D12E90D-BEBC-4A23-8C00-2EE22D3C90A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887180" y="3378200"/>
          <a:ext cx="9641840" cy="4464050"/>
        </a:xfrm>
        <a:prstGeom prst="rect">
          <a:avLst/>
        </a:prstGeom>
      </xdr:spPr>
    </xdr:pic>
    <xdr:clientData/>
  </xdr:twoCellAnchor>
  <xdr:twoCellAnchor editAs="oneCell">
    <xdr:from>
      <xdr:col>13</xdr:col>
      <xdr:colOff>2451099</xdr:colOff>
      <xdr:row>10</xdr:row>
      <xdr:rowOff>533401</xdr:rowOff>
    </xdr:from>
    <xdr:to>
      <xdr:col>16</xdr:col>
      <xdr:colOff>961272</xdr:colOff>
      <xdr:row>16</xdr:row>
      <xdr:rowOff>419581</xdr:rowOff>
    </xdr:to>
    <xdr:pic>
      <xdr:nvPicPr>
        <xdr:cNvPr id="8" name="Imagen 7" descr="Dependencias | Gobierno Municipal de Zapopan">
          <a:extLst>
            <a:ext uri="{FF2B5EF4-FFF2-40B4-BE49-F238E27FC236}">
              <a16:creationId xmlns:a16="http://schemas.microsoft.com/office/drawing/2014/main" id="{9F1084F0-FCA5-4674-85A3-E16021958F2F}"/>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3325"/>
        <a:stretch/>
      </xdr:blipFill>
      <xdr:spPr bwMode="auto">
        <a:xfrm>
          <a:off x="33898839" y="3429001"/>
          <a:ext cx="5855853" cy="3680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1168400</xdr:colOff>
      <xdr:row>8</xdr:row>
      <xdr:rowOff>12700</xdr:rowOff>
    </xdr:from>
    <xdr:to>
      <xdr:col>14</xdr:col>
      <xdr:colOff>88900</xdr:colOff>
      <xdr:row>9</xdr:row>
      <xdr:rowOff>470904</xdr:rowOff>
    </xdr:to>
    <xdr:sp macro="" textlink="">
      <xdr:nvSpPr>
        <xdr:cNvPr id="2" name="Shape 9">
          <a:extLst>
            <a:ext uri="{FF2B5EF4-FFF2-40B4-BE49-F238E27FC236}">
              <a16:creationId xmlns:a16="http://schemas.microsoft.com/office/drawing/2014/main" id="{E0B9E10C-3D2C-45E6-9CED-8B59AB799EAA}"/>
            </a:ext>
          </a:extLst>
        </xdr:cNvPr>
        <xdr:cNvSpPr txBox="1"/>
      </xdr:nvSpPr>
      <xdr:spPr>
        <a:xfrm>
          <a:off x="23182580" y="1902460"/>
          <a:ext cx="1115060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xdr:from>
      <xdr:col>9</xdr:col>
      <xdr:colOff>1117600</xdr:colOff>
      <xdr:row>8</xdr:row>
      <xdr:rowOff>12700</xdr:rowOff>
    </xdr:from>
    <xdr:to>
      <xdr:col>14</xdr:col>
      <xdr:colOff>38100</xdr:colOff>
      <xdr:row>9</xdr:row>
      <xdr:rowOff>470904</xdr:rowOff>
    </xdr:to>
    <xdr:sp macro="" textlink="">
      <xdr:nvSpPr>
        <xdr:cNvPr id="3" name="Shape 9">
          <a:extLst>
            <a:ext uri="{FF2B5EF4-FFF2-40B4-BE49-F238E27FC236}">
              <a16:creationId xmlns:a16="http://schemas.microsoft.com/office/drawing/2014/main" id="{4A584C5C-8BA8-4A82-991D-C7BB146602C3}"/>
            </a:ext>
          </a:extLst>
        </xdr:cNvPr>
        <xdr:cNvSpPr txBox="1"/>
      </xdr:nvSpPr>
      <xdr:spPr>
        <a:xfrm>
          <a:off x="23131780" y="1902460"/>
          <a:ext cx="1115060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14</xdr:col>
      <xdr:colOff>2203299</xdr:colOff>
      <xdr:row>12</xdr:row>
      <xdr:rowOff>52579</xdr:rowOff>
    </xdr:from>
    <xdr:ext cx="4311340" cy="2500708"/>
    <xdr:pic>
      <xdr:nvPicPr>
        <xdr:cNvPr id="4" name="Imagen 3">
          <a:extLst>
            <a:ext uri="{FF2B5EF4-FFF2-40B4-BE49-F238E27FC236}">
              <a16:creationId xmlns:a16="http://schemas.microsoft.com/office/drawing/2014/main" id="{473C66EE-6553-4E08-BADE-C40395EFD167}"/>
            </a:ext>
          </a:extLst>
        </xdr:cNvPr>
        <xdr:cNvPicPr>
          <a:picLocks noChangeAspect="1"/>
        </xdr:cNvPicPr>
      </xdr:nvPicPr>
      <xdr:blipFill>
        <a:blip xmlns:r="http://schemas.openxmlformats.org/officeDocument/2006/relationships" r:embed="rId1"/>
        <a:stretch>
          <a:fillRect/>
        </a:stretch>
      </xdr:blipFill>
      <xdr:spPr>
        <a:xfrm>
          <a:off x="36447579" y="4091179"/>
          <a:ext cx="4311340" cy="2500708"/>
        </a:xfrm>
        <a:prstGeom prst="rect">
          <a:avLst/>
        </a:prstGeom>
      </xdr:spPr>
    </xdr:pic>
    <xdr:clientData/>
  </xdr:oneCellAnchor>
  <xdr:twoCellAnchor>
    <xdr:from>
      <xdr:col>9</xdr:col>
      <xdr:colOff>1168400</xdr:colOff>
      <xdr:row>8</xdr:row>
      <xdr:rowOff>12700</xdr:rowOff>
    </xdr:from>
    <xdr:to>
      <xdr:col>14</xdr:col>
      <xdr:colOff>88900</xdr:colOff>
      <xdr:row>9</xdr:row>
      <xdr:rowOff>470904</xdr:rowOff>
    </xdr:to>
    <xdr:sp macro="" textlink="">
      <xdr:nvSpPr>
        <xdr:cNvPr id="5" name="Shape 9">
          <a:extLst>
            <a:ext uri="{FF2B5EF4-FFF2-40B4-BE49-F238E27FC236}">
              <a16:creationId xmlns:a16="http://schemas.microsoft.com/office/drawing/2014/main" id="{97A8C965-FD07-4487-8403-EE00EA15BC75}"/>
            </a:ext>
          </a:extLst>
        </xdr:cNvPr>
        <xdr:cNvSpPr txBox="1"/>
      </xdr:nvSpPr>
      <xdr:spPr>
        <a:xfrm>
          <a:off x="23182580" y="1902460"/>
          <a:ext cx="1115060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xdr:from>
      <xdr:col>9</xdr:col>
      <xdr:colOff>165100</xdr:colOff>
      <xdr:row>7</xdr:row>
      <xdr:rowOff>177800</xdr:rowOff>
    </xdr:from>
    <xdr:to>
      <xdr:col>13</xdr:col>
      <xdr:colOff>1536700</xdr:colOff>
      <xdr:row>9</xdr:row>
      <xdr:rowOff>382004</xdr:rowOff>
    </xdr:to>
    <xdr:sp macro="" textlink="">
      <xdr:nvSpPr>
        <xdr:cNvPr id="6" name="Shape 9">
          <a:extLst>
            <a:ext uri="{FF2B5EF4-FFF2-40B4-BE49-F238E27FC236}">
              <a16:creationId xmlns:a16="http://schemas.microsoft.com/office/drawing/2014/main" id="{F1D21F5C-8E26-448A-AD18-82C38E11FEC7}"/>
            </a:ext>
          </a:extLst>
        </xdr:cNvPr>
        <xdr:cNvSpPr txBox="1"/>
      </xdr:nvSpPr>
      <xdr:spPr>
        <a:xfrm>
          <a:off x="22179280" y="1816100"/>
          <a:ext cx="11155680" cy="70712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9</xdr:col>
      <xdr:colOff>0</xdr:colOff>
      <xdr:row>11</xdr:row>
      <xdr:rowOff>0</xdr:rowOff>
    </xdr:from>
    <xdr:ext cx="9662160" cy="4486910"/>
    <xdr:pic>
      <xdr:nvPicPr>
        <xdr:cNvPr id="7" name="Imagen 6">
          <a:extLst>
            <a:ext uri="{FF2B5EF4-FFF2-40B4-BE49-F238E27FC236}">
              <a16:creationId xmlns:a16="http://schemas.microsoft.com/office/drawing/2014/main" id="{14DF28A9-06E4-4C16-B7A0-FCBED9D100C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014180" y="3406140"/>
          <a:ext cx="9662160" cy="448691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9</xdr:col>
      <xdr:colOff>368300</xdr:colOff>
      <xdr:row>7</xdr:row>
      <xdr:rowOff>114300</xdr:rowOff>
    </xdr:from>
    <xdr:to>
      <xdr:col>13</xdr:col>
      <xdr:colOff>1739900</xdr:colOff>
      <xdr:row>9</xdr:row>
      <xdr:rowOff>318504</xdr:rowOff>
    </xdr:to>
    <xdr:sp macro="" textlink="">
      <xdr:nvSpPr>
        <xdr:cNvPr id="2" name="Shape 9">
          <a:extLst>
            <a:ext uri="{FF2B5EF4-FFF2-40B4-BE49-F238E27FC236}">
              <a16:creationId xmlns:a16="http://schemas.microsoft.com/office/drawing/2014/main" id="{E7A73294-8187-4BD8-BC53-3BBD603D0B44}"/>
            </a:ext>
          </a:extLst>
        </xdr:cNvPr>
        <xdr:cNvSpPr txBox="1"/>
      </xdr:nvSpPr>
      <xdr:spPr>
        <a:xfrm>
          <a:off x="22039580" y="1752600"/>
          <a:ext cx="11155680" cy="70712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9</xdr:col>
      <xdr:colOff>0</xdr:colOff>
      <xdr:row>11</xdr:row>
      <xdr:rowOff>0</xdr:rowOff>
    </xdr:from>
    <xdr:ext cx="9662160" cy="4486910"/>
    <xdr:pic>
      <xdr:nvPicPr>
        <xdr:cNvPr id="3" name="Imagen 2">
          <a:extLst>
            <a:ext uri="{FF2B5EF4-FFF2-40B4-BE49-F238E27FC236}">
              <a16:creationId xmlns:a16="http://schemas.microsoft.com/office/drawing/2014/main" id="{323E2E6E-0AB4-4855-9D1C-13B899D6B35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71280" y="3406140"/>
          <a:ext cx="9662160" cy="4486910"/>
        </a:xfrm>
        <a:prstGeom prst="rect">
          <a:avLst/>
        </a:prstGeom>
      </xdr:spPr>
    </xdr:pic>
    <xdr:clientData/>
  </xdr:oneCellAnchor>
  <xdr:oneCellAnchor>
    <xdr:from>
      <xdr:col>14</xdr:col>
      <xdr:colOff>1213757</xdr:colOff>
      <xdr:row>11</xdr:row>
      <xdr:rowOff>228600</xdr:rowOff>
    </xdr:from>
    <xdr:ext cx="6139543" cy="3735907"/>
    <xdr:pic>
      <xdr:nvPicPr>
        <xdr:cNvPr id="4" name="Imagen 3">
          <a:extLst>
            <a:ext uri="{FF2B5EF4-FFF2-40B4-BE49-F238E27FC236}">
              <a16:creationId xmlns:a16="http://schemas.microsoft.com/office/drawing/2014/main" id="{29EB6914-32C7-4D86-81CE-CF357D92F5E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0731"/>
        <a:stretch/>
      </xdr:blipFill>
      <xdr:spPr>
        <a:xfrm>
          <a:off x="35115137" y="3634740"/>
          <a:ext cx="6139543" cy="3735907"/>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9</xdr:col>
      <xdr:colOff>406400</xdr:colOff>
      <xdr:row>8</xdr:row>
      <xdr:rowOff>114300</xdr:rowOff>
    </xdr:from>
    <xdr:to>
      <xdr:col>13</xdr:col>
      <xdr:colOff>1828800</xdr:colOff>
      <xdr:row>9</xdr:row>
      <xdr:rowOff>572504</xdr:rowOff>
    </xdr:to>
    <xdr:sp macro="" textlink="">
      <xdr:nvSpPr>
        <xdr:cNvPr id="2" name="Shape 9">
          <a:extLst>
            <a:ext uri="{FF2B5EF4-FFF2-40B4-BE49-F238E27FC236}">
              <a16:creationId xmlns:a16="http://schemas.microsoft.com/office/drawing/2014/main" id="{44ED45B9-D415-441A-A236-04C6EB606D87}"/>
            </a:ext>
          </a:extLst>
        </xdr:cNvPr>
        <xdr:cNvSpPr txBox="1"/>
      </xdr:nvSpPr>
      <xdr:spPr>
        <a:xfrm>
          <a:off x="22062440" y="2019300"/>
          <a:ext cx="1120648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xdr:from>
      <xdr:col>9</xdr:col>
      <xdr:colOff>406400</xdr:colOff>
      <xdr:row>8</xdr:row>
      <xdr:rowOff>114300</xdr:rowOff>
    </xdr:from>
    <xdr:to>
      <xdr:col>13</xdr:col>
      <xdr:colOff>1828800</xdr:colOff>
      <xdr:row>9</xdr:row>
      <xdr:rowOff>572504</xdr:rowOff>
    </xdr:to>
    <xdr:sp macro="" textlink="">
      <xdr:nvSpPr>
        <xdr:cNvPr id="3" name="Shape 9">
          <a:extLst>
            <a:ext uri="{FF2B5EF4-FFF2-40B4-BE49-F238E27FC236}">
              <a16:creationId xmlns:a16="http://schemas.microsoft.com/office/drawing/2014/main" id="{1CD54438-C124-468D-9B9B-40175251F254}"/>
            </a:ext>
          </a:extLst>
        </xdr:cNvPr>
        <xdr:cNvSpPr txBox="1"/>
      </xdr:nvSpPr>
      <xdr:spPr>
        <a:xfrm>
          <a:off x="22062440" y="2019300"/>
          <a:ext cx="1120648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9</xdr:col>
      <xdr:colOff>0</xdr:colOff>
      <xdr:row>11</xdr:row>
      <xdr:rowOff>0</xdr:rowOff>
    </xdr:from>
    <xdr:to>
      <xdr:col>12</xdr:col>
      <xdr:colOff>2308860</xdr:colOff>
      <xdr:row>18</xdr:row>
      <xdr:rowOff>499110</xdr:rowOff>
    </xdr:to>
    <xdr:pic>
      <xdr:nvPicPr>
        <xdr:cNvPr id="4" name="Imagen 3">
          <a:extLst>
            <a:ext uri="{FF2B5EF4-FFF2-40B4-BE49-F238E27FC236}">
              <a16:creationId xmlns:a16="http://schemas.microsoft.com/office/drawing/2014/main" id="{34F4D3A0-0BC0-43C3-882F-EC4595F3099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56040" y="3421380"/>
          <a:ext cx="9646920" cy="4469130"/>
        </a:xfrm>
        <a:prstGeom prst="rect">
          <a:avLst/>
        </a:prstGeom>
      </xdr:spPr>
    </xdr:pic>
    <xdr:clientData/>
  </xdr:twoCellAnchor>
  <xdr:twoCellAnchor editAs="oneCell">
    <xdr:from>
      <xdr:col>14</xdr:col>
      <xdr:colOff>2045724</xdr:colOff>
      <xdr:row>11</xdr:row>
      <xdr:rowOff>0</xdr:rowOff>
    </xdr:from>
    <xdr:to>
      <xdr:col>16</xdr:col>
      <xdr:colOff>2263140</xdr:colOff>
      <xdr:row>16</xdr:row>
      <xdr:rowOff>546100</xdr:rowOff>
    </xdr:to>
    <xdr:pic>
      <xdr:nvPicPr>
        <xdr:cNvPr id="5" name="Imagen 4" descr="Dependencias | Gobierno Municipal de Zapopan">
          <a:extLst>
            <a:ext uri="{FF2B5EF4-FFF2-40B4-BE49-F238E27FC236}">
              <a16:creationId xmlns:a16="http://schemas.microsoft.com/office/drawing/2014/main" id="{9D495D19-5E3D-43E7-A8F7-886FDC3F692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501"/>
        <a:stretch/>
      </xdr:blipFill>
      <xdr:spPr bwMode="auto">
        <a:xfrm>
          <a:off x="35931864" y="3421380"/>
          <a:ext cx="5109456" cy="370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825500</xdr:colOff>
      <xdr:row>9</xdr:row>
      <xdr:rowOff>266700</xdr:rowOff>
    </xdr:from>
    <xdr:to>
      <xdr:col>13</xdr:col>
      <xdr:colOff>2247900</xdr:colOff>
      <xdr:row>10</xdr:row>
      <xdr:rowOff>343904</xdr:rowOff>
    </xdr:to>
    <xdr:sp macro="" textlink="">
      <xdr:nvSpPr>
        <xdr:cNvPr id="2" name="Shape 9">
          <a:extLst>
            <a:ext uri="{FF2B5EF4-FFF2-40B4-BE49-F238E27FC236}">
              <a16:creationId xmlns:a16="http://schemas.microsoft.com/office/drawing/2014/main" id="{435163A2-AA25-41BB-9637-75375F28A306}"/>
            </a:ext>
          </a:extLst>
        </xdr:cNvPr>
        <xdr:cNvSpPr txBox="1"/>
      </xdr:nvSpPr>
      <xdr:spPr>
        <a:xfrm>
          <a:off x="22473920" y="2407920"/>
          <a:ext cx="1120648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xdr:from>
      <xdr:col>9</xdr:col>
      <xdr:colOff>825500</xdr:colOff>
      <xdr:row>9</xdr:row>
      <xdr:rowOff>266700</xdr:rowOff>
    </xdr:from>
    <xdr:to>
      <xdr:col>13</xdr:col>
      <xdr:colOff>2247900</xdr:colOff>
      <xdr:row>10</xdr:row>
      <xdr:rowOff>343904</xdr:rowOff>
    </xdr:to>
    <xdr:sp macro="" textlink="">
      <xdr:nvSpPr>
        <xdr:cNvPr id="3" name="Shape 9">
          <a:extLst>
            <a:ext uri="{FF2B5EF4-FFF2-40B4-BE49-F238E27FC236}">
              <a16:creationId xmlns:a16="http://schemas.microsoft.com/office/drawing/2014/main" id="{19C5978C-72D4-4842-8BB2-E7F096311D66}"/>
            </a:ext>
          </a:extLst>
        </xdr:cNvPr>
        <xdr:cNvSpPr txBox="1"/>
      </xdr:nvSpPr>
      <xdr:spPr>
        <a:xfrm>
          <a:off x="22473920" y="2407920"/>
          <a:ext cx="1120648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9</xdr:col>
      <xdr:colOff>0</xdr:colOff>
      <xdr:row>11</xdr:row>
      <xdr:rowOff>0</xdr:rowOff>
    </xdr:from>
    <xdr:ext cx="9662160" cy="4486910"/>
    <xdr:pic>
      <xdr:nvPicPr>
        <xdr:cNvPr id="4" name="Imagen 3">
          <a:extLst>
            <a:ext uri="{FF2B5EF4-FFF2-40B4-BE49-F238E27FC236}">
              <a16:creationId xmlns:a16="http://schemas.microsoft.com/office/drawing/2014/main" id="{6D9132F5-1273-4865-ABF2-754E1E09C1E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48420" y="3406140"/>
          <a:ext cx="9662160" cy="4486910"/>
        </a:xfrm>
        <a:prstGeom prst="rect">
          <a:avLst/>
        </a:prstGeom>
      </xdr:spPr>
    </xdr:pic>
    <xdr:clientData/>
  </xdr:oneCellAnchor>
  <xdr:oneCellAnchor>
    <xdr:from>
      <xdr:col>14</xdr:col>
      <xdr:colOff>1213757</xdr:colOff>
      <xdr:row>10</xdr:row>
      <xdr:rowOff>609600</xdr:rowOff>
    </xdr:from>
    <xdr:ext cx="6139543" cy="3735907"/>
    <xdr:pic>
      <xdr:nvPicPr>
        <xdr:cNvPr id="5" name="Imagen 4">
          <a:extLst>
            <a:ext uri="{FF2B5EF4-FFF2-40B4-BE49-F238E27FC236}">
              <a16:creationId xmlns:a16="http://schemas.microsoft.com/office/drawing/2014/main" id="{C4F67B3B-98F3-406F-8181-577E064161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0731"/>
        <a:stretch/>
      </xdr:blipFill>
      <xdr:spPr>
        <a:xfrm>
          <a:off x="35092277" y="3383280"/>
          <a:ext cx="6139543" cy="3735907"/>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9</xdr:col>
      <xdr:colOff>990600</xdr:colOff>
      <xdr:row>9</xdr:row>
      <xdr:rowOff>50800</xdr:rowOff>
    </xdr:from>
    <xdr:to>
      <xdr:col>14</xdr:col>
      <xdr:colOff>323850</xdr:colOff>
      <xdr:row>10</xdr:row>
      <xdr:rowOff>128004</xdr:rowOff>
    </xdr:to>
    <xdr:sp macro="" textlink="">
      <xdr:nvSpPr>
        <xdr:cNvPr id="2" name="Shape 9">
          <a:extLst>
            <a:ext uri="{FF2B5EF4-FFF2-40B4-BE49-F238E27FC236}">
              <a16:creationId xmlns:a16="http://schemas.microsoft.com/office/drawing/2014/main" id="{372DC399-9AEB-4A1C-928B-839C4F9CAC0C}"/>
            </a:ext>
          </a:extLst>
        </xdr:cNvPr>
        <xdr:cNvSpPr txBox="1"/>
      </xdr:nvSpPr>
      <xdr:spPr>
        <a:xfrm>
          <a:off x="22639020" y="2192020"/>
          <a:ext cx="1156335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9</xdr:col>
      <xdr:colOff>0</xdr:colOff>
      <xdr:row>11</xdr:row>
      <xdr:rowOff>0</xdr:rowOff>
    </xdr:from>
    <xdr:ext cx="9662160" cy="4486910"/>
    <xdr:pic>
      <xdr:nvPicPr>
        <xdr:cNvPr id="3" name="Imagen 2">
          <a:extLst>
            <a:ext uri="{FF2B5EF4-FFF2-40B4-BE49-F238E27FC236}">
              <a16:creationId xmlns:a16="http://schemas.microsoft.com/office/drawing/2014/main" id="{82737074-4D76-402F-8F2D-F74ED148293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48420" y="3406140"/>
          <a:ext cx="9662160" cy="4486910"/>
        </a:xfrm>
        <a:prstGeom prst="rect">
          <a:avLst/>
        </a:prstGeom>
      </xdr:spPr>
    </xdr:pic>
    <xdr:clientData/>
  </xdr:oneCellAnchor>
  <xdr:oneCellAnchor>
    <xdr:from>
      <xdr:col>14</xdr:col>
      <xdr:colOff>1213757</xdr:colOff>
      <xdr:row>11</xdr:row>
      <xdr:rowOff>88900</xdr:rowOff>
    </xdr:from>
    <xdr:ext cx="6139543" cy="3735907"/>
    <xdr:pic>
      <xdr:nvPicPr>
        <xdr:cNvPr id="4" name="Imagen 3">
          <a:extLst>
            <a:ext uri="{FF2B5EF4-FFF2-40B4-BE49-F238E27FC236}">
              <a16:creationId xmlns:a16="http://schemas.microsoft.com/office/drawing/2014/main" id="{1C923C43-3155-48D3-B94D-799BE0E444B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0731"/>
        <a:stretch/>
      </xdr:blipFill>
      <xdr:spPr>
        <a:xfrm>
          <a:off x="35092277" y="3495040"/>
          <a:ext cx="6139543" cy="3735907"/>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9</xdr:col>
      <xdr:colOff>1282700</xdr:colOff>
      <xdr:row>8</xdr:row>
      <xdr:rowOff>152400</xdr:rowOff>
    </xdr:from>
    <xdr:to>
      <xdr:col>14</xdr:col>
      <xdr:colOff>203200</xdr:colOff>
      <xdr:row>9</xdr:row>
      <xdr:rowOff>610604</xdr:rowOff>
    </xdr:to>
    <xdr:sp macro="" textlink="">
      <xdr:nvSpPr>
        <xdr:cNvPr id="2" name="Shape 9">
          <a:extLst>
            <a:ext uri="{FF2B5EF4-FFF2-40B4-BE49-F238E27FC236}">
              <a16:creationId xmlns:a16="http://schemas.microsoft.com/office/drawing/2014/main" id="{1CAFA471-BD7E-462D-AEEA-4C050ABCAABC}"/>
            </a:ext>
          </a:extLst>
        </xdr:cNvPr>
        <xdr:cNvSpPr txBox="1"/>
      </xdr:nvSpPr>
      <xdr:spPr>
        <a:xfrm>
          <a:off x="22931120" y="1996440"/>
          <a:ext cx="11150600" cy="70204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xdr:from>
      <xdr:col>9</xdr:col>
      <xdr:colOff>1282700</xdr:colOff>
      <xdr:row>8</xdr:row>
      <xdr:rowOff>152400</xdr:rowOff>
    </xdr:from>
    <xdr:to>
      <xdr:col>14</xdr:col>
      <xdr:colOff>203200</xdr:colOff>
      <xdr:row>9</xdr:row>
      <xdr:rowOff>610604</xdr:rowOff>
    </xdr:to>
    <xdr:sp macro="" textlink="">
      <xdr:nvSpPr>
        <xdr:cNvPr id="3" name="Shape 9">
          <a:extLst>
            <a:ext uri="{FF2B5EF4-FFF2-40B4-BE49-F238E27FC236}">
              <a16:creationId xmlns:a16="http://schemas.microsoft.com/office/drawing/2014/main" id="{109C8800-E102-44B4-868C-F167034F7821}"/>
            </a:ext>
          </a:extLst>
        </xdr:cNvPr>
        <xdr:cNvSpPr txBox="1"/>
      </xdr:nvSpPr>
      <xdr:spPr>
        <a:xfrm>
          <a:off x="22931120" y="1996440"/>
          <a:ext cx="11150600" cy="70204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9</xdr:col>
      <xdr:colOff>0</xdr:colOff>
      <xdr:row>11</xdr:row>
      <xdr:rowOff>0</xdr:rowOff>
    </xdr:from>
    <xdr:ext cx="9662160" cy="4486910"/>
    <xdr:pic>
      <xdr:nvPicPr>
        <xdr:cNvPr id="4" name="Imagen 3">
          <a:extLst>
            <a:ext uri="{FF2B5EF4-FFF2-40B4-BE49-F238E27FC236}">
              <a16:creationId xmlns:a16="http://schemas.microsoft.com/office/drawing/2014/main" id="{93D24FC9-26B8-434A-AC99-2F7034CCA1C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48420" y="3337560"/>
          <a:ext cx="9662160" cy="4486910"/>
        </a:xfrm>
        <a:prstGeom prst="rect">
          <a:avLst/>
        </a:prstGeom>
      </xdr:spPr>
    </xdr:pic>
    <xdr:clientData/>
  </xdr:oneCellAnchor>
  <xdr:oneCellAnchor>
    <xdr:from>
      <xdr:col>14</xdr:col>
      <xdr:colOff>1208314</xdr:colOff>
      <xdr:row>11</xdr:row>
      <xdr:rowOff>217716</xdr:rowOff>
    </xdr:from>
    <xdr:ext cx="6144986" cy="3728650"/>
    <xdr:pic>
      <xdr:nvPicPr>
        <xdr:cNvPr id="5" name="Imagen 4">
          <a:extLst>
            <a:ext uri="{FF2B5EF4-FFF2-40B4-BE49-F238E27FC236}">
              <a16:creationId xmlns:a16="http://schemas.microsoft.com/office/drawing/2014/main" id="{4B460749-9E86-4AE1-A132-86FA0FEA9A3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0731"/>
        <a:stretch/>
      </xdr:blipFill>
      <xdr:spPr>
        <a:xfrm>
          <a:off x="35086834" y="3555276"/>
          <a:ext cx="6144986" cy="3728650"/>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8</xdr:col>
      <xdr:colOff>3073400</xdr:colOff>
      <xdr:row>9</xdr:row>
      <xdr:rowOff>88900</xdr:rowOff>
    </xdr:from>
    <xdr:to>
      <xdr:col>13</xdr:col>
      <xdr:colOff>1308100</xdr:colOff>
      <xdr:row>10</xdr:row>
      <xdr:rowOff>166104</xdr:rowOff>
    </xdr:to>
    <xdr:sp macro="" textlink="">
      <xdr:nvSpPr>
        <xdr:cNvPr id="2" name="Shape 9">
          <a:extLst>
            <a:ext uri="{FF2B5EF4-FFF2-40B4-BE49-F238E27FC236}">
              <a16:creationId xmlns:a16="http://schemas.microsoft.com/office/drawing/2014/main" id="{39C92427-F7F8-4E72-990F-CDDB9067EFE8}"/>
            </a:ext>
          </a:extLst>
        </xdr:cNvPr>
        <xdr:cNvSpPr txBox="1"/>
      </xdr:nvSpPr>
      <xdr:spPr>
        <a:xfrm>
          <a:off x="21803360" y="2230120"/>
          <a:ext cx="1108964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14</xdr:col>
      <xdr:colOff>895350</xdr:colOff>
      <xdr:row>10</xdr:row>
      <xdr:rowOff>609600</xdr:rowOff>
    </xdr:from>
    <xdr:ext cx="4692945" cy="3202748"/>
    <xdr:pic>
      <xdr:nvPicPr>
        <xdr:cNvPr id="3" name="Imagen 2" descr="Imagen que contiene Logotipo&#10;&#10;Descripción generada automáticamente">
          <a:extLst>
            <a:ext uri="{FF2B5EF4-FFF2-40B4-BE49-F238E27FC236}">
              <a16:creationId xmlns:a16="http://schemas.microsoft.com/office/drawing/2014/main" id="{BF68F0B9-9F1D-4EC1-996E-09CAE2F508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926270" y="3383280"/>
          <a:ext cx="4692945" cy="3202748"/>
        </a:xfrm>
        <a:prstGeom prst="rect">
          <a:avLst/>
        </a:prstGeom>
        <a:noFill/>
        <a:ln>
          <a:noFill/>
        </a:ln>
      </xdr:spPr>
    </xdr:pic>
    <xdr:clientData/>
  </xdr:oneCellAnchor>
  <xdr:twoCellAnchor editAs="oneCell">
    <xdr:from>
      <xdr:col>9</xdr:col>
      <xdr:colOff>0</xdr:colOff>
      <xdr:row>11</xdr:row>
      <xdr:rowOff>0</xdr:rowOff>
    </xdr:from>
    <xdr:to>
      <xdr:col>12</xdr:col>
      <xdr:colOff>2308860</xdr:colOff>
      <xdr:row>18</xdr:row>
      <xdr:rowOff>473710</xdr:rowOff>
    </xdr:to>
    <xdr:pic>
      <xdr:nvPicPr>
        <xdr:cNvPr id="4" name="Imagen 3">
          <a:extLst>
            <a:ext uri="{FF2B5EF4-FFF2-40B4-BE49-F238E27FC236}">
              <a16:creationId xmlns:a16="http://schemas.microsoft.com/office/drawing/2014/main" id="{92F04804-7AEB-4E31-8D50-5BA78D5A91C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800820" y="3406140"/>
          <a:ext cx="9646920" cy="44665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479867</xdr:colOff>
      <xdr:row>7</xdr:row>
      <xdr:rowOff>15110</xdr:rowOff>
    </xdr:from>
    <xdr:ext cx="0" cy="15065520"/>
    <xdr:pic>
      <xdr:nvPicPr>
        <xdr:cNvPr id="2" name="Imagen 1">
          <a:extLst>
            <a:ext uri="{FF2B5EF4-FFF2-40B4-BE49-F238E27FC236}">
              <a16:creationId xmlns:a16="http://schemas.microsoft.com/office/drawing/2014/main" id="{2209113F-C460-4ED0-9BF2-DCF7FE3D13D6}"/>
            </a:ext>
          </a:extLst>
        </xdr:cNvPr>
        <xdr:cNvPicPr>
          <a:picLocks noChangeAspect="1"/>
        </xdr:cNvPicPr>
      </xdr:nvPicPr>
      <xdr:blipFill>
        <a:blip xmlns:r="http://schemas.openxmlformats.org/officeDocument/2006/relationships" r:embed="rId1"/>
        <a:stretch>
          <a:fillRect/>
        </a:stretch>
      </xdr:blipFill>
      <xdr:spPr>
        <a:xfrm>
          <a:off x="36834887" y="1668650"/>
          <a:ext cx="0" cy="15065520"/>
        </a:xfrm>
        <a:prstGeom prst="rect">
          <a:avLst/>
        </a:prstGeom>
      </xdr:spPr>
    </xdr:pic>
    <xdr:clientData/>
  </xdr:oneCellAnchor>
  <xdr:oneCellAnchor>
    <xdr:from>
      <xdr:col>9</xdr:col>
      <xdr:colOff>1181100</xdr:colOff>
      <xdr:row>9</xdr:row>
      <xdr:rowOff>171450</xdr:rowOff>
    </xdr:from>
    <xdr:ext cx="11430000" cy="3267052"/>
    <xdr:grpSp>
      <xdr:nvGrpSpPr>
        <xdr:cNvPr id="3" name="Shape 2">
          <a:extLst>
            <a:ext uri="{FF2B5EF4-FFF2-40B4-BE49-F238E27FC236}">
              <a16:creationId xmlns:a16="http://schemas.microsoft.com/office/drawing/2014/main" id="{73F033B2-3257-427F-9688-FCCAA8C0539E}"/>
            </a:ext>
          </a:extLst>
        </xdr:cNvPr>
        <xdr:cNvGrpSpPr/>
      </xdr:nvGrpSpPr>
      <xdr:grpSpPr>
        <a:xfrm>
          <a:off x="22885400" y="2355850"/>
          <a:ext cx="11430000" cy="3267052"/>
          <a:chOff x="207262" y="2146463"/>
          <a:chExt cx="11430000" cy="3267052"/>
        </a:xfrm>
      </xdr:grpSpPr>
      <xdr:grpSp>
        <xdr:nvGrpSpPr>
          <xdr:cNvPr id="4" name="Shape 7">
            <a:extLst>
              <a:ext uri="{FF2B5EF4-FFF2-40B4-BE49-F238E27FC236}">
                <a16:creationId xmlns:a16="http://schemas.microsoft.com/office/drawing/2014/main" id="{91FD712D-7AFF-4C0C-9BEE-E70BDD235D25}"/>
              </a:ext>
            </a:extLst>
          </xdr:cNvPr>
          <xdr:cNvGrpSpPr/>
        </xdr:nvGrpSpPr>
        <xdr:grpSpPr>
          <a:xfrm>
            <a:off x="207262" y="2146463"/>
            <a:ext cx="11430000" cy="3267052"/>
            <a:chOff x="22478998" y="1666875"/>
            <a:chExt cx="12473424" cy="2840075"/>
          </a:xfrm>
        </xdr:grpSpPr>
        <xdr:sp macro="" textlink="">
          <xdr:nvSpPr>
            <xdr:cNvPr id="5" name="Shape 4">
              <a:extLst>
                <a:ext uri="{FF2B5EF4-FFF2-40B4-BE49-F238E27FC236}">
                  <a16:creationId xmlns:a16="http://schemas.microsoft.com/office/drawing/2014/main" id="{50DB70BC-3552-4F17-9ED5-FF52459B950F}"/>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9">
              <a:extLst>
                <a:ext uri="{FF2B5EF4-FFF2-40B4-BE49-F238E27FC236}">
                  <a16:creationId xmlns:a16="http://schemas.microsoft.com/office/drawing/2014/main" id="{D3816040-551C-4518-9D3A-84DA6A4E367D}"/>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9</xdr:col>
      <xdr:colOff>292100</xdr:colOff>
      <xdr:row>10</xdr:row>
      <xdr:rowOff>596900</xdr:rowOff>
    </xdr:from>
    <xdr:to>
      <xdr:col>13</xdr:col>
      <xdr:colOff>149860</xdr:colOff>
      <xdr:row>18</xdr:row>
      <xdr:rowOff>473710</xdr:rowOff>
    </xdr:to>
    <xdr:pic>
      <xdr:nvPicPr>
        <xdr:cNvPr id="7" name="Imagen 6">
          <a:extLst>
            <a:ext uri="{FF2B5EF4-FFF2-40B4-BE49-F238E27FC236}">
              <a16:creationId xmlns:a16="http://schemas.microsoft.com/office/drawing/2014/main" id="{E50A3D6C-203D-4629-96E1-54AA206F94A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71000" y="3385820"/>
          <a:ext cx="9641840" cy="4479290"/>
        </a:xfrm>
        <a:prstGeom prst="rect">
          <a:avLst/>
        </a:prstGeom>
      </xdr:spPr>
    </xdr:pic>
    <xdr:clientData/>
  </xdr:twoCellAnchor>
  <xdr:twoCellAnchor editAs="oneCell">
    <xdr:from>
      <xdr:col>13</xdr:col>
      <xdr:colOff>2451099</xdr:colOff>
      <xdr:row>11</xdr:row>
      <xdr:rowOff>0</xdr:rowOff>
    </xdr:from>
    <xdr:to>
      <xdr:col>16</xdr:col>
      <xdr:colOff>2408640</xdr:colOff>
      <xdr:row>16</xdr:row>
      <xdr:rowOff>381000</xdr:rowOff>
    </xdr:to>
    <xdr:pic>
      <xdr:nvPicPr>
        <xdr:cNvPr id="8" name="Imagen 7" descr="Dependencias | Gobierno Municipal de Zapopan">
          <a:extLst>
            <a:ext uri="{FF2B5EF4-FFF2-40B4-BE49-F238E27FC236}">
              <a16:creationId xmlns:a16="http://schemas.microsoft.com/office/drawing/2014/main" id="{B858109E-C2B3-45F4-A44C-2C9CFA85DD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06459" y="3421380"/>
          <a:ext cx="7303221" cy="3520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238125</xdr:rowOff>
    </xdr:from>
    <xdr:to>
      <xdr:col>0</xdr:col>
      <xdr:colOff>0</xdr:colOff>
      <xdr:row>10</xdr:row>
      <xdr:rowOff>510952</xdr:rowOff>
    </xdr:to>
    <xdr:sp macro="" textlink="">
      <xdr:nvSpPr>
        <xdr:cNvPr id="2" name="CuadroTexto 1">
          <a:extLst>
            <a:ext uri="{FF2B5EF4-FFF2-40B4-BE49-F238E27FC236}">
              <a16:creationId xmlns:a16="http://schemas.microsoft.com/office/drawing/2014/main" id="{5C743727-F9DF-4D42-9015-C608EF86E063}"/>
            </a:ext>
          </a:extLst>
        </xdr:cNvPr>
        <xdr:cNvSpPr txBox="1"/>
      </xdr:nvSpPr>
      <xdr:spPr>
        <a:xfrm>
          <a:off x="0" y="2402205"/>
          <a:ext cx="0" cy="9052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xdr:from>
      <xdr:col>8</xdr:col>
      <xdr:colOff>1397000</xdr:colOff>
      <xdr:row>5</xdr:row>
      <xdr:rowOff>160733</xdr:rowOff>
    </xdr:from>
    <xdr:to>
      <xdr:col>13</xdr:col>
      <xdr:colOff>225837</xdr:colOff>
      <xdr:row>9</xdr:row>
      <xdr:rowOff>76439</xdr:rowOff>
    </xdr:to>
    <xdr:sp macro="" textlink="">
      <xdr:nvSpPr>
        <xdr:cNvPr id="3" name="CuadroTexto 2">
          <a:extLst>
            <a:ext uri="{FF2B5EF4-FFF2-40B4-BE49-F238E27FC236}">
              <a16:creationId xmlns:a16="http://schemas.microsoft.com/office/drawing/2014/main" id="{0BF4083A-AA1F-4F50-86F5-36BFC9FCA0EC}"/>
            </a:ext>
          </a:extLst>
        </xdr:cNvPr>
        <xdr:cNvSpPr txBox="1"/>
      </xdr:nvSpPr>
      <xdr:spPr>
        <a:xfrm>
          <a:off x="20599400" y="1318973"/>
          <a:ext cx="11058937" cy="9215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2311101</xdr:colOff>
      <xdr:row>18</xdr:row>
      <xdr:rowOff>527498</xdr:rowOff>
    </xdr:to>
    <xdr:pic>
      <xdr:nvPicPr>
        <xdr:cNvPr id="4" name="Imagen 3">
          <a:extLst>
            <a:ext uri="{FF2B5EF4-FFF2-40B4-BE49-F238E27FC236}">
              <a16:creationId xmlns:a16="http://schemas.microsoft.com/office/drawing/2014/main" id="{7B67A09D-C2AE-44B1-8D32-6C0EBBF2CB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48420" y="3429000"/>
          <a:ext cx="9649161" cy="4520378"/>
        </a:xfrm>
        <a:prstGeom prst="rect">
          <a:avLst/>
        </a:prstGeom>
      </xdr:spPr>
    </xdr:pic>
    <xdr:clientData/>
  </xdr:twoCellAnchor>
  <xdr:twoCellAnchor editAs="oneCell">
    <xdr:from>
      <xdr:col>14</xdr:col>
      <xdr:colOff>342900</xdr:colOff>
      <xdr:row>11</xdr:row>
      <xdr:rowOff>177800</xdr:rowOff>
    </xdr:from>
    <xdr:to>
      <xdr:col>16</xdr:col>
      <xdr:colOff>1524000</xdr:colOff>
      <xdr:row>18</xdr:row>
      <xdr:rowOff>3956</xdr:rowOff>
    </xdr:to>
    <xdr:pic>
      <xdr:nvPicPr>
        <xdr:cNvPr id="5" name="Imagen 4" descr="Dependencias | Gobierno Municipal de Zapopan">
          <a:extLst>
            <a:ext uri="{FF2B5EF4-FFF2-40B4-BE49-F238E27FC236}">
              <a16:creationId xmlns:a16="http://schemas.microsoft.com/office/drawing/2014/main" id="{89A6D7EF-EEBD-43A2-9358-C6AE25107DE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1626"/>
        <a:stretch/>
      </xdr:blipFill>
      <xdr:spPr bwMode="auto">
        <a:xfrm>
          <a:off x="34221420" y="3606800"/>
          <a:ext cx="6073140" cy="3819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92869</xdr:colOff>
      <xdr:row>6</xdr:row>
      <xdr:rowOff>32147</xdr:rowOff>
    </xdr:from>
    <xdr:to>
      <xdr:col>13</xdr:col>
      <xdr:colOff>1302956</xdr:colOff>
      <xdr:row>9</xdr:row>
      <xdr:rowOff>195503</xdr:rowOff>
    </xdr:to>
    <xdr:sp macro="" textlink="">
      <xdr:nvSpPr>
        <xdr:cNvPr id="2" name="CuadroTexto 1">
          <a:extLst>
            <a:ext uri="{FF2B5EF4-FFF2-40B4-BE49-F238E27FC236}">
              <a16:creationId xmlns:a16="http://schemas.microsoft.com/office/drawing/2014/main" id="{CBCB091E-44CC-4EE1-93B9-826ADF5A6042}"/>
            </a:ext>
          </a:extLst>
        </xdr:cNvPr>
        <xdr:cNvSpPr txBox="1"/>
      </xdr:nvSpPr>
      <xdr:spPr>
        <a:xfrm>
          <a:off x="21741289" y="1434227"/>
          <a:ext cx="10994167" cy="9177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10</xdr:row>
      <xdr:rowOff>622300</xdr:rowOff>
    </xdr:from>
    <xdr:to>
      <xdr:col>12</xdr:col>
      <xdr:colOff>2308860</xdr:colOff>
      <xdr:row>18</xdr:row>
      <xdr:rowOff>461010</xdr:rowOff>
    </xdr:to>
    <xdr:pic>
      <xdr:nvPicPr>
        <xdr:cNvPr id="3" name="Imagen 2">
          <a:extLst>
            <a:ext uri="{FF2B5EF4-FFF2-40B4-BE49-F238E27FC236}">
              <a16:creationId xmlns:a16="http://schemas.microsoft.com/office/drawing/2014/main" id="{9931E6BE-77BD-4915-8DB6-7F53A2E57B8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48420" y="3411220"/>
          <a:ext cx="9646920" cy="4464050"/>
        </a:xfrm>
        <a:prstGeom prst="rect">
          <a:avLst/>
        </a:prstGeom>
      </xdr:spPr>
    </xdr:pic>
    <xdr:clientData/>
  </xdr:twoCellAnchor>
  <xdr:twoCellAnchor editAs="oneCell">
    <xdr:from>
      <xdr:col>13</xdr:col>
      <xdr:colOff>2057399</xdr:colOff>
      <xdr:row>10</xdr:row>
      <xdr:rowOff>444709</xdr:rowOff>
    </xdr:from>
    <xdr:to>
      <xdr:col>17</xdr:col>
      <xdr:colOff>0</xdr:colOff>
      <xdr:row>16</xdr:row>
      <xdr:rowOff>419100</xdr:rowOff>
    </xdr:to>
    <xdr:pic>
      <xdr:nvPicPr>
        <xdr:cNvPr id="4" name="Imagen 3" descr="Dependencias | Gobierno Municipal de Zapopan">
          <a:extLst>
            <a:ext uri="{FF2B5EF4-FFF2-40B4-BE49-F238E27FC236}">
              <a16:creationId xmlns:a16="http://schemas.microsoft.com/office/drawing/2014/main" id="{A7C0E604-3458-42C2-844E-B76FF3712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489899" y="3233629"/>
          <a:ext cx="7749541" cy="3769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id="{1175319B-FDBB-44B2-A971-CE1635D4FE47}"/>
            </a:ext>
          </a:extLst>
        </xdr:cNvPr>
        <xdr:cNvSpPr txBox="1"/>
      </xdr:nvSpPr>
      <xdr:spPr>
        <a:xfrm>
          <a:off x="21648420" y="1150621"/>
          <a:ext cx="11474766" cy="7700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473710</xdr:rowOff>
    </xdr:to>
    <xdr:pic>
      <xdr:nvPicPr>
        <xdr:cNvPr id="3" name="Imagen 2">
          <a:extLst>
            <a:ext uri="{FF2B5EF4-FFF2-40B4-BE49-F238E27FC236}">
              <a16:creationId xmlns:a16="http://schemas.microsoft.com/office/drawing/2014/main" id="{87BDBD87-A345-4E00-9B75-43A14D64231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48420" y="3421380"/>
          <a:ext cx="9646920" cy="4466590"/>
        </a:xfrm>
        <a:prstGeom prst="rect">
          <a:avLst/>
        </a:prstGeom>
      </xdr:spPr>
    </xdr:pic>
    <xdr:clientData/>
  </xdr:twoCellAnchor>
  <xdr:twoCellAnchor editAs="oneCell">
    <xdr:from>
      <xdr:col>14</xdr:col>
      <xdr:colOff>0</xdr:colOff>
      <xdr:row>11</xdr:row>
      <xdr:rowOff>0</xdr:rowOff>
    </xdr:from>
    <xdr:to>
      <xdr:col>16</xdr:col>
      <xdr:colOff>2186940</xdr:colOff>
      <xdr:row>16</xdr:row>
      <xdr:rowOff>251460</xdr:rowOff>
    </xdr:to>
    <xdr:pic>
      <xdr:nvPicPr>
        <xdr:cNvPr id="4" name="Imagen 3" descr="Dependencias | Gobierno Municipal de Zapopan">
          <a:extLst>
            <a:ext uri="{FF2B5EF4-FFF2-40B4-BE49-F238E27FC236}">
              <a16:creationId xmlns:a16="http://schemas.microsoft.com/office/drawing/2014/main" id="{14991A32-1EE5-4ABC-B7CC-54A19E6DA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878520" y="342138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id="{E813C084-4FE6-4347-9DC3-6FDB6518D4BA}"/>
            </a:ext>
          </a:extLst>
        </xdr:cNvPr>
        <xdr:cNvSpPr txBox="1"/>
      </xdr:nvSpPr>
      <xdr:spPr>
        <a:xfrm>
          <a:off x="21648420" y="1150621"/>
          <a:ext cx="11474766" cy="7700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0</xdr:colOff>
      <xdr:row>11</xdr:row>
      <xdr:rowOff>0</xdr:rowOff>
    </xdr:from>
    <xdr:to>
      <xdr:col>12</xdr:col>
      <xdr:colOff>2308860</xdr:colOff>
      <xdr:row>18</xdr:row>
      <xdr:rowOff>473710</xdr:rowOff>
    </xdr:to>
    <xdr:pic>
      <xdr:nvPicPr>
        <xdr:cNvPr id="3" name="Imagen 2">
          <a:extLst>
            <a:ext uri="{FF2B5EF4-FFF2-40B4-BE49-F238E27FC236}">
              <a16:creationId xmlns:a16="http://schemas.microsoft.com/office/drawing/2014/main" id="{95559185-7BF6-4DB9-B27B-E77AF300879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648420" y="3421380"/>
          <a:ext cx="9646920" cy="4466590"/>
        </a:xfrm>
        <a:prstGeom prst="rect">
          <a:avLst/>
        </a:prstGeom>
      </xdr:spPr>
    </xdr:pic>
    <xdr:clientData/>
  </xdr:twoCellAnchor>
  <xdr:twoCellAnchor editAs="oneCell">
    <xdr:from>
      <xdr:col>14</xdr:col>
      <xdr:colOff>0</xdr:colOff>
      <xdr:row>11</xdr:row>
      <xdr:rowOff>0</xdr:rowOff>
    </xdr:from>
    <xdr:to>
      <xdr:col>16</xdr:col>
      <xdr:colOff>2186940</xdr:colOff>
      <xdr:row>16</xdr:row>
      <xdr:rowOff>251460</xdr:rowOff>
    </xdr:to>
    <xdr:pic>
      <xdr:nvPicPr>
        <xdr:cNvPr id="4" name="Imagen 3" descr="Dependencias | Gobierno Municipal de Zapopan">
          <a:extLst>
            <a:ext uri="{FF2B5EF4-FFF2-40B4-BE49-F238E27FC236}">
              <a16:creationId xmlns:a16="http://schemas.microsoft.com/office/drawing/2014/main" id="{210743E2-4091-4A28-99A3-736B960AD0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878520" y="3421380"/>
          <a:ext cx="707898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8</xdr:col>
      <xdr:colOff>2446019</xdr:colOff>
      <xdr:row>7</xdr:row>
      <xdr:rowOff>0</xdr:rowOff>
    </xdr:from>
    <xdr:ext cx="13662024" cy="3333750"/>
    <xdr:grpSp>
      <xdr:nvGrpSpPr>
        <xdr:cNvPr id="2" name="Shape 2">
          <a:extLst>
            <a:ext uri="{FF2B5EF4-FFF2-40B4-BE49-F238E27FC236}">
              <a16:creationId xmlns:a16="http://schemas.microsoft.com/office/drawing/2014/main" id="{842799D7-910B-4E03-A453-F67C0D97138D}"/>
            </a:ext>
          </a:extLst>
        </xdr:cNvPr>
        <xdr:cNvGrpSpPr/>
      </xdr:nvGrpSpPr>
      <xdr:grpSpPr>
        <a:xfrm>
          <a:off x="21711919" y="1612900"/>
          <a:ext cx="13662024" cy="3333750"/>
          <a:chOff x="-1" y="2108375"/>
          <a:chExt cx="13074076" cy="3343251"/>
        </a:xfrm>
      </xdr:grpSpPr>
      <xdr:grpSp>
        <xdr:nvGrpSpPr>
          <xdr:cNvPr id="3" name="Shape 8">
            <a:extLst>
              <a:ext uri="{FF2B5EF4-FFF2-40B4-BE49-F238E27FC236}">
                <a16:creationId xmlns:a16="http://schemas.microsoft.com/office/drawing/2014/main" id="{20931143-5C0B-4D63-8375-B0295667B98C}"/>
              </a:ext>
            </a:extLst>
          </xdr:cNvPr>
          <xdr:cNvGrpSpPr/>
        </xdr:nvGrpSpPr>
        <xdr:grpSpPr>
          <a:xfrm>
            <a:off x="-1" y="2108375"/>
            <a:ext cx="13074076" cy="3343251"/>
            <a:chOff x="-2" y="2108363"/>
            <a:chExt cx="13074076" cy="3343251"/>
          </a:xfrm>
        </xdr:grpSpPr>
        <xdr:sp macro="" textlink="">
          <xdr:nvSpPr>
            <xdr:cNvPr id="4" name="Shape 4">
              <a:extLst>
                <a:ext uri="{FF2B5EF4-FFF2-40B4-BE49-F238E27FC236}">
                  <a16:creationId xmlns:a16="http://schemas.microsoft.com/office/drawing/2014/main" id="{34320F5E-9361-4220-B0D0-125592F8E45E}"/>
                </a:ext>
              </a:extLst>
            </xdr:cNvPr>
            <xdr:cNvSpPr/>
          </xdr:nvSpPr>
          <xdr:spPr>
            <a:xfrm>
              <a:off x="-1" y="2108363"/>
              <a:ext cx="10692000" cy="334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9">
              <a:extLst>
                <a:ext uri="{FF2B5EF4-FFF2-40B4-BE49-F238E27FC236}">
                  <a16:creationId xmlns:a16="http://schemas.microsoft.com/office/drawing/2014/main" id="{15CEC049-A91F-4952-A356-416473FDD5E1}"/>
                </a:ext>
              </a:extLst>
            </xdr:cNvPr>
            <xdr:cNvGrpSpPr/>
          </xdr:nvGrpSpPr>
          <xdr:grpSpPr>
            <a:xfrm>
              <a:off x="-2" y="2108363"/>
              <a:ext cx="13074076" cy="3343251"/>
              <a:chOff x="22478998" y="1666875"/>
              <a:chExt cx="13714436" cy="2840075"/>
            </a:xfrm>
          </xdr:grpSpPr>
          <xdr:sp macro="" textlink="">
            <xdr:nvSpPr>
              <xdr:cNvPr id="6" name="Shape 10">
                <a:extLst>
                  <a:ext uri="{FF2B5EF4-FFF2-40B4-BE49-F238E27FC236}">
                    <a16:creationId xmlns:a16="http://schemas.microsoft.com/office/drawing/2014/main" id="{6315916D-0079-4FD6-8512-E0BF35BACCD7}"/>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11">
                <a:extLst>
                  <a:ext uri="{FF2B5EF4-FFF2-40B4-BE49-F238E27FC236}">
                    <a16:creationId xmlns:a16="http://schemas.microsoft.com/office/drawing/2014/main" id="{17CCD902-5B6F-4DD1-B338-593E169A88CC}"/>
                  </a:ext>
                </a:extLst>
              </xdr:cNvPr>
              <xdr:cNvSpPr txBox="1"/>
            </xdr:nvSpPr>
            <xdr:spPr>
              <a:xfrm>
                <a:off x="24977747" y="1753430"/>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3600"/>
                  <a:buFont typeface="Arial"/>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grpSp>
    <xdr:clientData fLocksWithSheet="0"/>
  </xdr:oneCellAnchor>
  <xdr:twoCellAnchor editAs="oneCell">
    <xdr:from>
      <xdr:col>10</xdr:col>
      <xdr:colOff>558800</xdr:colOff>
      <xdr:row>10</xdr:row>
      <xdr:rowOff>101600</xdr:rowOff>
    </xdr:from>
    <xdr:to>
      <xdr:col>14</xdr:col>
      <xdr:colOff>429260</xdr:colOff>
      <xdr:row>18</xdr:row>
      <xdr:rowOff>41910</xdr:rowOff>
    </xdr:to>
    <xdr:pic>
      <xdr:nvPicPr>
        <xdr:cNvPr id="8" name="Imagen 7">
          <a:extLst>
            <a:ext uri="{FF2B5EF4-FFF2-40B4-BE49-F238E27FC236}">
              <a16:creationId xmlns:a16="http://schemas.microsoft.com/office/drawing/2014/main" id="{4F75CDA5-8D61-4E93-83F5-A01DAC323F2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676100" y="2829560"/>
          <a:ext cx="9654540" cy="45123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SID%20MARIAN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PROGRAMA%2033/iF13_PP3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lsanchezf\Desktop\Documentos%20Luis\INFORME%20PRIMER%20SEMESTRE%20CUENTA%20PUBLICA%20(iF13-iF14)\iF13_COMPENDIO.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PROGRAMA%2027/iF13_PP2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iF13_COMPENDI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10.1"/>
      <sheetName val="10.3"/>
      <sheetName val="MIR (5)"/>
      <sheetName val="MIR (6)"/>
      <sheetName val="10.2"/>
      <sheetName val="9.3"/>
      <sheetName val="Hoja1"/>
      <sheetName val="SinMatriz"/>
      <sheetName val="Listas"/>
      <sheetName val="Base"/>
    </sheetNames>
    <sheetDataSet>
      <sheetData sheetId="0"/>
      <sheetData sheetId="1"/>
      <sheetData sheetId="2"/>
      <sheetData sheetId="3"/>
      <sheetData sheetId="4"/>
      <sheetData sheetId="5"/>
      <sheetData sheetId="6"/>
      <sheetData sheetId="7"/>
      <sheetData sheetId="8"/>
      <sheetData sheetId="9">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Y3" t="str">
            <v>Mensual</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Y4" t="str">
            <v>Bimestral</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cell r="Y5" t="str">
            <v>Trimestral</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cell r="Y6" t="str">
            <v>Semestral</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cell r="Y7" t="str">
            <v>Anual</v>
          </cell>
        </row>
        <row r="8">
          <cell r="B8" t="str">
            <v>Ameca</v>
          </cell>
          <cell r="D8" t="str">
            <v>Promoción y fomento</v>
          </cell>
          <cell r="K8" t="str">
            <v>O6_Disminuir_los_factores_de_riesgo_y_mejorar_la_atención_ante_desastres</v>
          </cell>
          <cell r="Y8" t="str">
            <v>Bianual</v>
          </cell>
        </row>
        <row r="9">
          <cell r="B9" t="str">
            <v>San Juanito de Escobedo</v>
          </cell>
          <cell r="D9" t="str">
            <v>Regulación y Supervisión</v>
          </cell>
          <cell r="K9" t="str">
            <v>O7_Incrementar_la_formalidad_del_empleo_la_seguridad_social_y_estabilidad_laboral</v>
          </cell>
          <cell r="Y9" t="str">
            <v>Bienal</v>
          </cell>
        </row>
        <row r="10">
          <cell r="B10" t="str">
            <v>Arandas</v>
          </cell>
          <cell r="D10" t="str">
            <v>Específicos</v>
          </cell>
          <cell r="K10" t="str">
            <v>O8_Mejorar_la_competitividad_y_el_crecimiento_inclusivo_y_sostenible_de_los_sectores_económicos</v>
          </cell>
          <cell r="Y10" t="str">
            <v>Periodo</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33"/>
      <sheetName val="Avances PP33"/>
      <sheetName val="SinMatriz"/>
      <sheetName val="Listas"/>
      <sheetName val="Base"/>
    </sheetNames>
    <sheetDataSet>
      <sheetData sheetId="0" refreshError="1"/>
      <sheetData sheetId="1"/>
      <sheetData sheetId="2" refreshError="1"/>
      <sheetData sheetId="3" refreshError="1"/>
      <sheetData sheetId="4">
        <row r="3">
          <cell r="B3" t="str">
            <v>Acatic</v>
          </cell>
          <cell r="D3" t="str">
            <v>Subsidios sujetos a reglas de operación</v>
          </cell>
          <cell r="F3" t="str">
            <v>Gobierno</v>
          </cell>
        </row>
        <row r="4">
          <cell r="B4" t="str">
            <v>Acatlán de Juárez</v>
          </cell>
          <cell r="D4" t="str">
            <v>Otros subsidios</v>
          </cell>
          <cell r="F4" t="str">
            <v>Desarrollo_Social</v>
          </cell>
        </row>
        <row r="5">
          <cell r="B5" t="str">
            <v>Ahualulco de Mercado</v>
          </cell>
          <cell r="D5" t="str">
            <v>Prestación de servicios públicos</v>
          </cell>
          <cell r="F5" t="str">
            <v>Desarrollo_Económico</v>
          </cell>
        </row>
        <row r="6">
          <cell r="B6" t="str">
            <v>Amacueca</v>
          </cell>
          <cell r="D6" t="str">
            <v>Provisión de bienes públicos</v>
          </cell>
          <cell r="F6" t="str">
            <v>Otros</v>
          </cell>
        </row>
        <row r="7">
          <cell r="B7" t="str">
            <v>Amatitán</v>
          </cell>
          <cell r="D7" t="str">
            <v>Planeación, Seguimiento y Evaluación de políticas Públicas</v>
          </cell>
        </row>
        <row r="8">
          <cell r="B8" t="str">
            <v>Ameca</v>
          </cell>
          <cell r="D8" t="str">
            <v>Promoción y fomento</v>
          </cell>
        </row>
        <row r="9">
          <cell r="B9" t="str">
            <v>San Juanito de Escobedo</v>
          </cell>
          <cell r="D9" t="str">
            <v>Regulación y Supervisión</v>
          </cell>
        </row>
        <row r="10">
          <cell r="B10" t="str">
            <v>Arandas</v>
          </cell>
          <cell r="D10" t="str">
            <v>Específicos</v>
          </cell>
        </row>
        <row r="11">
          <cell r="B11" t="str">
            <v>El Arenal</v>
          </cell>
          <cell r="D11" t="str">
            <v>Proyectos de Inversión</v>
          </cell>
        </row>
        <row r="12">
          <cell r="B12" t="str">
            <v>Atemajac de Brizuela</v>
          </cell>
          <cell r="D12" t="str">
            <v>Apoyo al Proceso Presupuestario y para Mejorar la Eficiencia Institucional</v>
          </cell>
        </row>
        <row r="13">
          <cell r="B13" t="str">
            <v>Atengo</v>
          </cell>
          <cell r="D13" t="str">
            <v>Apoyo a la Función Pública y al Mejoramiento de la Gestión</v>
          </cell>
        </row>
        <row r="14">
          <cell r="B14" t="str">
            <v>Atenguillo</v>
          </cell>
          <cell r="D14" t="str">
            <v>Operaciones Ajenas</v>
          </cell>
        </row>
        <row r="15">
          <cell r="B15" t="str">
            <v>Atotonilco el Alto</v>
          </cell>
          <cell r="D15" t="str">
            <v>Obligaciones de Cumplimiento de Resolución Jurisdiccional</v>
          </cell>
        </row>
        <row r="16">
          <cell r="B16" t="str">
            <v>Atoyac</v>
          </cell>
          <cell r="D16" t="str">
            <v>Desastres Naturales</v>
          </cell>
        </row>
        <row r="17">
          <cell r="B17" t="str">
            <v>Autlán de Navarro</v>
          </cell>
          <cell r="D17" t="str">
            <v>Pensiones y Jubilaciones.</v>
          </cell>
        </row>
        <row r="18">
          <cell r="B18" t="str">
            <v>Ayotlán</v>
          </cell>
          <cell r="D18" t="str">
            <v>Aportaciones a la Seguiridad Social</v>
          </cell>
        </row>
        <row r="19">
          <cell r="B19" t="str">
            <v>Ayutla</v>
          </cell>
        </row>
        <row r="20">
          <cell r="B20" t="str">
            <v>La Barca</v>
          </cell>
        </row>
        <row r="21">
          <cell r="B21" t="str">
            <v>Bolaños</v>
          </cell>
        </row>
        <row r="22">
          <cell r="B22" t="str">
            <v>Cabo Corrientes</v>
          </cell>
        </row>
        <row r="23">
          <cell r="B23" t="str">
            <v>Casimiro Castillo</v>
          </cell>
        </row>
        <row r="24">
          <cell r="B24" t="str">
            <v>Cihuatlán</v>
          </cell>
        </row>
        <row r="25">
          <cell r="B25" t="str">
            <v>Zapotlán el Grande</v>
          </cell>
        </row>
        <row r="26">
          <cell r="B26" t="str">
            <v>Cocula</v>
          </cell>
        </row>
        <row r="27">
          <cell r="B27" t="str">
            <v>Colotlán</v>
          </cell>
        </row>
        <row r="28">
          <cell r="B28" t="str">
            <v>Concepción de Buenos Aires</v>
          </cell>
        </row>
        <row r="29">
          <cell r="B29" t="str">
            <v>Cuautitlán de García Barragán</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5">
        <row r="1">
          <cell r="C1" t="str">
            <v>Denominación del Programa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1"/>
      <sheetName val="Avances PP1"/>
      <sheetName val="MIR PP2"/>
      <sheetName val="Avances PP2"/>
      <sheetName val="MIR PP3"/>
      <sheetName val="Avances PP3"/>
      <sheetName val="MIR PP4"/>
      <sheetName val="Avances PP4"/>
      <sheetName val="MIR PP5"/>
      <sheetName val="Avances PP5"/>
      <sheetName val="MIR PP6"/>
      <sheetName val="Avances PP6"/>
      <sheetName val="MIR PP7"/>
      <sheetName val="Avances PP7"/>
      <sheetName val="MIR PP8"/>
      <sheetName val="Avances PP8"/>
      <sheetName val="MIR PP9"/>
      <sheetName val="Avances PP9"/>
      <sheetName val="MIR PP10"/>
      <sheetName val="Avances PP10"/>
      <sheetName val="MIR PP11"/>
      <sheetName val="Avances PP11"/>
      <sheetName val="MIR PP12"/>
      <sheetName val="Avances PP12"/>
      <sheetName val="MIR PP13"/>
      <sheetName val="Avances PP13"/>
      <sheetName val="MIR PP14"/>
      <sheetName val="Avances PP14"/>
      <sheetName val="MIR PP15"/>
      <sheetName val="Avances PP15"/>
      <sheetName val="MIR PP16"/>
      <sheetName val=" Avances PP16"/>
      <sheetName val="MIR PP17"/>
      <sheetName val="Avances PP17"/>
      <sheetName val="MIR PP18"/>
      <sheetName val="Avances PP18"/>
      <sheetName val="MIR PP19"/>
      <sheetName val="Avances PP19"/>
      <sheetName val="MIR PP20"/>
      <sheetName val="Avances PP20"/>
      <sheetName val="MIR PP21"/>
      <sheetName val="Avances PP21"/>
      <sheetName val="MIR PP22"/>
      <sheetName val="Avances PP22"/>
      <sheetName val="MIR PP23"/>
      <sheetName val="Avances PP23"/>
      <sheetName val="MIR PP24"/>
      <sheetName val="Avances PP24"/>
      <sheetName val="MIR PP25"/>
      <sheetName val="Avances PP25"/>
      <sheetName val="MIR PP26"/>
      <sheetName val="Avances PP26"/>
      <sheetName val="MIR PP27"/>
      <sheetName val="Avances PP27"/>
      <sheetName val="MIR PP28"/>
      <sheetName val="Avances PP28"/>
      <sheetName val="MIR PP29"/>
      <sheetName val="Avances PP29"/>
      <sheetName val="MIR PP30"/>
      <sheetName val="Avances PP30"/>
      <sheetName val="MIR PP31"/>
      <sheetName val="Avances PP31"/>
      <sheetName val="MIR PP32"/>
      <sheetName val="Avances PP32"/>
      <sheetName val="MIR PP33"/>
      <sheetName val="Avances PP33"/>
      <sheetName val="MIR PP34"/>
      <sheetName val="Avances PP34"/>
      <sheetName val="MIR PP35"/>
      <sheetName val="Avances PP35"/>
      <sheetName val="SinMatriz"/>
      <sheetName val="Listas"/>
      <sheetName val="Bas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AG3" t="str">
            <v>Primer semestre</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AG4" t="str">
            <v>Segundo semestre</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73">
        <row r="1">
          <cell r="C1" t="str">
            <v>Denominación del Programa</v>
          </cell>
          <cell r="E1" t="str">
            <v>Unidad Responsable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27"/>
      <sheetName val="Avances PP27"/>
      <sheetName val="SinMatriz"/>
      <sheetName val="Listas"/>
      <sheetName val="Base"/>
    </sheetNames>
    <sheetDataSet>
      <sheetData sheetId="0"/>
      <sheetData sheetId="1"/>
      <sheetData sheetId="2"/>
      <sheetData sheetId="3"/>
      <sheetData sheetId="4">
        <row r="3">
          <cell r="B3" t="str">
            <v>Acatic</v>
          </cell>
          <cell r="D3" t="str">
            <v>Subsidios sujetos a reglas de operación</v>
          </cell>
          <cell r="F3" t="str">
            <v>Gobierno</v>
          </cell>
          <cell r="K3" t="str">
            <v>O1_Incrementar_la_sostenibilidad_del_medio_ambiente_y_la_vulnerabilidad_del_cambio_climático</v>
          </cell>
        </row>
        <row r="4">
          <cell r="B4" t="str">
            <v>Acatlán de Juárez</v>
          </cell>
          <cell r="D4" t="str">
            <v>Otros subsidios</v>
          </cell>
          <cell r="F4" t="str">
            <v>Desarrollo_Social</v>
          </cell>
          <cell r="K4" t="str">
            <v>O2_Impulsar_el_desarrollo_sostenible_de_las_regiones_del_estado</v>
          </cell>
        </row>
        <row r="5">
          <cell r="B5" t="str">
            <v>Ahualulco de Mercado</v>
          </cell>
          <cell r="D5" t="str">
            <v>Prestación de servicios públicos</v>
          </cell>
          <cell r="F5" t="str">
            <v>Desarrollo_Económico</v>
          </cell>
          <cell r="K5" t="str">
            <v>O3_Promover_un_desarrollo_urbano_sostenible_equitativo_y_ordenado</v>
          </cell>
        </row>
        <row r="6">
          <cell r="B6" t="str">
            <v>Amacueca</v>
          </cell>
          <cell r="D6" t="str">
            <v>Provisión de bienes públicos</v>
          </cell>
          <cell r="F6" t="str">
            <v>Otros</v>
          </cell>
          <cell r="K6" t="str">
            <v>O4_Garantizar_el_suministro_del_agua_para_población_y_actividades_productivas</v>
          </cell>
        </row>
        <row r="7">
          <cell r="B7" t="str">
            <v>Amatitán</v>
          </cell>
          <cell r="D7" t="str">
            <v>Planeación, Seguimiento y Evaluación de políticas Públicas</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1"/>
      <sheetName val="Avances PP1"/>
      <sheetName val="MIR PP2"/>
      <sheetName val="Avances PP2"/>
      <sheetName val="MIR PP3"/>
      <sheetName val="Avances PP3"/>
      <sheetName val="MIR PP4"/>
      <sheetName val="Avances PP4"/>
      <sheetName val="MIR PP5"/>
      <sheetName val="Avances PP5"/>
      <sheetName val="MIR PP6"/>
      <sheetName val="Avances PP6"/>
      <sheetName val="MIR PP7"/>
      <sheetName val="Avances PP7"/>
      <sheetName val="MIR PP8"/>
      <sheetName val="Avances PP8"/>
      <sheetName val="MIR PP9"/>
      <sheetName val="Avances PP9"/>
      <sheetName val="MIR PP10"/>
      <sheetName val="Avances PP10"/>
      <sheetName val="MIR PP11"/>
      <sheetName val="Avances PP11"/>
      <sheetName val="MIR PP12"/>
      <sheetName val="Avances PP12"/>
      <sheetName val="MIR PP13"/>
      <sheetName val="Avances PP13"/>
      <sheetName val="MIR PP14"/>
      <sheetName val="Avances PP14"/>
      <sheetName val="MIR PP15"/>
      <sheetName val="Avances PP15"/>
      <sheetName val="MIR PP16"/>
      <sheetName val=" Avances PP16"/>
      <sheetName val="MIR PP17"/>
      <sheetName val="Avances PP17"/>
      <sheetName val="MIR PP18"/>
      <sheetName val="Avances PP18"/>
      <sheetName val="MIR PP19"/>
      <sheetName val="Avances PP19"/>
      <sheetName val="MIR PP20"/>
      <sheetName val="Avances PP20"/>
      <sheetName val="MIR PP21"/>
      <sheetName val="Avances PP21"/>
      <sheetName val="MIR PP22"/>
      <sheetName val="Avances PP22"/>
      <sheetName val="MIR PP23"/>
      <sheetName val="Avances PP23"/>
      <sheetName val="MIR PP24"/>
      <sheetName val="Avances PP24"/>
      <sheetName val="MIR PP25"/>
      <sheetName val="Avances PP25"/>
      <sheetName val="MIR PP26"/>
      <sheetName val="Avances PP26"/>
      <sheetName val="MIR PP27"/>
      <sheetName val="Avances PP27"/>
      <sheetName val="MIR PP28"/>
      <sheetName val="Avances PP28"/>
      <sheetName val="MIR PP29"/>
      <sheetName val="Avances PP29"/>
      <sheetName val="MIR PP30"/>
      <sheetName val="Avances PP30"/>
      <sheetName val="MIR PP31"/>
      <sheetName val="Avances PP31"/>
      <sheetName val="MIR PP32"/>
      <sheetName val="Avances PP32"/>
      <sheetName val="MIR PP33"/>
      <sheetName val="Avances PP33"/>
      <sheetName val="MIR PP34"/>
      <sheetName val="Avances PP34"/>
      <sheetName val="MIR PP35"/>
      <sheetName val="Avances PP35"/>
      <sheetName val="SinMatriz"/>
      <sheetName val="Listas"/>
      <sheetName val="Bas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AG3" t="str">
            <v>Primer semestre</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AG4" t="str">
            <v>Segundo semestre</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73">
        <row r="1">
          <cell r="C1" t="str">
            <v>Denominación del Programa</v>
          </cell>
          <cell r="E1" t="str">
            <v>Unidad Responsable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zapopan.gob.mx/transparencia/consejos-y-comites-municipales/comision-de-adquisicione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D5074-509B-4E37-A38D-B3C497A66EEC}">
  <sheetPr>
    <pageSetUpPr fitToPage="1"/>
  </sheetPr>
  <dimension ref="A1:G58"/>
  <sheetViews>
    <sheetView tabSelected="1" zoomScale="60" zoomScaleNormal="60" workbookViewId="0">
      <selection sqref="A1:D1"/>
    </sheetView>
  </sheetViews>
  <sheetFormatPr baseColWidth="10" defaultRowHeight="14.4"/>
  <cols>
    <col min="1" max="1" width="48.109375" customWidth="1"/>
    <col min="2" max="2" width="29.33203125" customWidth="1"/>
    <col min="3" max="3" width="24.33203125" customWidth="1"/>
    <col min="4" max="4" width="20.33203125" customWidth="1"/>
    <col min="5" max="5" width="36.6640625" customWidth="1"/>
    <col min="6" max="7" width="17.33203125" customWidth="1"/>
  </cols>
  <sheetData>
    <row r="1" spans="1:7">
      <c r="A1" s="831" t="s">
        <v>16</v>
      </c>
      <c r="B1" s="831"/>
      <c r="C1" s="831"/>
      <c r="D1" s="831"/>
      <c r="E1" s="832" t="s">
        <v>17</v>
      </c>
      <c r="F1" s="833"/>
      <c r="G1" s="833"/>
    </row>
    <row r="2" spans="1:7" ht="41.25" customHeight="1" thickBot="1">
      <c r="A2" s="7" t="s">
        <v>18</v>
      </c>
      <c r="B2" s="8" t="s">
        <v>19</v>
      </c>
      <c r="C2" s="9" t="s">
        <v>20</v>
      </c>
      <c r="D2" s="10" t="s">
        <v>21</v>
      </c>
      <c r="E2" s="8" t="s">
        <v>22</v>
      </c>
      <c r="F2" s="8" t="s">
        <v>23</v>
      </c>
      <c r="G2" s="10" t="s">
        <v>24</v>
      </c>
    </row>
    <row r="3" spans="1:7" ht="34.5" customHeight="1" thickBot="1">
      <c r="A3" s="11" t="s">
        <v>25</v>
      </c>
      <c r="B3" s="12">
        <v>2</v>
      </c>
      <c r="C3" s="13">
        <f>SUM(C4:C5)</f>
        <v>81369863.25</v>
      </c>
      <c r="D3" s="14">
        <f>C3/C54</f>
        <v>6.1888321097604811E-3</v>
      </c>
      <c r="E3" s="12">
        <v>2</v>
      </c>
      <c r="F3" s="12">
        <f>F4+F5</f>
        <v>18</v>
      </c>
      <c r="G3" s="14">
        <f>F3/F54</f>
        <v>2.3653088042049936E-2</v>
      </c>
    </row>
    <row r="4" spans="1:7" ht="34.5" customHeight="1" thickBot="1">
      <c r="A4" s="834"/>
      <c r="B4" s="15" t="s">
        <v>26</v>
      </c>
      <c r="C4" s="16">
        <f>'PP1'!D19</f>
        <v>76768760.679999992</v>
      </c>
      <c r="D4" s="17">
        <f>C4/C3</f>
        <v>0.94345446352953033</v>
      </c>
      <c r="E4" s="15" t="s">
        <v>27</v>
      </c>
      <c r="F4" s="18">
        <f>COUNT('PP1'!J23:J70)</f>
        <v>8</v>
      </c>
      <c r="G4" s="17">
        <f>F4/F3</f>
        <v>0.44444444444444442</v>
      </c>
    </row>
    <row r="5" spans="1:7" ht="34.5" customHeight="1" thickBot="1">
      <c r="A5" s="835"/>
      <c r="B5" s="15" t="s">
        <v>28</v>
      </c>
      <c r="C5" s="16">
        <f>'PP2'!$D$19</f>
        <v>4601102.57</v>
      </c>
      <c r="D5" s="17">
        <f>C5/C3</f>
        <v>5.6545536470469615E-2</v>
      </c>
      <c r="E5" s="15" t="s">
        <v>29</v>
      </c>
      <c r="F5" s="18">
        <f>COUNT('PP2'!J23:J70)</f>
        <v>10</v>
      </c>
      <c r="G5" s="17">
        <f>F5/F3</f>
        <v>0.55555555555555558</v>
      </c>
    </row>
    <row r="6" spans="1:7" ht="34.5" customHeight="1" thickBot="1">
      <c r="A6" s="19" t="s">
        <v>30</v>
      </c>
      <c r="B6" s="20">
        <v>1</v>
      </c>
      <c r="C6" s="13">
        <f>C7</f>
        <v>249034842.65999997</v>
      </c>
      <c r="D6" s="21">
        <f>C6/C54</f>
        <v>1.8941101399766173E-2</v>
      </c>
      <c r="E6" s="20">
        <v>1</v>
      </c>
      <c r="F6" s="22">
        <f>SUM(F7)</f>
        <v>19</v>
      </c>
      <c r="G6" s="21">
        <f>F6/F54</f>
        <v>2.4967148488830485E-2</v>
      </c>
    </row>
    <row r="7" spans="1:7" ht="45.75" customHeight="1" thickBot="1">
      <c r="A7" s="23"/>
      <c r="B7" s="24" t="s">
        <v>31</v>
      </c>
      <c r="C7" s="16">
        <f>'PP3'!$D$19</f>
        <v>249034842.65999997</v>
      </c>
      <c r="D7" s="26">
        <f>C7/C6</f>
        <v>1</v>
      </c>
      <c r="E7" s="27" t="s">
        <v>32</v>
      </c>
      <c r="F7" s="28">
        <f>COUNT('PP3'!J23:J70)</f>
        <v>19</v>
      </c>
      <c r="G7" s="26">
        <f>F7/F6</f>
        <v>1</v>
      </c>
    </row>
    <row r="8" spans="1:7" ht="34.5" customHeight="1" thickBot="1">
      <c r="A8" s="19" t="s">
        <v>33</v>
      </c>
      <c r="B8" s="29">
        <v>1</v>
      </c>
      <c r="C8" s="30">
        <f>C9</f>
        <v>1548400573.6400001</v>
      </c>
      <c r="D8" s="21">
        <f>C8/C54</f>
        <v>0.11776830888203293</v>
      </c>
      <c r="E8" s="20">
        <v>1</v>
      </c>
      <c r="F8" s="22">
        <f>F9</f>
        <v>17</v>
      </c>
      <c r="G8" s="21">
        <f>F8/F54</f>
        <v>2.2339027595269383E-2</v>
      </c>
    </row>
    <row r="9" spans="1:7" ht="34.5" customHeight="1" thickBot="1">
      <c r="A9" s="23"/>
      <c r="B9" s="27" t="s">
        <v>34</v>
      </c>
      <c r="C9" s="25">
        <f>'PP4'!$D$19</f>
        <v>1548400573.6400001</v>
      </c>
      <c r="D9" s="26">
        <f>C9/C8</f>
        <v>1</v>
      </c>
      <c r="E9" s="27" t="s">
        <v>35</v>
      </c>
      <c r="F9" s="28">
        <f>COUNT('PP4'!J23:J70)</f>
        <v>17</v>
      </c>
      <c r="G9" s="26">
        <f>F9/F8</f>
        <v>1</v>
      </c>
    </row>
    <row r="10" spans="1:7" ht="34.5" customHeight="1" thickBot="1">
      <c r="A10" s="19" t="s">
        <v>36</v>
      </c>
      <c r="B10" s="20">
        <v>2</v>
      </c>
      <c r="C10" s="13">
        <f>SUM(C11:C12)</f>
        <v>185992622.87999997</v>
      </c>
      <c r="D10" s="21">
        <f>C10/C54</f>
        <v>1.4146233884180893E-2</v>
      </c>
      <c r="E10" s="20">
        <v>2</v>
      </c>
      <c r="F10" s="22">
        <f>SUM(F11:F12)</f>
        <v>35</v>
      </c>
      <c r="G10" s="21">
        <f>F10/F54</f>
        <v>4.5992115637319315E-2</v>
      </c>
    </row>
    <row r="11" spans="1:7" ht="34.5" customHeight="1" thickBot="1">
      <c r="A11" s="828"/>
      <c r="B11" s="27" t="s">
        <v>37</v>
      </c>
      <c r="C11" s="25">
        <f>'PP5'!$D$19</f>
        <v>459000</v>
      </c>
      <c r="D11" s="26">
        <f>C11/C10</f>
        <v>2.4678398147873902E-3</v>
      </c>
      <c r="E11" s="27" t="s">
        <v>38</v>
      </c>
      <c r="F11" s="28">
        <f>COUNT('PP5'!J23:J70)</f>
        <v>14</v>
      </c>
      <c r="G11" s="26">
        <f>F11/F10</f>
        <v>0.4</v>
      </c>
    </row>
    <row r="12" spans="1:7" ht="34.5" customHeight="1" thickBot="1">
      <c r="A12" s="830"/>
      <c r="B12" s="27" t="s">
        <v>39</v>
      </c>
      <c r="C12" s="16">
        <f>'PP6'!$D$19</f>
        <v>185533622.87999997</v>
      </c>
      <c r="D12" s="26">
        <f>C12/C10</f>
        <v>0.99753216018521262</v>
      </c>
      <c r="E12" s="27" t="s">
        <v>40</v>
      </c>
      <c r="F12" s="28">
        <f>COUNT('PP6'!J23:J70)</f>
        <v>21</v>
      </c>
      <c r="G12" s="26">
        <f>F12/F10</f>
        <v>0.6</v>
      </c>
    </row>
    <row r="13" spans="1:7" ht="34.5" customHeight="1" thickBot="1">
      <c r="A13" s="19" t="s">
        <v>41</v>
      </c>
      <c r="B13" s="20">
        <v>3</v>
      </c>
      <c r="C13" s="13">
        <f>SUM(C14:C16)</f>
        <v>224524741.86999995</v>
      </c>
      <c r="D13" s="21">
        <f>C13/C54</f>
        <v>1.7076911234955763E-2</v>
      </c>
      <c r="E13" s="20">
        <v>3</v>
      </c>
      <c r="F13" s="22">
        <f>F14+F15+F16</f>
        <v>55</v>
      </c>
      <c r="G13" s="21">
        <f>F13/F54</f>
        <v>7.2273324572930356E-2</v>
      </c>
    </row>
    <row r="14" spans="1:7" ht="47.25" customHeight="1" thickBot="1">
      <c r="A14" s="823"/>
      <c r="B14" s="27" t="s">
        <v>42</v>
      </c>
      <c r="C14" s="16">
        <f>'PP7'!$D$19</f>
        <v>216473741.86999995</v>
      </c>
      <c r="D14" s="26">
        <f>C14/C13</f>
        <v>0.96414203649475061</v>
      </c>
      <c r="E14" s="27" t="s">
        <v>43</v>
      </c>
      <c r="F14" s="28">
        <f>COUNT('PP7'!J23:J70)</f>
        <v>38</v>
      </c>
      <c r="G14" s="26">
        <f>F14/F13</f>
        <v>0.69090909090909092</v>
      </c>
    </row>
    <row r="15" spans="1:7" ht="34.5" customHeight="1" thickBot="1">
      <c r="A15" s="825"/>
      <c r="B15" s="27" t="s">
        <v>44</v>
      </c>
      <c r="C15" s="16">
        <f>'PP8'!$D$19</f>
        <v>2829000</v>
      </c>
      <c r="D15" s="26">
        <f>C15/C13</f>
        <v>1.2599947678095958E-2</v>
      </c>
      <c r="E15" s="27" t="s">
        <v>45</v>
      </c>
      <c r="F15" s="28">
        <f>COUNT('PP8'!J23:J70)</f>
        <v>9</v>
      </c>
      <c r="G15" s="26">
        <f>F15/F13</f>
        <v>0.16363636363636364</v>
      </c>
    </row>
    <row r="16" spans="1:7" ht="50.25" customHeight="1" thickBot="1">
      <c r="A16" s="824"/>
      <c r="B16" s="27" t="s">
        <v>4255</v>
      </c>
      <c r="C16" s="16">
        <f>'PP10'!$D$19</f>
        <v>5222000</v>
      </c>
      <c r="D16" s="26">
        <f>C16/C13</f>
        <v>2.3258015827153443E-2</v>
      </c>
      <c r="E16" s="27" t="s">
        <v>46</v>
      </c>
      <c r="F16" s="28">
        <f>COUNT('PP10'!J23:J70)</f>
        <v>8</v>
      </c>
      <c r="G16" s="26">
        <f>F16/F13</f>
        <v>0.14545454545454545</v>
      </c>
    </row>
    <row r="17" spans="1:7" ht="34.5" customHeight="1" thickBot="1">
      <c r="A17" s="31" t="s">
        <v>47</v>
      </c>
      <c r="B17" s="20">
        <v>4</v>
      </c>
      <c r="C17" s="13">
        <f>SUM(C18:C21)</f>
        <v>4415059406.500001</v>
      </c>
      <c r="D17" s="21">
        <f>C17/C54</f>
        <v>0.33580075386752301</v>
      </c>
      <c r="E17" s="20">
        <v>4</v>
      </c>
      <c r="F17" s="22">
        <f>F18+F19+F20+F21</f>
        <v>96</v>
      </c>
      <c r="G17" s="21">
        <f>F17/F54</f>
        <v>0.12614980289093297</v>
      </c>
    </row>
    <row r="18" spans="1:7" ht="34.5" customHeight="1" thickBot="1">
      <c r="A18" s="828"/>
      <c r="B18" s="27" t="s">
        <v>48</v>
      </c>
      <c r="C18" s="16">
        <f>'PP11'!$D$19</f>
        <v>11876500</v>
      </c>
      <c r="D18" s="26">
        <f>C18/C17</f>
        <v>2.6899977795349734E-3</v>
      </c>
      <c r="E18" s="27" t="s">
        <v>49</v>
      </c>
      <c r="F18" s="28">
        <f>COUNT('PP11'!J23:J70)</f>
        <v>22</v>
      </c>
      <c r="G18" s="26">
        <f>F18/F17</f>
        <v>0.22916666666666666</v>
      </c>
    </row>
    <row r="19" spans="1:7" ht="34.5" customHeight="1" thickBot="1">
      <c r="A19" s="829"/>
      <c r="B19" s="27" t="s">
        <v>50</v>
      </c>
      <c r="C19" s="16">
        <f>'PP12'!$D$19</f>
        <v>406059783.16999996</v>
      </c>
      <c r="D19" s="26">
        <f>C19/C17</f>
        <v>9.1971533287227097E-2</v>
      </c>
      <c r="E19" s="27" t="s">
        <v>51</v>
      </c>
      <c r="F19" s="28">
        <f>COUNT('PP12'!J23:J70)</f>
        <v>30</v>
      </c>
      <c r="G19" s="26">
        <f>F19/F17</f>
        <v>0.3125</v>
      </c>
    </row>
    <row r="20" spans="1:7" ht="34.5" customHeight="1" thickBot="1">
      <c r="A20" s="829"/>
      <c r="B20" s="27" t="s">
        <v>52</v>
      </c>
      <c r="C20" s="16">
        <f>'PP13 '!D19</f>
        <v>2499593849.3300004</v>
      </c>
      <c r="D20" s="26">
        <f>C20/C17</f>
        <v>0.5661518043562479</v>
      </c>
      <c r="E20" s="27" t="s">
        <v>53</v>
      </c>
      <c r="F20" s="28">
        <f>COUNT('PP13 '!J23:J70)</f>
        <v>28</v>
      </c>
      <c r="G20" s="26">
        <f>F20/F17</f>
        <v>0.29166666666666669</v>
      </c>
    </row>
    <row r="21" spans="1:7" ht="54.6" customHeight="1" thickBot="1">
      <c r="A21" s="830"/>
      <c r="B21" s="27" t="s">
        <v>54</v>
      </c>
      <c r="C21" s="774">
        <f>'PP36'!D19</f>
        <v>1497529274.0000002</v>
      </c>
      <c r="D21" s="26">
        <f>C21/C17</f>
        <v>0.33918666457698998</v>
      </c>
      <c r="E21" s="27" t="s">
        <v>55</v>
      </c>
      <c r="F21" s="28">
        <f>COUNT('PP36'!J23:J70)</f>
        <v>16</v>
      </c>
      <c r="G21" s="26">
        <f>F21/F17</f>
        <v>0.16666666666666666</v>
      </c>
    </row>
    <row r="22" spans="1:7" ht="34.5" customHeight="1" thickBot="1">
      <c r="A22" s="19" t="s">
        <v>56</v>
      </c>
      <c r="B22" s="20">
        <v>1</v>
      </c>
      <c r="C22" s="32">
        <f>SUM(C23)</f>
        <v>38643344.770000003</v>
      </c>
      <c r="D22" s="21">
        <f>C22/C54</f>
        <v>2.9391369653201521E-3</v>
      </c>
      <c r="E22" s="20">
        <v>1</v>
      </c>
      <c r="F22" s="22">
        <f>F23</f>
        <v>31</v>
      </c>
      <c r="G22" s="21">
        <f>F22/F54</f>
        <v>4.0735873850197106E-2</v>
      </c>
    </row>
    <row r="23" spans="1:7" ht="43.5" customHeight="1" thickBot="1">
      <c r="A23" s="23"/>
      <c r="B23" s="27" t="s">
        <v>57</v>
      </c>
      <c r="C23" s="16">
        <f>'PP14'!D19</f>
        <v>38643344.770000003</v>
      </c>
      <c r="D23" s="26">
        <f>C23/C22</f>
        <v>1</v>
      </c>
      <c r="E23" s="27" t="s">
        <v>58</v>
      </c>
      <c r="F23" s="28">
        <f>COUNT('PP14'!J23:J70)</f>
        <v>31</v>
      </c>
      <c r="G23" s="26">
        <f>F23/F22</f>
        <v>1</v>
      </c>
    </row>
    <row r="24" spans="1:7" ht="34.5" customHeight="1" thickBot="1">
      <c r="A24" s="19" t="s">
        <v>59</v>
      </c>
      <c r="B24" s="20">
        <v>2</v>
      </c>
      <c r="C24" s="32">
        <f>SUM(C25:C26)</f>
        <v>1036715046.97</v>
      </c>
      <c r="D24" s="21">
        <f>C24/C54</f>
        <v>7.885051191062166E-2</v>
      </c>
      <c r="E24" s="20">
        <v>2</v>
      </c>
      <c r="F24" s="22">
        <f>F25+F26</f>
        <v>55</v>
      </c>
      <c r="G24" s="21">
        <f>F24/F54</f>
        <v>7.2273324572930356E-2</v>
      </c>
    </row>
    <row r="25" spans="1:7" ht="34.5" customHeight="1" thickBot="1">
      <c r="A25" s="823"/>
      <c r="B25" s="27" t="s">
        <v>60</v>
      </c>
      <c r="C25" s="16">
        <f>'PP15'!D19</f>
        <v>427627148.17000002</v>
      </c>
      <c r="D25" s="26">
        <f>C25/C24</f>
        <v>0.41248282198644937</v>
      </c>
      <c r="E25" s="27" t="s">
        <v>61</v>
      </c>
      <c r="F25" s="33">
        <f>COUNT('PP15'!J23:J70)</f>
        <v>24</v>
      </c>
      <c r="G25" s="26">
        <f>F25/F24</f>
        <v>0.43636363636363634</v>
      </c>
    </row>
    <row r="26" spans="1:7" ht="34.5" customHeight="1" thickBot="1">
      <c r="A26" s="824"/>
      <c r="B26" s="27" t="s">
        <v>62</v>
      </c>
      <c r="C26" s="16">
        <f>'PP16'!D19</f>
        <v>609087898.79999995</v>
      </c>
      <c r="D26" s="26">
        <f>C26/C24</f>
        <v>0.58751717801355052</v>
      </c>
      <c r="E26" s="27" t="s">
        <v>63</v>
      </c>
      <c r="F26" s="28">
        <f>COUNT('PP16'!J23:J70)</f>
        <v>31</v>
      </c>
      <c r="G26" s="26">
        <f>F26/F24</f>
        <v>0.5636363636363636</v>
      </c>
    </row>
    <row r="27" spans="1:7" ht="36.75" customHeight="1" thickBot="1">
      <c r="A27" s="19" t="s">
        <v>64</v>
      </c>
      <c r="B27" s="20">
        <v>2</v>
      </c>
      <c r="C27" s="32">
        <f>SUM(C28:C29)</f>
        <v>2562587445.2999992</v>
      </c>
      <c r="D27" s="21">
        <f>C27/C54</f>
        <v>0.19490537199030766</v>
      </c>
      <c r="E27" s="20">
        <v>2</v>
      </c>
      <c r="F27" s="22">
        <f>F28+F29</f>
        <v>44</v>
      </c>
      <c r="G27" s="21">
        <f>F27/F54</f>
        <v>5.7818659658344283E-2</v>
      </c>
    </row>
    <row r="28" spans="1:7" ht="43.5" customHeight="1" thickBot="1">
      <c r="A28" s="823"/>
      <c r="B28" s="27" t="s">
        <v>65</v>
      </c>
      <c r="C28" s="16">
        <f>'PP18'!D19</f>
        <v>113931523.75000001</v>
      </c>
      <c r="D28" s="26">
        <f>C28/C27</f>
        <v>4.4459565256576905E-2</v>
      </c>
      <c r="E28" s="27" t="s">
        <v>66</v>
      </c>
      <c r="F28" s="28">
        <f>COUNT('PP18'!J23:J70)</f>
        <v>16</v>
      </c>
      <c r="G28" s="26">
        <f>F28/F27</f>
        <v>0.36363636363636365</v>
      </c>
    </row>
    <row r="29" spans="1:7" ht="34.5" customHeight="1" thickBot="1">
      <c r="A29" s="824"/>
      <c r="B29" s="27" t="s">
        <v>67</v>
      </c>
      <c r="C29" s="16">
        <f>'PP19'!$D$19</f>
        <v>2448655921.5499992</v>
      </c>
      <c r="D29" s="26">
        <f>C29/C27</f>
        <v>0.95554043474342309</v>
      </c>
      <c r="E29" s="27" t="s">
        <v>68</v>
      </c>
      <c r="F29" s="28">
        <f>COUNT('PP19'!J23:J70)</f>
        <v>28</v>
      </c>
      <c r="G29" s="26">
        <f>F29/F27</f>
        <v>0.63636363636363635</v>
      </c>
    </row>
    <row r="30" spans="1:7" ht="38.25" customHeight="1" thickBot="1">
      <c r="A30" s="19" t="s">
        <v>69</v>
      </c>
      <c r="B30" s="20">
        <v>5</v>
      </c>
      <c r="C30" s="13">
        <f>SUM(C31:C35)</f>
        <v>663543091.70000005</v>
      </c>
      <c r="D30" s="21">
        <f>C30/C54</f>
        <v>5.0467785345856574E-2</v>
      </c>
      <c r="E30" s="20">
        <v>5</v>
      </c>
      <c r="F30" s="22">
        <f>F31+F32+F33+F34+F35</f>
        <v>98</v>
      </c>
      <c r="G30" s="21">
        <f>F30/F54</f>
        <v>0.1287779237844941</v>
      </c>
    </row>
    <row r="31" spans="1:7" ht="34.5" customHeight="1" thickBot="1">
      <c r="A31" s="823"/>
      <c r="B31" s="27" t="s">
        <v>70</v>
      </c>
      <c r="C31" s="16">
        <f>'PP20'!$D$19</f>
        <v>189742471.70000008</v>
      </c>
      <c r="D31" s="26">
        <f>C31/C30</f>
        <v>0.28595350335707531</v>
      </c>
      <c r="E31" s="27" t="s">
        <v>71</v>
      </c>
      <c r="F31" s="28">
        <f>COUNT('PP20'!J23:J70)</f>
        <v>9</v>
      </c>
      <c r="G31" s="26">
        <f>F31/F30</f>
        <v>9.1836734693877556E-2</v>
      </c>
    </row>
    <row r="32" spans="1:7" ht="34.5" customHeight="1" thickBot="1">
      <c r="A32" s="825"/>
      <c r="B32" s="27" t="s">
        <v>72</v>
      </c>
      <c r="C32" s="16">
        <f>'PP21'!$D$19</f>
        <v>178510000</v>
      </c>
      <c r="D32" s="26">
        <f>C32/C30</f>
        <v>0.269025481890945</v>
      </c>
      <c r="E32" s="27" t="s">
        <v>73</v>
      </c>
      <c r="F32" s="28">
        <f>COUNT('PP21'!J23:J70)</f>
        <v>17</v>
      </c>
      <c r="G32" s="26">
        <f>F32/F30</f>
        <v>0.17346938775510204</v>
      </c>
    </row>
    <row r="33" spans="1:7" ht="34.5" customHeight="1" thickBot="1">
      <c r="A33" s="825"/>
      <c r="B33" s="27" t="s">
        <v>74</v>
      </c>
      <c r="C33" s="16">
        <f>'PP22'!$D$19</f>
        <v>26936210</v>
      </c>
      <c r="D33" s="34">
        <f>C33/C30</f>
        <v>4.0594515016333488E-2</v>
      </c>
      <c r="E33" s="27" t="s">
        <v>75</v>
      </c>
      <c r="F33" s="28">
        <f>COUNT('PP22'!J23:J70)</f>
        <v>21</v>
      </c>
      <c r="G33" s="26">
        <f>F33/F30</f>
        <v>0.21428571428571427</v>
      </c>
    </row>
    <row r="34" spans="1:7" ht="34.5" customHeight="1" thickBot="1">
      <c r="A34" s="825"/>
      <c r="B34" s="27" t="s">
        <v>76</v>
      </c>
      <c r="C34" s="16">
        <f>'PP23'!$D$19</f>
        <v>128504410</v>
      </c>
      <c r="D34" s="26">
        <f>C34/C30</f>
        <v>0.19366400103838199</v>
      </c>
      <c r="E34" s="27" t="s">
        <v>77</v>
      </c>
      <c r="F34" s="28">
        <f>COUNT('PP23'!J23:J70)</f>
        <v>43</v>
      </c>
      <c r="G34" s="26">
        <f>F34/F30</f>
        <v>0.43877551020408162</v>
      </c>
    </row>
    <row r="35" spans="1:7" ht="34.5" customHeight="1" thickBot="1">
      <c r="A35" s="824"/>
      <c r="B35" s="27" t="s">
        <v>78</v>
      </c>
      <c r="C35" s="16">
        <f>'PP24'!$D$19</f>
        <v>139850000</v>
      </c>
      <c r="D35" s="26">
        <f>C35/C30</f>
        <v>0.21076249869726432</v>
      </c>
      <c r="E35" s="27" t="s">
        <v>79</v>
      </c>
      <c r="F35" s="28">
        <f>COUNT('PP24'!J23:J70)</f>
        <v>8</v>
      </c>
      <c r="G35" s="26">
        <f>F35/F30</f>
        <v>8.1632653061224483E-2</v>
      </c>
    </row>
    <row r="36" spans="1:7" ht="34.5" customHeight="1" thickBot="1">
      <c r="A36" s="19" t="s">
        <v>80</v>
      </c>
      <c r="B36" s="20">
        <v>3</v>
      </c>
      <c r="C36" s="13">
        <f>SUM(C37:C39)</f>
        <v>278519356.81999999</v>
      </c>
      <c r="D36" s="21">
        <f>C36/C54</f>
        <v>2.1183635683171099E-2</v>
      </c>
      <c r="E36" s="20">
        <v>3</v>
      </c>
      <c r="F36" s="22">
        <f>F37+F38+F39</f>
        <v>63</v>
      </c>
      <c r="G36" s="21">
        <f>F36/F54</f>
        <v>8.2785808147174775E-2</v>
      </c>
    </row>
    <row r="37" spans="1:7" ht="34.5" customHeight="1" thickBot="1">
      <c r="A37" s="823"/>
      <c r="B37" s="27" t="s">
        <v>81</v>
      </c>
      <c r="C37" s="16">
        <f>'PP25'!$D$19</f>
        <v>194201856.81999999</v>
      </c>
      <c r="D37" s="26">
        <f>C37/C36</f>
        <v>0.69726520640182199</v>
      </c>
      <c r="E37" s="27" t="s">
        <v>82</v>
      </c>
      <c r="F37" s="28">
        <f>COUNT('PP25'!J23:J70)</f>
        <v>8</v>
      </c>
      <c r="G37" s="26">
        <f>F37/F36</f>
        <v>0.12698412698412698</v>
      </c>
    </row>
    <row r="38" spans="1:7" ht="34.5" customHeight="1" thickBot="1">
      <c r="A38" s="825"/>
      <c r="B38" s="27" t="s">
        <v>83</v>
      </c>
      <c r="C38" s="16">
        <f>'PP26'!$D$19</f>
        <v>80997500</v>
      </c>
      <c r="D38" s="26">
        <f>C38/C36</f>
        <v>0.29081461671027281</v>
      </c>
      <c r="E38" s="27" t="s">
        <v>84</v>
      </c>
      <c r="F38" s="28">
        <f>COUNT('PP26'!J23:J70)</f>
        <v>36</v>
      </c>
      <c r="G38" s="26">
        <f>F38/F36</f>
        <v>0.5714285714285714</v>
      </c>
    </row>
    <row r="39" spans="1:7" ht="34.5" customHeight="1" thickBot="1">
      <c r="A39" s="824"/>
      <c r="B39" s="27" t="s">
        <v>85</v>
      </c>
      <c r="C39" s="16">
        <f>'PP27'!$D$19</f>
        <v>3320000</v>
      </c>
      <c r="D39" s="26">
        <f>C39/C36</f>
        <v>1.1920176887905252E-2</v>
      </c>
      <c r="E39" s="27" t="s">
        <v>86</v>
      </c>
      <c r="F39" s="28">
        <f>COUNT('PP27'!J23:J70)</f>
        <v>19</v>
      </c>
      <c r="G39" s="26">
        <f>F39/F36</f>
        <v>0.30158730158730157</v>
      </c>
    </row>
    <row r="40" spans="1:7" ht="34.5" customHeight="1" thickBot="1">
      <c r="A40" s="19" t="s">
        <v>87</v>
      </c>
      <c r="B40" s="20">
        <v>1</v>
      </c>
      <c r="C40" s="13">
        <f>SUM(C41)</f>
        <v>1229787323.2</v>
      </c>
      <c r="D40" s="21">
        <f>C40/C54</f>
        <v>9.353521033472488E-2</v>
      </c>
      <c r="E40" s="20">
        <v>1</v>
      </c>
      <c r="F40" s="22">
        <f>F41</f>
        <v>31</v>
      </c>
      <c r="G40" s="21">
        <f>F40/F54</f>
        <v>4.0735873850197106E-2</v>
      </c>
    </row>
    <row r="41" spans="1:7" ht="34.5" customHeight="1" thickBot="1">
      <c r="A41" s="35"/>
      <c r="B41" s="27" t="s">
        <v>88</v>
      </c>
      <c r="C41" s="16">
        <f>'PP28'!$D$19</f>
        <v>1229787323.2</v>
      </c>
      <c r="D41" s="26">
        <f>C41/C40</f>
        <v>1</v>
      </c>
      <c r="E41" s="27" t="s">
        <v>89</v>
      </c>
      <c r="F41" s="28">
        <f>COUNT('PP28'!J23:J70)</f>
        <v>31</v>
      </c>
      <c r="G41" s="26">
        <f>F41/F40</f>
        <v>1</v>
      </c>
    </row>
    <row r="42" spans="1:7" ht="34.5" customHeight="1" thickBot="1">
      <c r="A42" s="19" t="s">
        <v>90</v>
      </c>
      <c r="B42" s="20">
        <v>6</v>
      </c>
      <c r="C42" s="13">
        <f>SUM(C43:C48)</f>
        <v>289552693.63999999</v>
      </c>
      <c r="D42" s="21">
        <f>C42/C54</f>
        <v>2.2022809628684872E-2</v>
      </c>
      <c r="E42" s="20">
        <v>6</v>
      </c>
      <c r="F42" s="22">
        <f>F43+F44+F45+F46+F47+F48</f>
        <v>123</v>
      </c>
      <c r="G42" s="21">
        <f>F42/F54</f>
        <v>0.16162943495400789</v>
      </c>
    </row>
    <row r="43" spans="1:7" ht="34.5" customHeight="1" thickBot="1">
      <c r="A43" s="823"/>
      <c r="B43" s="27" t="s">
        <v>91</v>
      </c>
      <c r="C43" s="16">
        <f>'PP29'!D19</f>
        <v>21725188</v>
      </c>
      <c r="D43" s="26">
        <f>C43/C42</f>
        <v>7.5030170594823975E-2</v>
      </c>
      <c r="E43" s="27" t="s">
        <v>92</v>
      </c>
      <c r="F43" s="28">
        <f>COUNT('PP29'!J23:J70)</f>
        <v>20</v>
      </c>
      <c r="G43" s="26">
        <f>F43/F42</f>
        <v>0.16260162601626016</v>
      </c>
    </row>
    <row r="44" spans="1:7" ht="34.5" customHeight="1" thickBot="1">
      <c r="A44" s="825"/>
      <c r="B44" s="27" t="s">
        <v>93</v>
      </c>
      <c r="C44" s="16">
        <f>'PP30 '!D19</f>
        <v>10153000</v>
      </c>
      <c r="D44" s="26">
        <f>C44/C42</f>
        <v>3.5064429456226003E-2</v>
      </c>
      <c r="E44" s="27" t="s">
        <v>94</v>
      </c>
      <c r="F44" s="28">
        <f>COUNT('PP30 '!J23:J70)</f>
        <v>24</v>
      </c>
      <c r="G44" s="26">
        <f>F44/F42</f>
        <v>0.1951219512195122</v>
      </c>
    </row>
    <row r="45" spans="1:7" ht="34.5" customHeight="1" thickBot="1">
      <c r="A45" s="825"/>
      <c r="B45" s="27" t="s">
        <v>95</v>
      </c>
      <c r="C45" s="16">
        <f>'PP31'!$D$19</f>
        <v>199373124.01000002</v>
      </c>
      <c r="D45" s="26">
        <f>C45/C42</f>
        <v>0.68855558379947257</v>
      </c>
      <c r="E45" s="27" t="s">
        <v>96</v>
      </c>
      <c r="F45" s="28">
        <f>COUNT('PP31'!J23:J70)</f>
        <v>17</v>
      </c>
      <c r="G45" s="26">
        <f>F45/F42</f>
        <v>0.13821138211382114</v>
      </c>
    </row>
    <row r="46" spans="1:7" ht="34.5" customHeight="1" thickBot="1">
      <c r="A46" s="825"/>
      <c r="B46" s="27" t="s">
        <v>97</v>
      </c>
      <c r="C46" s="16">
        <f>'PP33'!$D$19</f>
        <v>5615000</v>
      </c>
      <c r="D46" s="26">
        <f>C46/C42</f>
        <v>1.9391979847996555E-2</v>
      </c>
      <c r="E46" s="27" t="s">
        <v>98</v>
      </c>
      <c r="F46" s="28">
        <f>COUNT('PP33'!$J$23:$J$70)</f>
        <v>19</v>
      </c>
      <c r="G46" s="26">
        <f>F46/F42</f>
        <v>0.15447154471544716</v>
      </c>
    </row>
    <row r="47" spans="1:7" ht="34.5" customHeight="1" thickBot="1">
      <c r="A47" s="825"/>
      <c r="B47" s="27" t="s">
        <v>99</v>
      </c>
      <c r="C47" s="16">
        <f>'PP34'!$D$19</f>
        <v>51086381.629999995</v>
      </c>
      <c r="D47" s="26">
        <f>C47/C42</f>
        <v>0.17643207178557815</v>
      </c>
      <c r="E47" s="27" t="s">
        <v>100</v>
      </c>
      <c r="F47" s="28">
        <f>COUNT('PP34'!$J$23:$J$70)</f>
        <v>30</v>
      </c>
      <c r="G47" s="26">
        <f>F47/F42</f>
        <v>0.24390243902439024</v>
      </c>
    </row>
    <row r="48" spans="1:7" ht="34.5" customHeight="1" thickBot="1">
      <c r="A48" s="824"/>
      <c r="B48" s="24" t="s">
        <v>101</v>
      </c>
      <c r="C48" s="36">
        <f>'PP35'!$D$19</f>
        <v>1600000</v>
      </c>
      <c r="D48" s="37">
        <f>C48/C42</f>
        <v>5.5257645159028472E-3</v>
      </c>
      <c r="E48" s="24" t="s">
        <v>102</v>
      </c>
      <c r="F48" s="38">
        <f>COUNT('PP35'!$J$23:$J$70)</f>
        <v>13</v>
      </c>
      <c r="G48" s="37">
        <f>F48/F42</f>
        <v>0.10569105691056911</v>
      </c>
    </row>
    <row r="49" spans="1:7" ht="34.5" customHeight="1" thickBot="1">
      <c r="A49" s="39" t="s">
        <v>103</v>
      </c>
      <c r="B49" s="40">
        <v>2</v>
      </c>
      <c r="C49" s="41">
        <f>SUM(C50:C51)</f>
        <v>152070029.72999996</v>
      </c>
      <c r="D49" s="42">
        <f>C49/C54</f>
        <v>1.1566148022563559E-2</v>
      </c>
      <c r="E49" s="40">
        <v>2</v>
      </c>
      <c r="F49" s="40">
        <f>SUM(F50:F51)</f>
        <v>42</v>
      </c>
      <c r="G49" s="43">
        <f>F49/F54</f>
        <v>5.5190538764783179E-2</v>
      </c>
    </row>
    <row r="50" spans="1:7" ht="34.5" customHeight="1" thickBot="1">
      <c r="A50" s="826"/>
      <c r="B50" s="44" t="s">
        <v>104</v>
      </c>
      <c r="C50" s="45">
        <f>'PP17'!$D$19</f>
        <v>147870029.72999996</v>
      </c>
      <c r="D50" s="46">
        <f>C50/C49</f>
        <v>0.97238114566389522</v>
      </c>
      <c r="E50" s="44" t="s">
        <v>105</v>
      </c>
      <c r="F50" s="47">
        <f>COUNT('PP17'!J23:J70)</f>
        <v>27</v>
      </c>
      <c r="G50" s="48">
        <f>F50/F49</f>
        <v>0.6428571428571429</v>
      </c>
    </row>
    <row r="51" spans="1:7" ht="34.5" customHeight="1" thickBot="1">
      <c r="A51" s="827"/>
      <c r="B51" s="44" t="s">
        <v>106</v>
      </c>
      <c r="C51" s="45">
        <f>'PP32'!$D$19</f>
        <v>4200000</v>
      </c>
      <c r="D51" s="46">
        <f>C51/C50</f>
        <v>2.840332153627681E-2</v>
      </c>
      <c r="E51" s="44" t="s">
        <v>107</v>
      </c>
      <c r="F51" s="47">
        <f>COUNT('PP32'!J23:J70)</f>
        <v>15</v>
      </c>
      <c r="G51" s="48">
        <f>F51/F49</f>
        <v>0.35714285714285715</v>
      </c>
    </row>
    <row r="52" spans="1:7" ht="34.5" customHeight="1" thickBot="1">
      <c r="A52" s="19" t="s">
        <v>108</v>
      </c>
      <c r="B52" s="49">
        <v>1</v>
      </c>
      <c r="C52" s="50">
        <f>SUM(C53)</f>
        <v>192053979.06999999</v>
      </c>
      <c r="D52" s="43">
        <f>C52/C54</f>
        <v>1.4607248740530276E-2</v>
      </c>
      <c r="E52" s="40">
        <v>1</v>
      </c>
      <c r="F52" s="40">
        <f>F53</f>
        <v>34</v>
      </c>
      <c r="G52" s="43">
        <f>F52/F54</f>
        <v>4.4678055190538767E-2</v>
      </c>
    </row>
    <row r="53" spans="1:7" ht="45" customHeight="1" thickBot="1">
      <c r="A53" s="51"/>
      <c r="B53" s="44" t="s">
        <v>109</v>
      </c>
      <c r="C53" s="36">
        <f>'PP9'!$D$19</f>
        <v>192053979.06999999</v>
      </c>
      <c r="D53" s="52">
        <f>C53/C52</f>
        <v>1</v>
      </c>
      <c r="E53" s="44" t="s">
        <v>4179</v>
      </c>
      <c r="F53" s="47">
        <f>COUNT('PP9'!J23:J72)</f>
        <v>34</v>
      </c>
      <c r="G53" s="48">
        <f>F53/F52</f>
        <v>1</v>
      </c>
    </row>
    <row r="54" spans="1:7" ht="34.5" customHeight="1" thickBot="1">
      <c r="A54" s="53" t="s">
        <v>110</v>
      </c>
      <c r="B54" s="56">
        <f>B3+B6+B8+B10+B13+B17+B22+B24+B27+B30+B40+B36+B42+B49+B52</f>
        <v>36</v>
      </c>
      <c r="C54" s="54">
        <f>C3+C6+C8+C10+C13+C17+C22+C24+C27+C30+C36+C40+C42+C49+C52</f>
        <v>13147854362</v>
      </c>
      <c r="D54" s="55">
        <f>D3+D6+D8+D10+D13+D17+D22+D24+D27+D30+D36+D40+D42+D49+D52</f>
        <v>1</v>
      </c>
      <c r="E54" s="56">
        <f>E3+E6+E8+E10+E13+E17+E22+E24+E27+E30+E40+E36+E42+E49+E52</f>
        <v>36</v>
      </c>
      <c r="F54" s="57">
        <f>F3+F6+F8+F13+F17+F22+F24+F27+F30+F36+F40+F42+F10+F49+F52</f>
        <v>761</v>
      </c>
      <c r="G54" s="55">
        <f>G3+G6+G8+G13+G17+G22+G24+G27+G30+G36+G40+G42+G10+G49+G52</f>
        <v>0.99999999999999989</v>
      </c>
    </row>
    <row r="55" spans="1:7">
      <c r="A55" s="58"/>
      <c r="B55" s="58"/>
      <c r="C55" s="59"/>
      <c r="D55" s="60"/>
      <c r="E55" s="58"/>
      <c r="F55" s="58"/>
      <c r="G55" s="58"/>
    </row>
    <row r="56" spans="1:7" ht="15" customHeight="1">
      <c r="A56" s="822" t="s">
        <v>111</v>
      </c>
      <c r="B56" s="822"/>
      <c r="C56" s="822"/>
      <c r="D56" s="822"/>
      <c r="E56" s="822"/>
      <c r="F56" s="822"/>
      <c r="G56" s="822"/>
    </row>
    <row r="57" spans="1:7">
      <c r="A57" s="822"/>
      <c r="B57" s="822"/>
      <c r="C57" s="822"/>
      <c r="D57" s="822"/>
      <c r="E57" s="822"/>
      <c r="F57" s="822"/>
      <c r="G57" s="822"/>
    </row>
    <row r="58" spans="1:7">
      <c r="A58" s="822"/>
      <c r="B58" s="822"/>
      <c r="C58" s="822"/>
      <c r="D58" s="822"/>
      <c r="E58" s="822"/>
      <c r="F58" s="822"/>
      <c r="G58" s="822"/>
    </row>
  </sheetData>
  <mergeCells count="13">
    <mergeCell ref="A18:A21"/>
    <mergeCell ref="A1:D1"/>
    <mergeCell ref="E1:G1"/>
    <mergeCell ref="A4:A5"/>
    <mergeCell ref="A11:A12"/>
    <mergeCell ref="A14:A16"/>
    <mergeCell ref="A56:G58"/>
    <mergeCell ref="A25:A26"/>
    <mergeCell ref="A28:A29"/>
    <mergeCell ref="A31:A35"/>
    <mergeCell ref="A37:A39"/>
    <mergeCell ref="A43:A48"/>
    <mergeCell ref="A50:A51"/>
  </mergeCells>
  <pageMargins left="0.23622047244094491" right="0.23622047244094491" top="0.35433070866141736" bottom="0.35433070866141736" header="0.31496062992125984" footer="0.31496062992125984"/>
  <pageSetup scale="6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2E712-5B15-478C-9C46-2FDE10BF82DB}">
  <sheetPr>
    <tabColor rgb="FF92D050"/>
    <pageSetUpPr fitToPage="1"/>
  </sheetPr>
  <dimension ref="A1:Z1003"/>
  <sheetViews>
    <sheetView zoomScale="60" zoomScaleNormal="60" workbookViewId="0">
      <selection sqref="A1:D1"/>
    </sheetView>
  </sheetViews>
  <sheetFormatPr baseColWidth="10" defaultColWidth="0" defaultRowHeight="15" customHeight="1" zeroHeight="1"/>
  <cols>
    <col min="1" max="1" width="15.6640625" style="574" customWidth="1"/>
    <col min="2" max="2" width="70.6640625" style="574" customWidth="1"/>
    <col min="3" max="3" width="15.6640625" style="574" customWidth="1"/>
    <col min="4" max="17" width="35.6640625" style="574" customWidth="1"/>
    <col min="18" max="18" width="22.109375" style="574" hidden="1" customWidth="1"/>
    <col min="19" max="19" width="11.44140625" style="574" hidden="1" customWidth="1"/>
    <col min="20" max="26" width="10.6640625" style="574" hidden="1" customWidth="1"/>
    <col min="27" max="16384" width="14.44140625" style="574" hidden="1"/>
  </cols>
  <sheetData>
    <row r="1" spans="1:26" s="533" customFormat="1" ht="15.6">
      <c r="A1" s="530"/>
      <c r="B1" s="530"/>
      <c r="C1" s="530"/>
      <c r="D1" s="530"/>
      <c r="E1" s="530"/>
      <c r="F1" s="530"/>
      <c r="G1" s="530"/>
      <c r="H1" s="530"/>
      <c r="I1" s="530"/>
      <c r="J1" s="531"/>
      <c r="K1" s="531"/>
      <c r="L1" s="530"/>
      <c r="M1" s="530"/>
      <c r="N1" s="531"/>
      <c r="O1" s="531"/>
      <c r="P1" s="530"/>
      <c r="Q1" s="530"/>
      <c r="R1" s="530"/>
      <c r="S1" s="532"/>
      <c r="T1" s="532"/>
      <c r="U1" s="532"/>
      <c r="V1" s="532"/>
      <c r="W1" s="532"/>
      <c r="X1" s="532"/>
      <c r="Y1" s="532"/>
      <c r="Z1" s="532"/>
    </row>
    <row r="2" spans="1:26" s="533" customFormat="1" ht="15.6">
      <c r="A2" s="534"/>
      <c r="B2" s="530"/>
      <c r="C2" s="530"/>
      <c r="D2" s="530"/>
      <c r="E2" s="530"/>
      <c r="F2" s="530"/>
      <c r="G2" s="530"/>
      <c r="H2" s="530"/>
      <c r="I2" s="535"/>
      <c r="J2" s="531"/>
      <c r="K2" s="531"/>
      <c r="L2" s="530"/>
      <c r="M2" s="530"/>
      <c r="N2" s="531"/>
      <c r="O2" s="531"/>
      <c r="P2" s="530"/>
      <c r="Q2" s="530"/>
      <c r="R2" s="530"/>
      <c r="S2" s="532"/>
      <c r="T2" s="532"/>
      <c r="U2" s="532"/>
      <c r="V2" s="532"/>
      <c r="W2" s="532"/>
      <c r="X2" s="532"/>
      <c r="Y2" s="532"/>
      <c r="Z2" s="532"/>
    </row>
    <row r="3" spans="1:26" s="533" customFormat="1" ht="19.5" customHeight="1">
      <c r="A3" s="534"/>
      <c r="B3" s="944" t="s">
        <v>112</v>
      </c>
      <c r="C3" s="953"/>
      <c r="D3" s="959" t="s">
        <v>113</v>
      </c>
      <c r="E3" s="938"/>
      <c r="F3" s="938"/>
      <c r="G3" s="938"/>
      <c r="H3" s="939"/>
      <c r="I3" s="535"/>
      <c r="J3" s="531"/>
      <c r="K3" s="531"/>
      <c r="L3" s="530"/>
      <c r="M3" s="530"/>
      <c r="N3" s="531"/>
      <c r="O3" s="531"/>
      <c r="P3" s="530"/>
      <c r="Q3" s="530"/>
      <c r="R3" s="530"/>
      <c r="S3" s="532"/>
      <c r="T3" s="532"/>
      <c r="U3" s="532"/>
      <c r="V3" s="532"/>
      <c r="W3" s="532"/>
      <c r="X3" s="532"/>
      <c r="Y3" s="532"/>
      <c r="Z3" s="532"/>
    </row>
    <row r="4" spans="1:26" s="533" customFormat="1" ht="19.5" customHeight="1">
      <c r="A4" s="534"/>
      <c r="B4" s="944" t="s">
        <v>114</v>
      </c>
      <c r="C4" s="953"/>
      <c r="D4" s="959" t="s">
        <v>2857</v>
      </c>
      <c r="E4" s="938"/>
      <c r="F4" s="938"/>
      <c r="G4" s="938"/>
      <c r="H4" s="939"/>
      <c r="I4" s="535"/>
      <c r="J4" s="531"/>
      <c r="K4" s="531"/>
      <c r="L4" s="530"/>
      <c r="M4" s="530"/>
      <c r="N4" s="531"/>
      <c r="O4" s="531"/>
      <c r="P4" s="530"/>
      <c r="Q4" s="530"/>
      <c r="R4" s="530"/>
      <c r="S4" s="532"/>
      <c r="T4" s="532"/>
      <c r="U4" s="532"/>
      <c r="V4" s="532"/>
      <c r="W4" s="532"/>
      <c r="X4" s="532"/>
      <c r="Y4" s="532"/>
      <c r="Z4" s="532"/>
    </row>
    <row r="5" spans="1:26" s="533" customFormat="1" ht="19.5" customHeight="1">
      <c r="A5" s="534"/>
      <c r="B5" s="944" t="s">
        <v>116</v>
      </c>
      <c r="C5" s="953"/>
      <c r="D5" s="959" t="s">
        <v>1505</v>
      </c>
      <c r="E5" s="938"/>
      <c r="F5" s="938"/>
      <c r="G5" s="938"/>
      <c r="H5" s="939"/>
      <c r="I5" s="535"/>
      <c r="J5" s="531"/>
      <c r="K5" s="531"/>
      <c r="L5" s="530"/>
      <c r="M5" s="530"/>
      <c r="N5" s="531"/>
      <c r="O5" s="531"/>
      <c r="P5" s="530"/>
      <c r="Q5" s="530"/>
      <c r="R5" s="530"/>
      <c r="S5" s="532"/>
      <c r="T5" s="532"/>
      <c r="U5" s="532"/>
      <c r="V5" s="532"/>
      <c r="W5" s="532"/>
      <c r="X5" s="532"/>
      <c r="Y5" s="532"/>
      <c r="Z5" s="532"/>
    </row>
    <row r="6" spans="1:26" s="533" customFormat="1" ht="19.5" customHeight="1">
      <c r="A6" s="534"/>
      <c r="B6" s="944" t="s">
        <v>118</v>
      </c>
      <c r="C6" s="953"/>
      <c r="D6" s="960" t="s">
        <v>2858</v>
      </c>
      <c r="E6" s="938"/>
      <c r="F6" s="938"/>
      <c r="G6" s="938"/>
      <c r="H6" s="939"/>
      <c r="I6" s="535"/>
      <c r="J6" s="531"/>
      <c r="K6" s="531"/>
      <c r="L6" s="530"/>
      <c r="M6" s="530"/>
      <c r="N6" s="531"/>
      <c r="O6" s="531"/>
      <c r="P6" s="530"/>
      <c r="Q6" s="530"/>
      <c r="R6" s="530"/>
      <c r="S6" s="532"/>
      <c r="T6" s="532"/>
      <c r="U6" s="532"/>
      <c r="V6" s="532"/>
      <c r="W6" s="532"/>
      <c r="X6" s="532"/>
      <c r="Y6" s="532"/>
      <c r="Z6" s="532"/>
    </row>
    <row r="7" spans="1:26" s="533" customFormat="1" ht="19.5" customHeight="1">
      <c r="A7" s="534"/>
      <c r="B7" s="944" t="s">
        <v>120</v>
      </c>
      <c r="C7" s="953"/>
      <c r="D7" s="960" t="s">
        <v>514</v>
      </c>
      <c r="E7" s="938"/>
      <c r="F7" s="938"/>
      <c r="G7" s="938"/>
      <c r="H7" s="939"/>
      <c r="I7" s="535"/>
      <c r="J7" s="531"/>
      <c r="K7" s="531"/>
      <c r="L7" s="530"/>
      <c r="M7" s="530"/>
      <c r="N7" s="531"/>
      <c r="O7" s="531"/>
      <c r="P7" s="530"/>
      <c r="Q7" s="530"/>
      <c r="R7" s="530"/>
      <c r="S7" s="532"/>
      <c r="T7" s="532"/>
      <c r="U7" s="532"/>
      <c r="V7" s="532"/>
      <c r="W7" s="532"/>
      <c r="X7" s="532"/>
      <c r="Y7" s="532"/>
      <c r="Z7" s="532"/>
    </row>
    <row r="8" spans="1:26" s="533" customFormat="1" ht="19.5" customHeight="1">
      <c r="A8" s="534"/>
      <c r="B8" s="944" t="s">
        <v>122</v>
      </c>
      <c r="C8" s="953"/>
      <c r="D8" s="960" t="s">
        <v>2859</v>
      </c>
      <c r="E8" s="938"/>
      <c r="F8" s="938"/>
      <c r="G8" s="938"/>
      <c r="H8" s="939"/>
      <c r="I8" s="535"/>
      <c r="J8" s="531"/>
      <c r="K8" s="531"/>
      <c r="L8" s="530"/>
      <c r="M8" s="530"/>
      <c r="N8" s="531"/>
      <c r="O8" s="531"/>
      <c r="P8" s="530"/>
      <c r="Q8" s="530"/>
      <c r="R8" s="530"/>
      <c r="S8" s="532"/>
      <c r="T8" s="532"/>
      <c r="U8" s="532"/>
      <c r="V8" s="532"/>
      <c r="W8" s="532"/>
      <c r="X8" s="532"/>
      <c r="Y8" s="532"/>
      <c r="Z8" s="532"/>
    </row>
    <row r="9" spans="1:26" s="533" customFormat="1" ht="19.5" customHeight="1">
      <c r="A9" s="534"/>
      <c r="B9" s="944" t="s">
        <v>124</v>
      </c>
      <c r="C9" s="953"/>
      <c r="D9" s="959" t="s">
        <v>2860</v>
      </c>
      <c r="E9" s="938"/>
      <c r="F9" s="938"/>
      <c r="G9" s="938"/>
      <c r="H9" s="939"/>
      <c r="I9" s="535"/>
      <c r="J9" s="531"/>
      <c r="K9" s="531"/>
      <c r="L9" s="530"/>
      <c r="M9" s="530"/>
      <c r="N9" s="531"/>
      <c r="O9" s="531"/>
      <c r="P9" s="530"/>
      <c r="Q9" s="530"/>
      <c r="R9" s="530"/>
      <c r="S9" s="532"/>
      <c r="T9" s="532"/>
      <c r="U9" s="532"/>
      <c r="V9" s="532"/>
      <c r="W9" s="532"/>
      <c r="X9" s="532"/>
      <c r="Y9" s="532"/>
      <c r="Z9" s="532"/>
    </row>
    <row r="10" spans="1:26" s="533" customFormat="1" ht="49.5" customHeight="1">
      <c r="A10" s="956" t="s">
        <v>126</v>
      </c>
      <c r="B10" s="944" t="s">
        <v>127</v>
      </c>
      <c r="C10" s="953"/>
      <c r="D10" s="866" t="s">
        <v>4400</v>
      </c>
      <c r="E10" s="869"/>
      <c r="F10" s="869"/>
      <c r="G10" s="869"/>
      <c r="H10" s="870"/>
      <c r="I10" s="535"/>
      <c r="J10" s="531"/>
      <c r="K10" s="531"/>
      <c r="L10" s="530"/>
      <c r="M10" s="530"/>
      <c r="N10" s="531"/>
      <c r="O10" s="531"/>
      <c r="P10" s="530"/>
      <c r="Q10" s="530"/>
      <c r="R10" s="530"/>
      <c r="S10" s="532"/>
      <c r="T10" s="532"/>
      <c r="U10" s="532"/>
      <c r="V10" s="532"/>
      <c r="W10" s="532"/>
      <c r="X10" s="532"/>
      <c r="Y10" s="532"/>
      <c r="Z10" s="532"/>
    </row>
    <row r="11" spans="1:26" s="533" customFormat="1" ht="49.5" customHeight="1">
      <c r="A11" s="957"/>
      <c r="B11" s="944" t="s">
        <v>128</v>
      </c>
      <c r="C11" s="953"/>
      <c r="D11" s="860" t="s">
        <v>4422</v>
      </c>
      <c r="E11" s="861"/>
      <c r="F11" s="861"/>
      <c r="G11" s="861"/>
      <c r="H11" s="862"/>
      <c r="I11" s="535"/>
      <c r="J11" s="531"/>
      <c r="K11" s="531"/>
      <c r="L11" s="530"/>
      <c r="M11" s="530"/>
      <c r="N11" s="531"/>
      <c r="O11" s="531"/>
      <c r="P11" s="530"/>
      <c r="Q11" s="530"/>
      <c r="R11" s="530"/>
      <c r="S11" s="532"/>
      <c r="T11" s="532"/>
      <c r="U11" s="532"/>
      <c r="V11" s="532"/>
      <c r="W11" s="532"/>
      <c r="X11" s="532"/>
      <c r="Y11" s="532"/>
      <c r="Z11" s="532"/>
    </row>
    <row r="12" spans="1:26" s="533" customFormat="1" ht="49.5" customHeight="1">
      <c r="A12" s="956" t="s">
        <v>129</v>
      </c>
      <c r="B12" s="944" t="s">
        <v>130</v>
      </c>
      <c r="C12" s="953"/>
      <c r="D12" s="860" t="s">
        <v>4398</v>
      </c>
      <c r="E12" s="861"/>
      <c r="F12" s="861"/>
      <c r="G12" s="861"/>
      <c r="H12" s="862"/>
      <c r="I12" s="535"/>
      <c r="J12" s="531"/>
      <c r="K12" s="531"/>
      <c r="L12" s="530"/>
      <c r="M12" s="530"/>
      <c r="N12" s="531"/>
      <c r="O12" s="531"/>
      <c r="P12" s="530"/>
      <c r="Q12" s="530"/>
      <c r="R12" s="530"/>
      <c r="S12" s="532"/>
      <c r="T12" s="532"/>
      <c r="U12" s="532"/>
      <c r="V12" s="532"/>
      <c r="W12" s="532"/>
      <c r="X12" s="532"/>
      <c r="Y12" s="532"/>
      <c r="Z12" s="532"/>
    </row>
    <row r="13" spans="1:26" s="533" customFormat="1" ht="49.5" customHeight="1">
      <c r="A13" s="957"/>
      <c r="B13" s="944" t="s">
        <v>131</v>
      </c>
      <c r="C13" s="953"/>
      <c r="D13" s="860" t="s">
        <v>4403</v>
      </c>
      <c r="E13" s="861"/>
      <c r="F13" s="861"/>
      <c r="G13" s="861"/>
      <c r="H13" s="862"/>
      <c r="I13" s="535"/>
      <c r="J13" s="531"/>
      <c r="K13" s="531"/>
      <c r="L13" s="530"/>
      <c r="M13" s="530"/>
      <c r="N13" s="531"/>
      <c r="O13" s="531"/>
      <c r="P13" s="530"/>
      <c r="Q13" s="530"/>
      <c r="R13" s="530"/>
      <c r="S13" s="532"/>
      <c r="T13" s="532"/>
      <c r="U13" s="532"/>
      <c r="V13" s="532"/>
      <c r="W13" s="532"/>
      <c r="X13" s="532"/>
      <c r="Y13" s="532"/>
      <c r="Z13" s="532"/>
    </row>
    <row r="14" spans="1:26" s="533" customFormat="1" ht="49.5" customHeight="1">
      <c r="A14" s="956" t="s">
        <v>471</v>
      </c>
      <c r="B14" s="944" t="s">
        <v>133</v>
      </c>
      <c r="C14" s="945"/>
      <c r="D14" s="866" t="s">
        <v>4289</v>
      </c>
      <c r="E14" s="867"/>
      <c r="F14" s="867"/>
      <c r="G14" s="867"/>
      <c r="H14" s="868"/>
      <c r="I14" s="535"/>
      <c r="J14" s="531"/>
      <c r="K14" s="531"/>
      <c r="L14" s="530"/>
      <c r="M14" s="530"/>
      <c r="N14" s="531"/>
      <c r="O14" s="531"/>
      <c r="P14" s="530"/>
      <c r="Q14" s="530"/>
      <c r="R14" s="530"/>
      <c r="S14" s="532"/>
      <c r="T14" s="532"/>
      <c r="U14" s="532"/>
      <c r="V14" s="532"/>
      <c r="W14" s="532"/>
      <c r="X14" s="532"/>
      <c r="Y14" s="532"/>
      <c r="Z14" s="532"/>
    </row>
    <row r="15" spans="1:26" s="533" customFormat="1" ht="49.5" customHeight="1">
      <c r="A15" s="958"/>
      <c r="B15" s="944" t="s">
        <v>134</v>
      </c>
      <c r="C15" s="945"/>
      <c r="D15" s="866" t="s">
        <v>4319</v>
      </c>
      <c r="E15" s="867"/>
      <c r="F15" s="867"/>
      <c r="G15" s="867"/>
      <c r="H15" s="868"/>
      <c r="I15" s="535"/>
      <c r="J15" s="531"/>
      <c r="K15" s="531"/>
      <c r="L15" s="530"/>
      <c r="M15" s="530"/>
      <c r="N15" s="531"/>
      <c r="O15" s="531"/>
      <c r="P15" s="530"/>
      <c r="Q15" s="530"/>
      <c r="R15" s="530"/>
      <c r="S15" s="532"/>
      <c r="T15" s="532"/>
      <c r="U15" s="532"/>
      <c r="V15" s="532"/>
      <c r="W15" s="532"/>
      <c r="X15" s="532"/>
      <c r="Y15" s="532"/>
      <c r="Z15" s="532"/>
    </row>
    <row r="16" spans="1:26" s="533" customFormat="1" ht="49.5" customHeight="1">
      <c r="A16" s="958"/>
      <c r="B16" s="944" t="s">
        <v>135</v>
      </c>
      <c r="C16" s="945"/>
      <c r="D16" s="860" t="s">
        <v>7</v>
      </c>
      <c r="E16" s="861"/>
      <c r="F16" s="861"/>
      <c r="G16" s="861"/>
      <c r="H16" s="862"/>
      <c r="I16" s="535"/>
      <c r="J16" s="531"/>
      <c r="K16" s="531"/>
      <c r="L16" s="530"/>
      <c r="M16" s="530"/>
      <c r="N16" s="531"/>
      <c r="O16" s="531"/>
      <c r="P16" s="530"/>
      <c r="Q16" s="530"/>
      <c r="R16" s="530"/>
      <c r="S16" s="532"/>
      <c r="T16" s="532"/>
      <c r="U16" s="532"/>
      <c r="V16" s="532"/>
      <c r="W16" s="532"/>
      <c r="X16" s="532"/>
      <c r="Y16" s="532"/>
      <c r="Z16" s="532"/>
    </row>
    <row r="17" spans="1:26" s="533" customFormat="1" ht="49.5" customHeight="1">
      <c r="A17" s="957"/>
      <c r="B17" s="944" t="s">
        <v>136</v>
      </c>
      <c r="C17" s="945"/>
      <c r="D17" s="860" t="s">
        <v>4320</v>
      </c>
      <c r="E17" s="861"/>
      <c r="F17" s="861"/>
      <c r="G17" s="861"/>
      <c r="H17" s="862"/>
      <c r="I17" s="535"/>
      <c r="J17" s="531"/>
      <c r="K17" s="531"/>
      <c r="L17" s="530"/>
      <c r="M17" s="530"/>
      <c r="N17" s="531"/>
      <c r="O17" s="531"/>
      <c r="P17" s="530"/>
      <c r="Q17" s="530"/>
      <c r="R17" s="530"/>
      <c r="S17" s="532"/>
      <c r="T17" s="532"/>
      <c r="U17" s="532"/>
      <c r="V17" s="532"/>
      <c r="W17" s="532"/>
      <c r="X17" s="532"/>
      <c r="Y17" s="532"/>
      <c r="Z17" s="532"/>
    </row>
    <row r="18" spans="1:26" s="533" customFormat="1" ht="15.6">
      <c r="A18" s="530"/>
      <c r="B18" s="536"/>
      <c r="C18" s="536"/>
      <c r="D18" s="530"/>
      <c r="E18" s="530"/>
      <c r="F18" s="530"/>
      <c r="G18" s="530"/>
      <c r="H18" s="530"/>
      <c r="I18" s="530"/>
      <c r="J18" s="531"/>
      <c r="K18" s="531"/>
      <c r="L18" s="530"/>
      <c r="M18" s="530"/>
      <c r="N18" s="531"/>
      <c r="O18" s="537"/>
      <c r="P18" s="530"/>
      <c r="Q18" s="530"/>
      <c r="R18" s="538"/>
      <c r="S18" s="538"/>
      <c r="T18" s="538"/>
      <c r="U18" s="538"/>
      <c r="V18" s="538"/>
      <c r="W18" s="538"/>
      <c r="X18" s="538"/>
      <c r="Y18" s="538"/>
      <c r="Z18" s="538"/>
    </row>
    <row r="19" spans="1:26" s="533" customFormat="1" ht="49.2" customHeight="1">
      <c r="A19" s="530"/>
      <c r="B19" s="947" t="s">
        <v>137</v>
      </c>
      <c r="C19" s="945"/>
      <c r="D19" s="79">
        <v>192053979.06999999</v>
      </c>
      <c r="E19" s="849" t="s">
        <v>4547</v>
      </c>
      <c r="F19" s="850"/>
      <c r="G19" s="850"/>
      <c r="H19" s="851"/>
      <c r="I19" s="530"/>
      <c r="J19" s="531"/>
      <c r="K19" s="531"/>
      <c r="L19" s="530"/>
      <c r="M19" s="530"/>
      <c r="N19" s="531"/>
      <c r="O19" s="537"/>
      <c r="P19" s="530"/>
      <c r="Q19" s="530"/>
      <c r="R19" s="538"/>
      <c r="S19" s="538"/>
      <c r="T19" s="538"/>
      <c r="U19" s="538"/>
      <c r="V19" s="538"/>
      <c r="W19" s="538"/>
      <c r="X19" s="538"/>
      <c r="Y19" s="538"/>
      <c r="Z19" s="538"/>
    </row>
    <row r="20" spans="1:26" s="533" customFormat="1" ht="1.5" customHeight="1">
      <c r="A20" s="534"/>
      <c r="B20" s="530"/>
      <c r="C20" s="530"/>
      <c r="D20" s="530"/>
      <c r="E20" s="530"/>
      <c r="F20" s="530"/>
      <c r="G20" s="530"/>
      <c r="H20" s="530"/>
      <c r="I20" s="535"/>
      <c r="J20" s="531"/>
      <c r="K20" s="531"/>
      <c r="L20" s="530"/>
      <c r="M20" s="530"/>
      <c r="N20" s="531"/>
      <c r="O20" s="531"/>
      <c r="P20" s="530"/>
      <c r="Q20" s="530"/>
      <c r="R20" s="530"/>
      <c r="S20" s="532"/>
      <c r="T20" s="532"/>
      <c r="U20" s="532"/>
      <c r="V20" s="532"/>
      <c r="W20" s="532"/>
      <c r="X20" s="532"/>
      <c r="Y20" s="532"/>
      <c r="Z20" s="532"/>
    </row>
    <row r="21" spans="1:26" s="533" customFormat="1" ht="31.2" customHeight="1">
      <c r="A21" s="534"/>
      <c r="B21" s="530"/>
      <c r="C21" s="530"/>
      <c r="D21" s="530"/>
      <c r="E21" s="530"/>
      <c r="F21" s="530"/>
      <c r="G21" s="530"/>
      <c r="H21" s="530"/>
      <c r="I21" s="535"/>
      <c r="J21" s="531"/>
      <c r="K21" s="531"/>
      <c r="L21" s="530"/>
      <c r="M21" s="530"/>
      <c r="N21" s="531"/>
      <c r="O21" s="531"/>
      <c r="P21" s="530"/>
      <c r="Q21" s="530"/>
      <c r="R21" s="530"/>
      <c r="S21" s="532"/>
      <c r="T21" s="532"/>
      <c r="U21" s="532"/>
      <c r="V21" s="532"/>
      <c r="W21" s="532"/>
      <c r="X21" s="532"/>
      <c r="Y21" s="532"/>
      <c r="Z21" s="532"/>
    </row>
    <row r="22" spans="1:26" s="533" customFormat="1" ht="58.5" customHeight="1">
      <c r="A22" s="530"/>
      <c r="B22" s="948" t="s">
        <v>138</v>
      </c>
      <c r="C22" s="949"/>
      <c r="D22" s="949"/>
      <c r="E22" s="949"/>
      <c r="F22" s="949"/>
      <c r="G22" s="949"/>
      <c r="H22" s="949"/>
      <c r="I22" s="949"/>
      <c r="J22" s="949"/>
      <c r="K22" s="949"/>
      <c r="L22" s="949"/>
      <c r="M22" s="949"/>
      <c r="N22" s="949"/>
      <c r="O22" s="949"/>
      <c r="P22" s="949"/>
      <c r="Q22" s="950"/>
      <c r="R22" s="951" t="s">
        <v>139</v>
      </c>
      <c r="S22" s="532"/>
      <c r="T22" s="532"/>
      <c r="U22" s="532"/>
      <c r="V22" s="532"/>
      <c r="W22" s="532"/>
      <c r="X22" s="532"/>
      <c r="Y22" s="532"/>
      <c r="Z22" s="532"/>
    </row>
    <row r="23" spans="1:26" s="533" customFormat="1" ht="49.5" customHeight="1">
      <c r="A23" s="534"/>
      <c r="B23" s="944"/>
      <c r="C23" s="953"/>
      <c r="D23" s="539" t="s">
        <v>140</v>
      </c>
      <c r="E23" s="539" t="s">
        <v>141</v>
      </c>
      <c r="F23" s="539" t="s">
        <v>142</v>
      </c>
      <c r="G23" s="539" t="s">
        <v>143</v>
      </c>
      <c r="H23" s="539" t="s">
        <v>144</v>
      </c>
      <c r="I23" s="539" t="s">
        <v>145</v>
      </c>
      <c r="J23" s="540" t="s">
        <v>146</v>
      </c>
      <c r="K23" s="540" t="s">
        <v>147</v>
      </c>
      <c r="L23" s="539" t="s">
        <v>148</v>
      </c>
      <c r="M23" s="539" t="s">
        <v>149</v>
      </c>
      <c r="N23" s="540" t="s">
        <v>2861</v>
      </c>
      <c r="O23" s="540" t="s">
        <v>151</v>
      </c>
      <c r="P23" s="539" t="s">
        <v>152</v>
      </c>
      <c r="Q23" s="539" t="s">
        <v>153</v>
      </c>
      <c r="R23" s="952"/>
      <c r="S23" s="532"/>
      <c r="T23" s="532"/>
      <c r="U23" s="532"/>
      <c r="V23" s="532"/>
      <c r="W23" s="532"/>
      <c r="X23" s="532"/>
      <c r="Y23" s="532"/>
      <c r="Z23" s="532"/>
    </row>
    <row r="24" spans="1:26" s="533" customFormat="1" ht="150" customHeight="1">
      <c r="A24" s="541">
        <v>1</v>
      </c>
      <c r="B24" s="944" t="s">
        <v>154</v>
      </c>
      <c r="C24" s="945"/>
      <c r="D24" s="542" t="s">
        <v>2862</v>
      </c>
      <c r="E24" s="542" t="s">
        <v>2863</v>
      </c>
      <c r="F24" s="542" t="s">
        <v>2864</v>
      </c>
      <c r="G24" s="542" t="s">
        <v>158</v>
      </c>
      <c r="H24" s="542" t="s">
        <v>159</v>
      </c>
      <c r="I24" s="543" t="s">
        <v>2865</v>
      </c>
      <c r="J24" s="380">
        <f>(J26+J37+J42+J46)</f>
        <v>490850</v>
      </c>
      <c r="K24" s="380">
        <f>(K26+K37+K42+K46)</f>
        <v>490850</v>
      </c>
      <c r="L24" s="542" t="s">
        <v>161</v>
      </c>
      <c r="M24" s="542" t="s">
        <v>162</v>
      </c>
      <c r="N24" s="380">
        <f>(J24/K24)*100</f>
        <v>100</v>
      </c>
      <c r="O24" s="380">
        <v>466279</v>
      </c>
      <c r="P24" s="543" t="s">
        <v>2866</v>
      </c>
      <c r="Q24" s="543"/>
      <c r="R24" s="530"/>
      <c r="S24" s="532"/>
      <c r="T24" s="532"/>
      <c r="U24" s="532"/>
      <c r="V24" s="532"/>
      <c r="W24" s="532"/>
      <c r="X24" s="532"/>
      <c r="Y24" s="532"/>
      <c r="Z24" s="532"/>
    </row>
    <row r="25" spans="1:26" s="533" customFormat="1" ht="150" customHeight="1">
      <c r="A25" s="541">
        <v>1</v>
      </c>
      <c r="B25" s="944" t="s">
        <v>164</v>
      </c>
      <c r="C25" s="945"/>
      <c r="D25" s="542" t="s">
        <v>2867</v>
      </c>
      <c r="E25" s="542" t="s">
        <v>2868</v>
      </c>
      <c r="F25" s="542" t="s">
        <v>2868</v>
      </c>
      <c r="G25" s="542" t="s">
        <v>707</v>
      </c>
      <c r="H25" s="542" t="s">
        <v>159</v>
      </c>
      <c r="I25" s="227" t="s">
        <v>2869</v>
      </c>
      <c r="J25" s="380">
        <v>85</v>
      </c>
      <c r="K25" s="380">
        <v>85</v>
      </c>
      <c r="L25" s="542" t="s">
        <v>161</v>
      </c>
      <c r="M25" s="542" t="s">
        <v>162</v>
      </c>
      <c r="N25" s="380">
        <f t="shared" ref="N25:N57" si="0">(J25/K25)*100</f>
        <v>100</v>
      </c>
      <c r="O25" s="380">
        <v>90</v>
      </c>
      <c r="P25" s="543" t="s">
        <v>2870</v>
      </c>
      <c r="Q25" s="543" t="s">
        <v>2871</v>
      </c>
      <c r="R25" s="544" t="s">
        <v>2872</v>
      </c>
      <c r="S25" s="532"/>
      <c r="T25" s="532"/>
      <c r="U25" s="532"/>
      <c r="V25" s="532"/>
      <c r="W25" s="532"/>
      <c r="X25" s="532"/>
      <c r="Y25" s="532"/>
      <c r="Z25" s="532"/>
    </row>
    <row r="26" spans="1:26" s="533" customFormat="1" ht="150" customHeight="1">
      <c r="A26" s="541">
        <v>1</v>
      </c>
      <c r="B26" s="944" t="s">
        <v>171</v>
      </c>
      <c r="C26" s="945"/>
      <c r="D26" s="545" t="s">
        <v>2873</v>
      </c>
      <c r="E26" s="545" t="s">
        <v>2874</v>
      </c>
      <c r="F26" s="546" t="s">
        <v>2875</v>
      </c>
      <c r="G26" s="545" t="s">
        <v>158</v>
      </c>
      <c r="H26" s="545" t="s">
        <v>175</v>
      </c>
      <c r="I26" s="545" t="s">
        <v>2876</v>
      </c>
      <c r="J26" s="380">
        <v>155520</v>
      </c>
      <c r="K26" s="380">
        <v>155520</v>
      </c>
      <c r="L26" s="547" t="s">
        <v>169</v>
      </c>
      <c r="M26" s="547" t="s">
        <v>162</v>
      </c>
      <c r="N26" s="380">
        <f t="shared" si="0"/>
        <v>100</v>
      </c>
      <c r="O26" s="548">
        <v>127450</v>
      </c>
      <c r="P26" s="549" t="s">
        <v>2877</v>
      </c>
      <c r="Q26" s="549" t="s">
        <v>2878</v>
      </c>
      <c r="R26" s="550" t="s">
        <v>836</v>
      </c>
      <c r="S26" s="532"/>
      <c r="T26" s="532"/>
      <c r="U26" s="532"/>
      <c r="V26" s="532"/>
      <c r="W26" s="532"/>
      <c r="X26" s="532"/>
      <c r="Y26" s="532"/>
      <c r="Z26" s="532"/>
    </row>
    <row r="27" spans="1:26" customFormat="1" ht="150" customHeight="1">
      <c r="A27" s="541">
        <v>1</v>
      </c>
      <c r="B27" s="954" t="s">
        <v>181</v>
      </c>
      <c r="C27" s="955"/>
      <c r="D27" s="161" t="s">
        <v>2879</v>
      </c>
      <c r="E27" s="161" t="s">
        <v>2880</v>
      </c>
      <c r="F27" s="161" t="s">
        <v>2881</v>
      </c>
      <c r="G27" s="161" t="s">
        <v>158</v>
      </c>
      <c r="H27" s="161" t="s">
        <v>175</v>
      </c>
      <c r="I27" s="161" t="s">
        <v>2882</v>
      </c>
      <c r="J27" s="380">
        <v>1050</v>
      </c>
      <c r="K27" s="380">
        <v>1050</v>
      </c>
      <c r="L27" s="228" t="s">
        <v>177</v>
      </c>
      <c r="M27" s="228" t="s">
        <v>162</v>
      </c>
      <c r="N27" s="380">
        <f t="shared" si="0"/>
        <v>100</v>
      </c>
      <c r="O27" s="548">
        <v>661</v>
      </c>
      <c r="P27" s="228" t="s">
        <v>2883</v>
      </c>
      <c r="Q27" s="228" t="s">
        <v>2884</v>
      </c>
      <c r="R27" s="551"/>
      <c r="S27" s="552"/>
      <c r="T27" s="552"/>
      <c r="U27" s="552"/>
      <c r="V27" s="552"/>
      <c r="W27" s="552"/>
      <c r="X27" s="552"/>
      <c r="Y27" s="552"/>
      <c r="Z27" s="552"/>
    </row>
    <row r="28" spans="1:26" s="533" customFormat="1" ht="150" customHeight="1">
      <c r="A28" s="541">
        <v>1</v>
      </c>
      <c r="B28" s="944" t="s">
        <v>188</v>
      </c>
      <c r="C28" s="953"/>
      <c r="D28" s="553" t="s">
        <v>2885</v>
      </c>
      <c r="E28" s="553" t="s">
        <v>2886</v>
      </c>
      <c r="F28" s="553" t="s">
        <v>2887</v>
      </c>
      <c r="G28" s="553" t="s">
        <v>158</v>
      </c>
      <c r="H28" s="553" t="s">
        <v>175</v>
      </c>
      <c r="I28" s="553" t="s">
        <v>2888</v>
      </c>
      <c r="J28" s="271">
        <v>15500</v>
      </c>
      <c r="K28" s="271">
        <v>15500</v>
      </c>
      <c r="L28" s="554" t="s">
        <v>177</v>
      </c>
      <c r="M28" s="554" t="s">
        <v>162</v>
      </c>
      <c r="N28" s="555">
        <f t="shared" si="0"/>
        <v>100</v>
      </c>
      <c r="O28" s="271">
        <v>12183</v>
      </c>
      <c r="P28" s="392" t="s">
        <v>2883</v>
      </c>
      <c r="Q28" s="228" t="s">
        <v>2889</v>
      </c>
      <c r="R28" s="556"/>
      <c r="S28" s="532"/>
      <c r="T28" s="532"/>
      <c r="U28" s="532"/>
      <c r="V28" s="532"/>
      <c r="W28" s="532"/>
      <c r="X28" s="532"/>
      <c r="Y28" s="532"/>
      <c r="Z28" s="532"/>
    </row>
    <row r="29" spans="1:26" s="533" customFormat="1" ht="150" customHeight="1">
      <c r="A29" s="541">
        <v>1</v>
      </c>
      <c r="B29" s="944" t="s">
        <v>195</v>
      </c>
      <c r="C29" s="945"/>
      <c r="D29" s="557" t="s">
        <v>2890</v>
      </c>
      <c r="E29" s="557" t="s">
        <v>2891</v>
      </c>
      <c r="F29" s="557" t="s">
        <v>2892</v>
      </c>
      <c r="G29" s="557" t="s">
        <v>158</v>
      </c>
      <c r="H29" s="557" t="s">
        <v>175</v>
      </c>
      <c r="I29" s="557" t="s">
        <v>2893</v>
      </c>
      <c r="J29" s="442">
        <v>1450</v>
      </c>
      <c r="K29" s="442">
        <v>1450</v>
      </c>
      <c r="L29" s="558" t="s">
        <v>177</v>
      </c>
      <c r="M29" s="558" t="s">
        <v>162</v>
      </c>
      <c r="N29" s="555">
        <f t="shared" si="0"/>
        <v>100</v>
      </c>
      <c r="O29" s="417">
        <v>1280</v>
      </c>
      <c r="P29" s="559" t="s">
        <v>2883</v>
      </c>
      <c r="Q29" s="495" t="s">
        <v>2894</v>
      </c>
      <c r="R29" s="556"/>
      <c r="S29" s="532"/>
      <c r="T29" s="532"/>
      <c r="U29" s="532"/>
      <c r="V29" s="532"/>
      <c r="W29" s="532"/>
      <c r="X29" s="532"/>
      <c r="Y29" s="532"/>
      <c r="Z29" s="532"/>
    </row>
    <row r="30" spans="1:26" s="533" customFormat="1" ht="150" customHeight="1">
      <c r="A30" s="541">
        <v>1</v>
      </c>
      <c r="B30" s="944" t="s">
        <v>550</v>
      </c>
      <c r="C30" s="945"/>
      <c r="D30" s="544" t="s">
        <v>2895</v>
      </c>
      <c r="E30" s="544" t="s">
        <v>2896</v>
      </c>
      <c r="F30" s="544" t="s">
        <v>2897</v>
      </c>
      <c r="G30" s="544" t="s">
        <v>158</v>
      </c>
      <c r="H30" s="544" t="s">
        <v>175</v>
      </c>
      <c r="I30" s="544" t="s">
        <v>2898</v>
      </c>
      <c r="J30" s="380">
        <v>150</v>
      </c>
      <c r="K30" s="380">
        <v>150</v>
      </c>
      <c r="L30" s="542" t="s">
        <v>177</v>
      </c>
      <c r="M30" s="542" t="s">
        <v>162</v>
      </c>
      <c r="N30" s="380">
        <f t="shared" si="0"/>
        <v>100</v>
      </c>
      <c r="O30" s="560">
        <v>155</v>
      </c>
      <c r="P30" s="543" t="s">
        <v>2899</v>
      </c>
      <c r="Q30" s="543" t="s">
        <v>2900</v>
      </c>
      <c r="R30" s="556"/>
      <c r="S30" s="532"/>
      <c r="T30" s="532"/>
      <c r="U30" s="532"/>
      <c r="V30" s="532"/>
      <c r="W30" s="532"/>
      <c r="X30" s="532"/>
      <c r="Y30" s="532"/>
      <c r="Z30" s="532"/>
    </row>
    <row r="31" spans="1:26" s="533" customFormat="1" ht="150" customHeight="1">
      <c r="A31" s="541">
        <v>1</v>
      </c>
      <c r="B31" s="944" t="s">
        <v>201</v>
      </c>
      <c r="C31" s="945"/>
      <c r="D31" s="544" t="s">
        <v>2901</v>
      </c>
      <c r="E31" s="544" t="s">
        <v>2902</v>
      </c>
      <c r="F31" s="544" t="s">
        <v>2903</v>
      </c>
      <c r="G31" s="544" t="s">
        <v>158</v>
      </c>
      <c r="H31" s="544" t="s">
        <v>175</v>
      </c>
      <c r="I31" s="544" t="s">
        <v>2904</v>
      </c>
      <c r="J31" s="380">
        <v>2300</v>
      </c>
      <c r="K31" s="380">
        <v>2300</v>
      </c>
      <c r="L31" s="542" t="s">
        <v>177</v>
      </c>
      <c r="M31" s="542" t="s">
        <v>162</v>
      </c>
      <c r="N31" s="380">
        <f t="shared" si="0"/>
        <v>100</v>
      </c>
      <c r="O31" s="382">
        <v>2100</v>
      </c>
      <c r="P31" s="543" t="s">
        <v>2899</v>
      </c>
      <c r="Q31" s="543" t="s">
        <v>2905</v>
      </c>
      <c r="R31" s="556"/>
      <c r="S31" s="532"/>
      <c r="T31" s="532"/>
      <c r="U31" s="532"/>
      <c r="V31" s="532"/>
      <c r="W31" s="532"/>
      <c r="X31" s="532"/>
      <c r="Y31" s="532"/>
      <c r="Z31" s="532"/>
    </row>
    <row r="32" spans="1:26" s="533" customFormat="1" ht="204" customHeight="1">
      <c r="A32" s="541">
        <v>1</v>
      </c>
      <c r="B32" s="944" t="s">
        <v>968</v>
      </c>
      <c r="C32" s="945"/>
      <c r="D32" s="544" t="s">
        <v>2906</v>
      </c>
      <c r="E32" s="544" t="s">
        <v>2907</v>
      </c>
      <c r="F32" s="544" t="s">
        <v>2908</v>
      </c>
      <c r="G32" s="544" t="s">
        <v>158</v>
      </c>
      <c r="H32" s="544" t="s">
        <v>175</v>
      </c>
      <c r="I32" s="544" t="s">
        <v>2909</v>
      </c>
      <c r="J32" s="380">
        <v>520</v>
      </c>
      <c r="K32" s="380">
        <v>520</v>
      </c>
      <c r="L32" s="542" t="s">
        <v>177</v>
      </c>
      <c r="M32" s="542" t="s">
        <v>162</v>
      </c>
      <c r="N32" s="380">
        <f t="shared" si="0"/>
        <v>100</v>
      </c>
      <c r="O32" s="380">
        <v>504</v>
      </c>
      <c r="P32" s="543" t="s">
        <v>2899</v>
      </c>
      <c r="Q32" s="543" t="s">
        <v>2910</v>
      </c>
      <c r="R32" s="556"/>
      <c r="S32" s="532"/>
      <c r="T32" s="532"/>
      <c r="U32" s="532"/>
      <c r="V32" s="532"/>
      <c r="W32" s="532"/>
      <c r="X32" s="532"/>
      <c r="Y32" s="532"/>
      <c r="Z32" s="532"/>
    </row>
    <row r="33" spans="1:26" s="533" customFormat="1" ht="219" customHeight="1">
      <c r="A33" s="541">
        <v>1</v>
      </c>
      <c r="B33" s="944" t="s">
        <v>972</v>
      </c>
      <c r="C33" s="945"/>
      <c r="D33" s="544" t="s">
        <v>2911</v>
      </c>
      <c r="E33" s="544" t="s">
        <v>2912</v>
      </c>
      <c r="F33" s="544" t="s">
        <v>2913</v>
      </c>
      <c r="G33" s="544" t="s">
        <v>158</v>
      </c>
      <c r="H33" s="544" t="s">
        <v>175</v>
      </c>
      <c r="I33" s="544" t="s">
        <v>2914</v>
      </c>
      <c r="J33" s="380">
        <v>135000</v>
      </c>
      <c r="K33" s="380">
        <v>135000</v>
      </c>
      <c r="L33" s="542" t="s">
        <v>177</v>
      </c>
      <c r="M33" s="542" t="s">
        <v>162</v>
      </c>
      <c r="N33" s="380">
        <f t="shared" si="0"/>
        <v>100</v>
      </c>
      <c r="O33" s="380">
        <v>110000</v>
      </c>
      <c r="P33" s="543" t="s">
        <v>2899</v>
      </c>
      <c r="Q33" s="543" t="s">
        <v>2915</v>
      </c>
      <c r="R33" s="556"/>
      <c r="S33" s="532"/>
      <c r="T33" s="532"/>
      <c r="U33" s="532"/>
      <c r="V33" s="532"/>
      <c r="W33" s="532"/>
      <c r="X33" s="532"/>
      <c r="Y33" s="532"/>
      <c r="Z33" s="532"/>
    </row>
    <row r="34" spans="1:26" s="533" customFormat="1" ht="150" customHeight="1">
      <c r="A34" s="541">
        <v>1</v>
      </c>
      <c r="B34" s="944" t="s">
        <v>978</v>
      </c>
      <c r="C34" s="945"/>
      <c r="D34" s="561" t="s">
        <v>2916</v>
      </c>
      <c r="E34" s="542" t="s">
        <v>2917</v>
      </c>
      <c r="F34" s="561" t="s">
        <v>2918</v>
      </c>
      <c r="G34" s="542" t="s">
        <v>158</v>
      </c>
      <c r="H34" s="542" t="s">
        <v>175</v>
      </c>
      <c r="I34" s="542" t="s">
        <v>2919</v>
      </c>
      <c r="J34" s="380">
        <v>330</v>
      </c>
      <c r="K34" s="380">
        <v>330</v>
      </c>
      <c r="L34" s="542" t="s">
        <v>177</v>
      </c>
      <c r="M34" s="542" t="s">
        <v>162</v>
      </c>
      <c r="N34" s="380">
        <f t="shared" si="0"/>
        <v>100</v>
      </c>
      <c r="O34" s="380">
        <v>320</v>
      </c>
      <c r="P34" s="543" t="s">
        <v>2899</v>
      </c>
      <c r="Q34" s="543" t="s">
        <v>2920</v>
      </c>
      <c r="R34" s="556"/>
      <c r="S34" s="532"/>
      <c r="T34" s="532"/>
      <c r="U34" s="532"/>
      <c r="V34" s="532"/>
      <c r="W34" s="532"/>
      <c r="X34" s="532"/>
      <c r="Y34" s="532"/>
      <c r="Z34" s="532"/>
    </row>
    <row r="35" spans="1:26" s="533" customFormat="1" ht="150" customHeight="1">
      <c r="A35" s="541">
        <v>1</v>
      </c>
      <c r="B35" s="944" t="s">
        <v>983</v>
      </c>
      <c r="C35" s="945"/>
      <c r="D35" s="544" t="s">
        <v>2921</v>
      </c>
      <c r="E35" s="544" t="s">
        <v>2922</v>
      </c>
      <c r="F35" s="544" t="s">
        <v>2923</v>
      </c>
      <c r="G35" s="544" t="s">
        <v>158</v>
      </c>
      <c r="H35" s="544" t="s">
        <v>175</v>
      </c>
      <c r="I35" s="544" t="s">
        <v>2924</v>
      </c>
      <c r="J35" s="380">
        <v>200</v>
      </c>
      <c r="K35" s="380">
        <v>200</v>
      </c>
      <c r="L35" s="542" t="s">
        <v>177</v>
      </c>
      <c r="M35" s="542" t="s">
        <v>162</v>
      </c>
      <c r="N35" s="380">
        <f t="shared" si="0"/>
        <v>100</v>
      </c>
      <c r="O35" s="380">
        <v>190</v>
      </c>
      <c r="P35" s="543" t="s">
        <v>2899</v>
      </c>
      <c r="Q35" s="543" t="s">
        <v>2925</v>
      </c>
      <c r="R35" s="556"/>
      <c r="S35" s="532"/>
      <c r="T35" s="532"/>
      <c r="U35" s="532"/>
      <c r="V35" s="532"/>
      <c r="W35" s="532"/>
      <c r="X35" s="532"/>
      <c r="Y35" s="532"/>
      <c r="Z35" s="532"/>
    </row>
    <row r="36" spans="1:26" s="533" customFormat="1" ht="150" customHeight="1">
      <c r="A36" s="541">
        <v>1</v>
      </c>
      <c r="B36" s="944" t="s">
        <v>989</v>
      </c>
      <c r="C36" s="945"/>
      <c r="D36" s="544" t="s">
        <v>2926</v>
      </c>
      <c r="E36" s="561" t="s">
        <v>2927</v>
      </c>
      <c r="F36" s="544" t="s">
        <v>2928</v>
      </c>
      <c r="G36" s="544" t="s">
        <v>158</v>
      </c>
      <c r="H36" s="544" t="s">
        <v>175</v>
      </c>
      <c r="I36" s="544" t="s">
        <v>2929</v>
      </c>
      <c r="J36" s="380">
        <v>50</v>
      </c>
      <c r="K36" s="380">
        <v>50</v>
      </c>
      <c r="L36" s="542" t="s">
        <v>177</v>
      </c>
      <c r="M36" s="542" t="s">
        <v>162</v>
      </c>
      <c r="N36" s="380">
        <f t="shared" si="0"/>
        <v>100</v>
      </c>
      <c r="O36" s="380">
        <v>57</v>
      </c>
      <c r="P36" s="543" t="s">
        <v>2899</v>
      </c>
      <c r="Q36" s="543" t="s">
        <v>2930</v>
      </c>
      <c r="R36" s="556"/>
      <c r="S36" s="532"/>
      <c r="T36" s="532"/>
      <c r="U36" s="532"/>
      <c r="V36" s="532"/>
      <c r="W36" s="532"/>
      <c r="X36" s="532"/>
      <c r="Y36" s="532"/>
      <c r="Z36" s="532"/>
    </row>
    <row r="37" spans="1:26" s="533" customFormat="1" ht="150" customHeight="1">
      <c r="A37" s="541">
        <v>1</v>
      </c>
      <c r="B37" s="944" t="s">
        <v>207</v>
      </c>
      <c r="C37" s="945"/>
      <c r="D37" s="542" t="s">
        <v>2931</v>
      </c>
      <c r="E37" s="542" t="s">
        <v>2932</v>
      </c>
      <c r="F37" s="542" t="s">
        <v>2933</v>
      </c>
      <c r="G37" s="542" t="s">
        <v>158</v>
      </c>
      <c r="H37" s="542" t="s">
        <v>175</v>
      </c>
      <c r="I37" s="542" t="s">
        <v>2934</v>
      </c>
      <c r="J37" s="380">
        <v>135000</v>
      </c>
      <c r="K37" s="380">
        <v>135000</v>
      </c>
      <c r="L37" s="542" t="s">
        <v>169</v>
      </c>
      <c r="M37" s="542" t="s">
        <v>162</v>
      </c>
      <c r="N37" s="380">
        <f t="shared" si="0"/>
        <v>100</v>
      </c>
      <c r="O37" s="380">
        <v>140200</v>
      </c>
      <c r="P37" s="543" t="s">
        <v>2877</v>
      </c>
      <c r="Q37" s="543" t="s">
        <v>2935</v>
      </c>
      <c r="R37" s="556"/>
      <c r="S37" s="532"/>
      <c r="T37" s="532"/>
      <c r="U37" s="532"/>
      <c r="V37" s="532"/>
      <c r="W37" s="532"/>
      <c r="X37" s="532"/>
      <c r="Y37" s="532"/>
      <c r="Z37" s="532"/>
    </row>
    <row r="38" spans="1:26" s="533" customFormat="1" ht="150" customHeight="1">
      <c r="A38" s="541">
        <v>1</v>
      </c>
      <c r="B38" s="944" t="s">
        <v>214</v>
      </c>
      <c r="C38" s="945"/>
      <c r="D38" s="544" t="s">
        <v>2936</v>
      </c>
      <c r="E38" s="544" t="s">
        <v>2937</v>
      </c>
      <c r="F38" s="544" t="s">
        <v>2938</v>
      </c>
      <c r="G38" s="544" t="s">
        <v>158</v>
      </c>
      <c r="H38" s="544" t="s">
        <v>175</v>
      </c>
      <c r="I38" s="544" t="s">
        <v>2939</v>
      </c>
      <c r="J38" s="380">
        <v>73000</v>
      </c>
      <c r="K38" s="380">
        <v>73000</v>
      </c>
      <c r="L38" s="542" t="s">
        <v>177</v>
      </c>
      <c r="M38" s="542" t="s">
        <v>162</v>
      </c>
      <c r="N38" s="380">
        <f t="shared" si="0"/>
        <v>100</v>
      </c>
      <c r="O38" s="380">
        <v>75000</v>
      </c>
      <c r="P38" s="543" t="s">
        <v>2940</v>
      </c>
      <c r="Q38" s="543" t="s">
        <v>2935</v>
      </c>
      <c r="R38" s="556"/>
      <c r="S38" s="532"/>
      <c r="T38" s="532"/>
      <c r="U38" s="532"/>
      <c r="V38" s="532"/>
      <c r="W38" s="532"/>
      <c r="X38" s="532"/>
      <c r="Y38" s="532"/>
      <c r="Z38" s="532"/>
    </row>
    <row r="39" spans="1:26" s="533" customFormat="1" ht="150" customHeight="1">
      <c r="A39" s="541">
        <v>1</v>
      </c>
      <c r="B39" s="944" t="s">
        <v>220</v>
      </c>
      <c r="C39" s="945"/>
      <c r="D39" s="544" t="s">
        <v>2941</v>
      </c>
      <c r="E39" s="544" t="s">
        <v>2942</v>
      </c>
      <c r="F39" s="544" t="s">
        <v>2943</v>
      </c>
      <c r="G39" s="544" t="s">
        <v>158</v>
      </c>
      <c r="H39" s="544" t="s">
        <v>175</v>
      </c>
      <c r="I39" s="544" t="s">
        <v>2944</v>
      </c>
      <c r="J39" s="380">
        <v>52000</v>
      </c>
      <c r="K39" s="380">
        <v>52000</v>
      </c>
      <c r="L39" s="542" t="s">
        <v>177</v>
      </c>
      <c r="M39" s="542" t="s">
        <v>162</v>
      </c>
      <c r="N39" s="380">
        <f t="shared" si="0"/>
        <v>100</v>
      </c>
      <c r="O39" s="380">
        <v>55000</v>
      </c>
      <c r="P39" s="543" t="s">
        <v>2940</v>
      </c>
      <c r="Q39" s="543" t="s">
        <v>2935</v>
      </c>
      <c r="R39" s="556"/>
      <c r="S39" s="532"/>
      <c r="T39" s="532"/>
      <c r="U39" s="532"/>
      <c r="V39" s="532"/>
      <c r="W39" s="532"/>
      <c r="X39" s="532"/>
      <c r="Y39" s="532"/>
      <c r="Z39" s="532"/>
    </row>
    <row r="40" spans="1:26" s="533" customFormat="1" ht="150" customHeight="1">
      <c r="A40" s="541">
        <v>1</v>
      </c>
      <c r="B40" s="944" t="s">
        <v>226</v>
      </c>
      <c r="C40" s="945"/>
      <c r="D40" s="544" t="s">
        <v>2945</v>
      </c>
      <c r="E40" s="544" t="s">
        <v>2946</v>
      </c>
      <c r="F40" s="544" t="s">
        <v>2938</v>
      </c>
      <c r="G40" s="544" t="s">
        <v>158</v>
      </c>
      <c r="H40" s="544" t="s">
        <v>175</v>
      </c>
      <c r="I40" s="544" t="s">
        <v>2939</v>
      </c>
      <c r="J40" s="380">
        <v>10000</v>
      </c>
      <c r="K40" s="380">
        <v>10000</v>
      </c>
      <c r="L40" s="542" t="s">
        <v>177</v>
      </c>
      <c r="M40" s="542" t="s">
        <v>162</v>
      </c>
      <c r="N40" s="380">
        <f t="shared" si="0"/>
        <v>100</v>
      </c>
      <c r="O40" s="380">
        <v>10200</v>
      </c>
      <c r="P40" s="543" t="s">
        <v>2940</v>
      </c>
      <c r="Q40" s="543" t="s">
        <v>2935</v>
      </c>
      <c r="R40" s="550" t="s">
        <v>836</v>
      </c>
      <c r="S40" s="532"/>
      <c r="T40" s="532"/>
      <c r="U40" s="532"/>
      <c r="V40" s="532"/>
      <c r="W40" s="532"/>
      <c r="X40" s="532"/>
      <c r="Y40" s="532"/>
      <c r="Z40" s="532"/>
    </row>
    <row r="41" spans="1:26" s="533" customFormat="1" ht="150" customHeight="1">
      <c r="A41" s="541">
        <v>1</v>
      </c>
      <c r="B41" s="944" t="s">
        <v>583</v>
      </c>
      <c r="C41" s="945"/>
      <c r="D41" s="542" t="s">
        <v>2947</v>
      </c>
      <c r="E41" s="542" t="s">
        <v>2948</v>
      </c>
      <c r="F41" s="542" t="s">
        <v>2949</v>
      </c>
      <c r="G41" s="542" t="s">
        <v>158</v>
      </c>
      <c r="H41" s="542" t="s">
        <v>175</v>
      </c>
      <c r="I41" s="542" t="s">
        <v>2950</v>
      </c>
      <c r="J41" s="380">
        <v>2000000</v>
      </c>
      <c r="K41" s="380">
        <v>2000000</v>
      </c>
      <c r="L41" s="542" t="s">
        <v>177</v>
      </c>
      <c r="M41" s="542" t="s">
        <v>162</v>
      </c>
      <c r="N41" s="380">
        <f t="shared" si="0"/>
        <v>100</v>
      </c>
      <c r="O41" s="380">
        <v>0</v>
      </c>
      <c r="P41" s="543" t="s">
        <v>2940</v>
      </c>
      <c r="Q41" s="543" t="s">
        <v>2935</v>
      </c>
      <c r="R41" s="562"/>
      <c r="S41" s="532"/>
      <c r="T41" s="532"/>
      <c r="U41" s="532"/>
      <c r="V41" s="532"/>
      <c r="W41" s="532"/>
      <c r="X41" s="532"/>
      <c r="Y41" s="532"/>
      <c r="Z41" s="532"/>
    </row>
    <row r="42" spans="1:26" s="533" customFormat="1" ht="150" customHeight="1">
      <c r="A42" s="541">
        <v>1</v>
      </c>
      <c r="B42" s="944" t="s">
        <v>233</v>
      </c>
      <c r="C42" s="945"/>
      <c r="D42" s="544" t="s">
        <v>2951</v>
      </c>
      <c r="E42" s="544" t="s">
        <v>2952</v>
      </c>
      <c r="F42" s="544" t="s">
        <v>2953</v>
      </c>
      <c r="G42" s="544" t="s">
        <v>158</v>
      </c>
      <c r="H42" s="544" t="s">
        <v>175</v>
      </c>
      <c r="I42" s="544" t="s">
        <v>2954</v>
      </c>
      <c r="J42" s="380">
        <v>200000</v>
      </c>
      <c r="K42" s="380">
        <v>200000</v>
      </c>
      <c r="L42" s="542" t="s">
        <v>169</v>
      </c>
      <c r="M42" s="542" t="s">
        <v>162</v>
      </c>
      <c r="N42" s="380">
        <f t="shared" si="0"/>
        <v>100</v>
      </c>
      <c r="O42" s="380">
        <v>198000</v>
      </c>
      <c r="P42" s="543" t="s">
        <v>2877</v>
      </c>
      <c r="Q42" s="543" t="s">
        <v>2955</v>
      </c>
      <c r="R42" s="530"/>
      <c r="S42" s="532"/>
      <c r="T42" s="532"/>
      <c r="U42" s="532"/>
      <c r="V42" s="532"/>
      <c r="W42" s="532"/>
      <c r="X42" s="532"/>
      <c r="Y42" s="532"/>
      <c r="Z42" s="532"/>
    </row>
    <row r="43" spans="1:26" s="533" customFormat="1" ht="150" customHeight="1">
      <c r="A43" s="541">
        <v>1</v>
      </c>
      <c r="B43" s="944" t="s">
        <v>239</v>
      </c>
      <c r="C43" s="945"/>
      <c r="D43" s="544" t="s">
        <v>2956</v>
      </c>
      <c r="E43" s="544" t="s">
        <v>2957</v>
      </c>
      <c r="F43" s="544" t="s">
        <v>2958</v>
      </c>
      <c r="G43" s="544" t="s">
        <v>158</v>
      </c>
      <c r="H43" s="544" t="s">
        <v>175</v>
      </c>
      <c r="I43" s="544" t="s">
        <v>2791</v>
      </c>
      <c r="J43" s="380">
        <v>12500</v>
      </c>
      <c r="K43" s="380">
        <v>12500</v>
      </c>
      <c r="L43" s="542" t="s">
        <v>177</v>
      </c>
      <c r="M43" s="542" t="s">
        <v>162</v>
      </c>
      <c r="N43" s="380">
        <f t="shared" si="0"/>
        <v>100</v>
      </c>
      <c r="O43" s="380">
        <v>12300</v>
      </c>
      <c r="P43" s="543" t="s">
        <v>2959</v>
      </c>
      <c r="Q43" s="543" t="s">
        <v>2960</v>
      </c>
      <c r="R43" s="530"/>
      <c r="S43" s="532"/>
      <c r="T43" s="532"/>
      <c r="U43" s="532"/>
      <c r="V43" s="532"/>
      <c r="W43" s="532"/>
      <c r="X43" s="532"/>
      <c r="Y43" s="532"/>
      <c r="Z43" s="532"/>
    </row>
    <row r="44" spans="1:26" s="533" customFormat="1" ht="150" customHeight="1">
      <c r="A44" s="541">
        <v>1</v>
      </c>
      <c r="B44" s="944" t="s">
        <v>245</v>
      </c>
      <c r="C44" s="945"/>
      <c r="D44" s="544" t="s">
        <v>2961</v>
      </c>
      <c r="E44" s="544" t="s">
        <v>2962</v>
      </c>
      <c r="F44" s="544" t="s">
        <v>2963</v>
      </c>
      <c r="G44" s="544" t="s">
        <v>158</v>
      </c>
      <c r="H44" s="544" t="s">
        <v>175</v>
      </c>
      <c r="I44" s="544" t="s">
        <v>2882</v>
      </c>
      <c r="J44" s="380">
        <v>2500</v>
      </c>
      <c r="K44" s="380">
        <v>2500</v>
      </c>
      <c r="L44" s="542" t="s">
        <v>177</v>
      </c>
      <c r="M44" s="542" t="s">
        <v>162</v>
      </c>
      <c r="N44" s="380">
        <f t="shared" si="0"/>
        <v>100</v>
      </c>
      <c r="O44" s="380">
        <v>2448</v>
      </c>
      <c r="P44" s="543" t="s">
        <v>2959</v>
      </c>
      <c r="Q44" s="543" t="s">
        <v>2964</v>
      </c>
      <c r="R44" s="530"/>
      <c r="S44" s="532"/>
      <c r="T44" s="532"/>
      <c r="U44" s="532"/>
      <c r="V44" s="532"/>
      <c r="W44" s="532"/>
      <c r="X44" s="532"/>
      <c r="Y44" s="532"/>
      <c r="Z44" s="532"/>
    </row>
    <row r="45" spans="1:26" s="533" customFormat="1" ht="150" customHeight="1">
      <c r="A45" s="541">
        <v>1</v>
      </c>
      <c r="B45" s="944" t="s">
        <v>251</v>
      </c>
      <c r="C45" s="945"/>
      <c r="D45" s="544" t="s">
        <v>2965</v>
      </c>
      <c r="E45" s="544" t="s">
        <v>2966</v>
      </c>
      <c r="F45" s="389" t="s">
        <v>2967</v>
      </c>
      <c r="G45" s="544" t="s">
        <v>158</v>
      </c>
      <c r="H45" s="544" t="s">
        <v>175</v>
      </c>
      <c r="I45" s="544" t="s">
        <v>2968</v>
      </c>
      <c r="J45" s="380">
        <v>190000</v>
      </c>
      <c r="K45" s="380">
        <v>190000</v>
      </c>
      <c r="L45" s="542" t="s">
        <v>177</v>
      </c>
      <c r="M45" s="542" t="s">
        <v>162</v>
      </c>
      <c r="N45" s="380">
        <f t="shared" si="0"/>
        <v>100</v>
      </c>
      <c r="O45" s="380">
        <v>185000</v>
      </c>
      <c r="P45" s="543" t="s">
        <v>2959</v>
      </c>
      <c r="Q45" s="543" t="s">
        <v>2969</v>
      </c>
      <c r="R45" s="530"/>
      <c r="S45" s="532"/>
      <c r="T45" s="532"/>
      <c r="U45" s="532"/>
      <c r="V45" s="532"/>
      <c r="W45" s="532"/>
      <c r="X45" s="532"/>
      <c r="Y45" s="532"/>
      <c r="Z45" s="532"/>
    </row>
    <row r="46" spans="1:26" s="533" customFormat="1" ht="150" customHeight="1">
      <c r="A46" s="541">
        <v>1</v>
      </c>
      <c r="B46" s="944" t="s">
        <v>618</v>
      </c>
      <c r="C46" s="945"/>
      <c r="D46" s="544" t="s">
        <v>2970</v>
      </c>
      <c r="E46" s="544" t="s">
        <v>2971</v>
      </c>
      <c r="F46" s="389" t="s">
        <v>2972</v>
      </c>
      <c r="G46" s="544" t="s">
        <v>158</v>
      </c>
      <c r="H46" s="544" t="s">
        <v>175</v>
      </c>
      <c r="I46" s="544" t="s">
        <v>2973</v>
      </c>
      <c r="J46" s="380">
        <v>330</v>
      </c>
      <c r="K46" s="380">
        <v>330</v>
      </c>
      <c r="L46" s="542" t="s">
        <v>177</v>
      </c>
      <c r="M46" s="542" t="s">
        <v>162</v>
      </c>
      <c r="N46" s="380">
        <f t="shared" si="0"/>
        <v>100</v>
      </c>
      <c r="O46" s="380">
        <v>629</v>
      </c>
      <c r="P46" s="543" t="s">
        <v>2974</v>
      </c>
      <c r="Q46" s="542" t="s">
        <v>2975</v>
      </c>
      <c r="R46" s="530"/>
      <c r="S46" s="532"/>
      <c r="T46" s="532"/>
      <c r="U46" s="532"/>
      <c r="V46" s="532"/>
      <c r="W46" s="532"/>
      <c r="X46" s="532"/>
      <c r="Y46" s="532"/>
      <c r="Z46" s="532"/>
    </row>
    <row r="47" spans="1:26" s="533" customFormat="1" ht="150" customHeight="1">
      <c r="A47" s="541">
        <v>1</v>
      </c>
      <c r="B47" s="944" t="s">
        <v>261</v>
      </c>
      <c r="C47" s="945"/>
      <c r="D47" s="544" t="s">
        <v>2976</v>
      </c>
      <c r="E47" s="544" t="s">
        <v>2977</v>
      </c>
      <c r="F47" s="544" t="s">
        <v>2978</v>
      </c>
      <c r="G47" s="544" t="s">
        <v>158</v>
      </c>
      <c r="H47" s="544" t="s">
        <v>175</v>
      </c>
      <c r="I47" s="544" t="s">
        <v>2979</v>
      </c>
      <c r="J47" s="380">
        <v>8000</v>
      </c>
      <c r="K47" s="380">
        <v>8000</v>
      </c>
      <c r="L47" s="563" t="s">
        <v>177</v>
      </c>
      <c r="M47" s="542" t="s">
        <v>162</v>
      </c>
      <c r="N47" s="380">
        <f t="shared" si="0"/>
        <v>100</v>
      </c>
      <c r="O47" s="380">
        <v>7293</v>
      </c>
      <c r="P47" s="543" t="s">
        <v>2974</v>
      </c>
      <c r="Q47" s="542" t="s">
        <v>2980</v>
      </c>
      <c r="R47" s="530"/>
      <c r="S47" s="532"/>
      <c r="T47" s="532"/>
      <c r="U47" s="532"/>
      <c r="V47" s="532"/>
      <c r="W47" s="532"/>
      <c r="X47" s="532"/>
      <c r="Y47" s="532"/>
      <c r="Z47" s="532"/>
    </row>
    <row r="48" spans="1:26" s="533" customFormat="1" ht="150" customHeight="1">
      <c r="A48" s="541">
        <v>1</v>
      </c>
      <c r="B48" s="944" t="s">
        <v>267</v>
      </c>
      <c r="C48" s="945"/>
      <c r="D48" s="544" t="s">
        <v>2981</v>
      </c>
      <c r="E48" s="544" t="s">
        <v>2982</v>
      </c>
      <c r="F48" s="544" t="s">
        <v>2983</v>
      </c>
      <c r="G48" s="544" t="s">
        <v>158</v>
      </c>
      <c r="H48" s="544" t="s">
        <v>175</v>
      </c>
      <c r="I48" s="544" t="s">
        <v>2984</v>
      </c>
      <c r="J48" s="380">
        <v>110</v>
      </c>
      <c r="K48" s="380">
        <v>110</v>
      </c>
      <c r="L48" s="542" t="s">
        <v>177</v>
      </c>
      <c r="M48" s="542" t="s">
        <v>162</v>
      </c>
      <c r="N48" s="380">
        <f t="shared" si="0"/>
        <v>100</v>
      </c>
      <c r="O48" s="380">
        <v>111</v>
      </c>
      <c r="P48" s="543" t="s">
        <v>2974</v>
      </c>
      <c r="Q48" s="542" t="s">
        <v>2985</v>
      </c>
      <c r="R48" s="530"/>
      <c r="S48" s="532"/>
      <c r="T48" s="532"/>
      <c r="U48" s="532"/>
      <c r="V48" s="532"/>
      <c r="W48" s="532"/>
      <c r="X48" s="532"/>
      <c r="Y48" s="532"/>
      <c r="Z48" s="532"/>
    </row>
    <row r="49" spans="1:26" s="533" customFormat="1" ht="150" customHeight="1">
      <c r="A49" s="541">
        <v>1</v>
      </c>
      <c r="B49" s="944" t="s">
        <v>635</v>
      </c>
      <c r="C49" s="945"/>
      <c r="D49" s="544" t="s">
        <v>2986</v>
      </c>
      <c r="E49" s="544" t="s">
        <v>2987</v>
      </c>
      <c r="F49" s="544" t="s">
        <v>2988</v>
      </c>
      <c r="G49" s="544" t="s">
        <v>158</v>
      </c>
      <c r="H49" s="544" t="s">
        <v>175</v>
      </c>
      <c r="I49" s="544" t="s">
        <v>2989</v>
      </c>
      <c r="J49" s="380">
        <v>220</v>
      </c>
      <c r="K49" s="380">
        <v>220</v>
      </c>
      <c r="L49" s="542" t="s">
        <v>177</v>
      </c>
      <c r="M49" s="542" t="s">
        <v>162</v>
      </c>
      <c r="N49" s="380">
        <f t="shared" si="0"/>
        <v>100</v>
      </c>
      <c r="O49" s="380">
        <v>518</v>
      </c>
      <c r="P49" s="543" t="s">
        <v>2974</v>
      </c>
      <c r="Q49" s="542" t="s">
        <v>2990</v>
      </c>
      <c r="R49" s="530"/>
      <c r="S49" s="532"/>
      <c r="T49" s="532"/>
      <c r="U49" s="532"/>
      <c r="V49" s="532"/>
      <c r="W49" s="532"/>
      <c r="X49" s="532"/>
      <c r="Y49" s="532"/>
      <c r="Z49" s="532"/>
    </row>
    <row r="50" spans="1:26" s="533" customFormat="1" ht="150" customHeight="1">
      <c r="A50" s="541">
        <v>1</v>
      </c>
      <c r="B50" s="944" t="s">
        <v>641</v>
      </c>
      <c r="C50" s="945"/>
      <c r="D50" s="544" t="s">
        <v>2991</v>
      </c>
      <c r="E50" s="544" t="s">
        <v>2992</v>
      </c>
      <c r="F50" s="389" t="s">
        <v>2993</v>
      </c>
      <c r="G50" s="544" t="s">
        <v>158</v>
      </c>
      <c r="H50" s="544" t="s">
        <v>175</v>
      </c>
      <c r="I50" s="544" t="s">
        <v>2791</v>
      </c>
      <c r="J50" s="380">
        <v>35000</v>
      </c>
      <c r="K50" s="380">
        <v>35000</v>
      </c>
      <c r="L50" s="542" t="s">
        <v>177</v>
      </c>
      <c r="M50" s="542" t="s">
        <v>162</v>
      </c>
      <c r="N50" s="380">
        <f t="shared" si="0"/>
        <v>100</v>
      </c>
      <c r="O50" s="380">
        <v>139823</v>
      </c>
      <c r="P50" s="543" t="s">
        <v>2974</v>
      </c>
      <c r="Q50" s="542" t="s">
        <v>2994</v>
      </c>
      <c r="R50" s="530"/>
      <c r="S50" s="532"/>
      <c r="T50" s="532"/>
      <c r="U50" s="532"/>
      <c r="V50" s="532"/>
      <c r="W50" s="532"/>
      <c r="X50" s="532"/>
      <c r="Y50" s="532"/>
      <c r="Z50" s="532"/>
    </row>
    <row r="51" spans="1:26" s="533" customFormat="1" ht="188.4" customHeight="1">
      <c r="A51" s="541">
        <v>1</v>
      </c>
      <c r="B51" s="944" t="s">
        <v>647</v>
      </c>
      <c r="C51" s="945"/>
      <c r="D51" s="544" t="s">
        <v>2995</v>
      </c>
      <c r="E51" s="544" t="s">
        <v>2996</v>
      </c>
      <c r="F51" s="544" t="s">
        <v>2997</v>
      </c>
      <c r="G51" s="544" t="s">
        <v>158</v>
      </c>
      <c r="H51" s="544" t="s">
        <v>175</v>
      </c>
      <c r="I51" s="544" t="s">
        <v>2998</v>
      </c>
      <c r="J51" s="380">
        <v>11500</v>
      </c>
      <c r="K51" s="380">
        <v>11500</v>
      </c>
      <c r="L51" s="542" t="s">
        <v>177</v>
      </c>
      <c r="M51" s="542" t="s">
        <v>162</v>
      </c>
      <c r="N51" s="380">
        <f t="shared" si="0"/>
        <v>100</v>
      </c>
      <c r="O51" s="380">
        <v>9879</v>
      </c>
      <c r="P51" s="543" t="s">
        <v>2974</v>
      </c>
      <c r="Q51" s="542" t="s">
        <v>2999</v>
      </c>
      <c r="R51" s="530"/>
      <c r="S51" s="532"/>
      <c r="T51" s="532"/>
      <c r="U51" s="532"/>
      <c r="V51" s="532"/>
      <c r="W51" s="532"/>
      <c r="X51" s="532"/>
      <c r="Y51" s="532"/>
      <c r="Z51" s="532"/>
    </row>
    <row r="52" spans="1:26" s="533" customFormat="1" ht="150" customHeight="1">
      <c r="A52" s="541">
        <v>1</v>
      </c>
      <c r="B52" s="944" t="s">
        <v>653</v>
      </c>
      <c r="C52" s="945"/>
      <c r="D52" s="544" t="s">
        <v>3000</v>
      </c>
      <c r="E52" s="544" t="s">
        <v>3001</v>
      </c>
      <c r="F52" s="544" t="s">
        <v>3002</v>
      </c>
      <c r="G52" s="544" t="s">
        <v>158</v>
      </c>
      <c r="H52" s="544" t="s">
        <v>175</v>
      </c>
      <c r="I52" s="389" t="s">
        <v>3003</v>
      </c>
      <c r="J52" s="380">
        <v>4200</v>
      </c>
      <c r="K52" s="380">
        <v>4200</v>
      </c>
      <c r="L52" s="542" t="s">
        <v>177</v>
      </c>
      <c r="M52" s="542" t="s">
        <v>162</v>
      </c>
      <c r="N52" s="380">
        <f t="shared" si="0"/>
        <v>100</v>
      </c>
      <c r="O52" s="380">
        <v>3757</v>
      </c>
      <c r="P52" s="543" t="s">
        <v>2974</v>
      </c>
      <c r="Q52" s="543" t="s">
        <v>3004</v>
      </c>
      <c r="R52" s="530"/>
      <c r="S52" s="532"/>
      <c r="T52" s="532"/>
      <c r="U52" s="532"/>
      <c r="V52" s="532"/>
      <c r="W52" s="532"/>
      <c r="X52" s="532"/>
      <c r="Y52" s="532"/>
      <c r="Z52" s="532"/>
    </row>
    <row r="53" spans="1:26" s="533" customFormat="1" ht="216" customHeight="1">
      <c r="A53" s="541">
        <v>1</v>
      </c>
      <c r="B53" s="944" t="s">
        <v>659</v>
      </c>
      <c r="C53" s="945"/>
      <c r="D53" s="544" t="s">
        <v>3005</v>
      </c>
      <c r="E53" s="544" t="s">
        <v>3006</v>
      </c>
      <c r="F53" s="544" t="s">
        <v>3007</v>
      </c>
      <c r="G53" s="544" t="s">
        <v>158</v>
      </c>
      <c r="H53" s="544" t="s">
        <v>175</v>
      </c>
      <c r="I53" s="544" t="s">
        <v>3008</v>
      </c>
      <c r="J53" s="380">
        <v>3300</v>
      </c>
      <c r="K53" s="380">
        <v>3300</v>
      </c>
      <c r="L53" s="542" t="s">
        <v>177</v>
      </c>
      <c r="M53" s="542" t="s">
        <v>162</v>
      </c>
      <c r="N53" s="380">
        <f t="shared" si="0"/>
        <v>100</v>
      </c>
      <c r="O53" s="380">
        <v>2953</v>
      </c>
      <c r="P53" s="543" t="s">
        <v>2974</v>
      </c>
      <c r="Q53" s="543" t="s">
        <v>3009</v>
      </c>
      <c r="R53" s="530"/>
      <c r="S53" s="532"/>
      <c r="T53" s="532"/>
      <c r="U53" s="532"/>
      <c r="V53" s="532"/>
      <c r="W53" s="532"/>
      <c r="X53" s="532"/>
      <c r="Y53" s="532"/>
      <c r="Z53" s="532"/>
    </row>
    <row r="54" spans="1:26" s="533" customFormat="1" ht="196.8" customHeight="1">
      <c r="A54" s="541">
        <v>1</v>
      </c>
      <c r="B54" s="944" t="s">
        <v>663</v>
      </c>
      <c r="C54" s="945"/>
      <c r="D54" s="544" t="s">
        <v>3010</v>
      </c>
      <c r="E54" s="544" t="s">
        <v>3011</v>
      </c>
      <c r="F54" s="389" t="s">
        <v>3012</v>
      </c>
      <c r="G54" s="544" t="s">
        <v>158</v>
      </c>
      <c r="H54" s="544" t="s">
        <v>175</v>
      </c>
      <c r="I54" s="544" t="s">
        <v>3013</v>
      </c>
      <c r="J54" s="380">
        <v>75000</v>
      </c>
      <c r="K54" s="380">
        <v>75000</v>
      </c>
      <c r="L54" s="542" t="s">
        <v>177</v>
      </c>
      <c r="M54" s="542" t="s">
        <v>162</v>
      </c>
      <c r="N54" s="380">
        <f t="shared" si="0"/>
        <v>100</v>
      </c>
      <c r="O54" s="380">
        <v>44300</v>
      </c>
      <c r="P54" s="543" t="s">
        <v>2974</v>
      </c>
      <c r="Q54" s="543" t="s">
        <v>3014</v>
      </c>
      <c r="R54" s="530"/>
      <c r="S54" s="532"/>
      <c r="T54" s="532"/>
      <c r="U54" s="532"/>
      <c r="V54" s="532"/>
      <c r="W54" s="532"/>
      <c r="X54" s="532"/>
      <c r="Y54" s="532"/>
      <c r="Z54" s="532"/>
    </row>
    <row r="55" spans="1:26" s="533" customFormat="1" ht="150" customHeight="1">
      <c r="A55" s="541">
        <v>1</v>
      </c>
      <c r="B55" s="944" t="s">
        <v>3015</v>
      </c>
      <c r="C55" s="945"/>
      <c r="D55" s="544" t="s">
        <v>3016</v>
      </c>
      <c r="E55" s="544" t="s">
        <v>3017</v>
      </c>
      <c r="F55" s="544" t="s">
        <v>3018</v>
      </c>
      <c r="G55" s="544" t="s">
        <v>158</v>
      </c>
      <c r="H55" s="544" t="s">
        <v>175</v>
      </c>
      <c r="I55" s="544" t="s">
        <v>3003</v>
      </c>
      <c r="J55" s="415">
        <v>1200</v>
      </c>
      <c r="K55" s="415">
        <v>1200</v>
      </c>
      <c r="L55" s="542" t="s">
        <v>177</v>
      </c>
      <c r="M55" s="542" t="s">
        <v>162</v>
      </c>
      <c r="N55" s="380">
        <f t="shared" si="0"/>
        <v>100</v>
      </c>
      <c r="O55" s="380">
        <v>1076</v>
      </c>
      <c r="P55" s="543" t="s">
        <v>2974</v>
      </c>
      <c r="Q55" s="543" t="s">
        <v>3019</v>
      </c>
      <c r="R55" s="550" t="s">
        <v>836</v>
      </c>
      <c r="S55" s="532"/>
      <c r="T55" s="532"/>
      <c r="U55" s="532"/>
      <c r="V55" s="532"/>
      <c r="W55" s="532"/>
      <c r="X55" s="532"/>
      <c r="Y55" s="532"/>
      <c r="Z55" s="532"/>
    </row>
    <row r="56" spans="1:26" s="533" customFormat="1" ht="150" customHeight="1">
      <c r="A56" s="541">
        <v>1</v>
      </c>
      <c r="B56" s="944" t="s">
        <v>3020</v>
      </c>
      <c r="C56" s="945"/>
      <c r="D56" s="544" t="s">
        <v>3021</v>
      </c>
      <c r="E56" s="544" t="s">
        <v>3022</v>
      </c>
      <c r="F56" s="544" t="s">
        <v>3023</v>
      </c>
      <c r="G56" s="544" t="s">
        <v>158</v>
      </c>
      <c r="H56" s="544" t="s">
        <v>175</v>
      </c>
      <c r="I56" s="544" t="s">
        <v>3024</v>
      </c>
      <c r="J56" s="415">
        <v>70200</v>
      </c>
      <c r="K56" s="564">
        <v>78000</v>
      </c>
      <c r="L56" s="542" t="s">
        <v>177</v>
      </c>
      <c r="M56" s="542" t="s">
        <v>162</v>
      </c>
      <c r="N56" s="380">
        <f t="shared" si="0"/>
        <v>90</v>
      </c>
      <c r="O56" s="380">
        <v>65800</v>
      </c>
      <c r="P56" s="543" t="s">
        <v>2974</v>
      </c>
      <c r="Q56" s="542" t="s">
        <v>3025</v>
      </c>
      <c r="R56" s="530"/>
      <c r="S56" s="532"/>
      <c r="T56" s="532"/>
      <c r="U56" s="532"/>
      <c r="V56" s="532"/>
      <c r="W56" s="532"/>
      <c r="X56" s="532"/>
      <c r="Y56" s="532"/>
      <c r="Z56" s="532"/>
    </row>
    <row r="57" spans="1:26" s="533" customFormat="1" ht="150" customHeight="1">
      <c r="A57" s="541">
        <v>1</v>
      </c>
      <c r="B57" s="944" t="s">
        <v>3026</v>
      </c>
      <c r="C57" s="945"/>
      <c r="D57" s="544" t="s">
        <v>3027</v>
      </c>
      <c r="E57" s="544" t="s">
        <v>3028</v>
      </c>
      <c r="F57" s="544" t="s">
        <v>3029</v>
      </c>
      <c r="G57" s="544" t="s">
        <v>158</v>
      </c>
      <c r="H57" s="544" t="s">
        <v>175</v>
      </c>
      <c r="I57" s="544" t="s">
        <v>3030</v>
      </c>
      <c r="J57" s="564">
        <v>14000</v>
      </c>
      <c r="K57" s="564">
        <v>14000</v>
      </c>
      <c r="L57" s="542" t="s">
        <v>177</v>
      </c>
      <c r="M57" s="542" t="s">
        <v>162</v>
      </c>
      <c r="N57" s="380">
        <f t="shared" si="0"/>
        <v>100</v>
      </c>
      <c r="O57" s="380">
        <v>12076</v>
      </c>
      <c r="P57" s="543" t="s">
        <v>2974</v>
      </c>
      <c r="Q57" s="543" t="s">
        <v>3031</v>
      </c>
      <c r="R57" s="530"/>
      <c r="S57" s="532"/>
      <c r="T57" s="532"/>
      <c r="U57" s="532"/>
      <c r="V57" s="532"/>
      <c r="W57" s="532"/>
      <c r="X57" s="532"/>
      <c r="Y57" s="532"/>
      <c r="Z57" s="532"/>
    </row>
    <row r="58" spans="1:26" s="533" customFormat="1" ht="15.75" customHeight="1">
      <c r="A58" s="530"/>
      <c r="B58" s="530"/>
      <c r="C58" s="530"/>
      <c r="D58" s="530"/>
      <c r="E58" s="530"/>
      <c r="F58" s="530"/>
      <c r="G58" s="530"/>
      <c r="H58" s="530"/>
      <c r="I58" s="530"/>
      <c r="J58" s="531"/>
      <c r="K58" s="531"/>
      <c r="L58" s="530"/>
      <c r="M58" s="530"/>
      <c r="N58" s="531"/>
      <c r="O58" s="531"/>
      <c r="P58" s="530"/>
      <c r="Q58" s="530"/>
      <c r="R58" s="530"/>
      <c r="S58" s="532"/>
      <c r="T58" s="532"/>
      <c r="U58" s="532"/>
      <c r="V58" s="532"/>
      <c r="W58" s="532"/>
      <c r="X58" s="532"/>
      <c r="Y58" s="532"/>
      <c r="Z58" s="532"/>
    </row>
    <row r="59" spans="1:26" s="533" customFormat="1" ht="19.5" customHeight="1">
      <c r="A59" s="530"/>
      <c r="B59" s="565" t="s">
        <v>396</v>
      </c>
      <c r="C59" s="839" t="s">
        <v>4251</v>
      </c>
      <c r="D59" s="840"/>
      <c r="E59" s="840"/>
      <c r="F59" s="840"/>
      <c r="G59" s="840"/>
      <c r="H59" s="841"/>
      <c r="I59" s="566"/>
      <c r="J59" s="567"/>
      <c r="K59" s="567"/>
      <c r="L59" s="566"/>
      <c r="M59" s="566"/>
      <c r="N59" s="568"/>
      <c r="O59" s="568"/>
      <c r="P59" s="566"/>
      <c r="Q59" s="566"/>
      <c r="R59" s="566"/>
      <c r="S59" s="566"/>
      <c r="T59" s="530"/>
      <c r="U59" s="530"/>
      <c r="V59" s="532"/>
      <c r="W59" s="532"/>
      <c r="X59" s="532"/>
      <c r="Y59" s="532"/>
      <c r="Z59" s="532"/>
    </row>
    <row r="60" spans="1:26" s="533" customFormat="1" ht="19.5" customHeight="1">
      <c r="A60" s="530"/>
      <c r="B60" s="565" t="s">
        <v>398</v>
      </c>
      <c r="C60" s="839" t="s">
        <v>3330</v>
      </c>
      <c r="D60" s="840"/>
      <c r="E60" s="840"/>
      <c r="F60" s="840"/>
      <c r="G60" s="840"/>
      <c r="H60" s="841"/>
      <c r="I60" s="566"/>
      <c r="J60" s="567"/>
      <c r="K60" s="567"/>
      <c r="L60" s="566"/>
      <c r="M60" s="566"/>
      <c r="N60" s="568"/>
      <c r="O60" s="568"/>
      <c r="P60" s="566"/>
      <c r="Q60" s="566"/>
      <c r="R60" s="566"/>
      <c r="S60" s="566"/>
      <c r="T60" s="530"/>
      <c r="U60" s="530"/>
      <c r="V60" s="532"/>
      <c r="W60" s="532"/>
      <c r="X60" s="532"/>
      <c r="Y60" s="532"/>
      <c r="Z60" s="532"/>
    </row>
    <row r="61" spans="1:26" s="533" customFormat="1" ht="19.5" customHeight="1">
      <c r="A61" s="530"/>
      <c r="B61" s="565" t="s">
        <v>400</v>
      </c>
      <c r="C61" s="946" t="s">
        <v>401</v>
      </c>
      <c r="D61" s="938"/>
      <c r="E61" s="938"/>
      <c r="F61" s="938"/>
      <c r="G61" s="938"/>
      <c r="H61" s="939"/>
      <c r="I61" s="566"/>
      <c r="J61" s="567"/>
      <c r="K61" s="567"/>
      <c r="L61" s="566"/>
      <c r="M61" s="566"/>
      <c r="N61" s="568"/>
      <c r="O61" s="568"/>
      <c r="P61" s="566"/>
      <c r="Q61" s="566"/>
      <c r="R61" s="566"/>
      <c r="S61" s="566"/>
      <c r="T61" s="530"/>
      <c r="U61" s="530"/>
      <c r="V61" s="532"/>
      <c r="W61" s="532"/>
      <c r="X61" s="532"/>
      <c r="Y61" s="532"/>
      <c r="Z61" s="532"/>
    </row>
    <row r="62" spans="1:26" s="533" customFormat="1" ht="19.5" customHeight="1">
      <c r="A62" s="530"/>
      <c r="B62" s="565" t="s">
        <v>402</v>
      </c>
      <c r="C62" s="946" t="s">
        <v>403</v>
      </c>
      <c r="D62" s="938"/>
      <c r="E62" s="938"/>
      <c r="F62" s="938"/>
      <c r="G62" s="938"/>
      <c r="H62" s="939"/>
      <c r="I62" s="566"/>
      <c r="J62" s="567"/>
      <c r="K62" s="567"/>
      <c r="L62" s="566"/>
      <c r="M62" s="566"/>
      <c r="N62" s="568"/>
      <c r="O62" s="568"/>
      <c r="P62" s="566"/>
      <c r="Q62" s="566"/>
      <c r="R62" s="566"/>
      <c r="S62" s="566"/>
      <c r="T62" s="530"/>
      <c r="U62" s="530"/>
      <c r="V62" s="532"/>
      <c r="W62" s="532"/>
      <c r="X62" s="532"/>
      <c r="Y62" s="532"/>
      <c r="Z62" s="532"/>
    </row>
    <row r="63" spans="1:26" s="533" customFormat="1" ht="19.5" customHeight="1">
      <c r="A63" s="530"/>
      <c r="B63" s="565" t="s">
        <v>404</v>
      </c>
      <c r="C63" s="946" t="s">
        <v>405</v>
      </c>
      <c r="D63" s="938"/>
      <c r="E63" s="938"/>
      <c r="F63" s="938"/>
      <c r="G63" s="938"/>
      <c r="H63" s="939"/>
      <c r="I63" s="566"/>
      <c r="J63" s="567"/>
      <c r="K63" s="567"/>
      <c r="L63" s="566"/>
      <c r="M63" s="566"/>
      <c r="N63" s="568"/>
      <c r="O63" s="568"/>
      <c r="P63" s="566"/>
      <c r="Q63" s="566"/>
      <c r="R63" s="566"/>
      <c r="S63" s="566"/>
      <c r="T63" s="530"/>
      <c r="U63" s="530"/>
      <c r="V63" s="532"/>
      <c r="W63" s="532"/>
      <c r="X63" s="532"/>
      <c r="Y63" s="532"/>
      <c r="Z63" s="532"/>
    </row>
    <row r="64" spans="1:26" s="533" customFormat="1" ht="37.799999999999997" customHeight="1">
      <c r="A64" s="530"/>
      <c r="B64" s="565" t="s">
        <v>406</v>
      </c>
      <c r="C64" s="937" t="s">
        <v>3032</v>
      </c>
      <c r="D64" s="938"/>
      <c r="E64" s="938"/>
      <c r="F64" s="938"/>
      <c r="G64" s="938"/>
      <c r="H64" s="939"/>
      <c r="I64" s="566"/>
      <c r="J64" s="567"/>
      <c r="K64" s="567"/>
      <c r="L64" s="566"/>
      <c r="M64" s="566"/>
      <c r="N64" s="568"/>
      <c r="O64" s="568"/>
      <c r="P64" s="566"/>
      <c r="Q64" s="566"/>
      <c r="R64" s="566"/>
      <c r="S64" s="566"/>
      <c r="T64" s="530"/>
      <c r="U64" s="530"/>
      <c r="V64" s="532"/>
      <c r="W64" s="532"/>
      <c r="X64" s="532"/>
      <c r="Y64" s="532"/>
      <c r="Z64" s="532"/>
    </row>
    <row r="65" spans="1:26" s="533" customFormat="1" ht="19.2" customHeight="1">
      <c r="A65" s="530"/>
      <c r="B65" s="565" t="s">
        <v>408</v>
      </c>
      <c r="C65" s="940" t="s">
        <v>3033</v>
      </c>
      <c r="D65" s="941"/>
      <c r="E65" s="941"/>
      <c r="F65" s="941"/>
      <c r="G65" s="941"/>
      <c r="H65" s="942"/>
      <c r="I65" s="566"/>
      <c r="J65" s="567"/>
      <c r="K65" s="567"/>
      <c r="L65" s="566"/>
      <c r="M65" s="566"/>
      <c r="N65" s="568"/>
      <c r="O65" s="568"/>
      <c r="P65" s="566"/>
      <c r="Q65" s="566"/>
      <c r="R65" s="566"/>
      <c r="S65" s="566"/>
      <c r="T65" s="530"/>
      <c r="U65" s="530"/>
      <c r="V65" s="532"/>
      <c r="W65" s="532"/>
      <c r="X65" s="532"/>
      <c r="Y65" s="532"/>
      <c r="Z65" s="532"/>
    </row>
    <row r="66" spans="1:26" s="533" customFormat="1" ht="19.5" customHeight="1">
      <c r="A66" s="530"/>
      <c r="B66" s="569"/>
      <c r="C66" s="569"/>
      <c r="D66" s="566"/>
      <c r="E66" s="566"/>
      <c r="F66" s="566"/>
      <c r="G66" s="566"/>
      <c r="H66" s="566"/>
      <c r="I66" s="566"/>
      <c r="J66" s="567"/>
      <c r="K66" s="567"/>
      <c r="L66" s="566"/>
      <c r="M66" s="566"/>
      <c r="N66" s="568"/>
      <c r="O66" s="568"/>
      <c r="P66" s="566"/>
      <c r="Q66" s="566"/>
      <c r="R66" s="566"/>
      <c r="S66" s="566"/>
      <c r="T66" s="530"/>
      <c r="U66" s="530"/>
      <c r="V66" s="532"/>
      <c r="W66" s="532"/>
      <c r="X66" s="532"/>
      <c r="Y66" s="532"/>
      <c r="Z66" s="532"/>
    </row>
    <row r="67" spans="1:26" s="533" customFormat="1" ht="19.5" customHeight="1">
      <c r="A67" s="530"/>
      <c r="B67" s="943" t="s">
        <v>410</v>
      </c>
      <c r="C67" s="938"/>
      <c r="D67" s="938"/>
      <c r="E67" s="938"/>
      <c r="F67" s="938"/>
      <c r="G67" s="938"/>
      <c r="H67" s="939"/>
      <c r="I67" s="530"/>
      <c r="J67" s="531"/>
      <c r="K67" s="531"/>
      <c r="L67" s="530"/>
      <c r="M67" s="530"/>
      <c r="N67" s="531"/>
      <c r="O67" s="537"/>
      <c r="P67" s="530"/>
      <c r="Q67" s="530"/>
      <c r="R67" s="530"/>
      <c r="S67" s="530"/>
      <c r="T67" s="530"/>
      <c r="U67" s="530"/>
      <c r="V67" s="538"/>
      <c r="W67" s="532"/>
      <c r="X67" s="532"/>
      <c r="Y67" s="532"/>
      <c r="Z67" s="532"/>
    </row>
    <row r="68" spans="1:26" s="533" customFormat="1" ht="15.75" hidden="1" customHeight="1">
      <c r="A68" s="538"/>
      <c r="B68" s="538"/>
      <c r="C68" s="538"/>
      <c r="D68" s="538"/>
      <c r="E68" s="538"/>
      <c r="F68" s="538"/>
      <c r="G68" s="538"/>
      <c r="H68" s="538"/>
      <c r="I68" s="538"/>
      <c r="J68" s="570"/>
      <c r="K68" s="570"/>
      <c r="L68" s="538"/>
      <c r="M68" s="538"/>
      <c r="N68" s="570"/>
      <c r="O68" s="570"/>
      <c r="P68" s="538"/>
      <c r="Q68" s="538"/>
      <c r="R68" s="538"/>
      <c r="S68" s="538"/>
      <c r="T68" s="538"/>
      <c r="U68" s="538"/>
      <c r="V68" s="538"/>
      <c r="W68" s="538"/>
      <c r="X68" s="538"/>
      <c r="Y68" s="538"/>
      <c r="Z68" s="538"/>
    </row>
    <row r="69" spans="1:26" s="533" customFormat="1" ht="15.75" hidden="1" customHeight="1">
      <c r="A69" s="538"/>
      <c r="B69" s="538"/>
      <c r="C69" s="538"/>
      <c r="D69" s="538"/>
      <c r="E69" s="538"/>
      <c r="F69" s="538"/>
      <c r="G69" s="538"/>
      <c r="H69" s="538"/>
      <c r="I69" s="538"/>
      <c r="J69" s="570"/>
      <c r="K69" s="570"/>
      <c r="L69" s="538"/>
      <c r="M69" s="538"/>
      <c r="N69" s="570"/>
      <c r="O69" s="570"/>
      <c r="P69" s="538"/>
      <c r="Q69" s="538"/>
      <c r="R69" s="538"/>
      <c r="S69" s="538"/>
      <c r="T69" s="538"/>
      <c r="U69" s="538"/>
      <c r="V69" s="538"/>
      <c r="W69" s="538"/>
      <c r="X69" s="538"/>
      <c r="Y69" s="538"/>
      <c r="Z69" s="538"/>
    </row>
    <row r="70" spans="1:26" s="533" customFormat="1" ht="15.75" hidden="1" customHeight="1">
      <c r="A70" s="538"/>
      <c r="B70" s="538"/>
      <c r="C70" s="538"/>
      <c r="D70" s="538"/>
      <c r="E70" s="538"/>
      <c r="F70" s="538"/>
      <c r="G70" s="538"/>
      <c r="H70" s="538"/>
      <c r="I70" s="538"/>
      <c r="J70" s="570"/>
      <c r="K70" s="570"/>
      <c r="L70" s="538"/>
      <c r="M70" s="538"/>
      <c r="N70" s="570"/>
      <c r="O70" s="570"/>
      <c r="P70" s="538"/>
      <c r="Q70" s="538"/>
      <c r="R70" s="538"/>
      <c r="S70" s="538"/>
      <c r="T70" s="538"/>
      <c r="U70" s="538"/>
      <c r="V70" s="538"/>
      <c r="W70" s="538"/>
      <c r="X70" s="538"/>
      <c r="Y70" s="538"/>
      <c r="Z70" s="538"/>
    </row>
    <row r="71" spans="1:26" s="533" customFormat="1" ht="15.75" hidden="1" customHeight="1">
      <c r="A71" s="538"/>
      <c r="B71" s="538"/>
      <c r="C71" s="538"/>
      <c r="D71" s="538"/>
      <c r="E71" s="538"/>
      <c r="F71" s="538"/>
      <c r="G71" s="538"/>
      <c r="H71" s="538"/>
      <c r="I71" s="538"/>
      <c r="J71" s="570"/>
      <c r="K71" s="570"/>
      <c r="L71" s="538"/>
      <c r="M71" s="538"/>
      <c r="N71" s="570"/>
      <c r="O71" s="570"/>
      <c r="P71" s="538"/>
      <c r="Q71" s="538"/>
      <c r="R71" s="538"/>
      <c r="S71" s="538"/>
      <c r="T71" s="538"/>
      <c r="U71" s="538"/>
      <c r="V71" s="538"/>
      <c r="W71" s="538"/>
      <c r="X71" s="538"/>
      <c r="Y71" s="538"/>
      <c r="Z71" s="538"/>
    </row>
    <row r="72" spans="1:26" s="533" customFormat="1" ht="15.75" hidden="1" customHeight="1">
      <c r="A72" s="538"/>
      <c r="B72" s="538"/>
      <c r="C72" s="538"/>
      <c r="D72" s="538"/>
      <c r="E72" s="538"/>
      <c r="F72" s="538"/>
      <c r="G72" s="538"/>
      <c r="H72" s="538"/>
      <c r="I72" s="538"/>
      <c r="J72" s="570"/>
      <c r="K72" s="570"/>
      <c r="L72" s="538"/>
      <c r="M72" s="538"/>
      <c r="N72" s="570"/>
      <c r="O72" s="570"/>
      <c r="P72" s="538"/>
      <c r="Q72" s="538"/>
      <c r="R72" s="538"/>
      <c r="S72" s="538"/>
      <c r="T72" s="538"/>
      <c r="U72" s="538"/>
      <c r="V72" s="538"/>
      <c r="W72" s="538"/>
      <c r="X72" s="538"/>
      <c r="Y72" s="538"/>
      <c r="Z72" s="538"/>
    </row>
    <row r="73" spans="1:26" s="533" customFormat="1" ht="15.75" hidden="1" customHeight="1">
      <c r="A73" s="538"/>
      <c r="B73" s="538"/>
      <c r="C73" s="538"/>
      <c r="D73" s="538"/>
      <c r="E73" s="538"/>
      <c r="F73" s="538"/>
      <c r="G73" s="538"/>
      <c r="H73" s="538"/>
      <c r="I73" s="538"/>
      <c r="J73" s="570"/>
      <c r="K73" s="570"/>
      <c r="L73" s="538"/>
      <c r="M73" s="538"/>
      <c r="N73" s="570"/>
      <c r="O73" s="570"/>
      <c r="P73" s="538"/>
      <c r="Q73" s="538"/>
      <c r="R73" s="538"/>
      <c r="S73" s="538"/>
      <c r="T73" s="538"/>
      <c r="U73" s="538"/>
      <c r="V73" s="538"/>
      <c r="W73" s="538"/>
      <c r="X73" s="538"/>
      <c r="Y73" s="538"/>
      <c r="Z73" s="538"/>
    </row>
    <row r="74" spans="1:26" s="533" customFormat="1" ht="15.75" hidden="1" customHeight="1">
      <c r="A74" s="538"/>
      <c r="B74" s="538"/>
      <c r="C74" s="538"/>
      <c r="D74" s="538"/>
      <c r="E74" s="538"/>
      <c r="F74" s="538"/>
      <c r="G74" s="538"/>
      <c r="H74" s="538"/>
      <c r="I74" s="538"/>
      <c r="J74" s="570"/>
      <c r="K74" s="570"/>
      <c r="L74" s="538"/>
      <c r="M74" s="538"/>
      <c r="N74" s="570"/>
      <c r="O74" s="570"/>
      <c r="P74" s="538"/>
      <c r="Q74" s="538"/>
      <c r="R74" s="538"/>
      <c r="S74" s="538"/>
      <c r="T74" s="538"/>
      <c r="U74" s="538"/>
      <c r="V74" s="538"/>
      <c r="W74" s="538"/>
      <c r="X74" s="538"/>
      <c r="Y74" s="538"/>
      <c r="Z74" s="538"/>
    </row>
    <row r="75" spans="1:26" s="533" customFormat="1" ht="15.75" hidden="1" customHeight="1">
      <c r="A75" s="538"/>
      <c r="B75" s="538"/>
      <c r="C75" s="538"/>
      <c r="D75" s="538"/>
      <c r="E75" s="538"/>
      <c r="F75" s="538"/>
      <c r="G75" s="538"/>
      <c r="H75" s="538"/>
      <c r="I75" s="538"/>
      <c r="J75" s="570"/>
      <c r="K75" s="570"/>
      <c r="L75" s="538"/>
      <c r="M75" s="538"/>
      <c r="N75" s="570"/>
      <c r="O75" s="570"/>
      <c r="P75" s="538"/>
      <c r="Q75" s="538"/>
      <c r="R75" s="538"/>
      <c r="S75" s="538"/>
      <c r="T75" s="538"/>
      <c r="U75" s="538"/>
      <c r="V75" s="538"/>
      <c r="W75" s="538"/>
      <c r="X75" s="538"/>
      <c r="Y75" s="538"/>
      <c r="Z75" s="538"/>
    </row>
    <row r="76" spans="1:26" s="533" customFormat="1" ht="15.75" hidden="1" customHeight="1">
      <c r="A76" s="538"/>
      <c r="B76" s="538"/>
      <c r="C76" s="538"/>
      <c r="D76" s="538"/>
      <c r="E76" s="538"/>
      <c r="F76" s="538"/>
      <c r="G76" s="538"/>
      <c r="H76" s="538"/>
      <c r="I76" s="538"/>
      <c r="J76" s="570"/>
      <c r="K76" s="570"/>
      <c r="L76" s="538"/>
      <c r="M76" s="538"/>
      <c r="N76" s="570"/>
      <c r="O76" s="570"/>
      <c r="P76" s="538"/>
      <c r="Q76" s="538"/>
      <c r="R76" s="538"/>
      <c r="S76" s="538"/>
      <c r="T76" s="538"/>
      <c r="U76" s="538"/>
      <c r="V76" s="538"/>
      <c r="W76" s="538"/>
      <c r="X76" s="538"/>
      <c r="Y76" s="538"/>
      <c r="Z76" s="538"/>
    </row>
    <row r="77" spans="1:26" s="533" customFormat="1" ht="15.75" hidden="1" customHeight="1">
      <c r="A77" s="538"/>
      <c r="B77" s="538"/>
      <c r="C77" s="538"/>
      <c r="D77" s="538"/>
      <c r="E77" s="538"/>
      <c r="F77" s="538"/>
      <c r="G77" s="538"/>
      <c r="H77" s="538"/>
      <c r="I77" s="538"/>
      <c r="J77" s="570"/>
      <c r="K77" s="570"/>
      <c r="L77" s="538"/>
      <c r="M77" s="538"/>
      <c r="N77" s="570"/>
      <c r="O77" s="570"/>
      <c r="P77" s="538"/>
      <c r="Q77" s="538"/>
      <c r="R77" s="538"/>
      <c r="S77" s="538"/>
      <c r="T77" s="538"/>
      <c r="U77" s="538"/>
      <c r="V77" s="538"/>
      <c r="W77" s="538"/>
      <c r="X77" s="538"/>
      <c r="Y77" s="538"/>
      <c r="Z77" s="538"/>
    </row>
    <row r="78" spans="1:26" s="533" customFormat="1" ht="15.75" hidden="1" customHeight="1">
      <c r="A78" s="538"/>
      <c r="B78" s="538"/>
      <c r="C78" s="538"/>
      <c r="D78" s="538"/>
      <c r="E78" s="538"/>
      <c r="F78" s="538"/>
      <c r="G78" s="538"/>
      <c r="H78" s="538"/>
      <c r="I78" s="538"/>
      <c r="J78" s="570"/>
      <c r="K78" s="570"/>
      <c r="L78" s="538"/>
      <c r="M78" s="538"/>
      <c r="N78" s="570"/>
      <c r="O78" s="570"/>
      <c r="P78" s="538"/>
      <c r="Q78" s="538"/>
      <c r="R78" s="538"/>
      <c r="S78" s="538"/>
      <c r="T78" s="538"/>
      <c r="U78" s="538"/>
      <c r="V78" s="538"/>
      <c r="W78" s="538"/>
      <c r="X78" s="538"/>
      <c r="Y78" s="538"/>
      <c r="Z78" s="538"/>
    </row>
    <row r="79" spans="1:26" s="533" customFormat="1" ht="15.75" hidden="1" customHeight="1">
      <c r="A79" s="538"/>
      <c r="B79" s="538"/>
      <c r="C79" s="538"/>
      <c r="D79" s="538"/>
      <c r="E79" s="538"/>
      <c r="F79" s="538"/>
      <c r="G79" s="538"/>
      <c r="H79" s="538"/>
      <c r="I79" s="538"/>
      <c r="J79" s="570"/>
      <c r="K79" s="570"/>
      <c r="L79" s="538"/>
      <c r="M79" s="538"/>
      <c r="N79" s="570"/>
      <c r="O79" s="570"/>
      <c r="P79" s="538"/>
      <c r="Q79" s="538"/>
      <c r="R79" s="538"/>
      <c r="S79" s="538"/>
      <c r="T79" s="538"/>
      <c r="U79" s="538"/>
      <c r="V79" s="538"/>
      <c r="W79" s="538"/>
      <c r="X79" s="538"/>
      <c r="Y79" s="538"/>
      <c r="Z79" s="538"/>
    </row>
    <row r="80" spans="1:26" s="533" customFormat="1" ht="15.75" hidden="1" customHeight="1">
      <c r="A80" s="538"/>
      <c r="B80" s="538"/>
      <c r="C80" s="538"/>
      <c r="D80" s="538"/>
      <c r="E80" s="538"/>
      <c r="F80" s="538"/>
      <c r="G80" s="538"/>
      <c r="H80" s="538"/>
      <c r="I80" s="538"/>
      <c r="J80" s="570"/>
      <c r="K80" s="570"/>
      <c r="L80" s="538"/>
      <c r="M80" s="538"/>
      <c r="N80" s="570"/>
      <c r="O80" s="570"/>
      <c r="P80" s="538"/>
      <c r="Q80" s="538"/>
      <c r="R80" s="538"/>
      <c r="S80" s="538"/>
      <c r="T80" s="538"/>
      <c r="U80" s="538"/>
      <c r="V80" s="538"/>
      <c r="W80" s="538"/>
      <c r="X80" s="538"/>
      <c r="Y80" s="538"/>
      <c r="Z80" s="538"/>
    </row>
    <row r="81" spans="1:26" s="533" customFormat="1" ht="15.75" hidden="1" customHeight="1">
      <c r="A81" s="538"/>
      <c r="B81" s="538"/>
      <c r="C81" s="538"/>
      <c r="D81" s="538"/>
      <c r="E81" s="538"/>
      <c r="F81" s="538"/>
      <c r="G81" s="538"/>
      <c r="H81" s="538"/>
      <c r="I81" s="538"/>
      <c r="J81" s="570"/>
      <c r="K81" s="570"/>
      <c r="L81" s="538"/>
      <c r="M81" s="538"/>
      <c r="N81" s="570"/>
      <c r="O81" s="570"/>
      <c r="P81" s="538"/>
      <c r="Q81" s="538"/>
      <c r="R81" s="538"/>
      <c r="S81" s="538"/>
      <c r="T81" s="538"/>
      <c r="U81" s="538"/>
      <c r="V81" s="538"/>
      <c r="W81" s="538"/>
      <c r="X81" s="538"/>
      <c r="Y81" s="538"/>
      <c r="Z81" s="538"/>
    </row>
    <row r="82" spans="1:26" s="533" customFormat="1" ht="15.75" hidden="1" customHeight="1">
      <c r="A82" s="538"/>
      <c r="B82" s="538"/>
      <c r="C82" s="538"/>
      <c r="D82" s="538"/>
      <c r="E82" s="538"/>
      <c r="F82" s="538"/>
      <c r="G82" s="538"/>
      <c r="H82" s="538"/>
      <c r="I82" s="538"/>
      <c r="J82" s="570"/>
      <c r="K82" s="570"/>
      <c r="L82" s="538"/>
      <c r="M82" s="538"/>
      <c r="N82" s="570"/>
      <c r="O82" s="570"/>
      <c r="P82" s="538"/>
      <c r="Q82" s="538"/>
      <c r="R82" s="538"/>
      <c r="S82" s="538"/>
      <c r="T82" s="538"/>
      <c r="U82" s="538"/>
      <c r="V82" s="538"/>
      <c r="W82" s="538"/>
      <c r="X82" s="538"/>
      <c r="Y82" s="538"/>
      <c r="Z82" s="538"/>
    </row>
    <row r="83" spans="1:26" s="533" customFormat="1" ht="15.75" hidden="1" customHeight="1">
      <c r="A83" s="538"/>
      <c r="B83" s="538"/>
      <c r="C83" s="538"/>
      <c r="D83" s="538"/>
      <c r="E83" s="538"/>
      <c r="F83" s="538"/>
      <c r="G83" s="538"/>
      <c r="H83" s="538"/>
      <c r="I83" s="538"/>
      <c r="J83" s="570"/>
      <c r="K83" s="570"/>
      <c r="L83" s="538"/>
      <c r="M83" s="538"/>
      <c r="N83" s="570"/>
      <c r="O83" s="570"/>
      <c r="P83" s="538"/>
      <c r="Q83" s="538"/>
      <c r="R83" s="538"/>
      <c r="S83" s="538"/>
      <c r="T83" s="538"/>
      <c r="U83" s="538"/>
      <c r="V83" s="538"/>
      <c r="W83" s="538"/>
      <c r="X83" s="538"/>
      <c r="Y83" s="538"/>
      <c r="Z83" s="538"/>
    </row>
    <row r="84" spans="1:26" s="533" customFormat="1" ht="15.75" hidden="1" customHeight="1">
      <c r="A84" s="538"/>
      <c r="B84" s="538"/>
      <c r="C84" s="538"/>
      <c r="D84" s="538"/>
      <c r="E84" s="538"/>
      <c r="F84" s="538"/>
      <c r="G84" s="538"/>
      <c r="H84" s="538"/>
      <c r="I84" s="538"/>
      <c r="J84" s="570"/>
      <c r="K84" s="570"/>
      <c r="L84" s="538"/>
      <c r="M84" s="538"/>
      <c r="N84" s="570"/>
      <c r="O84" s="570"/>
      <c r="P84" s="538"/>
      <c r="Q84" s="538"/>
      <c r="R84" s="538"/>
      <c r="S84" s="538"/>
      <c r="T84" s="538"/>
      <c r="U84" s="538"/>
      <c r="V84" s="538"/>
      <c r="W84" s="538"/>
      <c r="X84" s="538"/>
      <c r="Y84" s="538"/>
      <c r="Z84" s="538"/>
    </row>
    <row r="85" spans="1:26" s="533" customFormat="1" ht="15" hidden="1" customHeight="1">
      <c r="A85" s="532"/>
      <c r="B85" s="532"/>
      <c r="C85" s="532"/>
      <c r="D85" s="532"/>
      <c r="E85" s="532"/>
      <c r="F85" s="532"/>
      <c r="G85" s="532"/>
      <c r="H85" s="532"/>
      <c r="I85" s="532"/>
      <c r="J85" s="571"/>
      <c r="K85" s="571"/>
      <c r="L85" s="532"/>
      <c r="M85" s="532"/>
      <c r="N85" s="571"/>
      <c r="O85" s="571"/>
      <c r="P85" s="532"/>
      <c r="Q85" s="532"/>
      <c r="R85" s="532"/>
      <c r="S85" s="532"/>
      <c r="T85" s="532"/>
      <c r="U85" s="532"/>
      <c r="V85" s="532"/>
      <c r="W85" s="532"/>
      <c r="X85" s="532"/>
      <c r="Y85" s="532"/>
      <c r="Z85" s="532"/>
    </row>
    <row r="86" spans="1:26" ht="15.75" customHeight="1">
      <c r="A86" s="572"/>
      <c r="B86" s="572"/>
      <c r="C86" s="572"/>
      <c r="D86" s="572"/>
      <c r="E86" s="572"/>
      <c r="F86" s="572"/>
      <c r="G86" s="572"/>
      <c r="H86" s="572"/>
      <c r="I86" s="572"/>
      <c r="J86" s="573"/>
      <c r="K86" s="573"/>
      <c r="L86" s="572"/>
      <c r="M86" s="572"/>
      <c r="N86" s="573"/>
      <c r="O86" s="573"/>
      <c r="P86" s="572"/>
      <c r="Q86" s="572"/>
      <c r="R86" s="572"/>
      <c r="S86" s="572"/>
      <c r="T86" s="572"/>
      <c r="U86" s="572"/>
      <c r="V86" s="572"/>
      <c r="W86" s="572"/>
      <c r="X86" s="572"/>
      <c r="Y86" s="572"/>
      <c r="Z86" s="572"/>
    </row>
    <row r="87" spans="1:26" ht="15.75" customHeight="1">
      <c r="A87" s="572"/>
      <c r="B87" s="572"/>
      <c r="C87" s="572"/>
      <c r="D87" s="572"/>
      <c r="E87" s="572"/>
      <c r="F87" s="572"/>
      <c r="G87" s="572"/>
      <c r="H87" s="572"/>
      <c r="I87" s="572"/>
      <c r="J87" s="573"/>
      <c r="K87" s="573"/>
      <c r="L87" s="572"/>
      <c r="M87" s="572"/>
      <c r="N87" s="573"/>
      <c r="O87" s="573"/>
      <c r="P87" s="572"/>
      <c r="Q87" s="572"/>
      <c r="R87" s="572"/>
      <c r="S87" s="572"/>
      <c r="T87" s="572"/>
      <c r="U87" s="572"/>
      <c r="V87" s="572"/>
      <c r="W87" s="572"/>
      <c r="X87" s="572"/>
      <c r="Y87" s="572"/>
      <c r="Z87" s="572"/>
    </row>
    <row r="88" spans="1:26" ht="15.75" hidden="1" customHeight="1">
      <c r="A88" s="572"/>
      <c r="B88" s="572"/>
      <c r="C88" s="572"/>
      <c r="D88" s="572"/>
      <c r="E88" s="572"/>
      <c r="F88" s="572"/>
      <c r="G88" s="572"/>
      <c r="H88" s="572"/>
      <c r="I88" s="572"/>
      <c r="J88" s="573"/>
      <c r="K88" s="573"/>
      <c r="L88" s="572"/>
      <c r="M88" s="572"/>
      <c r="N88" s="573"/>
      <c r="O88" s="573"/>
      <c r="P88" s="572"/>
      <c r="Q88" s="572"/>
      <c r="R88" s="572"/>
      <c r="S88" s="572"/>
      <c r="T88" s="572"/>
      <c r="U88" s="572"/>
      <c r="V88" s="572"/>
      <c r="W88" s="572"/>
      <c r="X88" s="572"/>
      <c r="Y88" s="572"/>
      <c r="Z88" s="572"/>
    </row>
    <row r="89" spans="1:26" ht="15.75" hidden="1" customHeight="1">
      <c r="A89" s="572"/>
      <c r="B89" s="572"/>
      <c r="C89" s="572"/>
      <c r="D89" s="572"/>
      <c r="E89" s="572"/>
      <c r="F89" s="572"/>
      <c r="G89" s="572"/>
      <c r="H89" s="572"/>
      <c r="I89" s="572"/>
      <c r="J89" s="573"/>
      <c r="K89" s="573"/>
      <c r="L89" s="572"/>
      <c r="M89" s="572"/>
      <c r="N89" s="573"/>
      <c r="O89" s="573"/>
      <c r="P89" s="572"/>
      <c r="Q89" s="572"/>
      <c r="R89" s="572"/>
      <c r="S89" s="572"/>
      <c r="T89" s="572"/>
      <c r="U89" s="572"/>
      <c r="V89" s="572"/>
      <c r="W89" s="572"/>
      <c r="X89" s="572"/>
      <c r="Y89" s="572"/>
      <c r="Z89" s="572"/>
    </row>
    <row r="90" spans="1:26" ht="15.75" hidden="1" customHeight="1">
      <c r="A90" s="572"/>
      <c r="B90" s="572"/>
      <c r="C90" s="572"/>
      <c r="D90" s="572"/>
      <c r="E90" s="572"/>
      <c r="F90" s="572"/>
      <c r="G90" s="572"/>
      <c r="H90" s="572"/>
      <c r="I90" s="572"/>
      <c r="J90" s="573"/>
      <c r="K90" s="573"/>
      <c r="L90" s="572"/>
      <c r="M90" s="572"/>
      <c r="N90" s="573"/>
      <c r="O90" s="573"/>
      <c r="P90" s="572"/>
      <c r="Q90" s="572"/>
      <c r="R90" s="572"/>
      <c r="S90" s="572"/>
      <c r="T90" s="572"/>
      <c r="U90" s="572"/>
      <c r="V90" s="572"/>
      <c r="W90" s="572"/>
      <c r="X90" s="572"/>
      <c r="Y90" s="572"/>
      <c r="Z90" s="572"/>
    </row>
    <row r="91" spans="1:26" ht="15.75" hidden="1" customHeight="1">
      <c r="A91" s="572"/>
      <c r="B91" s="572"/>
      <c r="C91" s="572"/>
      <c r="D91" s="572"/>
      <c r="E91" s="572"/>
      <c r="F91" s="572"/>
      <c r="G91" s="572"/>
      <c r="H91" s="572"/>
      <c r="I91" s="572"/>
      <c r="J91" s="573"/>
      <c r="K91" s="573"/>
      <c r="L91" s="572"/>
      <c r="M91" s="572"/>
      <c r="N91" s="573"/>
      <c r="O91" s="573"/>
      <c r="P91" s="572"/>
      <c r="Q91" s="572"/>
      <c r="R91" s="572"/>
      <c r="S91" s="572"/>
      <c r="T91" s="572"/>
      <c r="U91" s="572"/>
      <c r="V91" s="572"/>
      <c r="W91" s="572"/>
      <c r="X91" s="572"/>
      <c r="Y91" s="572"/>
      <c r="Z91" s="572"/>
    </row>
    <row r="92" spans="1:26" ht="15.75" hidden="1" customHeight="1">
      <c r="A92" s="572"/>
      <c r="B92" s="572"/>
      <c r="C92" s="572"/>
      <c r="D92" s="572"/>
      <c r="E92" s="572"/>
      <c r="F92" s="572"/>
      <c r="G92" s="572"/>
      <c r="H92" s="572"/>
      <c r="I92" s="572"/>
      <c r="J92" s="573"/>
      <c r="K92" s="573"/>
      <c r="L92" s="572"/>
      <c r="M92" s="572"/>
      <c r="N92" s="573"/>
      <c r="O92" s="573"/>
      <c r="P92" s="572"/>
      <c r="Q92" s="572"/>
      <c r="R92" s="572"/>
      <c r="S92" s="572"/>
      <c r="T92" s="572"/>
      <c r="U92" s="572"/>
      <c r="V92" s="572"/>
      <c r="W92" s="572"/>
      <c r="X92" s="572"/>
      <c r="Y92" s="572"/>
      <c r="Z92" s="572"/>
    </row>
    <row r="93" spans="1:26" ht="15.75" hidden="1" customHeight="1">
      <c r="A93" s="572"/>
      <c r="B93" s="572"/>
      <c r="C93" s="572"/>
      <c r="D93" s="572"/>
      <c r="E93" s="572"/>
      <c r="F93" s="572"/>
      <c r="G93" s="572"/>
      <c r="H93" s="572"/>
      <c r="I93" s="572"/>
      <c r="J93" s="573"/>
      <c r="K93" s="573"/>
      <c r="L93" s="572"/>
      <c r="M93" s="572"/>
      <c r="N93" s="573"/>
      <c r="O93" s="573"/>
      <c r="P93" s="572"/>
      <c r="Q93" s="572"/>
      <c r="R93" s="572"/>
      <c r="S93" s="572"/>
      <c r="T93" s="572"/>
      <c r="U93" s="572"/>
      <c r="V93" s="572"/>
      <c r="W93" s="572"/>
      <c r="X93" s="572"/>
      <c r="Y93" s="572"/>
      <c r="Z93" s="572"/>
    </row>
    <row r="94" spans="1:26" ht="15.75" hidden="1" customHeight="1">
      <c r="A94" s="572"/>
      <c r="B94" s="572"/>
      <c r="C94" s="572"/>
      <c r="D94" s="572"/>
      <c r="E94" s="572"/>
      <c r="F94" s="572"/>
      <c r="G94" s="572"/>
      <c r="H94" s="572"/>
      <c r="I94" s="572"/>
      <c r="J94" s="573"/>
      <c r="K94" s="573"/>
      <c r="L94" s="572"/>
      <c r="M94" s="572"/>
      <c r="N94" s="573"/>
      <c r="O94" s="573"/>
      <c r="P94" s="572"/>
      <c r="Q94" s="572"/>
      <c r="R94" s="572"/>
      <c r="S94" s="572"/>
      <c r="T94" s="572"/>
      <c r="U94" s="572"/>
      <c r="V94" s="572"/>
      <c r="W94" s="572"/>
      <c r="X94" s="572"/>
      <c r="Y94" s="572"/>
      <c r="Z94" s="572"/>
    </row>
    <row r="95" spans="1:26" ht="15.75" hidden="1" customHeight="1">
      <c r="A95" s="572"/>
      <c r="B95" s="572"/>
      <c r="C95" s="572"/>
      <c r="D95" s="572"/>
      <c r="E95" s="572"/>
      <c r="F95" s="572"/>
      <c r="G95" s="572"/>
      <c r="H95" s="572"/>
      <c r="I95" s="572"/>
      <c r="J95" s="573"/>
      <c r="K95" s="573"/>
      <c r="L95" s="572"/>
      <c r="M95" s="572"/>
      <c r="N95" s="573"/>
      <c r="O95" s="573"/>
      <c r="P95" s="572"/>
      <c r="Q95" s="572"/>
      <c r="R95" s="572"/>
      <c r="S95" s="572"/>
      <c r="T95" s="572"/>
      <c r="U95" s="572"/>
      <c r="V95" s="572"/>
      <c r="W95" s="572"/>
      <c r="X95" s="572"/>
      <c r="Y95" s="572"/>
      <c r="Z95" s="572"/>
    </row>
    <row r="96" spans="1:26" ht="15.75" hidden="1" customHeight="1">
      <c r="A96" s="572"/>
      <c r="B96" s="572"/>
      <c r="C96" s="572"/>
      <c r="D96" s="572"/>
      <c r="E96" s="572"/>
      <c r="F96" s="572"/>
      <c r="G96" s="572"/>
      <c r="H96" s="572"/>
      <c r="I96" s="572"/>
      <c r="J96" s="573"/>
      <c r="K96" s="573"/>
      <c r="L96" s="572"/>
      <c r="M96" s="572"/>
      <c r="N96" s="573"/>
      <c r="O96" s="573"/>
      <c r="P96" s="572"/>
      <c r="Q96" s="572"/>
      <c r="R96" s="572"/>
      <c r="S96" s="572"/>
      <c r="T96" s="572"/>
      <c r="U96" s="572"/>
      <c r="V96" s="572"/>
      <c r="W96" s="572"/>
      <c r="X96" s="572"/>
      <c r="Y96" s="572"/>
      <c r="Z96" s="572"/>
    </row>
    <row r="97" spans="1:26" ht="15.75" hidden="1" customHeight="1">
      <c r="A97" s="572"/>
      <c r="B97" s="572"/>
      <c r="C97" s="572"/>
      <c r="D97" s="572"/>
      <c r="E97" s="572"/>
      <c r="F97" s="572"/>
      <c r="G97" s="572"/>
      <c r="H97" s="572"/>
      <c r="I97" s="572"/>
      <c r="J97" s="573"/>
      <c r="K97" s="573"/>
      <c r="L97" s="572"/>
      <c r="M97" s="572"/>
      <c r="N97" s="573"/>
      <c r="O97" s="573"/>
      <c r="P97" s="572"/>
      <c r="Q97" s="572"/>
      <c r="R97" s="572"/>
      <c r="S97" s="572"/>
      <c r="T97" s="572"/>
      <c r="U97" s="572"/>
      <c r="V97" s="572"/>
      <c r="W97" s="572"/>
      <c r="X97" s="572"/>
      <c r="Y97" s="572"/>
      <c r="Z97" s="572"/>
    </row>
    <row r="98" spans="1:26" ht="15.75" hidden="1" customHeight="1">
      <c r="A98" s="572"/>
      <c r="B98" s="572"/>
      <c r="C98" s="572"/>
      <c r="D98" s="572"/>
      <c r="E98" s="572"/>
      <c r="F98" s="572"/>
      <c r="G98" s="572"/>
      <c r="H98" s="572"/>
      <c r="I98" s="572"/>
      <c r="J98" s="573"/>
      <c r="K98" s="573"/>
      <c r="L98" s="572"/>
      <c r="M98" s="572"/>
      <c r="N98" s="573"/>
      <c r="O98" s="573"/>
      <c r="P98" s="572"/>
      <c r="Q98" s="572"/>
      <c r="R98" s="572"/>
      <c r="S98" s="572"/>
      <c r="T98" s="572"/>
      <c r="U98" s="572"/>
      <c r="V98" s="572"/>
      <c r="W98" s="572"/>
      <c r="X98" s="572"/>
      <c r="Y98" s="572"/>
      <c r="Z98" s="572"/>
    </row>
    <row r="99" spans="1:26" ht="15.75" hidden="1" customHeight="1">
      <c r="A99" s="572"/>
      <c r="B99" s="572"/>
      <c r="C99" s="572"/>
      <c r="D99" s="572"/>
      <c r="E99" s="572"/>
      <c r="F99" s="572"/>
      <c r="G99" s="572"/>
      <c r="H99" s="572"/>
      <c r="I99" s="572"/>
      <c r="J99" s="573"/>
      <c r="K99" s="573"/>
      <c r="L99" s="572"/>
      <c r="M99" s="572"/>
      <c r="N99" s="573"/>
      <c r="O99" s="573"/>
      <c r="P99" s="572"/>
      <c r="Q99" s="572"/>
      <c r="R99" s="572"/>
      <c r="S99" s="572"/>
      <c r="T99" s="572"/>
      <c r="U99" s="572"/>
      <c r="V99" s="572"/>
      <c r="W99" s="572"/>
      <c r="X99" s="572"/>
      <c r="Y99" s="572"/>
      <c r="Z99" s="572"/>
    </row>
    <row r="100" spans="1:26" ht="15.75" hidden="1" customHeight="1">
      <c r="A100" s="572"/>
      <c r="B100" s="572"/>
      <c r="C100" s="572"/>
      <c r="D100" s="572"/>
      <c r="E100" s="572"/>
      <c r="F100" s="572"/>
      <c r="G100" s="572"/>
      <c r="H100" s="572"/>
      <c r="I100" s="572"/>
      <c r="J100" s="573"/>
      <c r="K100" s="573"/>
      <c r="L100" s="572"/>
      <c r="M100" s="572"/>
      <c r="N100" s="573"/>
      <c r="O100" s="573"/>
      <c r="P100" s="572"/>
      <c r="Q100" s="572"/>
      <c r="R100" s="572"/>
      <c r="S100" s="572"/>
      <c r="T100" s="572"/>
      <c r="U100" s="572"/>
      <c r="V100" s="572"/>
      <c r="W100" s="572"/>
      <c r="X100" s="572"/>
      <c r="Y100" s="572"/>
      <c r="Z100" s="572"/>
    </row>
    <row r="101" spans="1:26" ht="15.75" hidden="1" customHeight="1">
      <c r="A101" s="572"/>
      <c r="B101" s="572"/>
      <c r="C101" s="572"/>
      <c r="D101" s="572"/>
      <c r="E101" s="572"/>
      <c r="F101" s="572"/>
      <c r="G101" s="572"/>
      <c r="H101" s="572"/>
      <c r="I101" s="572"/>
      <c r="J101" s="573"/>
      <c r="K101" s="573"/>
      <c r="L101" s="572"/>
      <c r="M101" s="572"/>
      <c r="N101" s="573"/>
      <c r="O101" s="573"/>
      <c r="P101" s="572"/>
      <c r="Q101" s="572"/>
      <c r="R101" s="572"/>
      <c r="S101" s="572"/>
      <c r="T101" s="572"/>
      <c r="U101" s="572"/>
      <c r="V101" s="572"/>
      <c r="W101" s="572"/>
      <c r="X101" s="572"/>
      <c r="Y101" s="572"/>
      <c r="Z101" s="572"/>
    </row>
    <row r="102" spans="1:26" ht="15.75" hidden="1" customHeight="1">
      <c r="A102" s="572"/>
      <c r="B102" s="572"/>
      <c r="C102" s="572"/>
      <c r="D102" s="572"/>
      <c r="E102" s="572"/>
      <c r="F102" s="572"/>
      <c r="G102" s="572"/>
      <c r="H102" s="572"/>
      <c r="I102" s="572"/>
      <c r="J102" s="573"/>
      <c r="K102" s="573"/>
      <c r="L102" s="572"/>
      <c r="M102" s="572"/>
      <c r="N102" s="573"/>
      <c r="O102" s="573"/>
      <c r="P102" s="572"/>
      <c r="Q102" s="572"/>
      <c r="R102" s="572"/>
      <c r="S102" s="572"/>
      <c r="T102" s="572"/>
      <c r="U102" s="572"/>
      <c r="V102" s="572"/>
      <c r="W102" s="572"/>
      <c r="X102" s="572"/>
      <c r="Y102" s="572"/>
      <c r="Z102" s="572"/>
    </row>
    <row r="103" spans="1:26" ht="15.75" hidden="1" customHeight="1">
      <c r="A103" s="572"/>
      <c r="B103" s="572"/>
      <c r="C103" s="572"/>
      <c r="D103" s="572"/>
      <c r="E103" s="572"/>
      <c r="F103" s="572"/>
      <c r="G103" s="572"/>
      <c r="H103" s="572"/>
      <c r="I103" s="572"/>
      <c r="J103" s="573"/>
      <c r="K103" s="573"/>
      <c r="L103" s="572"/>
      <c r="M103" s="572"/>
      <c r="N103" s="573"/>
      <c r="O103" s="573"/>
      <c r="P103" s="572"/>
      <c r="Q103" s="572"/>
      <c r="R103" s="572"/>
      <c r="S103" s="572"/>
      <c r="T103" s="572"/>
      <c r="U103" s="572"/>
      <c r="V103" s="572"/>
      <c r="W103" s="572"/>
      <c r="X103" s="572"/>
      <c r="Y103" s="572"/>
      <c r="Z103" s="572"/>
    </row>
    <row r="104" spans="1:26" ht="15.75" hidden="1" customHeight="1">
      <c r="A104" s="572"/>
      <c r="B104" s="572"/>
      <c r="C104" s="572"/>
      <c r="D104" s="572"/>
      <c r="E104" s="572"/>
      <c r="F104" s="572"/>
      <c r="G104" s="572"/>
      <c r="H104" s="572"/>
      <c r="I104" s="572"/>
      <c r="J104" s="573"/>
      <c r="K104" s="573"/>
      <c r="L104" s="572"/>
      <c r="M104" s="572"/>
      <c r="N104" s="573"/>
      <c r="O104" s="573"/>
      <c r="P104" s="572"/>
      <c r="Q104" s="572"/>
      <c r="R104" s="572"/>
      <c r="S104" s="572"/>
      <c r="T104" s="572"/>
      <c r="U104" s="572"/>
      <c r="V104" s="572"/>
      <c r="W104" s="572"/>
      <c r="X104" s="572"/>
      <c r="Y104" s="572"/>
      <c r="Z104" s="572"/>
    </row>
    <row r="105" spans="1:26" ht="15.75" hidden="1" customHeight="1">
      <c r="A105" s="572"/>
      <c r="B105" s="572"/>
      <c r="C105" s="572"/>
      <c r="D105" s="572"/>
      <c r="E105" s="572"/>
      <c r="F105" s="572"/>
      <c r="G105" s="572"/>
      <c r="H105" s="572"/>
      <c r="I105" s="572"/>
      <c r="J105" s="573"/>
      <c r="K105" s="573"/>
      <c r="L105" s="572"/>
      <c r="M105" s="572"/>
      <c r="N105" s="573"/>
      <c r="O105" s="573"/>
      <c r="P105" s="572"/>
      <c r="Q105" s="572"/>
      <c r="R105" s="572"/>
      <c r="S105" s="572"/>
      <c r="T105" s="572"/>
      <c r="U105" s="572"/>
      <c r="V105" s="572"/>
      <c r="W105" s="572"/>
      <c r="X105" s="572"/>
      <c r="Y105" s="572"/>
      <c r="Z105" s="572"/>
    </row>
    <row r="106" spans="1:26" ht="15.75" hidden="1" customHeight="1">
      <c r="A106" s="572"/>
      <c r="B106" s="572"/>
      <c r="C106" s="572"/>
      <c r="D106" s="572"/>
      <c r="E106" s="572"/>
      <c r="F106" s="572"/>
      <c r="G106" s="572"/>
      <c r="H106" s="572"/>
      <c r="I106" s="572"/>
      <c r="J106" s="573"/>
      <c r="K106" s="573"/>
      <c r="L106" s="572"/>
      <c r="M106" s="572"/>
      <c r="N106" s="573"/>
      <c r="O106" s="573"/>
      <c r="P106" s="572"/>
      <c r="Q106" s="572"/>
      <c r="R106" s="572"/>
      <c r="S106" s="572"/>
      <c r="T106" s="572"/>
      <c r="U106" s="572"/>
      <c r="V106" s="572"/>
      <c r="W106" s="572"/>
      <c r="X106" s="572"/>
      <c r="Y106" s="572"/>
      <c r="Z106" s="572"/>
    </row>
    <row r="107" spans="1:26" ht="15.75" hidden="1" customHeight="1">
      <c r="A107" s="572"/>
      <c r="B107" s="572"/>
      <c r="C107" s="572"/>
      <c r="D107" s="572"/>
      <c r="E107" s="572"/>
      <c r="F107" s="572"/>
      <c r="G107" s="572"/>
      <c r="H107" s="572"/>
      <c r="I107" s="572"/>
      <c r="J107" s="573"/>
      <c r="K107" s="573"/>
      <c r="L107" s="572"/>
      <c r="M107" s="572"/>
      <c r="N107" s="573"/>
      <c r="O107" s="573"/>
      <c r="P107" s="572"/>
      <c r="Q107" s="572"/>
      <c r="R107" s="572"/>
      <c r="S107" s="572"/>
      <c r="T107" s="572"/>
      <c r="U107" s="572"/>
      <c r="V107" s="572"/>
      <c r="W107" s="572"/>
      <c r="X107" s="572"/>
      <c r="Y107" s="572"/>
      <c r="Z107" s="572"/>
    </row>
    <row r="108" spans="1:26" ht="15.75" hidden="1" customHeight="1">
      <c r="A108" s="572"/>
      <c r="B108" s="572"/>
      <c r="C108" s="572"/>
      <c r="D108" s="572"/>
      <c r="E108" s="572"/>
      <c r="F108" s="572"/>
      <c r="G108" s="572"/>
      <c r="H108" s="572"/>
      <c r="I108" s="572"/>
      <c r="J108" s="573"/>
      <c r="K108" s="573"/>
      <c r="L108" s="572"/>
      <c r="M108" s="572"/>
      <c r="N108" s="573"/>
      <c r="O108" s="573"/>
      <c r="P108" s="572"/>
      <c r="Q108" s="572"/>
      <c r="R108" s="572"/>
      <c r="S108" s="572"/>
      <c r="T108" s="572"/>
      <c r="U108" s="572"/>
      <c r="V108" s="572"/>
      <c r="W108" s="572"/>
      <c r="X108" s="572"/>
      <c r="Y108" s="572"/>
      <c r="Z108" s="572"/>
    </row>
    <row r="109" spans="1:26" ht="15.75" hidden="1" customHeight="1">
      <c r="A109" s="572"/>
      <c r="B109" s="572"/>
      <c r="C109" s="572"/>
      <c r="D109" s="572"/>
      <c r="E109" s="572"/>
      <c r="F109" s="572"/>
      <c r="G109" s="572"/>
      <c r="H109" s="572"/>
      <c r="I109" s="572"/>
      <c r="J109" s="573"/>
      <c r="K109" s="573"/>
      <c r="L109" s="572"/>
      <c r="M109" s="572"/>
      <c r="N109" s="573"/>
      <c r="O109" s="573"/>
      <c r="P109" s="572"/>
      <c r="Q109" s="572"/>
      <c r="R109" s="572"/>
      <c r="S109" s="572"/>
      <c r="T109" s="572"/>
      <c r="U109" s="572"/>
      <c r="V109" s="572"/>
      <c r="W109" s="572"/>
      <c r="X109" s="572"/>
      <c r="Y109" s="572"/>
      <c r="Z109" s="572"/>
    </row>
    <row r="110" spans="1:26" ht="15.75" hidden="1" customHeight="1">
      <c r="A110" s="572"/>
      <c r="B110" s="572"/>
      <c r="C110" s="572"/>
      <c r="D110" s="572"/>
      <c r="E110" s="572"/>
      <c r="F110" s="572"/>
      <c r="G110" s="572"/>
      <c r="H110" s="572"/>
      <c r="I110" s="572"/>
      <c r="J110" s="573"/>
      <c r="K110" s="573"/>
      <c r="L110" s="572"/>
      <c r="M110" s="572"/>
      <c r="N110" s="573"/>
      <c r="O110" s="573"/>
      <c r="P110" s="572"/>
      <c r="Q110" s="572"/>
      <c r="R110" s="572"/>
      <c r="S110" s="572"/>
      <c r="T110" s="572"/>
      <c r="U110" s="572"/>
      <c r="V110" s="572"/>
      <c r="W110" s="572"/>
      <c r="X110" s="572"/>
      <c r="Y110" s="572"/>
      <c r="Z110" s="572"/>
    </row>
    <row r="111" spans="1:26" ht="15.75" hidden="1" customHeight="1">
      <c r="A111" s="572"/>
      <c r="B111" s="572"/>
      <c r="C111" s="572"/>
      <c r="D111" s="572"/>
      <c r="E111" s="572"/>
      <c r="F111" s="572"/>
      <c r="G111" s="572"/>
      <c r="H111" s="572"/>
      <c r="I111" s="572"/>
      <c r="J111" s="573"/>
      <c r="K111" s="573"/>
      <c r="L111" s="572"/>
      <c r="M111" s="572"/>
      <c r="N111" s="573"/>
      <c r="O111" s="573"/>
      <c r="P111" s="572"/>
      <c r="Q111" s="572"/>
      <c r="R111" s="572"/>
      <c r="S111" s="572"/>
      <c r="T111" s="572"/>
      <c r="U111" s="572"/>
      <c r="V111" s="572"/>
      <c r="W111" s="572"/>
      <c r="X111" s="572"/>
      <c r="Y111" s="572"/>
      <c r="Z111" s="572"/>
    </row>
    <row r="112" spans="1:26" ht="15.75" hidden="1" customHeight="1">
      <c r="A112" s="572"/>
      <c r="B112" s="572"/>
      <c r="C112" s="572"/>
      <c r="D112" s="572"/>
      <c r="E112" s="572"/>
      <c r="F112" s="572"/>
      <c r="G112" s="572"/>
      <c r="H112" s="572"/>
      <c r="I112" s="572"/>
      <c r="J112" s="573"/>
      <c r="K112" s="573"/>
      <c r="L112" s="572"/>
      <c r="M112" s="572"/>
      <c r="N112" s="573"/>
      <c r="O112" s="573"/>
      <c r="P112" s="572"/>
      <c r="Q112" s="572"/>
      <c r="R112" s="572"/>
      <c r="S112" s="572"/>
      <c r="T112" s="572"/>
      <c r="U112" s="572"/>
      <c r="V112" s="572"/>
      <c r="W112" s="572"/>
      <c r="X112" s="572"/>
      <c r="Y112" s="572"/>
      <c r="Z112" s="572"/>
    </row>
    <row r="113" spans="1:26" ht="15.75" hidden="1" customHeight="1">
      <c r="A113" s="572"/>
      <c r="B113" s="572"/>
      <c r="C113" s="572"/>
      <c r="D113" s="572"/>
      <c r="E113" s="572"/>
      <c r="F113" s="572"/>
      <c r="G113" s="572"/>
      <c r="H113" s="572"/>
      <c r="I113" s="572"/>
      <c r="J113" s="573"/>
      <c r="K113" s="573"/>
      <c r="L113" s="572"/>
      <c r="M113" s="572"/>
      <c r="N113" s="573"/>
      <c r="O113" s="573"/>
      <c r="P113" s="572"/>
      <c r="Q113" s="572"/>
      <c r="R113" s="572"/>
      <c r="S113" s="572"/>
      <c r="T113" s="572"/>
      <c r="U113" s="572"/>
      <c r="V113" s="572"/>
      <c r="W113" s="572"/>
      <c r="X113" s="572"/>
      <c r="Y113" s="572"/>
      <c r="Z113" s="572"/>
    </row>
    <row r="114" spans="1:26" ht="15.75" hidden="1" customHeight="1">
      <c r="A114" s="572"/>
      <c r="B114" s="572"/>
      <c r="C114" s="572"/>
      <c r="D114" s="572"/>
      <c r="E114" s="572"/>
      <c r="F114" s="572"/>
      <c r="G114" s="572"/>
      <c r="H114" s="572"/>
      <c r="I114" s="572"/>
      <c r="J114" s="573"/>
      <c r="K114" s="573"/>
      <c r="L114" s="572"/>
      <c r="M114" s="572"/>
      <c r="N114" s="573"/>
      <c r="O114" s="573"/>
      <c r="P114" s="572"/>
      <c r="Q114" s="572"/>
      <c r="R114" s="572"/>
      <c r="S114" s="572"/>
      <c r="T114" s="572"/>
      <c r="U114" s="572"/>
      <c r="V114" s="572"/>
      <c r="W114" s="572"/>
      <c r="X114" s="572"/>
      <c r="Y114" s="572"/>
      <c r="Z114" s="572"/>
    </row>
    <row r="115" spans="1:26" ht="15.75" hidden="1" customHeight="1">
      <c r="A115" s="572"/>
      <c r="B115" s="572"/>
      <c r="C115" s="572"/>
      <c r="D115" s="572"/>
      <c r="E115" s="572"/>
      <c r="F115" s="572"/>
      <c r="G115" s="572"/>
      <c r="H115" s="572"/>
      <c r="I115" s="572"/>
      <c r="J115" s="573"/>
      <c r="K115" s="573"/>
      <c r="L115" s="572"/>
      <c r="M115" s="572"/>
      <c r="N115" s="573"/>
      <c r="O115" s="573"/>
      <c r="P115" s="572"/>
      <c r="Q115" s="572"/>
      <c r="R115" s="572"/>
      <c r="S115" s="572"/>
      <c r="T115" s="572"/>
      <c r="U115" s="572"/>
      <c r="V115" s="572"/>
      <c r="W115" s="572"/>
      <c r="X115" s="572"/>
      <c r="Y115" s="572"/>
      <c r="Z115" s="572"/>
    </row>
    <row r="116" spans="1:26" ht="15.75" hidden="1" customHeight="1">
      <c r="A116" s="572"/>
      <c r="B116" s="572"/>
      <c r="C116" s="572"/>
      <c r="D116" s="572"/>
      <c r="E116" s="572"/>
      <c r="F116" s="572"/>
      <c r="G116" s="572"/>
      <c r="H116" s="572"/>
      <c r="I116" s="572"/>
      <c r="J116" s="573"/>
      <c r="K116" s="573"/>
      <c r="L116" s="572"/>
      <c r="M116" s="572"/>
      <c r="N116" s="573"/>
      <c r="O116" s="573"/>
      <c r="P116" s="572"/>
      <c r="Q116" s="572"/>
      <c r="R116" s="572"/>
      <c r="S116" s="572"/>
      <c r="T116" s="572"/>
      <c r="U116" s="572"/>
      <c r="V116" s="572"/>
      <c r="W116" s="572"/>
      <c r="X116" s="572"/>
      <c r="Y116" s="572"/>
      <c r="Z116" s="572"/>
    </row>
    <row r="117" spans="1:26" ht="15.75" hidden="1" customHeight="1">
      <c r="A117" s="572"/>
      <c r="B117" s="572"/>
      <c r="C117" s="572"/>
      <c r="D117" s="572"/>
      <c r="E117" s="572"/>
      <c r="F117" s="572"/>
      <c r="G117" s="572"/>
      <c r="H117" s="572"/>
      <c r="I117" s="572"/>
      <c r="J117" s="573"/>
      <c r="K117" s="573"/>
      <c r="L117" s="572"/>
      <c r="M117" s="572"/>
      <c r="N117" s="573"/>
      <c r="O117" s="573"/>
      <c r="P117" s="572"/>
      <c r="Q117" s="572"/>
      <c r="R117" s="572"/>
      <c r="S117" s="572"/>
      <c r="T117" s="572"/>
      <c r="U117" s="572"/>
      <c r="V117" s="572"/>
      <c r="W117" s="572"/>
      <c r="X117" s="572"/>
      <c r="Y117" s="572"/>
      <c r="Z117" s="572"/>
    </row>
    <row r="118" spans="1:26" ht="15.75" hidden="1" customHeight="1">
      <c r="A118" s="572"/>
      <c r="B118" s="572"/>
      <c r="C118" s="572"/>
      <c r="D118" s="572"/>
      <c r="E118" s="572"/>
      <c r="F118" s="572"/>
      <c r="G118" s="572"/>
      <c r="H118" s="572"/>
      <c r="I118" s="572"/>
      <c r="J118" s="573"/>
      <c r="K118" s="573"/>
      <c r="L118" s="572"/>
      <c r="M118" s="572"/>
      <c r="N118" s="573"/>
      <c r="O118" s="573"/>
      <c r="P118" s="572"/>
      <c r="Q118" s="572"/>
      <c r="R118" s="572"/>
      <c r="S118" s="572"/>
      <c r="T118" s="572"/>
      <c r="U118" s="572"/>
      <c r="V118" s="572"/>
      <c r="W118" s="572"/>
      <c r="X118" s="572"/>
      <c r="Y118" s="572"/>
      <c r="Z118" s="572"/>
    </row>
    <row r="119" spans="1:26" ht="15.75" hidden="1" customHeight="1">
      <c r="A119" s="572"/>
      <c r="B119" s="572"/>
      <c r="C119" s="572"/>
      <c r="D119" s="572"/>
      <c r="E119" s="572"/>
      <c r="F119" s="572"/>
      <c r="G119" s="572"/>
      <c r="H119" s="572"/>
      <c r="I119" s="572"/>
      <c r="J119" s="573"/>
      <c r="K119" s="573"/>
      <c r="L119" s="572"/>
      <c r="M119" s="572"/>
      <c r="N119" s="573"/>
      <c r="O119" s="573"/>
      <c r="P119" s="572"/>
      <c r="Q119" s="572"/>
      <c r="R119" s="572"/>
      <c r="S119" s="572"/>
      <c r="T119" s="572"/>
      <c r="U119" s="572"/>
      <c r="V119" s="572"/>
      <c r="W119" s="572"/>
      <c r="X119" s="572"/>
      <c r="Y119" s="572"/>
      <c r="Z119" s="572"/>
    </row>
    <row r="120" spans="1:26" ht="15.75" hidden="1" customHeight="1">
      <c r="A120" s="572"/>
      <c r="B120" s="572"/>
      <c r="C120" s="572"/>
      <c r="D120" s="572"/>
      <c r="E120" s="572"/>
      <c r="F120" s="572"/>
      <c r="G120" s="572"/>
      <c r="H120" s="572"/>
      <c r="I120" s="572"/>
      <c r="J120" s="573"/>
      <c r="K120" s="573"/>
      <c r="L120" s="572"/>
      <c r="M120" s="572"/>
      <c r="N120" s="573"/>
      <c r="O120" s="573"/>
      <c r="P120" s="572"/>
      <c r="Q120" s="572"/>
      <c r="R120" s="572"/>
      <c r="S120" s="572"/>
      <c r="T120" s="572"/>
      <c r="U120" s="572"/>
      <c r="V120" s="572"/>
      <c r="W120" s="572"/>
      <c r="X120" s="572"/>
      <c r="Y120" s="572"/>
      <c r="Z120" s="572"/>
    </row>
    <row r="121" spans="1:26" ht="15.75" hidden="1" customHeight="1">
      <c r="A121" s="572"/>
      <c r="B121" s="572"/>
      <c r="C121" s="572"/>
      <c r="D121" s="572"/>
      <c r="E121" s="572"/>
      <c r="F121" s="572"/>
      <c r="G121" s="572"/>
      <c r="H121" s="572"/>
      <c r="I121" s="572"/>
      <c r="J121" s="573"/>
      <c r="K121" s="573"/>
      <c r="L121" s="572"/>
      <c r="M121" s="572"/>
      <c r="N121" s="573"/>
      <c r="O121" s="573"/>
      <c r="P121" s="572"/>
      <c r="Q121" s="572"/>
      <c r="R121" s="572"/>
      <c r="S121" s="572"/>
      <c r="T121" s="572"/>
      <c r="U121" s="572"/>
      <c r="V121" s="572"/>
      <c r="W121" s="572"/>
      <c r="X121" s="572"/>
      <c r="Y121" s="572"/>
      <c r="Z121" s="572"/>
    </row>
    <row r="122" spans="1:26" ht="15.75" hidden="1" customHeight="1">
      <c r="A122" s="572"/>
      <c r="B122" s="572"/>
      <c r="C122" s="572"/>
      <c r="D122" s="572"/>
      <c r="E122" s="572"/>
      <c r="F122" s="572"/>
      <c r="G122" s="572"/>
      <c r="H122" s="572"/>
      <c r="I122" s="572"/>
      <c r="J122" s="573"/>
      <c r="K122" s="573"/>
      <c r="L122" s="572"/>
      <c r="M122" s="572"/>
      <c r="N122" s="573"/>
      <c r="O122" s="573"/>
      <c r="P122" s="572"/>
      <c r="Q122" s="572"/>
      <c r="R122" s="572"/>
      <c r="S122" s="572"/>
      <c r="T122" s="572"/>
      <c r="U122" s="572"/>
      <c r="V122" s="572"/>
      <c r="W122" s="572"/>
      <c r="X122" s="572"/>
      <c r="Y122" s="572"/>
      <c r="Z122" s="572"/>
    </row>
    <row r="123" spans="1:26" ht="15.75" hidden="1" customHeight="1">
      <c r="A123" s="572"/>
      <c r="B123" s="572"/>
      <c r="C123" s="572"/>
      <c r="D123" s="572"/>
      <c r="E123" s="572"/>
      <c r="F123" s="572"/>
      <c r="G123" s="572"/>
      <c r="H123" s="572"/>
      <c r="I123" s="572"/>
      <c r="J123" s="573"/>
      <c r="K123" s="573"/>
      <c r="L123" s="572"/>
      <c r="M123" s="572"/>
      <c r="N123" s="573"/>
      <c r="O123" s="573"/>
      <c r="P123" s="572"/>
      <c r="Q123" s="572"/>
      <c r="R123" s="572"/>
      <c r="S123" s="572"/>
      <c r="T123" s="572"/>
      <c r="U123" s="572"/>
      <c r="V123" s="572"/>
      <c r="W123" s="572"/>
      <c r="X123" s="572"/>
      <c r="Y123" s="572"/>
      <c r="Z123" s="572"/>
    </row>
    <row r="124" spans="1:26" ht="15.75" hidden="1" customHeight="1">
      <c r="A124" s="572"/>
      <c r="B124" s="572"/>
      <c r="C124" s="572"/>
      <c r="D124" s="572"/>
      <c r="E124" s="572"/>
      <c r="F124" s="572"/>
      <c r="G124" s="572"/>
      <c r="H124" s="572"/>
      <c r="I124" s="572"/>
      <c r="J124" s="573"/>
      <c r="K124" s="573"/>
      <c r="L124" s="572"/>
      <c r="M124" s="572"/>
      <c r="N124" s="573"/>
      <c r="O124" s="573"/>
      <c r="P124" s="572"/>
      <c r="Q124" s="572"/>
      <c r="R124" s="572"/>
      <c r="S124" s="572"/>
      <c r="T124" s="572"/>
      <c r="U124" s="572"/>
      <c r="V124" s="572"/>
      <c r="W124" s="572"/>
      <c r="X124" s="572"/>
      <c r="Y124" s="572"/>
      <c r="Z124" s="572"/>
    </row>
    <row r="125" spans="1:26" ht="15.75" hidden="1" customHeight="1">
      <c r="A125" s="572"/>
      <c r="B125" s="572"/>
      <c r="C125" s="572"/>
      <c r="D125" s="572"/>
      <c r="E125" s="572"/>
      <c r="F125" s="572"/>
      <c r="G125" s="572"/>
      <c r="H125" s="572"/>
      <c r="I125" s="572"/>
      <c r="J125" s="573"/>
      <c r="K125" s="573"/>
      <c r="L125" s="572"/>
      <c r="M125" s="572"/>
      <c r="N125" s="573"/>
      <c r="O125" s="573"/>
      <c r="P125" s="572"/>
      <c r="Q125" s="572"/>
      <c r="R125" s="572"/>
      <c r="S125" s="572"/>
      <c r="T125" s="572"/>
      <c r="U125" s="572"/>
      <c r="V125" s="572"/>
      <c r="W125" s="572"/>
      <c r="X125" s="572"/>
      <c r="Y125" s="572"/>
      <c r="Z125" s="572"/>
    </row>
    <row r="126" spans="1:26" ht="15.75" hidden="1" customHeight="1">
      <c r="A126" s="572"/>
      <c r="B126" s="572"/>
      <c r="C126" s="572"/>
      <c r="D126" s="572"/>
      <c r="E126" s="572"/>
      <c r="F126" s="572"/>
      <c r="G126" s="572"/>
      <c r="H126" s="572"/>
      <c r="I126" s="572"/>
      <c r="J126" s="573"/>
      <c r="K126" s="573"/>
      <c r="L126" s="572"/>
      <c r="M126" s="572"/>
      <c r="N126" s="573"/>
      <c r="O126" s="573"/>
      <c r="P126" s="572"/>
      <c r="Q126" s="572"/>
      <c r="R126" s="572"/>
      <c r="S126" s="572"/>
      <c r="T126" s="572"/>
      <c r="U126" s="572"/>
      <c r="V126" s="572"/>
      <c r="W126" s="572"/>
      <c r="X126" s="572"/>
      <c r="Y126" s="572"/>
      <c r="Z126" s="572"/>
    </row>
    <row r="127" spans="1:26" ht="15.75" hidden="1" customHeight="1">
      <c r="A127" s="572"/>
      <c r="B127" s="572"/>
      <c r="C127" s="572"/>
      <c r="D127" s="572"/>
      <c r="E127" s="572"/>
      <c r="F127" s="572"/>
      <c r="G127" s="572"/>
      <c r="H127" s="572"/>
      <c r="I127" s="572"/>
      <c r="J127" s="573"/>
      <c r="K127" s="573"/>
      <c r="L127" s="572"/>
      <c r="M127" s="572"/>
      <c r="N127" s="573"/>
      <c r="O127" s="573"/>
      <c r="P127" s="572"/>
      <c r="Q127" s="572"/>
      <c r="R127" s="572"/>
      <c r="S127" s="572"/>
      <c r="T127" s="572"/>
      <c r="U127" s="572"/>
      <c r="V127" s="572"/>
      <c r="W127" s="572"/>
      <c r="X127" s="572"/>
      <c r="Y127" s="572"/>
      <c r="Z127" s="572"/>
    </row>
    <row r="128" spans="1:26" ht="15.75" hidden="1" customHeight="1">
      <c r="A128" s="572"/>
      <c r="B128" s="572"/>
      <c r="C128" s="572"/>
      <c r="D128" s="572"/>
      <c r="E128" s="572"/>
      <c r="F128" s="572"/>
      <c r="G128" s="572"/>
      <c r="H128" s="572"/>
      <c r="I128" s="572"/>
      <c r="J128" s="573"/>
      <c r="K128" s="573"/>
      <c r="L128" s="572"/>
      <c r="M128" s="572"/>
      <c r="N128" s="573"/>
      <c r="O128" s="573"/>
      <c r="P128" s="572"/>
      <c r="Q128" s="572"/>
      <c r="R128" s="572"/>
      <c r="S128" s="572"/>
      <c r="T128" s="572"/>
      <c r="U128" s="572"/>
      <c r="V128" s="572"/>
      <c r="W128" s="572"/>
      <c r="X128" s="572"/>
      <c r="Y128" s="572"/>
      <c r="Z128" s="572"/>
    </row>
    <row r="129" spans="1:26" ht="15.75" hidden="1" customHeight="1">
      <c r="A129" s="572"/>
      <c r="B129" s="572"/>
      <c r="C129" s="572"/>
      <c r="D129" s="572"/>
      <c r="E129" s="572"/>
      <c r="F129" s="572"/>
      <c r="G129" s="572"/>
      <c r="H129" s="572"/>
      <c r="I129" s="572"/>
      <c r="J129" s="573"/>
      <c r="K129" s="573"/>
      <c r="L129" s="572"/>
      <c r="M129" s="572"/>
      <c r="N129" s="573"/>
      <c r="O129" s="573"/>
      <c r="P129" s="572"/>
      <c r="Q129" s="572"/>
      <c r="R129" s="572"/>
      <c r="S129" s="572"/>
      <c r="T129" s="572"/>
      <c r="U129" s="572"/>
      <c r="V129" s="572"/>
      <c r="W129" s="572"/>
      <c r="X129" s="572"/>
      <c r="Y129" s="572"/>
      <c r="Z129" s="572"/>
    </row>
    <row r="130" spans="1:26" ht="15.75" hidden="1" customHeight="1">
      <c r="A130" s="572"/>
      <c r="B130" s="572"/>
      <c r="C130" s="572"/>
      <c r="D130" s="572"/>
      <c r="E130" s="572"/>
      <c r="F130" s="572"/>
      <c r="G130" s="572"/>
      <c r="H130" s="572"/>
      <c r="I130" s="572"/>
      <c r="J130" s="573"/>
      <c r="K130" s="573"/>
      <c r="L130" s="572"/>
      <c r="M130" s="572"/>
      <c r="N130" s="573"/>
      <c r="O130" s="573"/>
      <c r="P130" s="572"/>
      <c r="Q130" s="572"/>
      <c r="R130" s="572"/>
      <c r="S130" s="572"/>
      <c r="T130" s="572"/>
      <c r="U130" s="572"/>
      <c r="V130" s="572"/>
      <c r="W130" s="572"/>
      <c r="X130" s="572"/>
      <c r="Y130" s="572"/>
      <c r="Z130" s="572"/>
    </row>
    <row r="131" spans="1:26" ht="15.75" hidden="1" customHeight="1">
      <c r="A131" s="572"/>
      <c r="B131" s="572"/>
      <c r="C131" s="572"/>
      <c r="D131" s="572"/>
      <c r="E131" s="572"/>
      <c r="F131" s="572"/>
      <c r="G131" s="572"/>
      <c r="H131" s="572"/>
      <c r="I131" s="572"/>
      <c r="J131" s="573"/>
      <c r="K131" s="573"/>
      <c r="L131" s="572"/>
      <c r="M131" s="572"/>
      <c r="N131" s="573"/>
      <c r="O131" s="573"/>
      <c r="P131" s="572"/>
      <c r="Q131" s="572"/>
      <c r="R131" s="572"/>
      <c r="S131" s="572"/>
      <c r="T131" s="572"/>
      <c r="U131" s="572"/>
      <c r="V131" s="572"/>
      <c r="W131" s="572"/>
      <c r="X131" s="572"/>
      <c r="Y131" s="572"/>
      <c r="Z131" s="572"/>
    </row>
    <row r="132" spans="1:26" ht="15.75" hidden="1" customHeight="1">
      <c r="A132" s="572"/>
      <c r="B132" s="572"/>
      <c r="C132" s="572"/>
      <c r="D132" s="572"/>
      <c r="E132" s="572"/>
      <c r="F132" s="572"/>
      <c r="G132" s="572"/>
      <c r="H132" s="572"/>
      <c r="I132" s="572"/>
      <c r="J132" s="573"/>
      <c r="K132" s="573"/>
      <c r="L132" s="572"/>
      <c r="M132" s="572"/>
      <c r="N132" s="573"/>
      <c r="O132" s="573"/>
      <c r="P132" s="572"/>
      <c r="Q132" s="572"/>
      <c r="R132" s="572"/>
      <c r="S132" s="572"/>
      <c r="T132" s="572"/>
      <c r="U132" s="572"/>
      <c r="V132" s="572"/>
      <c r="W132" s="572"/>
      <c r="X132" s="572"/>
      <c r="Y132" s="572"/>
      <c r="Z132" s="572"/>
    </row>
    <row r="133" spans="1:26" ht="15.75" hidden="1" customHeight="1">
      <c r="A133" s="572"/>
      <c r="B133" s="572"/>
      <c r="C133" s="572"/>
      <c r="D133" s="572"/>
      <c r="E133" s="572"/>
      <c r="F133" s="572"/>
      <c r="G133" s="572"/>
      <c r="H133" s="572"/>
      <c r="I133" s="572"/>
      <c r="J133" s="573"/>
      <c r="K133" s="573"/>
      <c r="L133" s="572"/>
      <c r="M133" s="572"/>
      <c r="N133" s="573"/>
      <c r="O133" s="573"/>
      <c r="P133" s="572"/>
      <c r="Q133" s="572"/>
      <c r="R133" s="572"/>
      <c r="S133" s="572"/>
      <c r="T133" s="572"/>
      <c r="U133" s="572"/>
      <c r="V133" s="572"/>
      <c r="W133" s="572"/>
      <c r="X133" s="572"/>
      <c r="Y133" s="572"/>
      <c r="Z133" s="572"/>
    </row>
    <row r="134" spans="1:26" ht="15.75" hidden="1" customHeight="1">
      <c r="A134" s="572"/>
      <c r="B134" s="572"/>
      <c r="C134" s="572"/>
      <c r="D134" s="572"/>
      <c r="E134" s="572"/>
      <c r="F134" s="572"/>
      <c r="G134" s="572"/>
      <c r="H134" s="572"/>
      <c r="I134" s="572"/>
      <c r="J134" s="573"/>
      <c r="K134" s="573"/>
      <c r="L134" s="572"/>
      <c r="M134" s="572"/>
      <c r="N134" s="573"/>
      <c r="O134" s="573"/>
      <c r="P134" s="572"/>
      <c r="Q134" s="572"/>
      <c r="R134" s="572"/>
      <c r="S134" s="572"/>
      <c r="T134" s="572"/>
      <c r="U134" s="572"/>
      <c r="V134" s="572"/>
      <c r="W134" s="572"/>
      <c r="X134" s="572"/>
      <c r="Y134" s="572"/>
      <c r="Z134" s="572"/>
    </row>
    <row r="135" spans="1:26" ht="15.75" hidden="1" customHeight="1">
      <c r="A135" s="572"/>
      <c r="B135" s="572"/>
      <c r="C135" s="572"/>
      <c r="D135" s="572"/>
      <c r="E135" s="572"/>
      <c r="F135" s="572"/>
      <c r="G135" s="572"/>
      <c r="H135" s="572"/>
      <c r="I135" s="572"/>
      <c r="J135" s="573"/>
      <c r="K135" s="573"/>
      <c r="L135" s="572"/>
      <c r="M135" s="572"/>
      <c r="N135" s="573"/>
      <c r="O135" s="573"/>
      <c r="P135" s="572"/>
      <c r="Q135" s="572"/>
      <c r="R135" s="572"/>
      <c r="S135" s="572"/>
      <c r="T135" s="572"/>
      <c r="U135" s="572"/>
      <c r="V135" s="572"/>
      <c r="W135" s="572"/>
      <c r="X135" s="572"/>
      <c r="Y135" s="572"/>
      <c r="Z135" s="572"/>
    </row>
    <row r="136" spans="1:26" ht="15.75" hidden="1" customHeight="1">
      <c r="A136" s="572"/>
      <c r="B136" s="572"/>
      <c r="C136" s="572"/>
      <c r="D136" s="572"/>
      <c r="E136" s="572"/>
      <c r="F136" s="572"/>
      <c r="G136" s="572"/>
      <c r="H136" s="572"/>
      <c r="I136" s="572"/>
      <c r="J136" s="573"/>
      <c r="K136" s="573"/>
      <c r="L136" s="572"/>
      <c r="M136" s="572"/>
      <c r="N136" s="573"/>
      <c r="O136" s="573"/>
      <c r="P136" s="572"/>
      <c r="Q136" s="572"/>
      <c r="R136" s="572"/>
      <c r="S136" s="572"/>
      <c r="T136" s="572"/>
      <c r="U136" s="572"/>
      <c r="V136" s="572"/>
      <c r="W136" s="572"/>
      <c r="X136" s="572"/>
      <c r="Y136" s="572"/>
      <c r="Z136" s="572"/>
    </row>
    <row r="137" spans="1:26" ht="15.75" hidden="1" customHeight="1">
      <c r="A137" s="572"/>
      <c r="B137" s="572"/>
      <c r="C137" s="572"/>
      <c r="D137" s="572"/>
      <c r="E137" s="572"/>
      <c r="F137" s="572"/>
      <c r="G137" s="572"/>
      <c r="H137" s="572"/>
      <c r="I137" s="572"/>
      <c r="J137" s="573"/>
      <c r="K137" s="573"/>
      <c r="L137" s="572"/>
      <c r="M137" s="572"/>
      <c r="N137" s="573"/>
      <c r="O137" s="573"/>
      <c r="P137" s="572"/>
      <c r="Q137" s="572"/>
      <c r="R137" s="572"/>
      <c r="S137" s="572"/>
      <c r="T137" s="572"/>
      <c r="U137" s="572"/>
      <c r="V137" s="572"/>
      <c r="W137" s="572"/>
      <c r="X137" s="572"/>
      <c r="Y137" s="572"/>
      <c r="Z137" s="572"/>
    </row>
    <row r="138" spans="1:26" ht="15.75" hidden="1" customHeight="1">
      <c r="A138" s="572"/>
      <c r="B138" s="572"/>
      <c r="C138" s="572"/>
      <c r="D138" s="572"/>
      <c r="E138" s="572"/>
      <c r="F138" s="572"/>
      <c r="G138" s="572"/>
      <c r="H138" s="572"/>
      <c r="I138" s="572"/>
      <c r="J138" s="573"/>
      <c r="K138" s="573"/>
      <c r="L138" s="572"/>
      <c r="M138" s="572"/>
      <c r="N138" s="573"/>
      <c r="O138" s="573"/>
      <c r="P138" s="572"/>
      <c r="Q138" s="572"/>
      <c r="R138" s="572"/>
      <c r="S138" s="572"/>
      <c r="T138" s="572"/>
      <c r="U138" s="572"/>
      <c r="V138" s="572"/>
      <c r="W138" s="572"/>
      <c r="X138" s="572"/>
      <c r="Y138" s="572"/>
      <c r="Z138" s="572"/>
    </row>
    <row r="139" spans="1:26" ht="15.75" hidden="1" customHeight="1">
      <c r="A139" s="572"/>
      <c r="B139" s="572"/>
      <c r="C139" s="572"/>
      <c r="D139" s="572"/>
      <c r="E139" s="572"/>
      <c r="F139" s="572"/>
      <c r="G139" s="572"/>
      <c r="H139" s="572"/>
      <c r="I139" s="572"/>
      <c r="J139" s="573"/>
      <c r="K139" s="573"/>
      <c r="L139" s="572"/>
      <c r="M139" s="572"/>
      <c r="N139" s="573"/>
      <c r="O139" s="573"/>
      <c r="P139" s="572"/>
      <c r="Q139" s="572"/>
      <c r="R139" s="572"/>
      <c r="S139" s="572"/>
      <c r="T139" s="572"/>
      <c r="U139" s="572"/>
      <c r="V139" s="572"/>
      <c r="W139" s="572"/>
      <c r="X139" s="572"/>
      <c r="Y139" s="572"/>
      <c r="Z139" s="572"/>
    </row>
    <row r="140" spans="1:26" ht="15.75" hidden="1" customHeight="1">
      <c r="A140" s="572"/>
      <c r="B140" s="572"/>
      <c r="C140" s="572"/>
      <c r="D140" s="572"/>
      <c r="E140" s="572"/>
      <c r="F140" s="572"/>
      <c r="G140" s="572"/>
      <c r="H140" s="572"/>
      <c r="I140" s="572"/>
      <c r="J140" s="573"/>
      <c r="K140" s="573"/>
      <c r="L140" s="572"/>
      <c r="M140" s="572"/>
      <c r="N140" s="573"/>
      <c r="O140" s="573"/>
      <c r="P140" s="572"/>
      <c r="Q140" s="572"/>
      <c r="R140" s="572"/>
      <c r="S140" s="572"/>
      <c r="T140" s="572"/>
      <c r="U140" s="572"/>
      <c r="V140" s="572"/>
      <c r="W140" s="572"/>
      <c r="X140" s="572"/>
      <c r="Y140" s="572"/>
      <c r="Z140" s="572"/>
    </row>
    <row r="141" spans="1:26" ht="15.75" hidden="1" customHeight="1">
      <c r="A141" s="572"/>
      <c r="B141" s="572"/>
      <c r="C141" s="572"/>
      <c r="D141" s="572"/>
      <c r="E141" s="572"/>
      <c r="F141" s="572"/>
      <c r="G141" s="572"/>
      <c r="H141" s="572"/>
      <c r="I141" s="572"/>
      <c r="J141" s="573"/>
      <c r="K141" s="573"/>
      <c r="L141" s="572"/>
      <c r="M141" s="572"/>
      <c r="N141" s="573"/>
      <c r="O141" s="573"/>
      <c r="P141" s="572"/>
      <c r="Q141" s="572"/>
      <c r="R141" s="572"/>
      <c r="S141" s="572"/>
      <c r="T141" s="572"/>
      <c r="U141" s="572"/>
      <c r="V141" s="572"/>
      <c r="W141" s="572"/>
      <c r="X141" s="572"/>
      <c r="Y141" s="572"/>
      <c r="Z141" s="572"/>
    </row>
    <row r="142" spans="1:26" ht="15.75" hidden="1" customHeight="1">
      <c r="A142" s="572"/>
      <c r="B142" s="572"/>
      <c r="C142" s="572"/>
      <c r="D142" s="572"/>
      <c r="E142" s="572"/>
      <c r="F142" s="572"/>
      <c r="G142" s="572"/>
      <c r="H142" s="572"/>
      <c r="I142" s="572"/>
      <c r="J142" s="573"/>
      <c r="K142" s="573"/>
      <c r="L142" s="572"/>
      <c r="M142" s="572"/>
      <c r="N142" s="573"/>
      <c r="O142" s="573"/>
      <c r="P142" s="572"/>
      <c r="Q142" s="572"/>
      <c r="R142" s="572"/>
      <c r="S142" s="572"/>
      <c r="T142" s="572"/>
      <c r="U142" s="572"/>
      <c r="V142" s="572"/>
      <c r="W142" s="572"/>
      <c r="X142" s="572"/>
      <c r="Y142" s="572"/>
      <c r="Z142" s="572"/>
    </row>
    <row r="143" spans="1:26" ht="15.75" hidden="1" customHeight="1">
      <c r="A143" s="572"/>
      <c r="B143" s="572"/>
      <c r="C143" s="572"/>
      <c r="D143" s="572"/>
      <c r="E143" s="572"/>
      <c r="F143" s="572"/>
      <c r="G143" s="572"/>
      <c r="H143" s="572"/>
      <c r="I143" s="572"/>
      <c r="J143" s="573"/>
      <c r="K143" s="573"/>
      <c r="L143" s="572"/>
      <c r="M143" s="572"/>
      <c r="N143" s="573"/>
      <c r="O143" s="573"/>
      <c r="P143" s="572"/>
      <c r="Q143" s="572"/>
      <c r="R143" s="572"/>
      <c r="S143" s="572"/>
      <c r="T143" s="572"/>
      <c r="U143" s="572"/>
      <c r="V143" s="572"/>
      <c r="W143" s="572"/>
      <c r="X143" s="572"/>
      <c r="Y143" s="572"/>
      <c r="Z143" s="572"/>
    </row>
    <row r="144" spans="1:26" ht="15.75" hidden="1" customHeight="1">
      <c r="A144" s="572"/>
      <c r="B144" s="572"/>
      <c r="C144" s="572"/>
      <c r="D144" s="572"/>
      <c r="E144" s="572"/>
      <c r="F144" s="572"/>
      <c r="G144" s="572"/>
      <c r="H144" s="572"/>
      <c r="I144" s="572"/>
      <c r="J144" s="573"/>
      <c r="K144" s="573"/>
      <c r="L144" s="572"/>
      <c r="M144" s="572"/>
      <c r="N144" s="573"/>
      <c r="O144" s="573"/>
      <c r="P144" s="572"/>
      <c r="Q144" s="572"/>
      <c r="R144" s="572"/>
      <c r="S144" s="572"/>
      <c r="T144" s="572"/>
      <c r="U144" s="572"/>
      <c r="V144" s="572"/>
      <c r="W144" s="572"/>
      <c r="X144" s="572"/>
      <c r="Y144" s="572"/>
      <c r="Z144" s="572"/>
    </row>
    <row r="145" spans="1:26" ht="15.75" hidden="1" customHeight="1">
      <c r="A145" s="572"/>
      <c r="B145" s="572"/>
      <c r="C145" s="572"/>
      <c r="D145" s="572"/>
      <c r="E145" s="572"/>
      <c r="F145" s="572"/>
      <c r="G145" s="572"/>
      <c r="H145" s="572"/>
      <c r="I145" s="572"/>
      <c r="J145" s="573"/>
      <c r="K145" s="573"/>
      <c r="L145" s="572"/>
      <c r="M145" s="572"/>
      <c r="N145" s="573"/>
      <c r="O145" s="573"/>
      <c r="P145" s="572"/>
      <c r="Q145" s="572"/>
      <c r="R145" s="572"/>
      <c r="S145" s="572"/>
      <c r="T145" s="572"/>
      <c r="U145" s="572"/>
      <c r="V145" s="572"/>
      <c r="W145" s="572"/>
      <c r="X145" s="572"/>
      <c r="Y145" s="572"/>
      <c r="Z145" s="572"/>
    </row>
    <row r="146" spans="1:26" ht="15.75" hidden="1" customHeight="1">
      <c r="A146" s="572"/>
      <c r="B146" s="572"/>
      <c r="C146" s="572"/>
      <c r="D146" s="572"/>
      <c r="E146" s="572"/>
      <c r="F146" s="572"/>
      <c r="G146" s="572"/>
      <c r="H146" s="572"/>
      <c r="I146" s="572"/>
      <c r="J146" s="573"/>
      <c r="K146" s="573"/>
      <c r="L146" s="572"/>
      <c r="M146" s="572"/>
      <c r="N146" s="573"/>
      <c r="O146" s="573"/>
      <c r="P146" s="572"/>
      <c r="Q146" s="572"/>
      <c r="R146" s="572"/>
      <c r="S146" s="572"/>
      <c r="T146" s="572"/>
      <c r="U146" s="572"/>
      <c r="V146" s="572"/>
      <c r="W146" s="572"/>
      <c r="X146" s="572"/>
      <c r="Y146" s="572"/>
      <c r="Z146" s="572"/>
    </row>
    <row r="147" spans="1:26" ht="15.75" hidden="1" customHeight="1">
      <c r="A147" s="572"/>
      <c r="B147" s="572"/>
      <c r="C147" s="572"/>
      <c r="D147" s="572"/>
      <c r="E147" s="572"/>
      <c r="F147" s="572"/>
      <c r="G147" s="572"/>
      <c r="H147" s="572"/>
      <c r="I147" s="572"/>
      <c r="J147" s="573"/>
      <c r="K147" s="573"/>
      <c r="L147" s="572"/>
      <c r="M147" s="572"/>
      <c r="N147" s="573"/>
      <c r="O147" s="573"/>
      <c r="P147" s="572"/>
      <c r="Q147" s="572"/>
      <c r="R147" s="572"/>
      <c r="S147" s="572"/>
      <c r="T147" s="572"/>
      <c r="U147" s="572"/>
      <c r="V147" s="572"/>
      <c r="W147" s="572"/>
      <c r="X147" s="572"/>
      <c r="Y147" s="572"/>
      <c r="Z147" s="572"/>
    </row>
    <row r="148" spans="1:26" ht="15.75" hidden="1" customHeight="1">
      <c r="A148" s="572"/>
      <c r="B148" s="572"/>
      <c r="C148" s="572"/>
      <c r="D148" s="572"/>
      <c r="E148" s="572"/>
      <c r="F148" s="572"/>
      <c r="G148" s="572"/>
      <c r="H148" s="572"/>
      <c r="I148" s="572"/>
      <c r="J148" s="573"/>
      <c r="K148" s="573"/>
      <c r="L148" s="572"/>
      <c r="M148" s="572"/>
      <c r="N148" s="573"/>
      <c r="O148" s="573"/>
      <c r="P148" s="572"/>
      <c r="Q148" s="572"/>
      <c r="R148" s="572"/>
      <c r="S148" s="572"/>
      <c r="T148" s="572"/>
      <c r="U148" s="572"/>
      <c r="V148" s="572"/>
      <c r="W148" s="572"/>
      <c r="X148" s="572"/>
      <c r="Y148" s="572"/>
      <c r="Z148" s="572"/>
    </row>
    <row r="149" spans="1:26" ht="15.75" hidden="1" customHeight="1">
      <c r="A149" s="572"/>
      <c r="B149" s="572"/>
      <c r="C149" s="572"/>
      <c r="D149" s="572"/>
      <c r="E149" s="572"/>
      <c r="F149" s="572"/>
      <c r="G149" s="572"/>
      <c r="H149" s="572"/>
      <c r="I149" s="572"/>
      <c r="J149" s="573"/>
      <c r="K149" s="573"/>
      <c r="L149" s="572"/>
      <c r="M149" s="572"/>
      <c r="N149" s="573"/>
      <c r="O149" s="573"/>
      <c r="P149" s="572"/>
      <c r="Q149" s="572"/>
      <c r="R149" s="572"/>
      <c r="S149" s="572"/>
      <c r="T149" s="572"/>
      <c r="U149" s="572"/>
      <c r="V149" s="572"/>
      <c r="W149" s="572"/>
      <c r="X149" s="572"/>
      <c r="Y149" s="572"/>
      <c r="Z149" s="572"/>
    </row>
    <row r="150" spans="1:26" ht="15.75" hidden="1" customHeight="1">
      <c r="A150" s="572"/>
      <c r="B150" s="572"/>
      <c r="C150" s="572"/>
      <c r="D150" s="572"/>
      <c r="E150" s="572"/>
      <c r="F150" s="572"/>
      <c r="G150" s="572"/>
      <c r="H150" s="572"/>
      <c r="I150" s="572"/>
      <c r="J150" s="573"/>
      <c r="K150" s="573"/>
      <c r="L150" s="572"/>
      <c r="M150" s="572"/>
      <c r="N150" s="573"/>
      <c r="O150" s="573"/>
      <c r="P150" s="572"/>
      <c r="Q150" s="572"/>
      <c r="R150" s="572"/>
      <c r="S150" s="572"/>
      <c r="T150" s="572"/>
      <c r="U150" s="572"/>
      <c r="V150" s="572"/>
      <c r="W150" s="572"/>
      <c r="X150" s="572"/>
      <c r="Y150" s="572"/>
      <c r="Z150" s="572"/>
    </row>
    <row r="151" spans="1:26" ht="15.75" hidden="1" customHeight="1">
      <c r="A151" s="572"/>
      <c r="B151" s="572"/>
      <c r="C151" s="572"/>
      <c r="D151" s="572"/>
      <c r="E151" s="572"/>
      <c r="F151" s="572"/>
      <c r="G151" s="572"/>
      <c r="H151" s="572"/>
      <c r="I151" s="572"/>
      <c r="J151" s="573"/>
      <c r="K151" s="573"/>
      <c r="L151" s="572"/>
      <c r="M151" s="572"/>
      <c r="N151" s="573"/>
      <c r="O151" s="573"/>
      <c r="P151" s="572"/>
      <c r="Q151" s="572"/>
      <c r="R151" s="572"/>
      <c r="S151" s="572"/>
      <c r="T151" s="572"/>
      <c r="U151" s="572"/>
      <c r="V151" s="572"/>
      <c r="W151" s="572"/>
      <c r="X151" s="572"/>
      <c r="Y151" s="572"/>
      <c r="Z151" s="572"/>
    </row>
    <row r="152" spans="1:26" ht="15.75" hidden="1" customHeight="1">
      <c r="A152" s="572"/>
      <c r="B152" s="572"/>
      <c r="C152" s="572"/>
      <c r="D152" s="572"/>
      <c r="E152" s="572"/>
      <c r="F152" s="572"/>
      <c r="G152" s="572"/>
      <c r="H152" s="572"/>
      <c r="I152" s="572"/>
      <c r="J152" s="573"/>
      <c r="K152" s="573"/>
      <c r="L152" s="572"/>
      <c r="M152" s="572"/>
      <c r="N152" s="573"/>
      <c r="O152" s="573"/>
      <c r="P152" s="572"/>
      <c r="Q152" s="572"/>
      <c r="R152" s="572"/>
      <c r="S152" s="572"/>
      <c r="T152" s="572"/>
      <c r="U152" s="572"/>
      <c r="V152" s="572"/>
      <c r="W152" s="572"/>
      <c r="X152" s="572"/>
      <c r="Y152" s="572"/>
      <c r="Z152" s="572"/>
    </row>
    <row r="153" spans="1:26" ht="15.75" hidden="1" customHeight="1">
      <c r="A153" s="572"/>
      <c r="B153" s="572"/>
      <c r="C153" s="572"/>
      <c r="D153" s="572"/>
      <c r="E153" s="572"/>
      <c r="F153" s="572"/>
      <c r="G153" s="572"/>
      <c r="H153" s="572"/>
      <c r="I153" s="572"/>
      <c r="J153" s="573"/>
      <c r="K153" s="573"/>
      <c r="L153" s="572"/>
      <c r="M153" s="572"/>
      <c r="N153" s="573"/>
      <c r="O153" s="573"/>
      <c r="P153" s="572"/>
      <c r="Q153" s="572"/>
      <c r="R153" s="572"/>
      <c r="S153" s="572"/>
      <c r="T153" s="572"/>
      <c r="U153" s="572"/>
      <c r="V153" s="572"/>
      <c r="W153" s="572"/>
      <c r="X153" s="572"/>
      <c r="Y153" s="572"/>
      <c r="Z153" s="572"/>
    </row>
    <row r="154" spans="1:26" ht="15.75" hidden="1" customHeight="1">
      <c r="A154" s="572"/>
      <c r="B154" s="572"/>
      <c r="C154" s="572"/>
      <c r="D154" s="572"/>
      <c r="E154" s="572"/>
      <c r="F154" s="572"/>
      <c r="G154" s="572"/>
      <c r="H154" s="572"/>
      <c r="I154" s="572"/>
      <c r="J154" s="573"/>
      <c r="K154" s="573"/>
      <c r="L154" s="572"/>
      <c r="M154" s="572"/>
      <c r="N154" s="573"/>
      <c r="O154" s="573"/>
      <c r="P154" s="572"/>
      <c r="Q154" s="572"/>
      <c r="R154" s="572"/>
      <c r="S154" s="572"/>
      <c r="T154" s="572"/>
      <c r="U154" s="572"/>
      <c r="V154" s="572"/>
      <c r="W154" s="572"/>
      <c r="X154" s="572"/>
      <c r="Y154" s="572"/>
      <c r="Z154" s="572"/>
    </row>
    <row r="155" spans="1:26" ht="15.75" hidden="1" customHeight="1">
      <c r="A155" s="572"/>
      <c r="B155" s="572"/>
      <c r="C155" s="572"/>
      <c r="D155" s="572"/>
      <c r="E155" s="572"/>
      <c r="F155" s="572"/>
      <c r="G155" s="572"/>
      <c r="H155" s="572"/>
      <c r="I155" s="572"/>
      <c r="J155" s="573"/>
      <c r="K155" s="573"/>
      <c r="L155" s="572"/>
      <c r="M155" s="572"/>
      <c r="N155" s="573"/>
      <c r="O155" s="573"/>
      <c r="P155" s="572"/>
      <c r="Q155" s="572"/>
      <c r="R155" s="572"/>
      <c r="S155" s="572"/>
      <c r="T155" s="572"/>
      <c r="U155" s="572"/>
      <c r="V155" s="572"/>
      <c r="W155" s="572"/>
      <c r="X155" s="572"/>
      <c r="Y155" s="572"/>
      <c r="Z155" s="572"/>
    </row>
    <row r="156" spans="1:26" ht="15.75" hidden="1" customHeight="1">
      <c r="A156" s="572"/>
      <c r="B156" s="572"/>
      <c r="C156" s="572"/>
      <c r="D156" s="572"/>
      <c r="E156" s="572"/>
      <c r="F156" s="572"/>
      <c r="G156" s="572"/>
      <c r="H156" s="572"/>
      <c r="I156" s="572"/>
      <c r="J156" s="573"/>
      <c r="K156" s="573"/>
      <c r="L156" s="572"/>
      <c r="M156" s="572"/>
      <c r="N156" s="573"/>
      <c r="O156" s="573"/>
      <c r="P156" s="572"/>
      <c r="Q156" s="572"/>
      <c r="R156" s="572"/>
      <c r="S156" s="572"/>
      <c r="T156" s="572"/>
      <c r="U156" s="572"/>
      <c r="V156" s="572"/>
      <c r="W156" s="572"/>
      <c r="X156" s="572"/>
      <c r="Y156" s="572"/>
      <c r="Z156" s="572"/>
    </row>
    <row r="157" spans="1:26" ht="15.75" hidden="1" customHeight="1">
      <c r="A157" s="572"/>
      <c r="B157" s="572"/>
      <c r="C157" s="572"/>
      <c r="D157" s="572"/>
      <c r="E157" s="572"/>
      <c r="F157" s="572"/>
      <c r="G157" s="572"/>
      <c r="H157" s="572"/>
      <c r="I157" s="572"/>
      <c r="J157" s="573"/>
      <c r="K157" s="573"/>
      <c r="L157" s="572"/>
      <c r="M157" s="572"/>
      <c r="N157" s="573"/>
      <c r="O157" s="573"/>
      <c r="P157" s="572"/>
      <c r="Q157" s="572"/>
      <c r="R157" s="572"/>
      <c r="S157" s="572"/>
      <c r="T157" s="572"/>
      <c r="U157" s="572"/>
      <c r="V157" s="572"/>
      <c r="W157" s="572"/>
      <c r="X157" s="572"/>
      <c r="Y157" s="572"/>
      <c r="Z157" s="572"/>
    </row>
    <row r="158" spans="1:26" ht="15.75" hidden="1" customHeight="1">
      <c r="A158" s="572"/>
      <c r="B158" s="572"/>
      <c r="C158" s="572"/>
      <c r="D158" s="572"/>
      <c r="E158" s="572"/>
      <c r="F158" s="572"/>
      <c r="G158" s="572"/>
      <c r="H158" s="572"/>
      <c r="I158" s="572"/>
      <c r="J158" s="573"/>
      <c r="K158" s="573"/>
      <c r="L158" s="572"/>
      <c r="M158" s="572"/>
      <c r="N158" s="573"/>
      <c r="O158" s="573"/>
      <c r="P158" s="572"/>
      <c r="Q158" s="572"/>
      <c r="R158" s="572"/>
      <c r="S158" s="572"/>
      <c r="T158" s="572"/>
      <c r="U158" s="572"/>
      <c r="V158" s="572"/>
      <c r="W158" s="572"/>
      <c r="X158" s="572"/>
      <c r="Y158" s="572"/>
      <c r="Z158" s="572"/>
    </row>
    <row r="159" spans="1:26" ht="15.75" hidden="1" customHeight="1">
      <c r="A159" s="572"/>
      <c r="B159" s="572"/>
      <c r="C159" s="572"/>
      <c r="D159" s="572"/>
      <c r="E159" s="572"/>
      <c r="F159" s="572"/>
      <c r="G159" s="572"/>
      <c r="H159" s="572"/>
      <c r="I159" s="572"/>
      <c r="J159" s="573"/>
      <c r="K159" s="573"/>
      <c r="L159" s="572"/>
      <c r="M159" s="572"/>
      <c r="N159" s="573"/>
      <c r="O159" s="573"/>
      <c r="P159" s="572"/>
      <c r="Q159" s="572"/>
      <c r="R159" s="572"/>
      <c r="S159" s="572"/>
      <c r="T159" s="572"/>
      <c r="U159" s="572"/>
      <c r="V159" s="572"/>
      <c r="W159" s="572"/>
      <c r="X159" s="572"/>
      <c r="Y159" s="572"/>
      <c r="Z159" s="572"/>
    </row>
    <row r="160" spans="1:26" ht="15.75" hidden="1" customHeight="1">
      <c r="A160" s="572"/>
      <c r="B160" s="572"/>
      <c r="C160" s="572"/>
      <c r="D160" s="572"/>
      <c r="E160" s="572"/>
      <c r="F160" s="572"/>
      <c r="G160" s="572"/>
      <c r="H160" s="572"/>
      <c r="I160" s="572"/>
      <c r="J160" s="573"/>
      <c r="K160" s="573"/>
      <c r="L160" s="572"/>
      <c r="M160" s="572"/>
      <c r="N160" s="573"/>
      <c r="O160" s="573"/>
      <c r="P160" s="572"/>
      <c r="Q160" s="572"/>
      <c r="R160" s="572"/>
      <c r="S160" s="572"/>
      <c r="T160" s="572"/>
      <c r="U160" s="572"/>
      <c r="V160" s="572"/>
      <c r="W160" s="572"/>
      <c r="X160" s="572"/>
      <c r="Y160" s="572"/>
      <c r="Z160" s="572"/>
    </row>
    <row r="161" spans="1:26" ht="15.75" hidden="1" customHeight="1">
      <c r="A161" s="572"/>
      <c r="B161" s="572"/>
      <c r="C161" s="572"/>
      <c r="D161" s="572"/>
      <c r="E161" s="572"/>
      <c r="F161" s="572"/>
      <c r="G161" s="572"/>
      <c r="H161" s="572"/>
      <c r="I161" s="572"/>
      <c r="J161" s="573"/>
      <c r="K161" s="573"/>
      <c r="L161" s="572"/>
      <c r="M161" s="572"/>
      <c r="N161" s="573"/>
      <c r="O161" s="573"/>
      <c r="P161" s="572"/>
      <c r="Q161" s="572"/>
      <c r="R161" s="572"/>
      <c r="S161" s="572"/>
      <c r="T161" s="572"/>
      <c r="U161" s="572"/>
      <c r="V161" s="572"/>
      <c r="W161" s="572"/>
      <c r="X161" s="572"/>
      <c r="Y161" s="572"/>
      <c r="Z161" s="572"/>
    </row>
    <row r="162" spans="1:26" ht="15.75" hidden="1" customHeight="1">
      <c r="A162" s="572"/>
      <c r="B162" s="572"/>
      <c r="C162" s="572"/>
      <c r="D162" s="572"/>
      <c r="E162" s="572"/>
      <c r="F162" s="572"/>
      <c r="G162" s="572"/>
      <c r="H162" s="572"/>
      <c r="I162" s="572"/>
      <c r="J162" s="573"/>
      <c r="K162" s="573"/>
      <c r="L162" s="572"/>
      <c r="M162" s="572"/>
      <c r="N162" s="573"/>
      <c r="O162" s="573"/>
      <c r="P162" s="572"/>
      <c r="Q162" s="572"/>
      <c r="R162" s="572"/>
      <c r="S162" s="572"/>
      <c r="T162" s="572"/>
      <c r="U162" s="572"/>
      <c r="V162" s="572"/>
      <c r="W162" s="572"/>
      <c r="X162" s="572"/>
      <c r="Y162" s="572"/>
      <c r="Z162" s="572"/>
    </row>
    <row r="163" spans="1:26" ht="15.75" hidden="1" customHeight="1">
      <c r="A163" s="572"/>
      <c r="B163" s="572"/>
      <c r="C163" s="572"/>
      <c r="D163" s="572"/>
      <c r="E163" s="572"/>
      <c r="F163" s="572"/>
      <c r="G163" s="572"/>
      <c r="H163" s="572"/>
      <c r="I163" s="572"/>
      <c r="J163" s="573"/>
      <c r="K163" s="573"/>
      <c r="L163" s="572"/>
      <c r="M163" s="572"/>
      <c r="N163" s="573"/>
      <c r="O163" s="573"/>
      <c r="P163" s="572"/>
      <c r="Q163" s="572"/>
      <c r="R163" s="572"/>
      <c r="S163" s="572"/>
      <c r="T163" s="572"/>
      <c r="U163" s="572"/>
      <c r="V163" s="572"/>
      <c r="W163" s="572"/>
      <c r="X163" s="572"/>
      <c r="Y163" s="572"/>
      <c r="Z163" s="572"/>
    </row>
    <row r="164" spans="1:26" ht="15.75" hidden="1" customHeight="1">
      <c r="A164" s="572"/>
      <c r="B164" s="572"/>
      <c r="C164" s="572"/>
      <c r="D164" s="572"/>
      <c r="E164" s="572"/>
      <c r="F164" s="572"/>
      <c r="G164" s="572"/>
      <c r="H164" s="572"/>
      <c r="I164" s="572"/>
      <c r="J164" s="573"/>
      <c r="K164" s="573"/>
      <c r="L164" s="572"/>
      <c r="M164" s="572"/>
      <c r="N164" s="573"/>
      <c r="O164" s="573"/>
      <c r="P164" s="572"/>
      <c r="Q164" s="572"/>
      <c r="R164" s="572"/>
      <c r="S164" s="572"/>
      <c r="T164" s="572"/>
      <c r="U164" s="572"/>
      <c r="V164" s="572"/>
      <c r="W164" s="572"/>
      <c r="X164" s="572"/>
      <c r="Y164" s="572"/>
      <c r="Z164" s="572"/>
    </row>
    <row r="165" spans="1:26" ht="15.75" hidden="1" customHeight="1">
      <c r="A165" s="572"/>
      <c r="B165" s="572"/>
      <c r="C165" s="572"/>
      <c r="D165" s="572"/>
      <c r="E165" s="572"/>
      <c r="F165" s="572"/>
      <c r="G165" s="572"/>
      <c r="H165" s="572"/>
      <c r="I165" s="572"/>
      <c r="J165" s="573"/>
      <c r="K165" s="573"/>
      <c r="L165" s="572"/>
      <c r="M165" s="572"/>
      <c r="N165" s="573"/>
      <c r="O165" s="573"/>
      <c r="P165" s="572"/>
      <c r="Q165" s="572"/>
      <c r="R165" s="572"/>
      <c r="S165" s="572"/>
      <c r="T165" s="572"/>
      <c r="U165" s="572"/>
      <c r="V165" s="572"/>
      <c r="W165" s="572"/>
      <c r="X165" s="572"/>
      <c r="Y165" s="572"/>
      <c r="Z165" s="572"/>
    </row>
    <row r="166" spans="1:26" ht="15.75" hidden="1" customHeight="1">
      <c r="A166" s="572"/>
      <c r="B166" s="572"/>
      <c r="C166" s="572"/>
      <c r="D166" s="572"/>
      <c r="E166" s="572"/>
      <c r="F166" s="572"/>
      <c r="G166" s="572"/>
      <c r="H166" s="572"/>
      <c r="I166" s="572"/>
      <c r="J166" s="573"/>
      <c r="K166" s="573"/>
      <c r="L166" s="572"/>
      <c r="M166" s="572"/>
      <c r="N166" s="573"/>
      <c r="O166" s="573"/>
      <c r="P166" s="572"/>
      <c r="Q166" s="572"/>
      <c r="R166" s="572"/>
      <c r="S166" s="572"/>
      <c r="T166" s="572"/>
      <c r="U166" s="572"/>
      <c r="V166" s="572"/>
      <c r="W166" s="572"/>
      <c r="X166" s="572"/>
      <c r="Y166" s="572"/>
      <c r="Z166" s="572"/>
    </row>
    <row r="167" spans="1:26" ht="15.75" hidden="1" customHeight="1">
      <c r="A167" s="572"/>
      <c r="B167" s="572"/>
      <c r="C167" s="572"/>
      <c r="D167" s="572"/>
      <c r="E167" s="572"/>
      <c r="F167" s="572"/>
      <c r="G167" s="572"/>
      <c r="H167" s="572"/>
      <c r="I167" s="572"/>
      <c r="J167" s="573"/>
      <c r="K167" s="573"/>
      <c r="L167" s="572"/>
      <c r="M167" s="572"/>
      <c r="N167" s="573"/>
      <c r="O167" s="573"/>
      <c r="P167" s="572"/>
      <c r="Q167" s="572"/>
      <c r="R167" s="572"/>
      <c r="S167" s="572"/>
      <c r="T167" s="572"/>
      <c r="U167" s="572"/>
      <c r="V167" s="572"/>
      <c r="W167" s="572"/>
      <c r="X167" s="572"/>
      <c r="Y167" s="572"/>
      <c r="Z167" s="572"/>
    </row>
    <row r="168" spans="1:26" ht="15.75" hidden="1" customHeight="1">
      <c r="A168" s="572"/>
      <c r="B168" s="572"/>
      <c r="C168" s="572"/>
      <c r="D168" s="572"/>
      <c r="E168" s="572"/>
      <c r="F168" s="572"/>
      <c r="G168" s="572"/>
      <c r="H168" s="572"/>
      <c r="I168" s="572"/>
      <c r="J168" s="573"/>
      <c r="K168" s="573"/>
      <c r="L168" s="572"/>
      <c r="M168" s="572"/>
      <c r="N168" s="573"/>
      <c r="O168" s="573"/>
      <c r="P168" s="572"/>
      <c r="Q168" s="572"/>
      <c r="R168" s="572"/>
      <c r="S168" s="572"/>
      <c r="T168" s="572"/>
      <c r="U168" s="572"/>
      <c r="V168" s="572"/>
      <c r="W168" s="572"/>
      <c r="X168" s="572"/>
      <c r="Y168" s="572"/>
      <c r="Z168" s="572"/>
    </row>
    <row r="169" spans="1:26" ht="15.75" hidden="1" customHeight="1">
      <c r="A169" s="572"/>
      <c r="B169" s="572"/>
      <c r="C169" s="572"/>
      <c r="D169" s="572"/>
      <c r="E169" s="572"/>
      <c r="F169" s="572"/>
      <c r="G169" s="572"/>
      <c r="H169" s="572"/>
      <c r="I169" s="572"/>
      <c r="J169" s="573"/>
      <c r="K169" s="573"/>
      <c r="L169" s="572"/>
      <c r="M169" s="572"/>
      <c r="N169" s="573"/>
      <c r="O169" s="573"/>
      <c r="P169" s="572"/>
      <c r="Q169" s="572"/>
      <c r="R169" s="572"/>
      <c r="S169" s="572"/>
      <c r="T169" s="572"/>
      <c r="U169" s="572"/>
      <c r="V169" s="572"/>
      <c r="W169" s="572"/>
      <c r="X169" s="572"/>
      <c r="Y169" s="572"/>
      <c r="Z169" s="572"/>
    </row>
    <row r="170" spans="1:26" ht="15.75" hidden="1" customHeight="1">
      <c r="A170" s="572"/>
      <c r="B170" s="572"/>
      <c r="C170" s="572"/>
      <c r="D170" s="572"/>
      <c r="E170" s="572"/>
      <c r="F170" s="572"/>
      <c r="G170" s="572"/>
      <c r="H170" s="572"/>
      <c r="I170" s="572"/>
      <c r="J170" s="573"/>
      <c r="K170" s="573"/>
      <c r="L170" s="572"/>
      <c r="M170" s="572"/>
      <c r="N170" s="573"/>
      <c r="O170" s="573"/>
      <c r="P170" s="572"/>
      <c r="Q170" s="572"/>
      <c r="R170" s="572"/>
      <c r="S170" s="572"/>
      <c r="T170" s="572"/>
      <c r="U170" s="572"/>
      <c r="V170" s="572"/>
      <c r="W170" s="572"/>
      <c r="X170" s="572"/>
      <c r="Y170" s="572"/>
      <c r="Z170" s="572"/>
    </row>
    <row r="171" spans="1:26" ht="15.75" hidden="1" customHeight="1">
      <c r="A171" s="572"/>
      <c r="B171" s="572"/>
      <c r="C171" s="572"/>
      <c r="D171" s="572"/>
      <c r="E171" s="572"/>
      <c r="F171" s="572"/>
      <c r="G171" s="572"/>
      <c r="H171" s="572"/>
      <c r="I171" s="572"/>
      <c r="J171" s="573"/>
      <c r="K171" s="573"/>
      <c r="L171" s="572"/>
      <c r="M171" s="572"/>
      <c r="N171" s="573"/>
      <c r="O171" s="573"/>
      <c r="P171" s="572"/>
      <c r="Q171" s="572"/>
      <c r="R171" s="572"/>
      <c r="S171" s="572"/>
      <c r="T171" s="572"/>
      <c r="U171" s="572"/>
      <c r="V171" s="572"/>
      <c r="W171" s="572"/>
      <c r="X171" s="572"/>
      <c r="Y171" s="572"/>
      <c r="Z171" s="572"/>
    </row>
    <row r="172" spans="1:26" ht="15.75" hidden="1" customHeight="1">
      <c r="A172" s="572"/>
      <c r="B172" s="572"/>
      <c r="C172" s="572"/>
      <c r="D172" s="572"/>
      <c r="E172" s="572"/>
      <c r="F172" s="572"/>
      <c r="G172" s="572"/>
      <c r="H172" s="572"/>
      <c r="I172" s="572"/>
      <c r="J172" s="573"/>
      <c r="K172" s="573"/>
      <c r="L172" s="572"/>
      <c r="M172" s="572"/>
      <c r="N172" s="573"/>
      <c r="O172" s="573"/>
      <c r="P172" s="572"/>
      <c r="Q172" s="572"/>
      <c r="R172" s="572"/>
      <c r="S172" s="572"/>
      <c r="T172" s="572"/>
      <c r="U172" s="572"/>
      <c r="V172" s="572"/>
      <c r="W172" s="572"/>
      <c r="X172" s="572"/>
      <c r="Y172" s="572"/>
      <c r="Z172" s="572"/>
    </row>
    <row r="173" spans="1:26" ht="15.75" hidden="1" customHeight="1">
      <c r="A173" s="572"/>
      <c r="B173" s="572"/>
      <c r="C173" s="572"/>
      <c r="D173" s="572"/>
      <c r="E173" s="572"/>
      <c r="F173" s="572"/>
      <c r="G173" s="572"/>
      <c r="H173" s="572"/>
      <c r="I173" s="572"/>
      <c r="J173" s="573"/>
      <c r="K173" s="573"/>
      <c r="L173" s="572"/>
      <c r="M173" s="572"/>
      <c r="N173" s="573"/>
      <c r="O173" s="573"/>
      <c r="P173" s="572"/>
      <c r="Q173" s="572"/>
      <c r="R173" s="572"/>
      <c r="S173" s="572"/>
      <c r="T173" s="572"/>
      <c r="U173" s="572"/>
      <c r="V173" s="572"/>
      <c r="W173" s="572"/>
      <c r="X173" s="572"/>
      <c r="Y173" s="572"/>
      <c r="Z173" s="572"/>
    </row>
    <row r="174" spans="1:26" ht="15.75" hidden="1" customHeight="1">
      <c r="A174" s="572"/>
      <c r="B174" s="572"/>
      <c r="C174" s="572"/>
      <c r="D174" s="572"/>
      <c r="E174" s="572"/>
      <c r="F174" s="572"/>
      <c r="G174" s="572"/>
      <c r="H174" s="572"/>
      <c r="I174" s="572"/>
      <c r="J174" s="573"/>
      <c r="K174" s="573"/>
      <c r="L174" s="572"/>
      <c r="M174" s="572"/>
      <c r="N174" s="573"/>
      <c r="O174" s="573"/>
      <c r="P174" s="572"/>
      <c r="Q174" s="572"/>
      <c r="R174" s="572"/>
      <c r="S174" s="572"/>
      <c r="T174" s="572"/>
      <c r="U174" s="572"/>
      <c r="V174" s="572"/>
      <c r="W174" s="572"/>
      <c r="X174" s="572"/>
      <c r="Y174" s="572"/>
      <c r="Z174" s="572"/>
    </row>
    <row r="175" spans="1:26" ht="15.75" hidden="1" customHeight="1">
      <c r="A175" s="572"/>
      <c r="B175" s="572"/>
      <c r="C175" s="572"/>
      <c r="D175" s="572"/>
      <c r="E175" s="572"/>
      <c r="F175" s="572"/>
      <c r="G175" s="572"/>
      <c r="H175" s="572"/>
      <c r="I175" s="572"/>
      <c r="J175" s="573"/>
      <c r="K175" s="573"/>
      <c r="L175" s="572"/>
      <c r="M175" s="572"/>
      <c r="N175" s="573"/>
      <c r="O175" s="573"/>
      <c r="P175" s="572"/>
      <c r="Q175" s="572"/>
      <c r="R175" s="572"/>
      <c r="S175" s="572"/>
      <c r="T175" s="572"/>
      <c r="U175" s="572"/>
      <c r="V175" s="572"/>
      <c r="W175" s="572"/>
      <c r="X175" s="572"/>
      <c r="Y175" s="572"/>
      <c r="Z175" s="572"/>
    </row>
    <row r="176" spans="1:26" ht="15.75" hidden="1" customHeight="1">
      <c r="A176" s="572"/>
      <c r="B176" s="572"/>
      <c r="C176" s="572"/>
      <c r="D176" s="572"/>
      <c r="E176" s="572"/>
      <c r="F176" s="572"/>
      <c r="G176" s="572"/>
      <c r="H176" s="572"/>
      <c r="I176" s="572"/>
      <c r="J176" s="573"/>
      <c r="K176" s="573"/>
      <c r="L176" s="572"/>
      <c r="M176" s="572"/>
      <c r="N176" s="573"/>
      <c r="O176" s="573"/>
      <c r="P176" s="572"/>
      <c r="Q176" s="572"/>
      <c r="R176" s="572"/>
      <c r="S176" s="572"/>
      <c r="T176" s="572"/>
      <c r="U176" s="572"/>
      <c r="V176" s="572"/>
      <c r="W176" s="572"/>
      <c r="X176" s="572"/>
      <c r="Y176" s="572"/>
      <c r="Z176" s="572"/>
    </row>
    <row r="177" spans="1:26" ht="15.75" hidden="1" customHeight="1">
      <c r="A177" s="572"/>
      <c r="B177" s="572"/>
      <c r="C177" s="572"/>
      <c r="D177" s="572"/>
      <c r="E177" s="572"/>
      <c r="F177" s="572"/>
      <c r="G177" s="572"/>
      <c r="H177" s="572"/>
      <c r="I177" s="572"/>
      <c r="J177" s="573"/>
      <c r="K177" s="573"/>
      <c r="L177" s="572"/>
      <c r="M177" s="572"/>
      <c r="N177" s="573"/>
      <c r="O177" s="573"/>
      <c r="P177" s="572"/>
      <c r="Q177" s="572"/>
      <c r="R177" s="572"/>
      <c r="S177" s="572"/>
      <c r="T177" s="572"/>
      <c r="U177" s="572"/>
      <c r="V177" s="572"/>
      <c r="W177" s="572"/>
      <c r="X177" s="572"/>
      <c r="Y177" s="572"/>
      <c r="Z177" s="572"/>
    </row>
    <row r="178" spans="1:26" ht="15.75" hidden="1" customHeight="1">
      <c r="A178" s="572"/>
      <c r="B178" s="572"/>
      <c r="C178" s="572"/>
      <c r="D178" s="572"/>
      <c r="E178" s="572"/>
      <c r="F178" s="572"/>
      <c r="G178" s="572"/>
      <c r="H178" s="572"/>
      <c r="I178" s="572"/>
      <c r="J178" s="573"/>
      <c r="K178" s="573"/>
      <c r="L178" s="572"/>
      <c r="M178" s="572"/>
      <c r="N178" s="573"/>
      <c r="O178" s="573"/>
      <c r="P178" s="572"/>
      <c r="Q178" s="572"/>
      <c r="R178" s="572"/>
      <c r="S178" s="572"/>
      <c r="T178" s="572"/>
      <c r="U178" s="572"/>
      <c r="V178" s="572"/>
      <c r="W178" s="572"/>
      <c r="X178" s="572"/>
      <c r="Y178" s="572"/>
      <c r="Z178" s="572"/>
    </row>
    <row r="179" spans="1:26" ht="15.75" hidden="1" customHeight="1">
      <c r="A179" s="572"/>
      <c r="B179" s="572"/>
      <c r="C179" s="572"/>
      <c r="D179" s="572"/>
      <c r="E179" s="572"/>
      <c r="F179" s="572"/>
      <c r="G179" s="572"/>
      <c r="H179" s="572"/>
      <c r="I179" s="572"/>
      <c r="J179" s="573"/>
      <c r="K179" s="573"/>
      <c r="L179" s="572"/>
      <c r="M179" s="572"/>
      <c r="N179" s="573"/>
      <c r="O179" s="573"/>
      <c r="P179" s="572"/>
      <c r="Q179" s="572"/>
      <c r="R179" s="572"/>
      <c r="S179" s="572"/>
      <c r="T179" s="572"/>
      <c r="U179" s="572"/>
      <c r="V179" s="572"/>
      <c r="W179" s="572"/>
      <c r="X179" s="572"/>
      <c r="Y179" s="572"/>
      <c r="Z179" s="572"/>
    </row>
    <row r="180" spans="1:26" ht="15.75" hidden="1" customHeight="1">
      <c r="A180" s="572"/>
      <c r="B180" s="572"/>
      <c r="C180" s="572"/>
      <c r="D180" s="572"/>
      <c r="E180" s="572"/>
      <c r="F180" s="572"/>
      <c r="G180" s="572"/>
      <c r="H180" s="572"/>
      <c r="I180" s="572"/>
      <c r="J180" s="573"/>
      <c r="K180" s="573"/>
      <c r="L180" s="572"/>
      <c r="M180" s="572"/>
      <c r="N180" s="573"/>
      <c r="O180" s="573"/>
      <c r="P180" s="572"/>
      <c r="Q180" s="572"/>
      <c r="R180" s="572"/>
      <c r="S180" s="572"/>
      <c r="T180" s="572"/>
      <c r="U180" s="572"/>
      <c r="V180" s="572"/>
      <c r="W180" s="572"/>
      <c r="X180" s="572"/>
      <c r="Y180" s="572"/>
      <c r="Z180" s="572"/>
    </row>
    <row r="181" spans="1:26" ht="15.75" hidden="1" customHeight="1">
      <c r="A181" s="572"/>
      <c r="B181" s="572"/>
      <c r="C181" s="572"/>
      <c r="D181" s="572"/>
      <c r="E181" s="572"/>
      <c r="F181" s="572"/>
      <c r="G181" s="572"/>
      <c r="H181" s="572"/>
      <c r="I181" s="572"/>
      <c r="J181" s="573"/>
      <c r="K181" s="573"/>
      <c r="L181" s="572"/>
      <c r="M181" s="572"/>
      <c r="N181" s="573"/>
      <c r="O181" s="573"/>
      <c r="P181" s="572"/>
      <c r="Q181" s="572"/>
      <c r="R181" s="572"/>
      <c r="S181" s="572"/>
      <c r="T181" s="572"/>
      <c r="U181" s="572"/>
      <c r="V181" s="572"/>
      <c r="W181" s="572"/>
      <c r="X181" s="572"/>
      <c r="Y181" s="572"/>
      <c r="Z181" s="572"/>
    </row>
    <row r="182" spans="1:26" ht="15.75" hidden="1" customHeight="1">
      <c r="A182" s="572"/>
      <c r="B182" s="572"/>
      <c r="C182" s="572"/>
      <c r="D182" s="572"/>
      <c r="E182" s="572"/>
      <c r="F182" s="572"/>
      <c r="G182" s="572"/>
      <c r="H182" s="572"/>
      <c r="I182" s="572"/>
      <c r="J182" s="573"/>
      <c r="K182" s="573"/>
      <c r="L182" s="572"/>
      <c r="M182" s="572"/>
      <c r="N182" s="573"/>
      <c r="O182" s="573"/>
      <c r="P182" s="572"/>
      <c r="Q182" s="572"/>
      <c r="R182" s="572"/>
      <c r="S182" s="572"/>
      <c r="T182" s="572"/>
      <c r="U182" s="572"/>
      <c r="V182" s="572"/>
      <c r="W182" s="572"/>
      <c r="X182" s="572"/>
      <c r="Y182" s="572"/>
      <c r="Z182" s="572"/>
    </row>
    <row r="183" spans="1:26" ht="15.75" hidden="1" customHeight="1">
      <c r="A183" s="572"/>
      <c r="B183" s="572"/>
      <c r="C183" s="572"/>
      <c r="D183" s="572"/>
      <c r="E183" s="572"/>
      <c r="F183" s="572"/>
      <c r="G183" s="572"/>
      <c r="H183" s="572"/>
      <c r="I183" s="572"/>
      <c r="J183" s="573"/>
      <c r="K183" s="573"/>
      <c r="L183" s="572"/>
      <c r="M183" s="572"/>
      <c r="N183" s="573"/>
      <c r="O183" s="573"/>
      <c r="P183" s="572"/>
      <c r="Q183" s="572"/>
      <c r="R183" s="572"/>
      <c r="S183" s="572"/>
      <c r="T183" s="572"/>
      <c r="U183" s="572"/>
      <c r="V183" s="572"/>
      <c r="W183" s="572"/>
      <c r="X183" s="572"/>
      <c r="Y183" s="572"/>
      <c r="Z183" s="572"/>
    </row>
    <row r="184" spans="1:26" ht="15.75" hidden="1" customHeight="1">
      <c r="A184" s="572"/>
      <c r="B184" s="572"/>
      <c r="C184" s="572"/>
      <c r="D184" s="572"/>
      <c r="E184" s="572"/>
      <c r="F184" s="572"/>
      <c r="G184" s="572"/>
      <c r="H184" s="572"/>
      <c r="I184" s="572"/>
      <c r="J184" s="573"/>
      <c r="K184" s="573"/>
      <c r="L184" s="572"/>
      <c r="M184" s="572"/>
      <c r="N184" s="573"/>
      <c r="O184" s="573"/>
      <c r="P184" s="572"/>
      <c r="Q184" s="572"/>
      <c r="R184" s="572"/>
      <c r="S184" s="572"/>
      <c r="T184" s="572"/>
      <c r="U184" s="572"/>
      <c r="V184" s="572"/>
      <c r="W184" s="572"/>
      <c r="X184" s="572"/>
      <c r="Y184" s="572"/>
      <c r="Z184" s="572"/>
    </row>
    <row r="185" spans="1:26" ht="15.75" hidden="1" customHeight="1">
      <c r="A185" s="572"/>
      <c r="B185" s="572"/>
      <c r="C185" s="572"/>
      <c r="D185" s="572"/>
      <c r="E185" s="572"/>
      <c r="F185" s="572"/>
      <c r="G185" s="572"/>
      <c r="H185" s="572"/>
      <c r="I185" s="572"/>
      <c r="J185" s="573"/>
      <c r="K185" s="573"/>
      <c r="L185" s="572"/>
      <c r="M185" s="572"/>
      <c r="N185" s="573"/>
      <c r="O185" s="573"/>
      <c r="P185" s="572"/>
      <c r="Q185" s="572"/>
      <c r="R185" s="572"/>
      <c r="S185" s="572"/>
      <c r="T185" s="572"/>
      <c r="U185" s="572"/>
      <c r="V185" s="572"/>
      <c r="W185" s="572"/>
      <c r="X185" s="572"/>
      <c r="Y185" s="572"/>
      <c r="Z185" s="572"/>
    </row>
    <row r="186" spans="1:26" ht="15.75" hidden="1" customHeight="1">
      <c r="A186" s="572"/>
      <c r="B186" s="572"/>
      <c r="C186" s="572"/>
      <c r="D186" s="572"/>
      <c r="E186" s="572"/>
      <c r="F186" s="572"/>
      <c r="G186" s="572"/>
      <c r="H186" s="572"/>
      <c r="I186" s="572"/>
      <c r="J186" s="573"/>
      <c r="K186" s="573"/>
      <c r="L186" s="572"/>
      <c r="M186" s="572"/>
      <c r="N186" s="573"/>
      <c r="O186" s="573"/>
      <c r="P186" s="572"/>
      <c r="Q186" s="572"/>
      <c r="R186" s="572"/>
      <c r="S186" s="572"/>
      <c r="T186" s="572"/>
      <c r="U186" s="572"/>
      <c r="V186" s="572"/>
      <c r="W186" s="572"/>
      <c r="X186" s="572"/>
      <c r="Y186" s="572"/>
      <c r="Z186" s="572"/>
    </row>
    <row r="187" spans="1:26" ht="15.75" hidden="1" customHeight="1">
      <c r="A187" s="572"/>
      <c r="B187" s="572"/>
      <c r="C187" s="572"/>
      <c r="D187" s="572"/>
      <c r="E187" s="572"/>
      <c r="F187" s="572"/>
      <c r="G187" s="572"/>
      <c r="H187" s="572"/>
      <c r="I187" s="572"/>
      <c r="J187" s="573"/>
      <c r="K187" s="573"/>
      <c r="L187" s="572"/>
      <c r="M187" s="572"/>
      <c r="N187" s="573"/>
      <c r="O187" s="573"/>
      <c r="P187" s="572"/>
      <c r="Q187" s="572"/>
      <c r="R187" s="572"/>
      <c r="S187" s="572"/>
      <c r="T187" s="572"/>
      <c r="U187" s="572"/>
      <c r="V187" s="572"/>
      <c r="W187" s="572"/>
      <c r="X187" s="572"/>
      <c r="Y187" s="572"/>
      <c r="Z187" s="572"/>
    </row>
    <row r="188" spans="1:26" ht="15.75" hidden="1" customHeight="1">
      <c r="A188" s="572"/>
      <c r="B188" s="572"/>
      <c r="C188" s="572"/>
      <c r="D188" s="572"/>
      <c r="E188" s="572"/>
      <c r="F188" s="572"/>
      <c r="G188" s="572"/>
      <c r="H188" s="572"/>
      <c r="I188" s="572"/>
      <c r="J188" s="573"/>
      <c r="K188" s="573"/>
      <c r="L188" s="572"/>
      <c r="M188" s="572"/>
      <c r="N188" s="573"/>
      <c r="O188" s="573"/>
      <c r="P188" s="572"/>
      <c r="Q188" s="572"/>
      <c r="R188" s="572"/>
      <c r="S188" s="572"/>
      <c r="T188" s="572"/>
      <c r="U188" s="572"/>
      <c r="V188" s="572"/>
      <c r="W188" s="572"/>
      <c r="X188" s="572"/>
      <c r="Y188" s="572"/>
      <c r="Z188" s="572"/>
    </row>
    <row r="189" spans="1:26" ht="15.75" hidden="1" customHeight="1">
      <c r="A189" s="572"/>
      <c r="B189" s="572"/>
      <c r="C189" s="572"/>
      <c r="D189" s="572"/>
      <c r="E189" s="572"/>
      <c r="F189" s="572"/>
      <c r="G189" s="572"/>
      <c r="H189" s="572"/>
      <c r="I189" s="572"/>
      <c r="J189" s="573"/>
      <c r="K189" s="573"/>
      <c r="L189" s="572"/>
      <c r="M189" s="572"/>
      <c r="N189" s="573"/>
      <c r="O189" s="573"/>
      <c r="P189" s="572"/>
      <c r="Q189" s="572"/>
      <c r="R189" s="572"/>
      <c r="S189" s="572"/>
      <c r="T189" s="572"/>
      <c r="U189" s="572"/>
      <c r="V189" s="572"/>
      <c r="W189" s="572"/>
      <c r="X189" s="572"/>
      <c r="Y189" s="572"/>
      <c r="Z189" s="572"/>
    </row>
    <row r="190" spans="1:26" ht="15.75" hidden="1" customHeight="1">
      <c r="A190" s="572"/>
      <c r="B190" s="572"/>
      <c r="C190" s="572"/>
      <c r="D190" s="572"/>
      <c r="E190" s="572"/>
      <c r="F190" s="572"/>
      <c r="G190" s="572"/>
      <c r="H190" s="572"/>
      <c r="I190" s="572"/>
      <c r="J190" s="573"/>
      <c r="K190" s="573"/>
      <c r="L190" s="572"/>
      <c r="M190" s="572"/>
      <c r="N190" s="573"/>
      <c r="O190" s="573"/>
      <c r="P190" s="572"/>
      <c r="Q190" s="572"/>
      <c r="R190" s="572"/>
      <c r="S190" s="572"/>
      <c r="T190" s="572"/>
      <c r="U190" s="572"/>
      <c r="V190" s="572"/>
      <c r="W190" s="572"/>
      <c r="X190" s="572"/>
      <c r="Y190" s="572"/>
      <c r="Z190" s="572"/>
    </row>
    <row r="191" spans="1:26" ht="15.75" hidden="1" customHeight="1">
      <c r="A191" s="572"/>
      <c r="B191" s="572"/>
      <c r="C191" s="572"/>
      <c r="D191" s="572"/>
      <c r="E191" s="572"/>
      <c r="F191" s="572"/>
      <c r="G191" s="572"/>
      <c r="H191" s="572"/>
      <c r="I191" s="572"/>
      <c r="J191" s="573"/>
      <c r="K191" s="573"/>
      <c r="L191" s="572"/>
      <c r="M191" s="572"/>
      <c r="N191" s="573"/>
      <c r="O191" s="573"/>
      <c r="P191" s="572"/>
      <c r="Q191" s="572"/>
      <c r="R191" s="572"/>
      <c r="S191" s="572"/>
      <c r="T191" s="572"/>
      <c r="U191" s="572"/>
      <c r="V191" s="572"/>
      <c r="W191" s="572"/>
      <c r="X191" s="572"/>
      <c r="Y191" s="572"/>
      <c r="Z191" s="572"/>
    </row>
    <row r="192" spans="1:26" ht="15.75" hidden="1" customHeight="1">
      <c r="A192" s="572"/>
      <c r="B192" s="572"/>
      <c r="C192" s="572"/>
      <c r="D192" s="572"/>
      <c r="E192" s="572"/>
      <c r="F192" s="572"/>
      <c r="G192" s="572"/>
      <c r="H192" s="572"/>
      <c r="I192" s="572"/>
      <c r="J192" s="573"/>
      <c r="K192" s="573"/>
      <c r="L192" s="572"/>
      <c r="M192" s="572"/>
      <c r="N192" s="573"/>
      <c r="O192" s="573"/>
      <c r="P192" s="572"/>
      <c r="Q192" s="572"/>
      <c r="R192" s="572"/>
      <c r="S192" s="572"/>
      <c r="T192" s="572"/>
      <c r="U192" s="572"/>
      <c r="V192" s="572"/>
      <c r="W192" s="572"/>
      <c r="X192" s="572"/>
      <c r="Y192" s="572"/>
      <c r="Z192" s="572"/>
    </row>
    <row r="193" spans="1:26" ht="15.75" hidden="1" customHeight="1">
      <c r="A193" s="572"/>
      <c r="B193" s="572"/>
      <c r="C193" s="572"/>
      <c r="D193" s="572"/>
      <c r="E193" s="572"/>
      <c r="F193" s="572"/>
      <c r="G193" s="572"/>
      <c r="H193" s="572"/>
      <c r="I193" s="572"/>
      <c r="J193" s="573"/>
      <c r="K193" s="573"/>
      <c r="L193" s="572"/>
      <c r="M193" s="572"/>
      <c r="N193" s="573"/>
      <c r="O193" s="573"/>
      <c r="P193" s="572"/>
      <c r="Q193" s="572"/>
      <c r="R193" s="572"/>
      <c r="S193" s="572"/>
      <c r="T193" s="572"/>
      <c r="U193" s="572"/>
      <c r="V193" s="572"/>
      <c r="W193" s="572"/>
      <c r="X193" s="572"/>
      <c r="Y193" s="572"/>
      <c r="Z193" s="572"/>
    </row>
    <row r="194" spans="1:26" ht="15.75" hidden="1" customHeight="1">
      <c r="A194" s="572"/>
      <c r="B194" s="572"/>
      <c r="C194" s="572"/>
      <c r="D194" s="572"/>
      <c r="E194" s="572"/>
      <c r="F194" s="572"/>
      <c r="G194" s="572"/>
      <c r="H194" s="572"/>
      <c r="I194" s="572"/>
      <c r="J194" s="573"/>
      <c r="K194" s="573"/>
      <c r="L194" s="572"/>
      <c r="M194" s="572"/>
      <c r="N194" s="573"/>
      <c r="O194" s="573"/>
      <c r="P194" s="572"/>
      <c r="Q194" s="572"/>
      <c r="R194" s="572"/>
      <c r="S194" s="572"/>
      <c r="T194" s="572"/>
      <c r="U194" s="572"/>
      <c r="V194" s="572"/>
      <c r="W194" s="572"/>
      <c r="X194" s="572"/>
      <c r="Y194" s="572"/>
      <c r="Z194" s="572"/>
    </row>
    <row r="195" spans="1:26" ht="15.75" hidden="1" customHeight="1">
      <c r="A195" s="572"/>
      <c r="B195" s="572"/>
      <c r="C195" s="572"/>
      <c r="D195" s="572"/>
      <c r="E195" s="572"/>
      <c r="F195" s="572"/>
      <c r="G195" s="572"/>
      <c r="H195" s="572"/>
      <c r="I195" s="572"/>
      <c r="J195" s="573"/>
      <c r="K195" s="573"/>
      <c r="L195" s="572"/>
      <c r="M195" s="572"/>
      <c r="N195" s="573"/>
      <c r="O195" s="573"/>
      <c r="P195" s="572"/>
      <c r="Q195" s="572"/>
      <c r="R195" s="572"/>
      <c r="S195" s="572"/>
      <c r="T195" s="572"/>
      <c r="U195" s="572"/>
      <c r="V195" s="572"/>
      <c r="W195" s="572"/>
      <c r="X195" s="572"/>
      <c r="Y195" s="572"/>
      <c r="Z195" s="572"/>
    </row>
    <row r="196" spans="1:26" ht="15.75" hidden="1" customHeight="1">
      <c r="A196" s="572"/>
      <c r="B196" s="572"/>
      <c r="C196" s="572"/>
      <c r="D196" s="572"/>
      <c r="E196" s="572"/>
      <c r="F196" s="572"/>
      <c r="G196" s="572"/>
      <c r="H196" s="572"/>
      <c r="I196" s="572"/>
      <c r="J196" s="573"/>
      <c r="K196" s="573"/>
      <c r="L196" s="572"/>
      <c r="M196" s="572"/>
      <c r="N196" s="573"/>
      <c r="O196" s="573"/>
      <c r="P196" s="572"/>
      <c r="Q196" s="572"/>
      <c r="R196" s="572"/>
      <c r="S196" s="572"/>
      <c r="T196" s="572"/>
      <c r="U196" s="572"/>
      <c r="V196" s="572"/>
      <c r="W196" s="572"/>
      <c r="X196" s="572"/>
      <c r="Y196" s="572"/>
      <c r="Z196" s="572"/>
    </row>
    <row r="197" spans="1:26" ht="15.75" hidden="1" customHeight="1">
      <c r="A197" s="572"/>
      <c r="B197" s="572"/>
      <c r="C197" s="572"/>
      <c r="D197" s="572"/>
      <c r="E197" s="572"/>
      <c r="F197" s="572"/>
      <c r="G197" s="572"/>
      <c r="H197" s="572"/>
      <c r="I197" s="572"/>
      <c r="J197" s="573"/>
      <c r="K197" s="573"/>
      <c r="L197" s="572"/>
      <c r="M197" s="572"/>
      <c r="N197" s="573"/>
      <c r="O197" s="573"/>
      <c r="P197" s="572"/>
      <c r="Q197" s="572"/>
      <c r="R197" s="572"/>
      <c r="S197" s="572"/>
      <c r="T197" s="572"/>
      <c r="U197" s="572"/>
      <c r="V197" s="572"/>
      <c r="W197" s="572"/>
      <c r="X197" s="572"/>
      <c r="Y197" s="572"/>
      <c r="Z197" s="572"/>
    </row>
    <row r="198" spans="1:26" ht="15.75" hidden="1" customHeight="1">
      <c r="A198" s="572"/>
      <c r="B198" s="572"/>
      <c r="C198" s="572"/>
      <c r="D198" s="572"/>
      <c r="E198" s="572"/>
      <c r="F198" s="572"/>
      <c r="G198" s="572"/>
      <c r="H198" s="572"/>
      <c r="I198" s="572"/>
      <c r="J198" s="573"/>
      <c r="K198" s="573"/>
      <c r="L198" s="572"/>
      <c r="M198" s="572"/>
      <c r="N198" s="573"/>
      <c r="O198" s="573"/>
      <c r="P198" s="572"/>
      <c r="Q198" s="572"/>
      <c r="R198" s="572"/>
      <c r="S198" s="572"/>
      <c r="T198" s="572"/>
      <c r="U198" s="572"/>
      <c r="V198" s="572"/>
      <c r="W198" s="572"/>
      <c r="X198" s="572"/>
      <c r="Y198" s="572"/>
      <c r="Z198" s="572"/>
    </row>
    <row r="199" spans="1:26" ht="15.75" hidden="1" customHeight="1">
      <c r="A199" s="572"/>
      <c r="B199" s="572"/>
      <c r="C199" s="572"/>
      <c r="D199" s="572"/>
      <c r="E199" s="572"/>
      <c r="F199" s="572"/>
      <c r="G199" s="572"/>
      <c r="H199" s="572"/>
      <c r="I199" s="572"/>
      <c r="J199" s="573"/>
      <c r="K199" s="573"/>
      <c r="L199" s="572"/>
      <c r="M199" s="572"/>
      <c r="N199" s="573"/>
      <c r="O199" s="573"/>
      <c r="P199" s="572"/>
      <c r="Q199" s="572"/>
      <c r="R199" s="572"/>
      <c r="S199" s="572"/>
      <c r="T199" s="572"/>
      <c r="U199" s="572"/>
      <c r="V199" s="572"/>
      <c r="W199" s="572"/>
      <c r="X199" s="572"/>
      <c r="Y199" s="572"/>
      <c r="Z199" s="572"/>
    </row>
    <row r="200" spans="1:26" ht="15.75" hidden="1" customHeight="1">
      <c r="A200" s="572"/>
      <c r="B200" s="572"/>
      <c r="C200" s="572"/>
      <c r="D200" s="572"/>
      <c r="E200" s="572"/>
      <c r="F200" s="572"/>
      <c r="G200" s="572"/>
      <c r="H200" s="572"/>
      <c r="I200" s="572"/>
      <c r="J200" s="573"/>
      <c r="K200" s="573"/>
      <c r="L200" s="572"/>
      <c r="M200" s="572"/>
      <c r="N200" s="573"/>
      <c r="O200" s="573"/>
      <c r="P200" s="572"/>
      <c r="Q200" s="572"/>
      <c r="R200" s="572"/>
      <c r="S200" s="572"/>
      <c r="T200" s="572"/>
      <c r="U200" s="572"/>
      <c r="V200" s="572"/>
      <c r="W200" s="572"/>
      <c r="X200" s="572"/>
      <c r="Y200" s="572"/>
      <c r="Z200" s="572"/>
    </row>
    <row r="201" spans="1:26" ht="15.75" hidden="1" customHeight="1">
      <c r="A201" s="572"/>
      <c r="B201" s="572"/>
      <c r="C201" s="572"/>
      <c r="D201" s="572"/>
      <c r="E201" s="572"/>
      <c r="F201" s="572"/>
      <c r="G201" s="572"/>
      <c r="H201" s="572"/>
      <c r="I201" s="572"/>
      <c r="J201" s="573"/>
      <c r="K201" s="573"/>
      <c r="L201" s="572"/>
      <c r="M201" s="572"/>
      <c r="N201" s="573"/>
      <c r="O201" s="573"/>
      <c r="P201" s="572"/>
      <c r="Q201" s="572"/>
      <c r="R201" s="572"/>
      <c r="S201" s="572"/>
      <c r="T201" s="572"/>
      <c r="U201" s="572"/>
      <c r="V201" s="572"/>
      <c r="W201" s="572"/>
      <c r="X201" s="572"/>
      <c r="Y201" s="572"/>
      <c r="Z201" s="572"/>
    </row>
    <row r="202" spans="1:26" ht="15.75" hidden="1" customHeight="1">
      <c r="A202" s="572"/>
      <c r="B202" s="572"/>
      <c r="C202" s="572"/>
      <c r="D202" s="572"/>
      <c r="E202" s="572"/>
      <c r="F202" s="572"/>
      <c r="G202" s="572"/>
      <c r="H202" s="572"/>
      <c r="I202" s="572"/>
      <c r="J202" s="573"/>
      <c r="K202" s="573"/>
      <c r="L202" s="572"/>
      <c r="M202" s="572"/>
      <c r="N202" s="573"/>
      <c r="O202" s="573"/>
      <c r="P202" s="572"/>
      <c r="Q202" s="572"/>
      <c r="R202" s="572"/>
      <c r="S202" s="572"/>
      <c r="T202" s="572"/>
      <c r="U202" s="572"/>
      <c r="V202" s="572"/>
      <c r="W202" s="572"/>
      <c r="X202" s="572"/>
      <c r="Y202" s="572"/>
      <c r="Z202" s="572"/>
    </row>
    <row r="203" spans="1:26" ht="15.75" hidden="1" customHeight="1">
      <c r="A203" s="572"/>
      <c r="B203" s="572"/>
      <c r="C203" s="572"/>
      <c r="D203" s="572"/>
      <c r="E203" s="572"/>
      <c r="F203" s="572"/>
      <c r="G203" s="572"/>
      <c r="H203" s="572"/>
      <c r="I203" s="572"/>
      <c r="J203" s="573"/>
      <c r="K203" s="573"/>
      <c r="L203" s="572"/>
      <c r="M203" s="572"/>
      <c r="N203" s="573"/>
      <c r="O203" s="573"/>
      <c r="P203" s="572"/>
      <c r="Q203" s="572"/>
      <c r="R203" s="572"/>
      <c r="S203" s="572"/>
      <c r="T203" s="572"/>
      <c r="U203" s="572"/>
      <c r="V203" s="572"/>
      <c r="W203" s="572"/>
      <c r="X203" s="572"/>
      <c r="Y203" s="572"/>
      <c r="Z203" s="572"/>
    </row>
    <row r="204" spans="1:26" ht="15.75" hidden="1" customHeight="1">
      <c r="A204" s="572"/>
      <c r="B204" s="572"/>
      <c r="C204" s="572"/>
      <c r="D204" s="572"/>
      <c r="E204" s="572"/>
      <c r="F204" s="572"/>
      <c r="G204" s="572"/>
      <c r="H204" s="572"/>
      <c r="I204" s="572"/>
      <c r="J204" s="573"/>
      <c r="K204" s="573"/>
      <c r="L204" s="572"/>
      <c r="M204" s="572"/>
      <c r="N204" s="573"/>
      <c r="O204" s="573"/>
      <c r="P204" s="572"/>
      <c r="Q204" s="572"/>
      <c r="R204" s="572"/>
      <c r="S204" s="572"/>
      <c r="T204" s="572"/>
      <c r="U204" s="572"/>
      <c r="V204" s="572"/>
      <c r="W204" s="572"/>
      <c r="X204" s="572"/>
      <c r="Y204" s="572"/>
      <c r="Z204" s="572"/>
    </row>
    <row r="205" spans="1:26" ht="15.75" hidden="1" customHeight="1">
      <c r="A205" s="572"/>
      <c r="B205" s="572"/>
      <c r="C205" s="572"/>
      <c r="D205" s="572"/>
      <c r="E205" s="572"/>
      <c r="F205" s="572"/>
      <c r="G205" s="572"/>
      <c r="H205" s="572"/>
      <c r="I205" s="572"/>
      <c r="J205" s="573"/>
      <c r="K205" s="573"/>
      <c r="L205" s="572"/>
      <c r="M205" s="572"/>
      <c r="N205" s="573"/>
      <c r="O205" s="573"/>
      <c r="P205" s="572"/>
      <c r="Q205" s="572"/>
      <c r="R205" s="572"/>
      <c r="S205" s="572"/>
      <c r="T205" s="572"/>
      <c r="U205" s="572"/>
      <c r="V205" s="572"/>
      <c r="W205" s="572"/>
      <c r="X205" s="572"/>
      <c r="Y205" s="572"/>
      <c r="Z205" s="572"/>
    </row>
    <row r="206" spans="1:26" ht="15.75" hidden="1" customHeight="1">
      <c r="A206" s="572"/>
      <c r="B206" s="572"/>
      <c r="C206" s="572"/>
      <c r="D206" s="572"/>
      <c r="E206" s="572"/>
      <c r="F206" s="572"/>
      <c r="G206" s="572"/>
      <c r="H206" s="572"/>
      <c r="I206" s="572"/>
      <c r="J206" s="573"/>
      <c r="K206" s="573"/>
      <c r="L206" s="572"/>
      <c r="M206" s="572"/>
      <c r="N206" s="573"/>
      <c r="O206" s="573"/>
      <c r="P206" s="572"/>
      <c r="Q206" s="572"/>
      <c r="R206" s="572"/>
      <c r="S206" s="572"/>
      <c r="T206" s="572"/>
      <c r="U206" s="572"/>
      <c r="V206" s="572"/>
      <c r="W206" s="572"/>
      <c r="X206" s="572"/>
      <c r="Y206" s="572"/>
      <c r="Z206" s="572"/>
    </row>
    <row r="207" spans="1:26" ht="15.75" hidden="1" customHeight="1">
      <c r="A207" s="572"/>
      <c r="B207" s="572"/>
      <c r="C207" s="572"/>
      <c r="D207" s="572"/>
      <c r="E207" s="572"/>
      <c r="F207" s="572"/>
      <c r="G207" s="572"/>
      <c r="H207" s="572"/>
      <c r="I207" s="572"/>
      <c r="J207" s="573"/>
      <c r="K207" s="573"/>
      <c r="L207" s="572"/>
      <c r="M207" s="572"/>
      <c r="N207" s="573"/>
      <c r="O207" s="573"/>
      <c r="P207" s="572"/>
      <c r="Q207" s="572"/>
      <c r="R207" s="572"/>
      <c r="S207" s="572"/>
      <c r="T207" s="572"/>
      <c r="U207" s="572"/>
      <c r="V207" s="572"/>
      <c r="W207" s="572"/>
      <c r="X207" s="572"/>
      <c r="Y207" s="572"/>
      <c r="Z207" s="572"/>
    </row>
    <row r="208" spans="1:26" ht="15.75" hidden="1" customHeight="1">
      <c r="A208" s="572"/>
      <c r="B208" s="572"/>
      <c r="C208" s="572"/>
      <c r="D208" s="572"/>
      <c r="E208" s="572"/>
      <c r="F208" s="572"/>
      <c r="G208" s="572"/>
      <c r="H208" s="572"/>
      <c r="I208" s="572"/>
      <c r="J208" s="573"/>
      <c r="K208" s="573"/>
      <c r="L208" s="572"/>
      <c r="M208" s="572"/>
      <c r="N208" s="573"/>
      <c r="O208" s="573"/>
      <c r="P208" s="572"/>
      <c r="Q208" s="572"/>
      <c r="R208" s="572"/>
      <c r="S208" s="572"/>
      <c r="T208" s="572"/>
      <c r="U208" s="572"/>
      <c r="V208" s="572"/>
      <c r="W208" s="572"/>
      <c r="X208" s="572"/>
      <c r="Y208" s="572"/>
      <c r="Z208" s="572"/>
    </row>
    <row r="209" spans="1:26" ht="15.75" hidden="1" customHeight="1">
      <c r="A209" s="572"/>
      <c r="B209" s="572"/>
      <c r="C209" s="572"/>
      <c r="D209" s="572"/>
      <c r="E209" s="572"/>
      <c r="F209" s="572"/>
      <c r="G209" s="572"/>
      <c r="H209" s="572"/>
      <c r="I209" s="572"/>
      <c r="J209" s="573"/>
      <c r="K209" s="573"/>
      <c r="L209" s="572"/>
      <c r="M209" s="572"/>
      <c r="N209" s="573"/>
      <c r="O209" s="573"/>
      <c r="P209" s="572"/>
      <c r="Q209" s="572"/>
      <c r="R209" s="572"/>
      <c r="S209" s="572"/>
      <c r="T209" s="572"/>
      <c r="U209" s="572"/>
      <c r="V209" s="572"/>
      <c r="W209" s="572"/>
      <c r="X209" s="572"/>
      <c r="Y209" s="572"/>
      <c r="Z209" s="572"/>
    </row>
    <row r="210" spans="1:26" ht="15.75" hidden="1" customHeight="1">
      <c r="A210" s="572"/>
      <c r="B210" s="572"/>
      <c r="C210" s="572"/>
      <c r="D210" s="572"/>
      <c r="E210" s="572"/>
      <c r="F210" s="572"/>
      <c r="G210" s="572"/>
      <c r="H210" s="572"/>
      <c r="I210" s="572"/>
      <c r="J210" s="573"/>
      <c r="K210" s="573"/>
      <c r="L210" s="572"/>
      <c r="M210" s="572"/>
      <c r="N210" s="573"/>
      <c r="O210" s="573"/>
      <c r="P210" s="572"/>
      <c r="Q210" s="572"/>
      <c r="R210" s="572"/>
      <c r="S210" s="572"/>
      <c r="T210" s="572"/>
      <c r="U210" s="572"/>
      <c r="V210" s="572"/>
      <c r="W210" s="572"/>
      <c r="X210" s="572"/>
      <c r="Y210" s="572"/>
      <c r="Z210" s="572"/>
    </row>
    <row r="211" spans="1:26" ht="15.75" hidden="1" customHeight="1">
      <c r="A211" s="572"/>
      <c r="B211" s="572"/>
      <c r="C211" s="572"/>
      <c r="D211" s="572"/>
      <c r="E211" s="572"/>
      <c r="F211" s="572"/>
      <c r="G211" s="572"/>
      <c r="H211" s="572"/>
      <c r="I211" s="572"/>
      <c r="J211" s="573"/>
      <c r="K211" s="573"/>
      <c r="L211" s="572"/>
      <c r="M211" s="572"/>
      <c r="N211" s="573"/>
      <c r="O211" s="573"/>
      <c r="P211" s="572"/>
      <c r="Q211" s="572"/>
      <c r="R211" s="572"/>
      <c r="S211" s="572"/>
      <c r="T211" s="572"/>
      <c r="U211" s="572"/>
      <c r="V211" s="572"/>
      <c r="W211" s="572"/>
      <c r="X211" s="572"/>
      <c r="Y211" s="572"/>
      <c r="Z211" s="572"/>
    </row>
    <row r="212" spans="1:26" ht="15.75" hidden="1" customHeight="1">
      <c r="A212" s="572"/>
      <c r="B212" s="572"/>
      <c r="C212" s="572"/>
      <c r="D212" s="572"/>
      <c r="E212" s="572"/>
      <c r="F212" s="572"/>
      <c r="G212" s="572"/>
      <c r="H212" s="572"/>
      <c r="I212" s="572"/>
      <c r="J212" s="573"/>
      <c r="K212" s="573"/>
      <c r="L212" s="572"/>
      <c r="M212" s="572"/>
      <c r="N212" s="573"/>
      <c r="O212" s="573"/>
      <c r="P212" s="572"/>
      <c r="Q212" s="572"/>
      <c r="R212" s="572"/>
      <c r="S212" s="572"/>
      <c r="T212" s="572"/>
      <c r="U212" s="572"/>
      <c r="V212" s="572"/>
      <c r="W212" s="572"/>
      <c r="X212" s="572"/>
      <c r="Y212" s="572"/>
      <c r="Z212" s="572"/>
    </row>
    <row r="213" spans="1:26" ht="15.75" hidden="1" customHeight="1">
      <c r="A213" s="572"/>
      <c r="B213" s="572"/>
      <c r="C213" s="572"/>
      <c r="D213" s="572"/>
      <c r="E213" s="572"/>
      <c r="F213" s="572"/>
      <c r="G213" s="572"/>
      <c r="H213" s="572"/>
      <c r="I213" s="572"/>
      <c r="J213" s="573"/>
      <c r="K213" s="573"/>
      <c r="L213" s="572"/>
      <c r="M213" s="572"/>
      <c r="N213" s="573"/>
      <c r="O213" s="573"/>
      <c r="P213" s="572"/>
      <c r="Q213" s="572"/>
      <c r="R213" s="572"/>
      <c r="S213" s="572"/>
      <c r="T213" s="572"/>
      <c r="U213" s="572"/>
      <c r="V213" s="572"/>
      <c r="W213" s="572"/>
      <c r="X213" s="572"/>
      <c r="Y213" s="572"/>
      <c r="Z213" s="572"/>
    </row>
    <row r="214" spans="1:26" ht="15.75" hidden="1" customHeight="1">
      <c r="A214" s="572"/>
      <c r="B214" s="572"/>
      <c r="C214" s="572"/>
      <c r="D214" s="572"/>
      <c r="E214" s="572"/>
      <c r="F214" s="572"/>
      <c r="G214" s="572"/>
      <c r="H214" s="572"/>
      <c r="I214" s="572"/>
      <c r="J214" s="573"/>
      <c r="K214" s="573"/>
      <c r="L214" s="572"/>
      <c r="M214" s="572"/>
      <c r="N214" s="573"/>
      <c r="O214" s="573"/>
      <c r="P214" s="572"/>
      <c r="Q214" s="572"/>
      <c r="R214" s="572"/>
      <c r="S214" s="572"/>
      <c r="T214" s="572"/>
      <c r="U214" s="572"/>
      <c r="V214" s="572"/>
      <c r="W214" s="572"/>
      <c r="X214" s="572"/>
      <c r="Y214" s="572"/>
      <c r="Z214" s="572"/>
    </row>
    <row r="215" spans="1:26" ht="15.75" hidden="1" customHeight="1">
      <c r="A215" s="572"/>
      <c r="B215" s="572"/>
      <c r="C215" s="572"/>
      <c r="D215" s="572"/>
      <c r="E215" s="572"/>
      <c r="F215" s="572"/>
      <c r="G215" s="572"/>
      <c r="H215" s="572"/>
      <c r="I215" s="572"/>
      <c r="J215" s="573"/>
      <c r="K215" s="573"/>
      <c r="L215" s="572"/>
      <c r="M215" s="572"/>
      <c r="N215" s="573"/>
      <c r="O215" s="573"/>
      <c r="P215" s="572"/>
      <c r="Q215" s="572"/>
      <c r="R215" s="572"/>
      <c r="S215" s="572"/>
      <c r="T215" s="572"/>
      <c r="U215" s="572"/>
      <c r="V215" s="572"/>
      <c r="W215" s="572"/>
      <c r="X215" s="572"/>
      <c r="Y215" s="572"/>
      <c r="Z215" s="572"/>
    </row>
    <row r="216" spans="1:26" ht="15.75" hidden="1" customHeight="1">
      <c r="A216" s="572"/>
      <c r="B216" s="572"/>
      <c r="C216" s="572"/>
      <c r="D216" s="572"/>
      <c r="E216" s="572"/>
      <c r="F216" s="572"/>
      <c r="G216" s="572"/>
      <c r="H216" s="572"/>
      <c r="I216" s="572"/>
      <c r="J216" s="573"/>
      <c r="K216" s="573"/>
      <c r="L216" s="572"/>
      <c r="M216" s="572"/>
      <c r="N216" s="573"/>
      <c r="O216" s="573"/>
      <c r="P216" s="572"/>
      <c r="Q216" s="572"/>
      <c r="R216" s="572"/>
      <c r="S216" s="572"/>
      <c r="T216" s="572"/>
      <c r="U216" s="572"/>
      <c r="V216" s="572"/>
      <c r="W216" s="572"/>
      <c r="X216" s="572"/>
      <c r="Y216" s="572"/>
      <c r="Z216" s="572"/>
    </row>
    <row r="217" spans="1:26" ht="15.75" hidden="1" customHeight="1">
      <c r="A217" s="572"/>
      <c r="B217" s="572"/>
      <c r="C217" s="572"/>
      <c r="D217" s="572"/>
      <c r="E217" s="572"/>
      <c r="F217" s="572"/>
      <c r="G217" s="572"/>
      <c r="H217" s="572"/>
      <c r="I217" s="572"/>
      <c r="J217" s="573"/>
      <c r="K217" s="573"/>
      <c r="L217" s="572"/>
      <c r="M217" s="572"/>
      <c r="N217" s="573"/>
      <c r="O217" s="573"/>
      <c r="P217" s="572"/>
      <c r="Q217" s="572"/>
      <c r="R217" s="572"/>
      <c r="S217" s="572"/>
      <c r="T217" s="572"/>
      <c r="U217" s="572"/>
      <c r="V217" s="572"/>
      <c r="W217" s="572"/>
      <c r="X217" s="572"/>
      <c r="Y217" s="572"/>
      <c r="Z217" s="572"/>
    </row>
    <row r="218" spans="1:26" ht="15.75" hidden="1" customHeight="1">
      <c r="A218" s="572"/>
      <c r="B218" s="572"/>
      <c r="C218" s="572"/>
      <c r="D218" s="572"/>
      <c r="E218" s="572"/>
      <c r="F218" s="572"/>
      <c r="G218" s="572"/>
      <c r="H218" s="572"/>
      <c r="I218" s="572"/>
      <c r="J218" s="573"/>
      <c r="K218" s="573"/>
      <c r="L218" s="572"/>
      <c r="M218" s="572"/>
      <c r="N218" s="573"/>
      <c r="O218" s="573"/>
      <c r="P218" s="572"/>
      <c r="Q218" s="572"/>
      <c r="R218" s="572"/>
      <c r="S218" s="572"/>
      <c r="T218" s="572"/>
      <c r="U218" s="572"/>
      <c r="V218" s="572"/>
      <c r="W218" s="572"/>
      <c r="X218" s="572"/>
      <c r="Y218" s="572"/>
      <c r="Z218" s="572"/>
    </row>
    <row r="219" spans="1:26" ht="15.75" hidden="1" customHeight="1">
      <c r="A219" s="572"/>
      <c r="B219" s="572"/>
      <c r="C219" s="572"/>
      <c r="D219" s="572"/>
      <c r="E219" s="572"/>
      <c r="F219" s="572"/>
      <c r="G219" s="572"/>
      <c r="H219" s="572"/>
      <c r="I219" s="572"/>
      <c r="J219" s="573"/>
      <c r="K219" s="573"/>
      <c r="L219" s="572"/>
      <c r="M219" s="572"/>
      <c r="N219" s="573"/>
      <c r="O219" s="573"/>
      <c r="P219" s="572"/>
      <c r="Q219" s="572"/>
      <c r="R219" s="572"/>
      <c r="S219" s="572"/>
      <c r="T219" s="572"/>
      <c r="U219" s="572"/>
      <c r="V219" s="572"/>
      <c r="W219" s="572"/>
      <c r="X219" s="572"/>
      <c r="Y219" s="572"/>
      <c r="Z219" s="572"/>
    </row>
    <row r="220" spans="1:26" ht="15.75" hidden="1" customHeight="1">
      <c r="A220" s="572"/>
      <c r="B220" s="572"/>
      <c r="C220" s="572"/>
      <c r="D220" s="572"/>
      <c r="E220" s="572"/>
      <c r="F220" s="572"/>
      <c r="G220" s="572"/>
      <c r="H220" s="572"/>
      <c r="I220" s="572"/>
      <c r="J220" s="573"/>
      <c r="K220" s="573"/>
      <c r="L220" s="572"/>
      <c r="M220" s="572"/>
      <c r="N220" s="573"/>
      <c r="O220" s="573"/>
      <c r="P220" s="572"/>
      <c r="Q220" s="572"/>
      <c r="R220" s="572"/>
      <c r="S220" s="572"/>
      <c r="T220" s="572"/>
      <c r="U220" s="572"/>
      <c r="V220" s="572"/>
      <c r="W220" s="572"/>
      <c r="X220" s="572"/>
      <c r="Y220" s="572"/>
      <c r="Z220" s="572"/>
    </row>
    <row r="221" spans="1:26" ht="15.75" hidden="1" customHeight="1">
      <c r="A221" s="572"/>
      <c r="B221" s="572"/>
      <c r="C221" s="572"/>
      <c r="D221" s="572"/>
      <c r="E221" s="572"/>
      <c r="F221" s="572"/>
      <c r="G221" s="572"/>
      <c r="H221" s="572"/>
      <c r="I221" s="572"/>
      <c r="J221" s="573"/>
      <c r="K221" s="573"/>
      <c r="L221" s="572"/>
      <c r="M221" s="572"/>
      <c r="N221" s="573"/>
      <c r="O221" s="573"/>
      <c r="P221" s="572"/>
      <c r="Q221" s="572"/>
      <c r="R221" s="572"/>
      <c r="S221" s="572"/>
      <c r="T221" s="572"/>
      <c r="U221" s="572"/>
      <c r="V221" s="572"/>
      <c r="W221" s="572"/>
      <c r="X221" s="572"/>
      <c r="Y221" s="572"/>
      <c r="Z221" s="572"/>
    </row>
    <row r="222" spans="1:26" ht="15.75" hidden="1" customHeight="1">
      <c r="A222" s="572"/>
      <c r="B222" s="572"/>
      <c r="C222" s="572"/>
      <c r="D222" s="572"/>
      <c r="E222" s="572"/>
      <c r="F222" s="572"/>
      <c r="G222" s="572"/>
      <c r="H222" s="572"/>
      <c r="I222" s="572"/>
      <c r="J222" s="573"/>
      <c r="K222" s="573"/>
      <c r="L222" s="572"/>
      <c r="M222" s="572"/>
      <c r="N222" s="573"/>
      <c r="O222" s="573"/>
      <c r="P222" s="572"/>
      <c r="Q222" s="572"/>
      <c r="R222" s="572"/>
      <c r="S222" s="572"/>
      <c r="T222" s="572"/>
      <c r="U222" s="572"/>
      <c r="V222" s="572"/>
      <c r="W222" s="572"/>
      <c r="X222" s="572"/>
      <c r="Y222" s="572"/>
      <c r="Z222" s="572"/>
    </row>
    <row r="223" spans="1:26" ht="15.75" hidden="1" customHeight="1">
      <c r="A223" s="572"/>
      <c r="B223" s="572"/>
      <c r="C223" s="572"/>
      <c r="D223" s="572"/>
      <c r="E223" s="572"/>
      <c r="F223" s="572"/>
      <c r="G223" s="572"/>
      <c r="H223" s="572"/>
      <c r="I223" s="572"/>
      <c r="J223" s="573"/>
      <c r="K223" s="573"/>
      <c r="L223" s="572"/>
      <c r="M223" s="572"/>
      <c r="N223" s="573"/>
      <c r="O223" s="573"/>
      <c r="P223" s="572"/>
      <c r="Q223" s="572"/>
      <c r="R223" s="572"/>
      <c r="S223" s="572"/>
      <c r="T223" s="572"/>
      <c r="U223" s="572"/>
      <c r="V223" s="572"/>
      <c r="W223" s="572"/>
      <c r="X223" s="572"/>
      <c r="Y223" s="572"/>
      <c r="Z223" s="572"/>
    </row>
    <row r="224" spans="1:26" ht="15.75" hidden="1" customHeight="1">
      <c r="A224" s="572"/>
      <c r="B224" s="572"/>
      <c r="C224" s="572"/>
      <c r="D224" s="572"/>
      <c r="E224" s="572"/>
      <c r="F224" s="572"/>
      <c r="G224" s="572"/>
      <c r="H224" s="572"/>
      <c r="I224" s="572"/>
      <c r="J224" s="573"/>
      <c r="K224" s="573"/>
      <c r="L224" s="572"/>
      <c r="M224" s="572"/>
      <c r="N224" s="573"/>
      <c r="O224" s="573"/>
      <c r="P224" s="572"/>
      <c r="Q224" s="572"/>
      <c r="R224" s="572"/>
      <c r="S224" s="572"/>
      <c r="T224" s="572"/>
      <c r="U224" s="572"/>
      <c r="V224" s="572"/>
      <c r="W224" s="572"/>
      <c r="X224" s="572"/>
      <c r="Y224" s="572"/>
      <c r="Z224" s="572"/>
    </row>
    <row r="225" spans="1:26" ht="15.75" hidden="1" customHeight="1">
      <c r="A225" s="572"/>
      <c r="B225" s="572"/>
      <c r="C225" s="572"/>
      <c r="D225" s="572"/>
      <c r="E225" s="572"/>
      <c r="F225" s="572"/>
      <c r="G225" s="572"/>
      <c r="H225" s="572"/>
      <c r="I225" s="572"/>
      <c r="J225" s="573"/>
      <c r="K225" s="573"/>
      <c r="L225" s="572"/>
      <c r="M225" s="572"/>
      <c r="N225" s="573"/>
      <c r="O225" s="573"/>
      <c r="P225" s="572"/>
      <c r="Q225" s="572"/>
      <c r="R225" s="572"/>
      <c r="S225" s="572"/>
      <c r="T225" s="572"/>
      <c r="U225" s="572"/>
      <c r="V225" s="572"/>
      <c r="W225" s="572"/>
      <c r="X225" s="572"/>
      <c r="Y225" s="572"/>
      <c r="Z225" s="572"/>
    </row>
    <row r="226" spans="1:26" ht="15.75" hidden="1" customHeight="1">
      <c r="A226" s="572"/>
      <c r="B226" s="572"/>
      <c r="C226" s="572"/>
      <c r="D226" s="572"/>
      <c r="E226" s="572"/>
      <c r="F226" s="572"/>
      <c r="G226" s="572"/>
      <c r="H226" s="572"/>
      <c r="I226" s="572"/>
      <c r="J226" s="573"/>
      <c r="K226" s="573"/>
      <c r="L226" s="572"/>
      <c r="M226" s="572"/>
      <c r="N226" s="573"/>
      <c r="O226" s="573"/>
      <c r="P226" s="572"/>
      <c r="Q226" s="572"/>
      <c r="R226" s="572"/>
      <c r="S226" s="572"/>
      <c r="T226" s="572"/>
      <c r="U226" s="572"/>
      <c r="V226" s="572"/>
      <c r="W226" s="572"/>
      <c r="X226" s="572"/>
      <c r="Y226" s="572"/>
      <c r="Z226" s="572"/>
    </row>
    <row r="227" spans="1:26" ht="15.75" hidden="1" customHeight="1">
      <c r="A227" s="572"/>
      <c r="B227" s="572"/>
      <c r="C227" s="572"/>
      <c r="D227" s="572"/>
      <c r="E227" s="572"/>
      <c r="F227" s="572"/>
      <c r="G227" s="572"/>
      <c r="H227" s="572"/>
      <c r="I227" s="572"/>
      <c r="J227" s="573"/>
      <c r="K227" s="573"/>
      <c r="L227" s="572"/>
      <c r="M227" s="572"/>
      <c r="N227" s="573"/>
      <c r="O227" s="573"/>
      <c r="P227" s="572"/>
      <c r="Q227" s="572"/>
      <c r="R227" s="572"/>
      <c r="S227" s="572"/>
      <c r="T227" s="572"/>
      <c r="U227" s="572"/>
      <c r="V227" s="572"/>
      <c r="W227" s="572"/>
      <c r="X227" s="572"/>
      <c r="Y227" s="572"/>
      <c r="Z227" s="572"/>
    </row>
    <row r="228" spans="1:26" ht="15.75" hidden="1" customHeight="1">
      <c r="A228" s="572"/>
      <c r="B228" s="572"/>
      <c r="C228" s="572"/>
      <c r="D228" s="572"/>
      <c r="E228" s="572"/>
      <c r="F228" s="572"/>
      <c r="G228" s="572"/>
      <c r="H228" s="572"/>
      <c r="I228" s="572"/>
      <c r="J228" s="573"/>
      <c r="K228" s="573"/>
      <c r="L228" s="572"/>
      <c r="M228" s="572"/>
      <c r="N228" s="573"/>
      <c r="O228" s="573"/>
      <c r="P228" s="572"/>
      <c r="Q228" s="572"/>
      <c r="R228" s="572"/>
      <c r="S228" s="572"/>
      <c r="T228" s="572"/>
      <c r="U228" s="572"/>
      <c r="V228" s="572"/>
      <c r="W228" s="572"/>
      <c r="X228" s="572"/>
      <c r="Y228" s="572"/>
      <c r="Z228" s="572"/>
    </row>
    <row r="229" spans="1:26" ht="15.75" hidden="1" customHeight="1">
      <c r="A229" s="572"/>
      <c r="B229" s="572"/>
      <c r="C229" s="572"/>
      <c r="D229" s="572"/>
      <c r="E229" s="572"/>
      <c r="F229" s="572"/>
      <c r="G229" s="572"/>
      <c r="H229" s="572"/>
      <c r="I229" s="572"/>
      <c r="J229" s="573"/>
      <c r="K229" s="573"/>
      <c r="L229" s="572"/>
      <c r="M229" s="572"/>
      <c r="N229" s="573"/>
      <c r="O229" s="573"/>
      <c r="P229" s="572"/>
      <c r="Q229" s="572"/>
      <c r="R229" s="572"/>
      <c r="S229" s="572"/>
      <c r="T229" s="572"/>
      <c r="U229" s="572"/>
      <c r="V229" s="572"/>
      <c r="W229" s="572"/>
      <c r="X229" s="572"/>
      <c r="Y229" s="572"/>
      <c r="Z229" s="572"/>
    </row>
    <row r="230" spans="1:26" ht="15.75" hidden="1" customHeight="1">
      <c r="A230" s="572"/>
      <c r="B230" s="572"/>
      <c r="C230" s="572"/>
      <c r="D230" s="572"/>
      <c r="E230" s="572"/>
      <c r="F230" s="572"/>
      <c r="G230" s="572"/>
      <c r="H230" s="572"/>
      <c r="I230" s="572"/>
      <c r="J230" s="573"/>
      <c r="K230" s="573"/>
      <c r="L230" s="572"/>
      <c r="M230" s="572"/>
      <c r="N230" s="573"/>
      <c r="O230" s="573"/>
      <c r="P230" s="572"/>
      <c r="Q230" s="572"/>
      <c r="R230" s="572"/>
      <c r="S230" s="572"/>
      <c r="T230" s="572"/>
      <c r="U230" s="572"/>
      <c r="V230" s="572"/>
      <c r="W230" s="572"/>
      <c r="X230" s="572"/>
      <c r="Y230" s="572"/>
      <c r="Z230" s="572"/>
    </row>
    <row r="231" spans="1:26" ht="15.75" hidden="1" customHeight="1">
      <c r="A231" s="572"/>
      <c r="B231" s="572"/>
      <c r="C231" s="572"/>
      <c r="D231" s="572"/>
      <c r="E231" s="572"/>
      <c r="F231" s="572"/>
      <c r="G231" s="572"/>
      <c r="H231" s="572"/>
      <c r="I231" s="572"/>
      <c r="J231" s="573"/>
      <c r="K231" s="573"/>
      <c r="L231" s="572"/>
      <c r="M231" s="572"/>
      <c r="N231" s="573"/>
      <c r="O231" s="573"/>
      <c r="P231" s="572"/>
      <c r="Q231" s="572"/>
      <c r="R231" s="572"/>
      <c r="S231" s="572"/>
      <c r="T231" s="572"/>
      <c r="U231" s="572"/>
      <c r="V231" s="572"/>
      <c r="W231" s="572"/>
      <c r="X231" s="572"/>
      <c r="Y231" s="572"/>
      <c r="Z231" s="572"/>
    </row>
    <row r="232" spans="1:26" ht="15.75" hidden="1" customHeight="1">
      <c r="A232" s="572"/>
      <c r="B232" s="572"/>
      <c r="C232" s="572"/>
      <c r="D232" s="572"/>
      <c r="E232" s="572"/>
      <c r="F232" s="572"/>
      <c r="G232" s="572"/>
      <c r="H232" s="572"/>
      <c r="I232" s="572"/>
      <c r="J232" s="573"/>
      <c r="K232" s="573"/>
      <c r="L232" s="572"/>
      <c r="M232" s="572"/>
      <c r="N232" s="573"/>
      <c r="O232" s="573"/>
      <c r="P232" s="572"/>
      <c r="Q232" s="572"/>
      <c r="R232" s="572"/>
      <c r="S232" s="572"/>
      <c r="T232" s="572"/>
      <c r="U232" s="572"/>
      <c r="V232" s="572"/>
      <c r="W232" s="572"/>
      <c r="X232" s="572"/>
      <c r="Y232" s="572"/>
      <c r="Z232" s="572"/>
    </row>
    <row r="233" spans="1:26" ht="15.75" hidden="1" customHeight="1">
      <c r="A233" s="572"/>
      <c r="B233" s="572"/>
      <c r="C233" s="572"/>
      <c r="D233" s="572"/>
      <c r="E233" s="572"/>
      <c r="F233" s="572"/>
      <c r="G233" s="572"/>
      <c r="H233" s="572"/>
      <c r="I233" s="572"/>
      <c r="J233" s="573"/>
      <c r="K233" s="573"/>
      <c r="L233" s="572"/>
      <c r="M233" s="572"/>
      <c r="N233" s="573"/>
      <c r="O233" s="573"/>
      <c r="P233" s="572"/>
      <c r="Q233" s="572"/>
      <c r="R233" s="572"/>
      <c r="S233" s="572"/>
      <c r="T233" s="572"/>
      <c r="U233" s="572"/>
      <c r="V233" s="572"/>
      <c r="W233" s="572"/>
      <c r="X233" s="572"/>
      <c r="Y233" s="572"/>
      <c r="Z233" s="572"/>
    </row>
    <row r="234" spans="1:26" ht="15.75" hidden="1" customHeight="1">
      <c r="A234" s="572"/>
      <c r="B234" s="572"/>
      <c r="C234" s="572"/>
      <c r="D234" s="572"/>
      <c r="E234" s="572"/>
      <c r="F234" s="572"/>
      <c r="G234" s="572"/>
      <c r="H234" s="572"/>
      <c r="I234" s="572"/>
      <c r="J234" s="573"/>
      <c r="K234" s="573"/>
      <c r="L234" s="572"/>
      <c r="M234" s="572"/>
      <c r="N234" s="573"/>
      <c r="O234" s="573"/>
      <c r="P234" s="572"/>
      <c r="Q234" s="572"/>
      <c r="R234" s="572"/>
      <c r="S234" s="572"/>
      <c r="T234" s="572"/>
      <c r="U234" s="572"/>
      <c r="V234" s="572"/>
      <c r="W234" s="572"/>
      <c r="X234" s="572"/>
      <c r="Y234" s="572"/>
      <c r="Z234" s="572"/>
    </row>
    <row r="235" spans="1:26" ht="15.75" hidden="1" customHeight="1">
      <c r="A235" s="572"/>
      <c r="B235" s="572"/>
      <c r="C235" s="572"/>
      <c r="D235" s="572"/>
      <c r="E235" s="572"/>
      <c r="F235" s="572"/>
      <c r="G235" s="572"/>
      <c r="H235" s="572"/>
      <c r="I235" s="572"/>
      <c r="J235" s="573"/>
      <c r="K235" s="573"/>
      <c r="L235" s="572"/>
      <c r="M235" s="572"/>
      <c r="N235" s="573"/>
      <c r="O235" s="573"/>
      <c r="P235" s="572"/>
      <c r="Q235" s="572"/>
      <c r="R235" s="572"/>
      <c r="S235" s="572"/>
      <c r="T235" s="572"/>
      <c r="U235" s="572"/>
      <c r="V235" s="572"/>
      <c r="W235" s="572"/>
      <c r="X235" s="572"/>
      <c r="Y235" s="572"/>
      <c r="Z235" s="572"/>
    </row>
    <row r="236" spans="1:26" ht="15.75" hidden="1" customHeight="1">
      <c r="A236" s="572"/>
      <c r="B236" s="572"/>
      <c r="C236" s="572"/>
      <c r="D236" s="572"/>
      <c r="E236" s="572"/>
      <c r="F236" s="572"/>
      <c r="G236" s="572"/>
      <c r="H236" s="572"/>
      <c r="I236" s="572"/>
      <c r="J236" s="573"/>
      <c r="K236" s="573"/>
      <c r="L236" s="572"/>
      <c r="M236" s="572"/>
      <c r="N236" s="573"/>
      <c r="O236" s="573"/>
      <c r="P236" s="572"/>
      <c r="Q236" s="572"/>
      <c r="R236" s="572"/>
      <c r="S236" s="572"/>
      <c r="T236" s="572"/>
      <c r="U236" s="572"/>
      <c r="V236" s="572"/>
      <c r="W236" s="572"/>
      <c r="X236" s="572"/>
      <c r="Y236" s="572"/>
      <c r="Z236" s="572"/>
    </row>
    <row r="237" spans="1:26" ht="15.75" hidden="1" customHeight="1">
      <c r="A237" s="572"/>
      <c r="B237" s="572"/>
      <c r="C237" s="572"/>
      <c r="D237" s="572"/>
      <c r="E237" s="572"/>
      <c r="F237" s="572"/>
      <c r="G237" s="572"/>
      <c r="H237" s="572"/>
      <c r="I237" s="572"/>
      <c r="J237" s="573"/>
      <c r="K237" s="573"/>
      <c r="L237" s="572"/>
      <c r="M237" s="572"/>
      <c r="N237" s="573"/>
      <c r="O237" s="573"/>
      <c r="P237" s="572"/>
      <c r="Q237" s="572"/>
      <c r="R237" s="572"/>
      <c r="S237" s="572"/>
      <c r="T237" s="572"/>
      <c r="U237" s="572"/>
      <c r="V237" s="572"/>
      <c r="W237" s="572"/>
      <c r="X237" s="572"/>
      <c r="Y237" s="572"/>
      <c r="Z237" s="572"/>
    </row>
    <row r="238" spans="1:26" ht="15.75" hidden="1" customHeight="1">
      <c r="A238" s="572"/>
      <c r="B238" s="572"/>
      <c r="C238" s="572"/>
      <c r="D238" s="572"/>
      <c r="E238" s="572"/>
      <c r="F238" s="572"/>
      <c r="G238" s="572"/>
      <c r="H238" s="572"/>
      <c r="I238" s="572"/>
      <c r="J238" s="573"/>
      <c r="K238" s="573"/>
      <c r="L238" s="572"/>
      <c r="M238" s="572"/>
      <c r="N238" s="573"/>
      <c r="O238" s="573"/>
      <c r="P238" s="572"/>
      <c r="Q238" s="572"/>
      <c r="R238" s="572"/>
      <c r="S238" s="572"/>
      <c r="T238" s="572"/>
      <c r="U238" s="572"/>
      <c r="V238" s="572"/>
      <c r="W238" s="572"/>
      <c r="X238" s="572"/>
      <c r="Y238" s="572"/>
      <c r="Z238" s="572"/>
    </row>
    <row r="239" spans="1:26" ht="15.75" hidden="1" customHeight="1">
      <c r="A239" s="572"/>
      <c r="B239" s="572"/>
      <c r="C239" s="572"/>
      <c r="D239" s="572"/>
      <c r="E239" s="572"/>
      <c r="F239" s="572"/>
      <c r="G239" s="572"/>
      <c r="H239" s="572"/>
      <c r="I239" s="572"/>
      <c r="J239" s="573"/>
      <c r="K239" s="573"/>
      <c r="L239" s="572"/>
      <c r="M239" s="572"/>
      <c r="N239" s="573"/>
      <c r="O239" s="573"/>
      <c r="P239" s="572"/>
      <c r="Q239" s="572"/>
      <c r="R239" s="572"/>
      <c r="S239" s="572"/>
      <c r="T239" s="572"/>
      <c r="U239" s="572"/>
      <c r="V239" s="572"/>
      <c r="W239" s="572"/>
      <c r="X239" s="572"/>
      <c r="Y239" s="572"/>
      <c r="Z239" s="572"/>
    </row>
    <row r="240" spans="1:26" ht="15.75" hidden="1" customHeight="1">
      <c r="A240" s="572"/>
      <c r="B240" s="572"/>
      <c r="C240" s="572"/>
      <c r="D240" s="572"/>
      <c r="E240" s="572"/>
      <c r="F240" s="572"/>
      <c r="G240" s="572"/>
      <c r="H240" s="572"/>
      <c r="I240" s="572"/>
      <c r="J240" s="573"/>
      <c r="K240" s="573"/>
      <c r="L240" s="572"/>
      <c r="M240" s="572"/>
      <c r="N240" s="573"/>
      <c r="O240" s="573"/>
      <c r="P240" s="572"/>
      <c r="Q240" s="572"/>
      <c r="R240" s="572"/>
      <c r="S240" s="572"/>
      <c r="T240" s="572"/>
      <c r="U240" s="572"/>
      <c r="V240" s="572"/>
      <c r="W240" s="572"/>
      <c r="X240" s="572"/>
      <c r="Y240" s="572"/>
      <c r="Z240" s="572"/>
    </row>
    <row r="241" spans="1:26" ht="15.75" hidden="1" customHeight="1">
      <c r="A241" s="572"/>
      <c r="B241" s="572"/>
      <c r="C241" s="572"/>
      <c r="D241" s="572"/>
      <c r="E241" s="572"/>
      <c r="F241" s="572"/>
      <c r="G241" s="572"/>
      <c r="H241" s="572"/>
      <c r="I241" s="572"/>
      <c r="J241" s="573"/>
      <c r="K241" s="573"/>
      <c r="L241" s="572"/>
      <c r="M241" s="572"/>
      <c r="N241" s="573"/>
      <c r="O241" s="573"/>
      <c r="P241" s="572"/>
      <c r="Q241" s="572"/>
      <c r="R241" s="572"/>
      <c r="S241" s="572"/>
      <c r="T241" s="572"/>
      <c r="U241" s="572"/>
      <c r="V241" s="572"/>
      <c r="W241" s="572"/>
      <c r="X241" s="572"/>
      <c r="Y241" s="572"/>
      <c r="Z241" s="572"/>
    </row>
    <row r="242" spans="1:26" ht="15.75" hidden="1" customHeight="1">
      <c r="A242" s="572"/>
      <c r="B242" s="572"/>
      <c r="C242" s="572"/>
      <c r="D242" s="572"/>
      <c r="E242" s="572"/>
      <c r="F242" s="572"/>
      <c r="G242" s="572"/>
      <c r="H242" s="572"/>
      <c r="I242" s="572"/>
      <c r="J242" s="573"/>
      <c r="K242" s="573"/>
      <c r="L242" s="572"/>
      <c r="M242" s="572"/>
      <c r="N242" s="573"/>
      <c r="O242" s="573"/>
      <c r="P242" s="572"/>
      <c r="Q242" s="572"/>
      <c r="R242" s="572"/>
      <c r="S242" s="572"/>
      <c r="T242" s="572"/>
      <c r="U242" s="572"/>
      <c r="V242" s="572"/>
      <c r="W242" s="572"/>
      <c r="X242" s="572"/>
      <c r="Y242" s="572"/>
      <c r="Z242" s="572"/>
    </row>
    <row r="243" spans="1:26" ht="15.75" hidden="1" customHeight="1">
      <c r="A243" s="572"/>
      <c r="B243" s="572"/>
      <c r="C243" s="572"/>
      <c r="D243" s="572"/>
      <c r="E243" s="572"/>
      <c r="F243" s="572"/>
      <c r="G243" s="572"/>
      <c r="H243" s="572"/>
      <c r="I243" s="572"/>
      <c r="J243" s="573"/>
      <c r="K243" s="573"/>
      <c r="L243" s="572"/>
      <c r="M243" s="572"/>
      <c r="N243" s="573"/>
      <c r="O243" s="573"/>
      <c r="P243" s="572"/>
      <c r="Q243" s="572"/>
      <c r="R243" s="572"/>
      <c r="S243" s="572"/>
      <c r="T243" s="572"/>
      <c r="U243" s="572"/>
      <c r="V243" s="572"/>
      <c r="W243" s="572"/>
      <c r="X243" s="572"/>
      <c r="Y243" s="572"/>
      <c r="Z243" s="572"/>
    </row>
    <row r="244" spans="1:26" ht="15.75" hidden="1" customHeight="1">
      <c r="A244" s="572"/>
      <c r="B244" s="572"/>
      <c r="C244" s="572"/>
      <c r="D244" s="572"/>
      <c r="E244" s="572"/>
      <c r="F244" s="572"/>
      <c r="G244" s="572"/>
      <c r="H244" s="572"/>
      <c r="I244" s="572"/>
      <c r="J244" s="573"/>
      <c r="K244" s="573"/>
      <c r="L244" s="572"/>
      <c r="M244" s="572"/>
      <c r="N244" s="573"/>
      <c r="O244" s="573"/>
      <c r="P244" s="572"/>
      <c r="Q244" s="572"/>
      <c r="R244" s="572"/>
      <c r="S244" s="572"/>
      <c r="T244" s="572"/>
      <c r="U244" s="572"/>
      <c r="V244" s="572"/>
      <c r="W244" s="572"/>
      <c r="X244" s="572"/>
      <c r="Y244" s="572"/>
      <c r="Z244" s="572"/>
    </row>
    <row r="245" spans="1:26" ht="15.75" hidden="1" customHeight="1">
      <c r="A245" s="572"/>
      <c r="B245" s="572"/>
      <c r="C245" s="572"/>
      <c r="D245" s="572"/>
      <c r="E245" s="572"/>
      <c r="F245" s="572"/>
      <c r="G245" s="572"/>
      <c r="H245" s="572"/>
      <c r="I245" s="572"/>
      <c r="J245" s="573"/>
      <c r="K245" s="573"/>
      <c r="L245" s="572"/>
      <c r="M245" s="572"/>
      <c r="N245" s="573"/>
      <c r="O245" s="573"/>
      <c r="P245" s="572"/>
      <c r="Q245" s="572"/>
      <c r="R245" s="572"/>
      <c r="S245" s="572"/>
      <c r="T245" s="572"/>
      <c r="U245" s="572"/>
      <c r="V245" s="572"/>
      <c r="W245" s="572"/>
      <c r="X245" s="572"/>
      <c r="Y245" s="572"/>
      <c r="Z245" s="572"/>
    </row>
    <row r="246" spans="1:26" ht="15.75" hidden="1" customHeight="1">
      <c r="A246" s="572"/>
      <c r="B246" s="572"/>
      <c r="C246" s="572"/>
      <c r="D246" s="572"/>
      <c r="E246" s="572"/>
      <c r="F246" s="572"/>
      <c r="G246" s="572"/>
      <c r="H246" s="572"/>
      <c r="I246" s="572"/>
      <c r="J246" s="573"/>
      <c r="K246" s="573"/>
      <c r="L246" s="572"/>
      <c r="M246" s="572"/>
      <c r="N246" s="573"/>
      <c r="O246" s="573"/>
      <c r="P246" s="572"/>
      <c r="Q246" s="572"/>
      <c r="R246" s="572"/>
      <c r="S246" s="572"/>
      <c r="T246" s="572"/>
      <c r="U246" s="572"/>
      <c r="V246" s="572"/>
      <c r="W246" s="572"/>
      <c r="X246" s="572"/>
      <c r="Y246" s="572"/>
      <c r="Z246" s="572"/>
    </row>
    <row r="247" spans="1:26" ht="15.75" hidden="1" customHeight="1">
      <c r="A247" s="572"/>
      <c r="B247" s="572"/>
      <c r="C247" s="572"/>
      <c r="D247" s="572"/>
      <c r="E247" s="572"/>
      <c r="F247" s="572"/>
      <c r="G247" s="572"/>
      <c r="H247" s="572"/>
      <c r="I247" s="572"/>
      <c r="J247" s="573"/>
      <c r="K247" s="573"/>
      <c r="L247" s="572"/>
      <c r="M247" s="572"/>
      <c r="N247" s="573"/>
      <c r="O247" s="573"/>
      <c r="P247" s="572"/>
      <c r="Q247" s="572"/>
      <c r="R247" s="572"/>
      <c r="S247" s="572"/>
      <c r="T247" s="572"/>
      <c r="U247" s="572"/>
      <c r="V247" s="572"/>
      <c r="W247" s="572"/>
      <c r="X247" s="572"/>
      <c r="Y247" s="572"/>
      <c r="Z247" s="572"/>
    </row>
    <row r="248" spans="1:26" ht="15.75" hidden="1" customHeight="1">
      <c r="A248" s="572"/>
      <c r="B248" s="572"/>
      <c r="C248" s="572"/>
      <c r="D248" s="572"/>
      <c r="E248" s="572"/>
      <c r="F248" s="572"/>
      <c r="G248" s="572"/>
      <c r="H248" s="572"/>
      <c r="I248" s="572"/>
      <c r="J248" s="573"/>
      <c r="K248" s="573"/>
      <c r="L248" s="572"/>
      <c r="M248" s="572"/>
      <c r="N248" s="573"/>
      <c r="O248" s="573"/>
      <c r="P248" s="572"/>
      <c r="Q248" s="572"/>
      <c r="R248" s="572"/>
      <c r="S248" s="572"/>
      <c r="T248" s="572"/>
      <c r="U248" s="572"/>
      <c r="V248" s="572"/>
      <c r="W248" s="572"/>
      <c r="X248" s="572"/>
      <c r="Y248" s="572"/>
      <c r="Z248" s="572"/>
    </row>
    <row r="249" spans="1:26" ht="15.75" hidden="1" customHeight="1">
      <c r="A249" s="572"/>
      <c r="B249" s="572"/>
      <c r="C249" s="572"/>
      <c r="D249" s="572"/>
      <c r="E249" s="572"/>
      <c r="F249" s="572"/>
      <c r="G249" s="572"/>
      <c r="H249" s="572"/>
      <c r="I249" s="572"/>
      <c r="J249" s="573"/>
      <c r="K249" s="573"/>
      <c r="L249" s="572"/>
      <c r="M249" s="572"/>
      <c r="N249" s="573"/>
      <c r="O249" s="573"/>
      <c r="P249" s="572"/>
      <c r="Q249" s="572"/>
      <c r="R249" s="572"/>
      <c r="S249" s="572"/>
      <c r="T249" s="572"/>
      <c r="U249" s="572"/>
      <c r="V249" s="572"/>
      <c r="W249" s="572"/>
      <c r="X249" s="572"/>
      <c r="Y249" s="572"/>
      <c r="Z249" s="572"/>
    </row>
    <row r="250" spans="1:26" ht="15.75" hidden="1" customHeight="1">
      <c r="A250" s="572"/>
      <c r="B250" s="572"/>
      <c r="C250" s="572"/>
      <c r="D250" s="572"/>
      <c r="E250" s="572"/>
      <c r="F250" s="572"/>
      <c r="G250" s="572"/>
      <c r="H250" s="572"/>
      <c r="I250" s="572"/>
      <c r="J250" s="573"/>
      <c r="K250" s="573"/>
      <c r="L250" s="572"/>
      <c r="M250" s="572"/>
      <c r="N250" s="573"/>
      <c r="O250" s="573"/>
      <c r="P250" s="572"/>
      <c r="Q250" s="572"/>
      <c r="R250" s="572"/>
      <c r="S250" s="572"/>
      <c r="T250" s="572"/>
      <c r="U250" s="572"/>
      <c r="V250" s="572"/>
      <c r="W250" s="572"/>
      <c r="X250" s="572"/>
      <c r="Y250" s="572"/>
      <c r="Z250" s="572"/>
    </row>
    <row r="251" spans="1:26" ht="15.75" hidden="1" customHeight="1">
      <c r="A251" s="572"/>
      <c r="B251" s="572"/>
      <c r="C251" s="572"/>
      <c r="D251" s="572"/>
      <c r="E251" s="572"/>
      <c r="F251" s="572"/>
      <c r="G251" s="572"/>
      <c r="H251" s="572"/>
      <c r="I251" s="572"/>
      <c r="J251" s="573"/>
      <c r="K251" s="573"/>
      <c r="L251" s="572"/>
      <c r="M251" s="572"/>
      <c r="N251" s="573"/>
      <c r="O251" s="573"/>
      <c r="P251" s="572"/>
      <c r="Q251" s="572"/>
      <c r="R251" s="572"/>
      <c r="S251" s="572"/>
      <c r="T251" s="572"/>
      <c r="U251" s="572"/>
      <c r="V251" s="572"/>
      <c r="W251" s="572"/>
      <c r="X251" s="572"/>
      <c r="Y251" s="572"/>
      <c r="Z251" s="572"/>
    </row>
    <row r="252" spans="1:26" ht="15.75" hidden="1" customHeight="1">
      <c r="A252" s="572"/>
      <c r="B252" s="572"/>
      <c r="C252" s="572"/>
      <c r="D252" s="572"/>
      <c r="E252" s="572"/>
      <c r="F252" s="572"/>
      <c r="G252" s="572"/>
      <c r="H252" s="572"/>
      <c r="I252" s="572"/>
      <c r="J252" s="573"/>
      <c r="K252" s="573"/>
      <c r="L252" s="572"/>
      <c r="M252" s="572"/>
      <c r="N252" s="573"/>
      <c r="O252" s="573"/>
      <c r="P252" s="572"/>
      <c r="Q252" s="572"/>
      <c r="R252" s="572"/>
      <c r="S252" s="572"/>
      <c r="T252" s="572"/>
      <c r="U252" s="572"/>
      <c r="V252" s="572"/>
      <c r="W252" s="572"/>
      <c r="X252" s="572"/>
      <c r="Y252" s="572"/>
      <c r="Z252" s="572"/>
    </row>
    <row r="253" spans="1:26" ht="15.75" hidden="1" customHeight="1">
      <c r="A253" s="572"/>
      <c r="B253" s="572"/>
      <c r="C253" s="572"/>
      <c r="D253" s="572"/>
      <c r="E253" s="572"/>
      <c r="F253" s="572"/>
      <c r="G253" s="572"/>
      <c r="H253" s="572"/>
      <c r="I253" s="572"/>
      <c r="J253" s="573"/>
      <c r="K253" s="573"/>
      <c r="L253" s="572"/>
      <c r="M253" s="572"/>
      <c r="N253" s="573"/>
      <c r="O253" s="573"/>
      <c r="P253" s="572"/>
      <c r="Q253" s="572"/>
      <c r="R253" s="572"/>
      <c r="S253" s="572"/>
      <c r="T253" s="572"/>
      <c r="U253" s="572"/>
      <c r="V253" s="572"/>
      <c r="W253" s="572"/>
      <c r="X253" s="572"/>
      <c r="Y253" s="572"/>
      <c r="Z253" s="572"/>
    </row>
    <row r="254" spans="1:26" ht="15.75" hidden="1" customHeight="1">
      <c r="A254" s="572"/>
      <c r="B254" s="572"/>
      <c r="C254" s="572"/>
      <c r="D254" s="572"/>
      <c r="E254" s="572"/>
      <c r="F254" s="572"/>
      <c r="G254" s="572"/>
      <c r="H254" s="572"/>
      <c r="I254" s="572"/>
      <c r="J254" s="573"/>
      <c r="K254" s="573"/>
      <c r="L254" s="572"/>
      <c r="M254" s="572"/>
      <c r="N254" s="573"/>
      <c r="O254" s="573"/>
      <c r="P254" s="572"/>
      <c r="Q254" s="572"/>
      <c r="R254" s="572"/>
      <c r="S254" s="572"/>
      <c r="T254" s="572"/>
      <c r="U254" s="572"/>
      <c r="V254" s="572"/>
      <c r="W254" s="572"/>
      <c r="X254" s="572"/>
      <c r="Y254" s="572"/>
      <c r="Z254" s="572"/>
    </row>
    <row r="255" spans="1:26" ht="15.75" hidden="1" customHeight="1">
      <c r="A255" s="572"/>
      <c r="B255" s="572"/>
      <c r="C255" s="572"/>
      <c r="D255" s="572"/>
      <c r="E255" s="572"/>
      <c r="F255" s="572"/>
      <c r="G255" s="572"/>
      <c r="H255" s="572"/>
      <c r="I255" s="572"/>
      <c r="J255" s="573"/>
      <c r="K255" s="573"/>
      <c r="L255" s="572"/>
      <c r="M255" s="572"/>
      <c r="N255" s="573"/>
      <c r="O255" s="573"/>
      <c r="P255" s="572"/>
      <c r="Q255" s="572"/>
      <c r="R255" s="572"/>
      <c r="S255" s="572"/>
      <c r="T255" s="572"/>
      <c r="U255" s="572"/>
      <c r="V255" s="572"/>
      <c r="W255" s="572"/>
      <c r="X255" s="572"/>
      <c r="Y255" s="572"/>
      <c r="Z255" s="572"/>
    </row>
    <row r="256" spans="1:26" ht="15.75" hidden="1" customHeight="1">
      <c r="A256" s="572"/>
      <c r="B256" s="572"/>
      <c r="C256" s="572"/>
      <c r="D256" s="572"/>
      <c r="E256" s="572"/>
      <c r="F256" s="572"/>
      <c r="G256" s="572"/>
      <c r="H256" s="572"/>
      <c r="I256" s="572"/>
      <c r="J256" s="573"/>
      <c r="K256" s="573"/>
      <c r="L256" s="572"/>
      <c r="M256" s="572"/>
      <c r="N256" s="573"/>
      <c r="O256" s="573"/>
      <c r="P256" s="572"/>
      <c r="Q256" s="572"/>
      <c r="R256" s="572"/>
      <c r="S256" s="572"/>
      <c r="T256" s="572"/>
      <c r="U256" s="572"/>
      <c r="V256" s="572"/>
      <c r="W256" s="572"/>
      <c r="X256" s="572"/>
      <c r="Y256" s="572"/>
      <c r="Z256" s="572"/>
    </row>
    <row r="257" spans="1:26" ht="15.75" hidden="1" customHeight="1">
      <c r="A257" s="572"/>
      <c r="B257" s="572"/>
      <c r="C257" s="572"/>
      <c r="D257" s="572"/>
      <c r="E257" s="572"/>
      <c r="F257" s="572"/>
      <c r="G257" s="572"/>
      <c r="H257" s="572"/>
      <c r="I257" s="572"/>
      <c r="J257" s="573"/>
      <c r="K257" s="573"/>
      <c r="L257" s="572"/>
      <c r="M257" s="572"/>
      <c r="N257" s="573"/>
      <c r="O257" s="573"/>
      <c r="P257" s="572"/>
      <c r="Q257" s="572"/>
      <c r="R257" s="572"/>
      <c r="S257" s="572"/>
      <c r="T257" s="572"/>
      <c r="U257" s="572"/>
      <c r="V257" s="572"/>
      <c r="W257" s="572"/>
      <c r="X257" s="572"/>
      <c r="Y257" s="572"/>
      <c r="Z257" s="572"/>
    </row>
    <row r="258" spans="1:26" ht="15.75" hidden="1" customHeight="1">
      <c r="A258" s="572"/>
      <c r="B258" s="572"/>
      <c r="C258" s="572"/>
      <c r="D258" s="572"/>
      <c r="E258" s="572"/>
      <c r="F258" s="572"/>
      <c r="G258" s="572"/>
      <c r="H258" s="572"/>
      <c r="I258" s="572"/>
      <c r="J258" s="573"/>
      <c r="K258" s="573"/>
      <c r="L258" s="572"/>
      <c r="M258" s="572"/>
      <c r="N258" s="573"/>
      <c r="O258" s="573"/>
      <c r="P258" s="572"/>
      <c r="Q258" s="572"/>
      <c r="R258" s="572"/>
      <c r="S258" s="572"/>
      <c r="T258" s="572"/>
      <c r="U258" s="572"/>
      <c r="V258" s="572"/>
      <c r="W258" s="572"/>
      <c r="X258" s="572"/>
      <c r="Y258" s="572"/>
      <c r="Z258" s="572"/>
    </row>
    <row r="259" spans="1:26" ht="15.75" hidden="1" customHeight="1">
      <c r="A259" s="572"/>
      <c r="B259" s="572"/>
      <c r="C259" s="572"/>
      <c r="D259" s="572"/>
      <c r="E259" s="572"/>
      <c r="F259" s="572"/>
      <c r="G259" s="572"/>
      <c r="H259" s="572"/>
      <c r="I259" s="572"/>
      <c r="J259" s="573"/>
      <c r="K259" s="573"/>
      <c r="L259" s="572"/>
      <c r="M259" s="572"/>
      <c r="N259" s="573"/>
      <c r="O259" s="573"/>
      <c r="P259" s="572"/>
      <c r="Q259" s="572"/>
      <c r="R259" s="572"/>
      <c r="S259" s="572"/>
      <c r="T259" s="572"/>
      <c r="U259" s="572"/>
      <c r="V259" s="572"/>
      <c r="W259" s="572"/>
      <c r="X259" s="572"/>
      <c r="Y259" s="572"/>
      <c r="Z259" s="572"/>
    </row>
    <row r="260" spans="1:26" ht="15.75" hidden="1" customHeight="1">
      <c r="A260" s="572"/>
      <c r="B260" s="572"/>
      <c r="C260" s="572"/>
      <c r="D260" s="572"/>
      <c r="E260" s="572"/>
      <c r="F260" s="572"/>
      <c r="G260" s="572"/>
      <c r="H260" s="572"/>
      <c r="I260" s="572"/>
      <c r="J260" s="573"/>
      <c r="K260" s="573"/>
      <c r="L260" s="572"/>
      <c r="M260" s="572"/>
      <c r="N260" s="573"/>
      <c r="O260" s="573"/>
      <c r="P260" s="572"/>
      <c r="Q260" s="572"/>
      <c r="R260" s="572"/>
      <c r="S260" s="572"/>
      <c r="T260" s="572"/>
      <c r="U260" s="572"/>
      <c r="V260" s="572"/>
      <c r="W260" s="572"/>
      <c r="X260" s="572"/>
      <c r="Y260" s="572"/>
      <c r="Z260" s="572"/>
    </row>
    <row r="261" spans="1:26" ht="15.75" hidden="1" customHeight="1">
      <c r="A261" s="572"/>
      <c r="B261" s="572"/>
      <c r="C261" s="572"/>
      <c r="D261" s="572"/>
      <c r="E261" s="572"/>
      <c r="F261" s="572"/>
      <c r="G261" s="572"/>
      <c r="H261" s="572"/>
      <c r="I261" s="572"/>
      <c r="J261" s="573"/>
      <c r="K261" s="573"/>
      <c r="L261" s="572"/>
      <c r="M261" s="572"/>
      <c r="N261" s="573"/>
      <c r="O261" s="573"/>
      <c r="P261" s="572"/>
      <c r="Q261" s="572"/>
      <c r="R261" s="572"/>
      <c r="S261" s="572"/>
      <c r="T261" s="572"/>
      <c r="U261" s="572"/>
      <c r="V261" s="572"/>
      <c r="W261" s="572"/>
      <c r="X261" s="572"/>
      <c r="Y261" s="572"/>
      <c r="Z261" s="572"/>
    </row>
    <row r="262" spans="1:26" ht="15.75" hidden="1" customHeight="1">
      <c r="A262" s="572"/>
      <c r="B262" s="572"/>
      <c r="C262" s="572"/>
      <c r="D262" s="572"/>
      <c r="E262" s="572"/>
      <c r="F262" s="572"/>
      <c r="G262" s="572"/>
      <c r="H262" s="572"/>
      <c r="I262" s="572"/>
      <c r="J262" s="573"/>
      <c r="K262" s="573"/>
      <c r="L262" s="572"/>
      <c r="M262" s="572"/>
      <c r="N262" s="573"/>
      <c r="O262" s="573"/>
      <c r="P262" s="572"/>
      <c r="Q262" s="572"/>
      <c r="R262" s="572"/>
      <c r="S262" s="572"/>
      <c r="T262" s="572"/>
      <c r="U262" s="572"/>
      <c r="V262" s="572"/>
      <c r="W262" s="572"/>
      <c r="X262" s="572"/>
      <c r="Y262" s="572"/>
      <c r="Z262" s="572"/>
    </row>
    <row r="263" spans="1:26" ht="15.75" hidden="1" customHeight="1">
      <c r="A263" s="572"/>
      <c r="B263" s="572"/>
      <c r="C263" s="572"/>
      <c r="D263" s="572"/>
      <c r="E263" s="572"/>
      <c r="F263" s="572"/>
      <c r="G263" s="572"/>
      <c r="H263" s="572"/>
      <c r="I263" s="572"/>
      <c r="J263" s="573"/>
      <c r="K263" s="573"/>
      <c r="L263" s="572"/>
      <c r="M263" s="572"/>
      <c r="N263" s="573"/>
      <c r="O263" s="573"/>
      <c r="P263" s="572"/>
      <c r="Q263" s="572"/>
      <c r="R263" s="572"/>
      <c r="S263" s="572"/>
      <c r="T263" s="572"/>
      <c r="U263" s="572"/>
      <c r="V263" s="572"/>
      <c r="W263" s="572"/>
      <c r="X263" s="572"/>
      <c r="Y263" s="572"/>
      <c r="Z263" s="572"/>
    </row>
    <row r="264" spans="1:26" ht="15.75" hidden="1" customHeight="1">
      <c r="A264" s="572"/>
      <c r="B264" s="572"/>
      <c r="C264" s="572"/>
      <c r="D264" s="572"/>
      <c r="E264" s="572"/>
      <c r="F264" s="572"/>
      <c r="G264" s="572"/>
      <c r="H264" s="572"/>
      <c r="I264" s="572"/>
      <c r="J264" s="573"/>
      <c r="K264" s="573"/>
      <c r="L264" s="572"/>
      <c r="M264" s="572"/>
      <c r="N264" s="573"/>
      <c r="O264" s="573"/>
      <c r="P264" s="572"/>
      <c r="Q264" s="572"/>
      <c r="R264" s="572"/>
      <c r="S264" s="572"/>
      <c r="T264" s="572"/>
      <c r="U264" s="572"/>
      <c r="V264" s="572"/>
      <c r="W264" s="572"/>
      <c r="X264" s="572"/>
      <c r="Y264" s="572"/>
      <c r="Z264" s="572"/>
    </row>
    <row r="265" spans="1:26" ht="15.75" hidden="1" customHeight="1">
      <c r="A265" s="572"/>
      <c r="B265" s="572"/>
      <c r="C265" s="572"/>
      <c r="D265" s="572"/>
      <c r="E265" s="572"/>
      <c r="F265" s="572"/>
      <c r="G265" s="572"/>
      <c r="H265" s="572"/>
      <c r="I265" s="572"/>
      <c r="J265" s="573"/>
      <c r="K265" s="573"/>
      <c r="L265" s="572"/>
      <c r="M265" s="572"/>
      <c r="N265" s="573"/>
      <c r="O265" s="573"/>
      <c r="P265" s="572"/>
      <c r="Q265" s="572"/>
      <c r="R265" s="572"/>
      <c r="S265" s="572"/>
      <c r="T265" s="572"/>
      <c r="U265" s="572"/>
      <c r="V265" s="572"/>
      <c r="W265" s="572"/>
      <c r="X265" s="572"/>
      <c r="Y265" s="572"/>
      <c r="Z265" s="572"/>
    </row>
    <row r="266" spans="1:26" ht="15.75" hidden="1" customHeight="1">
      <c r="A266" s="572"/>
      <c r="B266" s="572"/>
      <c r="C266" s="572"/>
      <c r="D266" s="572"/>
      <c r="E266" s="572"/>
      <c r="F266" s="572"/>
      <c r="G266" s="572"/>
      <c r="H266" s="572"/>
      <c r="I266" s="572"/>
      <c r="J266" s="573"/>
      <c r="K266" s="573"/>
      <c r="L266" s="572"/>
      <c r="M266" s="572"/>
      <c r="N266" s="573"/>
      <c r="O266" s="573"/>
      <c r="P266" s="572"/>
      <c r="Q266" s="572"/>
      <c r="R266" s="572"/>
      <c r="S266" s="572"/>
      <c r="T266" s="572"/>
      <c r="U266" s="572"/>
      <c r="V266" s="572"/>
      <c r="W266" s="572"/>
      <c r="X266" s="572"/>
      <c r="Y266" s="572"/>
      <c r="Z266" s="572"/>
    </row>
    <row r="267" spans="1:26" ht="15.75" hidden="1" customHeight="1">
      <c r="A267" s="572"/>
      <c r="B267" s="572"/>
      <c r="C267" s="572"/>
      <c r="D267" s="572"/>
      <c r="E267" s="572"/>
      <c r="F267" s="572"/>
      <c r="G267" s="572"/>
      <c r="H267" s="572"/>
      <c r="I267" s="572"/>
      <c r="J267" s="573"/>
      <c r="K267" s="573"/>
      <c r="L267" s="572"/>
      <c r="M267" s="572"/>
      <c r="N267" s="573"/>
      <c r="O267" s="573"/>
      <c r="P267" s="572"/>
      <c r="Q267" s="572"/>
      <c r="R267" s="572"/>
      <c r="S267" s="572"/>
      <c r="T267" s="572"/>
      <c r="U267" s="572"/>
      <c r="V267" s="572"/>
      <c r="W267" s="572"/>
      <c r="X267" s="572"/>
      <c r="Y267" s="572"/>
      <c r="Z267" s="572"/>
    </row>
    <row r="268" spans="1:26" ht="15.75" hidden="1" customHeight="1">
      <c r="A268" s="572"/>
      <c r="B268" s="572"/>
      <c r="C268" s="572"/>
      <c r="D268" s="572"/>
      <c r="E268" s="572"/>
      <c r="F268" s="572"/>
      <c r="G268" s="572"/>
      <c r="H268" s="572"/>
      <c r="I268" s="572"/>
      <c r="J268" s="572"/>
      <c r="K268" s="572"/>
      <c r="L268" s="572"/>
      <c r="M268" s="572"/>
      <c r="N268" s="572"/>
      <c r="O268" s="572"/>
      <c r="P268" s="572"/>
      <c r="Q268" s="572"/>
      <c r="R268" s="572"/>
      <c r="S268" s="572"/>
      <c r="T268" s="572"/>
      <c r="U268" s="572"/>
      <c r="V268" s="572"/>
      <c r="W268" s="572"/>
      <c r="X268" s="572"/>
      <c r="Y268" s="572"/>
      <c r="Z268" s="572"/>
    </row>
    <row r="269" spans="1:26" ht="15.75" hidden="1" customHeight="1">
      <c r="A269" s="572"/>
      <c r="B269" s="572"/>
      <c r="C269" s="572"/>
      <c r="D269" s="572"/>
      <c r="E269" s="572"/>
      <c r="F269" s="572"/>
      <c r="G269" s="572"/>
      <c r="H269" s="572"/>
      <c r="I269" s="572"/>
      <c r="J269" s="572"/>
      <c r="K269" s="572"/>
      <c r="L269" s="572"/>
      <c r="M269" s="572"/>
      <c r="N269" s="572"/>
      <c r="O269" s="572"/>
      <c r="P269" s="572"/>
      <c r="Q269" s="572"/>
      <c r="R269" s="572"/>
      <c r="S269" s="572"/>
      <c r="T269" s="572"/>
      <c r="U269" s="572"/>
      <c r="V269" s="572"/>
      <c r="W269" s="572"/>
      <c r="X269" s="572"/>
      <c r="Y269" s="572"/>
      <c r="Z269" s="572"/>
    </row>
    <row r="270" spans="1:26" ht="15.75" hidden="1" customHeight="1">
      <c r="A270" s="572"/>
      <c r="B270" s="572"/>
      <c r="C270" s="572"/>
      <c r="D270" s="572"/>
      <c r="E270" s="572"/>
      <c r="F270" s="572"/>
      <c r="G270" s="572"/>
      <c r="H270" s="572"/>
      <c r="I270" s="572"/>
      <c r="J270" s="572"/>
      <c r="K270" s="572"/>
      <c r="L270" s="572"/>
      <c r="M270" s="572"/>
      <c r="N270" s="572"/>
      <c r="O270" s="572"/>
      <c r="P270" s="572"/>
      <c r="Q270" s="572"/>
      <c r="R270" s="572"/>
      <c r="S270" s="572"/>
      <c r="T270" s="572"/>
      <c r="U270" s="572"/>
      <c r="V270" s="572"/>
      <c r="W270" s="572"/>
      <c r="X270" s="572"/>
      <c r="Y270" s="572"/>
      <c r="Z270" s="572"/>
    </row>
    <row r="271" spans="1:26" ht="15.75" hidden="1" customHeight="1">
      <c r="A271" s="572"/>
      <c r="B271" s="572"/>
      <c r="C271" s="572"/>
      <c r="D271" s="572"/>
      <c r="E271" s="572"/>
      <c r="F271" s="572"/>
      <c r="G271" s="572"/>
      <c r="H271" s="572"/>
      <c r="I271" s="572"/>
      <c r="J271" s="572"/>
      <c r="K271" s="572"/>
      <c r="L271" s="572"/>
      <c r="M271" s="572"/>
      <c r="N271" s="572"/>
      <c r="O271" s="572"/>
      <c r="P271" s="572"/>
      <c r="Q271" s="572"/>
      <c r="R271" s="572"/>
      <c r="S271" s="572"/>
      <c r="T271" s="572"/>
      <c r="U271" s="572"/>
      <c r="V271" s="572"/>
      <c r="W271" s="572"/>
      <c r="X271" s="572"/>
      <c r="Y271" s="572"/>
      <c r="Z271" s="572"/>
    </row>
    <row r="272" spans="1:26" ht="15.75" hidden="1" customHeight="1">
      <c r="A272" s="572"/>
      <c r="B272" s="572"/>
      <c r="C272" s="572"/>
      <c r="D272" s="572"/>
      <c r="E272" s="572"/>
      <c r="F272" s="572"/>
      <c r="G272" s="572"/>
      <c r="H272" s="572"/>
      <c r="I272" s="572"/>
      <c r="J272" s="572"/>
      <c r="K272" s="572"/>
      <c r="L272" s="572"/>
      <c r="M272" s="572"/>
      <c r="N272" s="572"/>
      <c r="O272" s="572"/>
      <c r="P272" s="572"/>
      <c r="Q272" s="572"/>
      <c r="R272" s="572"/>
      <c r="S272" s="572"/>
      <c r="T272" s="572"/>
      <c r="U272" s="572"/>
      <c r="V272" s="572"/>
      <c r="W272" s="572"/>
      <c r="X272" s="572"/>
      <c r="Y272" s="572"/>
      <c r="Z272" s="572"/>
    </row>
    <row r="273" spans="1:26" ht="15.75" hidden="1" customHeight="1">
      <c r="A273" s="572"/>
      <c r="B273" s="572"/>
      <c r="C273" s="572"/>
      <c r="D273" s="572"/>
      <c r="E273" s="572"/>
      <c r="F273" s="572"/>
      <c r="G273" s="572"/>
      <c r="H273" s="572"/>
      <c r="I273" s="572"/>
      <c r="J273" s="572"/>
      <c r="K273" s="572"/>
      <c r="L273" s="572"/>
      <c r="M273" s="572"/>
      <c r="N273" s="572"/>
      <c r="O273" s="572"/>
      <c r="P273" s="572"/>
      <c r="Q273" s="572"/>
      <c r="R273" s="572"/>
      <c r="S273" s="572"/>
      <c r="T273" s="572"/>
      <c r="U273" s="572"/>
      <c r="V273" s="572"/>
      <c r="W273" s="572"/>
      <c r="X273" s="572"/>
      <c r="Y273" s="572"/>
      <c r="Z273" s="572"/>
    </row>
    <row r="274" spans="1:26" ht="15.75" hidden="1" customHeight="1">
      <c r="A274" s="572"/>
      <c r="B274" s="572"/>
      <c r="C274" s="572"/>
      <c r="D274" s="572"/>
      <c r="E274" s="572"/>
      <c r="F274" s="572"/>
      <c r="G274" s="572"/>
      <c r="H274" s="572"/>
      <c r="I274" s="572"/>
      <c r="J274" s="572"/>
      <c r="K274" s="572"/>
      <c r="L274" s="572"/>
      <c r="M274" s="572"/>
      <c r="N274" s="572"/>
      <c r="O274" s="572"/>
      <c r="P274" s="572"/>
      <c r="Q274" s="572"/>
      <c r="R274" s="572"/>
      <c r="S274" s="572"/>
      <c r="T274" s="572"/>
      <c r="U274" s="572"/>
      <c r="V274" s="572"/>
      <c r="W274" s="572"/>
      <c r="X274" s="572"/>
      <c r="Y274" s="572"/>
      <c r="Z274" s="572"/>
    </row>
    <row r="275" spans="1:26" ht="15.75" hidden="1" customHeight="1">
      <c r="A275" s="572"/>
      <c r="B275" s="572"/>
      <c r="C275" s="572"/>
      <c r="D275" s="572"/>
      <c r="E275" s="572"/>
      <c r="F275" s="572"/>
      <c r="G275" s="572"/>
      <c r="H275" s="572"/>
      <c r="I275" s="572"/>
      <c r="J275" s="572"/>
      <c r="K275" s="572"/>
      <c r="L275" s="572"/>
      <c r="M275" s="572"/>
      <c r="N275" s="572"/>
      <c r="O275" s="572"/>
      <c r="P275" s="572"/>
      <c r="Q275" s="572"/>
      <c r="R275" s="572"/>
      <c r="S275" s="572"/>
      <c r="T275" s="572"/>
      <c r="U275" s="572"/>
      <c r="V275" s="572"/>
      <c r="W275" s="572"/>
      <c r="X275" s="572"/>
      <c r="Y275" s="572"/>
      <c r="Z275" s="572"/>
    </row>
    <row r="276" spans="1:26" ht="15.75" hidden="1" customHeight="1">
      <c r="A276" s="572"/>
      <c r="B276" s="572"/>
      <c r="C276" s="572"/>
      <c r="D276" s="572"/>
      <c r="E276" s="572"/>
      <c r="F276" s="572"/>
      <c r="G276" s="572"/>
      <c r="H276" s="572"/>
      <c r="I276" s="572"/>
      <c r="J276" s="572"/>
      <c r="K276" s="572"/>
      <c r="L276" s="572"/>
      <c r="M276" s="572"/>
      <c r="N276" s="572"/>
      <c r="O276" s="572"/>
      <c r="P276" s="572"/>
      <c r="Q276" s="572"/>
      <c r="R276" s="572"/>
      <c r="S276" s="572"/>
      <c r="T276" s="572"/>
      <c r="U276" s="572"/>
      <c r="V276" s="572"/>
      <c r="W276" s="572"/>
      <c r="X276" s="572"/>
      <c r="Y276" s="572"/>
      <c r="Z276" s="572"/>
    </row>
    <row r="277" spans="1:26" ht="15.75" hidden="1" customHeight="1">
      <c r="A277" s="572"/>
      <c r="B277" s="572"/>
      <c r="C277" s="572"/>
      <c r="D277" s="572"/>
      <c r="E277" s="572"/>
      <c r="F277" s="572"/>
      <c r="G277" s="572"/>
      <c r="H277" s="572"/>
      <c r="I277" s="572"/>
      <c r="J277" s="572"/>
      <c r="K277" s="572"/>
      <c r="L277" s="572"/>
      <c r="M277" s="572"/>
      <c r="N277" s="572"/>
      <c r="O277" s="572"/>
      <c r="P277" s="572"/>
      <c r="Q277" s="572"/>
      <c r="R277" s="572"/>
      <c r="S277" s="572"/>
      <c r="T277" s="572"/>
      <c r="U277" s="572"/>
      <c r="V277" s="572"/>
      <c r="W277" s="572"/>
      <c r="X277" s="572"/>
      <c r="Y277" s="572"/>
      <c r="Z277" s="572"/>
    </row>
    <row r="278" spans="1:26" ht="15.75" hidden="1" customHeight="1">
      <c r="A278" s="572"/>
      <c r="B278" s="572"/>
      <c r="C278" s="572"/>
      <c r="D278" s="572"/>
      <c r="E278" s="572"/>
      <c r="F278" s="572"/>
      <c r="G278" s="572"/>
      <c r="H278" s="572"/>
      <c r="I278" s="572"/>
      <c r="J278" s="572"/>
      <c r="K278" s="572"/>
      <c r="L278" s="572"/>
      <c r="M278" s="572"/>
      <c r="N278" s="572"/>
      <c r="O278" s="572"/>
      <c r="P278" s="572"/>
      <c r="Q278" s="572"/>
      <c r="R278" s="572"/>
      <c r="S278" s="572"/>
      <c r="T278" s="572"/>
      <c r="U278" s="572"/>
      <c r="V278" s="572"/>
      <c r="W278" s="572"/>
      <c r="X278" s="572"/>
      <c r="Y278" s="572"/>
      <c r="Z278" s="572"/>
    </row>
    <row r="279" spans="1:26" ht="15.75" hidden="1" customHeight="1">
      <c r="A279" s="572"/>
      <c r="B279" s="572"/>
      <c r="C279" s="572"/>
      <c r="D279" s="572"/>
      <c r="E279" s="572"/>
      <c r="F279" s="572"/>
      <c r="G279" s="572"/>
      <c r="H279" s="572"/>
      <c r="I279" s="572"/>
      <c r="J279" s="572"/>
      <c r="K279" s="572"/>
      <c r="L279" s="572"/>
      <c r="M279" s="572"/>
      <c r="N279" s="572"/>
      <c r="O279" s="572"/>
      <c r="P279" s="572"/>
      <c r="Q279" s="572"/>
      <c r="R279" s="572"/>
      <c r="S279" s="572"/>
      <c r="T279" s="572"/>
      <c r="U279" s="572"/>
      <c r="V279" s="572"/>
      <c r="W279" s="572"/>
      <c r="X279" s="572"/>
      <c r="Y279" s="572"/>
      <c r="Z279" s="572"/>
    </row>
    <row r="280" spans="1:26" ht="15.75" hidden="1" customHeight="1">
      <c r="A280" s="572"/>
      <c r="B280" s="572"/>
      <c r="C280" s="572"/>
      <c r="D280" s="572"/>
      <c r="E280" s="572"/>
      <c r="F280" s="572"/>
      <c r="G280" s="572"/>
      <c r="H280" s="572"/>
      <c r="I280" s="572"/>
      <c r="J280" s="572"/>
      <c r="K280" s="572"/>
      <c r="L280" s="572"/>
      <c r="M280" s="572"/>
      <c r="N280" s="572"/>
      <c r="O280" s="572"/>
      <c r="P280" s="572"/>
      <c r="Q280" s="572"/>
      <c r="R280" s="572"/>
      <c r="S280" s="572"/>
      <c r="T280" s="572"/>
      <c r="U280" s="572"/>
      <c r="V280" s="572"/>
      <c r="W280" s="572"/>
      <c r="X280" s="572"/>
      <c r="Y280" s="572"/>
      <c r="Z280" s="572"/>
    </row>
    <row r="281" spans="1:26" ht="15.75" hidden="1" customHeight="1">
      <c r="A281" s="572"/>
      <c r="B281" s="572"/>
      <c r="C281" s="572"/>
      <c r="D281" s="572"/>
      <c r="E281" s="572"/>
      <c r="F281" s="572"/>
      <c r="G281" s="572"/>
      <c r="H281" s="572"/>
      <c r="I281" s="572"/>
      <c r="J281" s="572"/>
      <c r="K281" s="572"/>
      <c r="L281" s="572"/>
      <c r="M281" s="572"/>
      <c r="N281" s="572"/>
      <c r="O281" s="572"/>
      <c r="P281" s="572"/>
      <c r="Q281" s="572"/>
      <c r="R281" s="572"/>
      <c r="S281" s="572"/>
      <c r="T281" s="572"/>
      <c r="U281" s="572"/>
      <c r="V281" s="572"/>
      <c r="W281" s="572"/>
      <c r="X281" s="572"/>
      <c r="Y281" s="572"/>
      <c r="Z281" s="572"/>
    </row>
    <row r="282" spans="1:26" ht="15.75" hidden="1" customHeight="1">
      <c r="A282" s="572"/>
      <c r="B282" s="572"/>
      <c r="C282" s="572"/>
      <c r="D282" s="572"/>
      <c r="E282" s="572"/>
      <c r="F282" s="572"/>
      <c r="G282" s="572"/>
      <c r="H282" s="572"/>
      <c r="I282" s="572"/>
      <c r="J282" s="572"/>
      <c r="K282" s="572"/>
      <c r="L282" s="572"/>
      <c r="M282" s="572"/>
      <c r="N282" s="572"/>
      <c r="O282" s="572"/>
      <c r="P282" s="572"/>
      <c r="Q282" s="572"/>
      <c r="R282" s="572"/>
      <c r="S282" s="572"/>
      <c r="T282" s="572"/>
      <c r="U282" s="572"/>
      <c r="V282" s="572"/>
      <c r="W282" s="572"/>
      <c r="X282" s="572"/>
      <c r="Y282" s="572"/>
      <c r="Z282" s="572"/>
    </row>
    <row r="283" spans="1:26" ht="15.75" hidden="1" customHeight="1">
      <c r="A283" s="572"/>
      <c r="B283" s="572"/>
      <c r="C283" s="572"/>
      <c r="D283" s="572"/>
      <c r="E283" s="572"/>
      <c r="F283" s="572"/>
      <c r="G283" s="572"/>
      <c r="H283" s="572"/>
      <c r="I283" s="572"/>
      <c r="J283" s="572"/>
      <c r="K283" s="572"/>
      <c r="L283" s="572"/>
      <c r="M283" s="572"/>
      <c r="N283" s="572"/>
      <c r="O283" s="572"/>
      <c r="P283" s="572"/>
      <c r="Q283" s="572"/>
      <c r="R283" s="572"/>
      <c r="S283" s="572"/>
      <c r="T283" s="572"/>
      <c r="U283" s="572"/>
      <c r="V283" s="572"/>
      <c r="W283" s="572"/>
      <c r="X283" s="572"/>
      <c r="Y283" s="572"/>
      <c r="Z283" s="572"/>
    </row>
    <row r="284" spans="1:26" ht="15.75" hidden="1" customHeight="1">
      <c r="A284" s="572"/>
      <c r="B284" s="572"/>
      <c r="C284" s="572"/>
      <c r="D284" s="572"/>
      <c r="E284" s="572"/>
      <c r="F284" s="572"/>
      <c r="G284" s="572"/>
      <c r="H284" s="572"/>
      <c r="I284" s="572"/>
      <c r="J284" s="572"/>
      <c r="K284" s="572"/>
      <c r="L284" s="572"/>
      <c r="M284" s="572"/>
      <c r="N284" s="572"/>
      <c r="O284" s="572"/>
      <c r="P284" s="572"/>
      <c r="Q284" s="572"/>
      <c r="R284" s="572"/>
      <c r="S284" s="572"/>
      <c r="T284" s="572"/>
      <c r="U284" s="572"/>
      <c r="V284" s="572"/>
      <c r="W284" s="572"/>
      <c r="X284" s="572"/>
      <c r="Y284" s="572"/>
      <c r="Z284" s="572"/>
    </row>
    <row r="285" spans="1:26" ht="15.75" hidden="1" customHeight="1">
      <c r="A285" s="572"/>
      <c r="B285" s="572"/>
      <c r="C285" s="572"/>
      <c r="D285" s="572"/>
      <c r="E285" s="572"/>
      <c r="F285" s="572"/>
      <c r="G285" s="572"/>
      <c r="H285" s="572"/>
      <c r="I285" s="572"/>
      <c r="J285" s="572"/>
      <c r="K285" s="572"/>
      <c r="L285" s="572"/>
      <c r="M285" s="572"/>
      <c r="N285" s="572"/>
      <c r="O285" s="572"/>
      <c r="P285" s="572"/>
      <c r="Q285" s="572"/>
      <c r="R285" s="572"/>
      <c r="S285" s="572"/>
      <c r="T285" s="572"/>
      <c r="U285" s="572"/>
      <c r="V285" s="572"/>
      <c r="W285" s="572"/>
      <c r="X285" s="572"/>
      <c r="Y285" s="572"/>
      <c r="Z285" s="572"/>
    </row>
    <row r="286" spans="1:26" ht="15.75" hidden="1" customHeight="1">
      <c r="A286" s="572"/>
      <c r="B286" s="572"/>
      <c r="C286" s="572"/>
      <c r="D286" s="572"/>
      <c r="E286" s="572"/>
      <c r="F286" s="572"/>
      <c r="G286" s="572"/>
      <c r="H286" s="572"/>
      <c r="I286" s="572"/>
      <c r="J286" s="572"/>
      <c r="K286" s="572"/>
      <c r="L286" s="572"/>
      <c r="M286" s="572"/>
      <c r="N286" s="572"/>
      <c r="O286" s="572"/>
      <c r="P286" s="572"/>
      <c r="Q286" s="572"/>
      <c r="R286" s="572"/>
      <c r="S286" s="572"/>
      <c r="T286" s="572"/>
      <c r="U286" s="572"/>
      <c r="V286" s="572"/>
      <c r="W286" s="572"/>
      <c r="X286" s="572"/>
      <c r="Y286" s="572"/>
      <c r="Z286" s="572"/>
    </row>
    <row r="287" spans="1:26" ht="15.75" hidden="1" customHeight="1">
      <c r="A287" s="572"/>
      <c r="B287" s="572"/>
      <c r="C287" s="572"/>
      <c r="D287" s="572"/>
      <c r="E287" s="572"/>
      <c r="F287" s="572"/>
      <c r="G287" s="572"/>
      <c r="H287" s="572"/>
      <c r="I287" s="572"/>
      <c r="J287" s="572"/>
      <c r="K287" s="572"/>
      <c r="L287" s="572"/>
      <c r="M287" s="572"/>
      <c r="N287" s="572"/>
      <c r="O287" s="572"/>
      <c r="P287" s="572"/>
      <c r="Q287" s="572"/>
      <c r="R287" s="572"/>
      <c r="S287" s="572"/>
      <c r="T287" s="572"/>
      <c r="U287" s="572"/>
      <c r="V287" s="572"/>
      <c r="W287" s="572"/>
      <c r="X287" s="572"/>
      <c r="Y287" s="572"/>
      <c r="Z287" s="572"/>
    </row>
    <row r="288" spans="1:26" ht="15.75" hidden="1" customHeight="1">
      <c r="A288" s="572"/>
      <c r="B288" s="572"/>
      <c r="C288" s="572"/>
      <c r="D288" s="572"/>
      <c r="E288" s="572"/>
      <c r="F288" s="572"/>
      <c r="G288" s="572"/>
      <c r="H288" s="572"/>
      <c r="I288" s="572"/>
      <c r="J288" s="572"/>
      <c r="K288" s="572"/>
      <c r="L288" s="572"/>
      <c r="M288" s="572"/>
      <c r="N288" s="572"/>
      <c r="O288" s="572"/>
      <c r="P288" s="572"/>
      <c r="Q288" s="572"/>
      <c r="R288" s="572"/>
      <c r="S288" s="572"/>
      <c r="T288" s="572"/>
      <c r="U288" s="572"/>
      <c r="V288" s="572"/>
      <c r="W288" s="572"/>
      <c r="X288" s="572"/>
      <c r="Y288" s="572"/>
      <c r="Z288" s="572"/>
    </row>
    <row r="289" spans="1:26" ht="15.75" hidden="1" customHeight="1">
      <c r="A289" s="572"/>
      <c r="B289" s="572"/>
      <c r="C289" s="572"/>
      <c r="D289" s="572"/>
      <c r="E289" s="572"/>
      <c r="F289" s="572"/>
      <c r="G289" s="572"/>
      <c r="H289" s="572"/>
      <c r="I289" s="572"/>
      <c r="J289" s="572"/>
      <c r="K289" s="572"/>
      <c r="L289" s="572"/>
      <c r="M289" s="572"/>
      <c r="N289" s="572"/>
      <c r="O289" s="572"/>
      <c r="P289" s="572"/>
      <c r="Q289" s="572"/>
      <c r="R289" s="572"/>
      <c r="S289" s="572"/>
      <c r="T289" s="572"/>
      <c r="U289" s="572"/>
      <c r="V289" s="572"/>
      <c r="W289" s="572"/>
      <c r="X289" s="572"/>
      <c r="Y289" s="572"/>
      <c r="Z289" s="572"/>
    </row>
    <row r="290" spans="1:26" ht="15.75" hidden="1" customHeight="1">
      <c r="A290" s="572"/>
      <c r="B290" s="572"/>
      <c r="C290" s="572"/>
      <c r="D290" s="572"/>
      <c r="E290" s="572"/>
      <c r="F290" s="572"/>
      <c r="G290" s="572"/>
      <c r="H290" s="572"/>
      <c r="I290" s="572"/>
      <c r="J290" s="572"/>
      <c r="K290" s="572"/>
      <c r="L290" s="572"/>
      <c r="M290" s="572"/>
      <c r="N290" s="572"/>
      <c r="O290" s="572"/>
      <c r="P290" s="572"/>
      <c r="Q290" s="572"/>
      <c r="R290" s="572"/>
      <c r="S290" s="572"/>
      <c r="T290" s="572"/>
      <c r="U290" s="572"/>
      <c r="V290" s="572"/>
      <c r="W290" s="572"/>
      <c r="X290" s="572"/>
      <c r="Y290" s="572"/>
      <c r="Z290" s="572"/>
    </row>
    <row r="291" spans="1:26" ht="15.75" hidden="1" customHeight="1">
      <c r="A291" s="572"/>
      <c r="B291" s="572"/>
      <c r="C291" s="572"/>
      <c r="D291" s="572"/>
      <c r="E291" s="572"/>
      <c r="F291" s="572"/>
      <c r="G291" s="572"/>
      <c r="H291" s="572"/>
      <c r="I291" s="572"/>
      <c r="J291" s="572"/>
      <c r="K291" s="572"/>
      <c r="L291" s="572"/>
      <c r="M291" s="572"/>
      <c r="N291" s="572"/>
      <c r="O291" s="572"/>
      <c r="P291" s="572"/>
      <c r="Q291" s="572"/>
      <c r="R291" s="572"/>
      <c r="S291" s="572"/>
      <c r="T291" s="572"/>
      <c r="U291" s="572"/>
      <c r="V291" s="572"/>
      <c r="W291" s="572"/>
      <c r="X291" s="572"/>
      <c r="Y291" s="572"/>
      <c r="Z291" s="572"/>
    </row>
    <row r="292" spans="1:26" ht="15.75" hidden="1" customHeight="1">
      <c r="A292" s="572"/>
      <c r="B292" s="572"/>
      <c r="C292" s="572"/>
      <c r="D292" s="572"/>
      <c r="E292" s="572"/>
      <c r="F292" s="572"/>
      <c r="G292" s="572"/>
      <c r="H292" s="572"/>
      <c r="I292" s="572"/>
      <c r="J292" s="572"/>
      <c r="K292" s="572"/>
      <c r="L292" s="572"/>
      <c r="M292" s="572"/>
      <c r="N292" s="572"/>
      <c r="O292" s="572"/>
      <c r="P292" s="572"/>
      <c r="Q292" s="572"/>
      <c r="R292" s="572"/>
      <c r="S292" s="572"/>
      <c r="T292" s="572"/>
      <c r="U292" s="572"/>
      <c r="V292" s="572"/>
      <c r="W292" s="572"/>
      <c r="X292" s="572"/>
      <c r="Y292" s="572"/>
      <c r="Z292" s="572"/>
    </row>
    <row r="293" spans="1:26" ht="15.75" hidden="1" customHeight="1">
      <c r="A293" s="572"/>
      <c r="B293" s="572"/>
      <c r="C293" s="572"/>
      <c r="D293" s="572"/>
      <c r="E293" s="572"/>
      <c r="F293" s="572"/>
      <c r="G293" s="572"/>
      <c r="H293" s="572"/>
      <c r="I293" s="572"/>
      <c r="J293" s="572"/>
      <c r="K293" s="572"/>
      <c r="L293" s="572"/>
      <c r="M293" s="572"/>
      <c r="N293" s="572"/>
      <c r="O293" s="572"/>
      <c r="P293" s="572"/>
      <c r="Q293" s="572"/>
      <c r="R293" s="572"/>
      <c r="S293" s="572"/>
      <c r="T293" s="572"/>
      <c r="U293" s="572"/>
      <c r="V293" s="572"/>
      <c r="W293" s="572"/>
      <c r="X293" s="572"/>
      <c r="Y293" s="572"/>
      <c r="Z293" s="572"/>
    </row>
    <row r="294" spans="1:26" ht="15.75" hidden="1" customHeight="1">
      <c r="A294" s="572"/>
      <c r="B294" s="572"/>
      <c r="C294" s="572"/>
      <c r="D294" s="572"/>
      <c r="E294" s="572"/>
      <c r="F294" s="572"/>
      <c r="G294" s="572"/>
      <c r="H294" s="572"/>
      <c r="I294" s="572"/>
      <c r="J294" s="572"/>
      <c r="K294" s="572"/>
      <c r="L294" s="572"/>
      <c r="M294" s="572"/>
      <c r="N294" s="572"/>
      <c r="O294" s="572"/>
      <c r="P294" s="572"/>
      <c r="Q294" s="572"/>
      <c r="R294" s="572"/>
      <c r="S294" s="572"/>
      <c r="T294" s="572"/>
      <c r="U294" s="572"/>
      <c r="V294" s="572"/>
      <c r="W294" s="572"/>
      <c r="X294" s="572"/>
      <c r="Y294" s="572"/>
      <c r="Z294" s="572"/>
    </row>
    <row r="295" spans="1:26" ht="15.75" hidden="1" customHeight="1">
      <c r="A295" s="572"/>
      <c r="B295" s="572"/>
      <c r="C295" s="572"/>
      <c r="D295" s="572"/>
      <c r="E295" s="572"/>
      <c r="F295" s="572"/>
      <c r="G295" s="572"/>
      <c r="H295" s="572"/>
      <c r="I295" s="572"/>
      <c r="J295" s="572"/>
      <c r="K295" s="572"/>
      <c r="L295" s="572"/>
      <c r="M295" s="572"/>
      <c r="N295" s="572"/>
      <c r="O295" s="572"/>
      <c r="P295" s="572"/>
      <c r="Q295" s="572"/>
      <c r="R295" s="572"/>
      <c r="S295" s="572"/>
      <c r="T295" s="572"/>
      <c r="U295" s="572"/>
      <c r="V295" s="572"/>
      <c r="W295" s="572"/>
      <c r="X295" s="572"/>
      <c r="Y295" s="572"/>
      <c r="Z295" s="572"/>
    </row>
    <row r="296" spans="1:26" ht="15.75" hidden="1" customHeight="1">
      <c r="A296" s="572"/>
      <c r="B296" s="572"/>
      <c r="C296" s="572"/>
      <c r="D296" s="572"/>
      <c r="E296" s="572"/>
      <c r="F296" s="572"/>
      <c r="G296" s="572"/>
      <c r="H296" s="572"/>
      <c r="I296" s="572"/>
      <c r="J296" s="572"/>
      <c r="K296" s="572"/>
      <c r="L296" s="572"/>
      <c r="M296" s="572"/>
      <c r="N296" s="572"/>
      <c r="O296" s="572"/>
      <c r="P296" s="572"/>
      <c r="Q296" s="572"/>
      <c r="R296" s="572"/>
      <c r="S296" s="572"/>
      <c r="T296" s="572"/>
      <c r="U296" s="572"/>
      <c r="V296" s="572"/>
      <c r="W296" s="572"/>
      <c r="X296" s="572"/>
      <c r="Y296" s="572"/>
      <c r="Z296" s="572"/>
    </row>
    <row r="297" spans="1:26" ht="15.75" hidden="1" customHeight="1">
      <c r="A297" s="572"/>
      <c r="B297" s="572"/>
      <c r="C297" s="572"/>
      <c r="D297" s="572"/>
      <c r="E297" s="572"/>
      <c r="F297" s="572"/>
      <c r="G297" s="572"/>
      <c r="H297" s="572"/>
      <c r="I297" s="572"/>
      <c r="J297" s="572"/>
      <c r="K297" s="572"/>
      <c r="L297" s="572"/>
      <c r="M297" s="572"/>
      <c r="N297" s="572"/>
      <c r="O297" s="572"/>
      <c r="P297" s="572"/>
      <c r="Q297" s="572"/>
      <c r="R297" s="572"/>
      <c r="S297" s="572"/>
      <c r="T297" s="572"/>
      <c r="U297" s="572"/>
      <c r="V297" s="572"/>
      <c r="W297" s="572"/>
      <c r="X297" s="572"/>
      <c r="Y297" s="572"/>
      <c r="Z297" s="572"/>
    </row>
    <row r="298" spans="1:26" ht="15.75" hidden="1" customHeight="1">
      <c r="A298" s="572"/>
      <c r="B298" s="572"/>
      <c r="C298" s="572"/>
      <c r="D298" s="572"/>
      <c r="E298" s="572"/>
      <c r="F298" s="572"/>
      <c r="G298" s="572"/>
      <c r="H298" s="572"/>
      <c r="I298" s="572"/>
      <c r="J298" s="572"/>
      <c r="K298" s="572"/>
      <c r="L298" s="572"/>
      <c r="M298" s="572"/>
      <c r="N298" s="572"/>
      <c r="O298" s="572"/>
      <c r="P298" s="572"/>
      <c r="Q298" s="572"/>
      <c r="R298" s="572"/>
      <c r="S298" s="572"/>
      <c r="T298" s="572"/>
      <c r="U298" s="572"/>
      <c r="V298" s="572"/>
      <c r="W298" s="572"/>
      <c r="X298" s="572"/>
      <c r="Y298" s="572"/>
      <c r="Z298" s="572"/>
    </row>
    <row r="299" spans="1:26" ht="15.75" hidden="1" customHeight="1">
      <c r="A299" s="572"/>
      <c r="B299" s="572"/>
      <c r="C299" s="572"/>
      <c r="D299" s="572"/>
      <c r="E299" s="572"/>
      <c r="F299" s="572"/>
      <c r="G299" s="572"/>
      <c r="H299" s="572"/>
      <c r="I299" s="572"/>
      <c r="J299" s="572"/>
      <c r="K299" s="572"/>
      <c r="L299" s="572"/>
      <c r="M299" s="572"/>
      <c r="N299" s="572"/>
      <c r="O299" s="572"/>
      <c r="P299" s="572"/>
      <c r="Q299" s="572"/>
      <c r="R299" s="572"/>
      <c r="S299" s="572"/>
      <c r="T299" s="572"/>
      <c r="U299" s="572"/>
      <c r="V299" s="572"/>
      <c r="W299" s="572"/>
      <c r="X299" s="572"/>
      <c r="Y299" s="572"/>
      <c r="Z299" s="572"/>
    </row>
    <row r="300" spans="1:26" ht="15.75" hidden="1" customHeight="1">
      <c r="A300" s="572"/>
      <c r="B300" s="572"/>
      <c r="C300" s="572"/>
      <c r="D300" s="572"/>
      <c r="E300" s="572"/>
      <c r="F300" s="572"/>
      <c r="G300" s="572"/>
      <c r="H300" s="572"/>
      <c r="I300" s="572"/>
      <c r="J300" s="572"/>
      <c r="K300" s="572"/>
      <c r="L300" s="572"/>
      <c r="M300" s="572"/>
      <c r="N300" s="572"/>
      <c r="O300" s="572"/>
      <c r="P300" s="572"/>
      <c r="Q300" s="572"/>
      <c r="R300" s="572"/>
      <c r="S300" s="572"/>
      <c r="T300" s="572"/>
      <c r="U300" s="572"/>
      <c r="V300" s="572"/>
      <c r="W300" s="572"/>
      <c r="X300" s="572"/>
      <c r="Y300" s="572"/>
      <c r="Z300" s="572"/>
    </row>
    <row r="301" spans="1:26" ht="15.75" hidden="1" customHeight="1">
      <c r="A301" s="572"/>
      <c r="B301" s="572"/>
      <c r="C301" s="572"/>
      <c r="D301" s="572"/>
      <c r="E301" s="572"/>
      <c r="F301" s="572"/>
      <c r="G301" s="572"/>
      <c r="H301" s="572"/>
      <c r="I301" s="572"/>
      <c r="J301" s="572"/>
      <c r="K301" s="572"/>
      <c r="L301" s="572"/>
      <c r="M301" s="572"/>
      <c r="N301" s="572"/>
      <c r="O301" s="572"/>
      <c r="P301" s="572"/>
      <c r="Q301" s="572"/>
      <c r="R301" s="572"/>
      <c r="S301" s="572"/>
      <c r="T301" s="572"/>
      <c r="U301" s="572"/>
      <c r="V301" s="572"/>
      <c r="W301" s="572"/>
      <c r="X301" s="572"/>
      <c r="Y301" s="572"/>
      <c r="Z301" s="572"/>
    </row>
    <row r="302" spans="1:26" ht="15.75" hidden="1" customHeight="1">
      <c r="A302" s="572"/>
      <c r="B302" s="572"/>
      <c r="C302" s="572"/>
      <c r="D302" s="572"/>
      <c r="E302" s="572"/>
      <c r="F302" s="572"/>
      <c r="G302" s="572"/>
      <c r="H302" s="572"/>
      <c r="I302" s="572"/>
      <c r="J302" s="572"/>
      <c r="K302" s="572"/>
      <c r="L302" s="572"/>
      <c r="M302" s="572"/>
      <c r="N302" s="572"/>
      <c r="O302" s="572"/>
      <c r="P302" s="572"/>
      <c r="Q302" s="572"/>
      <c r="R302" s="572"/>
      <c r="S302" s="572"/>
      <c r="T302" s="572"/>
      <c r="U302" s="572"/>
      <c r="V302" s="572"/>
      <c r="W302" s="572"/>
      <c r="X302" s="572"/>
      <c r="Y302" s="572"/>
      <c r="Z302" s="572"/>
    </row>
    <row r="303" spans="1:26" ht="15.75" hidden="1" customHeight="1">
      <c r="A303" s="572"/>
      <c r="B303" s="572"/>
      <c r="C303" s="572"/>
      <c r="D303" s="572"/>
      <c r="E303" s="572"/>
      <c r="F303" s="572"/>
      <c r="G303" s="572"/>
      <c r="H303" s="572"/>
      <c r="I303" s="572"/>
      <c r="J303" s="572"/>
      <c r="K303" s="572"/>
      <c r="L303" s="572"/>
      <c r="M303" s="572"/>
      <c r="N303" s="572"/>
      <c r="O303" s="572"/>
      <c r="P303" s="572"/>
      <c r="Q303" s="572"/>
      <c r="R303" s="572"/>
      <c r="S303" s="572"/>
      <c r="T303" s="572"/>
      <c r="U303" s="572"/>
      <c r="V303" s="572"/>
      <c r="W303" s="572"/>
      <c r="X303" s="572"/>
      <c r="Y303" s="572"/>
      <c r="Z303" s="572"/>
    </row>
    <row r="304" spans="1:26" ht="15.75" hidden="1" customHeight="1">
      <c r="A304" s="572"/>
      <c r="B304" s="572"/>
      <c r="C304" s="572"/>
      <c r="D304" s="572"/>
      <c r="E304" s="572"/>
      <c r="F304" s="572"/>
      <c r="G304" s="572"/>
      <c r="H304" s="572"/>
      <c r="I304" s="572"/>
      <c r="J304" s="572"/>
      <c r="K304" s="572"/>
      <c r="L304" s="572"/>
      <c r="M304" s="572"/>
      <c r="N304" s="572"/>
      <c r="O304" s="572"/>
      <c r="P304" s="572"/>
      <c r="Q304" s="572"/>
      <c r="R304" s="572"/>
      <c r="S304" s="572"/>
      <c r="T304" s="572"/>
      <c r="U304" s="572"/>
      <c r="V304" s="572"/>
      <c r="W304" s="572"/>
      <c r="X304" s="572"/>
      <c r="Y304" s="572"/>
      <c r="Z304" s="572"/>
    </row>
    <row r="305" spans="1:26" ht="15.75" hidden="1" customHeight="1">
      <c r="A305" s="572"/>
      <c r="B305" s="572"/>
      <c r="C305" s="572"/>
      <c r="D305" s="572"/>
      <c r="E305" s="572"/>
      <c r="F305" s="572"/>
      <c r="G305" s="572"/>
      <c r="H305" s="572"/>
      <c r="I305" s="572"/>
      <c r="J305" s="572"/>
      <c r="K305" s="572"/>
      <c r="L305" s="572"/>
      <c r="M305" s="572"/>
      <c r="N305" s="572"/>
      <c r="O305" s="572"/>
      <c r="P305" s="572"/>
      <c r="Q305" s="572"/>
      <c r="R305" s="572"/>
      <c r="S305" s="572"/>
      <c r="T305" s="572"/>
      <c r="U305" s="572"/>
      <c r="V305" s="572"/>
      <c r="W305" s="572"/>
      <c r="X305" s="572"/>
      <c r="Y305" s="572"/>
      <c r="Z305" s="572"/>
    </row>
    <row r="306" spans="1:26" ht="15.75" hidden="1" customHeight="1">
      <c r="A306" s="572"/>
      <c r="B306" s="572"/>
      <c r="C306" s="572"/>
      <c r="D306" s="572"/>
      <c r="E306" s="572"/>
      <c r="F306" s="572"/>
      <c r="G306" s="572"/>
      <c r="H306" s="572"/>
      <c r="I306" s="572"/>
      <c r="J306" s="572"/>
      <c r="K306" s="572"/>
      <c r="L306" s="572"/>
      <c r="M306" s="572"/>
      <c r="N306" s="572"/>
      <c r="O306" s="572"/>
      <c r="P306" s="572"/>
      <c r="Q306" s="572"/>
      <c r="R306" s="572"/>
      <c r="S306" s="572"/>
      <c r="T306" s="572"/>
      <c r="U306" s="572"/>
      <c r="V306" s="572"/>
      <c r="W306" s="572"/>
      <c r="X306" s="572"/>
      <c r="Y306" s="572"/>
      <c r="Z306" s="572"/>
    </row>
    <row r="307" spans="1:26" ht="15.75" hidden="1" customHeight="1">
      <c r="A307" s="572"/>
      <c r="B307" s="572"/>
      <c r="C307" s="572"/>
      <c r="D307" s="572"/>
      <c r="E307" s="572"/>
      <c r="F307" s="572"/>
      <c r="G307" s="572"/>
      <c r="H307" s="572"/>
      <c r="I307" s="572"/>
      <c r="J307" s="572"/>
      <c r="K307" s="572"/>
      <c r="L307" s="572"/>
      <c r="M307" s="572"/>
      <c r="N307" s="572"/>
      <c r="O307" s="572"/>
      <c r="P307" s="572"/>
      <c r="Q307" s="572"/>
      <c r="R307" s="572"/>
      <c r="S307" s="572"/>
      <c r="T307" s="572"/>
      <c r="U307" s="572"/>
      <c r="V307" s="572"/>
      <c r="W307" s="572"/>
      <c r="X307" s="572"/>
      <c r="Y307" s="572"/>
      <c r="Z307" s="572"/>
    </row>
    <row r="308" spans="1:26" ht="15.75" hidden="1" customHeight="1">
      <c r="A308" s="572"/>
      <c r="B308" s="572"/>
      <c r="C308" s="572"/>
      <c r="D308" s="572"/>
      <c r="E308" s="572"/>
      <c r="F308" s="572"/>
      <c r="G308" s="572"/>
      <c r="H308" s="572"/>
      <c r="I308" s="572"/>
      <c r="J308" s="572"/>
      <c r="K308" s="572"/>
      <c r="L308" s="572"/>
      <c r="M308" s="572"/>
      <c r="N308" s="572"/>
      <c r="O308" s="572"/>
      <c r="P308" s="572"/>
      <c r="Q308" s="572"/>
      <c r="R308" s="572"/>
      <c r="S308" s="572"/>
      <c r="T308" s="572"/>
      <c r="U308" s="572"/>
      <c r="V308" s="572"/>
      <c r="W308" s="572"/>
      <c r="X308" s="572"/>
      <c r="Y308" s="572"/>
      <c r="Z308" s="572"/>
    </row>
    <row r="309" spans="1:26" ht="15.75" hidden="1" customHeight="1">
      <c r="A309" s="572"/>
      <c r="B309" s="572"/>
      <c r="C309" s="572"/>
      <c r="D309" s="572"/>
      <c r="E309" s="572"/>
      <c r="F309" s="572"/>
      <c r="G309" s="572"/>
      <c r="H309" s="572"/>
      <c r="I309" s="572"/>
      <c r="J309" s="572"/>
      <c r="K309" s="572"/>
      <c r="L309" s="572"/>
      <c r="M309" s="572"/>
      <c r="N309" s="572"/>
      <c r="O309" s="572"/>
      <c r="P309" s="572"/>
      <c r="Q309" s="572"/>
      <c r="R309" s="572"/>
      <c r="S309" s="572"/>
      <c r="T309" s="572"/>
      <c r="U309" s="572"/>
      <c r="V309" s="572"/>
      <c r="W309" s="572"/>
      <c r="X309" s="572"/>
      <c r="Y309" s="572"/>
      <c r="Z309" s="572"/>
    </row>
    <row r="310" spans="1:26" ht="15.75" hidden="1" customHeight="1">
      <c r="A310" s="572"/>
      <c r="B310" s="572"/>
      <c r="C310" s="572"/>
      <c r="D310" s="572"/>
      <c r="E310" s="572"/>
      <c r="F310" s="572"/>
      <c r="G310" s="572"/>
      <c r="H310" s="572"/>
      <c r="I310" s="572"/>
      <c r="J310" s="572"/>
      <c r="K310" s="572"/>
      <c r="L310" s="572"/>
      <c r="M310" s="572"/>
      <c r="N310" s="572"/>
      <c r="O310" s="572"/>
      <c r="P310" s="572"/>
      <c r="Q310" s="572"/>
      <c r="R310" s="572"/>
      <c r="S310" s="572"/>
      <c r="T310" s="572"/>
      <c r="U310" s="572"/>
      <c r="V310" s="572"/>
      <c r="W310" s="572"/>
      <c r="X310" s="572"/>
      <c r="Y310" s="572"/>
      <c r="Z310" s="572"/>
    </row>
    <row r="311" spans="1:26" ht="15.75" hidden="1" customHeight="1">
      <c r="A311" s="572"/>
      <c r="B311" s="572"/>
      <c r="C311" s="572"/>
      <c r="D311" s="572"/>
      <c r="E311" s="572"/>
      <c r="F311" s="572"/>
      <c r="G311" s="572"/>
      <c r="H311" s="572"/>
      <c r="I311" s="572"/>
      <c r="J311" s="572"/>
      <c r="K311" s="572"/>
      <c r="L311" s="572"/>
      <c r="M311" s="572"/>
      <c r="N311" s="572"/>
      <c r="O311" s="572"/>
      <c r="P311" s="572"/>
      <c r="Q311" s="572"/>
      <c r="R311" s="572"/>
      <c r="S311" s="572"/>
      <c r="T311" s="572"/>
      <c r="U311" s="572"/>
      <c r="V311" s="572"/>
      <c r="W311" s="572"/>
      <c r="X311" s="572"/>
      <c r="Y311" s="572"/>
      <c r="Z311" s="572"/>
    </row>
    <row r="312" spans="1:26" ht="15.75" hidden="1" customHeight="1">
      <c r="A312" s="572"/>
      <c r="B312" s="572"/>
      <c r="C312" s="572"/>
      <c r="D312" s="572"/>
      <c r="E312" s="572"/>
      <c r="F312" s="572"/>
      <c r="G312" s="572"/>
      <c r="H312" s="572"/>
      <c r="I312" s="572"/>
      <c r="J312" s="572"/>
      <c r="K312" s="572"/>
      <c r="L312" s="572"/>
      <c r="M312" s="572"/>
      <c r="N312" s="572"/>
      <c r="O312" s="572"/>
      <c r="P312" s="572"/>
      <c r="Q312" s="572"/>
      <c r="R312" s="572"/>
      <c r="S312" s="572"/>
      <c r="T312" s="572"/>
      <c r="U312" s="572"/>
      <c r="V312" s="572"/>
      <c r="W312" s="572"/>
      <c r="X312" s="572"/>
      <c r="Y312" s="572"/>
      <c r="Z312" s="572"/>
    </row>
    <row r="313" spans="1:26" ht="15.75" hidden="1" customHeight="1">
      <c r="A313" s="572"/>
      <c r="B313" s="572"/>
      <c r="C313" s="572"/>
      <c r="D313" s="572"/>
      <c r="E313" s="572"/>
      <c r="F313" s="572"/>
      <c r="G313" s="572"/>
      <c r="H313" s="572"/>
      <c r="I313" s="572"/>
      <c r="J313" s="572"/>
      <c r="K313" s="572"/>
      <c r="L313" s="572"/>
      <c r="M313" s="572"/>
      <c r="N313" s="572"/>
      <c r="O313" s="572"/>
      <c r="P313" s="572"/>
      <c r="Q313" s="572"/>
      <c r="R313" s="572"/>
      <c r="S313" s="572"/>
      <c r="T313" s="572"/>
      <c r="U313" s="572"/>
      <c r="V313" s="572"/>
      <c r="W313" s="572"/>
      <c r="X313" s="572"/>
      <c r="Y313" s="572"/>
      <c r="Z313" s="572"/>
    </row>
    <row r="314" spans="1:26" ht="15.75" hidden="1" customHeight="1">
      <c r="A314" s="572"/>
      <c r="B314" s="572"/>
      <c r="C314" s="572"/>
      <c r="D314" s="572"/>
      <c r="E314" s="572"/>
      <c r="F314" s="572"/>
      <c r="G314" s="572"/>
      <c r="H314" s="572"/>
      <c r="I314" s="572"/>
      <c r="J314" s="572"/>
      <c r="K314" s="572"/>
      <c r="L314" s="572"/>
      <c r="M314" s="572"/>
      <c r="N314" s="572"/>
      <c r="O314" s="572"/>
      <c r="P314" s="572"/>
      <c r="Q314" s="572"/>
      <c r="R314" s="572"/>
      <c r="S314" s="572"/>
      <c r="T314" s="572"/>
      <c r="U314" s="572"/>
      <c r="V314" s="572"/>
      <c r="W314" s="572"/>
      <c r="X314" s="572"/>
      <c r="Y314" s="572"/>
      <c r="Z314" s="572"/>
    </row>
    <row r="315" spans="1:26" ht="15.75" hidden="1" customHeight="1">
      <c r="A315" s="572"/>
      <c r="B315" s="572"/>
      <c r="C315" s="572"/>
      <c r="D315" s="572"/>
      <c r="E315" s="572"/>
      <c r="F315" s="572"/>
      <c r="G315" s="572"/>
      <c r="H315" s="572"/>
      <c r="I315" s="572"/>
      <c r="J315" s="572"/>
      <c r="K315" s="572"/>
      <c r="L315" s="572"/>
      <c r="M315" s="572"/>
      <c r="N315" s="572"/>
      <c r="O315" s="572"/>
      <c r="P315" s="572"/>
      <c r="Q315" s="572"/>
      <c r="R315" s="572"/>
      <c r="S315" s="572"/>
      <c r="T315" s="572"/>
      <c r="U315" s="572"/>
      <c r="V315" s="572"/>
      <c r="W315" s="572"/>
      <c r="X315" s="572"/>
      <c r="Y315" s="572"/>
      <c r="Z315" s="572"/>
    </row>
    <row r="316" spans="1:26" ht="15.75" hidden="1" customHeight="1">
      <c r="A316" s="572"/>
      <c r="B316" s="572"/>
      <c r="C316" s="572"/>
      <c r="D316" s="572"/>
      <c r="E316" s="572"/>
      <c r="F316" s="572"/>
      <c r="G316" s="572"/>
      <c r="H316" s="572"/>
      <c r="I316" s="572"/>
      <c r="J316" s="572"/>
      <c r="K316" s="572"/>
      <c r="L316" s="572"/>
      <c r="M316" s="572"/>
      <c r="N316" s="572"/>
      <c r="O316" s="572"/>
      <c r="P316" s="572"/>
      <c r="Q316" s="572"/>
      <c r="R316" s="572"/>
      <c r="S316" s="572"/>
      <c r="T316" s="572"/>
      <c r="U316" s="572"/>
      <c r="V316" s="572"/>
      <c r="W316" s="572"/>
      <c r="X316" s="572"/>
      <c r="Y316" s="572"/>
      <c r="Z316" s="572"/>
    </row>
    <row r="317" spans="1:26" ht="15.75" hidden="1" customHeight="1">
      <c r="A317" s="572"/>
      <c r="B317" s="572"/>
      <c r="C317" s="572"/>
      <c r="D317" s="572"/>
      <c r="E317" s="572"/>
      <c r="F317" s="572"/>
      <c r="G317" s="572"/>
      <c r="H317" s="572"/>
      <c r="I317" s="572"/>
      <c r="J317" s="572"/>
      <c r="K317" s="572"/>
      <c r="L317" s="572"/>
      <c r="M317" s="572"/>
      <c r="N317" s="572"/>
      <c r="O317" s="572"/>
      <c r="P317" s="572"/>
      <c r="Q317" s="572"/>
      <c r="R317" s="572"/>
      <c r="S317" s="572"/>
      <c r="T317" s="572"/>
      <c r="U317" s="572"/>
      <c r="V317" s="572"/>
      <c r="W317" s="572"/>
      <c r="X317" s="572"/>
      <c r="Y317" s="572"/>
      <c r="Z317" s="572"/>
    </row>
    <row r="318" spans="1:26" ht="15.75" hidden="1" customHeight="1">
      <c r="A318" s="572"/>
      <c r="B318" s="572"/>
      <c r="C318" s="572"/>
      <c r="D318" s="572"/>
      <c r="E318" s="572"/>
      <c r="F318" s="572"/>
      <c r="G318" s="572"/>
      <c r="H318" s="572"/>
      <c r="I318" s="572"/>
      <c r="J318" s="572"/>
      <c r="K318" s="572"/>
      <c r="L318" s="572"/>
      <c r="M318" s="572"/>
      <c r="N318" s="572"/>
      <c r="O318" s="572"/>
      <c r="P318" s="572"/>
      <c r="Q318" s="572"/>
      <c r="R318" s="572"/>
      <c r="S318" s="572"/>
      <c r="T318" s="572"/>
      <c r="U318" s="572"/>
      <c r="V318" s="572"/>
      <c r="W318" s="572"/>
      <c r="X318" s="572"/>
      <c r="Y318" s="572"/>
      <c r="Z318" s="572"/>
    </row>
    <row r="319" spans="1:26" ht="15.75" hidden="1" customHeight="1">
      <c r="A319" s="572"/>
      <c r="B319" s="572"/>
      <c r="C319" s="572"/>
      <c r="D319" s="572"/>
      <c r="E319" s="572"/>
      <c r="F319" s="572"/>
      <c r="G319" s="572"/>
      <c r="H319" s="572"/>
      <c r="I319" s="572"/>
      <c r="J319" s="572"/>
      <c r="K319" s="572"/>
      <c r="L319" s="572"/>
      <c r="M319" s="572"/>
      <c r="N319" s="572"/>
      <c r="O319" s="572"/>
      <c r="P319" s="572"/>
      <c r="Q319" s="572"/>
      <c r="R319" s="572"/>
      <c r="S319" s="572"/>
      <c r="T319" s="572"/>
      <c r="U319" s="572"/>
      <c r="V319" s="572"/>
      <c r="W319" s="572"/>
      <c r="X319" s="572"/>
      <c r="Y319" s="572"/>
      <c r="Z319" s="572"/>
    </row>
    <row r="320" spans="1:26" ht="15.75" hidden="1" customHeight="1">
      <c r="A320" s="572"/>
      <c r="B320" s="572"/>
      <c r="C320" s="572"/>
      <c r="D320" s="572"/>
      <c r="E320" s="572"/>
      <c r="F320" s="572"/>
      <c r="G320" s="572"/>
      <c r="H320" s="572"/>
      <c r="I320" s="572"/>
      <c r="J320" s="572"/>
      <c r="K320" s="572"/>
      <c r="L320" s="572"/>
      <c r="M320" s="572"/>
      <c r="N320" s="572"/>
      <c r="O320" s="572"/>
      <c r="P320" s="572"/>
      <c r="Q320" s="572"/>
      <c r="R320" s="572"/>
      <c r="S320" s="572"/>
      <c r="T320" s="572"/>
      <c r="U320" s="572"/>
      <c r="V320" s="572"/>
      <c r="W320" s="572"/>
      <c r="X320" s="572"/>
      <c r="Y320" s="572"/>
      <c r="Z320" s="572"/>
    </row>
    <row r="321" spans="1:26" ht="15.75" hidden="1" customHeight="1">
      <c r="A321" s="572"/>
      <c r="B321" s="572"/>
      <c r="C321" s="572"/>
      <c r="D321" s="572"/>
      <c r="E321" s="572"/>
      <c r="F321" s="572"/>
      <c r="G321" s="572"/>
      <c r="H321" s="572"/>
      <c r="I321" s="572"/>
      <c r="J321" s="572"/>
      <c r="K321" s="572"/>
      <c r="L321" s="572"/>
      <c r="M321" s="572"/>
      <c r="N321" s="572"/>
      <c r="O321" s="572"/>
      <c r="P321" s="572"/>
      <c r="Q321" s="572"/>
      <c r="R321" s="572"/>
      <c r="S321" s="572"/>
      <c r="T321" s="572"/>
      <c r="U321" s="572"/>
      <c r="V321" s="572"/>
      <c r="W321" s="572"/>
      <c r="X321" s="572"/>
      <c r="Y321" s="572"/>
      <c r="Z321" s="572"/>
    </row>
    <row r="322" spans="1:26" ht="15.75" hidden="1" customHeight="1">
      <c r="A322" s="572"/>
      <c r="B322" s="572"/>
      <c r="C322" s="572"/>
      <c r="D322" s="572"/>
      <c r="E322" s="572"/>
      <c r="F322" s="572"/>
      <c r="G322" s="572"/>
      <c r="H322" s="572"/>
      <c r="I322" s="572"/>
      <c r="J322" s="572"/>
      <c r="K322" s="572"/>
      <c r="L322" s="572"/>
      <c r="M322" s="572"/>
      <c r="N322" s="572"/>
      <c r="O322" s="572"/>
      <c r="P322" s="572"/>
      <c r="Q322" s="572"/>
      <c r="R322" s="572"/>
      <c r="S322" s="572"/>
      <c r="T322" s="572"/>
      <c r="U322" s="572"/>
      <c r="V322" s="572"/>
      <c r="W322" s="572"/>
      <c r="X322" s="572"/>
      <c r="Y322" s="572"/>
      <c r="Z322" s="572"/>
    </row>
    <row r="323" spans="1:26" ht="15.75" hidden="1" customHeight="1">
      <c r="A323" s="572"/>
      <c r="B323" s="572"/>
      <c r="C323" s="572"/>
      <c r="D323" s="572"/>
      <c r="E323" s="572"/>
      <c r="F323" s="572"/>
      <c r="G323" s="572"/>
      <c r="H323" s="572"/>
      <c r="I323" s="572"/>
      <c r="J323" s="572"/>
      <c r="K323" s="572"/>
      <c r="L323" s="572"/>
      <c r="M323" s="572"/>
      <c r="N323" s="572"/>
      <c r="O323" s="572"/>
      <c r="P323" s="572"/>
      <c r="Q323" s="572"/>
      <c r="R323" s="572"/>
      <c r="S323" s="572"/>
      <c r="T323" s="572"/>
      <c r="U323" s="572"/>
      <c r="V323" s="572"/>
      <c r="W323" s="572"/>
      <c r="X323" s="572"/>
      <c r="Y323" s="572"/>
      <c r="Z323" s="572"/>
    </row>
    <row r="324" spans="1:26" ht="15.75" hidden="1" customHeight="1">
      <c r="A324" s="572"/>
      <c r="B324" s="572"/>
      <c r="C324" s="572"/>
      <c r="D324" s="572"/>
      <c r="E324" s="572"/>
      <c r="F324" s="572"/>
      <c r="G324" s="572"/>
      <c r="H324" s="572"/>
      <c r="I324" s="572"/>
      <c r="J324" s="572"/>
      <c r="K324" s="572"/>
      <c r="L324" s="572"/>
      <c r="M324" s="572"/>
      <c r="N324" s="572"/>
      <c r="O324" s="572"/>
      <c r="P324" s="572"/>
      <c r="Q324" s="572"/>
      <c r="R324" s="572"/>
      <c r="S324" s="572"/>
      <c r="T324" s="572"/>
      <c r="U324" s="572"/>
      <c r="V324" s="572"/>
      <c r="W324" s="572"/>
      <c r="X324" s="572"/>
      <c r="Y324" s="572"/>
      <c r="Z324" s="572"/>
    </row>
    <row r="325" spans="1:26" ht="15.75" hidden="1" customHeight="1">
      <c r="A325" s="572"/>
      <c r="B325" s="572"/>
      <c r="C325" s="572"/>
      <c r="D325" s="572"/>
      <c r="E325" s="572"/>
      <c r="F325" s="572"/>
      <c r="G325" s="572"/>
      <c r="H325" s="572"/>
      <c r="I325" s="572"/>
      <c r="J325" s="572"/>
      <c r="K325" s="572"/>
      <c r="L325" s="572"/>
      <c r="M325" s="572"/>
      <c r="N325" s="572"/>
      <c r="O325" s="572"/>
      <c r="P325" s="572"/>
      <c r="Q325" s="572"/>
      <c r="R325" s="572"/>
      <c r="S325" s="572"/>
      <c r="T325" s="572"/>
      <c r="U325" s="572"/>
      <c r="V325" s="572"/>
      <c r="W325" s="572"/>
      <c r="X325" s="572"/>
      <c r="Y325" s="572"/>
      <c r="Z325" s="572"/>
    </row>
    <row r="326" spans="1:26" ht="15.75" hidden="1" customHeight="1">
      <c r="A326" s="572"/>
      <c r="B326" s="572"/>
      <c r="C326" s="572"/>
      <c r="D326" s="572"/>
      <c r="E326" s="572"/>
      <c r="F326" s="572"/>
      <c r="G326" s="572"/>
      <c r="H326" s="572"/>
      <c r="I326" s="572"/>
      <c r="J326" s="572"/>
      <c r="K326" s="572"/>
      <c r="L326" s="572"/>
      <c r="M326" s="572"/>
      <c r="N326" s="572"/>
      <c r="O326" s="572"/>
      <c r="P326" s="572"/>
      <c r="Q326" s="572"/>
      <c r="R326" s="572"/>
      <c r="S326" s="572"/>
      <c r="T326" s="572"/>
      <c r="U326" s="572"/>
      <c r="V326" s="572"/>
      <c r="W326" s="572"/>
      <c r="X326" s="572"/>
      <c r="Y326" s="572"/>
      <c r="Z326" s="572"/>
    </row>
    <row r="327" spans="1:26" ht="15.75" hidden="1" customHeight="1">
      <c r="A327" s="572"/>
      <c r="B327" s="572"/>
      <c r="C327" s="572"/>
      <c r="D327" s="572"/>
      <c r="E327" s="572"/>
      <c r="F327" s="572"/>
      <c r="G327" s="572"/>
      <c r="H327" s="572"/>
      <c r="I327" s="572"/>
      <c r="J327" s="572"/>
      <c r="K327" s="572"/>
      <c r="L327" s="572"/>
      <c r="M327" s="572"/>
      <c r="N327" s="572"/>
      <c r="O327" s="572"/>
      <c r="P327" s="572"/>
      <c r="Q327" s="572"/>
      <c r="R327" s="572"/>
      <c r="S327" s="572"/>
      <c r="T327" s="572"/>
      <c r="U327" s="572"/>
      <c r="V327" s="572"/>
      <c r="W327" s="572"/>
      <c r="X327" s="572"/>
      <c r="Y327" s="572"/>
      <c r="Z327" s="572"/>
    </row>
    <row r="328" spans="1:26" ht="15.75" hidden="1" customHeight="1">
      <c r="A328" s="572"/>
      <c r="B328" s="572"/>
      <c r="C328" s="572"/>
      <c r="D328" s="572"/>
      <c r="E328" s="572"/>
      <c r="F328" s="572"/>
      <c r="G328" s="572"/>
      <c r="H328" s="572"/>
      <c r="I328" s="572"/>
      <c r="J328" s="572"/>
      <c r="K328" s="572"/>
      <c r="L328" s="572"/>
      <c r="M328" s="572"/>
      <c r="N328" s="572"/>
      <c r="O328" s="572"/>
      <c r="P328" s="572"/>
      <c r="Q328" s="572"/>
      <c r="R328" s="572"/>
      <c r="S328" s="572"/>
      <c r="T328" s="572"/>
      <c r="U328" s="572"/>
      <c r="V328" s="572"/>
      <c r="W328" s="572"/>
      <c r="X328" s="572"/>
      <c r="Y328" s="572"/>
      <c r="Z328" s="572"/>
    </row>
    <row r="329" spans="1:26" ht="15.75" hidden="1" customHeight="1">
      <c r="A329" s="572"/>
      <c r="B329" s="572"/>
      <c r="C329" s="572"/>
      <c r="D329" s="572"/>
      <c r="E329" s="572"/>
      <c r="F329" s="572"/>
      <c r="G329" s="572"/>
      <c r="H329" s="572"/>
      <c r="I329" s="572"/>
      <c r="J329" s="572"/>
      <c r="K329" s="572"/>
      <c r="L329" s="572"/>
      <c r="M329" s="572"/>
      <c r="N329" s="572"/>
      <c r="O329" s="572"/>
      <c r="P329" s="572"/>
      <c r="Q329" s="572"/>
      <c r="R329" s="572"/>
      <c r="S329" s="572"/>
      <c r="T329" s="572"/>
      <c r="U329" s="572"/>
      <c r="V329" s="572"/>
      <c r="W329" s="572"/>
      <c r="X329" s="572"/>
      <c r="Y329" s="572"/>
      <c r="Z329" s="572"/>
    </row>
    <row r="330" spans="1:26" ht="15.75" hidden="1" customHeight="1">
      <c r="A330" s="572"/>
      <c r="B330" s="572"/>
      <c r="C330" s="572"/>
      <c r="D330" s="572"/>
      <c r="E330" s="572"/>
      <c r="F330" s="572"/>
      <c r="G330" s="572"/>
      <c r="H330" s="572"/>
      <c r="I330" s="572"/>
      <c r="J330" s="572"/>
      <c r="K330" s="572"/>
      <c r="L330" s="572"/>
      <c r="M330" s="572"/>
      <c r="N330" s="572"/>
      <c r="O330" s="572"/>
      <c r="P330" s="572"/>
      <c r="Q330" s="572"/>
      <c r="R330" s="572"/>
      <c r="S330" s="572"/>
      <c r="T330" s="572"/>
      <c r="U330" s="572"/>
      <c r="V330" s="572"/>
      <c r="W330" s="572"/>
      <c r="X330" s="572"/>
      <c r="Y330" s="572"/>
      <c r="Z330" s="572"/>
    </row>
    <row r="331" spans="1:26" ht="15.75" hidden="1" customHeight="1">
      <c r="A331" s="572"/>
      <c r="B331" s="572"/>
      <c r="C331" s="572"/>
      <c r="D331" s="572"/>
      <c r="E331" s="572"/>
      <c r="F331" s="572"/>
      <c r="G331" s="572"/>
      <c r="H331" s="572"/>
      <c r="I331" s="572"/>
      <c r="J331" s="572"/>
      <c r="K331" s="572"/>
      <c r="L331" s="572"/>
      <c r="M331" s="572"/>
      <c r="N331" s="572"/>
      <c r="O331" s="572"/>
      <c r="P331" s="572"/>
      <c r="Q331" s="572"/>
      <c r="R331" s="572"/>
      <c r="S331" s="572"/>
      <c r="T331" s="572"/>
      <c r="U331" s="572"/>
      <c r="V331" s="572"/>
      <c r="W331" s="572"/>
      <c r="X331" s="572"/>
      <c r="Y331" s="572"/>
      <c r="Z331" s="572"/>
    </row>
    <row r="332" spans="1:26" ht="15.75" hidden="1" customHeight="1">
      <c r="A332" s="572"/>
      <c r="B332" s="572"/>
      <c r="C332" s="572"/>
      <c r="D332" s="572"/>
      <c r="E332" s="572"/>
      <c r="F332" s="572"/>
      <c r="G332" s="572"/>
      <c r="H332" s="572"/>
      <c r="I332" s="572"/>
      <c r="J332" s="572"/>
      <c r="K332" s="572"/>
      <c r="L332" s="572"/>
      <c r="M332" s="572"/>
      <c r="N332" s="572"/>
      <c r="O332" s="572"/>
      <c r="P332" s="572"/>
      <c r="Q332" s="572"/>
      <c r="R332" s="572"/>
      <c r="S332" s="572"/>
      <c r="T332" s="572"/>
      <c r="U332" s="572"/>
      <c r="V332" s="572"/>
      <c r="W332" s="572"/>
      <c r="X332" s="572"/>
      <c r="Y332" s="572"/>
      <c r="Z332" s="572"/>
    </row>
    <row r="333" spans="1:26" ht="15.75" hidden="1" customHeight="1">
      <c r="A333" s="572"/>
      <c r="B333" s="572"/>
      <c r="C333" s="572"/>
      <c r="D333" s="572"/>
      <c r="E333" s="572"/>
      <c r="F333" s="572"/>
      <c r="G333" s="572"/>
      <c r="H333" s="572"/>
      <c r="I333" s="572"/>
      <c r="J333" s="572"/>
      <c r="K333" s="572"/>
      <c r="L333" s="572"/>
      <c r="M333" s="572"/>
      <c r="N333" s="572"/>
      <c r="O333" s="572"/>
      <c r="P333" s="572"/>
      <c r="Q333" s="572"/>
      <c r="R333" s="572"/>
      <c r="S333" s="572"/>
      <c r="T333" s="572"/>
      <c r="U333" s="572"/>
      <c r="V333" s="572"/>
      <c r="W333" s="572"/>
      <c r="X333" s="572"/>
      <c r="Y333" s="572"/>
      <c r="Z333" s="572"/>
    </row>
    <row r="334" spans="1:26" ht="15.75" hidden="1" customHeight="1">
      <c r="A334" s="572"/>
      <c r="B334" s="572"/>
      <c r="C334" s="572"/>
      <c r="D334" s="572"/>
      <c r="E334" s="572"/>
      <c r="F334" s="572"/>
      <c r="G334" s="572"/>
      <c r="H334" s="572"/>
      <c r="I334" s="572"/>
      <c r="J334" s="572"/>
      <c r="K334" s="572"/>
      <c r="L334" s="572"/>
      <c r="M334" s="572"/>
      <c r="N334" s="572"/>
      <c r="O334" s="572"/>
      <c r="P334" s="572"/>
      <c r="Q334" s="572"/>
      <c r="R334" s="572"/>
      <c r="S334" s="572"/>
      <c r="T334" s="572"/>
      <c r="U334" s="572"/>
      <c r="V334" s="572"/>
      <c r="W334" s="572"/>
      <c r="X334" s="572"/>
      <c r="Y334" s="572"/>
      <c r="Z334" s="572"/>
    </row>
    <row r="335" spans="1:26" ht="15.75" hidden="1" customHeight="1">
      <c r="A335" s="572"/>
      <c r="B335" s="572"/>
      <c r="C335" s="572"/>
      <c r="D335" s="572"/>
      <c r="E335" s="572"/>
      <c r="F335" s="572"/>
      <c r="G335" s="572"/>
      <c r="H335" s="572"/>
      <c r="I335" s="572"/>
      <c r="J335" s="572"/>
      <c r="K335" s="572"/>
      <c r="L335" s="572"/>
      <c r="M335" s="572"/>
      <c r="N335" s="572"/>
      <c r="O335" s="572"/>
      <c r="P335" s="572"/>
      <c r="Q335" s="572"/>
      <c r="R335" s="572"/>
      <c r="S335" s="572"/>
      <c r="T335" s="572"/>
      <c r="U335" s="572"/>
      <c r="V335" s="572"/>
      <c r="W335" s="572"/>
      <c r="X335" s="572"/>
      <c r="Y335" s="572"/>
      <c r="Z335" s="572"/>
    </row>
    <row r="336" spans="1:26" ht="15.75" hidden="1" customHeight="1">
      <c r="A336" s="572"/>
      <c r="B336" s="572"/>
      <c r="C336" s="572"/>
      <c r="D336" s="572"/>
      <c r="E336" s="572"/>
      <c r="F336" s="572"/>
      <c r="G336" s="572"/>
      <c r="H336" s="572"/>
      <c r="I336" s="572"/>
      <c r="J336" s="572"/>
      <c r="K336" s="572"/>
      <c r="L336" s="572"/>
      <c r="M336" s="572"/>
      <c r="N336" s="572"/>
      <c r="O336" s="572"/>
      <c r="P336" s="572"/>
      <c r="Q336" s="572"/>
      <c r="R336" s="572"/>
      <c r="S336" s="572"/>
      <c r="T336" s="572"/>
      <c r="U336" s="572"/>
      <c r="V336" s="572"/>
      <c r="W336" s="572"/>
      <c r="X336" s="572"/>
      <c r="Y336" s="572"/>
      <c r="Z336" s="572"/>
    </row>
    <row r="337" spans="1:26" ht="15.75" hidden="1" customHeight="1">
      <c r="A337" s="572"/>
      <c r="B337" s="572"/>
      <c r="C337" s="572"/>
      <c r="D337" s="572"/>
      <c r="E337" s="572"/>
      <c r="F337" s="572"/>
      <c r="G337" s="572"/>
      <c r="H337" s="572"/>
      <c r="I337" s="572"/>
      <c r="J337" s="572"/>
      <c r="K337" s="572"/>
      <c r="L337" s="572"/>
      <c r="M337" s="572"/>
      <c r="N337" s="572"/>
      <c r="O337" s="572"/>
      <c r="P337" s="572"/>
      <c r="Q337" s="572"/>
      <c r="R337" s="572"/>
      <c r="S337" s="572"/>
      <c r="T337" s="572"/>
      <c r="U337" s="572"/>
      <c r="V337" s="572"/>
      <c r="W337" s="572"/>
      <c r="X337" s="572"/>
      <c r="Y337" s="572"/>
      <c r="Z337" s="572"/>
    </row>
    <row r="338" spans="1:26" ht="15.75" hidden="1" customHeight="1">
      <c r="A338" s="572"/>
      <c r="B338" s="572"/>
      <c r="C338" s="572"/>
      <c r="D338" s="572"/>
      <c r="E338" s="572"/>
      <c r="F338" s="572"/>
      <c r="G338" s="572"/>
      <c r="H338" s="572"/>
      <c r="I338" s="572"/>
      <c r="J338" s="572"/>
      <c r="K338" s="572"/>
      <c r="L338" s="572"/>
      <c r="M338" s="572"/>
      <c r="N338" s="572"/>
      <c r="O338" s="572"/>
      <c r="P338" s="572"/>
      <c r="Q338" s="572"/>
      <c r="R338" s="572"/>
      <c r="S338" s="572"/>
      <c r="T338" s="572"/>
      <c r="U338" s="572"/>
      <c r="V338" s="572"/>
      <c r="W338" s="572"/>
      <c r="X338" s="572"/>
      <c r="Y338" s="572"/>
      <c r="Z338" s="572"/>
    </row>
    <row r="339" spans="1:26" ht="15.75" hidden="1" customHeight="1">
      <c r="A339" s="572"/>
      <c r="B339" s="572"/>
      <c r="C339" s="572"/>
      <c r="D339" s="572"/>
      <c r="E339" s="572"/>
      <c r="F339" s="572"/>
      <c r="G339" s="572"/>
      <c r="H339" s="572"/>
      <c r="I339" s="572"/>
      <c r="J339" s="572"/>
      <c r="K339" s="572"/>
      <c r="L339" s="572"/>
      <c r="M339" s="572"/>
      <c r="N339" s="572"/>
      <c r="O339" s="572"/>
      <c r="P339" s="572"/>
      <c r="Q339" s="572"/>
      <c r="R339" s="572"/>
      <c r="S339" s="572"/>
      <c r="T339" s="572"/>
      <c r="U339" s="572"/>
      <c r="V339" s="572"/>
      <c r="W339" s="572"/>
      <c r="X339" s="572"/>
      <c r="Y339" s="572"/>
      <c r="Z339" s="572"/>
    </row>
    <row r="340" spans="1:26" ht="15.75" hidden="1" customHeight="1">
      <c r="A340" s="572"/>
      <c r="B340" s="572"/>
      <c r="C340" s="572"/>
      <c r="D340" s="572"/>
      <c r="E340" s="572"/>
      <c r="F340" s="572"/>
      <c r="G340" s="572"/>
      <c r="H340" s="572"/>
      <c r="I340" s="572"/>
      <c r="J340" s="572"/>
      <c r="K340" s="572"/>
      <c r="L340" s="572"/>
      <c r="M340" s="572"/>
      <c r="N340" s="572"/>
      <c r="O340" s="572"/>
      <c r="P340" s="572"/>
      <c r="Q340" s="572"/>
      <c r="R340" s="572"/>
      <c r="S340" s="572"/>
      <c r="T340" s="572"/>
      <c r="U340" s="572"/>
      <c r="V340" s="572"/>
      <c r="W340" s="572"/>
      <c r="X340" s="572"/>
      <c r="Y340" s="572"/>
      <c r="Z340" s="572"/>
    </row>
    <row r="341" spans="1:26" ht="15.75" hidden="1" customHeight="1">
      <c r="A341" s="572"/>
      <c r="B341" s="572"/>
      <c r="C341" s="572"/>
      <c r="D341" s="572"/>
      <c r="E341" s="572"/>
      <c r="F341" s="572"/>
      <c r="G341" s="572"/>
      <c r="H341" s="572"/>
      <c r="I341" s="572"/>
      <c r="J341" s="572"/>
      <c r="K341" s="572"/>
      <c r="L341" s="572"/>
      <c r="M341" s="572"/>
      <c r="N341" s="572"/>
      <c r="O341" s="572"/>
      <c r="P341" s="572"/>
      <c r="Q341" s="572"/>
      <c r="R341" s="572"/>
      <c r="S341" s="572"/>
      <c r="T341" s="572"/>
      <c r="U341" s="572"/>
      <c r="V341" s="572"/>
      <c r="W341" s="572"/>
      <c r="X341" s="572"/>
      <c r="Y341" s="572"/>
      <c r="Z341" s="572"/>
    </row>
    <row r="342" spans="1:26" ht="15.75" hidden="1" customHeight="1">
      <c r="A342" s="572"/>
      <c r="B342" s="572"/>
      <c r="C342" s="572"/>
      <c r="D342" s="572"/>
      <c r="E342" s="572"/>
      <c r="F342" s="572"/>
      <c r="G342" s="572"/>
      <c r="H342" s="572"/>
      <c r="I342" s="572"/>
      <c r="J342" s="572"/>
      <c r="K342" s="572"/>
      <c r="L342" s="572"/>
      <c r="M342" s="572"/>
      <c r="N342" s="572"/>
      <c r="O342" s="572"/>
      <c r="P342" s="572"/>
      <c r="Q342" s="572"/>
      <c r="R342" s="572"/>
      <c r="S342" s="572"/>
      <c r="T342" s="572"/>
      <c r="U342" s="572"/>
      <c r="V342" s="572"/>
      <c r="W342" s="572"/>
      <c r="X342" s="572"/>
      <c r="Y342" s="572"/>
      <c r="Z342" s="572"/>
    </row>
    <row r="343" spans="1:26" ht="15.75" hidden="1" customHeight="1">
      <c r="A343" s="572"/>
      <c r="B343" s="572"/>
      <c r="C343" s="572"/>
      <c r="D343" s="572"/>
      <c r="E343" s="572"/>
      <c r="F343" s="572"/>
      <c r="G343" s="572"/>
      <c r="H343" s="572"/>
      <c r="I343" s="572"/>
      <c r="J343" s="572"/>
      <c r="K343" s="572"/>
      <c r="L343" s="572"/>
      <c r="M343" s="572"/>
      <c r="N343" s="572"/>
      <c r="O343" s="572"/>
      <c r="P343" s="572"/>
      <c r="Q343" s="572"/>
      <c r="R343" s="572"/>
      <c r="S343" s="572"/>
      <c r="T343" s="572"/>
      <c r="U343" s="572"/>
      <c r="V343" s="572"/>
      <c r="W343" s="572"/>
      <c r="X343" s="572"/>
      <c r="Y343" s="572"/>
      <c r="Z343" s="572"/>
    </row>
    <row r="344" spans="1:26" ht="15.75" hidden="1" customHeight="1">
      <c r="A344" s="572"/>
      <c r="B344" s="572"/>
      <c r="C344" s="572"/>
      <c r="D344" s="572"/>
      <c r="E344" s="572"/>
      <c r="F344" s="572"/>
      <c r="G344" s="572"/>
      <c r="H344" s="572"/>
      <c r="I344" s="572"/>
      <c r="J344" s="572"/>
      <c r="K344" s="572"/>
      <c r="L344" s="572"/>
      <c r="M344" s="572"/>
      <c r="N344" s="572"/>
      <c r="O344" s="572"/>
      <c r="P344" s="572"/>
      <c r="Q344" s="572"/>
      <c r="R344" s="572"/>
      <c r="S344" s="572"/>
      <c r="T344" s="572"/>
      <c r="U344" s="572"/>
      <c r="V344" s="572"/>
      <c r="W344" s="572"/>
      <c r="X344" s="572"/>
      <c r="Y344" s="572"/>
      <c r="Z344" s="572"/>
    </row>
    <row r="345" spans="1:26" ht="15.75" hidden="1" customHeight="1">
      <c r="A345" s="572"/>
      <c r="B345" s="572"/>
      <c r="C345" s="572"/>
      <c r="D345" s="572"/>
      <c r="E345" s="572"/>
      <c r="F345" s="572"/>
      <c r="G345" s="572"/>
      <c r="H345" s="572"/>
      <c r="I345" s="572"/>
      <c r="J345" s="572"/>
      <c r="K345" s="572"/>
      <c r="L345" s="572"/>
      <c r="M345" s="572"/>
      <c r="N345" s="572"/>
      <c r="O345" s="572"/>
      <c r="P345" s="572"/>
      <c r="Q345" s="572"/>
      <c r="R345" s="572"/>
      <c r="S345" s="572"/>
      <c r="T345" s="572"/>
      <c r="U345" s="572"/>
      <c r="V345" s="572"/>
      <c r="W345" s="572"/>
      <c r="X345" s="572"/>
      <c r="Y345" s="572"/>
      <c r="Z345" s="572"/>
    </row>
    <row r="346" spans="1:26" ht="15.75" hidden="1" customHeight="1">
      <c r="A346" s="572"/>
      <c r="B346" s="572"/>
      <c r="C346" s="572"/>
      <c r="D346" s="572"/>
      <c r="E346" s="572"/>
      <c r="F346" s="572"/>
      <c r="G346" s="572"/>
      <c r="H346" s="572"/>
      <c r="I346" s="572"/>
      <c r="J346" s="572"/>
      <c r="K346" s="572"/>
      <c r="L346" s="572"/>
      <c r="M346" s="572"/>
      <c r="N346" s="572"/>
      <c r="O346" s="572"/>
      <c r="P346" s="572"/>
      <c r="Q346" s="572"/>
      <c r="R346" s="572"/>
      <c r="S346" s="572"/>
      <c r="T346" s="572"/>
      <c r="U346" s="572"/>
      <c r="V346" s="572"/>
      <c r="W346" s="572"/>
      <c r="X346" s="572"/>
      <c r="Y346" s="572"/>
      <c r="Z346" s="572"/>
    </row>
    <row r="347" spans="1:26" ht="15.75" hidden="1" customHeight="1">
      <c r="A347" s="572"/>
      <c r="B347" s="572"/>
      <c r="C347" s="572"/>
      <c r="D347" s="572"/>
      <c r="E347" s="572"/>
      <c r="F347" s="572"/>
      <c r="G347" s="572"/>
      <c r="H347" s="572"/>
      <c r="I347" s="572"/>
      <c r="J347" s="572"/>
      <c r="K347" s="572"/>
      <c r="L347" s="572"/>
      <c r="M347" s="572"/>
      <c r="N347" s="572"/>
      <c r="O347" s="572"/>
      <c r="P347" s="572"/>
      <c r="Q347" s="572"/>
      <c r="R347" s="572"/>
      <c r="S347" s="572"/>
      <c r="T347" s="572"/>
      <c r="U347" s="572"/>
      <c r="V347" s="572"/>
      <c r="W347" s="572"/>
      <c r="X347" s="572"/>
      <c r="Y347" s="572"/>
      <c r="Z347" s="572"/>
    </row>
    <row r="348" spans="1:26" ht="15.75" hidden="1" customHeight="1">
      <c r="A348" s="572"/>
      <c r="B348" s="572"/>
      <c r="C348" s="572"/>
      <c r="D348" s="572"/>
      <c r="E348" s="572"/>
      <c r="F348" s="572"/>
      <c r="G348" s="572"/>
      <c r="H348" s="572"/>
      <c r="I348" s="572"/>
      <c r="J348" s="572"/>
      <c r="K348" s="572"/>
      <c r="L348" s="572"/>
      <c r="M348" s="572"/>
      <c r="N348" s="572"/>
      <c r="O348" s="572"/>
      <c r="P348" s="572"/>
      <c r="Q348" s="572"/>
      <c r="R348" s="572"/>
      <c r="S348" s="572"/>
      <c r="T348" s="572"/>
      <c r="U348" s="572"/>
      <c r="V348" s="572"/>
      <c r="W348" s="572"/>
      <c r="X348" s="572"/>
      <c r="Y348" s="572"/>
      <c r="Z348" s="572"/>
    </row>
    <row r="349" spans="1:26" ht="15.75" hidden="1" customHeight="1">
      <c r="A349" s="572"/>
      <c r="B349" s="572"/>
      <c r="C349" s="572"/>
      <c r="D349" s="572"/>
      <c r="E349" s="572"/>
      <c r="F349" s="572"/>
      <c r="G349" s="572"/>
      <c r="H349" s="572"/>
      <c r="I349" s="572"/>
      <c r="J349" s="572"/>
      <c r="K349" s="572"/>
      <c r="L349" s="572"/>
      <c r="M349" s="572"/>
      <c r="N349" s="572"/>
      <c r="O349" s="572"/>
      <c r="P349" s="572"/>
      <c r="Q349" s="572"/>
      <c r="R349" s="572"/>
      <c r="S349" s="572"/>
      <c r="T349" s="572"/>
      <c r="U349" s="572"/>
      <c r="V349" s="572"/>
      <c r="W349" s="572"/>
      <c r="X349" s="572"/>
      <c r="Y349" s="572"/>
      <c r="Z349" s="572"/>
    </row>
    <row r="350" spans="1:26" ht="15.75" hidden="1" customHeight="1">
      <c r="A350" s="572"/>
      <c r="B350" s="572"/>
      <c r="C350" s="572"/>
      <c r="D350" s="572"/>
      <c r="E350" s="572"/>
      <c r="F350" s="572"/>
      <c r="G350" s="572"/>
      <c r="H350" s="572"/>
      <c r="I350" s="572"/>
      <c r="J350" s="572"/>
      <c r="K350" s="572"/>
      <c r="L350" s="572"/>
      <c r="M350" s="572"/>
      <c r="N350" s="572"/>
      <c r="O350" s="572"/>
      <c r="P350" s="572"/>
      <c r="Q350" s="572"/>
      <c r="R350" s="572"/>
      <c r="S350" s="572"/>
      <c r="T350" s="572"/>
      <c r="U350" s="572"/>
      <c r="V350" s="572"/>
      <c r="W350" s="572"/>
      <c r="X350" s="572"/>
      <c r="Y350" s="572"/>
      <c r="Z350" s="572"/>
    </row>
    <row r="351" spans="1:26" ht="15.75" hidden="1" customHeight="1">
      <c r="A351" s="572"/>
      <c r="B351" s="572"/>
      <c r="C351" s="572"/>
      <c r="D351" s="572"/>
      <c r="E351" s="572"/>
      <c r="F351" s="572"/>
      <c r="G351" s="572"/>
      <c r="H351" s="572"/>
      <c r="I351" s="572"/>
      <c r="J351" s="572"/>
      <c r="K351" s="572"/>
      <c r="L351" s="572"/>
      <c r="M351" s="572"/>
      <c r="N351" s="572"/>
      <c r="O351" s="572"/>
      <c r="P351" s="572"/>
      <c r="Q351" s="572"/>
      <c r="R351" s="572"/>
      <c r="S351" s="572"/>
      <c r="T351" s="572"/>
      <c r="U351" s="572"/>
      <c r="V351" s="572"/>
      <c r="W351" s="572"/>
      <c r="X351" s="572"/>
      <c r="Y351" s="572"/>
      <c r="Z351" s="572"/>
    </row>
    <row r="352" spans="1:26" ht="15.75" hidden="1" customHeight="1">
      <c r="A352" s="572"/>
      <c r="B352" s="572"/>
      <c r="C352" s="572"/>
      <c r="D352" s="572"/>
      <c r="E352" s="572"/>
      <c r="F352" s="572"/>
      <c r="G352" s="572"/>
      <c r="H352" s="572"/>
      <c r="I352" s="572"/>
      <c r="J352" s="572"/>
      <c r="K352" s="572"/>
      <c r="L352" s="572"/>
      <c r="M352" s="572"/>
      <c r="N352" s="572"/>
      <c r="O352" s="572"/>
      <c r="P352" s="572"/>
      <c r="Q352" s="572"/>
      <c r="R352" s="572"/>
      <c r="S352" s="572"/>
      <c r="T352" s="572"/>
      <c r="U352" s="572"/>
      <c r="V352" s="572"/>
      <c r="W352" s="572"/>
      <c r="X352" s="572"/>
      <c r="Y352" s="572"/>
      <c r="Z352" s="572"/>
    </row>
    <row r="353" spans="1:26" ht="15.75" hidden="1" customHeight="1">
      <c r="A353" s="572"/>
      <c r="B353" s="572"/>
      <c r="C353" s="572"/>
      <c r="D353" s="572"/>
      <c r="E353" s="572"/>
      <c r="F353" s="572"/>
      <c r="G353" s="572"/>
      <c r="H353" s="572"/>
      <c r="I353" s="572"/>
      <c r="J353" s="572"/>
      <c r="K353" s="572"/>
      <c r="L353" s="572"/>
      <c r="M353" s="572"/>
      <c r="N353" s="572"/>
      <c r="O353" s="572"/>
      <c r="P353" s="572"/>
      <c r="Q353" s="572"/>
      <c r="R353" s="572"/>
      <c r="S353" s="572"/>
      <c r="T353" s="572"/>
      <c r="U353" s="572"/>
      <c r="V353" s="572"/>
      <c r="W353" s="572"/>
      <c r="X353" s="572"/>
      <c r="Y353" s="572"/>
      <c r="Z353" s="572"/>
    </row>
    <row r="354" spans="1:26" ht="15.75" hidden="1" customHeight="1">
      <c r="A354" s="572"/>
      <c r="B354" s="572"/>
      <c r="C354" s="572"/>
      <c r="D354" s="572"/>
      <c r="E354" s="572"/>
      <c r="F354" s="572"/>
      <c r="G354" s="572"/>
      <c r="H354" s="572"/>
      <c r="I354" s="572"/>
      <c r="J354" s="572"/>
      <c r="K354" s="572"/>
      <c r="L354" s="572"/>
      <c r="M354" s="572"/>
      <c r="N354" s="572"/>
      <c r="O354" s="572"/>
      <c r="P354" s="572"/>
      <c r="Q354" s="572"/>
      <c r="R354" s="572"/>
      <c r="S354" s="572"/>
      <c r="T354" s="572"/>
      <c r="U354" s="572"/>
      <c r="V354" s="572"/>
      <c r="W354" s="572"/>
      <c r="X354" s="572"/>
      <c r="Y354" s="572"/>
      <c r="Z354" s="572"/>
    </row>
    <row r="355" spans="1:26" ht="15.75" hidden="1" customHeight="1">
      <c r="A355" s="572"/>
      <c r="B355" s="572"/>
      <c r="C355" s="572"/>
      <c r="D355" s="572"/>
      <c r="E355" s="572"/>
      <c r="F355" s="572"/>
      <c r="G355" s="572"/>
      <c r="H355" s="572"/>
      <c r="I355" s="572"/>
      <c r="J355" s="572"/>
      <c r="K355" s="572"/>
      <c r="L355" s="572"/>
      <c r="M355" s="572"/>
      <c r="N355" s="572"/>
      <c r="O355" s="572"/>
      <c r="P355" s="572"/>
      <c r="Q355" s="572"/>
      <c r="R355" s="572"/>
      <c r="S355" s="572"/>
      <c r="T355" s="572"/>
      <c r="U355" s="572"/>
      <c r="V355" s="572"/>
      <c r="W355" s="572"/>
      <c r="X355" s="572"/>
      <c r="Y355" s="572"/>
      <c r="Z355" s="572"/>
    </row>
    <row r="356" spans="1:26" ht="15.75" hidden="1" customHeight="1">
      <c r="A356" s="572"/>
      <c r="B356" s="572"/>
      <c r="C356" s="572"/>
      <c r="D356" s="572"/>
      <c r="E356" s="572"/>
      <c r="F356" s="572"/>
      <c r="G356" s="572"/>
      <c r="H356" s="572"/>
      <c r="I356" s="572"/>
      <c r="J356" s="572"/>
      <c r="K356" s="572"/>
      <c r="L356" s="572"/>
      <c r="M356" s="572"/>
      <c r="N356" s="572"/>
      <c r="O356" s="572"/>
      <c r="P356" s="572"/>
      <c r="Q356" s="572"/>
      <c r="R356" s="572"/>
      <c r="S356" s="572"/>
      <c r="T356" s="572"/>
      <c r="U356" s="572"/>
      <c r="V356" s="572"/>
      <c r="W356" s="572"/>
      <c r="X356" s="572"/>
      <c r="Y356" s="572"/>
      <c r="Z356" s="572"/>
    </row>
    <row r="357" spans="1:26" ht="15.75" hidden="1" customHeight="1">
      <c r="A357" s="572"/>
      <c r="B357" s="572"/>
      <c r="C357" s="572"/>
      <c r="D357" s="572"/>
      <c r="E357" s="572"/>
      <c r="F357" s="572"/>
      <c r="G357" s="572"/>
      <c r="H357" s="572"/>
      <c r="I357" s="572"/>
      <c r="J357" s="572"/>
      <c r="K357" s="572"/>
      <c r="L357" s="572"/>
      <c r="M357" s="572"/>
      <c r="N357" s="572"/>
      <c r="O357" s="572"/>
      <c r="P357" s="572"/>
      <c r="Q357" s="572"/>
      <c r="R357" s="572"/>
      <c r="S357" s="572"/>
      <c r="T357" s="572"/>
      <c r="U357" s="572"/>
      <c r="V357" s="572"/>
      <c r="W357" s="572"/>
      <c r="X357" s="572"/>
      <c r="Y357" s="572"/>
      <c r="Z357" s="572"/>
    </row>
    <row r="358" spans="1:26" ht="15.75" hidden="1" customHeight="1">
      <c r="A358" s="572"/>
      <c r="B358" s="572"/>
      <c r="C358" s="572"/>
      <c r="D358" s="572"/>
      <c r="E358" s="572"/>
      <c r="F358" s="572"/>
      <c r="G358" s="572"/>
      <c r="H358" s="572"/>
      <c r="I358" s="572"/>
      <c r="J358" s="572"/>
      <c r="K358" s="572"/>
      <c r="L358" s="572"/>
      <c r="M358" s="572"/>
      <c r="N358" s="572"/>
      <c r="O358" s="572"/>
      <c r="P358" s="572"/>
      <c r="Q358" s="572"/>
      <c r="R358" s="572"/>
      <c r="S358" s="572"/>
      <c r="T358" s="572"/>
      <c r="U358" s="572"/>
      <c r="V358" s="572"/>
      <c r="W358" s="572"/>
      <c r="X358" s="572"/>
      <c r="Y358" s="572"/>
      <c r="Z358" s="572"/>
    </row>
    <row r="359" spans="1:26" ht="15.75" hidden="1" customHeight="1">
      <c r="A359" s="572"/>
      <c r="B359" s="572"/>
      <c r="C359" s="572"/>
      <c r="D359" s="572"/>
      <c r="E359" s="572"/>
      <c r="F359" s="572"/>
      <c r="G359" s="572"/>
      <c r="H359" s="572"/>
      <c r="I359" s="572"/>
      <c r="J359" s="572"/>
      <c r="K359" s="572"/>
      <c r="L359" s="572"/>
      <c r="M359" s="572"/>
      <c r="N359" s="572"/>
      <c r="O359" s="572"/>
      <c r="P359" s="572"/>
      <c r="Q359" s="572"/>
      <c r="R359" s="572"/>
      <c r="S359" s="572"/>
      <c r="T359" s="572"/>
      <c r="U359" s="572"/>
      <c r="V359" s="572"/>
      <c r="W359" s="572"/>
      <c r="X359" s="572"/>
      <c r="Y359" s="572"/>
      <c r="Z359" s="572"/>
    </row>
    <row r="360" spans="1:26" ht="15.75" hidden="1" customHeight="1">
      <c r="A360" s="572"/>
      <c r="B360" s="572"/>
      <c r="C360" s="572"/>
      <c r="D360" s="572"/>
      <c r="E360" s="572"/>
      <c r="F360" s="572"/>
      <c r="G360" s="572"/>
      <c r="H360" s="572"/>
      <c r="I360" s="572"/>
      <c r="J360" s="572"/>
      <c r="K360" s="572"/>
      <c r="L360" s="572"/>
      <c r="M360" s="572"/>
      <c r="N360" s="572"/>
      <c r="O360" s="572"/>
      <c r="P360" s="572"/>
      <c r="Q360" s="572"/>
      <c r="R360" s="572"/>
      <c r="S360" s="572"/>
      <c r="T360" s="572"/>
      <c r="U360" s="572"/>
      <c r="V360" s="572"/>
      <c r="W360" s="572"/>
      <c r="X360" s="572"/>
      <c r="Y360" s="572"/>
      <c r="Z360" s="572"/>
    </row>
    <row r="361" spans="1:26" ht="15.75" hidden="1" customHeight="1">
      <c r="A361" s="572"/>
      <c r="B361" s="572"/>
      <c r="C361" s="572"/>
      <c r="D361" s="572"/>
      <c r="E361" s="572"/>
      <c r="F361" s="572"/>
      <c r="G361" s="572"/>
      <c r="H361" s="572"/>
      <c r="I361" s="572"/>
      <c r="J361" s="572"/>
      <c r="K361" s="572"/>
      <c r="L361" s="572"/>
      <c r="M361" s="572"/>
      <c r="N361" s="572"/>
      <c r="O361" s="572"/>
      <c r="P361" s="572"/>
      <c r="Q361" s="572"/>
      <c r="R361" s="572"/>
      <c r="S361" s="572"/>
      <c r="T361" s="572"/>
      <c r="U361" s="572"/>
      <c r="V361" s="572"/>
      <c r="W361" s="572"/>
      <c r="X361" s="572"/>
      <c r="Y361" s="572"/>
      <c r="Z361" s="572"/>
    </row>
    <row r="362" spans="1:26" ht="15.75" hidden="1" customHeight="1">
      <c r="A362" s="572"/>
      <c r="B362" s="572"/>
      <c r="C362" s="572"/>
      <c r="D362" s="572"/>
      <c r="E362" s="572"/>
      <c r="F362" s="572"/>
      <c r="G362" s="572"/>
      <c r="H362" s="572"/>
      <c r="I362" s="572"/>
      <c r="J362" s="572"/>
      <c r="K362" s="572"/>
      <c r="L362" s="572"/>
      <c r="M362" s="572"/>
      <c r="N362" s="572"/>
      <c r="O362" s="572"/>
      <c r="P362" s="572"/>
      <c r="Q362" s="572"/>
      <c r="R362" s="572"/>
      <c r="S362" s="572"/>
      <c r="T362" s="572"/>
      <c r="U362" s="572"/>
      <c r="V362" s="572"/>
      <c r="W362" s="572"/>
      <c r="X362" s="572"/>
      <c r="Y362" s="572"/>
      <c r="Z362" s="572"/>
    </row>
    <row r="363" spans="1:26" ht="15.75" hidden="1" customHeight="1">
      <c r="A363" s="572"/>
      <c r="B363" s="572"/>
      <c r="C363" s="572"/>
      <c r="D363" s="572"/>
      <c r="E363" s="572"/>
      <c r="F363" s="572"/>
      <c r="G363" s="572"/>
      <c r="H363" s="572"/>
      <c r="I363" s="572"/>
      <c r="J363" s="572"/>
      <c r="K363" s="572"/>
      <c r="L363" s="572"/>
      <c r="M363" s="572"/>
      <c r="N363" s="572"/>
      <c r="O363" s="572"/>
      <c r="P363" s="572"/>
      <c r="Q363" s="572"/>
      <c r="R363" s="572"/>
      <c r="S363" s="572"/>
      <c r="T363" s="572"/>
      <c r="U363" s="572"/>
      <c r="V363" s="572"/>
      <c r="W363" s="572"/>
      <c r="X363" s="572"/>
      <c r="Y363" s="572"/>
      <c r="Z363" s="572"/>
    </row>
    <row r="364" spans="1:26" ht="15.75" hidden="1" customHeight="1">
      <c r="A364" s="572"/>
      <c r="B364" s="572"/>
      <c r="C364" s="572"/>
      <c r="D364" s="572"/>
      <c r="E364" s="572"/>
      <c r="F364" s="572"/>
      <c r="G364" s="572"/>
      <c r="H364" s="572"/>
      <c r="I364" s="572"/>
      <c r="J364" s="572"/>
      <c r="K364" s="572"/>
      <c r="L364" s="572"/>
      <c r="M364" s="572"/>
      <c r="N364" s="572"/>
      <c r="O364" s="572"/>
      <c r="P364" s="572"/>
      <c r="Q364" s="572"/>
      <c r="R364" s="572"/>
      <c r="S364" s="572"/>
      <c r="T364" s="572"/>
      <c r="U364" s="572"/>
      <c r="V364" s="572"/>
      <c r="W364" s="572"/>
      <c r="X364" s="572"/>
      <c r="Y364" s="572"/>
      <c r="Z364" s="572"/>
    </row>
    <row r="365" spans="1:26" ht="15.75" hidden="1" customHeight="1">
      <c r="A365" s="572"/>
      <c r="B365" s="572"/>
      <c r="C365" s="572"/>
      <c r="D365" s="572"/>
      <c r="E365" s="572"/>
      <c r="F365" s="572"/>
      <c r="G365" s="572"/>
      <c r="H365" s="572"/>
      <c r="I365" s="572"/>
      <c r="J365" s="572"/>
      <c r="K365" s="572"/>
      <c r="L365" s="572"/>
      <c r="M365" s="572"/>
      <c r="N365" s="572"/>
      <c r="O365" s="572"/>
      <c r="P365" s="572"/>
      <c r="Q365" s="572"/>
      <c r="R365" s="572"/>
      <c r="S365" s="572"/>
      <c r="T365" s="572"/>
      <c r="U365" s="572"/>
      <c r="V365" s="572"/>
      <c r="W365" s="572"/>
      <c r="X365" s="572"/>
      <c r="Y365" s="572"/>
      <c r="Z365" s="572"/>
    </row>
    <row r="366" spans="1:26" ht="15.75" hidden="1" customHeight="1">
      <c r="A366" s="572"/>
      <c r="B366" s="572"/>
      <c r="C366" s="572"/>
      <c r="D366" s="572"/>
      <c r="E366" s="572"/>
      <c r="F366" s="572"/>
      <c r="G366" s="572"/>
      <c r="H366" s="572"/>
      <c r="I366" s="572"/>
      <c r="J366" s="572"/>
      <c r="K366" s="572"/>
      <c r="L366" s="572"/>
      <c r="M366" s="572"/>
      <c r="N366" s="572"/>
      <c r="O366" s="572"/>
      <c r="P366" s="572"/>
      <c r="Q366" s="572"/>
      <c r="R366" s="572"/>
      <c r="S366" s="572"/>
      <c r="T366" s="572"/>
      <c r="U366" s="572"/>
      <c r="V366" s="572"/>
      <c r="W366" s="572"/>
      <c r="X366" s="572"/>
      <c r="Y366" s="572"/>
      <c r="Z366" s="572"/>
    </row>
    <row r="367" spans="1:26" ht="15.75" hidden="1" customHeight="1">
      <c r="A367" s="572"/>
      <c r="B367" s="572"/>
      <c r="C367" s="572"/>
      <c r="D367" s="572"/>
      <c r="E367" s="572"/>
      <c r="F367" s="572"/>
      <c r="G367" s="572"/>
      <c r="H367" s="572"/>
      <c r="I367" s="572"/>
      <c r="J367" s="572"/>
      <c r="K367" s="572"/>
      <c r="L367" s="572"/>
      <c r="M367" s="572"/>
      <c r="N367" s="572"/>
      <c r="O367" s="572"/>
      <c r="P367" s="572"/>
      <c r="Q367" s="572"/>
      <c r="R367" s="572"/>
      <c r="S367" s="572"/>
      <c r="T367" s="572"/>
      <c r="U367" s="572"/>
      <c r="V367" s="572"/>
      <c r="W367" s="572"/>
      <c r="X367" s="572"/>
      <c r="Y367" s="572"/>
      <c r="Z367" s="572"/>
    </row>
    <row r="368" spans="1:26" ht="15.75" hidden="1" customHeight="1">
      <c r="A368" s="572"/>
      <c r="B368" s="572"/>
      <c r="C368" s="572"/>
      <c r="D368" s="572"/>
      <c r="E368" s="572"/>
      <c r="F368" s="572"/>
      <c r="G368" s="572"/>
      <c r="H368" s="572"/>
      <c r="I368" s="572"/>
      <c r="J368" s="572"/>
      <c r="K368" s="572"/>
      <c r="L368" s="572"/>
      <c r="M368" s="572"/>
      <c r="N368" s="572"/>
      <c r="O368" s="572"/>
      <c r="P368" s="572"/>
      <c r="Q368" s="572"/>
      <c r="R368" s="572"/>
      <c r="S368" s="572"/>
      <c r="T368" s="572"/>
      <c r="U368" s="572"/>
      <c r="V368" s="572"/>
      <c r="W368" s="572"/>
      <c r="X368" s="572"/>
      <c r="Y368" s="572"/>
      <c r="Z368" s="572"/>
    </row>
    <row r="369" spans="1:26" ht="15.75" hidden="1" customHeight="1">
      <c r="A369" s="572"/>
      <c r="B369" s="572"/>
      <c r="C369" s="572"/>
      <c r="D369" s="572"/>
      <c r="E369" s="572"/>
      <c r="F369" s="572"/>
      <c r="G369" s="572"/>
      <c r="H369" s="572"/>
      <c r="I369" s="572"/>
      <c r="J369" s="572"/>
      <c r="K369" s="572"/>
      <c r="L369" s="572"/>
      <c r="M369" s="572"/>
      <c r="N369" s="572"/>
      <c r="O369" s="572"/>
      <c r="P369" s="572"/>
      <c r="Q369" s="572"/>
      <c r="R369" s="572"/>
      <c r="S369" s="572"/>
      <c r="T369" s="572"/>
      <c r="U369" s="572"/>
      <c r="V369" s="572"/>
      <c r="W369" s="572"/>
      <c r="X369" s="572"/>
      <c r="Y369" s="572"/>
      <c r="Z369" s="572"/>
    </row>
    <row r="370" spans="1:26" ht="15.75" hidden="1" customHeight="1">
      <c r="A370" s="572"/>
      <c r="B370" s="572"/>
      <c r="C370" s="572"/>
      <c r="D370" s="572"/>
      <c r="E370" s="572"/>
      <c r="F370" s="572"/>
      <c r="G370" s="572"/>
      <c r="H370" s="572"/>
      <c r="I370" s="572"/>
      <c r="J370" s="572"/>
      <c r="K370" s="572"/>
      <c r="L370" s="572"/>
      <c r="M370" s="572"/>
      <c r="N370" s="572"/>
      <c r="O370" s="572"/>
      <c r="P370" s="572"/>
      <c r="Q370" s="572"/>
      <c r="R370" s="572"/>
      <c r="S370" s="572"/>
      <c r="T370" s="572"/>
      <c r="U370" s="572"/>
      <c r="V370" s="572"/>
      <c r="W370" s="572"/>
      <c r="X370" s="572"/>
      <c r="Y370" s="572"/>
      <c r="Z370" s="572"/>
    </row>
    <row r="371" spans="1:26" ht="15.75" hidden="1" customHeight="1">
      <c r="A371" s="572"/>
      <c r="B371" s="572"/>
      <c r="C371" s="572"/>
      <c r="D371" s="572"/>
      <c r="E371" s="572"/>
      <c r="F371" s="572"/>
      <c r="G371" s="572"/>
      <c r="H371" s="572"/>
      <c r="I371" s="572"/>
      <c r="J371" s="572"/>
      <c r="K371" s="572"/>
      <c r="L371" s="572"/>
      <c r="M371" s="572"/>
      <c r="N371" s="572"/>
      <c r="O371" s="572"/>
      <c r="P371" s="572"/>
      <c r="Q371" s="572"/>
      <c r="R371" s="572"/>
      <c r="S371" s="572"/>
      <c r="T371" s="572"/>
      <c r="U371" s="572"/>
      <c r="V371" s="572"/>
      <c r="W371" s="572"/>
      <c r="X371" s="572"/>
      <c r="Y371" s="572"/>
      <c r="Z371" s="572"/>
    </row>
    <row r="372" spans="1:26" ht="15.75" hidden="1" customHeight="1">
      <c r="A372" s="572"/>
      <c r="B372" s="572"/>
      <c r="C372" s="572"/>
      <c r="D372" s="572"/>
      <c r="E372" s="572"/>
      <c r="F372" s="572"/>
      <c r="G372" s="572"/>
      <c r="H372" s="572"/>
      <c r="I372" s="572"/>
      <c r="J372" s="572"/>
      <c r="K372" s="572"/>
      <c r="L372" s="572"/>
      <c r="M372" s="572"/>
      <c r="N372" s="572"/>
      <c r="O372" s="572"/>
      <c r="P372" s="572"/>
      <c r="Q372" s="572"/>
      <c r="R372" s="572"/>
      <c r="S372" s="572"/>
      <c r="T372" s="572"/>
      <c r="U372" s="572"/>
      <c r="V372" s="572"/>
      <c r="W372" s="572"/>
      <c r="X372" s="572"/>
      <c r="Y372" s="572"/>
      <c r="Z372" s="572"/>
    </row>
    <row r="373" spans="1:26" ht="15.75" hidden="1" customHeight="1">
      <c r="A373" s="572"/>
      <c r="B373" s="572"/>
      <c r="C373" s="572"/>
      <c r="D373" s="572"/>
      <c r="E373" s="572"/>
      <c r="F373" s="572"/>
      <c r="G373" s="572"/>
      <c r="H373" s="572"/>
      <c r="I373" s="572"/>
      <c r="J373" s="572"/>
      <c r="K373" s="572"/>
      <c r="L373" s="572"/>
      <c r="M373" s="572"/>
      <c r="N373" s="572"/>
      <c r="O373" s="572"/>
      <c r="P373" s="572"/>
      <c r="Q373" s="572"/>
      <c r="R373" s="572"/>
      <c r="S373" s="572"/>
      <c r="T373" s="572"/>
      <c r="U373" s="572"/>
      <c r="V373" s="572"/>
      <c r="W373" s="572"/>
      <c r="X373" s="572"/>
      <c r="Y373" s="572"/>
      <c r="Z373" s="572"/>
    </row>
    <row r="374" spans="1:26" ht="15.75" hidden="1" customHeight="1">
      <c r="A374" s="572"/>
      <c r="B374" s="572"/>
      <c r="C374" s="572"/>
      <c r="D374" s="572"/>
      <c r="E374" s="572"/>
      <c r="F374" s="572"/>
      <c r="G374" s="572"/>
      <c r="H374" s="572"/>
      <c r="I374" s="572"/>
      <c r="J374" s="572"/>
      <c r="K374" s="572"/>
      <c r="L374" s="572"/>
      <c r="M374" s="572"/>
      <c r="N374" s="572"/>
      <c r="O374" s="572"/>
      <c r="P374" s="572"/>
      <c r="Q374" s="572"/>
      <c r="R374" s="572"/>
      <c r="S374" s="572"/>
      <c r="T374" s="572"/>
      <c r="U374" s="572"/>
      <c r="V374" s="572"/>
      <c r="W374" s="572"/>
      <c r="X374" s="572"/>
      <c r="Y374" s="572"/>
      <c r="Z374" s="572"/>
    </row>
    <row r="375" spans="1:26" ht="15.75" hidden="1" customHeight="1">
      <c r="A375" s="572"/>
      <c r="B375" s="572"/>
      <c r="C375" s="572"/>
      <c r="D375" s="572"/>
      <c r="E375" s="572"/>
      <c r="F375" s="572"/>
      <c r="G375" s="572"/>
      <c r="H375" s="572"/>
      <c r="I375" s="572"/>
      <c r="J375" s="572"/>
      <c r="K375" s="572"/>
      <c r="L375" s="572"/>
      <c r="M375" s="572"/>
      <c r="N375" s="572"/>
      <c r="O375" s="572"/>
      <c r="P375" s="572"/>
      <c r="Q375" s="572"/>
      <c r="R375" s="572"/>
      <c r="S375" s="572"/>
      <c r="T375" s="572"/>
      <c r="U375" s="572"/>
      <c r="V375" s="572"/>
      <c r="W375" s="572"/>
      <c r="X375" s="572"/>
      <c r="Y375" s="572"/>
      <c r="Z375" s="572"/>
    </row>
    <row r="376" spans="1:26" ht="15.75" hidden="1" customHeight="1">
      <c r="A376" s="572"/>
      <c r="B376" s="572"/>
      <c r="C376" s="572"/>
      <c r="D376" s="572"/>
      <c r="E376" s="572"/>
      <c r="F376" s="572"/>
      <c r="G376" s="572"/>
      <c r="H376" s="572"/>
      <c r="I376" s="572"/>
      <c r="J376" s="572"/>
      <c r="K376" s="572"/>
      <c r="L376" s="572"/>
      <c r="M376" s="572"/>
      <c r="N376" s="572"/>
      <c r="O376" s="572"/>
      <c r="P376" s="572"/>
      <c r="Q376" s="572"/>
      <c r="R376" s="572"/>
      <c r="S376" s="572"/>
      <c r="T376" s="572"/>
      <c r="U376" s="572"/>
      <c r="V376" s="572"/>
      <c r="W376" s="572"/>
      <c r="X376" s="572"/>
      <c r="Y376" s="572"/>
      <c r="Z376" s="572"/>
    </row>
    <row r="377" spans="1:26" ht="15.75" hidden="1" customHeight="1">
      <c r="A377" s="572"/>
      <c r="B377" s="572"/>
      <c r="C377" s="572"/>
      <c r="D377" s="572"/>
      <c r="E377" s="572"/>
      <c r="F377" s="572"/>
      <c r="G377" s="572"/>
      <c r="H377" s="572"/>
      <c r="I377" s="572"/>
      <c r="J377" s="572"/>
      <c r="K377" s="572"/>
      <c r="L377" s="572"/>
      <c r="M377" s="572"/>
      <c r="N377" s="572"/>
      <c r="O377" s="572"/>
      <c r="P377" s="572"/>
      <c r="Q377" s="572"/>
      <c r="R377" s="572"/>
      <c r="S377" s="572"/>
      <c r="T377" s="572"/>
      <c r="U377" s="572"/>
      <c r="V377" s="572"/>
      <c r="W377" s="572"/>
      <c r="X377" s="572"/>
      <c r="Y377" s="572"/>
      <c r="Z377" s="572"/>
    </row>
    <row r="378" spans="1:26" ht="15.75" hidden="1" customHeight="1">
      <c r="A378" s="572"/>
      <c r="B378" s="572"/>
      <c r="C378" s="572"/>
      <c r="D378" s="572"/>
      <c r="E378" s="572"/>
      <c r="F378" s="572"/>
      <c r="G378" s="572"/>
      <c r="H378" s="572"/>
      <c r="I378" s="572"/>
      <c r="J378" s="572"/>
      <c r="K378" s="572"/>
      <c r="L378" s="572"/>
      <c r="M378" s="572"/>
      <c r="N378" s="572"/>
      <c r="O378" s="572"/>
      <c r="P378" s="572"/>
      <c r="Q378" s="572"/>
      <c r="R378" s="572"/>
      <c r="S378" s="572"/>
      <c r="T378" s="572"/>
      <c r="U378" s="572"/>
      <c r="V378" s="572"/>
      <c r="W378" s="572"/>
      <c r="X378" s="572"/>
      <c r="Y378" s="572"/>
      <c r="Z378" s="572"/>
    </row>
    <row r="379" spans="1:26" ht="15.75" hidden="1" customHeight="1">
      <c r="A379" s="572"/>
      <c r="B379" s="572"/>
      <c r="C379" s="572"/>
      <c r="D379" s="572"/>
      <c r="E379" s="572"/>
      <c r="F379" s="572"/>
      <c r="G379" s="572"/>
      <c r="H379" s="572"/>
      <c r="I379" s="572"/>
      <c r="J379" s="572"/>
      <c r="K379" s="572"/>
      <c r="L379" s="572"/>
      <c r="M379" s="572"/>
      <c r="N379" s="572"/>
      <c r="O379" s="572"/>
      <c r="P379" s="572"/>
      <c r="Q379" s="572"/>
      <c r="R379" s="572"/>
      <c r="S379" s="572"/>
      <c r="T379" s="572"/>
      <c r="U379" s="572"/>
      <c r="V379" s="572"/>
      <c r="W379" s="572"/>
      <c r="X379" s="572"/>
      <c r="Y379" s="572"/>
      <c r="Z379" s="572"/>
    </row>
    <row r="380" spans="1:26" ht="15.75" hidden="1" customHeight="1">
      <c r="A380" s="572"/>
      <c r="B380" s="572"/>
      <c r="C380" s="572"/>
      <c r="D380" s="572"/>
      <c r="E380" s="572"/>
      <c r="F380" s="572"/>
      <c r="G380" s="572"/>
      <c r="H380" s="572"/>
      <c r="I380" s="572"/>
      <c r="J380" s="572"/>
      <c r="K380" s="572"/>
      <c r="L380" s="572"/>
      <c r="M380" s="572"/>
      <c r="N380" s="572"/>
      <c r="O380" s="572"/>
      <c r="P380" s="572"/>
      <c r="Q380" s="572"/>
      <c r="R380" s="572"/>
      <c r="S380" s="572"/>
      <c r="T380" s="572"/>
      <c r="U380" s="572"/>
      <c r="V380" s="572"/>
      <c r="W380" s="572"/>
      <c r="X380" s="572"/>
      <c r="Y380" s="572"/>
      <c r="Z380" s="572"/>
    </row>
    <row r="381" spans="1:26" ht="15.75" hidden="1" customHeight="1">
      <c r="A381" s="572"/>
      <c r="B381" s="572"/>
      <c r="C381" s="572"/>
      <c r="D381" s="572"/>
      <c r="E381" s="572"/>
      <c r="F381" s="572"/>
      <c r="G381" s="572"/>
      <c r="H381" s="572"/>
      <c r="I381" s="572"/>
      <c r="J381" s="572"/>
      <c r="K381" s="572"/>
      <c r="L381" s="572"/>
      <c r="M381" s="572"/>
      <c r="N381" s="572"/>
      <c r="O381" s="572"/>
      <c r="P381" s="572"/>
      <c r="Q381" s="572"/>
      <c r="R381" s="572"/>
      <c r="S381" s="572"/>
      <c r="T381" s="572"/>
      <c r="U381" s="572"/>
      <c r="V381" s="572"/>
      <c r="W381" s="572"/>
      <c r="X381" s="572"/>
      <c r="Y381" s="572"/>
      <c r="Z381" s="572"/>
    </row>
    <row r="382" spans="1:26" ht="15.75" hidden="1" customHeight="1">
      <c r="A382" s="572"/>
      <c r="B382" s="572"/>
      <c r="C382" s="572"/>
      <c r="D382" s="572"/>
      <c r="E382" s="572"/>
      <c r="F382" s="572"/>
      <c r="G382" s="572"/>
      <c r="H382" s="572"/>
      <c r="I382" s="572"/>
      <c r="J382" s="572"/>
      <c r="K382" s="572"/>
      <c r="L382" s="572"/>
      <c r="M382" s="572"/>
      <c r="N382" s="572"/>
      <c r="O382" s="572"/>
      <c r="P382" s="572"/>
      <c r="Q382" s="572"/>
      <c r="R382" s="572"/>
      <c r="S382" s="572"/>
      <c r="T382" s="572"/>
      <c r="U382" s="572"/>
      <c r="V382" s="572"/>
      <c r="W382" s="572"/>
      <c r="X382" s="572"/>
      <c r="Y382" s="572"/>
      <c r="Z382" s="572"/>
    </row>
    <row r="383" spans="1:26" ht="15.75" hidden="1" customHeight="1">
      <c r="A383" s="572"/>
      <c r="B383" s="572"/>
      <c r="C383" s="572"/>
      <c r="D383" s="572"/>
      <c r="E383" s="572"/>
      <c r="F383" s="572"/>
      <c r="G383" s="572"/>
      <c r="H383" s="572"/>
      <c r="I383" s="572"/>
      <c r="J383" s="572"/>
      <c r="K383" s="572"/>
      <c r="L383" s="572"/>
      <c r="M383" s="572"/>
      <c r="N383" s="572"/>
      <c r="O383" s="572"/>
      <c r="P383" s="572"/>
      <c r="Q383" s="572"/>
      <c r="R383" s="572"/>
      <c r="S383" s="572"/>
      <c r="T383" s="572"/>
      <c r="U383" s="572"/>
      <c r="V383" s="572"/>
      <c r="W383" s="572"/>
      <c r="X383" s="572"/>
      <c r="Y383" s="572"/>
      <c r="Z383" s="572"/>
    </row>
    <row r="384" spans="1:26" ht="15.75" hidden="1" customHeight="1">
      <c r="A384" s="572"/>
      <c r="B384" s="572"/>
      <c r="C384" s="572"/>
      <c r="D384" s="572"/>
      <c r="E384" s="572"/>
      <c r="F384" s="572"/>
      <c r="G384" s="572"/>
      <c r="H384" s="572"/>
      <c r="I384" s="572"/>
      <c r="J384" s="572"/>
      <c r="K384" s="572"/>
      <c r="L384" s="572"/>
      <c r="M384" s="572"/>
      <c r="N384" s="572"/>
      <c r="O384" s="572"/>
      <c r="P384" s="572"/>
      <c r="Q384" s="572"/>
      <c r="R384" s="572"/>
      <c r="S384" s="572"/>
      <c r="T384" s="572"/>
      <c r="U384" s="572"/>
      <c r="V384" s="572"/>
      <c r="W384" s="572"/>
      <c r="X384" s="572"/>
      <c r="Y384" s="572"/>
      <c r="Z384" s="572"/>
    </row>
    <row r="385" spans="1:26" ht="15.75" hidden="1" customHeight="1">
      <c r="A385" s="572"/>
      <c r="B385" s="572"/>
      <c r="C385" s="572"/>
      <c r="D385" s="572"/>
      <c r="E385" s="572"/>
      <c r="F385" s="572"/>
      <c r="G385" s="572"/>
      <c r="H385" s="572"/>
      <c r="I385" s="572"/>
      <c r="J385" s="572"/>
      <c r="K385" s="572"/>
      <c r="L385" s="572"/>
      <c r="M385" s="572"/>
      <c r="N385" s="572"/>
      <c r="O385" s="572"/>
      <c r="P385" s="572"/>
      <c r="Q385" s="572"/>
      <c r="R385" s="572"/>
      <c r="S385" s="572"/>
      <c r="T385" s="572"/>
      <c r="U385" s="572"/>
      <c r="V385" s="572"/>
      <c r="W385" s="572"/>
      <c r="X385" s="572"/>
      <c r="Y385" s="572"/>
      <c r="Z385" s="572"/>
    </row>
    <row r="386" spans="1:26" ht="15.75" hidden="1" customHeight="1">
      <c r="A386" s="572"/>
      <c r="B386" s="572"/>
      <c r="C386" s="572"/>
      <c r="D386" s="572"/>
      <c r="E386" s="572"/>
      <c r="F386" s="572"/>
      <c r="G386" s="572"/>
      <c r="H386" s="572"/>
      <c r="I386" s="572"/>
      <c r="J386" s="572"/>
      <c r="K386" s="572"/>
      <c r="L386" s="572"/>
      <c r="M386" s="572"/>
      <c r="N386" s="572"/>
      <c r="O386" s="572"/>
      <c r="P386" s="572"/>
      <c r="Q386" s="572"/>
      <c r="R386" s="572"/>
      <c r="S386" s="572"/>
      <c r="T386" s="572"/>
      <c r="U386" s="572"/>
      <c r="V386" s="572"/>
      <c r="W386" s="572"/>
      <c r="X386" s="572"/>
      <c r="Y386" s="572"/>
      <c r="Z386" s="572"/>
    </row>
    <row r="387" spans="1:26" ht="15.75" hidden="1" customHeight="1">
      <c r="A387" s="572"/>
      <c r="B387" s="572"/>
      <c r="C387" s="572"/>
      <c r="D387" s="572"/>
      <c r="E387" s="572"/>
      <c r="F387" s="572"/>
      <c r="G387" s="572"/>
      <c r="H387" s="572"/>
      <c r="I387" s="572"/>
      <c r="J387" s="572"/>
      <c r="K387" s="572"/>
      <c r="L387" s="572"/>
      <c r="M387" s="572"/>
      <c r="N387" s="572"/>
      <c r="O387" s="572"/>
      <c r="P387" s="572"/>
      <c r="Q387" s="572"/>
      <c r="R387" s="572"/>
      <c r="S387" s="572"/>
      <c r="T387" s="572"/>
      <c r="U387" s="572"/>
      <c r="V387" s="572"/>
      <c r="W387" s="572"/>
      <c r="X387" s="572"/>
      <c r="Y387" s="572"/>
      <c r="Z387" s="572"/>
    </row>
    <row r="388" spans="1:26" ht="15.75" hidden="1" customHeight="1">
      <c r="A388" s="572"/>
      <c r="B388" s="572"/>
      <c r="C388" s="572"/>
      <c r="D388" s="572"/>
      <c r="E388" s="572"/>
      <c r="F388" s="572"/>
      <c r="G388" s="572"/>
      <c r="H388" s="572"/>
      <c r="I388" s="572"/>
      <c r="J388" s="572"/>
      <c r="K388" s="572"/>
      <c r="L388" s="572"/>
      <c r="M388" s="572"/>
      <c r="N388" s="572"/>
      <c r="O388" s="572"/>
      <c r="P388" s="572"/>
      <c r="Q388" s="572"/>
      <c r="R388" s="572"/>
      <c r="S388" s="572"/>
      <c r="T388" s="572"/>
      <c r="U388" s="572"/>
      <c r="V388" s="572"/>
      <c r="W388" s="572"/>
      <c r="X388" s="572"/>
      <c r="Y388" s="572"/>
      <c r="Z388" s="572"/>
    </row>
    <row r="389" spans="1:26" ht="15.75" hidden="1" customHeight="1">
      <c r="A389" s="572"/>
      <c r="B389" s="572"/>
      <c r="C389" s="572"/>
      <c r="D389" s="572"/>
      <c r="E389" s="572"/>
      <c r="F389" s="572"/>
      <c r="G389" s="572"/>
      <c r="H389" s="572"/>
      <c r="I389" s="572"/>
      <c r="J389" s="572"/>
      <c r="K389" s="572"/>
      <c r="L389" s="572"/>
      <c r="M389" s="572"/>
      <c r="N389" s="572"/>
      <c r="O389" s="572"/>
      <c r="P389" s="572"/>
      <c r="Q389" s="572"/>
      <c r="R389" s="572"/>
      <c r="S389" s="572"/>
      <c r="T389" s="572"/>
      <c r="U389" s="572"/>
      <c r="V389" s="572"/>
      <c r="W389" s="572"/>
      <c r="X389" s="572"/>
      <c r="Y389" s="572"/>
      <c r="Z389" s="572"/>
    </row>
    <row r="390" spans="1:26" ht="15.75" hidden="1" customHeight="1">
      <c r="A390" s="572"/>
      <c r="B390" s="572"/>
      <c r="C390" s="572"/>
      <c r="D390" s="572"/>
      <c r="E390" s="572"/>
      <c r="F390" s="572"/>
      <c r="G390" s="572"/>
      <c r="H390" s="572"/>
      <c r="I390" s="572"/>
      <c r="J390" s="572"/>
      <c r="K390" s="572"/>
      <c r="L390" s="572"/>
      <c r="M390" s="572"/>
      <c r="N390" s="572"/>
      <c r="O390" s="572"/>
      <c r="P390" s="572"/>
      <c r="Q390" s="572"/>
      <c r="R390" s="572"/>
      <c r="S390" s="572"/>
      <c r="T390" s="572"/>
      <c r="U390" s="572"/>
      <c r="V390" s="572"/>
      <c r="W390" s="572"/>
      <c r="X390" s="572"/>
      <c r="Y390" s="572"/>
      <c r="Z390" s="572"/>
    </row>
    <row r="391" spans="1:26" ht="15.75" hidden="1" customHeight="1">
      <c r="A391" s="572"/>
      <c r="B391" s="572"/>
      <c r="C391" s="572"/>
      <c r="D391" s="572"/>
      <c r="E391" s="572"/>
      <c r="F391" s="572"/>
      <c r="G391" s="572"/>
      <c r="H391" s="572"/>
      <c r="I391" s="572"/>
      <c r="J391" s="572"/>
      <c r="K391" s="572"/>
      <c r="L391" s="572"/>
      <c r="M391" s="572"/>
      <c r="N391" s="572"/>
      <c r="O391" s="572"/>
      <c r="P391" s="572"/>
      <c r="Q391" s="572"/>
      <c r="R391" s="572"/>
      <c r="S391" s="572"/>
      <c r="T391" s="572"/>
      <c r="U391" s="572"/>
      <c r="V391" s="572"/>
      <c r="W391" s="572"/>
      <c r="X391" s="572"/>
      <c r="Y391" s="572"/>
      <c r="Z391" s="572"/>
    </row>
    <row r="392" spans="1:26" ht="15.75" hidden="1" customHeight="1">
      <c r="A392" s="572"/>
      <c r="B392" s="572"/>
      <c r="C392" s="572"/>
      <c r="D392" s="572"/>
      <c r="E392" s="572"/>
      <c r="F392" s="572"/>
      <c r="G392" s="572"/>
      <c r="H392" s="572"/>
      <c r="I392" s="572"/>
      <c r="J392" s="572"/>
      <c r="K392" s="572"/>
      <c r="L392" s="572"/>
      <c r="M392" s="572"/>
      <c r="N392" s="572"/>
      <c r="O392" s="572"/>
      <c r="P392" s="572"/>
      <c r="Q392" s="572"/>
      <c r="R392" s="572"/>
      <c r="S392" s="572"/>
      <c r="T392" s="572"/>
      <c r="U392" s="572"/>
      <c r="V392" s="572"/>
      <c r="W392" s="572"/>
      <c r="X392" s="572"/>
      <c r="Y392" s="572"/>
      <c r="Z392" s="572"/>
    </row>
    <row r="393" spans="1:26" ht="15.75" hidden="1" customHeight="1">
      <c r="A393" s="572"/>
      <c r="B393" s="572"/>
      <c r="C393" s="572"/>
      <c r="D393" s="572"/>
      <c r="E393" s="572"/>
      <c r="F393" s="572"/>
      <c r="G393" s="572"/>
      <c r="H393" s="572"/>
      <c r="I393" s="572"/>
      <c r="J393" s="572"/>
      <c r="K393" s="572"/>
      <c r="L393" s="572"/>
      <c r="M393" s="572"/>
      <c r="N393" s="572"/>
      <c r="O393" s="572"/>
      <c r="P393" s="572"/>
      <c r="Q393" s="572"/>
      <c r="R393" s="572"/>
      <c r="S393" s="572"/>
      <c r="T393" s="572"/>
      <c r="U393" s="572"/>
      <c r="V393" s="572"/>
      <c r="W393" s="572"/>
      <c r="X393" s="572"/>
      <c r="Y393" s="572"/>
      <c r="Z393" s="572"/>
    </row>
    <row r="394" spans="1:26" ht="15.75" hidden="1" customHeight="1">
      <c r="A394" s="572"/>
      <c r="B394" s="572"/>
      <c r="C394" s="572"/>
      <c r="D394" s="572"/>
      <c r="E394" s="572"/>
      <c r="F394" s="572"/>
      <c r="G394" s="572"/>
      <c r="H394" s="572"/>
      <c r="I394" s="572"/>
      <c r="J394" s="572"/>
      <c r="K394" s="572"/>
      <c r="L394" s="572"/>
      <c r="M394" s="572"/>
      <c r="N394" s="572"/>
      <c r="O394" s="572"/>
      <c r="P394" s="572"/>
      <c r="Q394" s="572"/>
      <c r="R394" s="572"/>
      <c r="S394" s="572"/>
      <c r="T394" s="572"/>
      <c r="U394" s="572"/>
      <c r="V394" s="572"/>
      <c r="W394" s="572"/>
      <c r="X394" s="572"/>
      <c r="Y394" s="572"/>
      <c r="Z394" s="572"/>
    </row>
    <row r="395" spans="1:26" ht="15.75" hidden="1" customHeight="1">
      <c r="A395" s="572"/>
      <c r="B395" s="572"/>
      <c r="C395" s="572"/>
      <c r="D395" s="572"/>
      <c r="E395" s="572"/>
      <c r="F395" s="572"/>
      <c r="G395" s="572"/>
      <c r="H395" s="572"/>
      <c r="I395" s="572"/>
      <c r="J395" s="572"/>
      <c r="K395" s="572"/>
      <c r="L395" s="572"/>
      <c r="M395" s="572"/>
      <c r="N395" s="572"/>
      <c r="O395" s="572"/>
      <c r="P395" s="572"/>
      <c r="Q395" s="572"/>
      <c r="R395" s="572"/>
      <c r="S395" s="572"/>
      <c r="T395" s="572"/>
      <c r="U395" s="572"/>
      <c r="V395" s="572"/>
      <c r="W395" s="572"/>
      <c r="X395" s="572"/>
      <c r="Y395" s="572"/>
      <c r="Z395" s="572"/>
    </row>
    <row r="396" spans="1:26" ht="15.75" hidden="1" customHeight="1">
      <c r="A396" s="572"/>
      <c r="B396" s="572"/>
      <c r="C396" s="572"/>
      <c r="D396" s="572"/>
      <c r="E396" s="572"/>
      <c r="F396" s="572"/>
      <c r="G396" s="572"/>
      <c r="H396" s="572"/>
      <c r="I396" s="572"/>
      <c r="J396" s="572"/>
      <c r="K396" s="572"/>
      <c r="L396" s="572"/>
      <c r="M396" s="572"/>
      <c r="N396" s="572"/>
      <c r="O396" s="572"/>
      <c r="P396" s="572"/>
      <c r="Q396" s="572"/>
      <c r="R396" s="572"/>
      <c r="S396" s="572"/>
      <c r="T396" s="572"/>
      <c r="U396" s="572"/>
      <c r="V396" s="572"/>
      <c r="W396" s="572"/>
      <c r="X396" s="572"/>
      <c r="Y396" s="572"/>
      <c r="Z396" s="572"/>
    </row>
    <row r="397" spans="1:26" ht="15.75" hidden="1" customHeight="1">
      <c r="A397" s="572"/>
      <c r="B397" s="572"/>
      <c r="C397" s="572"/>
      <c r="D397" s="572"/>
      <c r="E397" s="572"/>
      <c r="F397" s="572"/>
      <c r="G397" s="572"/>
      <c r="H397" s="572"/>
      <c r="I397" s="572"/>
      <c r="J397" s="572"/>
      <c r="K397" s="572"/>
      <c r="L397" s="572"/>
      <c r="M397" s="572"/>
      <c r="N397" s="572"/>
      <c r="O397" s="572"/>
      <c r="P397" s="572"/>
      <c r="Q397" s="572"/>
      <c r="R397" s="572"/>
      <c r="S397" s="572"/>
      <c r="T397" s="572"/>
      <c r="U397" s="572"/>
      <c r="V397" s="572"/>
      <c r="W397" s="572"/>
      <c r="X397" s="572"/>
      <c r="Y397" s="572"/>
      <c r="Z397" s="572"/>
    </row>
    <row r="398" spans="1:26" ht="15.75" hidden="1" customHeight="1">
      <c r="A398" s="572"/>
      <c r="B398" s="572"/>
      <c r="C398" s="572"/>
      <c r="D398" s="572"/>
      <c r="E398" s="572"/>
      <c r="F398" s="572"/>
      <c r="G398" s="572"/>
      <c r="H398" s="572"/>
      <c r="I398" s="572"/>
      <c r="J398" s="572"/>
      <c r="K398" s="572"/>
      <c r="L398" s="572"/>
      <c r="M398" s="572"/>
      <c r="N398" s="572"/>
      <c r="O398" s="572"/>
      <c r="P398" s="572"/>
      <c r="Q398" s="572"/>
      <c r="R398" s="572"/>
      <c r="S398" s="572"/>
      <c r="T398" s="572"/>
      <c r="U398" s="572"/>
      <c r="V398" s="572"/>
      <c r="W398" s="572"/>
      <c r="X398" s="572"/>
      <c r="Y398" s="572"/>
      <c r="Z398" s="572"/>
    </row>
    <row r="399" spans="1:26" ht="15.75" hidden="1" customHeight="1">
      <c r="A399" s="572"/>
      <c r="B399" s="572"/>
      <c r="C399" s="572"/>
      <c r="D399" s="572"/>
      <c r="E399" s="572"/>
      <c r="F399" s="572"/>
      <c r="G399" s="572"/>
      <c r="H399" s="572"/>
      <c r="I399" s="572"/>
      <c r="J399" s="572"/>
      <c r="K399" s="572"/>
      <c r="L399" s="572"/>
      <c r="M399" s="572"/>
      <c r="N399" s="572"/>
      <c r="O399" s="572"/>
      <c r="P399" s="572"/>
      <c r="Q399" s="572"/>
      <c r="R399" s="572"/>
      <c r="S399" s="572"/>
      <c r="T399" s="572"/>
      <c r="U399" s="572"/>
      <c r="V399" s="572"/>
      <c r="W399" s="572"/>
      <c r="X399" s="572"/>
      <c r="Y399" s="572"/>
      <c r="Z399" s="572"/>
    </row>
    <row r="400" spans="1:26" ht="15.75" hidden="1" customHeight="1">
      <c r="A400" s="572"/>
      <c r="B400" s="572"/>
      <c r="C400" s="572"/>
      <c r="D400" s="572"/>
      <c r="E400" s="572"/>
      <c r="F400" s="572"/>
      <c r="G400" s="572"/>
      <c r="H400" s="572"/>
      <c r="I400" s="572"/>
      <c r="J400" s="572"/>
      <c r="K400" s="572"/>
      <c r="L400" s="572"/>
      <c r="M400" s="572"/>
      <c r="N400" s="572"/>
      <c r="O400" s="572"/>
      <c r="P400" s="572"/>
      <c r="Q400" s="572"/>
      <c r="R400" s="572"/>
      <c r="S400" s="572"/>
      <c r="T400" s="572"/>
      <c r="U400" s="572"/>
      <c r="V400" s="572"/>
      <c r="W400" s="572"/>
      <c r="X400" s="572"/>
      <c r="Y400" s="572"/>
      <c r="Z400" s="572"/>
    </row>
    <row r="401" spans="1:26" ht="15.75" hidden="1" customHeight="1">
      <c r="A401" s="572"/>
      <c r="B401" s="572"/>
      <c r="C401" s="572"/>
      <c r="D401" s="572"/>
      <c r="E401" s="572"/>
      <c r="F401" s="572"/>
      <c r="G401" s="572"/>
      <c r="H401" s="572"/>
      <c r="I401" s="572"/>
      <c r="J401" s="572"/>
      <c r="K401" s="572"/>
      <c r="L401" s="572"/>
      <c r="M401" s="572"/>
      <c r="N401" s="572"/>
      <c r="O401" s="572"/>
      <c r="P401" s="572"/>
      <c r="Q401" s="572"/>
      <c r="R401" s="572"/>
      <c r="S401" s="572"/>
      <c r="T401" s="572"/>
      <c r="U401" s="572"/>
      <c r="V401" s="572"/>
      <c r="W401" s="572"/>
      <c r="X401" s="572"/>
      <c r="Y401" s="572"/>
      <c r="Z401" s="572"/>
    </row>
    <row r="402" spans="1:26" ht="15.75" hidden="1" customHeight="1">
      <c r="A402" s="572"/>
      <c r="B402" s="572"/>
      <c r="C402" s="572"/>
      <c r="D402" s="572"/>
      <c r="E402" s="572"/>
      <c r="F402" s="572"/>
      <c r="G402" s="572"/>
      <c r="H402" s="572"/>
      <c r="I402" s="572"/>
      <c r="J402" s="572"/>
      <c r="K402" s="572"/>
      <c r="L402" s="572"/>
      <c r="M402" s="572"/>
      <c r="N402" s="572"/>
      <c r="O402" s="572"/>
      <c r="P402" s="572"/>
      <c r="Q402" s="572"/>
      <c r="R402" s="572"/>
      <c r="S402" s="572"/>
      <c r="T402" s="572"/>
      <c r="U402" s="572"/>
      <c r="V402" s="572"/>
      <c r="W402" s="572"/>
      <c r="X402" s="572"/>
      <c r="Y402" s="572"/>
      <c r="Z402" s="572"/>
    </row>
    <row r="403" spans="1:26" ht="15.75" hidden="1" customHeight="1">
      <c r="A403" s="572"/>
      <c r="B403" s="572"/>
      <c r="C403" s="572"/>
      <c r="D403" s="572"/>
      <c r="E403" s="572"/>
      <c r="F403" s="572"/>
      <c r="G403" s="572"/>
      <c r="H403" s="572"/>
      <c r="I403" s="572"/>
      <c r="J403" s="572"/>
      <c r="K403" s="572"/>
      <c r="L403" s="572"/>
      <c r="M403" s="572"/>
      <c r="N403" s="572"/>
      <c r="O403" s="572"/>
      <c r="P403" s="572"/>
      <c r="Q403" s="572"/>
      <c r="R403" s="572"/>
      <c r="S403" s="572"/>
      <c r="T403" s="572"/>
      <c r="U403" s="572"/>
      <c r="V403" s="572"/>
      <c r="W403" s="572"/>
      <c r="X403" s="572"/>
      <c r="Y403" s="572"/>
      <c r="Z403" s="572"/>
    </row>
    <row r="404" spans="1:26" ht="15.75" hidden="1" customHeight="1">
      <c r="A404" s="572"/>
      <c r="B404" s="572"/>
      <c r="C404" s="572"/>
      <c r="D404" s="572"/>
      <c r="E404" s="572"/>
      <c r="F404" s="572"/>
      <c r="G404" s="572"/>
      <c r="H404" s="572"/>
      <c r="I404" s="572"/>
      <c r="J404" s="572"/>
      <c r="K404" s="572"/>
      <c r="L404" s="572"/>
      <c r="M404" s="572"/>
      <c r="N404" s="572"/>
      <c r="O404" s="572"/>
      <c r="P404" s="572"/>
      <c r="Q404" s="572"/>
      <c r="R404" s="572"/>
      <c r="S404" s="572"/>
      <c r="T404" s="572"/>
      <c r="U404" s="572"/>
      <c r="V404" s="572"/>
      <c r="W404" s="572"/>
      <c r="X404" s="572"/>
      <c r="Y404" s="572"/>
      <c r="Z404" s="572"/>
    </row>
    <row r="405" spans="1:26" ht="15.75" hidden="1" customHeight="1">
      <c r="A405" s="572"/>
      <c r="B405" s="572"/>
      <c r="C405" s="572"/>
      <c r="D405" s="572"/>
      <c r="E405" s="572"/>
      <c r="F405" s="572"/>
      <c r="G405" s="572"/>
      <c r="H405" s="572"/>
      <c r="I405" s="572"/>
      <c r="J405" s="572"/>
      <c r="K405" s="572"/>
      <c r="L405" s="572"/>
      <c r="M405" s="572"/>
      <c r="N405" s="572"/>
      <c r="O405" s="572"/>
      <c r="P405" s="572"/>
      <c r="Q405" s="572"/>
      <c r="R405" s="572"/>
      <c r="S405" s="572"/>
      <c r="T405" s="572"/>
      <c r="U405" s="572"/>
      <c r="V405" s="572"/>
      <c r="W405" s="572"/>
      <c r="X405" s="572"/>
      <c r="Y405" s="572"/>
      <c r="Z405" s="572"/>
    </row>
    <row r="406" spans="1:26" ht="15.75" hidden="1" customHeight="1">
      <c r="A406" s="572"/>
      <c r="B406" s="572"/>
      <c r="C406" s="572"/>
      <c r="D406" s="572"/>
      <c r="E406" s="572"/>
      <c r="F406" s="572"/>
      <c r="G406" s="572"/>
      <c r="H406" s="572"/>
      <c r="I406" s="572"/>
      <c r="J406" s="572"/>
      <c r="K406" s="572"/>
      <c r="L406" s="572"/>
      <c r="M406" s="572"/>
      <c r="N406" s="572"/>
      <c r="O406" s="572"/>
      <c r="P406" s="572"/>
      <c r="Q406" s="572"/>
      <c r="R406" s="572"/>
      <c r="S406" s="572"/>
      <c r="T406" s="572"/>
      <c r="U406" s="572"/>
      <c r="V406" s="572"/>
      <c r="W406" s="572"/>
      <c r="X406" s="572"/>
      <c r="Y406" s="572"/>
      <c r="Z406" s="572"/>
    </row>
    <row r="407" spans="1:26" ht="15.75" hidden="1" customHeight="1">
      <c r="A407" s="572"/>
      <c r="B407" s="572"/>
      <c r="C407" s="572"/>
      <c r="D407" s="572"/>
      <c r="E407" s="572"/>
      <c r="F407" s="572"/>
      <c r="G407" s="572"/>
      <c r="H407" s="572"/>
      <c r="I407" s="572"/>
      <c r="J407" s="572"/>
      <c r="K407" s="572"/>
      <c r="L407" s="572"/>
      <c r="M407" s="572"/>
      <c r="N407" s="572"/>
      <c r="O407" s="572"/>
      <c r="P407" s="572"/>
      <c r="Q407" s="572"/>
      <c r="R407" s="572"/>
      <c r="S407" s="572"/>
      <c r="T407" s="572"/>
      <c r="U407" s="572"/>
      <c r="V407" s="572"/>
      <c r="W407" s="572"/>
      <c r="X407" s="572"/>
      <c r="Y407" s="572"/>
      <c r="Z407" s="572"/>
    </row>
    <row r="408" spans="1:26" ht="15.75" hidden="1" customHeight="1">
      <c r="A408" s="572"/>
      <c r="B408" s="572"/>
      <c r="C408" s="572"/>
      <c r="D408" s="572"/>
      <c r="E408" s="572"/>
      <c r="F408" s="572"/>
      <c r="G408" s="572"/>
      <c r="H408" s="572"/>
      <c r="I408" s="572"/>
      <c r="J408" s="572"/>
      <c r="K408" s="572"/>
      <c r="L408" s="572"/>
      <c r="M408" s="572"/>
      <c r="N408" s="572"/>
      <c r="O408" s="572"/>
      <c r="P408" s="572"/>
      <c r="Q408" s="572"/>
      <c r="R408" s="572"/>
      <c r="S408" s="572"/>
      <c r="T408" s="572"/>
      <c r="U408" s="572"/>
      <c r="V408" s="572"/>
      <c r="W408" s="572"/>
      <c r="X408" s="572"/>
      <c r="Y408" s="572"/>
      <c r="Z408" s="572"/>
    </row>
    <row r="409" spans="1:26" ht="15.75" hidden="1" customHeight="1">
      <c r="A409" s="572"/>
      <c r="B409" s="572"/>
      <c r="C409" s="572"/>
      <c r="D409" s="572"/>
      <c r="E409" s="572"/>
      <c r="F409" s="572"/>
      <c r="G409" s="572"/>
      <c r="H409" s="572"/>
      <c r="I409" s="572"/>
      <c r="J409" s="572"/>
      <c r="K409" s="572"/>
      <c r="L409" s="572"/>
      <c r="M409" s="572"/>
      <c r="N409" s="572"/>
      <c r="O409" s="572"/>
      <c r="P409" s="572"/>
      <c r="Q409" s="572"/>
      <c r="R409" s="572"/>
      <c r="S409" s="572"/>
      <c r="T409" s="572"/>
      <c r="U409" s="572"/>
      <c r="V409" s="572"/>
      <c r="W409" s="572"/>
      <c r="X409" s="572"/>
      <c r="Y409" s="572"/>
      <c r="Z409" s="572"/>
    </row>
    <row r="410" spans="1:26" ht="15.75" hidden="1" customHeight="1">
      <c r="A410" s="572"/>
      <c r="B410" s="572"/>
      <c r="C410" s="572"/>
      <c r="D410" s="572"/>
      <c r="E410" s="572"/>
      <c r="F410" s="572"/>
      <c r="G410" s="572"/>
      <c r="H410" s="572"/>
      <c r="I410" s="572"/>
      <c r="J410" s="572"/>
      <c r="K410" s="572"/>
      <c r="L410" s="572"/>
      <c r="M410" s="572"/>
      <c r="N410" s="572"/>
      <c r="O410" s="572"/>
      <c r="P410" s="572"/>
      <c r="Q410" s="572"/>
      <c r="R410" s="572"/>
      <c r="S410" s="572"/>
      <c r="T410" s="572"/>
      <c r="U410" s="572"/>
      <c r="V410" s="572"/>
      <c r="W410" s="572"/>
      <c r="X410" s="572"/>
      <c r="Y410" s="572"/>
      <c r="Z410" s="572"/>
    </row>
    <row r="411" spans="1:26" ht="15.75" hidden="1" customHeight="1">
      <c r="A411" s="572"/>
      <c r="B411" s="572"/>
      <c r="C411" s="572"/>
      <c r="D411" s="572"/>
      <c r="E411" s="572"/>
      <c r="F411" s="572"/>
      <c r="G411" s="572"/>
      <c r="H411" s="572"/>
      <c r="I411" s="572"/>
      <c r="J411" s="572"/>
      <c r="K411" s="572"/>
      <c r="L411" s="572"/>
      <c r="M411" s="572"/>
      <c r="N411" s="572"/>
      <c r="O411" s="572"/>
      <c r="P411" s="572"/>
      <c r="Q411" s="572"/>
      <c r="R411" s="572"/>
      <c r="S411" s="572"/>
      <c r="T411" s="572"/>
      <c r="U411" s="572"/>
      <c r="V411" s="572"/>
      <c r="W411" s="572"/>
      <c r="X411" s="572"/>
      <c r="Y411" s="572"/>
      <c r="Z411" s="572"/>
    </row>
    <row r="412" spans="1:26" ht="15.75" hidden="1" customHeight="1">
      <c r="A412" s="572"/>
      <c r="B412" s="572"/>
      <c r="C412" s="572"/>
      <c r="D412" s="572"/>
      <c r="E412" s="572"/>
      <c r="F412" s="572"/>
      <c r="G412" s="572"/>
      <c r="H412" s="572"/>
      <c r="I412" s="572"/>
      <c r="J412" s="572"/>
      <c r="K412" s="572"/>
      <c r="L412" s="572"/>
      <c r="M412" s="572"/>
      <c r="N412" s="572"/>
      <c r="O412" s="572"/>
      <c r="P412" s="572"/>
      <c r="Q412" s="572"/>
      <c r="R412" s="572"/>
      <c r="S412" s="572"/>
      <c r="T412" s="572"/>
      <c r="U412" s="572"/>
      <c r="V412" s="572"/>
      <c r="W412" s="572"/>
      <c r="X412" s="572"/>
      <c r="Y412" s="572"/>
      <c r="Z412" s="572"/>
    </row>
    <row r="413" spans="1:26" ht="15.75" hidden="1" customHeight="1">
      <c r="A413" s="572"/>
      <c r="B413" s="572"/>
      <c r="C413" s="572"/>
      <c r="D413" s="572"/>
      <c r="E413" s="572"/>
      <c r="F413" s="572"/>
      <c r="G413" s="572"/>
      <c r="H413" s="572"/>
      <c r="I413" s="572"/>
      <c r="J413" s="572"/>
      <c r="K413" s="572"/>
      <c r="L413" s="572"/>
      <c r="M413" s="572"/>
      <c r="N413" s="572"/>
      <c r="O413" s="572"/>
      <c r="P413" s="572"/>
      <c r="Q413" s="572"/>
      <c r="R413" s="572"/>
      <c r="S413" s="572"/>
      <c r="T413" s="572"/>
      <c r="U413" s="572"/>
      <c r="V413" s="572"/>
      <c r="W413" s="572"/>
      <c r="X413" s="572"/>
      <c r="Y413" s="572"/>
      <c r="Z413" s="572"/>
    </row>
    <row r="414" spans="1:26" ht="15.75" hidden="1" customHeight="1">
      <c r="A414" s="572"/>
      <c r="B414" s="572"/>
      <c r="C414" s="572"/>
      <c r="D414" s="572"/>
      <c r="E414" s="572"/>
      <c r="F414" s="572"/>
      <c r="G414" s="572"/>
      <c r="H414" s="572"/>
      <c r="I414" s="572"/>
      <c r="J414" s="572"/>
      <c r="K414" s="572"/>
      <c r="L414" s="572"/>
      <c r="M414" s="572"/>
      <c r="N414" s="572"/>
      <c r="O414" s="572"/>
      <c r="P414" s="572"/>
      <c r="Q414" s="572"/>
      <c r="R414" s="572"/>
      <c r="S414" s="572"/>
      <c r="T414" s="572"/>
      <c r="U414" s="572"/>
      <c r="V414" s="572"/>
      <c r="W414" s="572"/>
      <c r="X414" s="572"/>
      <c r="Y414" s="572"/>
      <c r="Z414" s="572"/>
    </row>
    <row r="415" spans="1:26" ht="15.75" hidden="1" customHeight="1">
      <c r="A415" s="572"/>
      <c r="B415" s="572"/>
      <c r="C415" s="572"/>
      <c r="D415" s="572"/>
      <c r="E415" s="572"/>
      <c r="F415" s="572"/>
      <c r="G415" s="572"/>
      <c r="H415" s="572"/>
      <c r="I415" s="572"/>
      <c r="J415" s="572"/>
      <c r="K415" s="572"/>
      <c r="L415" s="572"/>
      <c r="M415" s="572"/>
      <c r="N415" s="572"/>
      <c r="O415" s="572"/>
      <c r="P415" s="572"/>
      <c r="Q415" s="572"/>
      <c r="R415" s="572"/>
      <c r="S415" s="572"/>
      <c r="T415" s="572"/>
      <c r="U415" s="572"/>
      <c r="V415" s="572"/>
      <c r="W415" s="572"/>
      <c r="X415" s="572"/>
      <c r="Y415" s="572"/>
      <c r="Z415" s="572"/>
    </row>
    <row r="416" spans="1:26" ht="15.75" hidden="1" customHeight="1">
      <c r="A416" s="572"/>
      <c r="B416" s="572"/>
      <c r="C416" s="572"/>
      <c r="D416" s="572"/>
      <c r="E416" s="572"/>
      <c r="F416" s="572"/>
      <c r="G416" s="572"/>
      <c r="H416" s="572"/>
      <c r="I416" s="572"/>
      <c r="J416" s="572"/>
      <c r="K416" s="572"/>
      <c r="L416" s="572"/>
      <c r="M416" s="572"/>
      <c r="N416" s="572"/>
      <c r="O416" s="572"/>
      <c r="P416" s="572"/>
      <c r="Q416" s="572"/>
      <c r="R416" s="572"/>
      <c r="S416" s="572"/>
      <c r="T416" s="572"/>
      <c r="U416" s="572"/>
      <c r="V416" s="572"/>
      <c r="W416" s="572"/>
      <c r="X416" s="572"/>
      <c r="Y416" s="572"/>
      <c r="Z416" s="572"/>
    </row>
    <row r="417" spans="1:26" ht="15.75" hidden="1" customHeight="1">
      <c r="A417" s="572"/>
      <c r="B417" s="572"/>
      <c r="C417" s="572"/>
      <c r="D417" s="572"/>
      <c r="E417" s="572"/>
      <c r="F417" s="572"/>
      <c r="G417" s="572"/>
      <c r="H417" s="572"/>
      <c r="I417" s="572"/>
      <c r="J417" s="572"/>
      <c r="K417" s="572"/>
      <c r="L417" s="572"/>
      <c r="M417" s="572"/>
      <c r="N417" s="572"/>
      <c r="O417" s="572"/>
      <c r="P417" s="572"/>
      <c r="Q417" s="572"/>
      <c r="R417" s="572"/>
      <c r="S417" s="572"/>
      <c r="T417" s="572"/>
      <c r="U417" s="572"/>
      <c r="V417" s="572"/>
      <c r="W417" s="572"/>
      <c r="X417" s="572"/>
      <c r="Y417" s="572"/>
      <c r="Z417" s="572"/>
    </row>
    <row r="418" spans="1:26" ht="15.75" hidden="1" customHeight="1">
      <c r="A418" s="572"/>
      <c r="B418" s="572"/>
      <c r="C418" s="572"/>
      <c r="D418" s="572"/>
      <c r="E418" s="572"/>
      <c r="F418" s="572"/>
      <c r="G418" s="572"/>
      <c r="H418" s="572"/>
      <c r="I418" s="572"/>
      <c r="J418" s="572"/>
      <c r="K418" s="572"/>
      <c r="L418" s="572"/>
      <c r="M418" s="572"/>
      <c r="N418" s="572"/>
      <c r="O418" s="572"/>
      <c r="P418" s="572"/>
      <c r="Q418" s="572"/>
      <c r="R418" s="572"/>
      <c r="S418" s="572"/>
      <c r="T418" s="572"/>
      <c r="U418" s="572"/>
      <c r="V418" s="572"/>
      <c r="W418" s="572"/>
      <c r="X418" s="572"/>
      <c r="Y418" s="572"/>
      <c r="Z418" s="572"/>
    </row>
    <row r="419" spans="1:26" ht="15.75" hidden="1" customHeight="1">
      <c r="A419" s="572"/>
      <c r="B419" s="572"/>
      <c r="C419" s="572"/>
      <c r="D419" s="572"/>
      <c r="E419" s="572"/>
      <c r="F419" s="572"/>
      <c r="G419" s="572"/>
      <c r="H419" s="572"/>
      <c r="I419" s="572"/>
      <c r="J419" s="572"/>
      <c r="K419" s="572"/>
      <c r="L419" s="572"/>
      <c r="M419" s="572"/>
      <c r="N419" s="572"/>
      <c r="O419" s="572"/>
      <c r="P419" s="572"/>
      <c r="Q419" s="572"/>
      <c r="R419" s="572"/>
      <c r="S419" s="572"/>
      <c r="T419" s="572"/>
      <c r="U419" s="572"/>
      <c r="V419" s="572"/>
      <c r="W419" s="572"/>
      <c r="X419" s="572"/>
      <c r="Y419" s="572"/>
      <c r="Z419" s="572"/>
    </row>
    <row r="420" spans="1:26" ht="15.75" hidden="1" customHeight="1">
      <c r="A420" s="572"/>
      <c r="B420" s="572"/>
      <c r="C420" s="572"/>
      <c r="D420" s="572"/>
      <c r="E420" s="572"/>
      <c r="F420" s="572"/>
      <c r="G420" s="572"/>
      <c r="H420" s="572"/>
      <c r="I420" s="572"/>
      <c r="J420" s="572"/>
      <c r="K420" s="572"/>
      <c r="L420" s="572"/>
      <c r="M420" s="572"/>
      <c r="N420" s="572"/>
      <c r="O420" s="572"/>
      <c r="P420" s="572"/>
      <c r="Q420" s="572"/>
      <c r="R420" s="572"/>
      <c r="S420" s="572"/>
      <c r="T420" s="572"/>
      <c r="U420" s="572"/>
      <c r="V420" s="572"/>
      <c r="W420" s="572"/>
      <c r="X420" s="572"/>
      <c r="Y420" s="572"/>
      <c r="Z420" s="572"/>
    </row>
    <row r="421" spans="1:26" ht="15.75" hidden="1" customHeight="1">
      <c r="A421" s="572"/>
      <c r="B421" s="572"/>
      <c r="C421" s="572"/>
      <c r="D421" s="572"/>
      <c r="E421" s="572"/>
      <c r="F421" s="572"/>
      <c r="G421" s="572"/>
      <c r="H421" s="572"/>
      <c r="I421" s="572"/>
      <c r="J421" s="572"/>
      <c r="K421" s="572"/>
      <c r="L421" s="572"/>
      <c r="M421" s="572"/>
      <c r="N421" s="572"/>
      <c r="O421" s="572"/>
      <c r="P421" s="572"/>
      <c r="Q421" s="572"/>
      <c r="R421" s="572"/>
      <c r="S421" s="572"/>
      <c r="T421" s="572"/>
      <c r="U421" s="572"/>
      <c r="V421" s="572"/>
      <c r="W421" s="572"/>
      <c r="X421" s="572"/>
      <c r="Y421" s="572"/>
      <c r="Z421" s="572"/>
    </row>
    <row r="422" spans="1:26" ht="15.75" hidden="1" customHeight="1">
      <c r="A422" s="572"/>
      <c r="B422" s="572"/>
      <c r="C422" s="572"/>
      <c r="D422" s="572"/>
      <c r="E422" s="572"/>
      <c r="F422" s="572"/>
      <c r="G422" s="572"/>
      <c r="H422" s="572"/>
      <c r="I422" s="572"/>
      <c r="J422" s="572"/>
      <c r="K422" s="572"/>
      <c r="L422" s="572"/>
      <c r="M422" s="572"/>
      <c r="N422" s="572"/>
      <c r="O422" s="572"/>
      <c r="P422" s="572"/>
      <c r="Q422" s="572"/>
      <c r="R422" s="572"/>
      <c r="S422" s="572"/>
      <c r="T422" s="572"/>
      <c r="U422" s="572"/>
      <c r="V422" s="572"/>
      <c r="W422" s="572"/>
      <c r="X422" s="572"/>
      <c r="Y422" s="572"/>
      <c r="Z422" s="572"/>
    </row>
    <row r="423" spans="1:26" ht="15.75" hidden="1" customHeight="1">
      <c r="A423" s="572"/>
      <c r="B423" s="572"/>
      <c r="C423" s="572"/>
      <c r="D423" s="572"/>
      <c r="E423" s="572"/>
      <c r="F423" s="572"/>
      <c r="G423" s="572"/>
      <c r="H423" s="572"/>
      <c r="I423" s="572"/>
      <c r="J423" s="572"/>
      <c r="K423" s="572"/>
      <c r="L423" s="572"/>
      <c r="M423" s="572"/>
      <c r="N423" s="572"/>
      <c r="O423" s="572"/>
      <c r="P423" s="572"/>
      <c r="Q423" s="572"/>
      <c r="R423" s="572"/>
      <c r="S423" s="572"/>
      <c r="T423" s="572"/>
      <c r="U423" s="572"/>
      <c r="V423" s="572"/>
      <c r="W423" s="572"/>
      <c r="X423" s="572"/>
      <c r="Y423" s="572"/>
      <c r="Z423" s="572"/>
    </row>
    <row r="424" spans="1:26" ht="15.75" hidden="1" customHeight="1">
      <c r="A424" s="572"/>
      <c r="B424" s="572"/>
      <c r="C424" s="572"/>
      <c r="D424" s="572"/>
      <c r="E424" s="572"/>
      <c r="F424" s="572"/>
      <c r="G424" s="572"/>
      <c r="H424" s="572"/>
      <c r="I424" s="572"/>
      <c r="J424" s="572"/>
      <c r="K424" s="572"/>
      <c r="L424" s="572"/>
      <c r="M424" s="572"/>
      <c r="N424" s="572"/>
      <c r="O424" s="572"/>
      <c r="P424" s="572"/>
      <c r="Q424" s="572"/>
      <c r="R424" s="572"/>
      <c r="S424" s="572"/>
      <c r="T424" s="572"/>
      <c r="U424" s="572"/>
      <c r="V424" s="572"/>
      <c r="W424" s="572"/>
      <c r="X424" s="572"/>
      <c r="Y424" s="572"/>
      <c r="Z424" s="572"/>
    </row>
    <row r="425" spans="1:26" ht="15.75" hidden="1" customHeight="1">
      <c r="A425" s="572"/>
      <c r="B425" s="572"/>
      <c r="C425" s="572"/>
      <c r="D425" s="572"/>
      <c r="E425" s="572"/>
      <c r="F425" s="572"/>
      <c r="G425" s="572"/>
      <c r="H425" s="572"/>
      <c r="I425" s="572"/>
      <c r="J425" s="572"/>
      <c r="K425" s="572"/>
      <c r="L425" s="572"/>
      <c r="M425" s="572"/>
      <c r="N425" s="572"/>
      <c r="O425" s="572"/>
      <c r="P425" s="572"/>
      <c r="Q425" s="572"/>
      <c r="R425" s="572"/>
      <c r="S425" s="572"/>
      <c r="T425" s="572"/>
      <c r="U425" s="572"/>
      <c r="V425" s="572"/>
      <c r="W425" s="572"/>
      <c r="X425" s="572"/>
      <c r="Y425" s="572"/>
      <c r="Z425" s="572"/>
    </row>
    <row r="426" spans="1:26" ht="15.75" hidden="1" customHeight="1">
      <c r="A426" s="572"/>
      <c r="B426" s="572"/>
      <c r="C426" s="572"/>
      <c r="D426" s="572"/>
      <c r="E426" s="572"/>
      <c r="F426" s="572"/>
      <c r="G426" s="572"/>
      <c r="H426" s="572"/>
      <c r="I426" s="572"/>
      <c r="J426" s="572"/>
      <c r="K426" s="572"/>
      <c r="L426" s="572"/>
      <c r="M426" s="572"/>
      <c r="N426" s="572"/>
      <c r="O426" s="572"/>
      <c r="P426" s="572"/>
      <c r="Q426" s="572"/>
      <c r="R426" s="572"/>
      <c r="S426" s="572"/>
      <c r="T426" s="572"/>
      <c r="U426" s="572"/>
      <c r="V426" s="572"/>
      <c r="W426" s="572"/>
      <c r="X426" s="572"/>
      <c r="Y426" s="572"/>
      <c r="Z426" s="572"/>
    </row>
    <row r="427" spans="1:26" ht="15.75" hidden="1" customHeight="1">
      <c r="A427" s="572"/>
      <c r="B427" s="572"/>
      <c r="C427" s="572"/>
      <c r="D427" s="572"/>
      <c r="E427" s="572"/>
      <c r="F427" s="572"/>
      <c r="G427" s="572"/>
      <c r="H427" s="572"/>
      <c r="I427" s="572"/>
      <c r="J427" s="572"/>
      <c r="K427" s="572"/>
      <c r="L427" s="572"/>
      <c r="M427" s="572"/>
      <c r="N427" s="572"/>
      <c r="O427" s="572"/>
      <c r="P427" s="572"/>
      <c r="Q427" s="572"/>
      <c r="R427" s="572"/>
      <c r="S427" s="572"/>
      <c r="T427" s="572"/>
      <c r="U427" s="572"/>
      <c r="V427" s="572"/>
      <c r="W427" s="572"/>
      <c r="X427" s="572"/>
      <c r="Y427" s="572"/>
      <c r="Z427" s="572"/>
    </row>
    <row r="428" spans="1:26" ht="15.75" hidden="1" customHeight="1">
      <c r="A428" s="572"/>
      <c r="B428" s="572"/>
      <c r="C428" s="572"/>
      <c r="D428" s="572"/>
      <c r="E428" s="572"/>
      <c r="F428" s="572"/>
      <c r="G428" s="572"/>
      <c r="H428" s="572"/>
      <c r="I428" s="572"/>
      <c r="J428" s="572"/>
      <c r="K428" s="572"/>
      <c r="L428" s="572"/>
      <c r="M428" s="572"/>
      <c r="N428" s="572"/>
      <c r="O428" s="572"/>
      <c r="P428" s="572"/>
      <c r="Q428" s="572"/>
      <c r="R428" s="572"/>
      <c r="S428" s="572"/>
      <c r="T428" s="572"/>
      <c r="U428" s="572"/>
      <c r="V428" s="572"/>
      <c r="W428" s="572"/>
      <c r="X428" s="572"/>
      <c r="Y428" s="572"/>
      <c r="Z428" s="572"/>
    </row>
    <row r="429" spans="1:26" ht="15.75" hidden="1" customHeight="1">
      <c r="A429" s="572"/>
      <c r="B429" s="572"/>
      <c r="C429" s="572"/>
      <c r="D429" s="572"/>
      <c r="E429" s="572"/>
      <c r="F429" s="572"/>
      <c r="G429" s="572"/>
      <c r="H429" s="572"/>
      <c r="I429" s="572"/>
      <c r="J429" s="572"/>
      <c r="K429" s="572"/>
      <c r="L429" s="572"/>
      <c r="M429" s="572"/>
      <c r="N429" s="572"/>
      <c r="O429" s="572"/>
      <c r="P429" s="572"/>
      <c r="Q429" s="572"/>
      <c r="R429" s="572"/>
      <c r="S429" s="572"/>
      <c r="T429" s="572"/>
      <c r="U429" s="572"/>
      <c r="V429" s="572"/>
      <c r="W429" s="572"/>
      <c r="X429" s="572"/>
      <c r="Y429" s="572"/>
      <c r="Z429" s="572"/>
    </row>
    <row r="430" spans="1:26" ht="15.75" hidden="1" customHeight="1">
      <c r="A430" s="572"/>
      <c r="B430" s="572"/>
      <c r="C430" s="572"/>
      <c r="D430" s="572"/>
      <c r="E430" s="572"/>
      <c r="F430" s="572"/>
      <c r="G430" s="572"/>
      <c r="H430" s="572"/>
      <c r="I430" s="572"/>
      <c r="J430" s="572"/>
      <c r="K430" s="572"/>
      <c r="L430" s="572"/>
      <c r="M430" s="572"/>
      <c r="N430" s="572"/>
      <c r="O430" s="572"/>
      <c r="P430" s="572"/>
      <c r="Q430" s="572"/>
      <c r="R430" s="572"/>
      <c r="S430" s="572"/>
      <c r="T430" s="572"/>
      <c r="U430" s="572"/>
      <c r="V430" s="572"/>
      <c r="W430" s="572"/>
      <c r="X430" s="572"/>
      <c r="Y430" s="572"/>
      <c r="Z430" s="572"/>
    </row>
    <row r="431" spans="1:26" ht="15.75" hidden="1" customHeight="1">
      <c r="A431" s="572"/>
      <c r="B431" s="572"/>
      <c r="C431" s="572"/>
      <c r="D431" s="572"/>
      <c r="E431" s="572"/>
      <c r="F431" s="572"/>
      <c r="G431" s="572"/>
      <c r="H431" s="572"/>
      <c r="I431" s="572"/>
      <c r="J431" s="572"/>
      <c r="K431" s="572"/>
      <c r="L431" s="572"/>
      <c r="M431" s="572"/>
      <c r="N431" s="572"/>
      <c r="O431" s="572"/>
      <c r="P431" s="572"/>
      <c r="Q431" s="572"/>
      <c r="R431" s="572"/>
      <c r="S431" s="572"/>
      <c r="T431" s="572"/>
      <c r="U431" s="572"/>
      <c r="V431" s="572"/>
      <c r="W431" s="572"/>
      <c r="X431" s="572"/>
      <c r="Y431" s="572"/>
      <c r="Z431" s="572"/>
    </row>
    <row r="432" spans="1:26" ht="15.75" hidden="1" customHeight="1">
      <c r="A432" s="572"/>
      <c r="B432" s="572"/>
      <c r="C432" s="572"/>
      <c r="D432" s="572"/>
      <c r="E432" s="572"/>
      <c r="F432" s="572"/>
      <c r="G432" s="572"/>
      <c r="H432" s="572"/>
      <c r="I432" s="572"/>
      <c r="J432" s="572"/>
      <c r="K432" s="572"/>
      <c r="L432" s="572"/>
      <c r="M432" s="572"/>
      <c r="N432" s="572"/>
      <c r="O432" s="572"/>
      <c r="P432" s="572"/>
      <c r="Q432" s="572"/>
      <c r="R432" s="572"/>
      <c r="S432" s="572"/>
      <c r="T432" s="572"/>
      <c r="U432" s="572"/>
      <c r="V432" s="572"/>
      <c r="W432" s="572"/>
      <c r="X432" s="572"/>
      <c r="Y432" s="572"/>
      <c r="Z432" s="572"/>
    </row>
    <row r="433" spans="1:26" ht="15.75" hidden="1" customHeight="1">
      <c r="A433" s="572"/>
      <c r="B433" s="572"/>
      <c r="C433" s="572"/>
      <c r="D433" s="572"/>
      <c r="E433" s="572"/>
      <c r="F433" s="572"/>
      <c r="G433" s="572"/>
      <c r="H433" s="572"/>
      <c r="I433" s="572"/>
      <c r="J433" s="572"/>
      <c r="K433" s="572"/>
      <c r="L433" s="572"/>
      <c r="M433" s="572"/>
      <c r="N433" s="572"/>
      <c r="O433" s="572"/>
      <c r="P433" s="572"/>
      <c r="Q433" s="572"/>
      <c r="R433" s="572"/>
      <c r="S433" s="572"/>
      <c r="T433" s="572"/>
      <c r="U433" s="572"/>
      <c r="V433" s="572"/>
      <c r="W433" s="572"/>
      <c r="X433" s="572"/>
      <c r="Y433" s="572"/>
      <c r="Z433" s="572"/>
    </row>
    <row r="434" spans="1:26" ht="15.75" hidden="1" customHeight="1">
      <c r="A434" s="572"/>
      <c r="B434" s="572"/>
      <c r="C434" s="572"/>
      <c r="D434" s="572"/>
      <c r="E434" s="572"/>
      <c r="F434" s="572"/>
      <c r="G434" s="572"/>
      <c r="H434" s="572"/>
      <c r="I434" s="572"/>
      <c r="J434" s="572"/>
      <c r="K434" s="572"/>
      <c r="L434" s="572"/>
      <c r="M434" s="572"/>
      <c r="N434" s="572"/>
      <c r="O434" s="572"/>
      <c r="P434" s="572"/>
      <c r="Q434" s="572"/>
      <c r="R434" s="572"/>
      <c r="S434" s="572"/>
      <c r="T434" s="572"/>
      <c r="U434" s="572"/>
      <c r="V434" s="572"/>
      <c r="W434" s="572"/>
      <c r="X434" s="572"/>
      <c r="Y434" s="572"/>
      <c r="Z434" s="572"/>
    </row>
    <row r="435" spans="1:26" ht="15.75" hidden="1" customHeight="1">
      <c r="A435" s="572"/>
      <c r="B435" s="572"/>
      <c r="C435" s="572"/>
      <c r="D435" s="572"/>
      <c r="E435" s="572"/>
      <c r="F435" s="572"/>
      <c r="G435" s="572"/>
      <c r="H435" s="572"/>
      <c r="I435" s="572"/>
      <c r="J435" s="572"/>
      <c r="K435" s="572"/>
      <c r="L435" s="572"/>
      <c r="M435" s="572"/>
      <c r="N435" s="572"/>
      <c r="O435" s="572"/>
      <c r="P435" s="572"/>
      <c r="Q435" s="572"/>
      <c r="R435" s="572"/>
      <c r="S435" s="572"/>
      <c r="T435" s="572"/>
      <c r="U435" s="572"/>
      <c r="V435" s="572"/>
      <c r="W435" s="572"/>
      <c r="X435" s="572"/>
      <c r="Y435" s="572"/>
      <c r="Z435" s="572"/>
    </row>
    <row r="436" spans="1:26" ht="15.75" hidden="1" customHeight="1">
      <c r="A436" s="572"/>
      <c r="B436" s="572"/>
      <c r="C436" s="572"/>
      <c r="D436" s="572"/>
      <c r="E436" s="572"/>
      <c r="F436" s="572"/>
      <c r="G436" s="572"/>
      <c r="H436" s="572"/>
      <c r="I436" s="572"/>
      <c r="J436" s="572"/>
      <c r="K436" s="572"/>
      <c r="L436" s="572"/>
      <c r="M436" s="572"/>
      <c r="N436" s="572"/>
      <c r="O436" s="572"/>
      <c r="P436" s="572"/>
      <c r="Q436" s="572"/>
      <c r="R436" s="572"/>
      <c r="S436" s="572"/>
      <c r="T436" s="572"/>
      <c r="U436" s="572"/>
      <c r="V436" s="572"/>
      <c r="W436" s="572"/>
      <c r="X436" s="572"/>
      <c r="Y436" s="572"/>
      <c r="Z436" s="572"/>
    </row>
    <row r="437" spans="1:26" ht="15.75" hidden="1" customHeight="1">
      <c r="A437" s="572"/>
      <c r="B437" s="572"/>
      <c r="C437" s="572"/>
      <c r="D437" s="572"/>
      <c r="E437" s="572"/>
      <c r="F437" s="572"/>
      <c r="G437" s="572"/>
      <c r="H437" s="572"/>
      <c r="I437" s="572"/>
      <c r="J437" s="572"/>
      <c r="K437" s="572"/>
      <c r="L437" s="572"/>
      <c r="M437" s="572"/>
      <c r="N437" s="572"/>
      <c r="O437" s="572"/>
      <c r="P437" s="572"/>
      <c r="Q437" s="572"/>
      <c r="R437" s="572"/>
      <c r="S437" s="572"/>
      <c r="T437" s="572"/>
      <c r="U437" s="572"/>
      <c r="V437" s="572"/>
      <c r="W437" s="572"/>
      <c r="X437" s="572"/>
      <c r="Y437" s="572"/>
      <c r="Z437" s="572"/>
    </row>
    <row r="438" spans="1:26" ht="15.75" hidden="1" customHeight="1">
      <c r="A438" s="572"/>
      <c r="B438" s="572"/>
      <c r="C438" s="572"/>
      <c r="D438" s="572"/>
      <c r="E438" s="572"/>
      <c r="F438" s="572"/>
      <c r="G438" s="572"/>
      <c r="H438" s="572"/>
      <c r="I438" s="572"/>
      <c r="J438" s="572"/>
      <c r="K438" s="572"/>
      <c r="L438" s="572"/>
      <c r="M438" s="572"/>
      <c r="N438" s="572"/>
      <c r="O438" s="572"/>
      <c r="P438" s="572"/>
      <c r="Q438" s="572"/>
      <c r="R438" s="572"/>
      <c r="S438" s="572"/>
      <c r="T438" s="572"/>
      <c r="U438" s="572"/>
      <c r="V438" s="572"/>
      <c r="W438" s="572"/>
      <c r="X438" s="572"/>
      <c r="Y438" s="572"/>
      <c r="Z438" s="572"/>
    </row>
    <row r="439" spans="1:26" ht="15.75" hidden="1" customHeight="1">
      <c r="A439" s="572"/>
      <c r="B439" s="572"/>
      <c r="C439" s="572"/>
      <c r="D439" s="572"/>
      <c r="E439" s="572"/>
      <c r="F439" s="572"/>
      <c r="G439" s="572"/>
      <c r="H439" s="572"/>
      <c r="I439" s="572"/>
      <c r="J439" s="572"/>
      <c r="K439" s="572"/>
      <c r="L439" s="572"/>
      <c r="M439" s="572"/>
      <c r="N439" s="572"/>
      <c r="O439" s="572"/>
      <c r="P439" s="572"/>
      <c r="Q439" s="572"/>
      <c r="R439" s="572"/>
      <c r="S439" s="572"/>
      <c r="T439" s="572"/>
      <c r="U439" s="572"/>
      <c r="V439" s="572"/>
      <c r="W439" s="572"/>
      <c r="X439" s="572"/>
      <c r="Y439" s="572"/>
      <c r="Z439" s="572"/>
    </row>
    <row r="440" spans="1:26" ht="15.75" hidden="1" customHeight="1">
      <c r="A440" s="572"/>
      <c r="B440" s="572"/>
      <c r="C440" s="572"/>
      <c r="D440" s="572"/>
      <c r="E440" s="572"/>
      <c r="F440" s="572"/>
      <c r="G440" s="572"/>
      <c r="H440" s="572"/>
      <c r="I440" s="572"/>
      <c r="J440" s="572"/>
      <c r="K440" s="572"/>
      <c r="L440" s="572"/>
      <c r="M440" s="572"/>
      <c r="N440" s="572"/>
      <c r="O440" s="572"/>
      <c r="P440" s="572"/>
      <c r="Q440" s="572"/>
      <c r="R440" s="572"/>
      <c r="S440" s="572"/>
      <c r="T440" s="572"/>
      <c r="U440" s="572"/>
      <c r="V440" s="572"/>
      <c r="W440" s="572"/>
      <c r="X440" s="572"/>
      <c r="Y440" s="572"/>
      <c r="Z440" s="572"/>
    </row>
    <row r="441" spans="1:26" ht="15.75" hidden="1" customHeight="1">
      <c r="A441" s="572"/>
      <c r="B441" s="572"/>
      <c r="C441" s="572"/>
      <c r="D441" s="572"/>
      <c r="E441" s="572"/>
      <c r="F441" s="572"/>
      <c r="G441" s="572"/>
      <c r="H441" s="572"/>
      <c r="I441" s="572"/>
      <c r="J441" s="572"/>
      <c r="K441" s="572"/>
      <c r="L441" s="572"/>
      <c r="M441" s="572"/>
      <c r="N441" s="572"/>
      <c r="O441" s="572"/>
      <c r="P441" s="572"/>
      <c r="Q441" s="572"/>
      <c r="R441" s="572"/>
      <c r="S441" s="572"/>
      <c r="T441" s="572"/>
      <c r="U441" s="572"/>
      <c r="V441" s="572"/>
      <c r="W441" s="572"/>
      <c r="X441" s="572"/>
      <c r="Y441" s="572"/>
      <c r="Z441" s="572"/>
    </row>
    <row r="442" spans="1:26" ht="15.75" hidden="1" customHeight="1">
      <c r="A442" s="572"/>
      <c r="B442" s="572"/>
      <c r="C442" s="572"/>
      <c r="D442" s="572"/>
      <c r="E442" s="572"/>
      <c r="F442" s="572"/>
      <c r="G442" s="572"/>
      <c r="H442" s="572"/>
      <c r="I442" s="572"/>
      <c r="J442" s="572"/>
      <c r="K442" s="572"/>
      <c r="L442" s="572"/>
      <c r="M442" s="572"/>
      <c r="N442" s="572"/>
      <c r="O442" s="572"/>
      <c r="P442" s="572"/>
      <c r="Q442" s="572"/>
      <c r="R442" s="572"/>
      <c r="S442" s="572"/>
      <c r="T442" s="572"/>
      <c r="U442" s="572"/>
      <c r="V442" s="572"/>
      <c r="W442" s="572"/>
      <c r="X442" s="572"/>
      <c r="Y442" s="572"/>
      <c r="Z442" s="572"/>
    </row>
    <row r="443" spans="1:26" ht="15.75" hidden="1" customHeight="1">
      <c r="A443" s="572"/>
      <c r="B443" s="572"/>
      <c r="C443" s="572"/>
      <c r="D443" s="572"/>
      <c r="E443" s="572"/>
      <c r="F443" s="572"/>
      <c r="G443" s="572"/>
      <c r="H443" s="572"/>
      <c r="I443" s="572"/>
      <c r="J443" s="572"/>
      <c r="K443" s="572"/>
      <c r="L443" s="572"/>
      <c r="M443" s="572"/>
      <c r="N443" s="572"/>
      <c r="O443" s="572"/>
      <c r="P443" s="572"/>
      <c r="Q443" s="572"/>
      <c r="R443" s="572"/>
      <c r="S443" s="572"/>
      <c r="T443" s="572"/>
      <c r="U443" s="572"/>
      <c r="V443" s="572"/>
      <c r="W443" s="572"/>
      <c r="X443" s="572"/>
      <c r="Y443" s="572"/>
      <c r="Z443" s="572"/>
    </row>
    <row r="444" spans="1:26" ht="15.75" hidden="1" customHeight="1">
      <c r="A444" s="572"/>
      <c r="B444" s="572"/>
      <c r="C444" s="572"/>
      <c r="D444" s="572"/>
      <c r="E444" s="572"/>
      <c r="F444" s="572"/>
      <c r="G444" s="572"/>
      <c r="H444" s="572"/>
      <c r="I444" s="572"/>
      <c r="J444" s="572"/>
      <c r="K444" s="572"/>
      <c r="L444" s="572"/>
      <c r="M444" s="572"/>
      <c r="N444" s="572"/>
      <c r="O444" s="572"/>
      <c r="P444" s="572"/>
      <c r="Q444" s="572"/>
      <c r="R444" s="572"/>
      <c r="S444" s="572"/>
      <c r="T444" s="572"/>
      <c r="U444" s="572"/>
      <c r="V444" s="572"/>
      <c r="W444" s="572"/>
      <c r="X444" s="572"/>
      <c r="Y444" s="572"/>
      <c r="Z444" s="572"/>
    </row>
    <row r="445" spans="1:26" ht="15.75" hidden="1" customHeight="1">
      <c r="A445" s="572"/>
      <c r="B445" s="572"/>
      <c r="C445" s="572"/>
      <c r="D445" s="572"/>
      <c r="E445" s="572"/>
      <c r="F445" s="572"/>
      <c r="G445" s="572"/>
      <c r="H445" s="572"/>
      <c r="I445" s="572"/>
      <c r="J445" s="572"/>
      <c r="K445" s="572"/>
      <c r="L445" s="572"/>
      <c r="M445" s="572"/>
      <c r="N445" s="572"/>
      <c r="O445" s="572"/>
      <c r="P445" s="572"/>
      <c r="Q445" s="572"/>
      <c r="R445" s="572"/>
      <c r="S445" s="572"/>
      <c r="T445" s="572"/>
      <c r="U445" s="572"/>
      <c r="V445" s="572"/>
      <c r="W445" s="572"/>
      <c r="X445" s="572"/>
      <c r="Y445" s="572"/>
      <c r="Z445" s="572"/>
    </row>
    <row r="446" spans="1:26" ht="15.75" hidden="1" customHeight="1">
      <c r="A446" s="572"/>
      <c r="B446" s="572"/>
      <c r="C446" s="572"/>
      <c r="D446" s="572"/>
      <c r="E446" s="572"/>
      <c r="F446" s="572"/>
      <c r="G446" s="572"/>
      <c r="H446" s="572"/>
      <c r="I446" s="572"/>
      <c r="J446" s="572"/>
      <c r="K446" s="572"/>
      <c r="L446" s="572"/>
      <c r="M446" s="572"/>
      <c r="N446" s="572"/>
      <c r="O446" s="572"/>
      <c r="P446" s="572"/>
      <c r="Q446" s="572"/>
      <c r="R446" s="572"/>
      <c r="S446" s="572"/>
      <c r="T446" s="572"/>
      <c r="U446" s="572"/>
      <c r="V446" s="572"/>
      <c r="W446" s="572"/>
      <c r="X446" s="572"/>
      <c r="Y446" s="572"/>
      <c r="Z446" s="572"/>
    </row>
    <row r="447" spans="1:26" ht="15.75" hidden="1" customHeight="1">
      <c r="A447" s="572"/>
      <c r="B447" s="572"/>
      <c r="C447" s="572"/>
      <c r="D447" s="572"/>
      <c r="E447" s="572"/>
      <c r="F447" s="572"/>
      <c r="G447" s="572"/>
      <c r="H447" s="572"/>
      <c r="I447" s="572"/>
      <c r="J447" s="572"/>
      <c r="K447" s="572"/>
      <c r="L447" s="572"/>
      <c r="M447" s="572"/>
      <c r="N447" s="572"/>
      <c r="O447" s="572"/>
      <c r="P447" s="572"/>
      <c r="Q447" s="572"/>
      <c r="R447" s="572"/>
      <c r="S447" s="572"/>
      <c r="T447" s="572"/>
      <c r="U447" s="572"/>
      <c r="V447" s="572"/>
      <c r="W447" s="572"/>
      <c r="X447" s="572"/>
      <c r="Y447" s="572"/>
      <c r="Z447" s="572"/>
    </row>
    <row r="448" spans="1:26" ht="15.75" hidden="1" customHeight="1">
      <c r="A448" s="572"/>
      <c r="B448" s="572"/>
      <c r="C448" s="572"/>
      <c r="D448" s="572"/>
      <c r="E448" s="572"/>
      <c r="F448" s="572"/>
      <c r="G448" s="572"/>
      <c r="H448" s="572"/>
      <c r="I448" s="572"/>
      <c r="J448" s="572"/>
      <c r="K448" s="572"/>
      <c r="L448" s="572"/>
      <c r="M448" s="572"/>
      <c r="N448" s="572"/>
      <c r="O448" s="572"/>
      <c r="P448" s="572"/>
      <c r="Q448" s="572"/>
      <c r="R448" s="572"/>
      <c r="S448" s="572"/>
      <c r="T448" s="572"/>
      <c r="U448" s="572"/>
      <c r="V448" s="572"/>
      <c r="W448" s="572"/>
      <c r="X448" s="572"/>
      <c r="Y448" s="572"/>
      <c r="Z448" s="572"/>
    </row>
    <row r="449" spans="1:26" ht="15.75" hidden="1" customHeight="1">
      <c r="A449" s="572"/>
      <c r="B449" s="572"/>
      <c r="C449" s="572"/>
      <c r="D449" s="572"/>
      <c r="E449" s="572"/>
      <c r="F449" s="572"/>
      <c r="G449" s="572"/>
      <c r="H449" s="572"/>
      <c r="I449" s="572"/>
      <c r="J449" s="572"/>
      <c r="K449" s="572"/>
      <c r="L449" s="572"/>
      <c r="M449" s="572"/>
      <c r="N449" s="572"/>
      <c r="O449" s="572"/>
      <c r="P449" s="572"/>
      <c r="Q449" s="572"/>
      <c r="R449" s="572"/>
      <c r="S449" s="572"/>
      <c r="T449" s="572"/>
      <c r="U449" s="572"/>
      <c r="V449" s="572"/>
      <c r="W449" s="572"/>
      <c r="X449" s="572"/>
      <c r="Y449" s="572"/>
      <c r="Z449" s="572"/>
    </row>
    <row r="450" spans="1:26" ht="15.75" hidden="1" customHeight="1">
      <c r="A450" s="572"/>
      <c r="B450" s="572"/>
      <c r="C450" s="572"/>
      <c r="D450" s="572"/>
      <c r="E450" s="572"/>
      <c r="F450" s="572"/>
      <c r="G450" s="572"/>
      <c r="H450" s="572"/>
      <c r="I450" s="572"/>
      <c r="J450" s="572"/>
      <c r="K450" s="572"/>
      <c r="L450" s="572"/>
      <c r="M450" s="572"/>
      <c r="N450" s="572"/>
      <c r="O450" s="572"/>
      <c r="P450" s="572"/>
      <c r="Q450" s="572"/>
      <c r="R450" s="572"/>
      <c r="S450" s="572"/>
      <c r="T450" s="572"/>
      <c r="U450" s="572"/>
      <c r="V450" s="572"/>
      <c r="W450" s="572"/>
      <c r="X450" s="572"/>
      <c r="Y450" s="572"/>
      <c r="Z450" s="572"/>
    </row>
    <row r="451" spans="1:26" ht="15.75" hidden="1" customHeight="1">
      <c r="A451" s="572"/>
      <c r="B451" s="572"/>
      <c r="C451" s="572"/>
      <c r="D451" s="572"/>
      <c r="E451" s="572"/>
      <c r="F451" s="572"/>
      <c r="G451" s="572"/>
      <c r="H451" s="572"/>
      <c r="I451" s="572"/>
      <c r="J451" s="572"/>
      <c r="K451" s="572"/>
      <c r="L451" s="572"/>
      <c r="M451" s="572"/>
      <c r="N451" s="572"/>
      <c r="O451" s="572"/>
      <c r="P451" s="572"/>
      <c r="Q451" s="572"/>
      <c r="R451" s="572"/>
      <c r="S451" s="572"/>
      <c r="T451" s="572"/>
      <c r="U451" s="572"/>
      <c r="V451" s="572"/>
      <c r="W451" s="572"/>
      <c r="X451" s="572"/>
      <c r="Y451" s="572"/>
      <c r="Z451" s="572"/>
    </row>
    <row r="452" spans="1:26" ht="15.75" hidden="1" customHeight="1">
      <c r="A452" s="572"/>
      <c r="B452" s="572"/>
      <c r="C452" s="572"/>
      <c r="D452" s="572"/>
      <c r="E452" s="572"/>
      <c r="F452" s="572"/>
      <c r="G452" s="572"/>
      <c r="H452" s="572"/>
      <c r="I452" s="572"/>
      <c r="J452" s="572"/>
      <c r="K452" s="572"/>
      <c r="L452" s="572"/>
      <c r="M452" s="572"/>
      <c r="N452" s="572"/>
      <c r="O452" s="572"/>
      <c r="P452" s="572"/>
      <c r="Q452" s="572"/>
      <c r="R452" s="572"/>
      <c r="S452" s="572"/>
      <c r="T452" s="572"/>
      <c r="U452" s="572"/>
      <c r="V452" s="572"/>
      <c r="W452" s="572"/>
      <c r="X452" s="572"/>
      <c r="Y452" s="572"/>
      <c r="Z452" s="572"/>
    </row>
    <row r="453" spans="1:26" ht="15.75" hidden="1" customHeight="1">
      <c r="A453" s="572"/>
      <c r="B453" s="572"/>
      <c r="C453" s="572"/>
      <c r="D453" s="572"/>
      <c r="E453" s="572"/>
      <c r="F453" s="572"/>
      <c r="G453" s="572"/>
      <c r="H453" s="572"/>
      <c r="I453" s="572"/>
      <c r="J453" s="572"/>
      <c r="K453" s="572"/>
      <c r="L453" s="572"/>
      <c r="M453" s="572"/>
      <c r="N453" s="572"/>
      <c r="O453" s="572"/>
      <c r="P453" s="572"/>
      <c r="Q453" s="572"/>
      <c r="R453" s="572"/>
      <c r="S453" s="572"/>
      <c r="T453" s="572"/>
      <c r="U453" s="572"/>
      <c r="V453" s="572"/>
      <c r="W453" s="572"/>
      <c r="X453" s="572"/>
      <c r="Y453" s="572"/>
      <c r="Z453" s="572"/>
    </row>
    <row r="454" spans="1:26" ht="15.75" hidden="1" customHeight="1">
      <c r="A454" s="572"/>
      <c r="B454" s="572"/>
      <c r="C454" s="572"/>
      <c r="D454" s="572"/>
      <c r="E454" s="572"/>
      <c r="F454" s="572"/>
      <c r="G454" s="572"/>
      <c r="H454" s="572"/>
      <c r="I454" s="572"/>
      <c r="J454" s="572"/>
      <c r="K454" s="572"/>
      <c r="L454" s="572"/>
      <c r="M454" s="572"/>
      <c r="N454" s="572"/>
      <c r="O454" s="572"/>
      <c r="P454" s="572"/>
      <c r="Q454" s="572"/>
      <c r="R454" s="572"/>
      <c r="S454" s="572"/>
      <c r="T454" s="572"/>
      <c r="U454" s="572"/>
      <c r="V454" s="572"/>
      <c r="W454" s="572"/>
      <c r="X454" s="572"/>
      <c r="Y454" s="572"/>
      <c r="Z454" s="572"/>
    </row>
    <row r="455" spans="1:26" ht="15.75" hidden="1" customHeight="1">
      <c r="A455" s="572"/>
      <c r="B455" s="572"/>
      <c r="C455" s="572"/>
      <c r="D455" s="572"/>
      <c r="E455" s="572"/>
      <c r="F455" s="572"/>
      <c r="G455" s="572"/>
      <c r="H455" s="572"/>
      <c r="I455" s="572"/>
      <c r="J455" s="572"/>
      <c r="K455" s="572"/>
      <c r="L455" s="572"/>
      <c r="M455" s="572"/>
      <c r="N455" s="572"/>
      <c r="O455" s="572"/>
      <c r="P455" s="572"/>
      <c r="Q455" s="572"/>
      <c r="R455" s="572"/>
      <c r="S455" s="572"/>
      <c r="T455" s="572"/>
      <c r="U455" s="572"/>
      <c r="V455" s="572"/>
      <c r="W455" s="572"/>
      <c r="X455" s="572"/>
      <c r="Y455" s="572"/>
      <c r="Z455" s="572"/>
    </row>
    <row r="456" spans="1:26" ht="15.75" hidden="1" customHeight="1">
      <c r="A456" s="572"/>
      <c r="B456" s="572"/>
      <c r="C456" s="572"/>
      <c r="D456" s="572"/>
      <c r="E456" s="572"/>
      <c r="F456" s="572"/>
      <c r="G456" s="572"/>
      <c r="H456" s="572"/>
      <c r="I456" s="572"/>
      <c r="J456" s="572"/>
      <c r="K456" s="572"/>
      <c r="L456" s="572"/>
      <c r="M456" s="572"/>
      <c r="N456" s="572"/>
      <c r="O456" s="572"/>
      <c r="P456" s="572"/>
      <c r="Q456" s="572"/>
      <c r="R456" s="572"/>
      <c r="S456" s="572"/>
      <c r="T456" s="572"/>
      <c r="U456" s="572"/>
      <c r="V456" s="572"/>
      <c r="W456" s="572"/>
      <c r="X456" s="572"/>
      <c r="Y456" s="572"/>
      <c r="Z456" s="572"/>
    </row>
    <row r="457" spans="1:26" ht="15.75" hidden="1" customHeight="1">
      <c r="A457" s="572"/>
      <c r="B457" s="572"/>
      <c r="C457" s="572"/>
      <c r="D457" s="572"/>
      <c r="E457" s="572"/>
      <c r="F457" s="572"/>
      <c r="G457" s="572"/>
      <c r="H457" s="572"/>
      <c r="I457" s="572"/>
      <c r="J457" s="572"/>
      <c r="K457" s="572"/>
      <c r="L457" s="572"/>
      <c r="M457" s="572"/>
      <c r="N457" s="572"/>
      <c r="O457" s="572"/>
      <c r="P457" s="572"/>
      <c r="Q457" s="572"/>
      <c r="R457" s="572"/>
      <c r="S457" s="572"/>
      <c r="T457" s="572"/>
      <c r="U457" s="572"/>
      <c r="V457" s="572"/>
      <c r="W457" s="572"/>
      <c r="X457" s="572"/>
      <c r="Y457" s="572"/>
      <c r="Z457" s="572"/>
    </row>
    <row r="458" spans="1:26" ht="15.75" hidden="1" customHeight="1">
      <c r="A458" s="572"/>
      <c r="B458" s="572"/>
      <c r="C458" s="572"/>
      <c r="D458" s="572"/>
      <c r="E458" s="572"/>
      <c r="F458" s="572"/>
      <c r="G458" s="572"/>
      <c r="H458" s="572"/>
      <c r="I458" s="572"/>
      <c r="J458" s="572"/>
      <c r="K458" s="572"/>
      <c r="L458" s="572"/>
      <c r="M458" s="572"/>
      <c r="N458" s="572"/>
      <c r="O458" s="572"/>
      <c r="P458" s="572"/>
      <c r="Q458" s="572"/>
      <c r="R458" s="572"/>
      <c r="S458" s="572"/>
      <c r="T458" s="572"/>
      <c r="U458" s="572"/>
      <c r="V458" s="572"/>
      <c r="W458" s="572"/>
      <c r="X458" s="572"/>
      <c r="Y458" s="572"/>
      <c r="Z458" s="572"/>
    </row>
    <row r="459" spans="1:26" ht="15.75" hidden="1" customHeight="1">
      <c r="A459" s="572"/>
      <c r="B459" s="572"/>
      <c r="C459" s="572"/>
      <c r="D459" s="572"/>
      <c r="E459" s="572"/>
      <c r="F459" s="572"/>
      <c r="G459" s="572"/>
      <c r="H459" s="572"/>
      <c r="I459" s="572"/>
      <c r="J459" s="572"/>
      <c r="K459" s="572"/>
      <c r="L459" s="572"/>
      <c r="M459" s="572"/>
      <c r="N459" s="572"/>
      <c r="O459" s="572"/>
      <c r="P459" s="572"/>
      <c r="Q459" s="572"/>
      <c r="R459" s="572"/>
      <c r="S459" s="572"/>
      <c r="T459" s="572"/>
      <c r="U459" s="572"/>
      <c r="V459" s="572"/>
      <c r="W459" s="572"/>
      <c r="X459" s="572"/>
      <c r="Y459" s="572"/>
      <c r="Z459" s="572"/>
    </row>
    <row r="460" spans="1:26" ht="15.75" hidden="1" customHeight="1">
      <c r="A460" s="572"/>
      <c r="B460" s="572"/>
      <c r="C460" s="572"/>
      <c r="D460" s="572"/>
      <c r="E460" s="572"/>
      <c r="F460" s="572"/>
      <c r="G460" s="572"/>
      <c r="H460" s="572"/>
      <c r="I460" s="572"/>
      <c r="J460" s="572"/>
      <c r="K460" s="572"/>
      <c r="L460" s="572"/>
      <c r="M460" s="572"/>
      <c r="N460" s="572"/>
      <c r="O460" s="572"/>
      <c r="P460" s="572"/>
      <c r="Q460" s="572"/>
      <c r="R460" s="572"/>
      <c r="S460" s="572"/>
      <c r="T460" s="572"/>
      <c r="U460" s="572"/>
      <c r="V460" s="572"/>
      <c r="W460" s="572"/>
      <c r="X460" s="572"/>
      <c r="Y460" s="572"/>
      <c r="Z460" s="572"/>
    </row>
    <row r="461" spans="1:26" ht="15.75" hidden="1" customHeight="1">
      <c r="A461" s="572"/>
      <c r="B461" s="572"/>
      <c r="C461" s="572"/>
      <c r="D461" s="572"/>
      <c r="E461" s="572"/>
      <c r="F461" s="572"/>
      <c r="G461" s="572"/>
      <c r="H461" s="572"/>
      <c r="I461" s="572"/>
      <c r="J461" s="572"/>
      <c r="K461" s="572"/>
      <c r="L461" s="572"/>
      <c r="M461" s="572"/>
      <c r="N461" s="572"/>
      <c r="O461" s="572"/>
      <c r="P461" s="572"/>
      <c r="Q461" s="572"/>
      <c r="R461" s="572"/>
      <c r="S461" s="572"/>
      <c r="T461" s="572"/>
      <c r="U461" s="572"/>
      <c r="V461" s="572"/>
      <c r="W461" s="572"/>
      <c r="X461" s="572"/>
      <c r="Y461" s="572"/>
      <c r="Z461" s="572"/>
    </row>
    <row r="462" spans="1:26" ht="15.75" hidden="1" customHeight="1">
      <c r="A462" s="572"/>
      <c r="B462" s="572"/>
      <c r="C462" s="572"/>
      <c r="D462" s="572"/>
      <c r="E462" s="572"/>
      <c r="F462" s="572"/>
      <c r="G462" s="572"/>
      <c r="H462" s="572"/>
      <c r="I462" s="572"/>
      <c r="J462" s="572"/>
      <c r="K462" s="572"/>
      <c r="L462" s="572"/>
      <c r="M462" s="572"/>
      <c r="N462" s="572"/>
      <c r="O462" s="572"/>
      <c r="P462" s="572"/>
      <c r="Q462" s="572"/>
      <c r="R462" s="572"/>
      <c r="S462" s="572"/>
      <c r="T462" s="572"/>
      <c r="U462" s="572"/>
      <c r="V462" s="572"/>
      <c r="W462" s="572"/>
      <c r="X462" s="572"/>
      <c r="Y462" s="572"/>
      <c r="Z462" s="572"/>
    </row>
    <row r="463" spans="1:26" ht="15.75" hidden="1" customHeight="1">
      <c r="A463" s="572"/>
      <c r="B463" s="572"/>
      <c r="C463" s="572"/>
      <c r="D463" s="572"/>
      <c r="E463" s="572"/>
      <c r="F463" s="572"/>
      <c r="G463" s="572"/>
      <c r="H463" s="572"/>
      <c r="I463" s="572"/>
      <c r="J463" s="572"/>
      <c r="K463" s="572"/>
      <c r="L463" s="572"/>
      <c r="M463" s="572"/>
      <c r="N463" s="572"/>
      <c r="O463" s="572"/>
      <c r="P463" s="572"/>
      <c r="Q463" s="572"/>
      <c r="R463" s="572"/>
      <c r="S463" s="572"/>
      <c r="T463" s="572"/>
      <c r="U463" s="572"/>
      <c r="V463" s="572"/>
      <c r="W463" s="572"/>
      <c r="X463" s="572"/>
      <c r="Y463" s="572"/>
      <c r="Z463" s="572"/>
    </row>
    <row r="464" spans="1:26" ht="15.75" hidden="1" customHeight="1">
      <c r="A464" s="572"/>
      <c r="B464" s="572"/>
      <c r="C464" s="572"/>
      <c r="D464" s="572"/>
      <c r="E464" s="572"/>
      <c r="F464" s="572"/>
      <c r="G464" s="572"/>
      <c r="H464" s="572"/>
      <c r="I464" s="572"/>
      <c r="J464" s="572"/>
      <c r="K464" s="572"/>
      <c r="L464" s="572"/>
      <c r="M464" s="572"/>
      <c r="N464" s="572"/>
      <c r="O464" s="572"/>
      <c r="P464" s="572"/>
      <c r="Q464" s="572"/>
      <c r="R464" s="572"/>
      <c r="S464" s="572"/>
      <c r="T464" s="572"/>
      <c r="U464" s="572"/>
      <c r="V464" s="572"/>
      <c r="W464" s="572"/>
      <c r="X464" s="572"/>
      <c r="Y464" s="572"/>
      <c r="Z464" s="572"/>
    </row>
    <row r="465" spans="1:26" ht="15.75" hidden="1" customHeight="1">
      <c r="A465" s="572"/>
      <c r="B465" s="572"/>
      <c r="C465" s="572"/>
      <c r="D465" s="572"/>
      <c r="E465" s="572"/>
      <c r="F465" s="572"/>
      <c r="G465" s="572"/>
      <c r="H465" s="572"/>
      <c r="I465" s="572"/>
      <c r="J465" s="572"/>
      <c r="K465" s="572"/>
      <c r="L465" s="572"/>
      <c r="M465" s="572"/>
      <c r="N465" s="572"/>
      <c r="O465" s="572"/>
      <c r="P465" s="572"/>
      <c r="Q465" s="572"/>
      <c r="R465" s="572"/>
      <c r="S465" s="572"/>
      <c r="T465" s="572"/>
      <c r="U465" s="572"/>
      <c r="V465" s="572"/>
      <c r="W465" s="572"/>
      <c r="X465" s="572"/>
      <c r="Y465" s="572"/>
      <c r="Z465" s="572"/>
    </row>
    <row r="466" spans="1:26" ht="15.75" hidden="1" customHeight="1">
      <c r="A466" s="572"/>
      <c r="B466" s="572"/>
      <c r="C466" s="572"/>
      <c r="D466" s="572"/>
      <c r="E466" s="572"/>
      <c r="F466" s="572"/>
      <c r="G466" s="572"/>
      <c r="H466" s="572"/>
      <c r="I466" s="572"/>
      <c r="J466" s="572"/>
      <c r="K466" s="572"/>
      <c r="L466" s="572"/>
      <c r="M466" s="572"/>
      <c r="N466" s="572"/>
      <c r="O466" s="572"/>
      <c r="P466" s="572"/>
      <c r="Q466" s="572"/>
      <c r="R466" s="572"/>
      <c r="S466" s="572"/>
      <c r="T466" s="572"/>
      <c r="U466" s="572"/>
      <c r="V466" s="572"/>
      <c r="W466" s="572"/>
      <c r="X466" s="572"/>
      <c r="Y466" s="572"/>
      <c r="Z466" s="572"/>
    </row>
    <row r="467" spans="1:26" ht="15.75" hidden="1" customHeight="1">
      <c r="A467" s="572"/>
      <c r="B467" s="572"/>
      <c r="C467" s="572"/>
      <c r="D467" s="572"/>
      <c r="E467" s="572"/>
      <c r="F467" s="572"/>
      <c r="G467" s="572"/>
      <c r="H467" s="572"/>
      <c r="I467" s="572"/>
      <c r="J467" s="572"/>
      <c r="K467" s="572"/>
      <c r="L467" s="572"/>
      <c r="M467" s="572"/>
      <c r="N467" s="572"/>
      <c r="O467" s="572"/>
      <c r="P467" s="572"/>
      <c r="Q467" s="572"/>
      <c r="R467" s="572"/>
      <c r="S467" s="572"/>
      <c r="T467" s="572"/>
      <c r="U467" s="572"/>
      <c r="V467" s="572"/>
      <c r="W467" s="572"/>
      <c r="X467" s="572"/>
      <c r="Y467" s="572"/>
      <c r="Z467" s="572"/>
    </row>
    <row r="468" spans="1:26" ht="15.75" hidden="1" customHeight="1">
      <c r="A468" s="572"/>
      <c r="B468" s="572"/>
      <c r="C468" s="572"/>
      <c r="D468" s="572"/>
      <c r="E468" s="572"/>
      <c r="F468" s="572"/>
      <c r="G468" s="572"/>
      <c r="H468" s="572"/>
      <c r="I468" s="572"/>
      <c r="J468" s="572"/>
      <c r="K468" s="572"/>
      <c r="L468" s="572"/>
      <c r="M468" s="572"/>
      <c r="N468" s="572"/>
      <c r="O468" s="572"/>
      <c r="P468" s="572"/>
      <c r="Q468" s="572"/>
      <c r="R468" s="572"/>
      <c r="S468" s="572"/>
      <c r="T468" s="572"/>
      <c r="U468" s="572"/>
      <c r="V468" s="572"/>
      <c r="W468" s="572"/>
      <c r="X468" s="572"/>
      <c r="Y468" s="572"/>
      <c r="Z468" s="572"/>
    </row>
    <row r="469" spans="1:26" ht="15.75" hidden="1" customHeight="1">
      <c r="A469" s="572"/>
      <c r="B469" s="572"/>
      <c r="C469" s="572"/>
      <c r="D469" s="572"/>
      <c r="E469" s="572"/>
      <c r="F469" s="572"/>
      <c r="G469" s="572"/>
      <c r="H469" s="572"/>
      <c r="I469" s="572"/>
      <c r="J469" s="572"/>
      <c r="K469" s="572"/>
      <c r="L469" s="572"/>
      <c r="M469" s="572"/>
      <c r="N469" s="572"/>
      <c r="O469" s="572"/>
      <c r="P469" s="572"/>
      <c r="Q469" s="572"/>
      <c r="R469" s="572"/>
      <c r="S469" s="572"/>
      <c r="T469" s="572"/>
      <c r="U469" s="572"/>
      <c r="V469" s="572"/>
      <c r="W469" s="572"/>
      <c r="X469" s="572"/>
      <c r="Y469" s="572"/>
      <c r="Z469" s="572"/>
    </row>
    <row r="470" spans="1:26" ht="15.75" hidden="1" customHeight="1">
      <c r="A470" s="572"/>
      <c r="B470" s="572"/>
      <c r="C470" s="572"/>
      <c r="D470" s="572"/>
      <c r="E470" s="572"/>
      <c r="F470" s="572"/>
      <c r="G470" s="572"/>
      <c r="H470" s="572"/>
      <c r="I470" s="572"/>
      <c r="J470" s="572"/>
      <c r="K470" s="572"/>
      <c r="L470" s="572"/>
      <c r="M470" s="572"/>
      <c r="N470" s="572"/>
      <c r="O470" s="572"/>
      <c r="P470" s="572"/>
      <c r="Q470" s="572"/>
      <c r="R470" s="572"/>
      <c r="S470" s="572"/>
      <c r="T470" s="572"/>
      <c r="U470" s="572"/>
      <c r="V470" s="572"/>
      <c r="W470" s="572"/>
      <c r="X470" s="572"/>
      <c r="Y470" s="572"/>
      <c r="Z470" s="572"/>
    </row>
    <row r="471" spans="1:26" ht="15.75" hidden="1" customHeight="1">
      <c r="A471" s="572"/>
      <c r="B471" s="572"/>
      <c r="C471" s="572"/>
      <c r="D471" s="572"/>
      <c r="E471" s="572"/>
      <c r="F471" s="572"/>
      <c r="G471" s="572"/>
      <c r="H471" s="572"/>
      <c r="I471" s="572"/>
      <c r="J471" s="572"/>
      <c r="K471" s="572"/>
      <c r="L471" s="572"/>
      <c r="M471" s="572"/>
      <c r="N471" s="572"/>
      <c r="O471" s="572"/>
      <c r="P471" s="572"/>
      <c r="Q471" s="572"/>
      <c r="R471" s="572"/>
      <c r="S471" s="572"/>
      <c r="T471" s="572"/>
      <c r="U471" s="572"/>
      <c r="V471" s="572"/>
      <c r="W471" s="572"/>
      <c r="X471" s="572"/>
      <c r="Y471" s="572"/>
      <c r="Z471" s="572"/>
    </row>
    <row r="472" spans="1:26" ht="15.75" hidden="1" customHeight="1">
      <c r="A472" s="572"/>
      <c r="B472" s="572"/>
      <c r="C472" s="572"/>
      <c r="D472" s="572"/>
      <c r="E472" s="572"/>
      <c r="F472" s="572"/>
      <c r="G472" s="572"/>
      <c r="H472" s="572"/>
      <c r="I472" s="572"/>
      <c r="J472" s="572"/>
      <c r="K472" s="572"/>
      <c r="L472" s="572"/>
      <c r="M472" s="572"/>
      <c r="N472" s="572"/>
      <c r="O472" s="572"/>
      <c r="P472" s="572"/>
      <c r="Q472" s="572"/>
      <c r="R472" s="572"/>
      <c r="S472" s="572"/>
      <c r="T472" s="572"/>
      <c r="U472" s="572"/>
      <c r="V472" s="572"/>
      <c r="W472" s="572"/>
      <c r="X472" s="572"/>
      <c r="Y472" s="572"/>
      <c r="Z472" s="572"/>
    </row>
    <row r="473" spans="1:26" ht="15.75" hidden="1" customHeight="1">
      <c r="A473" s="572"/>
      <c r="B473" s="572"/>
      <c r="C473" s="572"/>
      <c r="D473" s="572"/>
      <c r="E473" s="572"/>
      <c r="F473" s="572"/>
      <c r="G473" s="572"/>
      <c r="H473" s="572"/>
      <c r="I473" s="572"/>
      <c r="J473" s="572"/>
      <c r="K473" s="572"/>
      <c r="L473" s="572"/>
      <c r="M473" s="572"/>
      <c r="N473" s="572"/>
      <c r="O473" s="572"/>
      <c r="P473" s="572"/>
      <c r="Q473" s="572"/>
      <c r="R473" s="572"/>
      <c r="S473" s="572"/>
      <c r="T473" s="572"/>
      <c r="U473" s="572"/>
      <c r="V473" s="572"/>
      <c r="W473" s="572"/>
      <c r="X473" s="572"/>
      <c r="Y473" s="572"/>
      <c r="Z473" s="572"/>
    </row>
    <row r="474" spans="1:26" ht="15.75" hidden="1" customHeight="1">
      <c r="A474" s="572"/>
      <c r="B474" s="572"/>
      <c r="C474" s="572"/>
      <c r="D474" s="572"/>
      <c r="E474" s="572"/>
      <c r="F474" s="572"/>
      <c r="G474" s="572"/>
      <c r="H474" s="572"/>
      <c r="I474" s="572"/>
      <c r="J474" s="572"/>
      <c r="K474" s="572"/>
      <c r="L474" s="572"/>
      <c r="M474" s="572"/>
      <c r="N474" s="572"/>
      <c r="O474" s="572"/>
      <c r="P474" s="572"/>
      <c r="Q474" s="572"/>
      <c r="R474" s="572"/>
      <c r="S474" s="572"/>
      <c r="T474" s="572"/>
      <c r="U474" s="572"/>
      <c r="V474" s="572"/>
      <c r="W474" s="572"/>
      <c r="X474" s="572"/>
      <c r="Y474" s="572"/>
      <c r="Z474" s="572"/>
    </row>
    <row r="475" spans="1:26" ht="15.75" hidden="1" customHeight="1">
      <c r="A475" s="572"/>
      <c r="B475" s="572"/>
      <c r="C475" s="572"/>
      <c r="D475" s="572"/>
      <c r="E475" s="572"/>
      <c r="F475" s="572"/>
      <c r="G475" s="572"/>
      <c r="H475" s="572"/>
      <c r="I475" s="572"/>
      <c r="J475" s="572"/>
      <c r="K475" s="572"/>
      <c r="L475" s="572"/>
      <c r="M475" s="572"/>
      <c r="N475" s="572"/>
      <c r="O475" s="572"/>
      <c r="P475" s="572"/>
      <c r="Q475" s="572"/>
      <c r="R475" s="572"/>
      <c r="S475" s="572"/>
      <c r="T475" s="572"/>
      <c r="U475" s="572"/>
      <c r="V475" s="572"/>
      <c r="W475" s="572"/>
      <c r="X475" s="572"/>
      <c r="Y475" s="572"/>
      <c r="Z475" s="572"/>
    </row>
    <row r="476" spans="1:26" ht="15.75" hidden="1" customHeight="1">
      <c r="A476" s="572"/>
      <c r="B476" s="572"/>
      <c r="C476" s="572"/>
      <c r="D476" s="572"/>
      <c r="E476" s="572"/>
      <c r="F476" s="572"/>
      <c r="G476" s="572"/>
      <c r="H476" s="572"/>
      <c r="I476" s="572"/>
      <c r="J476" s="572"/>
      <c r="K476" s="572"/>
      <c r="L476" s="572"/>
      <c r="M476" s="572"/>
      <c r="N476" s="572"/>
      <c r="O476" s="572"/>
      <c r="P476" s="572"/>
      <c r="Q476" s="572"/>
      <c r="R476" s="572"/>
      <c r="S476" s="572"/>
      <c r="T476" s="572"/>
      <c r="U476" s="572"/>
      <c r="V476" s="572"/>
      <c r="W476" s="572"/>
      <c r="X476" s="572"/>
      <c r="Y476" s="572"/>
      <c r="Z476" s="572"/>
    </row>
    <row r="477" spans="1:26" ht="15.75" hidden="1" customHeight="1">
      <c r="A477" s="572"/>
      <c r="B477" s="572"/>
      <c r="C477" s="572"/>
      <c r="D477" s="572"/>
      <c r="E477" s="572"/>
      <c r="F477" s="572"/>
      <c r="G477" s="572"/>
      <c r="H477" s="572"/>
      <c r="I477" s="572"/>
      <c r="J477" s="572"/>
      <c r="K477" s="572"/>
      <c r="L477" s="572"/>
      <c r="M477" s="572"/>
      <c r="N477" s="572"/>
      <c r="O477" s="572"/>
      <c r="P477" s="572"/>
      <c r="Q477" s="572"/>
      <c r="R477" s="572"/>
      <c r="S477" s="572"/>
      <c r="T477" s="572"/>
      <c r="U477" s="572"/>
      <c r="V477" s="572"/>
      <c r="W477" s="572"/>
      <c r="X477" s="572"/>
      <c r="Y477" s="572"/>
      <c r="Z477" s="572"/>
    </row>
    <row r="478" spans="1:26" ht="15.75" hidden="1" customHeight="1">
      <c r="A478" s="572"/>
      <c r="B478" s="572"/>
      <c r="C478" s="572"/>
      <c r="D478" s="572"/>
      <c r="E478" s="572"/>
      <c r="F478" s="572"/>
      <c r="G478" s="572"/>
      <c r="H478" s="572"/>
      <c r="I478" s="572"/>
      <c r="J478" s="572"/>
      <c r="K478" s="572"/>
      <c r="L478" s="572"/>
      <c r="M478" s="572"/>
      <c r="N478" s="572"/>
      <c r="O478" s="572"/>
      <c r="P478" s="572"/>
      <c r="Q478" s="572"/>
      <c r="R478" s="572"/>
      <c r="S478" s="572"/>
      <c r="T478" s="572"/>
      <c r="U478" s="572"/>
      <c r="V478" s="572"/>
      <c r="W478" s="572"/>
      <c r="X478" s="572"/>
      <c r="Y478" s="572"/>
      <c r="Z478" s="572"/>
    </row>
    <row r="479" spans="1:26" ht="15.75" hidden="1" customHeight="1">
      <c r="A479" s="572"/>
      <c r="B479" s="572"/>
      <c r="C479" s="572"/>
      <c r="D479" s="572"/>
      <c r="E479" s="572"/>
      <c r="F479" s="572"/>
      <c r="G479" s="572"/>
      <c r="H479" s="572"/>
      <c r="I479" s="572"/>
      <c r="J479" s="572"/>
      <c r="K479" s="572"/>
      <c r="L479" s="572"/>
      <c r="M479" s="572"/>
      <c r="N479" s="572"/>
      <c r="O479" s="572"/>
      <c r="P479" s="572"/>
      <c r="Q479" s="572"/>
      <c r="R479" s="572"/>
      <c r="S479" s="572"/>
      <c r="T479" s="572"/>
      <c r="U479" s="572"/>
      <c r="V479" s="572"/>
      <c r="W479" s="572"/>
      <c r="X479" s="572"/>
      <c r="Y479" s="572"/>
      <c r="Z479" s="572"/>
    </row>
    <row r="480" spans="1:26" ht="15.75" hidden="1" customHeight="1">
      <c r="A480" s="572"/>
      <c r="B480" s="572"/>
      <c r="C480" s="572"/>
      <c r="D480" s="572"/>
      <c r="E480" s="572"/>
      <c r="F480" s="572"/>
      <c r="G480" s="572"/>
      <c r="H480" s="572"/>
      <c r="I480" s="572"/>
      <c r="J480" s="572"/>
      <c r="K480" s="572"/>
      <c r="L480" s="572"/>
      <c r="M480" s="572"/>
      <c r="N480" s="572"/>
      <c r="O480" s="572"/>
      <c r="P480" s="572"/>
      <c r="Q480" s="572"/>
      <c r="R480" s="572"/>
      <c r="S480" s="572"/>
      <c r="T480" s="572"/>
      <c r="U480" s="572"/>
      <c r="V480" s="572"/>
      <c r="W480" s="572"/>
      <c r="X480" s="572"/>
      <c r="Y480" s="572"/>
      <c r="Z480" s="572"/>
    </row>
    <row r="481" spans="1:26" ht="15.75" hidden="1" customHeight="1">
      <c r="A481" s="572"/>
      <c r="B481" s="572"/>
      <c r="C481" s="572"/>
      <c r="D481" s="572"/>
      <c r="E481" s="572"/>
      <c r="F481" s="572"/>
      <c r="G481" s="572"/>
      <c r="H481" s="572"/>
      <c r="I481" s="572"/>
      <c r="J481" s="572"/>
      <c r="K481" s="572"/>
      <c r="L481" s="572"/>
      <c r="M481" s="572"/>
      <c r="N481" s="572"/>
      <c r="O481" s="572"/>
      <c r="P481" s="572"/>
      <c r="Q481" s="572"/>
      <c r="R481" s="572"/>
      <c r="S481" s="572"/>
      <c r="T481" s="572"/>
      <c r="U481" s="572"/>
      <c r="V481" s="572"/>
      <c r="W481" s="572"/>
      <c r="X481" s="572"/>
      <c r="Y481" s="572"/>
      <c r="Z481" s="572"/>
    </row>
    <row r="482" spans="1:26" ht="15.75" hidden="1" customHeight="1">
      <c r="A482" s="572"/>
      <c r="B482" s="572"/>
      <c r="C482" s="572"/>
      <c r="D482" s="572"/>
      <c r="E482" s="572"/>
      <c r="F482" s="572"/>
      <c r="G482" s="572"/>
      <c r="H482" s="572"/>
      <c r="I482" s="572"/>
      <c r="J482" s="572"/>
      <c r="K482" s="572"/>
      <c r="L482" s="572"/>
      <c r="M482" s="572"/>
      <c r="N482" s="572"/>
      <c r="O482" s="572"/>
      <c r="P482" s="572"/>
      <c r="Q482" s="572"/>
      <c r="R482" s="572"/>
      <c r="S482" s="572"/>
      <c r="T482" s="572"/>
      <c r="U482" s="572"/>
      <c r="V482" s="572"/>
      <c r="W482" s="572"/>
      <c r="X482" s="572"/>
      <c r="Y482" s="572"/>
      <c r="Z482" s="572"/>
    </row>
    <row r="483" spans="1:26" ht="15.75" hidden="1" customHeight="1">
      <c r="A483" s="572"/>
      <c r="B483" s="572"/>
      <c r="C483" s="572"/>
      <c r="D483" s="572"/>
      <c r="E483" s="572"/>
      <c r="F483" s="572"/>
      <c r="G483" s="572"/>
      <c r="H483" s="572"/>
      <c r="I483" s="572"/>
      <c r="J483" s="572"/>
      <c r="K483" s="572"/>
      <c r="L483" s="572"/>
      <c r="M483" s="572"/>
      <c r="N483" s="572"/>
      <c r="O483" s="572"/>
      <c r="P483" s="572"/>
      <c r="Q483" s="572"/>
      <c r="R483" s="572"/>
      <c r="S483" s="572"/>
      <c r="T483" s="572"/>
      <c r="U483" s="572"/>
      <c r="V483" s="572"/>
      <c r="W483" s="572"/>
      <c r="X483" s="572"/>
      <c r="Y483" s="572"/>
      <c r="Z483" s="572"/>
    </row>
    <row r="484" spans="1:26" ht="15.75" hidden="1" customHeight="1">
      <c r="A484" s="572"/>
      <c r="B484" s="572"/>
      <c r="C484" s="572"/>
      <c r="D484" s="572"/>
      <c r="E484" s="572"/>
      <c r="F484" s="572"/>
      <c r="G484" s="572"/>
      <c r="H484" s="572"/>
      <c r="I484" s="572"/>
      <c r="J484" s="572"/>
      <c r="K484" s="572"/>
      <c r="L484" s="572"/>
      <c r="M484" s="572"/>
      <c r="N484" s="572"/>
      <c r="O484" s="572"/>
      <c r="P484" s="572"/>
      <c r="Q484" s="572"/>
      <c r="R484" s="572"/>
      <c r="S484" s="572"/>
      <c r="T484" s="572"/>
      <c r="U484" s="572"/>
      <c r="V484" s="572"/>
      <c r="W484" s="572"/>
      <c r="X484" s="572"/>
      <c r="Y484" s="572"/>
      <c r="Z484" s="572"/>
    </row>
    <row r="485" spans="1:26" ht="15.75" hidden="1" customHeight="1">
      <c r="A485" s="572"/>
      <c r="B485" s="572"/>
      <c r="C485" s="572"/>
      <c r="D485" s="572"/>
      <c r="E485" s="572"/>
      <c r="F485" s="572"/>
      <c r="G485" s="572"/>
      <c r="H485" s="572"/>
      <c r="I485" s="572"/>
      <c r="J485" s="572"/>
      <c r="K485" s="572"/>
      <c r="L485" s="572"/>
      <c r="M485" s="572"/>
      <c r="N485" s="572"/>
      <c r="O485" s="572"/>
      <c r="P485" s="572"/>
      <c r="Q485" s="572"/>
      <c r="R485" s="572"/>
      <c r="S485" s="572"/>
      <c r="T485" s="572"/>
      <c r="U485" s="572"/>
      <c r="V485" s="572"/>
      <c r="W485" s="572"/>
      <c r="X485" s="572"/>
      <c r="Y485" s="572"/>
      <c r="Z485" s="572"/>
    </row>
    <row r="486" spans="1:26" ht="15.75" hidden="1" customHeight="1">
      <c r="A486" s="572"/>
      <c r="B486" s="572"/>
      <c r="C486" s="572"/>
      <c r="D486" s="572"/>
      <c r="E486" s="572"/>
      <c r="F486" s="572"/>
      <c r="G486" s="572"/>
      <c r="H486" s="572"/>
      <c r="I486" s="572"/>
      <c r="J486" s="572"/>
      <c r="K486" s="572"/>
      <c r="L486" s="572"/>
      <c r="M486" s="572"/>
      <c r="N486" s="572"/>
      <c r="O486" s="572"/>
      <c r="P486" s="572"/>
      <c r="Q486" s="572"/>
      <c r="R486" s="572"/>
      <c r="S486" s="572"/>
      <c r="T486" s="572"/>
      <c r="U486" s="572"/>
      <c r="V486" s="572"/>
      <c r="W486" s="572"/>
      <c r="X486" s="572"/>
      <c r="Y486" s="572"/>
      <c r="Z486" s="572"/>
    </row>
    <row r="487" spans="1:26" ht="15.75" hidden="1" customHeight="1">
      <c r="A487" s="572"/>
      <c r="B487" s="572"/>
      <c r="C487" s="572"/>
      <c r="D487" s="572"/>
      <c r="E487" s="572"/>
      <c r="F487" s="572"/>
      <c r="G487" s="572"/>
      <c r="H487" s="572"/>
      <c r="I487" s="572"/>
      <c r="J487" s="572"/>
      <c r="K487" s="572"/>
      <c r="L487" s="572"/>
      <c r="M487" s="572"/>
      <c r="N487" s="572"/>
      <c r="O487" s="572"/>
      <c r="P487" s="572"/>
      <c r="Q487" s="572"/>
      <c r="R487" s="572"/>
      <c r="S487" s="572"/>
      <c r="T487" s="572"/>
      <c r="U487" s="572"/>
      <c r="V487" s="572"/>
      <c r="W487" s="572"/>
      <c r="X487" s="572"/>
      <c r="Y487" s="572"/>
      <c r="Z487" s="572"/>
    </row>
    <row r="488" spans="1:26" ht="15.75" hidden="1" customHeight="1">
      <c r="A488" s="572"/>
      <c r="B488" s="572"/>
      <c r="C488" s="572"/>
      <c r="D488" s="572"/>
      <c r="E488" s="572"/>
      <c r="F488" s="572"/>
      <c r="G488" s="572"/>
      <c r="H488" s="572"/>
      <c r="I488" s="572"/>
      <c r="J488" s="572"/>
      <c r="K488" s="572"/>
      <c r="L488" s="572"/>
      <c r="M488" s="572"/>
      <c r="N488" s="572"/>
      <c r="O488" s="572"/>
      <c r="P488" s="572"/>
      <c r="Q488" s="572"/>
      <c r="R488" s="572"/>
      <c r="S488" s="572"/>
      <c r="T488" s="572"/>
      <c r="U488" s="572"/>
      <c r="V488" s="572"/>
      <c r="W488" s="572"/>
      <c r="X488" s="572"/>
      <c r="Y488" s="572"/>
      <c r="Z488" s="572"/>
    </row>
    <row r="489" spans="1:26" ht="15.75" hidden="1" customHeight="1">
      <c r="A489" s="572"/>
      <c r="B489" s="572"/>
      <c r="C489" s="572"/>
      <c r="D489" s="572"/>
      <c r="E489" s="572"/>
      <c r="F489" s="572"/>
      <c r="G489" s="572"/>
      <c r="H489" s="572"/>
      <c r="I489" s="572"/>
      <c r="J489" s="572"/>
      <c r="K489" s="572"/>
      <c r="L489" s="572"/>
      <c r="M489" s="572"/>
      <c r="N489" s="572"/>
      <c r="O489" s="572"/>
      <c r="P489" s="572"/>
      <c r="Q489" s="572"/>
      <c r="R489" s="572"/>
      <c r="S489" s="572"/>
      <c r="T489" s="572"/>
      <c r="U489" s="572"/>
      <c r="V489" s="572"/>
      <c r="W489" s="572"/>
      <c r="X489" s="572"/>
      <c r="Y489" s="572"/>
      <c r="Z489" s="572"/>
    </row>
    <row r="490" spans="1:26" ht="15.75" hidden="1" customHeight="1">
      <c r="A490" s="572"/>
      <c r="B490" s="572"/>
      <c r="C490" s="572"/>
      <c r="D490" s="572"/>
      <c r="E490" s="572"/>
      <c r="F490" s="572"/>
      <c r="G490" s="572"/>
      <c r="H490" s="572"/>
      <c r="I490" s="572"/>
      <c r="J490" s="572"/>
      <c r="K490" s="572"/>
      <c r="L490" s="572"/>
      <c r="M490" s="572"/>
      <c r="N490" s="572"/>
      <c r="O490" s="572"/>
      <c r="P490" s="572"/>
      <c r="Q490" s="572"/>
      <c r="R490" s="572"/>
      <c r="S490" s="572"/>
      <c r="T490" s="572"/>
      <c r="U490" s="572"/>
      <c r="V490" s="572"/>
      <c r="W490" s="572"/>
      <c r="X490" s="572"/>
      <c r="Y490" s="572"/>
      <c r="Z490" s="572"/>
    </row>
    <row r="491" spans="1:26" ht="15.75" hidden="1" customHeight="1">
      <c r="A491" s="572"/>
      <c r="B491" s="572"/>
      <c r="C491" s="572"/>
      <c r="D491" s="572"/>
      <c r="E491" s="572"/>
      <c r="F491" s="572"/>
      <c r="G491" s="572"/>
      <c r="H491" s="572"/>
      <c r="I491" s="572"/>
      <c r="J491" s="572"/>
      <c r="K491" s="572"/>
      <c r="L491" s="572"/>
      <c r="M491" s="572"/>
      <c r="N491" s="572"/>
      <c r="O491" s="572"/>
      <c r="P491" s="572"/>
      <c r="Q491" s="572"/>
      <c r="R491" s="572"/>
      <c r="S491" s="572"/>
      <c r="T491" s="572"/>
      <c r="U491" s="572"/>
      <c r="V491" s="572"/>
      <c r="W491" s="572"/>
      <c r="X491" s="572"/>
      <c r="Y491" s="572"/>
      <c r="Z491" s="572"/>
    </row>
    <row r="492" spans="1:26" ht="15.75" hidden="1" customHeight="1">
      <c r="A492" s="572"/>
      <c r="B492" s="572"/>
      <c r="C492" s="572"/>
      <c r="D492" s="572"/>
      <c r="E492" s="572"/>
      <c r="F492" s="572"/>
      <c r="G492" s="572"/>
      <c r="H492" s="572"/>
      <c r="I492" s="572"/>
      <c r="J492" s="572"/>
      <c r="K492" s="572"/>
      <c r="L492" s="572"/>
      <c r="M492" s="572"/>
      <c r="N492" s="572"/>
      <c r="O492" s="572"/>
      <c r="P492" s="572"/>
      <c r="Q492" s="572"/>
      <c r="R492" s="572"/>
      <c r="S492" s="572"/>
      <c r="T492" s="572"/>
      <c r="U492" s="572"/>
      <c r="V492" s="572"/>
      <c r="W492" s="572"/>
      <c r="X492" s="572"/>
      <c r="Y492" s="572"/>
      <c r="Z492" s="572"/>
    </row>
    <row r="493" spans="1:26" ht="15.75" hidden="1" customHeight="1">
      <c r="A493" s="572"/>
      <c r="B493" s="572"/>
      <c r="C493" s="572"/>
      <c r="D493" s="572"/>
      <c r="E493" s="572"/>
      <c r="F493" s="572"/>
      <c r="G493" s="572"/>
      <c r="H493" s="572"/>
      <c r="I493" s="572"/>
      <c r="J493" s="572"/>
      <c r="K493" s="572"/>
      <c r="L493" s="572"/>
      <c r="M493" s="572"/>
      <c r="N493" s="572"/>
      <c r="O493" s="572"/>
      <c r="P493" s="572"/>
      <c r="Q493" s="572"/>
      <c r="R493" s="572"/>
      <c r="S493" s="572"/>
      <c r="T493" s="572"/>
      <c r="U493" s="572"/>
      <c r="V493" s="572"/>
      <c r="W493" s="572"/>
      <c r="X493" s="572"/>
      <c r="Y493" s="572"/>
      <c r="Z493" s="572"/>
    </row>
    <row r="494" spans="1:26" ht="15.75" hidden="1" customHeight="1">
      <c r="A494" s="572"/>
      <c r="B494" s="572"/>
      <c r="C494" s="572"/>
      <c r="D494" s="572"/>
      <c r="E494" s="572"/>
      <c r="F494" s="572"/>
      <c r="G494" s="572"/>
      <c r="H494" s="572"/>
      <c r="I494" s="572"/>
      <c r="J494" s="572"/>
      <c r="K494" s="572"/>
      <c r="L494" s="572"/>
      <c r="M494" s="572"/>
      <c r="N494" s="572"/>
      <c r="O494" s="572"/>
      <c r="P494" s="572"/>
      <c r="Q494" s="572"/>
      <c r="R494" s="572"/>
      <c r="S494" s="572"/>
      <c r="T494" s="572"/>
      <c r="U494" s="572"/>
      <c r="V494" s="572"/>
      <c r="W494" s="572"/>
      <c r="X494" s="572"/>
      <c r="Y494" s="572"/>
      <c r="Z494" s="572"/>
    </row>
    <row r="495" spans="1:26" ht="15.75" hidden="1" customHeight="1">
      <c r="A495" s="572"/>
      <c r="B495" s="572"/>
      <c r="C495" s="572"/>
      <c r="D495" s="572"/>
      <c r="E495" s="572"/>
      <c r="F495" s="572"/>
      <c r="G495" s="572"/>
      <c r="H495" s="572"/>
      <c r="I495" s="572"/>
      <c r="J495" s="572"/>
      <c r="K495" s="572"/>
      <c r="L495" s="572"/>
      <c r="M495" s="572"/>
      <c r="N495" s="572"/>
      <c r="O495" s="572"/>
      <c r="P495" s="572"/>
      <c r="Q495" s="572"/>
      <c r="R495" s="572"/>
      <c r="S495" s="572"/>
      <c r="T495" s="572"/>
      <c r="U495" s="572"/>
      <c r="V495" s="572"/>
      <c r="W495" s="572"/>
      <c r="X495" s="572"/>
      <c r="Y495" s="572"/>
      <c r="Z495" s="572"/>
    </row>
    <row r="496" spans="1:26" ht="15.75" hidden="1" customHeight="1">
      <c r="A496" s="572"/>
      <c r="B496" s="572"/>
      <c r="C496" s="572"/>
      <c r="D496" s="572"/>
      <c r="E496" s="572"/>
      <c r="F496" s="572"/>
      <c r="G496" s="572"/>
      <c r="H496" s="572"/>
      <c r="I496" s="572"/>
      <c r="J496" s="572"/>
      <c r="K496" s="572"/>
      <c r="L496" s="572"/>
      <c r="M496" s="572"/>
      <c r="N496" s="572"/>
      <c r="O496" s="572"/>
      <c r="P496" s="572"/>
      <c r="Q496" s="572"/>
      <c r="R496" s="572"/>
      <c r="S496" s="572"/>
      <c r="T496" s="572"/>
      <c r="U496" s="572"/>
      <c r="V496" s="572"/>
      <c r="W496" s="572"/>
      <c r="X496" s="572"/>
      <c r="Y496" s="572"/>
      <c r="Z496" s="572"/>
    </row>
    <row r="497" spans="1:26" ht="15.75" hidden="1" customHeight="1">
      <c r="A497" s="572"/>
      <c r="B497" s="572"/>
      <c r="C497" s="572"/>
      <c r="D497" s="572"/>
      <c r="E497" s="572"/>
      <c r="F497" s="572"/>
      <c r="G497" s="572"/>
      <c r="H497" s="572"/>
      <c r="I497" s="572"/>
      <c r="J497" s="572"/>
      <c r="K497" s="572"/>
      <c r="L497" s="572"/>
      <c r="M497" s="572"/>
      <c r="N497" s="572"/>
      <c r="O497" s="572"/>
      <c r="P497" s="572"/>
      <c r="Q497" s="572"/>
      <c r="R497" s="572"/>
      <c r="S497" s="572"/>
      <c r="T497" s="572"/>
      <c r="U497" s="572"/>
      <c r="V497" s="572"/>
      <c r="W497" s="572"/>
      <c r="X497" s="572"/>
      <c r="Y497" s="572"/>
      <c r="Z497" s="572"/>
    </row>
    <row r="498" spans="1:26" ht="15.75" hidden="1" customHeight="1">
      <c r="A498" s="572"/>
      <c r="B498" s="572"/>
      <c r="C498" s="572"/>
      <c r="D498" s="572"/>
      <c r="E498" s="572"/>
      <c r="F498" s="572"/>
      <c r="G498" s="572"/>
      <c r="H498" s="572"/>
      <c r="I498" s="572"/>
      <c r="J498" s="572"/>
      <c r="K498" s="572"/>
      <c r="L498" s="572"/>
      <c r="M498" s="572"/>
      <c r="N498" s="572"/>
      <c r="O498" s="572"/>
      <c r="P498" s="572"/>
      <c r="Q498" s="572"/>
      <c r="R498" s="572"/>
      <c r="S498" s="572"/>
      <c r="T498" s="572"/>
      <c r="U498" s="572"/>
      <c r="V498" s="572"/>
      <c r="W498" s="572"/>
      <c r="X498" s="572"/>
      <c r="Y498" s="572"/>
      <c r="Z498" s="572"/>
    </row>
    <row r="499" spans="1:26" ht="15.75" hidden="1" customHeight="1">
      <c r="A499" s="572"/>
      <c r="B499" s="572"/>
      <c r="C499" s="572"/>
      <c r="D499" s="572"/>
      <c r="E499" s="572"/>
      <c r="F499" s="572"/>
      <c r="G499" s="572"/>
      <c r="H499" s="572"/>
      <c r="I499" s="572"/>
      <c r="J499" s="572"/>
      <c r="K499" s="572"/>
      <c r="L499" s="572"/>
      <c r="M499" s="572"/>
      <c r="N499" s="572"/>
      <c r="O499" s="572"/>
      <c r="P499" s="572"/>
      <c r="Q499" s="572"/>
      <c r="R499" s="572"/>
      <c r="S499" s="572"/>
      <c r="T499" s="572"/>
      <c r="U499" s="572"/>
      <c r="V499" s="572"/>
      <c r="W499" s="572"/>
      <c r="X499" s="572"/>
      <c r="Y499" s="572"/>
      <c r="Z499" s="572"/>
    </row>
    <row r="500" spans="1:26" ht="15.75" hidden="1" customHeight="1">
      <c r="A500" s="572"/>
      <c r="B500" s="572"/>
      <c r="C500" s="572"/>
      <c r="D500" s="572"/>
      <c r="E500" s="572"/>
      <c r="F500" s="572"/>
      <c r="G500" s="572"/>
      <c r="H500" s="572"/>
      <c r="I500" s="572"/>
      <c r="J500" s="572"/>
      <c r="K500" s="572"/>
      <c r="L500" s="572"/>
      <c r="M500" s="572"/>
      <c r="N500" s="572"/>
      <c r="O500" s="572"/>
      <c r="P500" s="572"/>
      <c r="Q500" s="572"/>
      <c r="R500" s="572"/>
      <c r="S500" s="572"/>
      <c r="T500" s="572"/>
      <c r="U500" s="572"/>
      <c r="V500" s="572"/>
      <c r="W500" s="572"/>
      <c r="X500" s="572"/>
      <c r="Y500" s="572"/>
      <c r="Z500" s="572"/>
    </row>
    <row r="501" spans="1:26" ht="15.75" hidden="1" customHeight="1">
      <c r="A501" s="572"/>
      <c r="B501" s="572"/>
      <c r="C501" s="572"/>
      <c r="D501" s="572"/>
      <c r="E501" s="572"/>
      <c r="F501" s="572"/>
      <c r="G501" s="572"/>
      <c r="H501" s="572"/>
      <c r="I501" s="572"/>
      <c r="J501" s="572"/>
      <c r="K501" s="572"/>
      <c r="L501" s="572"/>
      <c r="M501" s="572"/>
      <c r="N501" s="572"/>
      <c r="O501" s="572"/>
      <c r="P501" s="572"/>
      <c r="Q501" s="572"/>
      <c r="R501" s="572"/>
      <c r="S501" s="572"/>
      <c r="T501" s="572"/>
      <c r="U501" s="572"/>
      <c r="V501" s="572"/>
      <c r="W501" s="572"/>
      <c r="X501" s="572"/>
      <c r="Y501" s="572"/>
      <c r="Z501" s="572"/>
    </row>
    <row r="502" spans="1:26" ht="15.75" hidden="1" customHeight="1">
      <c r="A502" s="572"/>
      <c r="B502" s="572"/>
      <c r="C502" s="572"/>
      <c r="D502" s="572"/>
      <c r="E502" s="572"/>
      <c r="F502" s="572"/>
      <c r="G502" s="572"/>
      <c r="H502" s="572"/>
      <c r="I502" s="572"/>
      <c r="J502" s="572"/>
      <c r="K502" s="572"/>
      <c r="L502" s="572"/>
      <c r="M502" s="572"/>
      <c r="N502" s="572"/>
      <c r="O502" s="572"/>
      <c r="P502" s="572"/>
      <c r="Q502" s="572"/>
      <c r="R502" s="572"/>
      <c r="S502" s="572"/>
      <c r="T502" s="572"/>
      <c r="U502" s="572"/>
      <c r="V502" s="572"/>
      <c r="W502" s="572"/>
      <c r="X502" s="572"/>
      <c r="Y502" s="572"/>
      <c r="Z502" s="572"/>
    </row>
    <row r="503" spans="1:26" ht="15.75" hidden="1" customHeight="1">
      <c r="A503" s="572"/>
      <c r="B503" s="572"/>
      <c r="C503" s="572"/>
      <c r="D503" s="572"/>
      <c r="E503" s="572"/>
      <c r="F503" s="572"/>
      <c r="G503" s="572"/>
      <c r="H503" s="572"/>
      <c r="I503" s="572"/>
      <c r="J503" s="572"/>
      <c r="K503" s="572"/>
      <c r="L503" s="572"/>
      <c r="M503" s="572"/>
      <c r="N503" s="572"/>
      <c r="O503" s="572"/>
      <c r="P503" s="572"/>
      <c r="Q503" s="572"/>
      <c r="R503" s="572"/>
      <c r="S503" s="572"/>
      <c r="T503" s="572"/>
      <c r="U503" s="572"/>
      <c r="V503" s="572"/>
      <c r="W503" s="572"/>
      <c r="X503" s="572"/>
      <c r="Y503" s="572"/>
      <c r="Z503" s="572"/>
    </row>
    <row r="504" spans="1:26" ht="15.75" hidden="1" customHeight="1">
      <c r="A504" s="572"/>
      <c r="B504" s="572"/>
      <c r="C504" s="572"/>
      <c r="D504" s="572"/>
      <c r="E504" s="572"/>
      <c r="F504" s="572"/>
      <c r="G504" s="572"/>
      <c r="H504" s="572"/>
      <c r="I504" s="572"/>
      <c r="J504" s="572"/>
      <c r="K504" s="572"/>
      <c r="L504" s="572"/>
      <c r="M504" s="572"/>
      <c r="N504" s="572"/>
      <c r="O504" s="572"/>
      <c r="P504" s="572"/>
      <c r="Q504" s="572"/>
      <c r="R504" s="572"/>
      <c r="S504" s="572"/>
      <c r="T504" s="572"/>
      <c r="U504" s="572"/>
      <c r="V504" s="572"/>
      <c r="W504" s="572"/>
      <c r="X504" s="572"/>
      <c r="Y504" s="572"/>
      <c r="Z504" s="572"/>
    </row>
    <row r="505" spans="1:26" ht="15.75" hidden="1" customHeight="1">
      <c r="A505" s="572"/>
      <c r="B505" s="572"/>
      <c r="C505" s="572"/>
      <c r="D505" s="572"/>
      <c r="E505" s="572"/>
      <c r="F505" s="572"/>
      <c r="G505" s="572"/>
      <c r="H505" s="572"/>
      <c r="I505" s="572"/>
      <c r="J505" s="572"/>
      <c r="K505" s="572"/>
      <c r="L505" s="572"/>
      <c r="M505" s="572"/>
      <c r="N505" s="572"/>
      <c r="O505" s="572"/>
      <c r="P505" s="572"/>
      <c r="Q505" s="572"/>
      <c r="R505" s="572"/>
      <c r="S505" s="572"/>
      <c r="T505" s="572"/>
      <c r="U505" s="572"/>
      <c r="V505" s="572"/>
      <c r="W505" s="572"/>
      <c r="X505" s="572"/>
      <c r="Y505" s="572"/>
      <c r="Z505" s="572"/>
    </row>
    <row r="506" spans="1:26" ht="15.75" hidden="1" customHeight="1">
      <c r="A506" s="572"/>
      <c r="B506" s="572"/>
      <c r="C506" s="572"/>
      <c r="D506" s="572"/>
      <c r="E506" s="572"/>
      <c r="F506" s="572"/>
      <c r="G506" s="572"/>
      <c r="H506" s="572"/>
      <c r="I506" s="572"/>
      <c r="J506" s="572"/>
      <c r="K506" s="572"/>
      <c r="L506" s="572"/>
      <c r="M506" s="572"/>
      <c r="N506" s="572"/>
      <c r="O506" s="572"/>
      <c r="P506" s="572"/>
      <c r="Q506" s="572"/>
      <c r="R506" s="572"/>
      <c r="S506" s="572"/>
      <c r="T506" s="572"/>
      <c r="U506" s="572"/>
      <c r="V506" s="572"/>
      <c r="W506" s="572"/>
      <c r="X506" s="572"/>
      <c r="Y506" s="572"/>
      <c r="Z506" s="572"/>
    </row>
    <row r="507" spans="1:26" ht="15.75" hidden="1" customHeight="1">
      <c r="A507" s="572"/>
      <c r="B507" s="572"/>
      <c r="C507" s="572"/>
      <c r="D507" s="572"/>
      <c r="E507" s="572"/>
      <c r="F507" s="572"/>
      <c r="G507" s="572"/>
      <c r="H507" s="572"/>
      <c r="I507" s="572"/>
      <c r="J507" s="572"/>
      <c r="K507" s="572"/>
      <c r="L507" s="572"/>
      <c r="M507" s="572"/>
      <c r="N507" s="572"/>
      <c r="O507" s="572"/>
      <c r="P507" s="572"/>
      <c r="Q507" s="572"/>
      <c r="R507" s="572"/>
      <c r="S507" s="572"/>
      <c r="T507" s="572"/>
      <c r="U507" s="572"/>
      <c r="V507" s="572"/>
      <c r="W507" s="572"/>
      <c r="X507" s="572"/>
      <c r="Y507" s="572"/>
      <c r="Z507" s="572"/>
    </row>
    <row r="508" spans="1:26" ht="15.75" hidden="1" customHeight="1">
      <c r="A508" s="572"/>
      <c r="B508" s="572"/>
      <c r="C508" s="572"/>
      <c r="D508" s="572"/>
      <c r="E508" s="572"/>
      <c r="F508" s="572"/>
      <c r="G508" s="572"/>
      <c r="H508" s="572"/>
      <c r="I508" s="572"/>
      <c r="J508" s="572"/>
      <c r="K508" s="572"/>
      <c r="L508" s="572"/>
      <c r="M508" s="572"/>
      <c r="N508" s="572"/>
      <c r="O508" s="572"/>
      <c r="P508" s="572"/>
      <c r="Q508" s="572"/>
      <c r="R508" s="572"/>
      <c r="S508" s="572"/>
      <c r="T508" s="572"/>
      <c r="U508" s="572"/>
      <c r="V508" s="572"/>
      <c r="W508" s="572"/>
      <c r="X508" s="572"/>
      <c r="Y508" s="572"/>
      <c r="Z508" s="572"/>
    </row>
    <row r="509" spans="1:26" ht="15.75" hidden="1" customHeight="1">
      <c r="A509" s="572"/>
      <c r="B509" s="572"/>
      <c r="C509" s="572"/>
      <c r="D509" s="572"/>
      <c r="E509" s="572"/>
      <c r="F509" s="572"/>
      <c r="G509" s="572"/>
      <c r="H509" s="572"/>
      <c r="I509" s="572"/>
      <c r="J509" s="572"/>
      <c r="K509" s="572"/>
      <c r="L509" s="572"/>
      <c r="M509" s="572"/>
      <c r="N509" s="572"/>
      <c r="O509" s="572"/>
      <c r="P509" s="572"/>
      <c r="Q509" s="572"/>
      <c r="R509" s="572"/>
      <c r="S509" s="572"/>
      <c r="T509" s="572"/>
      <c r="U509" s="572"/>
      <c r="V509" s="572"/>
      <c r="W509" s="572"/>
      <c r="X509" s="572"/>
      <c r="Y509" s="572"/>
      <c r="Z509" s="572"/>
    </row>
    <row r="510" spans="1:26" ht="15.75" hidden="1" customHeight="1">
      <c r="A510" s="572"/>
      <c r="B510" s="572"/>
      <c r="C510" s="572"/>
      <c r="D510" s="572"/>
      <c r="E510" s="572"/>
      <c r="F510" s="572"/>
      <c r="G510" s="572"/>
      <c r="H510" s="572"/>
      <c r="I510" s="572"/>
      <c r="J510" s="572"/>
      <c r="K510" s="572"/>
      <c r="L510" s="572"/>
      <c r="M510" s="572"/>
      <c r="N510" s="572"/>
      <c r="O510" s="572"/>
      <c r="P510" s="572"/>
      <c r="Q510" s="572"/>
      <c r="R510" s="572"/>
      <c r="S510" s="572"/>
      <c r="T510" s="572"/>
      <c r="U510" s="572"/>
      <c r="V510" s="572"/>
      <c r="W510" s="572"/>
      <c r="X510" s="572"/>
      <c r="Y510" s="572"/>
      <c r="Z510" s="572"/>
    </row>
    <row r="511" spans="1:26" ht="15.75" hidden="1" customHeight="1">
      <c r="A511" s="572"/>
      <c r="B511" s="572"/>
      <c r="C511" s="572"/>
      <c r="D511" s="572"/>
      <c r="E511" s="572"/>
      <c r="F511" s="572"/>
      <c r="G511" s="572"/>
      <c r="H511" s="572"/>
      <c r="I511" s="572"/>
      <c r="J511" s="572"/>
      <c r="K511" s="572"/>
      <c r="L511" s="572"/>
      <c r="M511" s="572"/>
      <c r="N511" s="572"/>
      <c r="O511" s="572"/>
      <c r="P511" s="572"/>
      <c r="Q511" s="572"/>
      <c r="R511" s="572"/>
      <c r="S511" s="572"/>
      <c r="T511" s="572"/>
      <c r="U511" s="572"/>
      <c r="V511" s="572"/>
      <c r="W511" s="572"/>
      <c r="X511" s="572"/>
      <c r="Y511" s="572"/>
      <c r="Z511" s="572"/>
    </row>
    <row r="512" spans="1:26" ht="15.75" hidden="1" customHeight="1">
      <c r="A512" s="572"/>
      <c r="B512" s="572"/>
      <c r="C512" s="572"/>
      <c r="D512" s="572"/>
      <c r="E512" s="572"/>
      <c r="F512" s="572"/>
      <c r="G512" s="572"/>
      <c r="H512" s="572"/>
      <c r="I512" s="572"/>
      <c r="J512" s="572"/>
      <c r="K512" s="572"/>
      <c r="L512" s="572"/>
      <c r="M512" s="572"/>
      <c r="N512" s="572"/>
      <c r="O512" s="572"/>
      <c r="P512" s="572"/>
      <c r="Q512" s="572"/>
      <c r="R512" s="572"/>
      <c r="S512" s="572"/>
      <c r="T512" s="572"/>
      <c r="U512" s="572"/>
      <c r="V512" s="572"/>
      <c r="W512" s="572"/>
      <c r="X512" s="572"/>
      <c r="Y512" s="572"/>
      <c r="Z512" s="572"/>
    </row>
    <row r="513" spans="1:26" ht="15.75" hidden="1" customHeight="1">
      <c r="A513" s="572"/>
      <c r="B513" s="572"/>
      <c r="C513" s="572"/>
      <c r="D513" s="572"/>
      <c r="E513" s="572"/>
      <c r="F513" s="572"/>
      <c r="G513" s="572"/>
      <c r="H513" s="572"/>
      <c r="I513" s="572"/>
      <c r="J513" s="572"/>
      <c r="K513" s="572"/>
      <c r="L513" s="572"/>
      <c r="M513" s="572"/>
      <c r="N513" s="572"/>
      <c r="O513" s="572"/>
      <c r="P513" s="572"/>
      <c r="Q513" s="572"/>
      <c r="R513" s="572"/>
      <c r="S513" s="572"/>
      <c r="T513" s="572"/>
      <c r="U513" s="572"/>
      <c r="V513" s="572"/>
      <c r="W513" s="572"/>
      <c r="X513" s="572"/>
      <c r="Y513" s="572"/>
      <c r="Z513" s="572"/>
    </row>
    <row r="514" spans="1:26" ht="15.75" hidden="1" customHeight="1">
      <c r="A514" s="572"/>
      <c r="B514" s="572"/>
      <c r="C514" s="572"/>
      <c r="D514" s="572"/>
      <c r="E514" s="572"/>
      <c r="F514" s="572"/>
      <c r="G514" s="572"/>
      <c r="H514" s="572"/>
      <c r="I514" s="572"/>
      <c r="J514" s="572"/>
      <c r="K514" s="572"/>
      <c r="L514" s="572"/>
      <c r="M514" s="572"/>
      <c r="N514" s="572"/>
      <c r="O514" s="572"/>
      <c r="P514" s="572"/>
      <c r="Q514" s="572"/>
      <c r="R514" s="572"/>
      <c r="S514" s="572"/>
      <c r="T514" s="572"/>
      <c r="U514" s="572"/>
      <c r="V514" s="572"/>
      <c r="W514" s="572"/>
      <c r="X514" s="572"/>
      <c r="Y514" s="572"/>
      <c r="Z514" s="572"/>
    </row>
    <row r="515" spans="1:26" ht="15.75" hidden="1" customHeight="1">
      <c r="A515" s="572"/>
      <c r="B515" s="572"/>
      <c r="C515" s="572"/>
      <c r="D515" s="572"/>
      <c r="E515" s="572"/>
      <c r="F515" s="572"/>
      <c r="G515" s="572"/>
      <c r="H515" s="572"/>
      <c r="I515" s="572"/>
      <c r="J515" s="572"/>
      <c r="K515" s="572"/>
      <c r="L515" s="572"/>
      <c r="M515" s="572"/>
      <c r="N515" s="572"/>
      <c r="O515" s="572"/>
      <c r="P515" s="572"/>
      <c r="Q515" s="572"/>
      <c r="R515" s="572"/>
      <c r="S515" s="572"/>
      <c r="T515" s="572"/>
      <c r="U515" s="572"/>
      <c r="V515" s="572"/>
      <c r="W515" s="572"/>
      <c r="X515" s="572"/>
      <c r="Y515" s="572"/>
      <c r="Z515" s="572"/>
    </row>
    <row r="516" spans="1:26" ht="15.75" hidden="1" customHeight="1">
      <c r="A516" s="572"/>
      <c r="B516" s="572"/>
      <c r="C516" s="572"/>
      <c r="D516" s="572"/>
      <c r="E516" s="572"/>
      <c r="F516" s="572"/>
      <c r="G516" s="572"/>
      <c r="H516" s="572"/>
      <c r="I516" s="572"/>
      <c r="J516" s="572"/>
      <c r="K516" s="572"/>
      <c r="L516" s="572"/>
      <c r="M516" s="572"/>
      <c r="N516" s="572"/>
      <c r="O516" s="572"/>
      <c r="P516" s="572"/>
      <c r="Q516" s="572"/>
      <c r="R516" s="572"/>
      <c r="S516" s="572"/>
      <c r="T516" s="572"/>
      <c r="U516" s="572"/>
      <c r="V516" s="572"/>
      <c r="W516" s="572"/>
      <c r="X516" s="572"/>
      <c r="Y516" s="572"/>
      <c r="Z516" s="572"/>
    </row>
    <row r="517" spans="1:26" ht="15.75" hidden="1" customHeight="1">
      <c r="A517" s="572"/>
      <c r="B517" s="572"/>
      <c r="C517" s="572"/>
      <c r="D517" s="572"/>
      <c r="E517" s="572"/>
      <c r="F517" s="572"/>
      <c r="G517" s="572"/>
      <c r="H517" s="572"/>
      <c r="I517" s="572"/>
      <c r="J517" s="572"/>
      <c r="K517" s="572"/>
      <c r="L517" s="572"/>
      <c r="M517" s="572"/>
      <c r="N517" s="572"/>
      <c r="O517" s="572"/>
      <c r="P517" s="572"/>
      <c r="Q517" s="572"/>
      <c r="R517" s="572"/>
      <c r="S517" s="572"/>
      <c r="T517" s="572"/>
      <c r="U517" s="572"/>
      <c r="V517" s="572"/>
      <c r="W517" s="572"/>
      <c r="X517" s="572"/>
      <c r="Y517" s="572"/>
      <c r="Z517" s="572"/>
    </row>
    <row r="518" spans="1:26" ht="15.75" hidden="1" customHeight="1">
      <c r="A518" s="572"/>
      <c r="B518" s="572"/>
      <c r="C518" s="572"/>
      <c r="D518" s="572"/>
      <c r="E518" s="572"/>
      <c r="F518" s="572"/>
      <c r="G518" s="572"/>
      <c r="H518" s="572"/>
      <c r="I518" s="572"/>
      <c r="J518" s="572"/>
      <c r="K518" s="572"/>
      <c r="L518" s="572"/>
      <c r="M518" s="572"/>
      <c r="N518" s="572"/>
      <c r="O518" s="572"/>
      <c r="P518" s="572"/>
      <c r="Q518" s="572"/>
      <c r="R518" s="572"/>
      <c r="S518" s="572"/>
      <c r="T518" s="572"/>
      <c r="U518" s="572"/>
      <c r="V518" s="572"/>
      <c r="W518" s="572"/>
      <c r="X518" s="572"/>
      <c r="Y518" s="572"/>
      <c r="Z518" s="572"/>
    </row>
    <row r="519" spans="1:26" ht="15.75" hidden="1" customHeight="1">
      <c r="A519" s="572"/>
      <c r="B519" s="572"/>
      <c r="C519" s="572"/>
      <c r="D519" s="572"/>
      <c r="E519" s="572"/>
      <c r="F519" s="572"/>
      <c r="G519" s="572"/>
      <c r="H519" s="572"/>
      <c r="I519" s="572"/>
      <c r="J519" s="572"/>
      <c r="K519" s="572"/>
      <c r="L519" s="572"/>
      <c r="M519" s="572"/>
      <c r="N519" s="572"/>
      <c r="O519" s="572"/>
      <c r="P519" s="572"/>
      <c r="Q519" s="572"/>
      <c r="R519" s="572"/>
      <c r="S519" s="572"/>
      <c r="T519" s="572"/>
      <c r="U519" s="572"/>
      <c r="V519" s="572"/>
      <c r="W519" s="572"/>
      <c r="X519" s="572"/>
      <c r="Y519" s="572"/>
      <c r="Z519" s="572"/>
    </row>
    <row r="520" spans="1:26" ht="15.75" hidden="1" customHeight="1">
      <c r="A520" s="572"/>
      <c r="B520" s="572"/>
      <c r="C520" s="572"/>
      <c r="D520" s="572"/>
      <c r="E520" s="572"/>
      <c r="F520" s="572"/>
      <c r="G520" s="572"/>
      <c r="H520" s="572"/>
      <c r="I520" s="572"/>
      <c r="J520" s="572"/>
      <c r="K520" s="572"/>
      <c r="L520" s="572"/>
      <c r="M520" s="572"/>
      <c r="N520" s="572"/>
      <c r="O520" s="572"/>
      <c r="P520" s="572"/>
      <c r="Q520" s="572"/>
      <c r="R520" s="572"/>
      <c r="S520" s="572"/>
      <c r="T520" s="572"/>
      <c r="U520" s="572"/>
      <c r="V520" s="572"/>
      <c r="W520" s="572"/>
      <c r="X520" s="572"/>
      <c r="Y520" s="572"/>
      <c r="Z520" s="572"/>
    </row>
    <row r="521" spans="1:26" ht="15.75" hidden="1" customHeight="1">
      <c r="A521" s="572"/>
      <c r="B521" s="572"/>
      <c r="C521" s="572"/>
      <c r="D521" s="572"/>
      <c r="E521" s="572"/>
      <c r="F521" s="572"/>
      <c r="G521" s="572"/>
      <c r="H521" s="572"/>
      <c r="I521" s="572"/>
      <c r="J521" s="572"/>
      <c r="K521" s="572"/>
      <c r="L521" s="572"/>
      <c r="M521" s="572"/>
      <c r="N521" s="572"/>
      <c r="O521" s="572"/>
      <c r="P521" s="572"/>
      <c r="Q521" s="572"/>
      <c r="R521" s="572"/>
      <c r="S521" s="572"/>
      <c r="T521" s="572"/>
      <c r="U521" s="572"/>
      <c r="V521" s="572"/>
      <c r="W521" s="572"/>
      <c r="X521" s="572"/>
      <c r="Y521" s="572"/>
      <c r="Z521" s="572"/>
    </row>
    <row r="522" spans="1:26" ht="15.75" hidden="1" customHeight="1">
      <c r="A522" s="572"/>
      <c r="B522" s="572"/>
      <c r="C522" s="572"/>
      <c r="D522" s="572"/>
      <c r="E522" s="572"/>
      <c r="F522" s="572"/>
      <c r="G522" s="572"/>
      <c r="H522" s="572"/>
      <c r="I522" s="572"/>
      <c r="J522" s="572"/>
      <c r="K522" s="572"/>
      <c r="L522" s="572"/>
      <c r="M522" s="572"/>
      <c r="N522" s="572"/>
      <c r="O522" s="572"/>
      <c r="P522" s="572"/>
      <c r="Q522" s="572"/>
      <c r="R522" s="572"/>
      <c r="S522" s="572"/>
      <c r="T522" s="572"/>
      <c r="U522" s="572"/>
      <c r="V522" s="572"/>
      <c r="W522" s="572"/>
      <c r="X522" s="572"/>
      <c r="Y522" s="572"/>
      <c r="Z522" s="572"/>
    </row>
    <row r="523" spans="1:26" ht="15.75" hidden="1" customHeight="1">
      <c r="A523" s="572"/>
      <c r="B523" s="572"/>
      <c r="C523" s="572"/>
      <c r="D523" s="572"/>
      <c r="E523" s="572"/>
      <c r="F523" s="572"/>
      <c r="G523" s="572"/>
      <c r="H523" s="572"/>
      <c r="I523" s="572"/>
      <c r="J523" s="572"/>
      <c r="K523" s="572"/>
      <c r="L523" s="572"/>
      <c r="M523" s="572"/>
      <c r="N523" s="572"/>
      <c r="O523" s="572"/>
      <c r="P523" s="572"/>
      <c r="Q523" s="572"/>
      <c r="R523" s="572"/>
      <c r="S523" s="572"/>
      <c r="T523" s="572"/>
      <c r="U523" s="572"/>
      <c r="V523" s="572"/>
      <c r="W523" s="572"/>
      <c r="X523" s="572"/>
      <c r="Y523" s="572"/>
      <c r="Z523" s="572"/>
    </row>
    <row r="524" spans="1:26" ht="15.75" hidden="1" customHeight="1">
      <c r="A524" s="572"/>
      <c r="B524" s="572"/>
      <c r="C524" s="572"/>
      <c r="D524" s="572"/>
      <c r="E524" s="572"/>
      <c r="F524" s="572"/>
      <c r="G524" s="572"/>
      <c r="H524" s="572"/>
      <c r="I524" s="572"/>
      <c r="J524" s="572"/>
      <c r="K524" s="572"/>
      <c r="L524" s="572"/>
      <c r="M524" s="572"/>
      <c r="N524" s="572"/>
      <c r="O524" s="572"/>
      <c r="P524" s="572"/>
      <c r="Q524" s="572"/>
      <c r="R524" s="572"/>
      <c r="S524" s="572"/>
      <c r="T524" s="572"/>
      <c r="U524" s="572"/>
      <c r="V524" s="572"/>
      <c r="W524" s="572"/>
      <c r="X524" s="572"/>
      <c r="Y524" s="572"/>
      <c r="Z524" s="572"/>
    </row>
    <row r="525" spans="1:26" ht="15.75" hidden="1" customHeight="1">
      <c r="A525" s="572"/>
      <c r="B525" s="572"/>
      <c r="C525" s="572"/>
      <c r="D525" s="572"/>
      <c r="E525" s="572"/>
      <c r="F525" s="572"/>
      <c r="G525" s="572"/>
      <c r="H525" s="572"/>
      <c r="I525" s="572"/>
      <c r="J525" s="572"/>
      <c r="K525" s="572"/>
      <c r="L525" s="572"/>
      <c r="M525" s="572"/>
      <c r="N525" s="572"/>
      <c r="O525" s="572"/>
      <c r="P525" s="572"/>
      <c r="Q525" s="572"/>
      <c r="R525" s="572"/>
      <c r="S525" s="572"/>
      <c r="T525" s="572"/>
      <c r="U525" s="572"/>
      <c r="V525" s="572"/>
      <c r="W525" s="572"/>
      <c r="X525" s="572"/>
      <c r="Y525" s="572"/>
      <c r="Z525" s="572"/>
    </row>
    <row r="526" spans="1:26" ht="15.75" hidden="1" customHeight="1">
      <c r="A526" s="572"/>
      <c r="B526" s="572"/>
      <c r="C526" s="572"/>
      <c r="D526" s="572"/>
      <c r="E526" s="572"/>
      <c r="F526" s="572"/>
      <c r="G526" s="572"/>
      <c r="H526" s="572"/>
      <c r="I526" s="572"/>
      <c r="J526" s="572"/>
      <c r="K526" s="572"/>
      <c r="L526" s="572"/>
      <c r="M526" s="572"/>
      <c r="N526" s="572"/>
      <c r="O526" s="572"/>
      <c r="P526" s="572"/>
      <c r="Q526" s="572"/>
      <c r="R526" s="572"/>
      <c r="S526" s="572"/>
      <c r="T526" s="572"/>
      <c r="U526" s="572"/>
      <c r="V526" s="572"/>
      <c r="W526" s="572"/>
      <c r="X526" s="572"/>
      <c r="Y526" s="572"/>
      <c r="Z526" s="572"/>
    </row>
    <row r="527" spans="1:26" ht="15.75" hidden="1" customHeight="1">
      <c r="A527" s="572"/>
      <c r="B527" s="572"/>
      <c r="C527" s="572"/>
      <c r="D527" s="572"/>
      <c r="E527" s="572"/>
      <c r="F527" s="572"/>
      <c r="G527" s="572"/>
      <c r="H527" s="572"/>
      <c r="I527" s="572"/>
      <c r="J527" s="572"/>
      <c r="K527" s="572"/>
      <c r="L527" s="572"/>
      <c r="M527" s="572"/>
      <c r="N527" s="572"/>
      <c r="O527" s="572"/>
      <c r="P527" s="572"/>
      <c r="Q527" s="572"/>
      <c r="R527" s="572"/>
      <c r="S527" s="572"/>
      <c r="T527" s="572"/>
      <c r="U527" s="572"/>
      <c r="V527" s="572"/>
      <c r="W527" s="572"/>
      <c r="X527" s="572"/>
      <c r="Y527" s="572"/>
      <c r="Z527" s="572"/>
    </row>
    <row r="528" spans="1:26" ht="15.75" hidden="1" customHeight="1">
      <c r="A528" s="572"/>
      <c r="B528" s="572"/>
      <c r="C528" s="572"/>
      <c r="D528" s="572"/>
      <c r="E528" s="572"/>
      <c r="F528" s="572"/>
      <c r="G528" s="572"/>
      <c r="H528" s="572"/>
      <c r="I528" s="572"/>
      <c r="J528" s="572"/>
      <c r="K528" s="572"/>
      <c r="L528" s="572"/>
      <c r="M528" s="572"/>
      <c r="N528" s="572"/>
      <c r="O528" s="572"/>
      <c r="P528" s="572"/>
      <c r="Q528" s="572"/>
      <c r="R528" s="572"/>
      <c r="S528" s="572"/>
      <c r="T528" s="572"/>
      <c r="U528" s="572"/>
      <c r="V528" s="572"/>
      <c r="W528" s="572"/>
      <c r="X528" s="572"/>
      <c r="Y528" s="572"/>
      <c r="Z528" s="572"/>
    </row>
    <row r="529" spans="1:26" ht="15.75" hidden="1" customHeight="1">
      <c r="A529" s="572"/>
      <c r="B529" s="572"/>
      <c r="C529" s="572"/>
      <c r="D529" s="572"/>
      <c r="E529" s="572"/>
      <c r="F529" s="572"/>
      <c r="G529" s="572"/>
      <c r="H529" s="572"/>
      <c r="I529" s="572"/>
      <c r="J529" s="572"/>
      <c r="K529" s="572"/>
      <c r="L529" s="572"/>
      <c r="M529" s="572"/>
      <c r="N529" s="572"/>
      <c r="O529" s="572"/>
      <c r="P529" s="572"/>
      <c r="Q529" s="572"/>
      <c r="R529" s="572"/>
      <c r="S529" s="572"/>
      <c r="T529" s="572"/>
      <c r="U529" s="572"/>
      <c r="V529" s="572"/>
      <c r="W529" s="572"/>
      <c r="X529" s="572"/>
      <c r="Y529" s="572"/>
      <c r="Z529" s="572"/>
    </row>
    <row r="530" spans="1:26" ht="15.75" hidden="1" customHeight="1">
      <c r="A530" s="572"/>
      <c r="B530" s="572"/>
      <c r="C530" s="572"/>
      <c r="D530" s="572"/>
      <c r="E530" s="572"/>
      <c r="F530" s="572"/>
      <c r="G530" s="572"/>
      <c r="H530" s="572"/>
      <c r="I530" s="572"/>
      <c r="J530" s="572"/>
      <c r="K530" s="572"/>
      <c r="L530" s="572"/>
      <c r="M530" s="572"/>
      <c r="N530" s="572"/>
      <c r="O530" s="572"/>
      <c r="P530" s="572"/>
      <c r="Q530" s="572"/>
      <c r="R530" s="572"/>
      <c r="S530" s="572"/>
      <c r="T530" s="572"/>
      <c r="U530" s="572"/>
      <c r="V530" s="572"/>
      <c r="W530" s="572"/>
      <c r="X530" s="572"/>
      <c r="Y530" s="572"/>
      <c r="Z530" s="572"/>
    </row>
    <row r="531" spans="1:26" ht="15.75" hidden="1" customHeight="1">
      <c r="A531" s="572"/>
      <c r="B531" s="572"/>
      <c r="C531" s="572"/>
      <c r="D531" s="572"/>
      <c r="E531" s="572"/>
      <c r="F531" s="572"/>
      <c r="G531" s="572"/>
      <c r="H531" s="572"/>
      <c r="I531" s="572"/>
      <c r="J531" s="572"/>
      <c r="K531" s="572"/>
      <c r="L531" s="572"/>
      <c r="M531" s="572"/>
      <c r="N531" s="572"/>
      <c r="O531" s="572"/>
      <c r="P531" s="572"/>
      <c r="Q531" s="572"/>
      <c r="R531" s="572"/>
      <c r="S531" s="572"/>
      <c r="T531" s="572"/>
      <c r="U531" s="572"/>
      <c r="V531" s="572"/>
      <c r="W531" s="572"/>
      <c r="X531" s="572"/>
      <c r="Y531" s="572"/>
      <c r="Z531" s="572"/>
    </row>
    <row r="532" spans="1:26" ht="15.75" hidden="1" customHeight="1">
      <c r="A532" s="572"/>
      <c r="B532" s="572"/>
      <c r="C532" s="572"/>
      <c r="D532" s="572"/>
      <c r="E532" s="572"/>
      <c r="F532" s="572"/>
      <c r="G532" s="572"/>
      <c r="H532" s="572"/>
      <c r="I532" s="572"/>
      <c r="J532" s="572"/>
      <c r="K532" s="572"/>
      <c r="L532" s="572"/>
      <c r="M532" s="572"/>
      <c r="N532" s="572"/>
      <c r="O532" s="572"/>
      <c r="P532" s="572"/>
      <c r="Q532" s="572"/>
      <c r="R532" s="572"/>
      <c r="S532" s="572"/>
      <c r="T532" s="572"/>
      <c r="U532" s="572"/>
      <c r="V532" s="572"/>
      <c r="W532" s="572"/>
      <c r="X532" s="572"/>
      <c r="Y532" s="572"/>
      <c r="Z532" s="572"/>
    </row>
    <row r="533" spans="1:26" ht="15.75" hidden="1" customHeight="1">
      <c r="A533" s="572"/>
      <c r="B533" s="572"/>
      <c r="C533" s="572"/>
      <c r="D533" s="572"/>
      <c r="E533" s="572"/>
      <c r="F533" s="572"/>
      <c r="G533" s="572"/>
      <c r="H533" s="572"/>
      <c r="I533" s="572"/>
      <c r="J533" s="572"/>
      <c r="K533" s="572"/>
      <c r="L533" s="572"/>
      <c r="M533" s="572"/>
      <c r="N533" s="572"/>
      <c r="O533" s="572"/>
      <c r="P533" s="572"/>
      <c r="Q533" s="572"/>
      <c r="R533" s="572"/>
      <c r="S533" s="572"/>
      <c r="T533" s="572"/>
      <c r="U533" s="572"/>
      <c r="V533" s="572"/>
      <c r="W533" s="572"/>
      <c r="X533" s="572"/>
      <c r="Y533" s="572"/>
      <c r="Z533" s="572"/>
    </row>
    <row r="534" spans="1:26" ht="15.75" hidden="1" customHeight="1">
      <c r="A534" s="572"/>
      <c r="B534" s="572"/>
      <c r="C534" s="572"/>
      <c r="D534" s="572"/>
      <c r="E534" s="572"/>
      <c r="F534" s="572"/>
      <c r="G534" s="572"/>
      <c r="H534" s="572"/>
      <c r="I534" s="572"/>
      <c r="J534" s="572"/>
      <c r="K534" s="572"/>
      <c r="L534" s="572"/>
      <c r="M534" s="572"/>
      <c r="N534" s="572"/>
      <c r="O534" s="572"/>
      <c r="P534" s="572"/>
      <c r="Q534" s="572"/>
      <c r="R534" s="572"/>
      <c r="S534" s="572"/>
      <c r="T534" s="572"/>
      <c r="U534" s="572"/>
      <c r="V534" s="572"/>
      <c r="W534" s="572"/>
      <c r="X534" s="572"/>
      <c r="Y534" s="572"/>
      <c r="Z534" s="572"/>
    </row>
    <row r="535" spans="1:26" ht="15.75" hidden="1" customHeight="1">
      <c r="A535" s="572"/>
      <c r="B535" s="572"/>
      <c r="C535" s="572"/>
      <c r="D535" s="572"/>
      <c r="E535" s="572"/>
      <c r="F535" s="572"/>
      <c r="G535" s="572"/>
      <c r="H535" s="572"/>
      <c r="I535" s="572"/>
      <c r="J535" s="572"/>
      <c r="K535" s="572"/>
      <c r="L535" s="572"/>
      <c r="M535" s="572"/>
      <c r="N535" s="572"/>
      <c r="O535" s="572"/>
      <c r="P535" s="572"/>
      <c r="Q535" s="572"/>
      <c r="R535" s="572"/>
      <c r="S535" s="572"/>
      <c r="T535" s="572"/>
      <c r="U535" s="572"/>
      <c r="V535" s="572"/>
      <c r="W535" s="572"/>
      <c r="X535" s="572"/>
      <c r="Y535" s="572"/>
      <c r="Z535" s="572"/>
    </row>
    <row r="536" spans="1:26" ht="15.75" hidden="1" customHeight="1">
      <c r="A536" s="572"/>
      <c r="B536" s="572"/>
      <c r="C536" s="572"/>
      <c r="D536" s="572"/>
      <c r="E536" s="572"/>
      <c r="F536" s="572"/>
      <c r="G536" s="572"/>
      <c r="H536" s="572"/>
      <c r="I536" s="572"/>
      <c r="J536" s="572"/>
      <c r="K536" s="572"/>
      <c r="L536" s="572"/>
      <c r="M536" s="572"/>
      <c r="N536" s="572"/>
      <c r="O536" s="572"/>
      <c r="P536" s="572"/>
      <c r="Q536" s="572"/>
      <c r="R536" s="572"/>
      <c r="S536" s="572"/>
      <c r="T536" s="572"/>
      <c r="U536" s="572"/>
      <c r="V536" s="572"/>
      <c r="W536" s="572"/>
      <c r="X536" s="572"/>
      <c r="Y536" s="572"/>
      <c r="Z536" s="572"/>
    </row>
    <row r="537" spans="1:26" ht="15.75" hidden="1" customHeight="1">
      <c r="A537" s="572"/>
      <c r="B537" s="572"/>
      <c r="C537" s="572"/>
      <c r="D537" s="572"/>
      <c r="E537" s="572"/>
      <c r="F537" s="572"/>
      <c r="G537" s="572"/>
      <c r="H537" s="572"/>
      <c r="I537" s="572"/>
      <c r="J537" s="572"/>
      <c r="K537" s="572"/>
      <c r="L537" s="572"/>
      <c r="M537" s="572"/>
      <c r="N537" s="572"/>
      <c r="O537" s="572"/>
      <c r="P537" s="572"/>
      <c r="Q537" s="572"/>
      <c r="R537" s="572"/>
      <c r="S537" s="572"/>
      <c r="T537" s="572"/>
      <c r="U537" s="572"/>
      <c r="V537" s="572"/>
      <c r="W537" s="572"/>
      <c r="X537" s="572"/>
      <c r="Y537" s="572"/>
      <c r="Z537" s="572"/>
    </row>
    <row r="538" spans="1:26" ht="15.75" hidden="1" customHeight="1">
      <c r="A538" s="572"/>
      <c r="B538" s="572"/>
      <c r="C538" s="572"/>
      <c r="D538" s="572"/>
      <c r="E538" s="572"/>
      <c r="F538" s="572"/>
      <c r="G538" s="572"/>
      <c r="H538" s="572"/>
      <c r="I538" s="572"/>
      <c r="J538" s="572"/>
      <c r="K538" s="572"/>
      <c r="L538" s="572"/>
      <c r="M538" s="572"/>
      <c r="N538" s="572"/>
      <c r="O538" s="572"/>
      <c r="P538" s="572"/>
      <c r="Q538" s="572"/>
      <c r="R538" s="572"/>
      <c r="S538" s="572"/>
      <c r="T538" s="572"/>
      <c r="U538" s="572"/>
      <c r="V538" s="572"/>
      <c r="W538" s="572"/>
      <c r="X538" s="572"/>
      <c r="Y538" s="572"/>
      <c r="Z538" s="572"/>
    </row>
    <row r="539" spans="1:26" ht="15.75" hidden="1" customHeight="1">
      <c r="A539" s="572"/>
      <c r="B539" s="572"/>
      <c r="C539" s="572"/>
      <c r="D539" s="572"/>
      <c r="E539" s="572"/>
      <c r="F539" s="572"/>
      <c r="G539" s="572"/>
      <c r="H539" s="572"/>
      <c r="I539" s="572"/>
      <c r="J539" s="572"/>
      <c r="K539" s="572"/>
      <c r="L539" s="572"/>
      <c r="M539" s="572"/>
      <c r="N539" s="572"/>
      <c r="O539" s="572"/>
      <c r="P539" s="572"/>
      <c r="Q539" s="572"/>
      <c r="R539" s="572"/>
      <c r="S539" s="572"/>
      <c r="T539" s="572"/>
      <c r="U539" s="572"/>
      <c r="V539" s="572"/>
      <c r="W539" s="572"/>
      <c r="X539" s="572"/>
      <c r="Y539" s="572"/>
      <c r="Z539" s="572"/>
    </row>
    <row r="540" spans="1:26" ht="15.75" hidden="1" customHeight="1">
      <c r="A540" s="572"/>
      <c r="B540" s="572"/>
      <c r="C540" s="572"/>
      <c r="D540" s="572"/>
      <c r="E540" s="572"/>
      <c r="F540" s="572"/>
      <c r="G540" s="572"/>
      <c r="H540" s="572"/>
      <c r="I540" s="572"/>
      <c r="J540" s="572"/>
      <c r="K540" s="572"/>
      <c r="L540" s="572"/>
      <c r="M540" s="572"/>
      <c r="N540" s="572"/>
      <c r="O540" s="572"/>
      <c r="P540" s="572"/>
      <c r="Q540" s="572"/>
      <c r="R540" s="572"/>
      <c r="S540" s="572"/>
      <c r="T540" s="572"/>
      <c r="U540" s="572"/>
      <c r="V540" s="572"/>
      <c r="W540" s="572"/>
      <c r="X540" s="572"/>
      <c r="Y540" s="572"/>
      <c r="Z540" s="572"/>
    </row>
    <row r="541" spans="1:26" ht="15.75" hidden="1" customHeight="1">
      <c r="A541" s="572"/>
      <c r="B541" s="572"/>
      <c r="C541" s="572"/>
      <c r="D541" s="572"/>
      <c r="E541" s="572"/>
      <c r="F541" s="572"/>
      <c r="G541" s="572"/>
      <c r="H541" s="572"/>
      <c r="I541" s="572"/>
      <c r="J541" s="572"/>
      <c r="K541" s="572"/>
      <c r="L541" s="572"/>
      <c r="M541" s="572"/>
      <c r="N541" s="572"/>
      <c r="O541" s="572"/>
      <c r="P541" s="572"/>
      <c r="Q541" s="572"/>
      <c r="R541" s="572"/>
      <c r="S541" s="572"/>
      <c r="T541" s="572"/>
      <c r="U541" s="572"/>
      <c r="V541" s="572"/>
      <c r="W541" s="572"/>
      <c r="X541" s="572"/>
      <c r="Y541" s="572"/>
      <c r="Z541" s="572"/>
    </row>
    <row r="542" spans="1:26" ht="15.75" hidden="1" customHeight="1">
      <c r="A542" s="572"/>
      <c r="B542" s="572"/>
      <c r="C542" s="572"/>
      <c r="D542" s="572"/>
      <c r="E542" s="572"/>
      <c r="F542" s="572"/>
      <c r="G542" s="572"/>
      <c r="H542" s="572"/>
      <c r="I542" s="572"/>
      <c r="J542" s="572"/>
      <c r="K542" s="572"/>
      <c r="L542" s="572"/>
      <c r="M542" s="572"/>
      <c r="N542" s="572"/>
      <c r="O542" s="572"/>
      <c r="P542" s="572"/>
      <c r="Q542" s="572"/>
      <c r="R542" s="572"/>
      <c r="S542" s="572"/>
      <c r="T542" s="572"/>
      <c r="U542" s="572"/>
      <c r="V542" s="572"/>
      <c r="W542" s="572"/>
      <c r="X542" s="572"/>
      <c r="Y542" s="572"/>
      <c r="Z542" s="572"/>
    </row>
    <row r="543" spans="1:26" ht="15.75" hidden="1" customHeight="1">
      <c r="A543" s="572"/>
      <c r="B543" s="572"/>
      <c r="C543" s="572"/>
      <c r="D543" s="572"/>
      <c r="E543" s="572"/>
      <c r="F543" s="572"/>
      <c r="G543" s="572"/>
      <c r="H543" s="572"/>
      <c r="I543" s="572"/>
      <c r="J543" s="572"/>
      <c r="K543" s="572"/>
      <c r="L543" s="572"/>
      <c r="M543" s="572"/>
      <c r="N543" s="572"/>
      <c r="O543" s="572"/>
      <c r="P543" s="572"/>
      <c r="Q543" s="572"/>
      <c r="R543" s="572"/>
      <c r="S543" s="572"/>
      <c r="T543" s="572"/>
      <c r="U543" s="572"/>
      <c r="V543" s="572"/>
      <c r="W543" s="572"/>
      <c r="X543" s="572"/>
      <c r="Y543" s="572"/>
      <c r="Z543" s="572"/>
    </row>
    <row r="544" spans="1:26" ht="15.75" hidden="1" customHeight="1">
      <c r="A544" s="572"/>
      <c r="B544" s="572"/>
      <c r="C544" s="572"/>
      <c r="D544" s="572"/>
      <c r="E544" s="572"/>
      <c r="F544" s="572"/>
      <c r="G544" s="572"/>
      <c r="H544" s="572"/>
      <c r="I544" s="572"/>
      <c r="J544" s="572"/>
      <c r="K544" s="572"/>
      <c r="L544" s="572"/>
      <c r="M544" s="572"/>
      <c r="N544" s="572"/>
      <c r="O544" s="572"/>
      <c r="P544" s="572"/>
      <c r="Q544" s="572"/>
      <c r="R544" s="572"/>
      <c r="S544" s="572"/>
      <c r="T544" s="572"/>
      <c r="U544" s="572"/>
      <c r="V544" s="572"/>
      <c r="W544" s="572"/>
      <c r="X544" s="572"/>
      <c r="Y544" s="572"/>
      <c r="Z544" s="572"/>
    </row>
    <row r="545" spans="1:26" ht="15.75" hidden="1" customHeight="1">
      <c r="A545" s="572"/>
      <c r="B545" s="572"/>
      <c r="C545" s="572"/>
      <c r="D545" s="572"/>
      <c r="E545" s="572"/>
      <c r="F545" s="572"/>
      <c r="G545" s="572"/>
      <c r="H545" s="572"/>
      <c r="I545" s="572"/>
      <c r="J545" s="572"/>
      <c r="K545" s="572"/>
      <c r="L545" s="572"/>
      <c r="M545" s="572"/>
      <c r="N545" s="572"/>
      <c r="O545" s="572"/>
      <c r="P545" s="572"/>
      <c r="Q545" s="572"/>
      <c r="R545" s="572"/>
      <c r="S545" s="572"/>
      <c r="T545" s="572"/>
      <c r="U545" s="572"/>
      <c r="V545" s="572"/>
      <c r="W545" s="572"/>
      <c r="X545" s="572"/>
      <c r="Y545" s="572"/>
      <c r="Z545" s="572"/>
    </row>
    <row r="546" spans="1:26" ht="15.75" hidden="1" customHeight="1">
      <c r="A546" s="572"/>
      <c r="B546" s="572"/>
      <c r="C546" s="572"/>
      <c r="D546" s="572"/>
      <c r="E546" s="572"/>
      <c r="F546" s="572"/>
      <c r="G546" s="572"/>
      <c r="H546" s="572"/>
      <c r="I546" s="572"/>
      <c r="J546" s="572"/>
      <c r="K546" s="572"/>
      <c r="L546" s="572"/>
      <c r="M546" s="572"/>
      <c r="N546" s="572"/>
      <c r="O546" s="572"/>
      <c r="P546" s="572"/>
      <c r="Q546" s="572"/>
      <c r="R546" s="572"/>
      <c r="S546" s="572"/>
      <c r="T546" s="572"/>
      <c r="U546" s="572"/>
      <c r="V546" s="572"/>
      <c r="W546" s="572"/>
      <c r="X546" s="572"/>
      <c r="Y546" s="572"/>
      <c r="Z546" s="572"/>
    </row>
    <row r="547" spans="1:26" ht="15.75" hidden="1" customHeight="1">
      <c r="A547" s="572"/>
      <c r="B547" s="572"/>
      <c r="C547" s="572"/>
      <c r="D547" s="572"/>
      <c r="E547" s="572"/>
      <c r="F547" s="572"/>
      <c r="G547" s="572"/>
      <c r="H547" s="572"/>
      <c r="I547" s="572"/>
      <c r="J547" s="572"/>
      <c r="K547" s="572"/>
      <c r="L547" s="572"/>
      <c r="M547" s="572"/>
      <c r="N547" s="572"/>
      <c r="O547" s="572"/>
      <c r="P547" s="572"/>
      <c r="Q547" s="572"/>
      <c r="R547" s="572"/>
      <c r="S547" s="572"/>
      <c r="T547" s="572"/>
      <c r="U547" s="572"/>
      <c r="V547" s="572"/>
      <c r="W547" s="572"/>
      <c r="X547" s="572"/>
      <c r="Y547" s="572"/>
      <c r="Z547" s="572"/>
    </row>
    <row r="548" spans="1:26" ht="15.75" hidden="1" customHeight="1">
      <c r="A548" s="572"/>
      <c r="B548" s="572"/>
      <c r="C548" s="572"/>
      <c r="D548" s="572"/>
      <c r="E548" s="572"/>
      <c r="F548" s="572"/>
      <c r="G548" s="572"/>
      <c r="H548" s="572"/>
      <c r="I548" s="572"/>
      <c r="J548" s="572"/>
      <c r="K548" s="572"/>
      <c r="L548" s="572"/>
      <c r="M548" s="572"/>
      <c r="N548" s="572"/>
      <c r="O548" s="572"/>
      <c r="P548" s="572"/>
      <c r="Q548" s="572"/>
      <c r="R548" s="572"/>
      <c r="S548" s="572"/>
      <c r="T548" s="572"/>
      <c r="U548" s="572"/>
      <c r="V548" s="572"/>
      <c r="W548" s="572"/>
      <c r="X548" s="572"/>
      <c r="Y548" s="572"/>
      <c r="Z548" s="572"/>
    </row>
    <row r="549" spans="1:26" ht="15.75" hidden="1" customHeight="1">
      <c r="A549" s="572"/>
      <c r="B549" s="572"/>
      <c r="C549" s="572"/>
      <c r="D549" s="572"/>
      <c r="E549" s="572"/>
      <c r="F549" s="572"/>
      <c r="G549" s="572"/>
      <c r="H549" s="572"/>
      <c r="I549" s="572"/>
      <c r="J549" s="572"/>
      <c r="K549" s="572"/>
      <c r="L549" s="572"/>
      <c r="M549" s="572"/>
      <c r="N549" s="572"/>
      <c r="O549" s="572"/>
      <c r="P549" s="572"/>
      <c r="Q549" s="572"/>
      <c r="R549" s="572"/>
      <c r="S549" s="572"/>
      <c r="T549" s="572"/>
      <c r="U549" s="572"/>
      <c r="V549" s="572"/>
      <c r="W549" s="572"/>
      <c r="X549" s="572"/>
      <c r="Y549" s="572"/>
      <c r="Z549" s="572"/>
    </row>
    <row r="550" spans="1:26" ht="15.75" hidden="1" customHeight="1">
      <c r="A550" s="572"/>
      <c r="B550" s="572"/>
      <c r="C550" s="572"/>
      <c r="D550" s="572"/>
      <c r="E550" s="572"/>
      <c r="F550" s="572"/>
      <c r="G550" s="572"/>
      <c r="H550" s="572"/>
      <c r="I550" s="572"/>
      <c r="J550" s="572"/>
      <c r="K550" s="572"/>
      <c r="L550" s="572"/>
      <c r="M550" s="572"/>
      <c r="N550" s="572"/>
      <c r="O550" s="572"/>
      <c r="P550" s="572"/>
      <c r="Q550" s="572"/>
      <c r="R550" s="572"/>
      <c r="S550" s="572"/>
      <c r="T550" s="572"/>
      <c r="U550" s="572"/>
      <c r="V550" s="572"/>
      <c r="W550" s="572"/>
      <c r="X550" s="572"/>
      <c r="Y550" s="572"/>
      <c r="Z550" s="572"/>
    </row>
    <row r="551" spans="1:26" ht="15.75" hidden="1" customHeight="1">
      <c r="A551" s="572"/>
      <c r="B551" s="572"/>
      <c r="C551" s="572"/>
      <c r="D551" s="572"/>
      <c r="E551" s="572"/>
      <c r="F551" s="572"/>
      <c r="G551" s="572"/>
      <c r="H551" s="572"/>
      <c r="I551" s="572"/>
      <c r="J551" s="572"/>
      <c r="K551" s="572"/>
      <c r="L551" s="572"/>
      <c r="M551" s="572"/>
      <c r="N551" s="572"/>
      <c r="O551" s="572"/>
      <c r="P551" s="572"/>
      <c r="Q551" s="572"/>
      <c r="R551" s="572"/>
      <c r="S551" s="572"/>
      <c r="T551" s="572"/>
      <c r="U551" s="572"/>
      <c r="V551" s="572"/>
      <c r="W551" s="572"/>
      <c r="X551" s="572"/>
      <c r="Y551" s="572"/>
      <c r="Z551" s="572"/>
    </row>
    <row r="552" spans="1:26" ht="15.75" hidden="1" customHeight="1">
      <c r="A552" s="572"/>
      <c r="B552" s="572"/>
      <c r="C552" s="572"/>
      <c r="D552" s="572"/>
      <c r="E552" s="572"/>
      <c r="F552" s="572"/>
      <c r="G552" s="572"/>
      <c r="H552" s="572"/>
      <c r="I552" s="572"/>
      <c r="J552" s="572"/>
      <c r="K552" s="572"/>
      <c r="L552" s="572"/>
      <c r="M552" s="572"/>
      <c r="N552" s="572"/>
      <c r="O552" s="572"/>
      <c r="P552" s="572"/>
      <c r="Q552" s="572"/>
      <c r="R552" s="572"/>
      <c r="S552" s="572"/>
      <c r="T552" s="572"/>
      <c r="U552" s="572"/>
      <c r="V552" s="572"/>
      <c r="W552" s="572"/>
      <c r="X552" s="572"/>
      <c r="Y552" s="572"/>
      <c r="Z552" s="572"/>
    </row>
    <row r="553" spans="1:26" ht="15.75" hidden="1" customHeight="1">
      <c r="A553" s="572"/>
      <c r="B553" s="572"/>
      <c r="C553" s="572"/>
      <c r="D553" s="572"/>
      <c r="E553" s="572"/>
      <c r="F553" s="572"/>
      <c r="G553" s="572"/>
      <c r="H553" s="572"/>
      <c r="I553" s="572"/>
      <c r="J553" s="572"/>
      <c r="K553" s="572"/>
      <c r="L553" s="572"/>
      <c r="M553" s="572"/>
      <c r="N553" s="572"/>
      <c r="O553" s="572"/>
      <c r="P553" s="572"/>
      <c r="Q553" s="572"/>
      <c r="R553" s="572"/>
      <c r="S553" s="572"/>
      <c r="T553" s="572"/>
      <c r="U553" s="572"/>
      <c r="V553" s="572"/>
      <c r="W553" s="572"/>
      <c r="X553" s="572"/>
      <c r="Y553" s="572"/>
      <c r="Z553" s="572"/>
    </row>
    <row r="554" spans="1:26" ht="15.75" hidden="1" customHeight="1">
      <c r="A554" s="572"/>
      <c r="B554" s="572"/>
      <c r="C554" s="572"/>
      <c r="D554" s="572"/>
      <c r="E554" s="572"/>
      <c r="F554" s="572"/>
      <c r="G554" s="572"/>
      <c r="H554" s="572"/>
      <c r="I554" s="572"/>
      <c r="J554" s="572"/>
      <c r="K554" s="572"/>
      <c r="L554" s="572"/>
      <c r="M554" s="572"/>
      <c r="N554" s="572"/>
      <c r="O554" s="572"/>
      <c r="P554" s="572"/>
      <c r="Q554" s="572"/>
      <c r="R554" s="572"/>
      <c r="S554" s="572"/>
      <c r="T554" s="572"/>
      <c r="U554" s="572"/>
      <c r="V554" s="572"/>
      <c r="W554" s="572"/>
      <c r="X554" s="572"/>
      <c r="Y554" s="572"/>
      <c r="Z554" s="572"/>
    </row>
    <row r="555" spans="1:26" ht="15.75" hidden="1" customHeight="1">
      <c r="A555" s="572"/>
      <c r="B555" s="572"/>
      <c r="C555" s="572"/>
      <c r="D555" s="572"/>
      <c r="E555" s="572"/>
      <c r="F555" s="572"/>
      <c r="G555" s="572"/>
      <c r="H555" s="572"/>
      <c r="I555" s="572"/>
      <c r="J555" s="572"/>
      <c r="K555" s="572"/>
      <c r="L555" s="572"/>
      <c r="M555" s="572"/>
      <c r="N555" s="572"/>
      <c r="O555" s="572"/>
      <c r="P555" s="572"/>
      <c r="Q555" s="572"/>
      <c r="R555" s="572"/>
      <c r="S555" s="572"/>
      <c r="T555" s="572"/>
      <c r="U555" s="572"/>
      <c r="V555" s="572"/>
      <c r="W555" s="572"/>
      <c r="X555" s="572"/>
      <c r="Y555" s="572"/>
      <c r="Z555" s="572"/>
    </row>
    <row r="556" spans="1:26" ht="15.75" hidden="1" customHeight="1">
      <c r="A556" s="572"/>
      <c r="B556" s="572"/>
      <c r="C556" s="572"/>
      <c r="D556" s="572"/>
      <c r="E556" s="572"/>
      <c r="F556" s="572"/>
      <c r="G556" s="572"/>
      <c r="H556" s="572"/>
      <c r="I556" s="572"/>
      <c r="J556" s="572"/>
      <c r="K556" s="572"/>
      <c r="L556" s="572"/>
      <c r="M556" s="572"/>
      <c r="N556" s="572"/>
      <c r="O556" s="572"/>
      <c r="P556" s="572"/>
      <c r="Q556" s="572"/>
      <c r="R556" s="572"/>
      <c r="S556" s="572"/>
      <c r="T556" s="572"/>
      <c r="U556" s="572"/>
      <c r="V556" s="572"/>
      <c r="W556" s="572"/>
      <c r="X556" s="572"/>
      <c r="Y556" s="572"/>
      <c r="Z556" s="572"/>
    </row>
    <row r="557" spans="1:26" ht="15.75" hidden="1" customHeight="1">
      <c r="A557" s="572"/>
      <c r="B557" s="572"/>
      <c r="C557" s="572"/>
      <c r="D557" s="572"/>
      <c r="E557" s="572"/>
      <c r="F557" s="572"/>
      <c r="G557" s="572"/>
      <c r="H557" s="572"/>
      <c r="I557" s="572"/>
      <c r="J557" s="572"/>
      <c r="K557" s="572"/>
      <c r="L557" s="572"/>
      <c r="M557" s="572"/>
      <c r="N557" s="572"/>
      <c r="O557" s="572"/>
      <c r="P557" s="572"/>
      <c r="Q557" s="572"/>
      <c r="R557" s="572"/>
      <c r="S557" s="572"/>
      <c r="T557" s="572"/>
      <c r="U557" s="572"/>
      <c r="V557" s="572"/>
      <c r="W557" s="572"/>
      <c r="X557" s="572"/>
      <c r="Y557" s="572"/>
      <c r="Z557" s="572"/>
    </row>
    <row r="558" spans="1:26" ht="15.75" hidden="1" customHeight="1">
      <c r="A558" s="572"/>
      <c r="B558" s="572"/>
      <c r="C558" s="572"/>
      <c r="D558" s="572"/>
      <c r="E558" s="572"/>
      <c r="F558" s="572"/>
      <c r="G558" s="572"/>
      <c r="H558" s="572"/>
      <c r="I558" s="572"/>
      <c r="J558" s="572"/>
      <c r="K558" s="572"/>
      <c r="L558" s="572"/>
      <c r="M558" s="572"/>
      <c r="N558" s="572"/>
      <c r="O558" s="572"/>
      <c r="P558" s="572"/>
      <c r="Q558" s="572"/>
      <c r="R558" s="572"/>
      <c r="S558" s="572"/>
      <c r="T558" s="572"/>
      <c r="U558" s="572"/>
      <c r="V558" s="572"/>
      <c r="W558" s="572"/>
      <c r="X558" s="572"/>
      <c r="Y558" s="572"/>
      <c r="Z558" s="572"/>
    </row>
    <row r="559" spans="1:26" ht="15.75" hidden="1" customHeight="1">
      <c r="A559" s="572"/>
      <c r="B559" s="572"/>
      <c r="C559" s="572"/>
      <c r="D559" s="572"/>
      <c r="E559" s="572"/>
      <c r="F559" s="572"/>
      <c r="G559" s="572"/>
      <c r="H559" s="572"/>
      <c r="I559" s="572"/>
      <c r="J559" s="572"/>
      <c r="K559" s="572"/>
      <c r="L559" s="572"/>
      <c r="M559" s="572"/>
      <c r="N559" s="572"/>
      <c r="O559" s="572"/>
      <c r="P559" s="572"/>
      <c r="Q559" s="572"/>
      <c r="R559" s="572"/>
      <c r="S559" s="572"/>
      <c r="T559" s="572"/>
      <c r="U559" s="572"/>
      <c r="V559" s="572"/>
      <c r="W559" s="572"/>
      <c r="X559" s="572"/>
      <c r="Y559" s="572"/>
      <c r="Z559" s="572"/>
    </row>
    <row r="560" spans="1:26" ht="15.75" hidden="1" customHeight="1">
      <c r="A560" s="572"/>
      <c r="B560" s="572"/>
      <c r="C560" s="572"/>
      <c r="D560" s="572"/>
      <c r="E560" s="572"/>
      <c r="F560" s="572"/>
      <c r="G560" s="572"/>
      <c r="H560" s="572"/>
      <c r="I560" s="572"/>
      <c r="J560" s="572"/>
      <c r="K560" s="572"/>
      <c r="L560" s="572"/>
      <c r="M560" s="572"/>
      <c r="N560" s="572"/>
      <c r="O560" s="572"/>
      <c r="P560" s="572"/>
      <c r="Q560" s="572"/>
      <c r="R560" s="572"/>
      <c r="S560" s="572"/>
      <c r="T560" s="572"/>
      <c r="U560" s="572"/>
      <c r="V560" s="572"/>
      <c r="W560" s="572"/>
      <c r="X560" s="572"/>
      <c r="Y560" s="572"/>
      <c r="Z560" s="572"/>
    </row>
    <row r="561" spans="1:26" ht="15.75" hidden="1" customHeight="1">
      <c r="A561" s="572"/>
      <c r="B561" s="572"/>
      <c r="C561" s="572"/>
      <c r="D561" s="572"/>
      <c r="E561" s="572"/>
      <c r="F561" s="572"/>
      <c r="G561" s="572"/>
      <c r="H561" s="572"/>
      <c r="I561" s="572"/>
      <c r="J561" s="572"/>
      <c r="K561" s="572"/>
      <c r="L561" s="572"/>
      <c r="M561" s="572"/>
      <c r="N561" s="572"/>
      <c r="O561" s="572"/>
      <c r="P561" s="572"/>
      <c r="Q561" s="572"/>
      <c r="R561" s="572"/>
      <c r="S561" s="572"/>
      <c r="T561" s="572"/>
      <c r="U561" s="572"/>
      <c r="V561" s="572"/>
      <c r="W561" s="572"/>
      <c r="X561" s="572"/>
      <c r="Y561" s="572"/>
      <c r="Z561" s="572"/>
    </row>
    <row r="562" spans="1:26" ht="15.75" hidden="1" customHeight="1">
      <c r="A562" s="572"/>
      <c r="B562" s="572"/>
      <c r="C562" s="572"/>
      <c r="D562" s="572"/>
      <c r="E562" s="572"/>
      <c r="F562" s="572"/>
      <c r="G562" s="572"/>
      <c r="H562" s="572"/>
      <c r="I562" s="572"/>
      <c r="J562" s="572"/>
      <c r="K562" s="572"/>
      <c r="L562" s="572"/>
      <c r="M562" s="572"/>
      <c r="N562" s="572"/>
      <c r="O562" s="572"/>
      <c r="P562" s="572"/>
      <c r="Q562" s="572"/>
      <c r="R562" s="572"/>
      <c r="S562" s="572"/>
      <c r="T562" s="572"/>
      <c r="U562" s="572"/>
      <c r="V562" s="572"/>
      <c r="W562" s="572"/>
      <c r="X562" s="572"/>
      <c r="Y562" s="572"/>
      <c r="Z562" s="572"/>
    </row>
    <row r="563" spans="1:26" ht="15.75" hidden="1" customHeight="1">
      <c r="A563" s="572"/>
      <c r="B563" s="572"/>
      <c r="C563" s="572"/>
      <c r="D563" s="572"/>
      <c r="E563" s="572"/>
      <c r="F563" s="572"/>
      <c r="G563" s="572"/>
      <c r="H563" s="572"/>
      <c r="I563" s="572"/>
      <c r="J563" s="572"/>
      <c r="K563" s="572"/>
      <c r="L563" s="572"/>
      <c r="M563" s="572"/>
      <c r="N563" s="572"/>
      <c r="O563" s="572"/>
      <c r="P563" s="572"/>
      <c r="Q563" s="572"/>
      <c r="R563" s="572"/>
      <c r="S563" s="572"/>
      <c r="T563" s="572"/>
      <c r="U563" s="572"/>
      <c r="V563" s="572"/>
      <c r="W563" s="572"/>
      <c r="X563" s="572"/>
      <c r="Y563" s="572"/>
      <c r="Z563" s="572"/>
    </row>
    <row r="564" spans="1:26" ht="15.75" hidden="1" customHeight="1">
      <c r="A564" s="572"/>
      <c r="B564" s="572"/>
      <c r="C564" s="572"/>
      <c r="D564" s="572"/>
      <c r="E564" s="572"/>
      <c r="F564" s="572"/>
      <c r="G564" s="572"/>
      <c r="H564" s="572"/>
      <c r="I564" s="572"/>
      <c r="J564" s="572"/>
      <c r="K564" s="572"/>
      <c r="L564" s="572"/>
      <c r="M564" s="572"/>
      <c r="N564" s="572"/>
      <c r="O564" s="572"/>
      <c r="P564" s="572"/>
      <c r="Q564" s="572"/>
      <c r="R564" s="572"/>
      <c r="S564" s="572"/>
      <c r="T564" s="572"/>
      <c r="U564" s="572"/>
      <c r="V564" s="572"/>
      <c r="W564" s="572"/>
      <c r="X564" s="572"/>
      <c r="Y564" s="572"/>
      <c r="Z564" s="572"/>
    </row>
    <row r="565" spans="1:26" ht="15.75" hidden="1" customHeight="1">
      <c r="A565" s="572"/>
      <c r="B565" s="572"/>
      <c r="C565" s="572"/>
      <c r="D565" s="572"/>
      <c r="E565" s="572"/>
      <c r="F565" s="572"/>
      <c r="G565" s="572"/>
      <c r="H565" s="572"/>
      <c r="I565" s="572"/>
      <c r="J565" s="572"/>
      <c r="K565" s="572"/>
      <c r="L565" s="572"/>
      <c r="M565" s="572"/>
      <c r="N565" s="572"/>
      <c r="O565" s="572"/>
      <c r="P565" s="572"/>
      <c r="Q565" s="572"/>
      <c r="R565" s="572"/>
      <c r="S565" s="572"/>
      <c r="T565" s="572"/>
      <c r="U565" s="572"/>
      <c r="V565" s="572"/>
      <c r="W565" s="572"/>
      <c r="X565" s="572"/>
      <c r="Y565" s="572"/>
      <c r="Z565" s="572"/>
    </row>
    <row r="566" spans="1:26" ht="15.75" hidden="1" customHeight="1">
      <c r="A566" s="572"/>
      <c r="B566" s="572"/>
      <c r="C566" s="572"/>
      <c r="D566" s="572"/>
      <c r="E566" s="572"/>
      <c r="F566" s="572"/>
      <c r="G566" s="572"/>
      <c r="H566" s="572"/>
      <c r="I566" s="572"/>
      <c r="J566" s="572"/>
      <c r="K566" s="572"/>
      <c r="L566" s="572"/>
      <c r="M566" s="572"/>
      <c r="N566" s="572"/>
      <c r="O566" s="572"/>
      <c r="P566" s="572"/>
      <c r="Q566" s="572"/>
      <c r="R566" s="572"/>
      <c r="S566" s="572"/>
      <c r="T566" s="572"/>
      <c r="U566" s="572"/>
      <c r="V566" s="572"/>
      <c r="W566" s="572"/>
      <c r="X566" s="572"/>
      <c r="Y566" s="572"/>
      <c r="Z566" s="572"/>
    </row>
    <row r="567" spans="1:26" ht="15.75" hidden="1" customHeight="1">
      <c r="A567" s="572"/>
      <c r="B567" s="572"/>
      <c r="C567" s="572"/>
      <c r="D567" s="572"/>
      <c r="E567" s="572"/>
      <c r="F567" s="572"/>
      <c r="G567" s="572"/>
      <c r="H567" s="572"/>
      <c r="I567" s="572"/>
      <c r="J567" s="572"/>
      <c r="K567" s="572"/>
      <c r="L567" s="572"/>
      <c r="M567" s="572"/>
      <c r="N567" s="572"/>
      <c r="O567" s="572"/>
      <c r="P567" s="572"/>
      <c r="Q567" s="572"/>
      <c r="R567" s="572"/>
      <c r="S567" s="572"/>
      <c r="T567" s="572"/>
      <c r="U567" s="572"/>
      <c r="V567" s="572"/>
      <c r="W567" s="572"/>
      <c r="X567" s="572"/>
      <c r="Y567" s="572"/>
      <c r="Z567" s="572"/>
    </row>
    <row r="568" spans="1:26" ht="15.75" hidden="1" customHeight="1">
      <c r="A568" s="572"/>
      <c r="B568" s="572"/>
      <c r="C568" s="572"/>
      <c r="D568" s="572"/>
      <c r="E568" s="572"/>
      <c r="F568" s="572"/>
      <c r="G568" s="572"/>
      <c r="H568" s="572"/>
      <c r="I568" s="572"/>
      <c r="J568" s="572"/>
      <c r="K568" s="572"/>
      <c r="L568" s="572"/>
      <c r="M568" s="572"/>
      <c r="N568" s="572"/>
      <c r="O568" s="572"/>
      <c r="P568" s="572"/>
      <c r="Q568" s="572"/>
      <c r="R568" s="572"/>
      <c r="S568" s="572"/>
      <c r="T568" s="572"/>
      <c r="U568" s="572"/>
      <c r="V568" s="572"/>
      <c r="W568" s="572"/>
      <c r="X568" s="572"/>
      <c r="Y568" s="572"/>
      <c r="Z568" s="572"/>
    </row>
    <row r="569" spans="1:26" ht="15.75" hidden="1" customHeight="1">
      <c r="A569" s="572"/>
      <c r="B569" s="572"/>
      <c r="C569" s="572"/>
      <c r="D569" s="572"/>
      <c r="E569" s="572"/>
      <c r="F569" s="572"/>
      <c r="G569" s="572"/>
      <c r="H569" s="572"/>
      <c r="I569" s="572"/>
      <c r="J569" s="572"/>
      <c r="K569" s="572"/>
      <c r="L569" s="572"/>
      <c r="M569" s="572"/>
      <c r="N569" s="572"/>
      <c r="O569" s="572"/>
      <c r="P569" s="572"/>
      <c r="Q569" s="572"/>
      <c r="R569" s="572"/>
      <c r="S569" s="572"/>
      <c r="T569" s="572"/>
      <c r="U569" s="572"/>
      <c r="V569" s="572"/>
      <c r="W569" s="572"/>
      <c r="X569" s="572"/>
      <c r="Y569" s="572"/>
      <c r="Z569" s="572"/>
    </row>
    <row r="570" spans="1:26" ht="15.75" hidden="1" customHeight="1">
      <c r="A570" s="572"/>
      <c r="B570" s="572"/>
      <c r="C570" s="572"/>
      <c r="D570" s="572"/>
      <c r="E570" s="572"/>
      <c r="F570" s="572"/>
      <c r="G570" s="572"/>
      <c r="H570" s="572"/>
      <c r="I570" s="572"/>
      <c r="J570" s="572"/>
      <c r="K570" s="572"/>
      <c r="L570" s="572"/>
      <c r="M570" s="572"/>
      <c r="N570" s="572"/>
      <c r="O570" s="572"/>
      <c r="P570" s="572"/>
      <c r="Q570" s="572"/>
      <c r="R570" s="572"/>
      <c r="S570" s="572"/>
      <c r="T570" s="572"/>
      <c r="U570" s="572"/>
      <c r="V570" s="572"/>
      <c r="W570" s="572"/>
      <c r="X570" s="572"/>
      <c r="Y570" s="572"/>
      <c r="Z570" s="572"/>
    </row>
    <row r="571" spans="1:26" ht="15.75" hidden="1" customHeight="1">
      <c r="A571" s="572"/>
      <c r="B571" s="572"/>
      <c r="C571" s="572"/>
      <c r="D571" s="572"/>
      <c r="E571" s="572"/>
      <c r="F571" s="572"/>
      <c r="G571" s="572"/>
      <c r="H571" s="572"/>
      <c r="I571" s="572"/>
      <c r="J571" s="572"/>
      <c r="K571" s="572"/>
      <c r="L571" s="572"/>
      <c r="M571" s="572"/>
      <c r="N571" s="572"/>
      <c r="O571" s="572"/>
      <c r="P571" s="572"/>
      <c r="Q571" s="572"/>
      <c r="R571" s="572"/>
      <c r="S571" s="572"/>
      <c r="T571" s="572"/>
      <c r="U571" s="572"/>
      <c r="V571" s="572"/>
      <c r="W571" s="572"/>
      <c r="X571" s="572"/>
      <c r="Y571" s="572"/>
      <c r="Z571" s="572"/>
    </row>
    <row r="572" spans="1:26" ht="15.75" hidden="1" customHeight="1">
      <c r="A572" s="572"/>
      <c r="B572" s="572"/>
      <c r="C572" s="572"/>
      <c r="D572" s="572"/>
      <c r="E572" s="572"/>
      <c r="F572" s="572"/>
      <c r="G572" s="572"/>
      <c r="H572" s="572"/>
      <c r="I572" s="572"/>
      <c r="J572" s="572"/>
      <c r="K572" s="572"/>
      <c r="L572" s="572"/>
      <c r="M572" s="572"/>
      <c r="N572" s="572"/>
      <c r="O572" s="572"/>
      <c r="P572" s="572"/>
      <c r="Q572" s="572"/>
      <c r="R572" s="572"/>
      <c r="S572" s="572"/>
      <c r="T572" s="572"/>
      <c r="U572" s="572"/>
      <c r="V572" s="572"/>
      <c r="W572" s="572"/>
      <c r="X572" s="572"/>
      <c r="Y572" s="572"/>
      <c r="Z572" s="572"/>
    </row>
    <row r="573" spans="1:26" ht="15.75" hidden="1" customHeight="1">
      <c r="A573" s="572"/>
      <c r="B573" s="572"/>
      <c r="C573" s="572"/>
      <c r="D573" s="572"/>
      <c r="E573" s="572"/>
      <c r="F573" s="572"/>
      <c r="G573" s="572"/>
      <c r="H573" s="572"/>
      <c r="I573" s="572"/>
      <c r="J573" s="572"/>
      <c r="K573" s="572"/>
      <c r="L573" s="572"/>
      <c r="M573" s="572"/>
      <c r="N573" s="572"/>
      <c r="O573" s="572"/>
      <c r="P573" s="572"/>
      <c r="Q573" s="572"/>
      <c r="R573" s="572"/>
      <c r="S573" s="572"/>
      <c r="T573" s="572"/>
      <c r="U573" s="572"/>
      <c r="V573" s="572"/>
      <c r="W573" s="572"/>
      <c r="X573" s="572"/>
      <c r="Y573" s="572"/>
      <c r="Z573" s="572"/>
    </row>
    <row r="574" spans="1:26" ht="15.75" hidden="1" customHeight="1">
      <c r="A574" s="572"/>
      <c r="B574" s="572"/>
      <c r="C574" s="572"/>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row>
    <row r="575" spans="1:26" ht="15.75" hidden="1" customHeight="1">
      <c r="A575" s="572"/>
      <c r="B575" s="572"/>
      <c r="C575" s="572"/>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row>
    <row r="576" spans="1:26" ht="15.75" hidden="1" customHeight="1">
      <c r="A576" s="572"/>
      <c r="B576" s="572"/>
      <c r="C576" s="572"/>
      <c r="D576" s="572"/>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row>
    <row r="577" spans="1:26" ht="15.75" hidden="1" customHeight="1">
      <c r="A577" s="572"/>
      <c r="B577" s="572"/>
      <c r="C577" s="572"/>
      <c r="D577" s="572"/>
      <c r="E577" s="572"/>
      <c r="F577" s="572"/>
      <c r="G577" s="572"/>
      <c r="H577" s="572"/>
      <c r="I577" s="572"/>
      <c r="J577" s="572"/>
      <c r="K577" s="572"/>
      <c r="L577" s="572"/>
      <c r="M577" s="572"/>
      <c r="N577" s="572"/>
      <c r="O577" s="572"/>
      <c r="P577" s="572"/>
      <c r="Q577" s="572"/>
      <c r="R577" s="572"/>
      <c r="S577" s="572"/>
      <c r="T577" s="572"/>
      <c r="U577" s="572"/>
      <c r="V577" s="572"/>
      <c r="W577" s="572"/>
      <c r="X577" s="572"/>
      <c r="Y577" s="572"/>
      <c r="Z577" s="572"/>
    </row>
    <row r="578" spans="1:26" ht="15.75" hidden="1" customHeight="1">
      <c r="A578" s="572"/>
      <c r="B578" s="572"/>
      <c r="C578" s="572"/>
      <c r="D578" s="572"/>
      <c r="E578" s="572"/>
      <c r="F578" s="572"/>
      <c r="G578" s="572"/>
      <c r="H578" s="572"/>
      <c r="I578" s="572"/>
      <c r="J578" s="572"/>
      <c r="K578" s="572"/>
      <c r="L578" s="572"/>
      <c r="M578" s="572"/>
      <c r="N578" s="572"/>
      <c r="O578" s="572"/>
      <c r="P578" s="572"/>
      <c r="Q578" s="572"/>
      <c r="R578" s="572"/>
      <c r="S578" s="572"/>
      <c r="T578" s="572"/>
      <c r="U578" s="572"/>
      <c r="V578" s="572"/>
      <c r="W578" s="572"/>
      <c r="X578" s="572"/>
      <c r="Y578" s="572"/>
      <c r="Z578" s="572"/>
    </row>
    <row r="579" spans="1:26" ht="15.75" hidden="1" customHeight="1">
      <c r="A579" s="572"/>
      <c r="B579" s="572"/>
      <c r="C579" s="572"/>
      <c r="D579" s="572"/>
      <c r="E579" s="572"/>
      <c r="F579" s="572"/>
      <c r="G579" s="572"/>
      <c r="H579" s="572"/>
      <c r="I579" s="572"/>
      <c r="J579" s="572"/>
      <c r="K579" s="572"/>
      <c r="L579" s="572"/>
      <c r="M579" s="572"/>
      <c r="N579" s="572"/>
      <c r="O579" s="572"/>
      <c r="P579" s="572"/>
      <c r="Q579" s="572"/>
      <c r="R579" s="572"/>
      <c r="S579" s="572"/>
      <c r="T579" s="572"/>
      <c r="U579" s="572"/>
      <c r="V579" s="572"/>
      <c r="W579" s="572"/>
      <c r="X579" s="572"/>
      <c r="Y579" s="572"/>
      <c r="Z579" s="572"/>
    </row>
    <row r="580" spans="1:26" ht="15.75" hidden="1" customHeight="1">
      <c r="A580" s="572"/>
      <c r="B580" s="572"/>
      <c r="C580" s="572"/>
      <c r="D580" s="572"/>
      <c r="E580" s="572"/>
      <c r="F580" s="572"/>
      <c r="G580" s="572"/>
      <c r="H580" s="572"/>
      <c r="I580" s="572"/>
      <c r="J580" s="572"/>
      <c r="K580" s="572"/>
      <c r="L580" s="572"/>
      <c r="M580" s="572"/>
      <c r="N580" s="572"/>
      <c r="O580" s="572"/>
      <c r="P580" s="572"/>
      <c r="Q580" s="572"/>
      <c r="R580" s="572"/>
      <c r="S580" s="572"/>
      <c r="T580" s="572"/>
      <c r="U580" s="572"/>
      <c r="V580" s="572"/>
      <c r="W580" s="572"/>
      <c r="X580" s="572"/>
      <c r="Y580" s="572"/>
      <c r="Z580" s="572"/>
    </row>
    <row r="581" spans="1:26" ht="15.75" hidden="1" customHeight="1">
      <c r="A581" s="572"/>
      <c r="B581" s="572"/>
      <c r="C581" s="572"/>
      <c r="D581" s="572"/>
      <c r="E581" s="572"/>
      <c r="F581" s="572"/>
      <c r="G581" s="572"/>
      <c r="H581" s="572"/>
      <c r="I581" s="572"/>
      <c r="J581" s="572"/>
      <c r="K581" s="572"/>
      <c r="L581" s="572"/>
      <c r="M581" s="572"/>
      <c r="N581" s="572"/>
      <c r="O581" s="572"/>
      <c r="P581" s="572"/>
      <c r="Q581" s="572"/>
      <c r="R581" s="572"/>
      <c r="S581" s="572"/>
      <c r="T581" s="572"/>
      <c r="U581" s="572"/>
      <c r="V581" s="572"/>
      <c r="W581" s="572"/>
      <c r="X581" s="572"/>
      <c r="Y581" s="572"/>
      <c r="Z581" s="572"/>
    </row>
    <row r="582" spans="1:26" ht="15.75" hidden="1" customHeight="1">
      <c r="A582" s="572"/>
      <c r="B582" s="572"/>
      <c r="C582" s="572"/>
      <c r="D582" s="572"/>
      <c r="E582" s="572"/>
      <c r="F582" s="572"/>
      <c r="G582" s="572"/>
      <c r="H582" s="572"/>
      <c r="I582" s="572"/>
      <c r="J582" s="572"/>
      <c r="K582" s="572"/>
      <c r="L582" s="572"/>
      <c r="M582" s="572"/>
      <c r="N582" s="572"/>
      <c r="O582" s="572"/>
      <c r="P582" s="572"/>
      <c r="Q582" s="572"/>
      <c r="R582" s="572"/>
      <c r="S582" s="572"/>
      <c r="T582" s="572"/>
      <c r="U582" s="572"/>
      <c r="V582" s="572"/>
      <c r="W582" s="572"/>
      <c r="X582" s="572"/>
      <c r="Y582" s="572"/>
      <c r="Z582" s="572"/>
    </row>
    <row r="583" spans="1:26" ht="15.75" hidden="1" customHeight="1">
      <c r="A583" s="572"/>
      <c r="B583" s="572"/>
      <c r="C583" s="572"/>
      <c r="D583" s="572"/>
      <c r="E583" s="572"/>
      <c r="F583" s="572"/>
      <c r="G583" s="572"/>
      <c r="H583" s="572"/>
      <c r="I583" s="572"/>
      <c r="J583" s="572"/>
      <c r="K583" s="572"/>
      <c r="L583" s="572"/>
      <c r="M583" s="572"/>
      <c r="N583" s="572"/>
      <c r="O583" s="572"/>
      <c r="P583" s="572"/>
      <c r="Q583" s="572"/>
      <c r="R583" s="572"/>
      <c r="S583" s="572"/>
      <c r="T583" s="572"/>
      <c r="U583" s="572"/>
      <c r="V583" s="572"/>
      <c r="W583" s="572"/>
      <c r="X583" s="572"/>
      <c r="Y583" s="572"/>
      <c r="Z583" s="572"/>
    </row>
    <row r="584" spans="1:26" ht="15.75" hidden="1" customHeight="1">
      <c r="A584" s="572"/>
      <c r="B584" s="572"/>
      <c r="C584" s="572"/>
      <c r="D584" s="572"/>
      <c r="E584" s="572"/>
      <c r="F584" s="572"/>
      <c r="G584" s="572"/>
      <c r="H584" s="572"/>
      <c r="I584" s="572"/>
      <c r="J584" s="572"/>
      <c r="K584" s="572"/>
      <c r="L584" s="572"/>
      <c r="M584" s="572"/>
      <c r="N584" s="572"/>
      <c r="O584" s="572"/>
      <c r="P584" s="572"/>
      <c r="Q584" s="572"/>
      <c r="R584" s="572"/>
      <c r="S584" s="572"/>
      <c r="T584" s="572"/>
      <c r="U584" s="572"/>
      <c r="V584" s="572"/>
      <c r="W584" s="572"/>
      <c r="X584" s="572"/>
      <c r="Y584" s="572"/>
      <c r="Z584" s="572"/>
    </row>
    <row r="585" spans="1:26" ht="15.75" hidden="1" customHeight="1">
      <c r="A585" s="572"/>
      <c r="B585" s="572"/>
      <c r="C585" s="572"/>
      <c r="D585" s="572"/>
      <c r="E585" s="572"/>
      <c r="F585" s="572"/>
      <c r="G585" s="572"/>
      <c r="H585" s="572"/>
      <c r="I585" s="572"/>
      <c r="J585" s="572"/>
      <c r="K585" s="572"/>
      <c r="L585" s="572"/>
      <c r="M585" s="572"/>
      <c r="N585" s="572"/>
      <c r="O585" s="572"/>
      <c r="P585" s="572"/>
      <c r="Q585" s="572"/>
      <c r="R585" s="572"/>
      <c r="S585" s="572"/>
      <c r="T585" s="572"/>
      <c r="U585" s="572"/>
      <c r="V585" s="572"/>
      <c r="W585" s="572"/>
      <c r="X585" s="572"/>
      <c r="Y585" s="572"/>
      <c r="Z585" s="572"/>
    </row>
    <row r="586" spans="1:26" ht="15.75" hidden="1" customHeight="1">
      <c r="A586" s="572"/>
      <c r="B586" s="572"/>
      <c r="C586" s="572"/>
      <c r="D586" s="572"/>
      <c r="E586" s="572"/>
      <c r="F586" s="572"/>
      <c r="G586" s="572"/>
      <c r="H586" s="572"/>
      <c r="I586" s="572"/>
      <c r="J586" s="572"/>
      <c r="K586" s="572"/>
      <c r="L586" s="572"/>
      <c r="M586" s="572"/>
      <c r="N586" s="572"/>
      <c r="O586" s="572"/>
      <c r="P586" s="572"/>
      <c r="Q586" s="572"/>
      <c r="R586" s="572"/>
      <c r="S586" s="572"/>
      <c r="T586" s="572"/>
      <c r="U586" s="572"/>
      <c r="V586" s="572"/>
      <c r="W586" s="572"/>
      <c r="X586" s="572"/>
      <c r="Y586" s="572"/>
      <c r="Z586" s="572"/>
    </row>
    <row r="587" spans="1:26" ht="15.75" hidden="1" customHeight="1">
      <c r="A587" s="572"/>
      <c r="B587" s="572"/>
      <c r="C587" s="572"/>
      <c r="D587" s="572"/>
      <c r="E587" s="572"/>
      <c r="F587" s="572"/>
      <c r="G587" s="572"/>
      <c r="H587" s="572"/>
      <c r="I587" s="572"/>
      <c r="J587" s="572"/>
      <c r="K587" s="572"/>
      <c r="L587" s="572"/>
      <c r="M587" s="572"/>
      <c r="N587" s="572"/>
      <c r="O587" s="572"/>
      <c r="P587" s="572"/>
      <c r="Q587" s="572"/>
      <c r="R587" s="572"/>
      <c r="S587" s="572"/>
      <c r="T587" s="572"/>
      <c r="U587" s="572"/>
      <c r="V587" s="572"/>
      <c r="W587" s="572"/>
      <c r="X587" s="572"/>
      <c r="Y587" s="572"/>
      <c r="Z587" s="572"/>
    </row>
    <row r="588" spans="1:26" ht="15.75" hidden="1" customHeight="1">
      <c r="A588" s="572"/>
      <c r="B588" s="572"/>
      <c r="C588" s="572"/>
      <c r="D588" s="572"/>
      <c r="E588" s="572"/>
      <c r="F588" s="572"/>
      <c r="G588" s="572"/>
      <c r="H588" s="572"/>
      <c r="I588" s="572"/>
      <c r="J588" s="572"/>
      <c r="K588" s="572"/>
      <c r="L588" s="572"/>
      <c r="M588" s="572"/>
      <c r="N588" s="572"/>
      <c r="O588" s="572"/>
      <c r="P588" s="572"/>
      <c r="Q588" s="572"/>
      <c r="R588" s="572"/>
      <c r="S588" s="572"/>
      <c r="T588" s="572"/>
      <c r="U588" s="572"/>
      <c r="V588" s="572"/>
      <c r="W588" s="572"/>
      <c r="X588" s="572"/>
      <c r="Y588" s="572"/>
      <c r="Z588" s="572"/>
    </row>
    <row r="589" spans="1:26" ht="15.75" hidden="1" customHeight="1">
      <c r="A589" s="572"/>
      <c r="B589" s="572"/>
      <c r="C589" s="572"/>
      <c r="D589" s="572"/>
      <c r="E589" s="572"/>
      <c r="F589" s="572"/>
      <c r="G589" s="572"/>
      <c r="H589" s="572"/>
      <c r="I589" s="572"/>
      <c r="J589" s="572"/>
      <c r="K589" s="572"/>
      <c r="L589" s="572"/>
      <c r="M589" s="572"/>
      <c r="N589" s="572"/>
      <c r="O589" s="572"/>
      <c r="P589" s="572"/>
      <c r="Q589" s="572"/>
      <c r="R589" s="572"/>
      <c r="S589" s="572"/>
      <c r="T589" s="572"/>
      <c r="U589" s="572"/>
      <c r="V589" s="572"/>
      <c r="W589" s="572"/>
      <c r="X589" s="572"/>
      <c r="Y589" s="572"/>
      <c r="Z589" s="572"/>
    </row>
    <row r="590" spans="1:26" ht="15.75" hidden="1" customHeight="1">
      <c r="A590" s="572"/>
      <c r="B590" s="572"/>
      <c r="C590" s="572"/>
      <c r="D590" s="572"/>
      <c r="E590" s="572"/>
      <c r="F590" s="572"/>
      <c r="G590" s="572"/>
      <c r="H590" s="572"/>
      <c r="I590" s="572"/>
      <c r="J590" s="572"/>
      <c r="K590" s="572"/>
      <c r="L590" s="572"/>
      <c r="M590" s="572"/>
      <c r="N590" s="572"/>
      <c r="O590" s="572"/>
      <c r="P590" s="572"/>
      <c r="Q590" s="572"/>
      <c r="R590" s="572"/>
      <c r="S590" s="572"/>
      <c r="T590" s="572"/>
      <c r="U590" s="572"/>
      <c r="V590" s="572"/>
      <c r="W590" s="572"/>
      <c r="X590" s="572"/>
      <c r="Y590" s="572"/>
      <c r="Z590" s="572"/>
    </row>
    <row r="591" spans="1:26" ht="15.75" hidden="1" customHeight="1">
      <c r="A591" s="572"/>
      <c r="B591" s="572"/>
      <c r="C591" s="572"/>
      <c r="D591" s="572"/>
      <c r="E591" s="572"/>
      <c r="F591" s="572"/>
      <c r="G591" s="572"/>
      <c r="H591" s="572"/>
      <c r="I591" s="572"/>
      <c r="J591" s="572"/>
      <c r="K591" s="572"/>
      <c r="L591" s="572"/>
      <c r="M591" s="572"/>
      <c r="N591" s="572"/>
      <c r="O591" s="572"/>
      <c r="P591" s="572"/>
      <c r="Q591" s="572"/>
      <c r="R591" s="572"/>
      <c r="S591" s="572"/>
      <c r="T591" s="572"/>
      <c r="U591" s="572"/>
      <c r="V591" s="572"/>
      <c r="W591" s="572"/>
      <c r="X591" s="572"/>
      <c r="Y591" s="572"/>
      <c r="Z591" s="572"/>
    </row>
    <row r="592" spans="1:26" ht="15.75" hidden="1" customHeight="1">
      <c r="A592" s="572"/>
      <c r="B592" s="572"/>
      <c r="C592" s="572"/>
      <c r="D592" s="572"/>
      <c r="E592" s="572"/>
      <c r="F592" s="572"/>
      <c r="G592" s="572"/>
      <c r="H592" s="572"/>
      <c r="I592" s="572"/>
      <c r="J592" s="572"/>
      <c r="K592" s="572"/>
      <c r="L592" s="572"/>
      <c r="M592" s="572"/>
      <c r="N592" s="572"/>
      <c r="O592" s="572"/>
      <c r="P592" s="572"/>
      <c r="Q592" s="572"/>
      <c r="R592" s="572"/>
      <c r="S592" s="572"/>
      <c r="T592" s="572"/>
      <c r="U592" s="572"/>
      <c r="V592" s="572"/>
      <c r="W592" s="572"/>
      <c r="X592" s="572"/>
      <c r="Y592" s="572"/>
      <c r="Z592" s="572"/>
    </row>
    <row r="593" spans="1:26" ht="15.75" hidden="1" customHeight="1">
      <c r="A593" s="572"/>
      <c r="B593" s="572"/>
      <c r="C593" s="572"/>
      <c r="D593" s="572"/>
      <c r="E593" s="572"/>
      <c r="F593" s="572"/>
      <c r="G593" s="572"/>
      <c r="H593" s="572"/>
      <c r="I593" s="572"/>
      <c r="J593" s="572"/>
      <c r="K593" s="572"/>
      <c r="L593" s="572"/>
      <c r="M593" s="572"/>
      <c r="N593" s="572"/>
      <c r="O593" s="572"/>
      <c r="P593" s="572"/>
      <c r="Q593" s="572"/>
      <c r="R593" s="572"/>
      <c r="S593" s="572"/>
      <c r="T593" s="572"/>
      <c r="U593" s="572"/>
      <c r="V593" s="572"/>
      <c r="W593" s="572"/>
      <c r="X593" s="572"/>
      <c r="Y593" s="572"/>
      <c r="Z593" s="572"/>
    </row>
    <row r="594" spans="1:26" ht="15.75" hidden="1" customHeight="1">
      <c r="A594" s="572"/>
      <c r="B594" s="572"/>
      <c r="C594" s="572"/>
      <c r="D594" s="572"/>
      <c r="E594" s="572"/>
      <c r="F594" s="572"/>
      <c r="G594" s="572"/>
      <c r="H594" s="572"/>
      <c r="I594" s="572"/>
      <c r="J594" s="572"/>
      <c r="K594" s="572"/>
      <c r="L594" s="572"/>
      <c r="M594" s="572"/>
      <c r="N594" s="572"/>
      <c r="O594" s="572"/>
      <c r="P594" s="572"/>
      <c r="Q594" s="572"/>
      <c r="R594" s="572"/>
      <c r="S594" s="572"/>
      <c r="T594" s="572"/>
      <c r="U594" s="572"/>
      <c r="V594" s="572"/>
      <c r="W594" s="572"/>
      <c r="X594" s="572"/>
      <c r="Y594" s="572"/>
      <c r="Z594" s="572"/>
    </row>
    <row r="595" spans="1:26" ht="15.75" hidden="1" customHeight="1">
      <c r="A595" s="572"/>
      <c r="B595" s="572"/>
      <c r="C595" s="572"/>
      <c r="D595" s="572"/>
      <c r="E595" s="572"/>
      <c r="F595" s="572"/>
      <c r="G595" s="572"/>
      <c r="H595" s="572"/>
      <c r="I595" s="572"/>
      <c r="J595" s="572"/>
      <c r="K595" s="572"/>
      <c r="L595" s="572"/>
      <c r="M595" s="572"/>
      <c r="N595" s="572"/>
      <c r="O595" s="572"/>
      <c r="P595" s="572"/>
      <c r="Q595" s="572"/>
      <c r="R595" s="572"/>
      <c r="S595" s="572"/>
      <c r="T595" s="572"/>
      <c r="U595" s="572"/>
      <c r="V595" s="572"/>
      <c r="W595" s="572"/>
      <c r="X595" s="572"/>
      <c r="Y595" s="572"/>
      <c r="Z595" s="572"/>
    </row>
    <row r="596" spans="1:26" ht="15.75" hidden="1" customHeight="1">
      <c r="A596" s="572"/>
      <c r="B596" s="572"/>
      <c r="C596" s="572"/>
      <c r="D596" s="572"/>
      <c r="E596" s="572"/>
      <c r="F596" s="572"/>
      <c r="G596" s="572"/>
      <c r="H596" s="572"/>
      <c r="I596" s="572"/>
      <c r="J596" s="572"/>
      <c r="K596" s="572"/>
      <c r="L596" s="572"/>
      <c r="M596" s="572"/>
      <c r="N596" s="572"/>
      <c r="O596" s="572"/>
      <c r="P596" s="572"/>
      <c r="Q596" s="572"/>
      <c r="R596" s="572"/>
      <c r="S596" s="572"/>
      <c r="T596" s="572"/>
      <c r="U596" s="572"/>
      <c r="V596" s="572"/>
      <c r="W596" s="572"/>
      <c r="X596" s="572"/>
      <c r="Y596" s="572"/>
      <c r="Z596" s="572"/>
    </row>
    <row r="597" spans="1:26" ht="15.75" hidden="1" customHeight="1">
      <c r="A597" s="572"/>
      <c r="B597" s="572"/>
      <c r="C597" s="572"/>
      <c r="D597" s="572"/>
      <c r="E597" s="572"/>
      <c r="F597" s="572"/>
      <c r="G597" s="572"/>
      <c r="H597" s="572"/>
      <c r="I597" s="572"/>
      <c r="J597" s="572"/>
      <c r="K597" s="572"/>
      <c r="L597" s="572"/>
      <c r="M597" s="572"/>
      <c r="N597" s="572"/>
      <c r="O597" s="572"/>
      <c r="P597" s="572"/>
      <c r="Q597" s="572"/>
      <c r="R597" s="572"/>
      <c r="S597" s="572"/>
      <c r="T597" s="572"/>
      <c r="U597" s="572"/>
      <c r="V597" s="572"/>
      <c r="W597" s="572"/>
      <c r="X597" s="572"/>
      <c r="Y597" s="572"/>
      <c r="Z597" s="572"/>
    </row>
    <row r="598" spans="1:26" ht="15.75" hidden="1" customHeight="1">
      <c r="A598" s="572"/>
      <c r="B598" s="572"/>
      <c r="C598" s="572"/>
      <c r="D598" s="572"/>
      <c r="E598" s="572"/>
      <c r="F598" s="572"/>
      <c r="G598" s="572"/>
      <c r="H598" s="572"/>
      <c r="I598" s="572"/>
      <c r="J598" s="572"/>
      <c r="K598" s="572"/>
      <c r="L598" s="572"/>
      <c r="M598" s="572"/>
      <c r="N598" s="572"/>
      <c r="O598" s="572"/>
      <c r="P598" s="572"/>
      <c r="Q598" s="572"/>
      <c r="R598" s="572"/>
      <c r="S598" s="572"/>
      <c r="T598" s="572"/>
      <c r="U598" s="572"/>
      <c r="V598" s="572"/>
      <c r="W598" s="572"/>
      <c r="X598" s="572"/>
      <c r="Y598" s="572"/>
      <c r="Z598" s="572"/>
    </row>
    <row r="599" spans="1:26" ht="15.75" hidden="1" customHeight="1">
      <c r="A599" s="572"/>
      <c r="B599" s="572"/>
      <c r="C599" s="572"/>
      <c r="D599" s="572"/>
      <c r="E599" s="572"/>
      <c r="F599" s="572"/>
      <c r="G599" s="572"/>
      <c r="H599" s="572"/>
      <c r="I599" s="572"/>
      <c r="J599" s="572"/>
      <c r="K599" s="572"/>
      <c r="L599" s="572"/>
      <c r="M599" s="572"/>
      <c r="N599" s="572"/>
      <c r="O599" s="572"/>
      <c r="P599" s="572"/>
      <c r="Q599" s="572"/>
      <c r="R599" s="572"/>
      <c r="S599" s="572"/>
      <c r="T599" s="572"/>
      <c r="U599" s="572"/>
      <c r="V599" s="572"/>
      <c r="W599" s="572"/>
      <c r="X599" s="572"/>
      <c r="Y599" s="572"/>
      <c r="Z599" s="572"/>
    </row>
    <row r="600" spans="1:26" ht="15.75" hidden="1" customHeight="1">
      <c r="A600" s="572"/>
      <c r="B600" s="572"/>
      <c r="C600" s="572"/>
      <c r="D600" s="572"/>
      <c r="E600" s="572"/>
      <c r="F600" s="572"/>
      <c r="G600" s="572"/>
      <c r="H600" s="572"/>
      <c r="I600" s="572"/>
      <c r="J600" s="572"/>
      <c r="K600" s="572"/>
      <c r="L600" s="572"/>
      <c r="M600" s="572"/>
      <c r="N600" s="572"/>
      <c r="O600" s="572"/>
      <c r="P600" s="572"/>
      <c r="Q600" s="572"/>
      <c r="R600" s="572"/>
      <c r="S600" s="572"/>
      <c r="T600" s="572"/>
      <c r="U600" s="572"/>
      <c r="V600" s="572"/>
      <c r="W600" s="572"/>
      <c r="X600" s="572"/>
      <c r="Y600" s="572"/>
      <c r="Z600" s="572"/>
    </row>
    <row r="601" spans="1:26" ht="15.75" hidden="1" customHeight="1">
      <c r="A601" s="572"/>
      <c r="B601" s="572"/>
      <c r="C601" s="572"/>
      <c r="D601" s="572"/>
      <c r="E601" s="572"/>
      <c r="F601" s="572"/>
      <c r="G601" s="572"/>
      <c r="H601" s="572"/>
      <c r="I601" s="572"/>
      <c r="J601" s="572"/>
      <c r="K601" s="572"/>
      <c r="L601" s="572"/>
      <c r="M601" s="572"/>
      <c r="N601" s="572"/>
      <c r="O601" s="572"/>
      <c r="P601" s="572"/>
      <c r="Q601" s="572"/>
      <c r="R601" s="572"/>
      <c r="S601" s="572"/>
      <c r="T601" s="572"/>
      <c r="U601" s="572"/>
      <c r="V601" s="572"/>
      <c r="W601" s="572"/>
      <c r="X601" s="572"/>
      <c r="Y601" s="572"/>
      <c r="Z601" s="572"/>
    </row>
    <row r="602" spans="1:26" ht="15.75" hidden="1" customHeight="1">
      <c r="A602" s="572"/>
      <c r="B602" s="572"/>
      <c r="C602" s="572"/>
      <c r="D602" s="572"/>
      <c r="E602" s="572"/>
      <c r="F602" s="572"/>
      <c r="G602" s="572"/>
      <c r="H602" s="572"/>
      <c r="I602" s="572"/>
      <c r="J602" s="572"/>
      <c r="K602" s="572"/>
      <c r="L602" s="572"/>
      <c r="M602" s="572"/>
      <c r="N602" s="572"/>
      <c r="O602" s="572"/>
      <c r="P602" s="572"/>
      <c r="Q602" s="572"/>
      <c r="R602" s="572"/>
      <c r="S602" s="572"/>
      <c r="T602" s="572"/>
      <c r="U602" s="572"/>
      <c r="V602" s="572"/>
      <c r="W602" s="572"/>
      <c r="X602" s="572"/>
      <c r="Y602" s="572"/>
      <c r="Z602" s="572"/>
    </row>
    <row r="603" spans="1:26" ht="15.75" hidden="1" customHeight="1">
      <c r="A603" s="572"/>
      <c r="B603" s="572"/>
      <c r="C603" s="572"/>
      <c r="D603" s="572"/>
      <c r="E603" s="572"/>
      <c r="F603" s="572"/>
      <c r="G603" s="572"/>
      <c r="H603" s="572"/>
      <c r="I603" s="572"/>
      <c r="J603" s="572"/>
      <c r="K603" s="572"/>
      <c r="L603" s="572"/>
      <c r="M603" s="572"/>
      <c r="N603" s="572"/>
      <c r="O603" s="572"/>
      <c r="P603" s="572"/>
      <c r="Q603" s="572"/>
      <c r="R603" s="572"/>
      <c r="S603" s="572"/>
      <c r="T603" s="572"/>
      <c r="U603" s="572"/>
      <c r="V603" s="572"/>
      <c r="W603" s="572"/>
      <c r="X603" s="572"/>
      <c r="Y603" s="572"/>
      <c r="Z603" s="572"/>
    </row>
    <row r="604" spans="1:26" ht="15.75" hidden="1" customHeight="1">
      <c r="A604" s="572"/>
      <c r="B604" s="572"/>
      <c r="C604" s="572"/>
      <c r="D604" s="572"/>
      <c r="E604" s="572"/>
      <c r="F604" s="572"/>
      <c r="G604" s="572"/>
      <c r="H604" s="572"/>
      <c r="I604" s="572"/>
      <c r="J604" s="572"/>
      <c r="K604" s="572"/>
      <c r="L604" s="572"/>
      <c r="M604" s="572"/>
      <c r="N604" s="572"/>
      <c r="O604" s="572"/>
      <c r="P604" s="572"/>
      <c r="Q604" s="572"/>
      <c r="R604" s="572"/>
      <c r="S604" s="572"/>
      <c r="T604" s="572"/>
      <c r="U604" s="572"/>
      <c r="V604" s="572"/>
      <c r="W604" s="572"/>
      <c r="X604" s="572"/>
      <c r="Y604" s="572"/>
      <c r="Z604" s="572"/>
    </row>
    <row r="605" spans="1:26" ht="15.75" hidden="1" customHeight="1">
      <c r="A605" s="572"/>
      <c r="B605" s="572"/>
      <c r="C605" s="572"/>
      <c r="D605" s="572"/>
      <c r="E605" s="572"/>
      <c r="F605" s="572"/>
      <c r="G605" s="572"/>
      <c r="H605" s="572"/>
      <c r="I605" s="572"/>
      <c r="J605" s="572"/>
      <c r="K605" s="572"/>
      <c r="L605" s="572"/>
      <c r="M605" s="572"/>
      <c r="N605" s="572"/>
      <c r="O605" s="572"/>
      <c r="P605" s="572"/>
      <c r="Q605" s="572"/>
      <c r="R605" s="572"/>
      <c r="S605" s="572"/>
      <c r="T605" s="572"/>
      <c r="U605" s="572"/>
      <c r="V605" s="572"/>
      <c r="W605" s="572"/>
      <c r="X605" s="572"/>
      <c r="Y605" s="572"/>
      <c r="Z605" s="572"/>
    </row>
    <row r="606" spans="1:26" ht="15.75" hidden="1" customHeight="1">
      <c r="A606" s="572"/>
      <c r="B606" s="572"/>
      <c r="C606" s="572"/>
      <c r="D606" s="572"/>
      <c r="E606" s="572"/>
      <c r="F606" s="572"/>
      <c r="G606" s="572"/>
      <c r="H606" s="572"/>
      <c r="I606" s="572"/>
      <c r="J606" s="572"/>
      <c r="K606" s="572"/>
      <c r="L606" s="572"/>
      <c r="M606" s="572"/>
      <c r="N606" s="572"/>
      <c r="O606" s="572"/>
      <c r="P606" s="572"/>
      <c r="Q606" s="572"/>
      <c r="R606" s="572"/>
      <c r="S606" s="572"/>
      <c r="T606" s="572"/>
      <c r="U606" s="572"/>
      <c r="V606" s="572"/>
      <c r="W606" s="572"/>
      <c r="X606" s="572"/>
      <c r="Y606" s="572"/>
      <c r="Z606" s="572"/>
    </row>
    <row r="607" spans="1:26" ht="15.75" hidden="1" customHeight="1">
      <c r="A607" s="572"/>
      <c r="B607" s="572"/>
      <c r="C607" s="572"/>
      <c r="D607" s="572"/>
      <c r="E607" s="572"/>
      <c r="F607" s="572"/>
      <c r="G607" s="572"/>
      <c r="H607" s="572"/>
      <c r="I607" s="572"/>
      <c r="J607" s="572"/>
      <c r="K607" s="572"/>
      <c r="L607" s="572"/>
      <c r="M607" s="572"/>
      <c r="N607" s="572"/>
      <c r="O607" s="572"/>
      <c r="P607" s="572"/>
      <c r="Q607" s="572"/>
      <c r="R607" s="572"/>
      <c r="S607" s="572"/>
      <c r="T607" s="572"/>
      <c r="U607" s="572"/>
      <c r="V607" s="572"/>
      <c r="W607" s="572"/>
      <c r="X607" s="572"/>
      <c r="Y607" s="572"/>
      <c r="Z607" s="572"/>
    </row>
    <row r="608" spans="1:26" ht="15.75" hidden="1" customHeight="1">
      <c r="A608" s="572"/>
      <c r="B608" s="572"/>
      <c r="C608" s="572"/>
      <c r="D608" s="572"/>
      <c r="E608" s="572"/>
      <c r="F608" s="572"/>
      <c r="G608" s="572"/>
      <c r="H608" s="572"/>
      <c r="I608" s="572"/>
      <c r="J608" s="572"/>
      <c r="K608" s="572"/>
      <c r="L608" s="572"/>
      <c r="M608" s="572"/>
      <c r="N608" s="572"/>
      <c r="O608" s="572"/>
      <c r="P608" s="572"/>
      <c r="Q608" s="572"/>
      <c r="R608" s="572"/>
      <c r="S608" s="572"/>
      <c r="T608" s="572"/>
      <c r="U608" s="572"/>
      <c r="V608" s="572"/>
      <c r="W608" s="572"/>
      <c r="X608" s="572"/>
      <c r="Y608" s="572"/>
      <c r="Z608" s="572"/>
    </row>
    <row r="609" spans="1:26" ht="15.75" hidden="1" customHeight="1">
      <c r="A609" s="572"/>
      <c r="B609" s="572"/>
      <c r="C609" s="572"/>
      <c r="D609" s="572"/>
      <c r="E609" s="572"/>
      <c r="F609" s="572"/>
      <c r="G609" s="572"/>
      <c r="H609" s="572"/>
      <c r="I609" s="572"/>
      <c r="J609" s="572"/>
      <c r="K609" s="572"/>
      <c r="L609" s="572"/>
      <c r="M609" s="572"/>
      <c r="N609" s="572"/>
      <c r="O609" s="572"/>
      <c r="P609" s="572"/>
      <c r="Q609" s="572"/>
      <c r="R609" s="572"/>
      <c r="S609" s="572"/>
      <c r="T609" s="572"/>
      <c r="U609" s="572"/>
      <c r="V609" s="572"/>
      <c r="W609" s="572"/>
      <c r="X609" s="572"/>
      <c r="Y609" s="572"/>
      <c r="Z609" s="572"/>
    </row>
    <row r="610" spans="1:26" ht="15.75" hidden="1" customHeight="1">
      <c r="A610" s="572"/>
      <c r="B610" s="572"/>
      <c r="C610" s="572"/>
      <c r="D610" s="572"/>
      <c r="E610" s="572"/>
      <c r="F610" s="572"/>
      <c r="G610" s="572"/>
      <c r="H610" s="572"/>
      <c r="I610" s="572"/>
      <c r="J610" s="572"/>
      <c r="K610" s="572"/>
      <c r="L610" s="572"/>
      <c r="M610" s="572"/>
      <c r="N610" s="572"/>
      <c r="O610" s="572"/>
      <c r="P610" s="572"/>
      <c r="Q610" s="572"/>
      <c r="R610" s="572"/>
      <c r="S610" s="572"/>
      <c r="T610" s="572"/>
      <c r="U610" s="572"/>
      <c r="V610" s="572"/>
      <c r="W610" s="572"/>
      <c r="X610" s="572"/>
      <c r="Y610" s="572"/>
      <c r="Z610" s="572"/>
    </row>
    <row r="611" spans="1:26" ht="15.75" hidden="1" customHeight="1">
      <c r="A611" s="572"/>
      <c r="B611" s="572"/>
      <c r="C611" s="572"/>
      <c r="D611" s="572"/>
      <c r="E611" s="572"/>
      <c r="F611" s="572"/>
      <c r="G611" s="572"/>
      <c r="H611" s="572"/>
      <c r="I611" s="572"/>
      <c r="J611" s="572"/>
      <c r="K611" s="572"/>
      <c r="L611" s="572"/>
      <c r="M611" s="572"/>
      <c r="N611" s="572"/>
      <c r="O611" s="572"/>
      <c r="P611" s="572"/>
      <c r="Q611" s="572"/>
      <c r="R611" s="572"/>
      <c r="S611" s="572"/>
      <c r="T611" s="572"/>
      <c r="U611" s="572"/>
      <c r="V611" s="572"/>
      <c r="W611" s="572"/>
      <c r="X611" s="572"/>
      <c r="Y611" s="572"/>
      <c r="Z611" s="572"/>
    </row>
    <row r="612" spans="1:26" ht="15.75" hidden="1" customHeight="1">
      <c r="A612" s="572"/>
      <c r="B612" s="572"/>
      <c r="C612" s="572"/>
      <c r="D612" s="572"/>
      <c r="E612" s="572"/>
      <c r="F612" s="572"/>
      <c r="G612" s="572"/>
      <c r="H612" s="572"/>
      <c r="I612" s="572"/>
      <c r="J612" s="572"/>
      <c r="K612" s="572"/>
      <c r="L612" s="572"/>
      <c r="M612" s="572"/>
      <c r="N612" s="572"/>
      <c r="O612" s="572"/>
      <c r="P612" s="572"/>
      <c r="Q612" s="572"/>
      <c r="R612" s="572"/>
      <c r="S612" s="572"/>
      <c r="T612" s="572"/>
      <c r="U612" s="572"/>
      <c r="V612" s="572"/>
      <c r="W612" s="572"/>
      <c r="X612" s="572"/>
      <c r="Y612" s="572"/>
      <c r="Z612" s="572"/>
    </row>
    <row r="613" spans="1:26" ht="15.75" hidden="1" customHeight="1">
      <c r="A613" s="572"/>
      <c r="B613" s="572"/>
      <c r="C613" s="572"/>
      <c r="D613" s="572"/>
      <c r="E613" s="572"/>
      <c r="F613" s="572"/>
      <c r="G613" s="572"/>
      <c r="H613" s="572"/>
      <c r="I613" s="572"/>
      <c r="J613" s="572"/>
      <c r="K613" s="572"/>
      <c r="L613" s="572"/>
      <c r="M613" s="572"/>
      <c r="N613" s="572"/>
      <c r="O613" s="572"/>
      <c r="P613" s="572"/>
      <c r="Q613" s="572"/>
      <c r="R613" s="572"/>
      <c r="S613" s="572"/>
      <c r="T613" s="572"/>
      <c r="U613" s="572"/>
      <c r="V613" s="572"/>
      <c r="W613" s="572"/>
      <c r="X613" s="572"/>
      <c r="Y613" s="572"/>
      <c r="Z613" s="572"/>
    </row>
    <row r="614" spans="1:26" ht="15.75" hidden="1" customHeight="1">
      <c r="A614" s="572"/>
      <c r="B614" s="572"/>
      <c r="C614" s="572"/>
      <c r="D614" s="572"/>
      <c r="E614" s="572"/>
      <c r="F614" s="572"/>
      <c r="G614" s="572"/>
      <c r="H614" s="572"/>
      <c r="I614" s="572"/>
      <c r="J614" s="572"/>
      <c r="K614" s="572"/>
      <c r="L614" s="572"/>
      <c r="M614" s="572"/>
      <c r="N614" s="572"/>
      <c r="O614" s="572"/>
      <c r="P614" s="572"/>
      <c r="Q614" s="572"/>
      <c r="R614" s="572"/>
      <c r="S614" s="572"/>
      <c r="T614" s="572"/>
      <c r="U614" s="572"/>
      <c r="V614" s="572"/>
      <c r="W614" s="572"/>
      <c r="X614" s="572"/>
      <c r="Y614" s="572"/>
      <c r="Z614" s="572"/>
    </row>
    <row r="615" spans="1:26" ht="15.75" hidden="1" customHeight="1">
      <c r="A615" s="572"/>
      <c r="B615" s="572"/>
      <c r="C615" s="572"/>
      <c r="D615" s="572"/>
      <c r="E615" s="572"/>
      <c r="F615" s="572"/>
      <c r="G615" s="572"/>
      <c r="H615" s="572"/>
      <c r="I615" s="572"/>
      <c r="J615" s="572"/>
      <c r="K615" s="572"/>
      <c r="L615" s="572"/>
      <c r="M615" s="572"/>
      <c r="N615" s="572"/>
      <c r="O615" s="572"/>
      <c r="P615" s="572"/>
      <c r="Q615" s="572"/>
      <c r="R615" s="572"/>
      <c r="S615" s="572"/>
      <c r="T615" s="572"/>
      <c r="U615" s="572"/>
      <c r="V615" s="572"/>
      <c r="W615" s="572"/>
      <c r="X615" s="572"/>
      <c r="Y615" s="572"/>
      <c r="Z615" s="572"/>
    </row>
    <row r="616" spans="1:26" ht="15.75" hidden="1" customHeight="1">
      <c r="A616" s="572"/>
      <c r="B616" s="572"/>
      <c r="C616" s="572"/>
      <c r="D616" s="572"/>
      <c r="E616" s="572"/>
      <c r="F616" s="572"/>
      <c r="G616" s="572"/>
      <c r="H616" s="572"/>
      <c r="I616" s="572"/>
      <c r="J616" s="572"/>
      <c r="K616" s="572"/>
      <c r="L616" s="572"/>
      <c r="M616" s="572"/>
      <c r="N616" s="572"/>
      <c r="O616" s="572"/>
      <c r="P616" s="572"/>
      <c r="Q616" s="572"/>
      <c r="R616" s="572"/>
      <c r="S616" s="572"/>
      <c r="T616" s="572"/>
      <c r="U616" s="572"/>
      <c r="V616" s="572"/>
      <c r="W616" s="572"/>
      <c r="X616" s="572"/>
      <c r="Y616" s="572"/>
      <c r="Z616" s="572"/>
    </row>
    <row r="617" spans="1:26" ht="15.75" hidden="1" customHeight="1">
      <c r="A617" s="572"/>
      <c r="B617" s="572"/>
      <c r="C617" s="572"/>
      <c r="D617" s="572"/>
      <c r="E617" s="572"/>
      <c r="F617" s="572"/>
      <c r="G617" s="572"/>
      <c r="H617" s="572"/>
      <c r="I617" s="572"/>
      <c r="J617" s="572"/>
      <c r="K617" s="572"/>
      <c r="L617" s="572"/>
      <c r="M617" s="572"/>
      <c r="N617" s="572"/>
      <c r="O617" s="572"/>
      <c r="P617" s="572"/>
      <c r="Q617" s="572"/>
      <c r="R617" s="572"/>
      <c r="S617" s="572"/>
      <c r="T617" s="572"/>
      <c r="U617" s="572"/>
      <c r="V617" s="572"/>
      <c r="W617" s="572"/>
      <c r="X617" s="572"/>
      <c r="Y617" s="572"/>
      <c r="Z617" s="572"/>
    </row>
    <row r="618" spans="1:26" ht="15.75" hidden="1" customHeight="1">
      <c r="A618" s="572"/>
      <c r="B618" s="572"/>
      <c r="C618" s="572"/>
      <c r="D618" s="572"/>
      <c r="E618" s="572"/>
      <c r="F618" s="572"/>
      <c r="G618" s="572"/>
      <c r="H618" s="572"/>
      <c r="I618" s="572"/>
      <c r="J618" s="572"/>
      <c r="K618" s="572"/>
      <c r="L618" s="572"/>
      <c r="M618" s="572"/>
      <c r="N618" s="572"/>
      <c r="O618" s="572"/>
      <c r="P618" s="572"/>
      <c r="Q618" s="572"/>
      <c r="R618" s="572"/>
      <c r="S618" s="572"/>
      <c r="T618" s="572"/>
      <c r="U618" s="572"/>
      <c r="V618" s="572"/>
      <c r="W618" s="572"/>
      <c r="X618" s="572"/>
      <c r="Y618" s="572"/>
      <c r="Z618" s="572"/>
    </row>
    <row r="619" spans="1:26" ht="15.75" hidden="1" customHeight="1">
      <c r="A619" s="572"/>
      <c r="B619" s="572"/>
      <c r="C619" s="572"/>
      <c r="D619" s="572"/>
      <c r="E619" s="572"/>
      <c r="F619" s="572"/>
      <c r="G619" s="572"/>
      <c r="H619" s="572"/>
      <c r="I619" s="572"/>
      <c r="J619" s="572"/>
      <c r="K619" s="572"/>
      <c r="L619" s="572"/>
      <c r="M619" s="572"/>
      <c r="N619" s="572"/>
      <c r="O619" s="572"/>
      <c r="P619" s="572"/>
      <c r="Q619" s="572"/>
      <c r="R619" s="572"/>
      <c r="S619" s="572"/>
      <c r="T619" s="572"/>
      <c r="U619" s="572"/>
      <c r="V619" s="572"/>
      <c r="W619" s="572"/>
      <c r="X619" s="572"/>
      <c r="Y619" s="572"/>
      <c r="Z619" s="572"/>
    </row>
    <row r="620" spans="1:26" ht="15.75" hidden="1" customHeight="1">
      <c r="A620" s="572"/>
      <c r="B620" s="572"/>
      <c r="C620" s="572"/>
      <c r="D620" s="572"/>
      <c r="E620" s="572"/>
      <c r="F620" s="572"/>
      <c r="G620" s="572"/>
      <c r="H620" s="572"/>
      <c r="I620" s="572"/>
      <c r="J620" s="572"/>
      <c r="K620" s="572"/>
      <c r="L620" s="572"/>
      <c r="M620" s="572"/>
      <c r="N620" s="572"/>
      <c r="O620" s="572"/>
      <c r="P620" s="572"/>
      <c r="Q620" s="572"/>
      <c r="R620" s="572"/>
      <c r="S620" s="572"/>
      <c r="T620" s="572"/>
      <c r="U620" s="572"/>
      <c r="V620" s="572"/>
      <c r="W620" s="572"/>
      <c r="X620" s="572"/>
      <c r="Y620" s="572"/>
      <c r="Z620" s="572"/>
    </row>
    <row r="621" spans="1:26" ht="15.75" hidden="1" customHeight="1">
      <c r="A621" s="572"/>
      <c r="B621" s="572"/>
      <c r="C621" s="572"/>
      <c r="D621" s="572"/>
      <c r="E621" s="572"/>
      <c r="F621" s="572"/>
      <c r="G621" s="572"/>
      <c r="H621" s="572"/>
      <c r="I621" s="572"/>
      <c r="J621" s="572"/>
      <c r="K621" s="572"/>
      <c r="L621" s="572"/>
      <c r="M621" s="572"/>
      <c r="N621" s="572"/>
      <c r="O621" s="572"/>
      <c r="P621" s="572"/>
      <c r="Q621" s="572"/>
      <c r="R621" s="572"/>
      <c r="S621" s="572"/>
      <c r="T621" s="572"/>
      <c r="U621" s="572"/>
      <c r="V621" s="572"/>
      <c r="W621" s="572"/>
      <c r="X621" s="572"/>
      <c r="Y621" s="572"/>
      <c r="Z621" s="572"/>
    </row>
    <row r="622" spans="1:26" ht="15.75" hidden="1" customHeight="1">
      <c r="A622" s="572"/>
      <c r="B622" s="572"/>
      <c r="C622" s="572"/>
      <c r="D622" s="572"/>
      <c r="E622" s="572"/>
      <c r="F622" s="572"/>
      <c r="G622" s="572"/>
      <c r="H622" s="572"/>
      <c r="I622" s="572"/>
      <c r="J622" s="572"/>
      <c r="K622" s="572"/>
      <c r="L622" s="572"/>
      <c r="M622" s="572"/>
      <c r="N622" s="572"/>
      <c r="O622" s="572"/>
      <c r="P622" s="572"/>
      <c r="Q622" s="572"/>
      <c r="R622" s="572"/>
      <c r="S622" s="572"/>
      <c r="T622" s="572"/>
      <c r="U622" s="572"/>
      <c r="V622" s="572"/>
      <c r="W622" s="572"/>
      <c r="X622" s="572"/>
      <c r="Y622" s="572"/>
      <c r="Z622" s="572"/>
    </row>
    <row r="623" spans="1:26" ht="15.75" hidden="1" customHeight="1">
      <c r="A623" s="572"/>
      <c r="B623" s="572"/>
      <c r="C623" s="572"/>
      <c r="D623" s="572"/>
      <c r="E623" s="572"/>
      <c r="F623" s="572"/>
      <c r="G623" s="572"/>
      <c r="H623" s="572"/>
      <c r="I623" s="572"/>
      <c r="J623" s="572"/>
      <c r="K623" s="572"/>
      <c r="L623" s="572"/>
      <c r="M623" s="572"/>
      <c r="N623" s="572"/>
      <c r="O623" s="572"/>
      <c r="P623" s="572"/>
      <c r="Q623" s="572"/>
      <c r="R623" s="572"/>
      <c r="S623" s="572"/>
      <c r="T623" s="572"/>
      <c r="U623" s="572"/>
      <c r="V623" s="572"/>
      <c r="W623" s="572"/>
      <c r="X623" s="572"/>
      <c r="Y623" s="572"/>
      <c r="Z623" s="572"/>
    </row>
    <row r="624" spans="1:26" ht="15.75" hidden="1" customHeight="1">
      <c r="A624" s="572"/>
      <c r="B624" s="572"/>
      <c r="C624" s="572"/>
      <c r="D624" s="572"/>
      <c r="E624" s="572"/>
      <c r="F624" s="572"/>
      <c r="G624" s="572"/>
      <c r="H624" s="572"/>
      <c r="I624" s="572"/>
      <c r="J624" s="572"/>
      <c r="K624" s="572"/>
      <c r="L624" s="572"/>
      <c r="M624" s="572"/>
      <c r="N624" s="572"/>
      <c r="O624" s="572"/>
      <c r="P624" s="572"/>
      <c r="Q624" s="572"/>
      <c r="R624" s="572"/>
      <c r="S624" s="572"/>
      <c r="T624" s="572"/>
      <c r="U624" s="572"/>
      <c r="V624" s="572"/>
      <c r="W624" s="572"/>
      <c r="X624" s="572"/>
      <c r="Y624" s="572"/>
      <c r="Z624" s="572"/>
    </row>
    <row r="625" spans="1:26" ht="15.75" hidden="1" customHeight="1">
      <c r="A625" s="572"/>
      <c r="B625" s="572"/>
      <c r="C625" s="572"/>
      <c r="D625" s="572"/>
      <c r="E625" s="572"/>
      <c r="F625" s="572"/>
      <c r="G625" s="572"/>
      <c r="H625" s="572"/>
      <c r="I625" s="572"/>
      <c r="J625" s="572"/>
      <c r="K625" s="572"/>
      <c r="L625" s="572"/>
      <c r="M625" s="572"/>
      <c r="N625" s="572"/>
      <c r="O625" s="572"/>
      <c r="P625" s="572"/>
      <c r="Q625" s="572"/>
      <c r="R625" s="572"/>
      <c r="S625" s="572"/>
      <c r="T625" s="572"/>
      <c r="U625" s="572"/>
      <c r="V625" s="572"/>
      <c r="W625" s="572"/>
      <c r="X625" s="572"/>
      <c r="Y625" s="572"/>
      <c r="Z625" s="572"/>
    </row>
    <row r="626" spans="1:26" ht="15.75" hidden="1" customHeight="1">
      <c r="A626" s="572"/>
      <c r="B626" s="572"/>
      <c r="C626" s="572"/>
      <c r="D626" s="572"/>
      <c r="E626" s="572"/>
      <c r="F626" s="572"/>
      <c r="G626" s="572"/>
      <c r="H626" s="572"/>
      <c r="I626" s="572"/>
      <c r="J626" s="572"/>
      <c r="K626" s="572"/>
      <c r="L626" s="572"/>
      <c r="M626" s="572"/>
      <c r="N626" s="572"/>
      <c r="O626" s="572"/>
      <c r="P626" s="572"/>
      <c r="Q626" s="572"/>
      <c r="R626" s="572"/>
      <c r="S626" s="572"/>
      <c r="T626" s="572"/>
      <c r="U626" s="572"/>
      <c r="V626" s="572"/>
      <c r="W626" s="572"/>
      <c r="X626" s="572"/>
      <c r="Y626" s="572"/>
      <c r="Z626" s="572"/>
    </row>
    <row r="627" spans="1:26" ht="15.75" hidden="1" customHeight="1">
      <c r="A627" s="572"/>
      <c r="B627" s="572"/>
      <c r="C627" s="572"/>
      <c r="D627" s="572"/>
      <c r="E627" s="572"/>
      <c r="F627" s="572"/>
      <c r="G627" s="572"/>
      <c r="H627" s="572"/>
      <c r="I627" s="572"/>
      <c r="J627" s="572"/>
      <c r="K627" s="572"/>
      <c r="L627" s="572"/>
      <c r="M627" s="572"/>
      <c r="N627" s="572"/>
      <c r="O627" s="572"/>
      <c r="P627" s="572"/>
      <c r="Q627" s="572"/>
      <c r="R627" s="572"/>
      <c r="S627" s="572"/>
      <c r="T627" s="572"/>
      <c r="U627" s="572"/>
      <c r="V627" s="572"/>
      <c r="W627" s="572"/>
      <c r="X627" s="572"/>
      <c r="Y627" s="572"/>
      <c r="Z627" s="572"/>
    </row>
    <row r="628" spans="1:26" ht="15.75" hidden="1" customHeight="1">
      <c r="A628" s="572"/>
      <c r="B628" s="572"/>
      <c r="C628" s="572"/>
      <c r="D628" s="572"/>
      <c r="E628" s="572"/>
      <c r="F628" s="572"/>
      <c r="G628" s="572"/>
      <c r="H628" s="572"/>
      <c r="I628" s="572"/>
      <c r="J628" s="572"/>
      <c r="K628" s="572"/>
      <c r="L628" s="572"/>
      <c r="M628" s="572"/>
      <c r="N628" s="572"/>
      <c r="O628" s="572"/>
      <c r="P628" s="572"/>
      <c r="Q628" s="572"/>
      <c r="R628" s="572"/>
      <c r="S628" s="572"/>
      <c r="T628" s="572"/>
      <c r="U628" s="572"/>
      <c r="V628" s="572"/>
      <c r="W628" s="572"/>
      <c r="X628" s="572"/>
      <c r="Y628" s="572"/>
      <c r="Z628" s="572"/>
    </row>
    <row r="629" spans="1:26" ht="15.75" hidden="1" customHeight="1">
      <c r="A629" s="572"/>
      <c r="B629" s="572"/>
      <c r="C629" s="572"/>
      <c r="D629" s="572"/>
      <c r="E629" s="572"/>
      <c r="F629" s="572"/>
      <c r="G629" s="572"/>
      <c r="H629" s="572"/>
      <c r="I629" s="572"/>
      <c r="J629" s="572"/>
      <c r="K629" s="572"/>
      <c r="L629" s="572"/>
      <c r="M629" s="572"/>
      <c r="N629" s="572"/>
      <c r="O629" s="572"/>
      <c r="P629" s="572"/>
      <c r="Q629" s="572"/>
      <c r="R629" s="572"/>
      <c r="S629" s="572"/>
      <c r="T629" s="572"/>
      <c r="U629" s="572"/>
      <c r="V629" s="572"/>
      <c r="W629" s="572"/>
      <c r="X629" s="572"/>
      <c r="Y629" s="572"/>
      <c r="Z629" s="572"/>
    </row>
    <row r="630" spans="1:26" ht="15.75" hidden="1" customHeight="1">
      <c r="A630" s="572"/>
      <c r="B630" s="572"/>
      <c r="C630" s="572"/>
      <c r="D630" s="572"/>
      <c r="E630" s="572"/>
      <c r="F630" s="572"/>
      <c r="G630" s="572"/>
      <c r="H630" s="572"/>
      <c r="I630" s="572"/>
      <c r="J630" s="572"/>
      <c r="K630" s="572"/>
      <c r="L630" s="572"/>
      <c r="M630" s="572"/>
      <c r="N630" s="572"/>
      <c r="O630" s="572"/>
      <c r="P630" s="572"/>
      <c r="Q630" s="572"/>
      <c r="R630" s="572"/>
      <c r="S630" s="572"/>
      <c r="T630" s="572"/>
      <c r="U630" s="572"/>
      <c r="V630" s="572"/>
      <c r="W630" s="572"/>
      <c r="X630" s="572"/>
      <c r="Y630" s="572"/>
      <c r="Z630" s="572"/>
    </row>
    <row r="631" spans="1:26" ht="15.75" hidden="1" customHeight="1">
      <c r="A631" s="572"/>
      <c r="B631" s="572"/>
      <c r="C631" s="572"/>
      <c r="D631" s="572"/>
      <c r="E631" s="572"/>
      <c r="F631" s="572"/>
      <c r="G631" s="572"/>
      <c r="H631" s="572"/>
      <c r="I631" s="572"/>
      <c r="J631" s="572"/>
      <c r="K631" s="572"/>
      <c r="L631" s="572"/>
      <c r="M631" s="572"/>
      <c r="N631" s="572"/>
      <c r="O631" s="572"/>
      <c r="P631" s="572"/>
      <c r="Q631" s="572"/>
      <c r="R631" s="572"/>
      <c r="S631" s="572"/>
      <c r="T631" s="572"/>
      <c r="U631" s="572"/>
      <c r="V631" s="572"/>
      <c r="W631" s="572"/>
      <c r="X631" s="572"/>
      <c r="Y631" s="572"/>
      <c r="Z631" s="572"/>
    </row>
    <row r="632" spans="1:26" ht="15.75" hidden="1" customHeight="1">
      <c r="A632" s="572"/>
      <c r="B632" s="572"/>
      <c r="C632" s="572"/>
      <c r="D632" s="572"/>
      <c r="E632" s="572"/>
      <c r="F632" s="572"/>
      <c r="G632" s="572"/>
      <c r="H632" s="572"/>
      <c r="I632" s="572"/>
      <c r="J632" s="572"/>
      <c r="K632" s="572"/>
      <c r="L632" s="572"/>
      <c r="M632" s="572"/>
      <c r="N632" s="572"/>
      <c r="O632" s="572"/>
      <c r="P632" s="572"/>
      <c r="Q632" s="572"/>
      <c r="R632" s="572"/>
      <c r="S632" s="572"/>
      <c r="T632" s="572"/>
      <c r="U632" s="572"/>
      <c r="V632" s="572"/>
      <c r="W632" s="572"/>
      <c r="X632" s="572"/>
      <c r="Y632" s="572"/>
      <c r="Z632" s="572"/>
    </row>
    <row r="633" spans="1:26" ht="15.75" hidden="1" customHeight="1">
      <c r="A633" s="572"/>
      <c r="B633" s="572"/>
      <c r="C633" s="572"/>
      <c r="D633" s="572"/>
      <c r="E633" s="572"/>
      <c r="F633" s="572"/>
      <c r="G633" s="572"/>
      <c r="H633" s="572"/>
      <c r="I633" s="572"/>
      <c r="J633" s="572"/>
      <c r="K633" s="572"/>
      <c r="L633" s="572"/>
      <c r="M633" s="572"/>
      <c r="N633" s="572"/>
      <c r="O633" s="572"/>
      <c r="P633" s="572"/>
      <c r="Q633" s="572"/>
      <c r="R633" s="572"/>
      <c r="S633" s="572"/>
      <c r="T633" s="572"/>
      <c r="U633" s="572"/>
      <c r="V633" s="572"/>
      <c r="W633" s="572"/>
      <c r="X633" s="572"/>
      <c r="Y633" s="572"/>
      <c r="Z633" s="572"/>
    </row>
    <row r="634" spans="1:26" ht="15.75" hidden="1" customHeight="1">
      <c r="A634" s="572"/>
      <c r="B634" s="572"/>
      <c r="C634" s="572"/>
      <c r="D634" s="572"/>
      <c r="E634" s="572"/>
      <c r="F634" s="572"/>
      <c r="G634" s="572"/>
      <c r="H634" s="572"/>
      <c r="I634" s="572"/>
      <c r="J634" s="572"/>
      <c r="K634" s="572"/>
      <c r="L634" s="572"/>
      <c r="M634" s="572"/>
      <c r="N634" s="572"/>
      <c r="O634" s="572"/>
      <c r="P634" s="572"/>
      <c r="Q634" s="572"/>
      <c r="R634" s="572"/>
      <c r="S634" s="572"/>
      <c r="T634" s="572"/>
      <c r="U634" s="572"/>
      <c r="V634" s="572"/>
      <c r="W634" s="572"/>
      <c r="X634" s="572"/>
      <c r="Y634" s="572"/>
      <c r="Z634" s="572"/>
    </row>
    <row r="635" spans="1:26" ht="15.75" hidden="1" customHeight="1">
      <c r="A635" s="572"/>
      <c r="B635" s="572"/>
      <c r="C635" s="572"/>
      <c r="D635" s="572"/>
      <c r="E635" s="572"/>
      <c r="F635" s="572"/>
      <c r="G635" s="572"/>
      <c r="H635" s="572"/>
      <c r="I635" s="572"/>
      <c r="J635" s="572"/>
      <c r="K635" s="572"/>
      <c r="L635" s="572"/>
      <c r="M635" s="572"/>
      <c r="N635" s="572"/>
      <c r="O635" s="572"/>
      <c r="P635" s="572"/>
      <c r="Q635" s="572"/>
      <c r="R635" s="572"/>
      <c r="S635" s="572"/>
      <c r="T635" s="572"/>
      <c r="U635" s="572"/>
      <c r="V635" s="572"/>
      <c r="W635" s="572"/>
      <c r="X635" s="572"/>
      <c r="Y635" s="572"/>
      <c r="Z635" s="572"/>
    </row>
    <row r="636" spans="1:26" ht="15.75" hidden="1" customHeight="1">
      <c r="A636" s="572"/>
      <c r="B636" s="572"/>
      <c r="C636" s="572"/>
      <c r="D636" s="572"/>
      <c r="E636" s="572"/>
      <c r="F636" s="572"/>
      <c r="G636" s="572"/>
      <c r="H636" s="572"/>
      <c r="I636" s="572"/>
      <c r="J636" s="572"/>
      <c r="K636" s="572"/>
      <c r="L636" s="572"/>
      <c r="M636" s="572"/>
      <c r="N636" s="572"/>
      <c r="O636" s="572"/>
      <c r="P636" s="572"/>
      <c r="Q636" s="572"/>
      <c r="R636" s="572"/>
      <c r="S636" s="572"/>
      <c r="T636" s="572"/>
      <c r="U636" s="572"/>
      <c r="V636" s="572"/>
      <c r="W636" s="572"/>
      <c r="X636" s="572"/>
      <c r="Y636" s="572"/>
      <c r="Z636" s="572"/>
    </row>
    <row r="637" spans="1:26" ht="15.75" hidden="1" customHeight="1">
      <c r="A637" s="572"/>
      <c r="B637" s="572"/>
      <c r="C637" s="572"/>
      <c r="D637" s="572"/>
      <c r="E637" s="572"/>
      <c r="F637" s="572"/>
      <c r="G637" s="572"/>
      <c r="H637" s="572"/>
      <c r="I637" s="572"/>
      <c r="J637" s="572"/>
      <c r="K637" s="572"/>
      <c r="L637" s="572"/>
      <c r="M637" s="572"/>
      <c r="N637" s="572"/>
      <c r="O637" s="572"/>
      <c r="P637" s="572"/>
      <c r="Q637" s="572"/>
      <c r="R637" s="572"/>
      <c r="S637" s="572"/>
      <c r="T637" s="572"/>
      <c r="U637" s="572"/>
      <c r="V637" s="572"/>
      <c r="W637" s="572"/>
      <c r="X637" s="572"/>
      <c r="Y637" s="572"/>
      <c r="Z637" s="572"/>
    </row>
    <row r="638" spans="1:26" ht="15.75" hidden="1" customHeight="1">
      <c r="A638" s="572"/>
      <c r="B638" s="572"/>
      <c r="C638" s="572"/>
      <c r="D638" s="572"/>
      <c r="E638" s="572"/>
      <c r="F638" s="572"/>
      <c r="G638" s="572"/>
      <c r="H638" s="572"/>
      <c r="I638" s="572"/>
      <c r="J638" s="572"/>
      <c r="K638" s="572"/>
      <c r="L638" s="572"/>
      <c r="M638" s="572"/>
      <c r="N638" s="572"/>
      <c r="O638" s="572"/>
      <c r="P638" s="572"/>
      <c r="Q638" s="572"/>
      <c r="R638" s="572"/>
      <c r="S638" s="572"/>
      <c r="T638" s="572"/>
      <c r="U638" s="572"/>
      <c r="V638" s="572"/>
      <c r="W638" s="572"/>
      <c r="X638" s="572"/>
      <c r="Y638" s="572"/>
      <c r="Z638" s="572"/>
    </row>
    <row r="639" spans="1:26" ht="15.75" hidden="1" customHeight="1">
      <c r="A639" s="572"/>
      <c r="B639" s="572"/>
      <c r="C639" s="572"/>
      <c r="D639" s="572"/>
      <c r="E639" s="572"/>
      <c r="F639" s="572"/>
      <c r="G639" s="572"/>
      <c r="H639" s="572"/>
      <c r="I639" s="572"/>
      <c r="J639" s="572"/>
      <c r="K639" s="572"/>
      <c r="L639" s="572"/>
      <c r="M639" s="572"/>
      <c r="N639" s="572"/>
      <c r="O639" s="572"/>
      <c r="P639" s="572"/>
      <c r="Q639" s="572"/>
      <c r="R639" s="572"/>
      <c r="S639" s="572"/>
      <c r="T639" s="572"/>
      <c r="U639" s="572"/>
      <c r="V639" s="572"/>
      <c r="W639" s="572"/>
      <c r="X639" s="572"/>
      <c r="Y639" s="572"/>
      <c r="Z639" s="572"/>
    </row>
    <row r="640" spans="1:26" ht="15.75" hidden="1" customHeight="1">
      <c r="A640" s="572"/>
      <c r="B640" s="572"/>
      <c r="C640" s="572"/>
      <c r="D640" s="572"/>
      <c r="E640" s="572"/>
      <c r="F640" s="572"/>
      <c r="G640" s="572"/>
      <c r="H640" s="572"/>
      <c r="I640" s="572"/>
      <c r="J640" s="572"/>
      <c r="K640" s="572"/>
      <c r="L640" s="572"/>
      <c r="M640" s="572"/>
      <c r="N640" s="572"/>
      <c r="O640" s="572"/>
      <c r="P640" s="572"/>
      <c r="Q640" s="572"/>
      <c r="R640" s="572"/>
      <c r="S640" s="572"/>
      <c r="T640" s="572"/>
      <c r="U640" s="572"/>
      <c r="V640" s="572"/>
      <c r="W640" s="572"/>
      <c r="X640" s="572"/>
      <c r="Y640" s="572"/>
      <c r="Z640" s="572"/>
    </row>
    <row r="641" spans="1:26" ht="15.75" hidden="1" customHeight="1">
      <c r="A641" s="572"/>
      <c r="B641" s="572"/>
      <c r="C641" s="572"/>
      <c r="D641" s="572"/>
      <c r="E641" s="572"/>
      <c r="F641" s="572"/>
      <c r="G641" s="572"/>
      <c r="H641" s="572"/>
      <c r="I641" s="572"/>
      <c r="J641" s="572"/>
      <c r="K641" s="572"/>
      <c r="L641" s="572"/>
      <c r="M641" s="572"/>
      <c r="N641" s="572"/>
      <c r="O641" s="572"/>
      <c r="P641" s="572"/>
      <c r="Q641" s="572"/>
      <c r="R641" s="572"/>
      <c r="S641" s="572"/>
      <c r="T641" s="572"/>
      <c r="U641" s="572"/>
      <c r="V641" s="572"/>
      <c r="W641" s="572"/>
      <c r="X641" s="572"/>
      <c r="Y641" s="572"/>
      <c r="Z641" s="572"/>
    </row>
    <row r="642" spans="1:26" ht="15.75" hidden="1" customHeight="1">
      <c r="A642" s="572"/>
      <c r="B642" s="572"/>
      <c r="C642" s="572"/>
      <c r="D642" s="572"/>
      <c r="E642" s="572"/>
      <c r="F642" s="572"/>
      <c r="G642" s="572"/>
      <c r="H642" s="572"/>
      <c r="I642" s="572"/>
      <c r="J642" s="572"/>
      <c r="K642" s="572"/>
      <c r="L642" s="572"/>
      <c r="M642" s="572"/>
      <c r="N642" s="572"/>
      <c r="O642" s="572"/>
      <c r="P642" s="572"/>
      <c r="Q642" s="572"/>
      <c r="R642" s="572"/>
      <c r="S642" s="572"/>
      <c r="T642" s="572"/>
      <c r="U642" s="572"/>
      <c r="V642" s="572"/>
      <c r="W642" s="572"/>
      <c r="X642" s="572"/>
      <c r="Y642" s="572"/>
      <c r="Z642" s="572"/>
    </row>
    <row r="643" spans="1:26" ht="15.75" hidden="1" customHeight="1">
      <c r="A643" s="572"/>
      <c r="B643" s="572"/>
      <c r="C643" s="572"/>
      <c r="D643" s="572"/>
      <c r="E643" s="572"/>
      <c r="F643" s="572"/>
      <c r="G643" s="572"/>
      <c r="H643" s="572"/>
      <c r="I643" s="572"/>
      <c r="J643" s="572"/>
      <c r="K643" s="572"/>
      <c r="L643" s="572"/>
      <c r="M643" s="572"/>
      <c r="N643" s="572"/>
      <c r="O643" s="572"/>
      <c r="P643" s="572"/>
      <c r="Q643" s="572"/>
      <c r="R643" s="572"/>
      <c r="S643" s="572"/>
      <c r="T643" s="572"/>
      <c r="U643" s="572"/>
      <c r="V643" s="572"/>
      <c r="W643" s="572"/>
      <c r="X643" s="572"/>
      <c r="Y643" s="572"/>
      <c r="Z643" s="572"/>
    </row>
    <row r="644" spans="1:26" ht="15.75" hidden="1" customHeight="1">
      <c r="A644" s="572"/>
      <c r="B644" s="572"/>
      <c r="C644" s="572"/>
      <c r="D644" s="572"/>
      <c r="E644" s="572"/>
      <c r="F644" s="572"/>
      <c r="G644" s="572"/>
      <c r="H644" s="572"/>
      <c r="I644" s="572"/>
      <c r="J644" s="572"/>
      <c r="K644" s="572"/>
      <c r="L644" s="572"/>
      <c r="M644" s="572"/>
      <c r="N644" s="572"/>
      <c r="O644" s="572"/>
      <c r="P644" s="572"/>
      <c r="Q644" s="572"/>
      <c r="R644" s="572"/>
      <c r="S644" s="572"/>
      <c r="T644" s="572"/>
      <c r="U644" s="572"/>
      <c r="V644" s="572"/>
      <c r="W644" s="572"/>
      <c r="X644" s="572"/>
      <c r="Y644" s="572"/>
      <c r="Z644" s="572"/>
    </row>
    <row r="645" spans="1:26" ht="15.75" hidden="1" customHeight="1">
      <c r="A645" s="572"/>
      <c r="B645" s="572"/>
      <c r="C645" s="572"/>
      <c r="D645" s="572"/>
      <c r="E645" s="572"/>
      <c r="F645" s="572"/>
      <c r="G645" s="572"/>
      <c r="H645" s="572"/>
      <c r="I645" s="572"/>
      <c r="J645" s="572"/>
      <c r="K645" s="572"/>
      <c r="L645" s="572"/>
      <c r="M645" s="572"/>
      <c r="N645" s="572"/>
      <c r="O645" s="572"/>
      <c r="P645" s="572"/>
      <c r="Q645" s="572"/>
      <c r="R645" s="572"/>
      <c r="S645" s="572"/>
      <c r="T645" s="572"/>
      <c r="U645" s="572"/>
      <c r="V645" s="572"/>
      <c r="W645" s="572"/>
      <c r="X645" s="572"/>
      <c r="Y645" s="572"/>
      <c r="Z645" s="572"/>
    </row>
    <row r="646" spans="1:26" ht="15.75" hidden="1" customHeight="1">
      <c r="A646" s="572"/>
      <c r="B646" s="572"/>
      <c r="C646" s="572"/>
      <c r="D646" s="572"/>
      <c r="E646" s="572"/>
      <c r="F646" s="572"/>
      <c r="G646" s="572"/>
      <c r="H646" s="572"/>
      <c r="I646" s="572"/>
      <c r="J646" s="572"/>
      <c r="K646" s="572"/>
      <c r="L646" s="572"/>
      <c r="M646" s="572"/>
      <c r="N646" s="572"/>
      <c r="O646" s="572"/>
      <c r="P646" s="572"/>
      <c r="Q646" s="572"/>
      <c r="R646" s="572"/>
      <c r="S646" s="572"/>
      <c r="T646" s="572"/>
      <c r="U646" s="572"/>
      <c r="V646" s="572"/>
      <c r="W646" s="572"/>
      <c r="X646" s="572"/>
      <c r="Y646" s="572"/>
      <c r="Z646" s="572"/>
    </row>
    <row r="647" spans="1:26" ht="15.75" hidden="1" customHeight="1">
      <c r="A647" s="572"/>
      <c r="B647" s="572"/>
      <c r="C647" s="572"/>
      <c r="D647" s="572"/>
      <c r="E647" s="572"/>
      <c r="F647" s="572"/>
      <c r="G647" s="572"/>
      <c r="H647" s="572"/>
      <c r="I647" s="572"/>
      <c r="J647" s="572"/>
      <c r="K647" s="572"/>
      <c r="L647" s="572"/>
      <c r="M647" s="572"/>
      <c r="N647" s="572"/>
      <c r="O647" s="572"/>
      <c r="P647" s="572"/>
      <c r="Q647" s="572"/>
      <c r="R647" s="572"/>
      <c r="S647" s="572"/>
      <c r="T647" s="572"/>
      <c r="U647" s="572"/>
      <c r="V647" s="572"/>
      <c r="W647" s="572"/>
      <c r="X647" s="572"/>
      <c r="Y647" s="572"/>
      <c r="Z647" s="572"/>
    </row>
    <row r="648" spans="1:26" ht="15.75" hidden="1" customHeight="1">
      <c r="A648" s="572"/>
      <c r="B648" s="572"/>
      <c r="C648" s="572"/>
      <c r="D648" s="572"/>
      <c r="E648" s="572"/>
      <c r="F648" s="572"/>
      <c r="G648" s="572"/>
      <c r="H648" s="572"/>
      <c r="I648" s="572"/>
      <c r="J648" s="572"/>
      <c r="K648" s="572"/>
      <c r="L648" s="572"/>
      <c r="M648" s="572"/>
      <c r="N648" s="572"/>
      <c r="O648" s="572"/>
      <c r="P648" s="572"/>
      <c r="Q648" s="572"/>
      <c r="R648" s="572"/>
      <c r="S648" s="572"/>
      <c r="T648" s="572"/>
      <c r="U648" s="572"/>
      <c r="V648" s="572"/>
      <c r="W648" s="572"/>
      <c r="X648" s="572"/>
      <c r="Y648" s="572"/>
      <c r="Z648" s="572"/>
    </row>
    <row r="649" spans="1:26" ht="15.75" hidden="1" customHeight="1">
      <c r="A649" s="572"/>
      <c r="B649" s="572"/>
      <c r="C649" s="572"/>
      <c r="D649" s="572"/>
      <c r="E649" s="572"/>
      <c r="F649" s="572"/>
      <c r="G649" s="572"/>
      <c r="H649" s="572"/>
      <c r="I649" s="572"/>
      <c r="J649" s="572"/>
      <c r="K649" s="572"/>
      <c r="L649" s="572"/>
      <c r="M649" s="572"/>
      <c r="N649" s="572"/>
      <c r="O649" s="572"/>
      <c r="P649" s="572"/>
      <c r="Q649" s="572"/>
      <c r="R649" s="572"/>
      <c r="S649" s="572"/>
      <c r="T649" s="572"/>
      <c r="U649" s="572"/>
      <c r="V649" s="572"/>
      <c r="W649" s="572"/>
      <c r="X649" s="572"/>
      <c r="Y649" s="572"/>
      <c r="Z649" s="572"/>
    </row>
    <row r="650" spans="1:26" ht="15.75" hidden="1" customHeight="1">
      <c r="A650" s="572"/>
      <c r="B650" s="572"/>
      <c r="C650" s="572"/>
      <c r="D650" s="572"/>
      <c r="E650" s="572"/>
      <c r="F650" s="572"/>
      <c r="G650" s="572"/>
      <c r="H650" s="572"/>
      <c r="I650" s="572"/>
      <c r="J650" s="572"/>
      <c r="K650" s="572"/>
      <c r="L650" s="572"/>
      <c r="M650" s="572"/>
      <c r="N650" s="572"/>
      <c r="O650" s="572"/>
      <c r="P650" s="572"/>
      <c r="Q650" s="572"/>
      <c r="R650" s="572"/>
      <c r="S650" s="572"/>
      <c r="T650" s="572"/>
      <c r="U650" s="572"/>
      <c r="V650" s="572"/>
      <c r="W650" s="572"/>
      <c r="X650" s="572"/>
      <c r="Y650" s="572"/>
      <c r="Z650" s="572"/>
    </row>
    <row r="651" spans="1:26" ht="15.75" hidden="1" customHeight="1">
      <c r="A651" s="572"/>
      <c r="B651" s="572"/>
      <c r="C651" s="572"/>
      <c r="D651" s="572"/>
      <c r="E651" s="572"/>
      <c r="F651" s="572"/>
      <c r="G651" s="572"/>
      <c r="H651" s="572"/>
      <c r="I651" s="572"/>
      <c r="J651" s="572"/>
      <c r="K651" s="572"/>
      <c r="L651" s="572"/>
      <c r="M651" s="572"/>
      <c r="N651" s="572"/>
      <c r="O651" s="572"/>
      <c r="P651" s="572"/>
      <c r="Q651" s="572"/>
      <c r="R651" s="572"/>
      <c r="S651" s="572"/>
      <c r="T651" s="572"/>
      <c r="U651" s="572"/>
      <c r="V651" s="572"/>
      <c r="W651" s="572"/>
      <c r="X651" s="572"/>
      <c r="Y651" s="572"/>
      <c r="Z651" s="572"/>
    </row>
    <row r="652" spans="1:26" ht="15.75" hidden="1" customHeight="1">
      <c r="A652" s="572"/>
      <c r="B652" s="572"/>
      <c r="C652" s="572"/>
      <c r="D652" s="572"/>
      <c r="E652" s="572"/>
      <c r="F652" s="572"/>
      <c r="G652" s="572"/>
      <c r="H652" s="572"/>
      <c r="I652" s="572"/>
      <c r="J652" s="572"/>
      <c r="K652" s="572"/>
      <c r="L652" s="572"/>
      <c r="M652" s="572"/>
      <c r="N652" s="572"/>
      <c r="O652" s="572"/>
      <c r="P652" s="572"/>
      <c r="Q652" s="572"/>
      <c r="R652" s="572"/>
      <c r="S652" s="572"/>
      <c r="T652" s="572"/>
      <c r="U652" s="572"/>
      <c r="V652" s="572"/>
      <c r="W652" s="572"/>
      <c r="X652" s="572"/>
      <c r="Y652" s="572"/>
      <c r="Z652" s="572"/>
    </row>
    <row r="653" spans="1:26" ht="15.75" hidden="1" customHeight="1">
      <c r="A653" s="572"/>
      <c r="B653" s="572"/>
      <c r="C653" s="572"/>
      <c r="D653" s="572"/>
      <c r="E653" s="572"/>
      <c r="F653" s="572"/>
      <c r="G653" s="572"/>
      <c r="H653" s="572"/>
      <c r="I653" s="572"/>
      <c r="J653" s="572"/>
      <c r="K653" s="572"/>
      <c r="L653" s="572"/>
      <c r="M653" s="572"/>
      <c r="N653" s="572"/>
      <c r="O653" s="572"/>
      <c r="P653" s="572"/>
      <c r="Q653" s="572"/>
      <c r="R653" s="572"/>
      <c r="S653" s="572"/>
      <c r="T653" s="572"/>
      <c r="U653" s="572"/>
      <c r="V653" s="572"/>
      <c r="W653" s="572"/>
      <c r="X653" s="572"/>
      <c r="Y653" s="572"/>
      <c r="Z653" s="572"/>
    </row>
    <row r="654" spans="1:26" ht="15.75" hidden="1" customHeight="1">
      <c r="A654" s="572"/>
      <c r="B654" s="572"/>
      <c r="C654" s="572"/>
      <c r="D654" s="572"/>
      <c r="E654" s="572"/>
      <c r="F654" s="572"/>
      <c r="G654" s="572"/>
      <c r="H654" s="572"/>
      <c r="I654" s="572"/>
      <c r="J654" s="572"/>
      <c r="K654" s="572"/>
      <c r="L654" s="572"/>
      <c r="M654" s="572"/>
      <c r="N654" s="572"/>
      <c r="O654" s="572"/>
      <c r="P654" s="572"/>
      <c r="Q654" s="572"/>
      <c r="R654" s="572"/>
      <c r="S654" s="572"/>
      <c r="T654" s="572"/>
      <c r="U654" s="572"/>
      <c r="V654" s="572"/>
      <c r="W654" s="572"/>
      <c r="X654" s="572"/>
      <c r="Y654" s="572"/>
      <c r="Z654" s="572"/>
    </row>
    <row r="655" spans="1:26" ht="15.75" hidden="1" customHeight="1">
      <c r="A655" s="572"/>
      <c r="B655" s="572"/>
      <c r="C655" s="572"/>
      <c r="D655" s="572"/>
      <c r="E655" s="572"/>
      <c r="F655" s="572"/>
      <c r="G655" s="572"/>
      <c r="H655" s="572"/>
      <c r="I655" s="572"/>
      <c r="J655" s="572"/>
      <c r="K655" s="572"/>
      <c r="L655" s="572"/>
      <c r="M655" s="572"/>
      <c r="N655" s="572"/>
      <c r="O655" s="572"/>
      <c r="P655" s="572"/>
      <c r="Q655" s="572"/>
      <c r="R655" s="572"/>
      <c r="S655" s="572"/>
      <c r="T655" s="572"/>
      <c r="U655" s="572"/>
      <c r="V655" s="572"/>
      <c r="W655" s="572"/>
      <c r="X655" s="572"/>
      <c r="Y655" s="572"/>
      <c r="Z655" s="572"/>
    </row>
    <row r="656" spans="1:26" ht="15.75" hidden="1" customHeight="1">
      <c r="A656" s="572"/>
      <c r="B656" s="572"/>
      <c r="C656" s="572"/>
      <c r="D656" s="572"/>
      <c r="E656" s="572"/>
      <c r="F656" s="572"/>
      <c r="G656" s="572"/>
      <c r="H656" s="572"/>
      <c r="I656" s="572"/>
      <c r="J656" s="572"/>
      <c r="K656" s="572"/>
      <c r="L656" s="572"/>
      <c r="M656" s="572"/>
      <c r="N656" s="572"/>
      <c r="O656" s="572"/>
      <c r="P656" s="572"/>
      <c r="Q656" s="572"/>
      <c r="R656" s="572"/>
      <c r="S656" s="572"/>
      <c r="T656" s="572"/>
      <c r="U656" s="572"/>
      <c r="V656" s="572"/>
      <c r="W656" s="572"/>
      <c r="X656" s="572"/>
      <c r="Y656" s="572"/>
      <c r="Z656" s="572"/>
    </row>
    <row r="657" spans="1:26" ht="15.75" hidden="1" customHeight="1">
      <c r="A657" s="572"/>
      <c r="B657" s="572"/>
      <c r="C657" s="572"/>
      <c r="D657" s="572"/>
      <c r="E657" s="572"/>
      <c r="F657" s="572"/>
      <c r="G657" s="572"/>
      <c r="H657" s="572"/>
      <c r="I657" s="572"/>
      <c r="J657" s="572"/>
      <c r="K657" s="572"/>
      <c r="L657" s="572"/>
      <c r="M657" s="572"/>
      <c r="N657" s="572"/>
      <c r="O657" s="572"/>
      <c r="P657" s="572"/>
      <c r="Q657" s="572"/>
      <c r="R657" s="572"/>
      <c r="S657" s="572"/>
      <c r="T657" s="572"/>
      <c r="U657" s="572"/>
      <c r="V657" s="572"/>
      <c r="W657" s="572"/>
      <c r="X657" s="572"/>
      <c r="Y657" s="572"/>
      <c r="Z657" s="572"/>
    </row>
    <row r="658" spans="1:26" ht="15.75" hidden="1" customHeight="1">
      <c r="A658" s="572"/>
      <c r="B658" s="572"/>
      <c r="C658" s="572"/>
      <c r="D658" s="572"/>
      <c r="E658" s="572"/>
      <c r="F658" s="572"/>
      <c r="G658" s="572"/>
      <c r="H658" s="572"/>
      <c r="I658" s="572"/>
      <c r="J658" s="572"/>
      <c r="K658" s="572"/>
      <c r="L658" s="572"/>
      <c r="M658" s="572"/>
      <c r="N658" s="572"/>
      <c r="O658" s="572"/>
      <c r="P658" s="572"/>
      <c r="Q658" s="572"/>
      <c r="R658" s="572"/>
      <c r="S658" s="572"/>
      <c r="T658" s="572"/>
      <c r="U658" s="572"/>
      <c r="V658" s="572"/>
      <c r="W658" s="572"/>
      <c r="X658" s="572"/>
      <c r="Y658" s="572"/>
      <c r="Z658" s="572"/>
    </row>
    <row r="659" spans="1:26" ht="15.75" hidden="1" customHeight="1">
      <c r="A659" s="572"/>
      <c r="B659" s="572"/>
      <c r="C659" s="572"/>
      <c r="D659" s="572"/>
      <c r="E659" s="572"/>
      <c r="F659" s="572"/>
      <c r="G659" s="572"/>
      <c r="H659" s="572"/>
      <c r="I659" s="572"/>
      <c r="J659" s="572"/>
      <c r="K659" s="572"/>
      <c r="L659" s="572"/>
      <c r="M659" s="572"/>
      <c r="N659" s="572"/>
      <c r="O659" s="572"/>
      <c r="P659" s="572"/>
      <c r="Q659" s="572"/>
      <c r="R659" s="572"/>
      <c r="S659" s="572"/>
      <c r="T659" s="572"/>
      <c r="U659" s="572"/>
      <c r="V659" s="572"/>
      <c r="W659" s="572"/>
      <c r="X659" s="572"/>
      <c r="Y659" s="572"/>
      <c r="Z659" s="572"/>
    </row>
    <row r="660" spans="1:26" ht="15.75" hidden="1" customHeight="1">
      <c r="A660" s="572"/>
      <c r="B660" s="572"/>
      <c r="C660" s="572"/>
      <c r="D660" s="572"/>
      <c r="E660" s="572"/>
      <c r="F660" s="572"/>
      <c r="G660" s="572"/>
      <c r="H660" s="572"/>
      <c r="I660" s="572"/>
      <c r="J660" s="572"/>
      <c r="K660" s="572"/>
      <c r="L660" s="572"/>
      <c r="M660" s="572"/>
      <c r="N660" s="572"/>
      <c r="O660" s="572"/>
      <c r="P660" s="572"/>
      <c r="Q660" s="572"/>
      <c r="R660" s="572"/>
      <c r="S660" s="572"/>
      <c r="T660" s="572"/>
      <c r="U660" s="572"/>
      <c r="V660" s="572"/>
      <c r="W660" s="572"/>
      <c r="X660" s="572"/>
      <c r="Y660" s="572"/>
      <c r="Z660" s="572"/>
    </row>
    <row r="661" spans="1:26" ht="15.75" hidden="1" customHeight="1">
      <c r="A661" s="572"/>
      <c r="B661" s="572"/>
      <c r="C661" s="572"/>
      <c r="D661" s="572"/>
      <c r="E661" s="572"/>
      <c r="F661" s="572"/>
      <c r="G661" s="572"/>
      <c r="H661" s="572"/>
      <c r="I661" s="572"/>
      <c r="J661" s="572"/>
      <c r="K661" s="572"/>
      <c r="L661" s="572"/>
      <c r="M661" s="572"/>
      <c r="N661" s="572"/>
      <c r="O661" s="572"/>
      <c r="P661" s="572"/>
      <c r="Q661" s="572"/>
      <c r="R661" s="572"/>
      <c r="S661" s="572"/>
      <c r="T661" s="572"/>
      <c r="U661" s="572"/>
      <c r="V661" s="572"/>
      <c r="W661" s="572"/>
      <c r="X661" s="572"/>
      <c r="Y661" s="572"/>
      <c r="Z661" s="572"/>
    </row>
    <row r="662" spans="1:26" ht="15.75" hidden="1" customHeight="1">
      <c r="A662" s="572"/>
      <c r="B662" s="572"/>
      <c r="C662" s="572"/>
      <c r="D662" s="572"/>
      <c r="E662" s="572"/>
      <c r="F662" s="572"/>
      <c r="G662" s="572"/>
      <c r="H662" s="572"/>
      <c r="I662" s="572"/>
      <c r="J662" s="572"/>
      <c r="K662" s="572"/>
      <c r="L662" s="572"/>
      <c r="M662" s="572"/>
      <c r="N662" s="572"/>
      <c r="O662" s="572"/>
      <c r="P662" s="572"/>
      <c r="Q662" s="572"/>
      <c r="R662" s="572"/>
      <c r="S662" s="572"/>
      <c r="T662" s="572"/>
      <c r="U662" s="572"/>
      <c r="V662" s="572"/>
      <c r="W662" s="572"/>
      <c r="X662" s="572"/>
      <c r="Y662" s="572"/>
      <c r="Z662" s="572"/>
    </row>
    <row r="663" spans="1:26" ht="15.75" hidden="1" customHeight="1">
      <c r="A663" s="572"/>
      <c r="B663" s="572"/>
      <c r="C663" s="572"/>
      <c r="D663" s="572"/>
      <c r="E663" s="572"/>
      <c r="F663" s="572"/>
      <c r="G663" s="572"/>
      <c r="H663" s="572"/>
      <c r="I663" s="572"/>
      <c r="J663" s="572"/>
      <c r="K663" s="572"/>
      <c r="L663" s="572"/>
      <c r="M663" s="572"/>
      <c r="N663" s="572"/>
      <c r="O663" s="572"/>
      <c r="P663" s="572"/>
      <c r="Q663" s="572"/>
      <c r="R663" s="572"/>
      <c r="S663" s="572"/>
      <c r="T663" s="572"/>
      <c r="U663" s="572"/>
      <c r="V663" s="572"/>
      <c r="W663" s="572"/>
      <c r="X663" s="572"/>
      <c r="Y663" s="572"/>
      <c r="Z663" s="572"/>
    </row>
    <row r="664" spans="1:26" ht="15.75" hidden="1" customHeight="1">
      <c r="A664" s="572"/>
      <c r="B664" s="572"/>
      <c r="C664" s="572"/>
      <c r="D664" s="572"/>
      <c r="E664" s="572"/>
      <c r="F664" s="572"/>
      <c r="G664" s="572"/>
      <c r="H664" s="572"/>
      <c r="I664" s="572"/>
      <c r="J664" s="572"/>
      <c r="K664" s="572"/>
      <c r="L664" s="572"/>
      <c r="M664" s="572"/>
      <c r="N664" s="572"/>
      <c r="O664" s="572"/>
      <c r="P664" s="572"/>
      <c r="Q664" s="572"/>
      <c r="R664" s="572"/>
      <c r="S664" s="572"/>
      <c r="T664" s="572"/>
      <c r="U664" s="572"/>
      <c r="V664" s="572"/>
      <c r="W664" s="572"/>
      <c r="X664" s="572"/>
      <c r="Y664" s="572"/>
      <c r="Z664" s="572"/>
    </row>
    <row r="665" spans="1:26" ht="15.75" hidden="1" customHeight="1">
      <c r="A665" s="572"/>
      <c r="B665" s="572"/>
      <c r="C665" s="572"/>
      <c r="D665" s="572"/>
      <c r="E665" s="572"/>
      <c r="F665" s="572"/>
      <c r="G665" s="572"/>
      <c r="H665" s="572"/>
      <c r="I665" s="572"/>
      <c r="J665" s="572"/>
      <c r="K665" s="572"/>
      <c r="L665" s="572"/>
      <c r="M665" s="572"/>
      <c r="N665" s="572"/>
      <c r="O665" s="572"/>
      <c r="P665" s="572"/>
      <c r="Q665" s="572"/>
      <c r="R665" s="572"/>
      <c r="S665" s="572"/>
      <c r="T665" s="572"/>
      <c r="U665" s="572"/>
      <c r="V665" s="572"/>
      <c r="W665" s="572"/>
      <c r="X665" s="572"/>
      <c r="Y665" s="572"/>
      <c r="Z665" s="572"/>
    </row>
    <row r="666" spans="1:26" ht="15.75" hidden="1" customHeight="1">
      <c r="A666" s="572"/>
      <c r="B666" s="572"/>
      <c r="C666" s="572"/>
      <c r="D666" s="572"/>
      <c r="E666" s="572"/>
      <c r="F666" s="572"/>
      <c r="G666" s="572"/>
      <c r="H666" s="572"/>
      <c r="I666" s="572"/>
      <c r="J666" s="572"/>
      <c r="K666" s="572"/>
      <c r="L666" s="572"/>
      <c r="M666" s="572"/>
      <c r="N666" s="572"/>
      <c r="O666" s="572"/>
      <c r="P666" s="572"/>
      <c r="Q666" s="572"/>
      <c r="R666" s="572"/>
      <c r="S666" s="572"/>
      <c r="T666" s="572"/>
      <c r="U666" s="572"/>
      <c r="V666" s="572"/>
      <c r="W666" s="572"/>
      <c r="X666" s="572"/>
      <c r="Y666" s="572"/>
      <c r="Z666" s="572"/>
    </row>
    <row r="667" spans="1:26" ht="15.75" hidden="1" customHeight="1">
      <c r="A667" s="572"/>
      <c r="B667" s="572"/>
      <c r="C667" s="572"/>
      <c r="D667" s="572"/>
      <c r="E667" s="572"/>
      <c r="F667" s="572"/>
      <c r="G667" s="572"/>
      <c r="H667" s="572"/>
      <c r="I667" s="572"/>
      <c r="J667" s="572"/>
      <c r="K667" s="572"/>
      <c r="L667" s="572"/>
      <c r="M667" s="572"/>
      <c r="N667" s="572"/>
      <c r="O667" s="572"/>
      <c r="P667" s="572"/>
      <c r="Q667" s="572"/>
      <c r="R667" s="572"/>
      <c r="S667" s="572"/>
      <c r="T667" s="572"/>
      <c r="U667" s="572"/>
      <c r="V667" s="572"/>
      <c r="W667" s="572"/>
      <c r="X667" s="572"/>
      <c r="Y667" s="572"/>
      <c r="Z667" s="572"/>
    </row>
    <row r="668" spans="1:26" ht="15.75" hidden="1" customHeight="1">
      <c r="A668" s="572"/>
      <c r="B668" s="572"/>
      <c r="C668" s="572"/>
      <c r="D668" s="572"/>
      <c r="E668" s="572"/>
      <c r="F668" s="572"/>
      <c r="G668" s="572"/>
      <c r="H668" s="572"/>
      <c r="I668" s="572"/>
      <c r="J668" s="572"/>
      <c r="K668" s="572"/>
      <c r="L668" s="572"/>
      <c r="M668" s="572"/>
      <c r="N668" s="572"/>
      <c r="O668" s="572"/>
      <c r="P668" s="572"/>
      <c r="Q668" s="572"/>
      <c r="R668" s="572"/>
      <c r="S668" s="572"/>
      <c r="T668" s="572"/>
      <c r="U668" s="572"/>
      <c r="V668" s="572"/>
      <c r="W668" s="572"/>
      <c r="X668" s="572"/>
      <c r="Y668" s="572"/>
      <c r="Z668" s="572"/>
    </row>
    <row r="669" spans="1:26" ht="15.75" hidden="1" customHeight="1">
      <c r="A669" s="572"/>
      <c r="B669" s="572"/>
      <c r="C669" s="572"/>
      <c r="D669" s="572"/>
      <c r="E669" s="572"/>
      <c r="F669" s="572"/>
      <c r="G669" s="572"/>
      <c r="H669" s="572"/>
      <c r="I669" s="572"/>
      <c r="J669" s="572"/>
      <c r="K669" s="572"/>
      <c r="L669" s="572"/>
      <c r="M669" s="572"/>
      <c r="N669" s="572"/>
      <c r="O669" s="572"/>
      <c r="P669" s="572"/>
      <c r="Q669" s="572"/>
      <c r="R669" s="572"/>
      <c r="S669" s="572"/>
      <c r="T669" s="572"/>
      <c r="U669" s="572"/>
      <c r="V669" s="572"/>
      <c r="W669" s="572"/>
      <c r="X669" s="572"/>
      <c r="Y669" s="572"/>
      <c r="Z669" s="572"/>
    </row>
    <row r="670" spans="1:26" ht="15.75" hidden="1" customHeight="1">
      <c r="A670" s="572"/>
      <c r="B670" s="572"/>
      <c r="C670" s="572"/>
      <c r="D670" s="572"/>
      <c r="E670" s="572"/>
      <c r="F670" s="572"/>
      <c r="G670" s="572"/>
      <c r="H670" s="572"/>
      <c r="I670" s="572"/>
      <c r="J670" s="572"/>
      <c r="K670" s="572"/>
      <c r="L670" s="572"/>
      <c r="M670" s="572"/>
      <c r="N670" s="572"/>
      <c r="O670" s="572"/>
      <c r="P670" s="572"/>
      <c r="Q670" s="572"/>
      <c r="R670" s="572"/>
      <c r="S670" s="572"/>
      <c r="T670" s="572"/>
      <c r="U670" s="572"/>
      <c r="V670" s="572"/>
      <c r="W670" s="572"/>
      <c r="X670" s="572"/>
      <c r="Y670" s="572"/>
      <c r="Z670" s="572"/>
    </row>
    <row r="671" spans="1:26" ht="15.75" hidden="1" customHeight="1">
      <c r="A671" s="572"/>
      <c r="B671" s="572"/>
      <c r="C671" s="572"/>
      <c r="D671" s="572"/>
      <c r="E671" s="572"/>
      <c r="F671" s="572"/>
      <c r="G671" s="572"/>
      <c r="H671" s="572"/>
      <c r="I671" s="572"/>
      <c r="J671" s="572"/>
      <c r="K671" s="572"/>
      <c r="L671" s="572"/>
      <c r="M671" s="572"/>
      <c r="N671" s="572"/>
      <c r="O671" s="572"/>
      <c r="P671" s="572"/>
      <c r="Q671" s="572"/>
      <c r="R671" s="572"/>
      <c r="S671" s="572"/>
      <c r="T671" s="572"/>
      <c r="U671" s="572"/>
      <c r="V671" s="572"/>
      <c r="W671" s="572"/>
      <c r="X671" s="572"/>
      <c r="Y671" s="572"/>
      <c r="Z671" s="572"/>
    </row>
    <row r="672" spans="1:26" ht="15.75" hidden="1" customHeight="1">
      <c r="A672" s="572"/>
      <c r="B672" s="572"/>
      <c r="C672" s="572"/>
      <c r="D672" s="572"/>
      <c r="E672" s="572"/>
      <c r="F672" s="572"/>
      <c r="G672" s="572"/>
      <c r="H672" s="572"/>
      <c r="I672" s="572"/>
      <c r="J672" s="572"/>
      <c r="K672" s="572"/>
      <c r="L672" s="572"/>
      <c r="M672" s="572"/>
      <c r="N672" s="572"/>
      <c r="O672" s="572"/>
      <c r="P672" s="572"/>
      <c r="Q672" s="572"/>
      <c r="R672" s="572"/>
      <c r="S672" s="572"/>
      <c r="T672" s="572"/>
      <c r="U672" s="572"/>
      <c r="V672" s="572"/>
      <c r="W672" s="572"/>
      <c r="X672" s="572"/>
      <c r="Y672" s="572"/>
      <c r="Z672" s="572"/>
    </row>
    <row r="673" spans="1:26" ht="15.75" hidden="1" customHeight="1">
      <c r="A673" s="572"/>
      <c r="B673" s="572"/>
      <c r="C673" s="572"/>
      <c r="D673" s="572"/>
      <c r="E673" s="572"/>
      <c r="F673" s="572"/>
      <c r="G673" s="572"/>
      <c r="H673" s="572"/>
      <c r="I673" s="572"/>
      <c r="J673" s="572"/>
      <c r="K673" s="572"/>
      <c r="L673" s="572"/>
      <c r="M673" s="572"/>
      <c r="N673" s="572"/>
      <c r="O673" s="572"/>
      <c r="P673" s="572"/>
      <c r="Q673" s="572"/>
      <c r="R673" s="572"/>
      <c r="S673" s="572"/>
      <c r="T673" s="572"/>
      <c r="U673" s="572"/>
      <c r="V673" s="572"/>
      <c r="W673" s="572"/>
      <c r="X673" s="572"/>
      <c r="Y673" s="572"/>
      <c r="Z673" s="572"/>
    </row>
    <row r="674" spans="1:26" ht="15.75" hidden="1" customHeight="1">
      <c r="A674" s="572"/>
      <c r="B674" s="572"/>
      <c r="C674" s="572"/>
      <c r="D674" s="572"/>
      <c r="E674" s="572"/>
      <c r="F674" s="572"/>
      <c r="G674" s="572"/>
      <c r="H674" s="572"/>
      <c r="I674" s="572"/>
      <c r="J674" s="572"/>
      <c r="K674" s="572"/>
      <c r="L674" s="572"/>
      <c r="M674" s="572"/>
      <c r="N674" s="572"/>
      <c r="O674" s="572"/>
      <c r="P674" s="572"/>
      <c r="Q674" s="572"/>
      <c r="R674" s="572"/>
      <c r="S674" s="572"/>
      <c r="T674" s="572"/>
      <c r="U674" s="572"/>
      <c r="V674" s="572"/>
      <c r="W674" s="572"/>
      <c r="X674" s="572"/>
      <c r="Y674" s="572"/>
      <c r="Z674" s="572"/>
    </row>
    <row r="675" spans="1:26" ht="15.75" hidden="1" customHeight="1">
      <c r="A675" s="572"/>
      <c r="B675" s="572"/>
      <c r="C675" s="572"/>
      <c r="D675" s="572"/>
      <c r="E675" s="572"/>
      <c r="F675" s="572"/>
      <c r="G675" s="572"/>
      <c r="H675" s="572"/>
      <c r="I675" s="572"/>
      <c r="J675" s="572"/>
      <c r="K675" s="572"/>
      <c r="L675" s="572"/>
      <c r="M675" s="572"/>
      <c r="N675" s="572"/>
      <c r="O675" s="572"/>
      <c r="P675" s="572"/>
      <c r="Q675" s="572"/>
      <c r="R675" s="572"/>
      <c r="S675" s="572"/>
      <c r="T675" s="572"/>
      <c r="U675" s="572"/>
      <c r="V675" s="572"/>
      <c r="W675" s="572"/>
      <c r="X675" s="572"/>
      <c r="Y675" s="572"/>
      <c r="Z675" s="572"/>
    </row>
    <row r="676" spans="1:26" ht="15.75" hidden="1" customHeight="1">
      <c r="A676" s="572"/>
      <c r="B676" s="572"/>
      <c r="C676" s="572"/>
      <c r="D676" s="572"/>
      <c r="E676" s="572"/>
      <c r="F676" s="572"/>
      <c r="G676" s="572"/>
      <c r="H676" s="572"/>
      <c r="I676" s="572"/>
      <c r="J676" s="572"/>
      <c r="K676" s="572"/>
      <c r="L676" s="572"/>
      <c r="M676" s="572"/>
      <c r="N676" s="572"/>
      <c r="O676" s="572"/>
      <c r="P676" s="572"/>
      <c r="Q676" s="572"/>
      <c r="R676" s="572"/>
      <c r="S676" s="572"/>
      <c r="T676" s="572"/>
      <c r="U676" s="572"/>
      <c r="V676" s="572"/>
      <c r="W676" s="572"/>
      <c r="X676" s="572"/>
      <c r="Y676" s="572"/>
      <c r="Z676" s="572"/>
    </row>
    <row r="677" spans="1:26" ht="15.75" hidden="1" customHeight="1">
      <c r="A677" s="572"/>
      <c r="B677" s="572"/>
      <c r="C677" s="572"/>
      <c r="D677" s="572"/>
      <c r="E677" s="572"/>
      <c r="F677" s="572"/>
      <c r="G677" s="572"/>
      <c r="H677" s="572"/>
      <c r="I677" s="572"/>
      <c r="J677" s="572"/>
      <c r="K677" s="572"/>
      <c r="L677" s="572"/>
      <c r="M677" s="572"/>
      <c r="N677" s="572"/>
      <c r="O677" s="572"/>
      <c r="P677" s="572"/>
      <c r="Q677" s="572"/>
      <c r="R677" s="572"/>
      <c r="S677" s="572"/>
      <c r="T677" s="572"/>
      <c r="U677" s="572"/>
      <c r="V677" s="572"/>
      <c r="W677" s="572"/>
      <c r="X677" s="572"/>
      <c r="Y677" s="572"/>
      <c r="Z677" s="572"/>
    </row>
    <row r="678" spans="1:26" ht="15.75" hidden="1" customHeight="1">
      <c r="A678" s="572"/>
      <c r="B678" s="572"/>
      <c r="C678" s="572"/>
      <c r="D678" s="572"/>
      <c r="E678" s="572"/>
      <c r="F678" s="572"/>
      <c r="G678" s="572"/>
      <c r="H678" s="572"/>
      <c r="I678" s="572"/>
      <c r="J678" s="572"/>
      <c r="K678" s="572"/>
      <c r="L678" s="572"/>
      <c r="M678" s="572"/>
      <c r="N678" s="572"/>
      <c r="O678" s="572"/>
      <c r="P678" s="572"/>
      <c r="Q678" s="572"/>
      <c r="R678" s="572"/>
      <c r="S678" s="572"/>
      <c r="T678" s="572"/>
      <c r="U678" s="572"/>
      <c r="V678" s="572"/>
      <c r="W678" s="572"/>
      <c r="X678" s="572"/>
      <c r="Y678" s="572"/>
      <c r="Z678" s="572"/>
    </row>
    <row r="679" spans="1:26" ht="15.75" hidden="1" customHeight="1">
      <c r="A679" s="572"/>
      <c r="B679" s="572"/>
      <c r="C679" s="572"/>
      <c r="D679" s="572"/>
      <c r="E679" s="572"/>
      <c r="F679" s="572"/>
      <c r="G679" s="572"/>
      <c r="H679" s="572"/>
      <c r="I679" s="572"/>
      <c r="J679" s="572"/>
      <c r="K679" s="572"/>
      <c r="L679" s="572"/>
      <c r="M679" s="572"/>
      <c r="N679" s="572"/>
      <c r="O679" s="572"/>
      <c r="P679" s="572"/>
      <c r="Q679" s="572"/>
      <c r="R679" s="572"/>
      <c r="S679" s="572"/>
      <c r="T679" s="572"/>
      <c r="U679" s="572"/>
      <c r="V679" s="572"/>
      <c r="W679" s="572"/>
      <c r="X679" s="572"/>
      <c r="Y679" s="572"/>
      <c r="Z679" s="572"/>
    </row>
    <row r="680" spans="1:26" ht="15.75" hidden="1" customHeight="1">
      <c r="A680" s="572"/>
      <c r="B680" s="572"/>
      <c r="C680" s="572"/>
      <c r="D680" s="572"/>
      <c r="E680" s="572"/>
      <c r="F680" s="572"/>
      <c r="G680" s="572"/>
      <c r="H680" s="572"/>
      <c r="I680" s="572"/>
      <c r="J680" s="572"/>
      <c r="K680" s="572"/>
      <c r="L680" s="572"/>
      <c r="M680" s="572"/>
      <c r="N680" s="572"/>
      <c r="O680" s="572"/>
      <c r="P680" s="572"/>
      <c r="Q680" s="572"/>
      <c r="R680" s="572"/>
      <c r="S680" s="572"/>
      <c r="T680" s="572"/>
      <c r="U680" s="572"/>
      <c r="V680" s="572"/>
      <c r="W680" s="572"/>
      <c r="X680" s="572"/>
      <c r="Y680" s="572"/>
      <c r="Z680" s="572"/>
    </row>
    <row r="681" spans="1:26" ht="15.75" hidden="1" customHeight="1">
      <c r="A681" s="572"/>
      <c r="B681" s="572"/>
      <c r="C681" s="572"/>
      <c r="D681" s="572"/>
      <c r="E681" s="572"/>
      <c r="F681" s="572"/>
      <c r="G681" s="572"/>
      <c r="H681" s="572"/>
      <c r="I681" s="572"/>
      <c r="J681" s="572"/>
      <c r="K681" s="572"/>
      <c r="L681" s="572"/>
      <c r="M681" s="572"/>
      <c r="N681" s="572"/>
      <c r="O681" s="572"/>
      <c r="P681" s="572"/>
      <c r="Q681" s="572"/>
      <c r="R681" s="572"/>
      <c r="S681" s="572"/>
      <c r="T681" s="572"/>
      <c r="U681" s="572"/>
      <c r="V681" s="572"/>
      <c r="W681" s="572"/>
      <c r="X681" s="572"/>
      <c r="Y681" s="572"/>
      <c r="Z681" s="572"/>
    </row>
    <row r="682" spans="1:26" ht="15.75" hidden="1" customHeight="1">
      <c r="A682" s="572"/>
      <c r="B682" s="572"/>
      <c r="C682" s="572"/>
      <c r="D682" s="572"/>
      <c r="E682" s="572"/>
      <c r="F682" s="572"/>
      <c r="G682" s="572"/>
      <c r="H682" s="572"/>
      <c r="I682" s="572"/>
      <c r="J682" s="572"/>
      <c r="K682" s="572"/>
      <c r="L682" s="572"/>
      <c r="M682" s="572"/>
      <c r="N682" s="572"/>
      <c r="O682" s="572"/>
      <c r="P682" s="572"/>
      <c r="Q682" s="572"/>
      <c r="R682" s="572"/>
      <c r="S682" s="572"/>
      <c r="T682" s="572"/>
      <c r="U682" s="572"/>
      <c r="V682" s="572"/>
      <c r="W682" s="572"/>
      <c r="X682" s="572"/>
      <c r="Y682" s="572"/>
      <c r="Z682" s="572"/>
    </row>
    <row r="683" spans="1:26" ht="15.75" hidden="1" customHeight="1">
      <c r="A683" s="572"/>
      <c r="B683" s="572"/>
      <c r="C683" s="572"/>
      <c r="D683" s="572"/>
      <c r="E683" s="572"/>
      <c r="F683" s="572"/>
      <c r="G683" s="572"/>
      <c r="H683" s="572"/>
      <c r="I683" s="572"/>
      <c r="J683" s="572"/>
      <c r="K683" s="572"/>
      <c r="L683" s="572"/>
      <c r="M683" s="572"/>
      <c r="N683" s="572"/>
      <c r="O683" s="572"/>
      <c r="P683" s="572"/>
      <c r="Q683" s="572"/>
      <c r="R683" s="572"/>
      <c r="S683" s="572"/>
      <c r="T683" s="572"/>
      <c r="U683" s="572"/>
      <c r="V683" s="572"/>
      <c r="W683" s="572"/>
      <c r="X683" s="572"/>
      <c r="Y683" s="572"/>
      <c r="Z683" s="572"/>
    </row>
    <row r="684" spans="1:26" ht="15.75" hidden="1" customHeight="1">
      <c r="A684" s="572"/>
      <c r="B684" s="572"/>
      <c r="C684" s="572"/>
      <c r="D684" s="572"/>
      <c r="E684" s="572"/>
      <c r="F684" s="572"/>
      <c r="G684" s="572"/>
      <c r="H684" s="572"/>
      <c r="I684" s="572"/>
      <c r="J684" s="572"/>
      <c r="K684" s="572"/>
      <c r="L684" s="572"/>
      <c r="M684" s="572"/>
      <c r="N684" s="572"/>
      <c r="O684" s="572"/>
      <c r="P684" s="572"/>
      <c r="Q684" s="572"/>
      <c r="R684" s="572"/>
      <c r="S684" s="572"/>
      <c r="T684" s="572"/>
      <c r="U684" s="572"/>
      <c r="V684" s="572"/>
      <c r="W684" s="572"/>
      <c r="X684" s="572"/>
      <c r="Y684" s="572"/>
      <c r="Z684" s="572"/>
    </row>
    <row r="685" spans="1:26" ht="15.75" hidden="1" customHeight="1">
      <c r="A685" s="572"/>
      <c r="B685" s="572"/>
      <c r="C685" s="572"/>
      <c r="D685" s="572"/>
      <c r="E685" s="572"/>
      <c r="F685" s="572"/>
      <c r="G685" s="572"/>
      <c r="H685" s="572"/>
      <c r="I685" s="572"/>
      <c r="J685" s="572"/>
      <c r="K685" s="572"/>
      <c r="L685" s="572"/>
      <c r="M685" s="572"/>
      <c r="N685" s="572"/>
      <c r="O685" s="572"/>
      <c r="P685" s="572"/>
      <c r="Q685" s="572"/>
      <c r="R685" s="572"/>
      <c r="S685" s="572"/>
      <c r="T685" s="572"/>
      <c r="U685" s="572"/>
      <c r="V685" s="572"/>
      <c r="W685" s="572"/>
      <c r="X685" s="572"/>
      <c r="Y685" s="572"/>
      <c r="Z685" s="572"/>
    </row>
    <row r="686" spans="1:26" ht="15.75" hidden="1" customHeight="1">
      <c r="A686" s="572"/>
      <c r="B686" s="572"/>
      <c r="C686" s="572"/>
      <c r="D686" s="572"/>
      <c r="E686" s="572"/>
      <c r="F686" s="572"/>
      <c r="G686" s="572"/>
      <c r="H686" s="572"/>
      <c r="I686" s="572"/>
      <c r="J686" s="572"/>
      <c r="K686" s="572"/>
      <c r="L686" s="572"/>
      <c r="M686" s="572"/>
      <c r="N686" s="572"/>
      <c r="O686" s="572"/>
      <c r="P686" s="572"/>
      <c r="Q686" s="572"/>
      <c r="R686" s="572"/>
      <c r="S686" s="572"/>
      <c r="T686" s="572"/>
      <c r="U686" s="572"/>
      <c r="V686" s="572"/>
      <c r="W686" s="572"/>
      <c r="X686" s="572"/>
      <c r="Y686" s="572"/>
      <c r="Z686" s="572"/>
    </row>
    <row r="687" spans="1:26" ht="15.75" hidden="1" customHeight="1">
      <c r="A687" s="572"/>
      <c r="B687" s="572"/>
      <c r="C687" s="572"/>
      <c r="D687" s="572"/>
      <c r="E687" s="572"/>
      <c r="F687" s="572"/>
      <c r="G687" s="572"/>
      <c r="H687" s="572"/>
      <c r="I687" s="572"/>
      <c r="J687" s="572"/>
      <c r="K687" s="572"/>
      <c r="L687" s="572"/>
      <c r="M687" s="572"/>
      <c r="N687" s="572"/>
      <c r="O687" s="572"/>
      <c r="P687" s="572"/>
      <c r="Q687" s="572"/>
      <c r="R687" s="572"/>
      <c r="S687" s="572"/>
      <c r="T687" s="572"/>
      <c r="U687" s="572"/>
      <c r="V687" s="572"/>
      <c r="W687" s="572"/>
      <c r="X687" s="572"/>
      <c r="Y687" s="572"/>
      <c r="Z687" s="572"/>
    </row>
    <row r="688" spans="1:26" ht="15.75" hidden="1" customHeight="1">
      <c r="A688" s="572"/>
      <c r="B688" s="572"/>
      <c r="C688" s="572"/>
      <c r="D688" s="572"/>
      <c r="E688" s="572"/>
      <c r="F688" s="572"/>
      <c r="G688" s="572"/>
      <c r="H688" s="572"/>
      <c r="I688" s="572"/>
      <c r="J688" s="572"/>
      <c r="K688" s="572"/>
      <c r="L688" s="572"/>
      <c r="M688" s="572"/>
      <c r="N688" s="572"/>
      <c r="O688" s="572"/>
      <c r="P688" s="572"/>
      <c r="Q688" s="572"/>
      <c r="R688" s="572"/>
      <c r="S688" s="572"/>
      <c r="T688" s="572"/>
      <c r="U688" s="572"/>
      <c r="V688" s="572"/>
      <c r="W688" s="572"/>
      <c r="X688" s="572"/>
      <c r="Y688" s="572"/>
      <c r="Z688" s="572"/>
    </row>
    <row r="689" spans="1:26" ht="15.75" hidden="1" customHeight="1">
      <c r="A689" s="572"/>
      <c r="B689" s="572"/>
      <c r="C689" s="572"/>
      <c r="D689" s="572"/>
      <c r="E689" s="572"/>
      <c r="F689" s="572"/>
      <c r="G689" s="572"/>
      <c r="H689" s="572"/>
      <c r="I689" s="572"/>
      <c r="J689" s="572"/>
      <c r="K689" s="572"/>
      <c r="L689" s="572"/>
      <c r="M689" s="572"/>
      <c r="N689" s="572"/>
      <c r="O689" s="572"/>
      <c r="P689" s="572"/>
      <c r="Q689" s="572"/>
      <c r="R689" s="572"/>
      <c r="S689" s="572"/>
      <c r="T689" s="572"/>
      <c r="U689" s="572"/>
      <c r="V689" s="572"/>
      <c r="W689" s="572"/>
      <c r="X689" s="572"/>
      <c r="Y689" s="572"/>
      <c r="Z689" s="572"/>
    </row>
    <row r="690" spans="1:26" ht="15.75" hidden="1" customHeight="1">
      <c r="A690" s="572"/>
      <c r="B690" s="572"/>
      <c r="C690" s="572"/>
      <c r="D690" s="572"/>
      <c r="E690" s="572"/>
      <c r="F690" s="572"/>
      <c r="G690" s="572"/>
      <c r="H690" s="572"/>
      <c r="I690" s="572"/>
      <c r="J690" s="572"/>
      <c r="K690" s="572"/>
      <c r="L690" s="572"/>
      <c r="M690" s="572"/>
      <c r="N690" s="572"/>
      <c r="O690" s="572"/>
      <c r="P690" s="572"/>
      <c r="Q690" s="572"/>
      <c r="R690" s="572"/>
      <c r="S690" s="572"/>
      <c r="T690" s="572"/>
      <c r="U690" s="572"/>
      <c r="V690" s="572"/>
      <c r="W690" s="572"/>
      <c r="X690" s="572"/>
      <c r="Y690" s="572"/>
      <c r="Z690" s="572"/>
    </row>
    <row r="691" spans="1:26" ht="15.75" hidden="1" customHeight="1">
      <c r="A691" s="572"/>
      <c r="B691" s="572"/>
      <c r="C691" s="572"/>
      <c r="D691" s="572"/>
      <c r="E691" s="572"/>
      <c r="F691" s="572"/>
      <c r="G691" s="572"/>
      <c r="H691" s="572"/>
      <c r="I691" s="572"/>
      <c r="J691" s="572"/>
      <c r="K691" s="572"/>
      <c r="L691" s="572"/>
      <c r="M691" s="572"/>
      <c r="N691" s="572"/>
      <c r="O691" s="572"/>
      <c r="P691" s="572"/>
      <c r="Q691" s="572"/>
      <c r="R691" s="572"/>
      <c r="S691" s="572"/>
      <c r="T691" s="572"/>
      <c r="U691" s="572"/>
      <c r="V691" s="572"/>
      <c r="W691" s="572"/>
      <c r="X691" s="572"/>
      <c r="Y691" s="572"/>
      <c r="Z691" s="572"/>
    </row>
    <row r="692" spans="1:26" ht="15.75" hidden="1" customHeight="1">
      <c r="A692" s="572"/>
      <c r="B692" s="572"/>
      <c r="C692" s="572"/>
      <c r="D692" s="572"/>
      <c r="E692" s="572"/>
      <c r="F692" s="572"/>
      <c r="G692" s="572"/>
      <c r="H692" s="572"/>
      <c r="I692" s="572"/>
      <c r="J692" s="572"/>
      <c r="K692" s="572"/>
      <c r="L692" s="572"/>
      <c r="M692" s="572"/>
      <c r="N692" s="572"/>
      <c r="O692" s="572"/>
      <c r="P692" s="572"/>
      <c r="Q692" s="572"/>
      <c r="R692" s="572"/>
      <c r="S692" s="572"/>
      <c r="T692" s="572"/>
      <c r="U692" s="572"/>
      <c r="V692" s="572"/>
      <c r="W692" s="572"/>
      <c r="X692" s="572"/>
      <c r="Y692" s="572"/>
      <c r="Z692" s="572"/>
    </row>
    <row r="693" spans="1:26" ht="15.75" hidden="1" customHeight="1">
      <c r="A693" s="572"/>
      <c r="B693" s="572"/>
      <c r="C693" s="572"/>
      <c r="D693" s="572"/>
      <c r="E693" s="572"/>
      <c r="F693" s="572"/>
      <c r="G693" s="572"/>
      <c r="H693" s="572"/>
      <c r="I693" s="572"/>
      <c r="J693" s="572"/>
      <c r="K693" s="572"/>
      <c r="L693" s="572"/>
      <c r="M693" s="572"/>
      <c r="N693" s="572"/>
      <c r="O693" s="572"/>
      <c r="P693" s="572"/>
      <c r="Q693" s="572"/>
      <c r="R693" s="572"/>
      <c r="S693" s="572"/>
      <c r="T693" s="572"/>
      <c r="U693" s="572"/>
      <c r="V693" s="572"/>
      <c r="W693" s="572"/>
      <c r="X693" s="572"/>
      <c r="Y693" s="572"/>
      <c r="Z693" s="572"/>
    </row>
    <row r="694" spans="1:26" ht="15.75" hidden="1" customHeight="1">
      <c r="A694" s="572"/>
      <c r="B694" s="572"/>
      <c r="C694" s="572"/>
      <c r="D694" s="572"/>
      <c r="E694" s="572"/>
      <c r="F694" s="572"/>
      <c r="G694" s="572"/>
      <c r="H694" s="572"/>
      <c r="I694" s="572"/>
      <c r="J694" s="572"/>
      <c r="K694" s="572"/>
      <c r="L694" s="572"/>
      <c r="M694" s="572"/>
      <c r="N694" s="572"/>
      <c r="O694" s="572"/>
      <c r="P694" s="572"/>
      <c r="Q694" s="572"/>
      <c r="R694" s="572"/>
      <c r="S694" s="572"/>
      <c r="T694" s="572"/>
      <c r="U694" s="572"/>
      <c r="V694" s="572"/>
      <c r="W694" s="572"/>
      <c r="X694" s="572"/>
      <c r="Y694" s="572"/>
      <c r="Z694" s="572"/>
    </row>
    <row r="695" spans="1:26" ht="15.75" hidden="1" customHeight="1">
      <c r="A695" s="572"/>
      <c r="B695" s="572"/>
      <c r="C695" s="572"/>
      <c r="D695" s="572"/>
      <c r="E695" s="572"/>
      <c r="F695" s="572"/>
      <c r="G695" s="572"/>
      <c r="H695" s="572"/>
      <c r="I695" s="572"/>
      <c r="J695" s="572"/>
      <c r="K695" s="572"/>
      <c r="L695" s="572"/>
      <c r="M695" s="572"/>
      <c r="N695" s="572"/>
      <c r="O695" s="572"/>
      <c r="P695" s="572"/>
      <c r="Q695" s="572"/>
      <c r="R695" s="572"/>
      <c r="S695" s="572"/>
      <c r="T695" s="572"/>
      <c r="U695" s="572"/>
      <c r="V695" s="572"/>
      <c r="W695" s="572"/>
      <c r="X695" s="572"/>
      <c r="Y695" s="572"/>
      <c r="Z695" s="572"/>
    </row>
    <row r="696" spans="1:26" ht="15.75" hidden="1" customHeight="1">
      <c r="A696" s="572"/>
      <c r="B696" s="572"/>
      <c r="C696" s="572"/>
      <c r="D696" s="572"/>
      <c r="E696" s="572"/>
      <c r="F696" s="572"/>
      <c r="G696" s="572"/>
      <c r="H696" s="572"/>
      <c r="I696" s="572"/>
      <c r="J696" s="572"/>
      <c r="K696" s="572"/>
      <c r="L696" s="572"/>
      <c r="M696" s="572"/>
      <c r="N696" s="572"/>
      <c r="O696" s="572"/>
      <c r="P696" s="572"/>
      <c r="Q696" s="572"/>
      <c r="R696" s="572"/>
      <c r="S696" s="572"/>
      <c r="T696" s="572"/>
      <c r="U696" s="572"/>
      <c r="V696" s="572"/>
      <c r="W696" s="572"/>
      <c r="X696" s="572"/>
      <c r="Y696" s="572"/>
      <c r="Z696" s="572"/>
    </row>
    <row r="697" spans="1:26" ht="15.75" hidden="1" customHeight="1">
      <c r="A697" s="572"/>
      <c r="B697" s="572"/>
      <c r="C697" s="572"/>
      <c r="D697" s="572"/>
      <c r="E697" s="572"/>
      <c r="F697" s="572"/>
      <c r="G697" s="572"/>
      <c r="H697" s="572"/>
      <c r="I697" s="572"/>
      <c r="J697" s="572"/>
      <c r="K697" s="572"/>
      <c r="L697" s="572"/>
      <c r="M697" s="572"/>
      <c r="N697" s="572"/>
      <c r="O697" s="572"/>
      <c r="P697" s="572"/>
      <c r="Q697" s="572"/>
      <c r="R697" s="572"/>
      <c r="S697" s="572"/>
      <c r="T697" s="572"/>
      <c r="U697" s="572"/>
      <c r="V697" s="572"/>
      <c r="W697" s="572"/>
      <c r="X697" s="572"/>
      <c r="Y697" s="572"/>
      <c r="Z697" s="572"/>
    </row>
    <row r="698" spans="1:26" ht="15.75" hidden="1" customHeight="1">
      <c r="A698" s="572"/>
      <c r="B698" s="572"/>
      <c r="C698" s="572"/>
      <c r="D698" s="572"/>
      <c r="E698" s="572"/>
      <c r="F698" s="572"/>
      <c r="G698" s="572"/>
      <c r="H698" s="572"/>
      <c r="I698" s="572"/>
      <c r="J698" s="572"/>
      <c r="K698" s="572"/>
      <c r="L698" s="572"/>
      <c r="M698" s="572"/>
      <c r="N698" s="572"/>
      <c r="O698" s="572"/>
      <c r="P698" s="572"/>
      <c r="Q698" s="572"/>
      <c r="R698" s="572"/>
      <c r="S698" s="572"/>
      <c r="T698" s="572"/>
      <c r="U698" s="572"/>
      <c r="V698" s="572"/>
      <c r="W698" s="572"/>
      <c r="X698" s="572"/>
      <c r="Y698" s="572"/>
      <c r="Z698" s="572"/>
    </row>
    <row r="699" spans="1:26" ht="15.75" hidden="1" customHeight="1">
      <c r="A699" s="572"/>
      <c r="B699" s="572"/>
      <c r="C699" s="572"/>
      <c r="D699" s="572"/>
      <c r="E699" s="572"/>
      <c r="F699" s="572"/>
      <c r="G699" s="572"/>
      <c r="H699" s="572"/>
      <c r="I699" s="572"/>
      <c r="J699" s="572"/>
      <c r="K699" s="572"/>
      <c r="L699" s="572"/>
      <c r="M699" s="572"/>
      <c r="N699" s="572"/>
      <c r="O699" s="572"/>
      <c r="P699" s="572"/>
      <c r="Q699" s="572"/>
      <c r="R699" s="572"/>
      <c r="S699" s="572"/>
      <c r="T699" s="572"/>
      <c r="U699" s="572"/>
      <c r="V699" s="572"/>
      <c r="W699" s="572"/>
      <c r="X699" s="572"/>
      <c r="Y699" s="572"/>
      <c r="Z699" s="572"/>
    </row>
    <row r="700" spans="1:26" ht="15.75" hidden="1" customHeight="1">
      <c r="A700" s="572"/>
      <c r="B700" s="572"/>
      <c r="C700" s="572"/>
      <c r="D700" s="572"/>
      <c r="E700" s="572"/>
      <c r="F700" s="572"/>
      <c r="G700" s="572"/>
      <c r="H700" s="572"/>
      <c r="I700" s="572"/>
      <c r="J700" s="572"/>
      <c r="K700" s="572"/>
      <c r="L700" s="572"/>
      <c r="M700" s="572"/>
      <c r="N700" s="572"/>
      <c r="O700" s="572"/>
      <c r="P700" s="572"/>
      <c r="Q700" s="572"/>
      <c r="R700" s="572"/>
      <c r="S700" s="572"/>
      <c r="T700" s="572"/>
      <c r="U700" s="572"/>
      <c r="V700" s="572"/>
      <c r="W700" s="572"/>
      <c r="X700" s="572"/>
      <c r="Y700" s="572"/>
      <c r="Z700" s="572"/>
    </row>
    <row r="701" spans="1:26" ht="15.75" hidden="1" customHeight="1">
      <c r="A701" s="572"/>
      <c r="B701" s="572"/>
      <c r="C701" s="572"/>
      <c r="D701" s="572"/>
      <c r="E701" s="572"/>
      <c r="F701" s="572"/>
      <c r="G701" s="572"/>
      <c r="H701" s="572"/>
      <c r="I701" s="572"/>
      <c r="J701" s="572"/>
      <c r="K701" s="572"/>
      <c r="L701" s="572"/>
      <c r="M701" s="572"/>
      <c r="N701" s="572"/>
      <c r="O701" s="572"/>
      <c r="P701" s="572"/>
      <c r="Q701" s="572"/>
      <c r="R701" s="572"/>
      <c r="S701" s="572"/>
      <c r="T701" s="572"/>
      <c r="U701" s="572"/>
      <c r="V701" s="572"/>
      <c r="W701" s="572"/>
      <c r="X701" s="572"/>
      <c r="Y701" s="572"/>
      <c r="Z701" s="572"/>
    </row>
    <row r="702" spans="1:26" ht="15.75" hidden="1" customHeight="1">
      <c r="A702" s="572"/>
      <c r="B702" s="572"/>
      <c r="C702" s="572"/>
      <c r="D702" s="572"/>
      <c r="E702" s="572"/>
      <c r="F702" s="572"/>
      <c r="G702" s="572"/>
      <c r="H702" s="572"/>
      <c r="I702" s="572"/>
      <c r="J702" s="572"/>
      <c r="K702" s="572"/>
      <c r="L702" s="572"/>
      <c r="M702" s="572"/>
      <c r="N702" s="572"/>
      <c r="O702" s="572"/>
      <c r="P702" s="572"/>
      <c r="Q702" s="572"/>
      <c r="R702" s="572"/>
      <c r="S702" s="572"/>
      <c r="T702" s="572"/>
      <c r="U702" s="572"/>
      <c r="V702" s="572"/>
      <c r="W702" s="572"/>
      <c r="X702" s="572"/>
      <c r="Y702" s="572"/>
      <c r="Z702" s="572"/>
    </row>
    <row r="703" spans="1:26" ht="15.75" hidden="1" customHeight="1">
      <c r="A703" s="572"/>
      <c r="B703" s="572"/>
      <c r="C703" s="572"/>
      <c r="D703" s="572"/>
      <c r="E703" s="572"/>
      <c r="F703" s="572"/>
      <c r="G703" s="572"/>
      <c r="H703" s="572"/>
      <c r="I703" s="572"/>
      <c r="J703" s="572"/>
      <c r="K703" s="572"/>
      <c r="L703" s="572"/>
      <c r="M703" s="572"/>
      <c r="N703" s="572"/>
      <c r="O703" s="572"/>
      <c r="P703" s="572"/>
      <c r="Q703" s="572"/>
      <c r="R703" s="572"/>
      <c r="S703" s="572"/>
      <c r="T703" s="572"/>
      <c r="U703" s="572"/>
      <c r="V703" s="572"/>
      <c r="W703" s="572"/>
      <c r="X703" s="572"/>
      <c r="Y703" s="572"/>
      <c r="Z703" s="572"/>
    </row>
    <row r="704" spans="1:26" ht="15.75" hidden="1" customHeight="1">
      <c r="A704" s="572"/>
      <c r="B704" s="572"/>
      <c r="C704" s="572"/>
      <c r="D704" s="572"/>
      <c r="E704" s="572"/>
      <c r="F704" s="572"/>
      <c r="G704" s="572"/>
      <c r="H704" s="572"/>
      <c r="I704" s="572"/>
      <c r="J704" s="572"/>
      <c r="K704" s="572"/>
      <c r="L704" s="572"/>
      <c r="M704" s="572"/>
      <c r="N704" s="572"/>
      <c r="O704" s="572"/>
      <c r="P704" s="572"/>
      <c r="Q704" s="572"/>
      <c r="R704" s="572"/>
      <c r="S704" s="572"/>
      <c r="T704" s="572"/>
      <c r="U704" s="572"/>
      <c r="V704" s="572"/>
      <c r="W704" s="572"/>
      <c r="X704" s="572"/>
      <c r="Y704" s="572"/>
      <c r="Z704" s="572"/>
    </row>
    <row r="705" spans="1:26" ht="15.75" hidden="1" customHeight="1">
      <c r="A705" s="572"/>
      <c r="B705" s="572"/>
      <c r="C705" s="572"/>
      <c r="D705" s="572"/>
      <c r="E705" s="572"/>
      <c r="F705" s="572"/>
      <c r="G705" s="572"/>
      <c r="H705" s="572"/>
      <c r="I705" s="572"/>
      <c r="J705" s="572"/>
      <c r="K705" s="572"/>
      <c r="L705" s="572"/>
      <c r="M705" s="572"/>
      <c r="N705" s="572"/>
      <c r="O705" s="572"/>
      <c r="P705" s="572"/>
      <c r="Q705" s="572"/>
      <c r="R705" s="572"/>
      <c r="S705" s="572"/>
      <c r="T705" s="572"/>
      <c r="U705" s="572"/>
      <c r="V705" s="572"/>
      <c r="W705" s="572"/>
      <c r="X705" s="572"/>
      <c r="Y705" s="572"/>
      <c r="Z705" s="572"/>
    </row>
    <row r="706" spans="1:26" ht="15.75" hidden="1" customHeight="1">
      <c r="A706" s="572"/>
      <c r="B706" s="572"/>
      <c r="C706" s="572"/>
      <c r="D706" s="572"/>
      <c r="E706" s="572"/>
      <c r="F706" s="572"/>
      <c r="G706" s="572"/>
      <c r="H706" s="572"/>
      <c r="I706" s="572"/>
      <c r="J706" s="572"/>
      <c r="K706" s="572"/>
      <c r="L706" s="572"/>
      <c r="M706" s="572"/>
      <c r="N706" s="572"/>
      <c r="O706" s="572"/>
      <c r="P706" s="572"/>
      <c r="Q706" s="572"/>
      <c r="R706" s="572"/>
      <c r="S706" s="572"/>
      <c r="T706" s="572"/>
      <c r="U706" s="572"/>
      <c r="V706" s="572"/>
      <c r="W706" s="572"/>
      <c r="X706" s="572"/>
      <c r="Y706" s="572"/>
      <c r="Z706" s="572"/>
    </row>
    <row r="707" spans="1:26" ht="15.75" hidden="1" customHeight="1">
      <c r="A707" s="572"/>
      <c r="B707" s="572"/>
      <c r="C707" s="572"/>
      <c r="D707" s="572"/>
      <c r="E707" s="572"/>
      <c r="F707" s="572"/>
      <c r="G707" s="572"/>
      <c r="H707" s="572"/>
      <c r="I707" s="572"/>
      <c r="J707" s="572"/>
      <c r="K707" s="572"/>
      <c r="L707" s="572"/>
      <c r="M707" s="572"/>
      <c r="N707" s="572"/>
      <c r="O707" s="572"/>
      <c r="P707" s="572"/>
      <c r="Q707" s="572"/>
      <c r="R707" s="572"/>
      <c r="S707" s="572"/>
      <c r="T707" s="572"/>
      <c r="U707" s="572"/>
      <c r="V707" s="572"/>
      <c r="W707" s="572"/>
      <c r="X707" s="572"/>
      <c r="Y707" s="572"/>
      <c r="Z707" s="572"/>
    </row>
    <row r="708" spans="1:26" ht="15.75" hidden="1" customHeight="1">
      <c r="A708" s="572"/>
      <c r="B708" s="572"/>
      <c r="C708" s="572"/>
      <c r="D708" s="572"/>
      <c r="E708" s="572"/>
      <c r="F708" s="572"/>
      <c r="G708" s="572"/>
      <c r="H708" s="572"/>
      <c r="I708" s="572"/>
      <c r="J708" s="572"/>
      <c r="K708" s="572"/>
      <c r="L708" s="572"/>
      <c r="M708" s="572"/>
      <c r="N708" s="572"/>
      <c r="O708" s="572"/>
      <c r="P708" s="572"/>
      <c r="Q708" s="572"/>
      <c r="R708" s="572"/>
      <c r="S708" s="572"/>
      <c r="T708" s="572"/>
      <c r="U708" s="572"/>
      <c r="V708" s="572"/>
      <c r="W708" s="572"/>
      <c r="X708" s="572"/>
      <c r="Y708" s="572"/>
      <c r="Z708" s="572"/>
    </row>
    <row r="709" spans="1:26" ht="15.75" hidden="1" customHeight="1">
      <c r="A709" s="572"/>
      <c r="B709" s="572"/>
      <c r="C709" s="572"/>
      <c r="D709" s="572"/>
      <c r="E709" s="572"/>
      <c r="F709" s="572"/>
      <c r="G709" s="572"/>
      <c r="H709" s="572"/>
      <c r="I709" s="572"/>
      <c r="J709" s="572"/>
      <c r="K709" s="572"/>
      <c r="L709" s="572"/>
      <c r="M709" s="572"/>
      <c r="N709" s="572"/>
      <c r="O709" s="572"/>
      <c r="P709" s="572"/>
      <c r="Q709" s="572"/>
      <c r="R709" s="572"/>
      <c r="S709" s="572"/>
      <c r="T709" s="572"/>
      <c r="U709" s="572"/>
      <c r="V709" s="572"/>
      <c r="W709" s="572"/>
      <c r="X709" s="572"/>
      <c r="Y709" s="572"/>
      <c r="Z709" s="572"/>
    </row>
    <row r="710" spans="1:26" ht="15.75" hidden="1" customHeight="1">
      <c r="A710" s="572"/>
      <c r="B710" s="572"/>
      <c r="C710" s="572"/>
      <c r="D710" s="572"/>
      <c r="E710" s="572"/>
      <c r="F710" s="572"/>
      <c r="G710" s="572"/>
      <c r="H710" s="572"/>
      <c r="I710" s="572"/>
      <c r="J710" s="572"/>
      <c r="K710" s="572"/>
      <c r="L710" s="572"/>
      <c r="M710" s="572"/>
      <c r="N710" s="572"/>
      <c r="O710" s="572"/>
      <c r="P710" s="572"/>
      <c r="Q710" s="572"/>
      <c r="R710" s="572"/>
      <c r="S710" s="572"/>
      <c r="T710" s="572"/>
      <c r="U710" s="572"/>
      <c r="V710" s="572"/>
      <c r="W710" s="572"/>
      <c r="X710" s="572"/>
      <c r="Y710" s="572"/>
      <c r="Z710" s="572"/>
    </row>
    <row r="711" spans="1:26" ht="15.75" hidden="1" customHeight="1">
      <c r="A711" s="572"/>
      <c r="B711" s="572"/>
      <c r="C711" s="572"/>
      <c r="D711" s="572"/>
      <c r="E711" s="572"/>
      <c r="F711" s="572"/>
      <c r="G711" s="572"/>
      <c r="H711" s="572"/>
      <c r="I711" s="572"/>
      <c r="J711" s="572"/>
      <c r="K711" s="572"/>
      <c r="L711" s="572"/>
      <c r="M711" s="572"/>
      <c r="N711" s="572"/>
      <c r="O711" s="572"/>
      <c r="P711" s="572"/>
      <c r="Q711" s="572"/>
      <c r="R711" s="572"/>
      <c r="S711" s="572"/>
      <c r="T711" s="572"/>
      <c r="U711" s="572"/>
      <c r="V711" s="572"/>
      <c r="W711" s="572"/>
      <c r="X711" s="572"/>
      <c r="Y711" s="572"/>
      <c r="Z711" s="572"/>
    </row>
    <row r="712" spans="1:26" ht="15.75" hidden="1" customHeight="1">
      <c r="A712" s="572"/>
      <c r="B712" s="572"/>
      <c r="C712" s="572"/>
      <c r="D712" s="572"/>
      <c r="E712" s="572"/>
      <c r="F712" s="572"/>
      <c r="G712" s="572"/>
      <c r="H712" s="572"/>
      <c r="I712" s="572"/>
      <c r="J712" s="572"/>
      <c r="K712" s="572"/>
      <c r="L712" s="572"/>
      <c r="M712" s="572"/>
      <c r="N712" s="572"/>
      <c r="O712" s="572"/>
      <c r="P712" s="572"/>
      <c r="Q712" s="572"/>
      <c r="R712" s="572"/>
      <c r="S712" s="572"/>
      <c r="T712" s="572"/>
      <c r="U712" s="572"/>
      <c r="V712" s="572"/>
      <c r="W712" s="572"/>
      <c r="X712" s="572"/>
      <c r="Y712" s="572"/>
      <c r="Z712" s="572"/>
    </row>
    <row r="713" spans="1:26" ht="15.75" hidden="1" customHeight="1">
      <c r="A713" s="572"/>
      <c r="B713" s="572"/>
      <c r="C713" s="572"/>
      <c r="D713" s="572"/>
      <c r="E713" s="572"/>
      <c r="F713" s="572"/>
      <c r="G713" s="572"/>
      <c r="H713" s="572"/>
      <c r="I713" s="572"/>
      <c r="J713" s="572"/>
      <c r="K713" s="572"/>
      <c r="L713" s="572"/>
      <c r="M713" s="572"/>
      <c r="N713" s="572"/>
      <c r="O713" s="572"/>
      <c r="P713" s="572"/>
      <c r="Q713" s="572"/>
      <c r="R713" s="572"/>
      <c r="S713" s="572"/>
      <c r="T713" s="572"/>
      <c r="U713" s="572"/>
      <c r="V713" s="572"/>
      <c r="W713" s="572"/>
      <c r="X713" s="572"/>
      <c r="Y713" s="572"/>
      <c r="Z713" s="572"/>
    </row>
    <row r="714" spans="1:26" ht="15.75" hidden="1" customHeight="1">
      <c r="A714" s="572"/>
      <c r="B714" s="572"/>
      <c r="C714" s="572"/>
      <c r="D714" s="572"/>
      <c r="E714" s="572"/>
      <c r="F714" s="572"/>
      <c r="G714" s="572"/>
      <c r="H714" s="572"/>
      <c r="I714" s="572"/>
      <c r="J714" s="572"/>
      <c r="K714" s="572"/>
      <c r="L714" s="572"/>
      <c r="M714" s="572"/>
      <c r="N714" s="572"/>
      <c r="O714" s="572"/>
      <c r="P714" s="572"/>
      <c r="Q714" s="572"/>
      <c r="R714" s="572"/>
      <c r="S714" s="572"/>
      <c r="T714" s="572"/>
      <c r="U714" s="572"/>
      <c r="V714" s="572"/>
      <c r="W714" s="572"/>
      <c r="X714" s="572"/>
      <c r="Y714" s="572"/>
      <c r="Z714" s="572"/>
    </row>
    <row r="715" spans="1:26" ht="15.75" hidden="1" customHeight="1">
      <c r="A715" s="572"/>
      <c r="B715" s="572"/>
      <c r="C715" s="572"/>
      <c r="D715" s="572"/>
      <c r="E715" s="572"/>
      <c r="F715" s="572"/>
      <c r="G715" s="572"/>
      <c r="H715" s="572"/>
      <c r="I715" s="572"/>
      <c r="J715" s="572"/>
      <c r="K715" s="572"/>
      <c r="L715" s="572"/>
      <c r="M715" s="572"/>
      <c r="N715" s="572"/>
      <c r="O715" s="572"/>
      <c r="P715" s="572"/>
      <c r="Q715" s="572"/>
      <c r="R715" s="572"/>
      <c r="S715" s="572"/>
      <c r="T715" s="572"/>
      <c r="U715" s="572"/>
      <c r="V715" s="572"/>
      <c r="W715" s="572"/>
      <c r="X715" s="572"/>
      <c r="Y715" s="572"/>
      <c r="Z715" s="572"/>
    </row>
    <row r="716" spans="1:26" ht="15.75" hidden="1" customHeight="1">
      <c r="A716" s="572"/>
      <c r="B716" s="572"/>
      <c r="C716" s="572"/>
      <c r="D716" s="572"/>
      <c r="E716" s="572"/>
      <c r="F716" s="572"/>
      <c r="G716" s="572"/>
      <c r="H716" s="572"/>
      <c r="I716" s="572"/>
      <c r="J716" s="572"/>
      <c r="K716" s="572"/>
      <c r="L716" s="572"/>
      <c r="M716" s="572"/>
      <c r="N716" s="572"/>
      <c r="O716" s="572"/>
      <c r="P716" s="572"/>
      <c r="Q716" s="572"/>
      <c r="R716" s="572"/>
      <c r="S716" s="572"/>
      <c r="T716" s="572"/>
      <c r="U716" s="572"/>
      <c r="V716" s="572"/>
      <c r="W716" s="572"/>
      <c r="X716" s="572"/>
      <c r="Y716" s="572"/>
      <c r="Z716" s="572"/>
    </row>
    <row r="717" spans="1:26" ht="15.75" hidden="1" customHeight="1">
      <c r="A717" s="572"/>
      <c r="B717" s="572"/>
      <c r="C717" s="572"/>
      <c r="D717" s="572"/>
      <c r="E717" s="572"/>
      <c r="F717" s="572"/>
      <c r="G717" s="572"/>
      <c r="H717" s="572"/>
      <c r="I717" s="572"/>
      <c r="J717" s="572"/>
      <c r="K717" s="572"/>
      <c r="L717" s="572"/>
      <c r="M717" s="572"/>
      <c r="N717" s="572"/>
      <c r="O717" s="572"/>
      <c r="P717" s="572"/>
      <c r="Q717" s="572"/>
      <c r="R717" s="572"/>
      <c r="S717" s="572"/>
      <c r="T717" s="572"/>
      <c r="U717" s="572"/>
      <c r="V717" s="572"/>
      <c r="W717" s="572"/>
      <c r="X717" s="572"/>
      <c r="Y717" s="572"/>
      <c r="Z717" s="572"/>
    </row>
    <row r="718" spans="1:26" ht="15.75" hidden="1" customHeight="1">
      <c r="A718" s="572"/>
      <c r="B718" s="572"/>
      <c r="C718" s="572"/>
      <c r="D718" s="572"/>
      <c r="E718" s="572"/>
      <c r="F718" s="572"/>
      <c r="G718" s="572"/>
      <c r="H718" s="572"/>
      <c r="I718" s="572"/>
      <c r="J718" s="572"/>
      <c r="K718" s="572"/>
      <c r="L718" s="572"/>
      <c r="M718" s="572"/>
      <c r="N718" s="572"/>
      <c r="O718" s="572"/>
      <c r="P718" s="572"/>
      <c r="Q718" s="572"/>
      <c r="R718" s="572"/>
      <c r="S718" s="572"/>
      <c r="T718" s="572"/>
      <c r="U718" s="572"/>
      <c r="V718" s="572"/>
      <c r="W718" s="572"/>
      <c r="X718" s="572"/>
      <c r="Y718" s="572"/>
      <c r="Z718" s="572"/>
    </row>
    <row r="719" spans="1:26" ht="15.75" hidden="1" customHeight="1">
      <c r="A719" s="572"/>
      <c r="B719" s="572"/>
      <c r="C719" s="572"/>
      <c r="D719" s="572"/>
      <c r="E719" s="572"/>
      <c r="F719" s="572"/>
      <c r="G719" s="572"/>
      <c r="H719" s="572"/>
      <c r="I719" s="572"/>
      <c r="J719" s="572"/>
      <c r="K719" s="572"/>
      <c r="L719" s="572"/>
      <c r="M719" s="572"/>
      <c r="N719" s="572"/>
      <c r="O719" s="572"/>
      <c r="P719" s="572"/>
      <c r="Q719" s="572"/>
      <c r="R719" s="572"/>
      <c r="S719" s="572"/>
      <c r="T719" s="572"/>
      <c r="U719" s="572"/>
      <c r="V719" s="572"/>
      <c r="W719" s="572"/>
      <c r="X719" s="572"/>
      <c r="Y719" s="572"/>
      <c r="Z719" s="572"/>
    </row>
    <row r="720" spans="1:26" ht="15.75" hidden="1" customHeight="1">
      <c r="A720" s="572"/>
      <c r="B720" s="572"/>
      <c r="C720" s="572"/>
      <c r="D720" s="572"/>
      <c r="E720" s="572"/>
      <c r="F720" s="572"/>
      <c r="G720" s="572"/>
      <c r="H720" s="572"/>
      <c r="I720" s="572"/>
      <c r="J720" s="572"/>
      <c r="K720" s="572"/>
      <c r="L720" s="572"/>
      <c r="M720" s="572"/>
      <c r="N720" s="572"/>
      <c r="O720" s="572"/>
      <c r="P720" s="572"/>
      <c r="Q720" s="572"/>
      <c r="R720" s="572"/>
      <c r="S720" s="572"/>
      <c r="T720" s="572"/>
      <c r="U720" s="572"/>
      <c r="V720" s="572"/>
      <c r="W720" s="572"/>
      <c r="X720" s="572"/>
      <c r="Y720" s="572"/>
      <c r="Z720" s="572"/>
    </row>
    <row r="721" spans="1:26" ht="15.75" hidden="1" customHeight="1">
      <c r="A721" s="572"/>
      <c r="B721" s="572"/>
      <c r="C721" s="572"/>
      <c r="D721" s="572"/>
      <c r="E721" s="572"/>
      <c r="F721" s="572"/>
      <c r="G721" s="572"/>
      <c r="H721" s="572"/>
      <c r="I721" s="572"/>
      <c r="J721" s="572"/>
      <c r="K721" s="572"/>
      <c r="L721" s="572"/>
      <c r="M721" s="572"/>
      <c r="N721" s="572"/>
      <c r="O721" s="572"/>
      <c r="P721" s="572"/>
      <c r="Q721" s="572"/>
      <c r="R721" s="572"/>
      <c r="S721" s="572"/>
      <c r="T721" s="572"/>
      <c r="U721" s="572"/>
      <c r="V721" s="572"/>
      <c r="W721" s="572"/>
      <c r="X721" s="572"/>
      <c r="Y721" s="572"/>
      <c r="Z721" s="572"/>
    </row>
    <row r="722" spans="1:26" ht="15.75" hidden="1" customHeight="1">
      <c r="A722" s="572"/>
      <c r="B722" s="572"/>
      <c r="C722" s="572"/>
      <c r="D722" s="572"/>
      <c r="E722" s="572"/>
      <c r="F722" s="572"/>
      <c r="G722" s="572"/>
      <c r="H722" s="572"/>
      <c r="I722" s="572"/>
      <c r="J722" s="572"/>
      <c r="K722" s="572"/>
      <c r="L722" s="572"/>
      <c r="M722" s="572"/>
      <c r="N722" s="572"/>
      <c r="O722" s="572"/>
      <c r="P722" s="572"/>
      <c r="Q722" s="572"/>
      <c r="R722" s="572"/>
      <c r="S722" s="572"/>
      <c r="T722" s="572"/>
      <c r="U722" s="572"/>
      <c r="V722" s="572"/>
      <c r="W722" s="572"/>
      <c r="X722" s="572"/>
      <c r="Y722" s="572"/>
      <c r="Z722" s="572"/>
    </row>
    <row r="723" spans="1:26" ht="15.75" hidden="1" customHeight="1">
      <c r="A723" s="572"/>
      <c r="B723" s="572"/>
      <c r="C723" s="572"/>
      <c r="D723" s="572"/>
      <c r="E723" s="572"/>
      <c r="F723" s="572"/>
      <c r="G723" s="572"/>
      <c r="H723" s="572"/>
      <c r="I723" s="572"/>
      <c r="J723" s="572"/>
      <c r="K723" s="572"/>
      <c r="L723" s="572"/>
      <c r="M723" s="572"/>
      <c r="N723" s="572"/>
      <c r="O723" s="572"/>
      <c r="P723" s="572"/>
      <c r="Q723" s="572"/>
      <c r="R723" s="572"/>
      <c r="S723" s="572"/>
      <c r="T723" s="572"/>
      <c r="U723" s="572"/>
      <c r="V723" s="572"/>
      <c r="W723" s="572"/>
      <c r="X723" s="572"/>
      <c r="Y723" s="572"/>
      <c r="Z723" s="572"/>
    </row>
    <row r="724" spans="1:26" ht="15.75" hidden="1" customHeight="1">
      <c r="A724" s="572"/>
      <c r="B724" s="572"/>
      <c r="C724" s="572"/>
      <c r="D724" s="572"/>
      <c r="E724" s="572"/>
      <c r="F724" s="572"/>
      <c r="G724" s="572"/>
      <c r="H724" s="572"/>
      <c r="I724" s="572"/>
      <c r="J724" s="572"/>
      <c r="K724" s="572"/>
      <c r="L724" s="572"/>
      <c r="M724" s="572"/>
      <c r="N724" s="572"/>
      <c r="O724" s="572"/>
      <c r="P724" s="572"/>
      <c r="Q724" s="572"/>
      <c r="R724" s="572"/>
      <c r="S724" s="572"/>
      <c r="T724" s="572"/>
      <c r="U724" s="572"/>
      <c r="V724" s="572"/>
      <c r="W724" s="572"/>
      <c r="X724" s="572"/>
      <c r="Y724" s="572"/>
      <c r="Z724" s="572"/>
    </row>
    <row r="725" spans="1:26" ht="15.75" hidden="1" customHeight="1">
      <c r="A725" s="572"/>
      <c r="B725" s="572"/>
      <c r="C725" s="572"/>
      <c r="D725" s="572"/>
      <c r="E725" s="572"/>
      <c r="F725" s="572"/>
      <c r="G725" s="572"/>
      <c r="H725" s="572"/>
      <c r="I725" s="572"/>
      <c r="J725" s="572"/>
      <c r="K725" s="572"/>
      <c r="L725" s="572"/>
      <c r="M725" s="572"/>
      <c r="N725" s="572"/>
      <c r="O725" s="572"/>
      <c r="P725" s="572"/>
      <c r="Q725" s="572"/>
      <c r="R725" s="572"/>
      <c r="S725" s="572"/>
      <c r="T725" s="572"/>
      <c r="U725" s="572"/>
      <c r="V725" s="572"/>
      <c r="W725" s="572"/>
      <c r="X725" s="572"/>
      <c r="Y725" s="572"/>
      <c r="Z725" s="572"/>
    </row>
    <row r="726" spans="1:26" ht="15.75" hidden="1" customHeight="1">
      <c r="A726" s="572"/>
      <c r="B726" s="572"/>
      <c r="C726" s="572"/>
      <c r="D726" s="572"/>
      <c r="E726" s="572"/>
      <c r="F726" s="572"/>
      <c r="G726" s="572"/>
      <c r="H726" s="572"/>
      <c r="I726" s="572"/>
      <c r="J726" s="572"/>
      <c r="K726" s="572"/>
      <c r="L726" s="572"/>
      <c r="M726" s="572"/>
      <c r="N726" s="572"/>
      <c r="O726" s="572"/>
      <c r="P726" s="572"/>
      <c r="Q726" s="572"/>
      <c r="R726" s="572"/>
      <c r="S726" s="572"/>
      <c r="T726" s="572"/>
      <c r="U726" s="572"/>
      <c r="V726" s="572"/>
      <c r="W726" s="572"/>
      <c r="X726" s="572"/>
      <c r="Y726" s="572"/>
      <c r="Z726" s="572"/>
    </row>
    <row r="727" spans="1:26" ht="15.75" hidden="1" customHeight="1">
      <c r="A727" s="572"/>
      <c r="B727" s="572"/>
      <c r="C727" s="572"/>
      <c r="D727" s="572"/>
      <c r="E727" s="572"/>
      <c r="F727" s="572"/>
      <c r="G727" s="572"/>
      <c r="H727" s="572"/>
      <c r="I727" s="572"/>
      <c r="J727" s="572"/>
      <c r="K727" s="572"/>
      <c r="L727" s="572"/>
      <c r="M727" s="572"/>
      <c r="N727" s="572"/>
      <c r="O727" s="572"/>
      <c r="P727" s="572"/>
      <c r="Q727" s="572"/>
      <c r="R727" s="572"/>
      <c r="S727" s="572"/>
      <c r="T727" s="572"/>
      <c r="U727" s="572"/>
      <c r="V727" s="572"/>
      <c r="W727" s="572"/>
      <c r="X727" s="572"/>
      <c r="Y727" s="572"/>
      <c r="Z727" s="572"/>
    </row>
    <row r="728" spans="1:26" ht="15.75" hidden="1" customHeight="1">
      <c r="A728" s="572"/>
      <c r="B728" s="572"/>
      <c r="C728" s="572"/>
      <c r="D728" s="572"/>
      <c r="E728" s="572"/>
      <c r="F728" s="572"/>
      <c r="G728" s="572"/>
      <c r="H728" s="572"/>
      <c r="I728" s="572"/>
      <c r="J728" s="572"/>
      <c r="K728" s="572"/>
      <c r="L728" s="572"/>
      <c r="M728" s="572"/>
      <c r="N728" s="572"/>
      <c r="O728" s="572"/>
      <c r="P728" s="572"/>
      <c r="Q728" s="572"/>
      <c r="R728" s="572"/>
      <c r="S728" s="572"/>
      <c r="T728" s="572"/>
      <c r="U728" s="572"/>
      <c r="V728" s="572"/>
      <c r="W728" s="572"/>
      <c r="X728" s="572"/>
      <c r="Y728" s="572"/>
      <c r="Z728" s="572"/>
    </row>
    <row r="729" spans="1:26" ht="15.75" hidden="1" customHeight="1">
      <c r="A729" s="572"/>
      <c r="B729" s="572"/>
      <c r="C729" s="572"/>
      <c r="D729" s="572"/>
      <c r="E729" s="572"/>
      <c r="F729" s="572"/>
      <c r="G729" s="572"/>
      <c r="H729" s="572"/>
      <c r="I729" s="572"/>
      <c r="J729" s="572"/>
      <c r="K729" s="572"/>
      <c r="L729" s="572"/>
      <c r="M729" s="572"/>
      <c r="N729" s="572"/>
      <c r="O729" s="572"/>
      <c r="P729" s="572"/>
      <c r="Q729" s="572"/>
      <c r="R729" s="572"/>
      <c r="S729" s="572"/>
      <c r="T729" s="572"/>
      <c r="U729" s="572"/>
      <c r="V729" s="572"/>
      <c r="W729" s="572"/>
      <c r="X729" s="572"/>
      <c r="Y729" s="572"/>
      <c r="Z729" s="572"/>
    </row>
    <row r="730" spans="1:26" ht="15.75" hidden="1" customHeight="1">
      <c r="A730" s="572"/>
      <c r="B730" s="572"/>
      <c r="C730" s="572"/>
      <c r="D730" s="572"/>
      <c r="E730" s="572"/>
      <c r="F730" s="572"/>
      <c r="G730" s="572"/>
      <c r="H730" s="572"/>
      <c r="I730" s="572"/>
      <c r="J730" s="572"/>
      <c r="K730" s="572"/>
      <c r="L730" s="572"/>
      <c r="M730" s="572"/>
      <c r="N730" s="572"/>
      <c r="O730" s="572"/>
      <c r="P730" s="572"/>
      <c r="Q730" s="572"/>
      <c r="R730" s="572"/>
      <c r="S730" s="572"/>
      <c r="T730" s="572"/>
      <c r="U730" s="572"/>
      <c r="V730" s="572"/>
      <c r="W730" s="572"/>
      <c r="X730" s="572"/>
      <c r="Y730" s="572"/>
      <c r="Z730" s="572"/>
    </row>
    <row r="731" spans="1:26" ht="15.75" hidden="1" customHeight="1">
      <c r="A731" s="572"/>
      <c r="B731" s="572"/>
      <c r="C731" s="572"/>
      <c r="D731" s="572"/>
      <c r="E731" s="572"/>
      <c r="F731" s="572"/>
      <c r="G731" s="572"/>
      <c r="H731" s="572"/>
      <c r="I731" s="572"/>
      <c r="J731" s="572"/>
      <c r="K731" s="572"/>
      <c r="L731" s="572"/>
      <c r="M731" s="572"/>
      <c r="N731" s="572"/>
      <c r="O731" s="572"/>
      <c r="P731" s="572"/>
      <c r="Q731" s="572"/>
      <c r="R731" s="572"/>
      <c r="S731" s="572"/>
      <c r="T731" s="572"/>
      <c r="U731" s="572"/>
      <c r="V731" s="572"/>
      <c r="W731" s="572"/>
      <c r="X731" s="572"/>
      <c r="Y731" s="572"/>
      <c r="Z731" s="572"/>
    </row>
    <row r="732" spans="1:26" ht="15.75" hidden="1" customHeight="1">
      <c r="A732" s="572"/>
      <c r="B732" s="572"/>
      <c r="C732" s="572"/>
      <c r="D732" s="572"/>
      <c r="E732" s="572"/>
      <c r="F732" s="572"/>
      <c r="G732" s="572"/>
      <c r="H732" s="572"/>
      <c r="I732" s="572"/>
      <c r="J732" s="572"/>
      <c r="K732" s="572"/>
      <c r="L732" s="572"/>
      <c r="M732" s="572"/>
      <c r="N732" s="572"/>
      <c r="O732" s="572"/>
      <c r="P732" s="572"/>
      <c r="Q732" s="572"/>
      <c r="R732" s="572"/>
      <c r="S732" s="572"/>
      <c r="T732" s="572"/>
      <c r="U732" s="572"/>
      <c r="V732" s="572"/>
      <c r="W732" s="572"/>
      <c r="X732" s="572"/>
      <c r="Y732" s="572"/>
      <c r="Z732" s="572"/>
    </row>
    <row r="733" spans="1:26" ht="15.75" hidden="1" customHeight="1">
      <c r="A733" s="572"/>
      <c r="B733" s="572"/>
      <c r="C733" s="572"/>
      <c r="D733" s="572"/>
      <c r="E733" s="572"/>
      <c r="F733" s="572"/>
      <c r="G733" s="572"/>
      <c r="H733" s="572"/>
      <c r="I733" s="572"/>
      <c r="J733" s="572"/>
      <c r="K733" s="572"/>
      <c r="L733" s="572"/>
      <c r="M733" s="572"/>
      <c r="N733" s="572"/>
      <c r="O733" s="572"/>
      <c r="P733" s="572"/>
      <c r="Q733" s="572"/>
      <c r="R733" s="572"/>
      <c r="S733" s="572"/>
      <c r="T733" s="572"/>
      <c r="U733" s="572"/>
      <c r="V733" s="572"/>
      <c r="W733" s="572"/>
      <c r="X733" s="572"/>
      <c r="Y733" s="572"/>
      <c r="Z733" s="572"/>
    </row>
    <row r="734" spans="1:26" ht="15.75" hidden="1" customHeight="1">
      <c r="A734" s="572"/>
      <c r="B734" s="572"/>
      <c r="C734" s="572"/>
      <c r="D734" s="572"/>
      <c r="E734" s="572"/>
      <c r="F734" s="572"/>
      <c r="G734" s="572"/>
      <c r="H734" s="572"/>
      <c r="I734" s="572"/>
      <c r="J734" s="572"/>
      <c r="K734" s="572"/>
      <c r="L734" s="572"/>
      <c r="M734" s="572"/>
      <c r="N734" s="572"/>
      <c r="O734" s="572"/>
      <c r="P734" s="572"/>
      <c r="Q734" s="572"/>
      <c r="R734" s="572"/>
      <c r="S734" s="572"/>
      <c r="T734" s="572"/>
      <c r="U734" s="572"/>
      <c r="V734" s="572"/>
      <c r="W734" s="572"/>
      <c r="X734" s="572"/>
      <c r="Y734" s="572"/>
      <c r="Z734" s="572"/>
    </row>
    <row r="735" spans="1:26" ht="15.75" hidden="1" customHeight="1">
      <c r="A735" s="572"/>
      <c r="B735" s="572"/>
      <c r="C735" s="572"/>
      <c r="D735" s="572"/>
      <c r="E735" s="572"/>
      <c r="F735" s="572"/>
      <c r="G735" s="572"/>
      <c r="H735" s="572"/>
      <c r="I735" s="572"/>
      <c r="J735" s="572"/>
      <c r="K735" s="572"/>
      <c r="L735" s="572"/>
      <c r="M735" s="572"/>
      <c r="N735" s="572"/>
      <c r="O735" s="572"/>
      <c r="P735" s="572"/>
      <c r="Q735" s="572"/>
      <c r="R735" s="572"/>
      <c r="S735" s="572"/>
      <c r="T735" s="572"/>
      <c r="U735" s="572"/>
      <c r="V735" s="572"/>
      <c r="W735" s="572"/>
      <c r="X735" s="572"/>
      <c r="Y735" s="572"/>
      <c r="Z735" s="572"/>
    </row>
    <row r="736" spans="1:26" ht="15.75" hidden="1" customHeight="1">
      <c r="A736" s="572"/>
      <c r="B736" s="572"/>
      <c r="C736" s="572"/>
      <c r="D736" s="572"/>
      <c r="E736" s="572"/>
      <c r="F736" s="572"/>
      <c r="G736" s="572"/>
      <c r="H736" s="572"/>
      <c r="I736" s="572"/>
      <c r="J736" s="572"/>
      <c r="K736" s="572"/>
      <c r="L736" s="572"/>
      <c r="M736" s="572"/>
      <c r="N736" s="572"/>
      <c r="O736" s="572"/>
      <c r="P736" s="572"/>
      <c r="Q736" s="572"/>
      <c r="R736" s="572"/>
      <c r="S736" s="572"/>
      <c r="T736" s="572"/>
      <c r="U736" s="572"/>
      <c r="V736" s="572"/>
      <c r="W736" s="572"/>
      <c r="X736" s="572"/>
      <c r="Y736" s="572"/>
      <c r="Z736" s="572"/>
    </row>
    <row r="737" spans="1:26" ht="15.75" hidden="1" customHeight="1">
      <c r="A737" s="572"/>
      <c r="B737" s="572"/>
      <c r="C737" s="572"/>
      <c r="D737" s="572"/>
      <c r="E737" s="572"/>
      <c r="F737" s="572"/>
      <c r="G737" s="572"/>
      <c r="H737" s="572"/>
      <c r="I737" s="572"/>
      <c r="J737" s="572"/>
      <c r="K737" s="572"/>
      <c r="L737" s="572"/>
      <c r="M737" s="572"/>
      <c r="N737" s="572"/>
      <c r="O737" s="572"/>
      <c r="P737" s="572"/>
      <c r="Q737" s="572"/>
      <c r="R737" s="572"/>
      <c r="S737" s="572"/>
      <c r="T737" s="572"/>
      <c r="U737" s="572"/>
      <c r="V737" s="572"/>
      <c r="W737" s="572"/>
      <c r="X737" s="572"/>
      <c r="Y737" s="572"/>
      <c r="Z737" s="572"/>
    </row>
    <row r="738" spans="1:26" ht="15.75" hidden="1" customHeight="1">
      <c r="A738" s="572"/>
      <c r="B738" s="572"/>
      <c r="C738" s="572"/>
      <c r="D738" s="572"/>
      <c r="E738" s="572"/>
      <c r="F738" s="572"/>
      <c r="G738" s="572"/>
      <c r="H738" s="572"/>
      <c r="I738" s="572"/>
      <c r="J738" s="572"/>
      <c r="K738" s="572"/>
      <c r="L738" s="572"/>
      <c r="M738" s="572"/>
      <c r="N738" s="572"/>
      <c r="O738" s="572"/>
      <c r="P738" s="572"/>
      <c r="Q738" s="572"/>
      <c r="R738" s="572"/>
      <c r="S738" s="572"/>
      <c r="T738" s="572"/>
      <c r="U738" s="572"/>
      <c r="V738" s="572"/>
      <c r="W738" s="572"/>
      <c r="X738" s="572"/>
      <c r="Y738" s="572"/>
      <c r="Z738" s="572"/>
    </row>
    <row r="739" spans="1:26" ht="15.75" hidden="1" customHeight="1">
      <c r="A739" s="572"/>
      <c r="B739" s="572"/>
      <c r="C739" s="572"/>
      <c r="D739" s="572"/>
      <c r="E739" s="572"/>
      <c r="F739" s="572"/>
      <c r="G739" s="572"/>
      <c r="H739" s="572"/>
      <c r="I739" s="572"/>
      <c r="J739" s="572"/>
      <c r="K739" s="572"/>
      <c r="L739" s="572"/>
      <c r="M739" s="572"/>
      <c r="N739" s="572"/>
      <c r="O739" s="572"/>
      <c r="P739" s="572"/>
      <c r="Q739" s="572"/>
      <c r="R739" s="572"/>
      <c r="S739" s="572"/>
      <c r="T739" s="572"/>
      <c r="U739" s="572"/>
      <c r="V739" s="572"/>
      <c r="W739" s="572"/>
      <c r="X739" s="572"/>
      <c r="Y739" s="572"/>
      <c r="Z739" s="572"/>
    </row>
    <row r="740" spans="1:26" ht="15.75" hidden="1" customHeight="1">
      <c r="A740" s="572"/>
      <c r="B740" s="572"/>
      <c r="C740" s="572"/>
      <c r="D740" s="572"/>
      <c r="E740" s="572"/>
      <c r="F740" s="572"/>
      <c r="G740" s="572"/>
      <c r="H740" s="572"/>
      <c r="I740" s="572"/>
      <c r="J740" s="572"/>
      <c r="K740" s="572"/>
      <c r="L740" s="572"/>
      <c r="M740" s="572"/>
      <c r="N740" s="572"/>
      <c r="O740" s="572"/>
      <c r="P740" s="572"/>
      <c r="Q740" s="572"/>
      <c r="R740" s="572"/>
      <c r="S740" s="572"/>
      <c r="T740" s="572"/>
      <c r="U740" s="572"/>
      <c r="V740" s="572"/>
      <c r="W740" s="572"/>
      <c r="X740" s="572"/>
      <c r="Y740" s="572"/>
      <c r="Z740" s="572"/>
    </row>
    <row r="741" spans="1:26" ht="15.75" hidden="1" customHeight="1">
      <c r="A741" s="572"/>
      <c r="B741" s="572"/>
      <c r="C741" s="572"/>
      <c r="D741" s="572"/>
      <c r="E741" s="572"/>
      <c r="F741" s="572"/>
      <c r="G741" s="572"/>
      <c r="H741" s="572"/>
      <c r="I741" s="572"/>
      <c r="J741" s="572"/>
      <c r="K741" s="572"/>
      <c r="L741" s="572"/>
      <c r="M741" s="572"/>
      <c r="N741" s="572"/>
      <c r="O741" s="572"/>
      <c r="P741" s="572"/>
      <c r="Q741" s="572"/>
      <c r="R741" s="572"/>
      <c r="S741" s="572"/>
      <c r="T741" s="572"/>
      <c r="U741" s="572"/>
      <c r="V741" s="572"/>
      <c r="W741" s="572"/>
      <c r="X741" s="572"/>
      <c r="Y741" s="572"/>
      <c r="Z741" s="572"/>
    </row>
    <row r="742" spans="1:26" ht="15.75" hidden="1" customHeight="1">
      <c r="A742" s="572"/>
      <c r="B742" s="572"/>
      <c r="C742" s="572"/>
      <c r="D742" s="572"/>
      <c r="E742" s="572"/>
      <c r="F742" s="572"/>
      <c r="G742" s="572"/>
      <c r="H742" s="572"/>
      <c r="I742" s="572"/>
      <c r="J742" s="572"/>
      <c r="K742" s="572"/>
      <c r="L742" s="572"/>
      <c r="M742" s="572"/>
      <c r="N742" s="572"/>
      <c r="O742" s="572"/>
      <c r="P742" s="572"/>
      <c r="Q742" s="572"/>
      <c r="R742" s="572"/>
      <c r="S742" s="572"/>
      <c r="T742" s="572"/>
      <c r="U742" s="572"/>
      <c r="V742" s="572"/>
      <c r="W742" s="572"/>
      <c r="X742" s="572"/>
      <c r="Y742" s="572"/>
      <c r="Z742" s="572"/>
    </row>
    <row r="743" spans="1:26" ht="15.75" hidden="1" customHeight="1">
      <c r="A743" s="572"/>
      <c r="B743" s="572"/>
      <c r="C743" s="572"/>
      <c r="D743" s="572"/>
      <c r="E743" s="572"/>
      <c r="F743" s="572"/>
      <c r="G743" s="572"/>
      <c r="H743" s="572"/>
      <c r="I743" s="572"/>
      <c r="J743" s="572"/>
      <c r="K743" s="572"/>
      <c r="L743" s="572"/>
      <c r="M743" s="572"/>
      <c r="N743" s="572"/>
      <c r="O743" s="572"/>
      <c r="P743" s="572"/>
      <c r="Q743" s="572"/>
      <c r="R743" s="572"/>
      <c r="S743" s="572"/>
      <c r="T743" s="572"/>
      <c r="U743" s="572"/>
      <c r="V743" s="572"/>
      <c r="W743" s="572"/>
      <c r="X743" s="572"/>
      <c r="Y743" s="572"/>
      <c r="Z743" s="572"/>
    </row>
    <row r="744" spans="1:26" ht="15.75" hidden="1" customHeight="1">
      <c r="A744" s="572"/>
      <c r="B744" s="572"/>
      <c r="C744" s="572"/>
      <c r="D744" s="572"/>
      <c r="E744" s="572"/>
      <c r="F744" s="572"/>
      <c r="G744" s="572"/>
      <c r="H744" s="572"/>
      <c r="I744" s="572"/>
      <c r="J744" s="572"/>
      <c r="K744" s="572"/>
      <c r="L744" s="572"/>
      <c r="M744" s="572"/>
      <c r="N744" s="572"/>
      <c r="O744" s="572"/>
      <c r="P744" s="572"/>
      <c r="Q744" s="572"/>
      <c r="R744" s="572"/>
      <c r="S744" s="572"/>
      <c r="T744" s="572"/>
      <c r="U744" s="572"/>
      <c r="V744" s="572"/>
      <c r="W744" s="572"/>
      <c r="X744" s="572"/>
      <c r="Y744" s="572"/>
      <c r="Z744" s="572"/>
    </row>
    <row r="745" spans="1:26" ht="15.75" hidden="1" customHeight="1">
      <c r="A745" s="572"/>
      <c r="B745" s="572"/>
      <c r="C745" s="572"/>
      <c r="D745" s="572"/>
      <c r="E745" s="572"/>
      <c r="F745" s="572"/>
      <c r="G745" s="572"/>
      <c r="H745" s="572"/>
      <c r="I745" s="572"/>
      <c r="J745" s="572"/>
      <c r="K745" s="572"/>
      <c r="L745" s="572"/>
      <c r="M745" s="572"/>
      <c r="N745" s="572"/>
      <c r="O745" s="572"/>
      <c r="P745" s="572"/>
      <c r="Q745" s="572"/>
      <c r="R745" s="572"/>
      <c r="S745" s="572"/>
      <c r="T745" s="572"/>
      <c r="U745" s="572"/>
      <c r="V745" s="572"/>
      <c r="W745" s="572"/>
      <c r="X745" s="572"/>
      <c r="Y745" s="572"/>
      <c r="Z745" s="572"/>
    </row>
    <row r="746" spans="1:26" ht="15.75" hidden="1" customHeight="1">
      <c r="A746" s="572"/>
      <c r="B746" s="572"/>
      <c r="C746" s="572"/>
      <c r="D746" s="572"/>
      <c r="E746" s="572"/>
      <c r="F746" s="572"/>
      <c r="G746" s="572"/>
      <c r="H746" s="572"/>
      <c r="I746" s="572"/>
      <c r="J746" s="572"/>
      <c r="K746" s="572"/>
      <c r="L746" s="572"/>
      <c r="M746" s="572"/>
      <c r="N746" s="572"/>
      <c r="O746" s="572"/>
      <c r="P746" s="572"/>
      <c r="Q746" s="572"/>
      <c r="R746" s="572"/>
      <c r="S746" s="572"/>
      <c r="T746" s="572"/>
      <c r="U746" s="572"/>
      <c r="V746" s="572"/>
      <c r="W746" s="572"/>
      <c r="X746" s="572"/>
      <c r="Y746" s="572"/>
      <c r="Z746" s="572"/>
    </row>
    <row r="747" spans="1:26" ht="15.75" hidden="1" customHeight="1">
      <c r="A747" s="572"/>
      <c r="B747" s="572"/>
      <c r="C747" s="572"/>
      <c r="D747" s="572"/>
      <c r="E747" s="572"/>
      <c r="F747" s="572"/>
      <c r="G747" s="572"/>
      <c r="H747" s="572"/>
      <c r="I747" s="572"/>
      <c r="J747" s="572"/>
      <c r="K747" s="572"/>
      <c r="L747" s="572"/>
      <c r="M747" s="572"/>
      <c r="N747" s="572"/>
      <c r="O747" s="572"/>
      <c r="P747" s="572"/>
      <c r="Q747" s="572"/>
      <c r="R747" s="572"/>
      <c r="S747" s="572"/>
      <c r="T747" s="572"/>
      <c r="U747" s="572"/>
      <c r="V747" s="572"/>
      <c r="W747" s="572"/>
      <c r="X747" s="572"/>
      <c r="Y747" s="572"/>
      <c r="Z747" s="572"/>
    </row>
    <row r="748" spans="1:26" ht="15.75" hidden="1" customHeight="1">
      <c r="A748" s="572"/>
      <c r="B748" s="572"/>
      <c r="C748" s="572"/>
      <c r="D748" s="572"/>
      <c r="E748" s="572"/>
      <c r="F748" s="572"/>
      <c r="G748" s="572"/>
      <c r="H748" s="572"/>
      <c r="I748" s="572"/>
      <c r="J748" s="572"/>
      <c r="K748" s="572"/>
      <c r="L748" s="572"/>
      <c r="M748" s="572"/>
      <c r="N748" s="572"/>
      <c r="O748" s="572"/>
      <c r="P748" s="572"/>
      <c r="Q748" s="572"/>
      <c r="R748" s="572"/>
      <c r="S748" s="572"/>
      <c r="T748" s="572"/>
      <c r="U748" s="572"/>
      <c r="V748" s="572"/>
      <c r="W748" s="572"/>
      <c r="X748" s="572"/>
      <c r="Y748" s="572"/>
      <c r="Z748" s="572"/>
    </row>
    <row r="749" spans="1:26" ht="15.75" hidden="1" customHeight="1">
      <c r="A749" s="572"/>
      <c r="B749" s="572"/>
      <c r="C749" s="572"/>
      <c r="D749" s="572"/>
      <c r="E749" s="572"/>
      <c r="F749" s="572"/>
      <c r="G749" s="572"/>
      <c r="H749" s="572"/>
      <c r="I749" s="572"/>
      <c r="J749" s="572"/>
      <c r="K749" s="572"/>
      <c r="L749" s="572"/>
      <c r="M749" s="572"/>
      <c r="N749" s="572"/>
      <c r="O749" s="572"/>
      <c r="P749" s="572"/>
      <c r="Q749" s="572"/>
      <c r="R749" s="572"/>
      <c r="S749" s="572"/>
      <c r="T749" s="572"/>
      <c r="U749" s="572"/>
      <c r="V749" s="572"/>
      <c r="W749" s="572"/>
      <c r="X749" s="572"/>
      <c r="Y749" s="572"/>
      <c r="Z749" s="572"/>
    </row>
    <row r="750" spans="1:26" ht="15.75" hidden="1" customHeight="1">
      <c r="A750" s="572"/>
      <c r="B750" s="572"/>
      <c r="C750" s="572"/>
      <c r="D750" s="572"/>
      <c r="E750" s="572"/>
      <c r="F750" s="572"/>
      <c r="G750" s="572"/>
      <c r="H750" s="572"/>
      <c r="I750" s="572"/>
      <c r="J750" s="572"/>
      <c r="K750" s="572"/>
      <c r="L750" s="572"/>
      <c r="M750" s="572"/>
      <c r="N750" s="572"/>
      <c r="O750" s="572"/>
      <c r="P750" s="572"/>
      <c r="Q750" s="572"/>
      <c r="R750" s="572"/>
      <c r="S750" s="572"/>
      <c r="T750" s="572"/>
      <c r="U750" s="572"/>
      <c r="V750" s="572"/>
      <c r="W750" s="572"/>
      <c r="X750" s="572"/>
      <c r="Y750" s="572"/>
      <c r="Z750" s="572"/>
    </row>
    <row r="751" spans="1:26" ht="15.75" hidden="1" customHeight="1">
      <c r="A751" s="572"/>
      <c r="B751" s="572"/>
      <c r="C751" s="572"/>
      <c r="D751" s="572"/>
      <c r="E751" s="572"/>
      <c r="F751" s="572"/>
      <c r="G751" s="572"/>
      <c r="H751" s="572"/>
      <c r="I751" s="572"/>
      <c r="J751" s="572"/>
      <c r="K751" s="572"/>
      <c r="L751" s="572"/>
      <c r="M751" s="572"/>
      <c r="N751" s="572"/>
      <c r="O751" s="572"/>
      <c r="P751" s="572"/>
      <c r="Q751" s="572"/>
      <c r="R751" s="572"/>
      <c r="S751" s="572"/>
      <c r="T751" s="572"/>
      <c r="U751" s="572"/>
      <c r="V751" s="572"/>
      <c r="W751" s="572"/>
      <c r="X751" s="572"/>
      <c r="Y751" s="572"/>
      <c r="Z751" s="572"/>
    </row>
    <row r="752" spans="1:26" ht="15.75" hidden="1" customHeight="1">
      <c r="A752" s="572"/>
      <c r="B752" s="572"/>
      <c r="C752" s="572"/>
      <c r="D752" s="572"/>
      <c r="E752" s="572"/>
      <c r="F752" s="572"/>
      <c r="G752" s="572"/>
      <c r="H752" s="572"/>
      <c r="I752" s="572"/>
      <c r="J752" s="572"/>
      <c r="K752" s="572"/>
      <c r="L752" s="572"/>
      <c r="M752" s="572"/>
      <c r="N752" s="572"/>
      <c r="O752" s="572"/>
      <c r="P752" s="572"/>
      <c r="Q752" s="572"/>
      <c r="R752" s="572"/>
      <c r="S752" s="572"/>
      <c r="T752" s="572"/>
      <c r="U752" s="572"/>
      <c r="V752" s="572"/>
      <c r="W752" s="572"/>
      <c r="X752" s="572"/>
      <c r="Y752" s="572"/>
      <c r="Z752" s="572"/>
    </row>
    <row r="753" spans="1:26" ht="15.75" hidden="1" customHeight="1">
      <c r="A753" s="572"/>
      <c r="B753" s="572"/>
      <c r="C753" s="572"/>
      <c r="D753" s="572"/>
      <c r="E753" s="572"/>
      <c r="F753" s="572"/>
      <c r="G753" s="572"/>
      <c r="H753" s="572"/>
      <c r="I753" s="572"/>
      <c r="J753" s="572"/>
      <c r="K753" s="572"/>
      <c r="L753" s="572"/>
      <c r="M753" s="572"/>
      <c r="N753" s="572"/>
      <c r="O753" s="572"/>
      <c r="P753" s="572"/>
      <c r="Q753" s="572"/>
      <c r="R753" s="572"/>
      <c r="S753" s="572"/>
      <c r="T753" s="572"/>
      <c r="U753" s="572"/>
      <c r="V753" s="572"/>
      <c r="W753" s="572"/>
      <c r="X753" s="572"/>
      <c r="Y753" s="572"/>
      <c r="Z753" s="572"/>
    </row>
    <row r="754" spans="1:26" ht="15.75" hidden="1" customHeight="1">
      <c r="A754" s="572"/>
      <c r="B754" s="572"/>
      <c r="C754" s="572"/>
      <c r="D754" s="572"/>
      <c r="E754" s="572"/>
      <c r="F754" s="572"/>
      <c r="G754" s="572"/>
      <c r="H754" s="572"/>
      <c r="I754" s="572"/>
      <c r="J754" s="572"/>
      <c r="K754" s="572"/>
      <c r="L754" s="572"/>
      <c r="M754" s="572"/>
      <c r="N754" s="572"/>
      <c r="O754" s="572"/>
      <c r="P754" s="572"/>
      <c r="Q754" s="572"/>
      <c r="R754" s="572"/>
      <c r="S754" s="572"/>
      <c r="T754" s="572"/>
      <c r="U754" s="572"/>
      <c r="V754" s="572"/>
      <c r="W754" s="572"/>
      <c r="X754" s="572"/>
      <c r="Y754" s="572"/>
      <c r="Z754" s="572"/>
    </row>
    <row r="755" spans="1:26" ht="15.75" hidden="1" customHeight="1">
      <c r="A755" s="572"/>
      <c r="B755" s="572"/>
      <c r="C755" s="572"/>
      <c r="D755" s="572"/>
      <c r="E755" s="572"/>
      <c r="F755" s="572"/>
      <c r="G755" s="572"/>
      <c r="H755" s="572"/>
      <c r="I755" s="572"/>
      <c r="J755" s="572"/>
      <c r="K755" s="572"/>
      <c r="L755" s="572"/>
      <c r="M755" s="572"/>
      <c r="N755" s="572"/>
      <c r="O755" s="572"/>
      <c r="P755" s="572"/>
      <c r="Q755" s="572"/>
      <c r="R755" s="572"/>
      <c r="S755" s="572"/>
      <c r="T755" s="572"/>
      <c r="U755" s="572"/>
      <c r="V755" s="572"/>
      <c r="W755" s="572"/>
      <c r="X755" s="572"/>
      <c r="Y755" s="572"/>
      <c r="Z755" s="572"/>
    </row>
    <row r="756" spans="1:26" ht="15.75" hidden="1" customHeight="1">
      <c r="A756" s="572"/>
      <c r="B756" s="572"/>
      <c r="C756" s="572"/>
      <c r="D756" s="572"/>
      <c r="E756" s="572"/>
      <c r="F756" s="572"/>
      <c r="G756" s="572"/>
      <c r="H756" s="572"/>
      <c r="I756" s="572"/>
      <c r="J756" s="572"/>
      <c r="K756" s="572"/>
      <c r="L756" s="572"/>
      <c r="M756" s="572"/>
      <c r="N756" s="572"/>
      <c r="O756" s="572"/>
      <c r="P756" s="572"/>
      <c r="Q756" s="572"/>
      <c r="R756" s="572"/>
      <c r="S756" s="572"/>
      <c r="T756" s="572"/>
      <c r="U756" s="572"/>
      <c r="V756" s="572"/>
      <c r="W756" s="572"/>
      <c r="X756" s="572"/>
      <c r="Y756" s="572"/>
      <c r="Z756" s="572"/>
    </row>
    <row r="757" spans="1:26" ht="15.75" hidden="1" customHeight="1">
      <c r="A757" s="572"/>
      <c r="B757" s="572"/>
      <c r="C757" s="572"/>
      <c r="D757" s="572"/>
      <c r="E757" s="572"/>
      <c r="F757" s="572"/>
      <c r="G757" s="572"/>
      <c r="H757" s="572"/>
      <c r="I757" s="572"/>
      <c r="J757" s="572"/>
      <c r="K757" s="572"/>
      <c r="L757" s="572"/>
      <c r="M757" s="572"/>
      <c r="N757" s="572"/>
      <c r="O757" s="572"/>
      <c r="P757" s="572"/>
      <c r="Q757" s="572"/>
      <c r="R757" s="572"/>
      <c r="S757" s="572"/>
      <c r="T757" s="572"/>
      <c r="U757" s="572"/>
      <c r="V757" s="572"/>
      <c r="W757" s="572"/>
      <c r="X757" s="572"/>
      <c r="Y757" s="572"/>
      <c r="Z757" s="572"/>
    </row>
    <row r="758" spans="1:26" ht="15.75" hidden="1" customHeight="1">
      <c r="A758" s="572"/>
      <c r="B758" s="572"/>
      <c r="C758" s="572"/>
      <c r="D758" s="572"/>
      <c r="E758" s="572"/>
      <c r="F758" s="572"/>
      <c r="G758" s="572"/>
      <c r="H758" s="572"/>
      <c r="I758" s="572"/>
      <c r="J758" s="572"/>
      <c r="K758" s="572"/>
      <c r="L758" s="572"/>
      <c r="M758" s="572"/>
      <c r="N758" s="572"/>
      <c r="O758" s="572"/>
      <c r="P758" s="572"/>
      <c r="Q758" s="572"/>
      <c r="R758" s="572"/>
      <c r="S758" s="572"/>
      <c r="T758" s="572"/>
      <c r="U758" s="572"/>
      <c r="V758" s="572"/>
      <c r="W758" s="572"/>
      <c r="X758" s="572"/>
      <c r="Y758" s="572"/>
      <c r="Z758" s="572"/>
    </row>
    <row r="759" spans="1:26" ht="15.75" hidden="1" customHeight="1">
      <c r="A759" s="572"/>
      <c r="B759" s="572"/>
      <c r="C759" s="572"/>
      <c r="D759" s="572"/>
      <c r="E759" s="572"/>
      <c r="F759" s="572"/>
      <c r="G759" s="572"/>
      <c r="H759" s="572"/>
      <c r="I759" s="572"/>
      <c r="J759" s="572"/>
      <c r="K759" s="572"/>
      <c r="L759" s="572"/>
      <c r="M759" s="572"/>
      <c r="N759" s="572"/>
      <c r="O759" s="572"/>
      <c r="P759" s="572"/>
      <c r="Q759" s="572"/>
      <c r="R759" s="572"/>
      <c r="S759" s="572"/>
      <c r="T759" s="572"/>
      <c r="U759" s="572"/>
      <c r="V759" s="572"/>
      <c r="W759" s="572"/>
      <c r="X759" s="572"/>
      <c r="Y759" s="572"/>
      <c r="Z759" s="572"/>
    </row>
    <row r="760" spans="1:26" ht="15.75" hidden="1" customHeight="1">
      <c r="A760" s="572"/>
      <c r="B760" s="572"/>
      <c r="C760" s="572"/>
      <c r="D760" s="572"/>
      <c r="E760" s="572"/>
      <c r="F760" s="572"/>
      <c r="G760" s="572"/>
      <c r="H760" s="572"/>
      <c r="I760" s="572"/>
      <c r="J760" s="572"/>
      <c r="K760" s="572"/>
      <c r="L760" s="572"/>
      <c r="M760" s="572"/>
      <c r="N760" s="572"/>
      <c r="O760" s="572"/>
      <c r="P760" s="572"/>
      <c r="Q760" s="572"/>
      <c r="R760" s="572"/>
      <c r="S760" s="572"/>
      <c r="T760" s="572"/>
      <c r="U760" s="572"/>
      <c r="V760" s="572"/>
      <c r="W760" s="572"/>
      <c r="X760" s="572"/>
      <c r="Y760" s="572"/>
      <c r="Z760" s="572"/>
    </row>
    <row r="761" spans="1:26" ht="15.75" hidden="1" customHeight="1">
      <c r="A761" s="572"/>
      <c r="B761" s="572"/>
      <c r="C761" s="572"/>
      <c r="D761" s="572"/>
      <c r="E761" s="572"/>
      <c r="F761" s="572"/>
      <c r="G761" s="572"/>
      <c r="H761" s="572"/>
      <c r="I761" s="572"/>
      <c r="J761" s="572"/>
      <c r="K761" s="572"/>
      <c r="L761" s="572"/>
      <c r="M761" s="572"/>
      <c r="N761" s="572"/>
      <c r="O761" s="572"/>
      <c r="P761" s="572"/>
      <c r="Q761" s="572"/>
      <c r="R761" s="572"/>
      <c r="S761" s="572"/>
      <c r="T761" s="572"/>
      <c r="U761" s="572"/>
      <c r="V761" s="572"/>
      <c r="W761" s="572"/>
      <c r="X761" s="572"/>
      <c r="Y761" s="572"/>
      <c r="Z761" s="572"/>
    </row>
    <row r="762" spans="1:26" ht="15.75" hidden="1" customHeight="1">
      <c r="A762" s="572"/>
      <c r="B762" s="572"/>
      <c r="C762" s="572"/>
      <c r="D762" s="572"/>
      <c r="E762" s="572"/>
      <c r="F762" s="572"/>
      <c r="G762" s="572"/>
      <c r="H762" s="572"/>
      <c r="I762" s="572"/>
      <c r="J762" s="572"/>
      <c r="K762" s="572"/>
      <c r="L762" s="572"/>
      <c r="M762" s="572"/>
      <c r="N762" s="572"/>
      <c r="O762" s="572"/>
      <c r="P762" s="572"/>
      <c r="Q762" s="572"/>
      <c r="R762" s="572"/>
      <c r="S762" s="572"/>
      <c r="T762" s="572"/>
      <c r="U762" s="572"/>
      <c r="V762" s="572"/>
      <c r="W762" s="572"/>
      <c r="X762" s="572"/>
      <c r="Y762" s="572"/>
      <c r="Z762" s="572"/>
    </row>
    <row r="763" spans="1:26" ht="15.75" hidden="1" customHeight="1">
      <c r="A763" s="572"/>
      <c r="B763" s="572"/>
      <c r="C763" s="572"/>
      <c r="D763" s="572"/>
      <c r="E763" s="572"/>
      <c r="F763" s="572"/>
      <c r="G763" s="572"/>
      <c r="H763" s="572"/>
      <c r="I763" s="572"/>
      <c r="J763" s="572"/>
      <c r="K763" s="572"/>
      <c r="L763" s="572"/>
      <c r="M763" s="572"/>
      <c r="N763" s="572"/>
      <c r="O763" s="572"/>
      <c r="P763" s="572"/>
      <c r="Q763" s="572"/>
      <c r="R763" s="572"/>
      <c r="S763" s="572"/>
      <c r="T763" s="572"/>
      <c r="U763" s="572"/>
      <c r="V763" s="572"/>
      <c r="W763" s="572"/>
      <c r="X763" s="572"/>
      <c r="Y763" s="572"/>
      <c r="Z763" s="572"/>
    </row>
    <row r="764" spans="1:26" ht="15.75" hidden="1" customHeight="1">
      <c r="A764" s="572"/>
      <c r="B764" s="572"/>
      <c r="C764" s="572"/>
      <c r="D764" s="572"/>
      <c r="E764" s="572"/>
      <c r="F764" s="572"/>
      <c r="G764" s="572"/>
      <c r="H764" s="572"/>
      <c r="I764" s="572"/>
      <c r="J764" s="572"/>
      <c r="K764" s="572"/>
      <c r="L764" s="572"/>
      <c r="M764" s="572"/>
      <c r="N764" s="572"/>
      <c r="O764" s="572"/>
      <c r="P764" s="572"/>
      <c r="Q764" s="572"/>
      <c r="R764" s="572"/>
      <c r="S764" s="572"/>
      <c r="T764" s="572"/>
      <c r="U764" s="572"/>
      <c r="V764" s="572"/>
      <c r="W764" s="572"/>
      <c r="X764" s="572"/>
      <c r="Y764" s="572"/>
      <c r="Z764" s="572"/>
    </row>
    <row r="765" spans="1:26" ht="15.75" hidden="1" customHeight="1">
      <c r="A765" s="572"/>
      <c r="B765" s="572"/>
      <c r="C765" s="572"/>
      <c r="D765" s="572"/>
      <c r="E765" s="572"/>
      <c r="F765" s="572"/>
      <c r="G765" s="572"/>
      <c r="H765" s="572"/>
      <c r="I765" s="572"/>
      <c r="J765" s="572"/>
      <c r="K765" s="572"/>
      <c r="L765" s="572"/>
      <c r="M765" s="572"/>
      <c r="N765" s="572"/>
      <c r="O765" s="572"/>
      <c r="P765" s="572"/>
      <c r="Q765" s="572"/>
      <c r="R765" s="572"/>
      <c r="S765" s="572"/>
      <c r="T765" s="572"/>
      <c r="U765" s="572"/>
      <c r="V765" s="572"/>
      <c r="W765" s="572"/>
      <c r="X765" s="572"/>
      <c r="Y765" s="572"/>
      <c r="Z765" s="572"/>
    </row>
    <row r="766" spans="1:26" ht="15.75" hidden="1" customHeight="1">
      <c r="A766" s="572"/>
      <c r="B766" s="572"/>
      <c r="C766" s="572"/>
      <c r="D766" s="572"/>
      <c r="E766" s="572"/>
      <c r="F766" s="572"/>
      <c r="G766" s="572"/>
      <c r="H766" s="572"/>
      <c r="I766" s="572"/>
      <c r="J766" s="572"/>
      <c r="K766" s="572"/>
      <c r="L766" s="572"/>
      <c r="M766" s="572"/>
      <c r="N766" s="572"/>
      <c r="O766" s="572"/>
      <c r="P766" s="572"/>
      <c r="Q766" s="572"/>
      <c r="R766" s="572"/>
      <c r="S766" s="572"/>
      <c r="T766" s="572"/>
      <c r="U766" s="572"/>
      <c r="V766" s="572"/>
      <c r="W766" s="572"/>
      <c r="X766" s="572"/>
      <c r="Y766" s="572"/>
      <c r="Z766" s="572"/>
    </row>
    <row r="767" spans="1:26" ht="15.75" hidden="1" customHeight="1">
      <c r="A767" s="572"/>
      <c r="B767" s="572"/>
      <c r="C767" s="572"/>
      <c r="D767" s="572"/>
      <c r="E767" s="572"/>
      <c r="F767" s="572"/>
      <c r="G767" s="572"/>
      <c r="H767" s="572"/>
      <c r="I767" s="572"/>
      <c r="J767" s="572"/>
      <c r="K767" s="572"/>
      <c r="L767" s="572"/>
      <c r="M767" s="572"/>
      <c r="N767" s="572"/>
      <c r="O767" s="572"/>
      <c r="P767" s="572"/>
      <c r="Q767" s="572"/>
      <c r="R767" s="572"/>
      <c r="S767" s="572"/>
      <c r="T767" s="572"/>
      <c r="U767" s="572"/>
      <c r="V767" s="572"/>
      <c r="W767" s="572"/>
      <c r="X767" s="572"/>
      <c r="Y767" s="572"/>
      <c r="Z767" s="572"/>
    </row>
    <row r="768" spans="1:26" ht="15.75" hidden="1" customHeight="1">
      <c r="A768" s="572"/>
      <c r="B768" s="572"/>
      <c r="C768" s="572"/>
      <c r="D768" s="572"/>
      <c r="E768" s="572"/>
      <c r="F768" s="572"/>
      <c r="G768" s="572"/>
      <c r="H768" s="572"/>
      <c r="I768" s="572"/>
      <c r="J768" s="572"/>
      <c r="K768" s="572"/>
      <c r="L768" s="572"/>
      <c r="M768" s="572"/>
      <c r="N768" s="572"/>
      <c r="O768" s="572"/>
      <c r="P768" s="572"/>
      <c r="Q768" s="572"/>
      <c r="R768" s="572"/>
      <c r="S768" s="572"/>
      <c r="T768" s="572"/>
      <c r="U768" s="572"/>
      <c r="V768" s="572"/>
      <c r="W768" s="572"/>
      <c r="X768" s="572"/>
      <c r="Y768" s="572"/>
      <c r="Z768" s="572"/>
    </row>
    <row r="769" spans="1:26" ht="15.75" hidden="1" customHeight="1">
      <c r="A769" s="572"/>
      <c r="B769" s="572"/>
      <c r="C769" s="572"/>
      <c r="D769" s="572"/>
      <c r="E769" s="572"/>
      <c r="F769" s="572"/>
      <c r="G769" s="572"/>
      <c r="H769" s="572"/>
      <c r="I769" s="572"/>
      <c r="J769" s="572"/>
      <c r="K769" s="572"/>
      <c r="L769" s="572"/>
      <c r="M769" s="572"/>
      <c r="N769" s="572"/>
      <c r="O769" s="572"/>
      <c r="P769" s="572"/>
      <c r="Q769" s="572"/>
      <c r="R769" s="572"/>
      <c r="S769" s="572"/>
      <c r="T769" s="572"/>
      <c r="U769" s="572"/>
      <c r="V769" s="572"/>
      <c r="W769" s="572"/>
      <c r="X769" s="572"/>
      <c r="Y769" s="572"/>
      <c r="Z769" s="572"/>
    </row>
    <row r="770" spans="1:26" ht="15.75" hidden="1" customHeight="1">
      <c r="A770" s="572"/>
      <c r="B770" s="572"/>
      <c r="C770" s="572"/>
      <c r="D770" s="572"/>
      <c r="E770" s="572"/>
      <c r="F770" s="572"/>
      <c r="G770" s="572"/>
      <c r="H770" s="572"/>
      <c r="I770" s="572"/>
      <c r="J770" s="572"/>
      <c r="K770" s="572"/>
      <c r="L770" s="572"/>
      <c r="M770" s="572"/>
      <c r="N770" s="572"/>
      <c r="O770" s="572"/>
      <c r="P770" s="572"/>
      <c r="Q770" s="572"/>
      <c r="R770" s="572"/>
      <c r="S770" s="572"/>
      <c r="T770" s="572"/>
      <c r="U770" s="572"/>
      <c r="V770" s="572"/>
      <c r="W770" s="572"/>
      <c r="X770" s="572"/>
      <c r="Y770" s="572"/>
      <c r="Z770" s="572"/>
    </row>
    <row r="771" spans="1:26" ht="15.75" hidden="1" customHeight="1">
      <c r="A771" s="572"/>
      <c r="B771" s="572"/>
      <c r="C771" s="572"/>
      <c r="D771" s="572"/>
      <c r="E771" s="572"/>
      <c r="F771" s="572"/>
      <c r="G771" s="572"/>
      <c r="H771" s="572"/>
      <c r="I771" s="572"/>
      <c r="J771" s="572"/>
      <c r="K771" s="572"/>
      <c r="L771" s="572"/>
      <c r="M771" s="572"/>
      <c r="N771" s="572"/>
      <c r="O771" s="572"/>
      <c r="P771" s="572"/>
      <c r="Q771" s="572"/>
      <c r="R771" s="572"/>
      <c r="S771" s="572"/>
      <c r="T771" s="572"/>
      <c r="U771" s="572"/>
      <c r="V771" s="572"/>
      <c r="W771" s="572"/>
      <c r="X771" s="572"/>
      <c r="Y771" s="572"/>
      <c r="Z771" s="572"/>
    </row>
    <row r="772" spans="1:26" ht="15.75" hidden="1" customHeight="1">
      <c r="A772" s="572"/>
      <c r="B772" s="572"/>
      <c r="C772" s="572"/>
      <c r="D772" s="572"/>
      <c r="E772" s="572"/>
      <c r="F772" s="572"/>
      <c r="G772" s="572"/>
      <c r="H772" s="572"/>
      <c r="I772" s="572"/>
      <c r="J772" s="572"/>
      <c r="K772" s="572"/>
      <c r="L772" s="572"/>
      <c r="M772" s="572"/>
      <c r="N772" s="572"/>
      <c r="O772" s="572"/>
      <c r="P772" s="572"/>
      <c r="Q772" s="572"/>
      <c r="R772" s="572"/>
      <c r="S772" s="572"/>
      <c r="T772" s="572"/>
      <c r="U772" s="572"/>
      <c r="V772" s="572"/>
      <c r="W772" s="572"/>
      <c r="X772" s="572"/>
      <c r="Y772" s="572"/>
      <c r="Z772" s="572"/>
    </row>
    <row r="773" spans="1:26" ht="15.75" hidden="1" customHeight="1">
      <c r="A773" s="572"/>
      <c r="B773" s="572"/>
      <c r="C773" s="572"/>
      <c r="D773" s="572"/>
      <c r="E773" s="572"/>
      <c r="F773" s="572"/>
      <c r="G773" s="572"/>
      <c r="H773" s="572"/>
      <c r="I773" s="572"/>
      <c r="J773" s="572"/>
      <c r="K773" s="572"/>
      <c r="L773" s="572"/>
      <c r="M773" s="572"/>
      <c r="N773" s="572"/>
      <c r="O773" s="572"/>
      <c r="P773" s="572"/>
      <c r="Q773" s="572"/>
      <c r="R773" s="572"/>
      <c r="S773" s="572"/>
      <c r="T773" s="572"/>
      <c r="U773" s="572"/>
      <c r="V773" s="572"/>
      <c r="W773" s="572"/>
      <c r="X773" s="572"/>
      <c r="Y773" s="572"/>
      <c r="Z773" s="572"/>
    </row>
    <row r="774" spans="1:26" ht="15.75" hidden="1" customHeight="1">
      <c r="A774" s="572"/>
      <c r="B774" s="572"/>
      <c r="C774" s="572"/>
      <c r="D774" s="572"/>
      <c r="E774" s="572"/>
      <c r="F774" s="572"/>
      <c r="G774" s="572"/>
      <c r="H774" s="572"/>
      <c r="I774" s="572"/>
      <c r="J774" s="572"/>
      <c r="K774" s="572"/>
      <c r="L774" s="572"/>
      <c r="M774" s="572"/>
      <c r="N774" s="572"/>
      <c r="O774" s="572"/>
      <c r="P774" s="572"/>
      <c r="Q774" s="572"/>
      <c r="R774" s="572"/>
      <c r="S774" s="572"/>
      <c r="T774" s="572"/>
      <c r="U774" s="572"/>
      <c r="V774" s="572"/>
      <c r="W774" s="572"/>
      <c r="X774" s="572"/>
      <c r="Y774" s="572"/>
      <c r="Z774" s="572"/>
    </row>
    <row r="775" spans="1:26" ht="15.75" hidden="1" customHeight="1">
      <c r="A775" s="572"/>
      <c r="B775" s="572"/>
      <c r="C775" s="572"/>
      <c r="D775" s="572"/>
      <c r="E775" s="572"/>
      <c r="F775" s="572"/>
      <c r="G775" s="572"/>
      <c r="H775" s="572"/>
      <c r="I775" s="572"/>
      <c r="J775" s="572"/>
      <c r="K775" s="572"/>
      <c r="L775" s="572"/>
      <c r="M775" s="572"/>
      <c r="N775" s="572"/>
      <c r="O775" s="572"/>
      <c r="P775" s="572"/>
      <c r="Q775" s="572"/>
      <c r="R775" s="572"/>
      <c r="S775" s="572"/>
      <c r="T775" s="572"/>
      <c r="U775" s="572"/>
      <c r="V775" s="572"/>
      <c r="W775" s="572"/>
      <c r="X775" s="572"/>
      <c r="Y775" s="572"/>
      <c r="Z775" s="572"/>
    </row>
    <row r="776" spans="1:26" ht="15.75" hidden="1" customHeight="1">
      <c r="A776" s="572"/>
      <c r="B776" s="572"/>
      <c r="C776" s="572"/>
      <c r="D776" s="572"/>
      <c r="E776" s="572"/>
      <c r="F776" s="572"/>
      <c r="G776" s="572"/>
      <c r="H776" s="572"/>
      <c r="I776" s="572"/>
      <c r="J776" s="572"/>
      <c r="K776" s="572"/>
      <c r="L776" s="572"/>
      <c r="M776" s="572"/>
      <c r="N776" s="572"/>
      <c r="O776" s="572"/>
      <c r="P776" s="572"/>
      <c r="Q776" s="572"/>
      <c r="R776" s="572"/>
      <c r="S776" s="572"/>
      <c r="T776" s="572"/>
      <c r="U776" s="572"/>
      <c r="V776" s="572"/>
      <c r="W776" s="572"/>
      <c r="X776" s="572"/>
      <c r="Y776" s="572"/>
      <c r="Z776" s="572"/>
    </row>
    <row r="777" spans="1:26" ht="15.75" hidden="1" customHeight="1">
      <c r="A777" s="572"/>
      <c r="B777" s="572"/>
      <c r="C777" s="572"/>
      <c r="D777" s="572"/>
      <c r="E777" s="572"/>
      <c r="F777" s="572"/>
      <c r="G777" s="572"/>
      <c r="H777" s="572"/>
      <c r="I777" s="572"/>
      <c r="J777" s="572"/>
      <c r="K777" s="572"/>
      <c r="L777" s="572"/>
      <c r="M777" s="572"/>
      <c r="N777" s="572"/>
      <c r="O777" s="572"/>
      <c r="P777" s="572"/>
      <c r="Q777" s="572"/>
      <c r="R777" s="572"/>
      <c r="S777" s="572"/>
      <c r="T777" s="572"/>
      <c r="U777" s="572"/>
      <c r="V777" s="572"/>
      <c r="W777" s="572"/>
      <c r="X777" s="572"/>
      <c r="Y777" s="572"/>
      <c r="Z777" s="572"/>
    </row>
    <row r="778" spans="1:26" ht="15.75" hidden="1" customHeight="1">
      <c r="A778" s="572"/>
      <c r="B778" s="572"/>
      <c r="C778" s="572"/>
      <c r="D778" s="572"/>
      <c r="E778" s="572"/>
      <c r="F778" s="572"/>
      <c r="G778" s="572"/>
      <c r="H778" s="572"/>
      <c r="I778" s="572"/>
      <c r="J778" s="572"/>
      <c r="K778" s="572"/>
      <c r="L778" s="572"/>
      <c r="M778" s="572"/>
      <c r="N778" s="572"/>
      <c r="O778" s="572"/>
      <c r="P778" s="572"/>
      <c r="Q778" s="572"/>
      <c r="R778" s="572"/>
      <c r="S778" s="572"/>
      <c r="T778" s="572"/>
      <c r="U778" s="572"/>
      <c r="V778" s="572"/>
      <c r="W778" s="572"/>
      <c r="X778" s="572"/>
      <c r="Y778" s="572"/>
      <c r="Z778" s="572"/>
    </row>
    <row r="779" spans="1:26" ht="15.75" hidden="1" customHeight="1">
      <c r="A779" s="572"/>
      <c r="B779" s="572"/>
      <c r="C779" s="572"/>
      <c r="D779" s="572"/>
      <c r="E779" s="572"/>
      <c r="F779" s="572"/>
      <c r="G779" s="572"/>
      <c r="H779" s="572"/>
      <c r="I779" s="572"/>
      <c r="J779" s="572"/>
      <c r="K779" s="572"/>
      <c r="L779" s="572"/>
      <c r="M779" s="572"/>
      <c r="N779" s="572"/>
      <c r="O779" s="572"/>
      <c r="P779" s="572"/>
      <c r="Q779" s="572"/>
      <c r="R779" s="572"/>
      <c r="S779" s="572"/>
      <c r="T779" s="572"/>
      <c r="U779" s="572"/>
      <c r="V779" s="572"/>
      <c r="W779" s="572"/>
      <c r="X779" s="572"/>
      <c r="Y779" s="572"/>
      <c r="Z779" s="572"/>
    </row>
    <row r="780" spans="1:26" ht="15.75" hidden="1" customHeight="1">
      <c r="A780" s="572"/>
      <c r="B780" s="572"/>
      <c r="C780" s="572"/>
      <c r="D780" s="572"/>
      <c r="E780" s="572"/>
      <c r="F780" s="572"/>
      <c r="G780" s="572"/>
      <c r="H780" s="572"/>
      <c r="I780" s="572"/>
      <c r="J780" s="572"/>
      <c r="K780" s="572"/>
      <c r="L780" s="572"/>
      <c r="M780" s="572"/>
      <c r="N780" s="572"/>
      <c r="O780" s="572"/>
      <c r="P780" s="572"/>
      <c r="Q780" s="572"/>
      <c r="R780" s="572"/>
      <c r="S780" s="572"/>
      <c r="T780" s="572"/>
      <c r="U780" s="572"/>
      <c r="V780" s="572"/>
      <c r="W780" s="572"/>
      <c r="X780" s="572"/>
      <c r="Y780" s="572"/>
      <c r="Z780" s="572"/>
    </row>
    <row r="781" spans="1:26" ht="15.75" hidden="1" customHeight="1">
      <c r="A781" s="572"/>
      <c r="B781" s="572"/>
      <c r="C781" s="572"/>
      <c r="D781" s="572"/>
      <c r="E781" s="572"/>
      <c r="F781" s="572"/>
      <c r="G781" s="572"/>
      <c r="H781" s="572"/>
      <c r="I781" s="572"/>
      <c r="J781" s="572"/>
      <c r="K781" s="572"/>
      <c r="L781" s="572"/>
      <c r="M781" s="572"/>
      <c r="N781" s="572"/>
      <c r="O781" s="572"/>
      <c r="P781" s="572"/>
      <c r="Q781" s="572"/>
      <c r="R781" s="572"/>
      <c r="S781" s="572"/>
      <c r="T781" s="572"/>
      <c r="U781" s="572"/>
      <c r="V781" s="572"/>
      <c r="W781" s="572"/>
      <c r="X781" s="572"/>
      <c r="Y781" s="572"/>
      <c r="Z781" s="572"/>
    </row>
    <row r="782" spans="1:26" ht="15.75" hidden="1" customHeight="1">
      <c r="A782" s="572"/>
      <c r="B782" s="572"/>
      <c r="C782" s="572"/>
      <c r="D782" s="572"/>
      <c r="E782" s="572"/>
      <c r="F782" s="572"/>
      <c r="G782" s="572"/>
      <c r="H782" s="572"/>
      <c r="I782" s="572"/>
      <c r="J782" s="572"/>
      <c r="K782" s="572"/>
      <c r="L782" s="572"/>
      <c r="M782" s="572"/>
      <c r="N782" s="572"/>
      <c r="O782" s="572"/>
      <c r="P782" s="572"/>
      <c r="Q782" s="572"/>
      <c r="R782" s="572"/>
      <c r="S782" s="572"/>
      <c r="T782" s="572"/>
      <c r="U782" s="572"/>
      <c r="V782" s="572"/>
      <c r="W782" s="572"/>
      <c r="X782" s="572"/>
      <c r="Y782" s="572"/>
      <c r="Z782" s="572"/>
    </row>
    <row r="783" spans="1:26" ht="15.75" hidden="1" customHeight="1">
      <c r="A783" s="572"/>
      <c r="B783" s="572"/>
      <c r="C783" s="572"/>
      <c r="D783" s="572"/>
      <c r="E783" s="572"/>
      <c r="F783" s="572"/>
      <c r="G783" s="572"/>
      <c r="H783" s="572"/>
      <c r="I783" s="572"/>
      <c r="J783" s="572"/>
      <c r="K783" s="572"/>
      <c r="L783" s="572"/>
      <c r="M783" s="572"/>
      <c r="N783" s="572"/>
      <c r="O783" s="572"/>
      <c r="P783" s="572"/>
      <c r="Q783" s="572"/>
      <c r="R783" s="572"/>
      <c r="S783" s="572"/>
      <c r="T783" s="572"/>
      <c r="U783" s="572"/>
      <c r="V783" s="572"/>
      <c r="W783" s="572"/>
      <c r="X783" s="572"/>
      <c r="Y783" s="572"/>
      <c r="Z783" s="572"/>
    </row>
    <row r="784" spans="1:26" ht="15.75" hidden="1" customHeight="1">
      <c r="A784" s="572"/>
      <c r="B784" s="572"/>
      <c r="C784" s="572"/>
      <c r="D784" s="572"/>
      <c r="E784" s="572"/>
      <c r="F784" s="572"/>
      <c r="G784" s="572"/>
      <c r="H784" s="572"/>
      <c r="I784" s="572"/>
      <c r="J784" s="572"/>
      <c r="K784" s="572"/>
      <c r="L784" s="572"/>
      <c r="M784" s="572"/>
      <c r="N784" s="572"/>
      <c r="O784" s="572"/>
      <c r="P784" s="572"/>
      <c r="Q784" s="572"/>
      <c r="R784" s="572"/>
      <c r="S784" s="572"/>
      <c r="T784" s="572"/>
      <c r="U784" s="572"/>
      <c r="V784" s="572"/>
      <c r="W784" s="572"/>
      <c r="X784" s="572"/>
      <c r="Y784" s="572"/>
      <c r="Z784" s="572"/>
    </row>
    <row r="785" spans="1:26" ht="15.75" hidden="1" customHeight="1">
      <c r="A785" s="572"/>
      <c r="B785" s="572"/>
      <c r="C785" s="572"/>
      <c r="D785" s="572"/>
      <c r="E785" s="572"/>
      <c r="F785" s="572"/>
      <c r="G785" s="572"/>
      <c r="H785" s="572"/>
      <c r="I785" s="572"/>
      <c r="J785" s="572"/>
      <c r="K785" s="572"/>
      <c r="L785" s="572"/>
      <c r="M785" s="572"/>
      <c r="N785" s="572"/>
      <c r="O785" s="572"/>
      <c r="P785" s="572"/>
      <c r="Q785" s="572"/>
      <c r="R785" s="572"/>
      <c r="S785" s="572"/>
      <c r="T785" s="572"/>
      <c r="U785" s="572"/>
      <c r="V785" s="572"/>
      <c r="W785" s="572"/>
      <c r="X785" s="572"/>
      <c r="Y785" s="572"/>
      <c r="Z785" s="572"/>
    </row>
    <row r="786" spans="1:26" ht="15.75" hidden="1" customHeight="1">
      <c r="A786" s="572"/>
      <c r="B786" s="572"/>
      <c r="C786" s="572"/>
      <c r="D786" s="572"/>
      <c r="E786" s="572"/>
      <c r="F786" s="572"/>
      <c r="G786" s="572"/>
      <c r="H786" s="572"/>
      <c r="I786" s="572"/>
      <c r="J786" s="572"/>
      <c r="K786" s="572"/>
      <c r="L786" s="572"/>
      <c r="M786" s="572"/>
      <c r="N786" s="572"/>
      <c r="O786" s="572"/>
      <c r="P786" s="572"/>
      <c r="Q786" s="572"/>
      <c r="R786" s="572"/>
      <c r="S786" s="572"/>
      <c r="T786" s="572"/>
      <c r="U786" s="572"/>
      <c r="V786" s="572"/>
      <c r="W786" s="572"/>
      <c r="X786" s="572"/>
      <c r="Y786" s="572"/>
      <c r="Z786" s="572"/>
    </row>
    <row r="787" spans="1:26" ht="15.75" hidden="1" customHeight="1">
      <c r="A787" s="572"/>
      <c r="B787" s="572"/>
      <c r="C787" s="572"/>
      <c r="D787" s="572"/>
      <c r="E787" s="572"/>
      <c r="F787" s="572"/>
      <c r="G787" s="572"/>
      <c r="H787" s="572"/>
      <c r="I787" s="572"/>
      <c r="J787" s="572"/>
      <c r="K787" s="572"/>
      <c r="L787" s="572"/>
      <c r="M787" s="572"/>
      <c r="N787" s="572"/>
      <c r="O787" s="572"/>
      <c r="P787" s="572"/>
      <c r="Q787" s="572"/>
      <c r="R787" s="572"/>
      <c r="S787" s="572"/>
      <c r="T787" s="572"/>
      <c r="U787" s="572"/>
      <c r="V787" s="572"/>
      <c r="W787" s="572"/>
      <c r="X787" s="572"/>
      <c r="Y787" s="572"/>
      <c r="Z787" s="572"/>
    </row>
    <row r="788" spans="1:26" ht="15.75" hidden="1" customHeight="1">
      <c r="A788" s="572"/>
      <c r="B788" s="572"/>
      <c r="C788" s="572"/>
      <c r="D788" s="572"/>
      <c r="E788" s="572"/>
      <c r="F788" s="572"/>
      <c r="G788" s="572"/>
      <c r="H788" s="572"/>
      <c r="I788" s="572"/>
      <c r="J788" s="572"/>
      <c r="K788" s="572"/>
      <c r="L788" s="572"/>
      <c r="M788" s="572"/>
      <c r="N788" s="572"/>
      <c r="O788" s="572"/>
      <c r="P788" s="572"/>
      <c r="Q788" s="572"/>
      <c r="R788" s="572"/>
      <c r="S788" s="572"/>
      <c r="T788" s="572"/>
      <c r="U788" s="572"/>
      <c r="V788" s="572"/>
      <c r="W788" s="572"/>
      <c r="X788" s="572"/>
      <c r="Y788" s="572"/>
      <c r="Z788" s="572"/>
    </row>
    <row r="789" spans="1:26" ht="15.75" hidden="1" customHeight="1">
      <c r="A789" s="572"/>
      <c r="B789" s="572"/>
      <c r="C789" s="572"/>
      <c r="D789" s="572"/>
      <c r="E789" s="572"/>
      <c r="F789" s="572"/>
      <c r="G789" s="572"/>
      <c r="H789" s="572"/>
      <c r="I789" s="572"/>
      <c r="J789" s="572"/>
      <c r="K789" s="572"/>
      <c r="L789" s="572"/>
      <c r="M789" s="572"/>
      <c r="N789" s="572"/>
      <c r="O789" s="572"/>
      <c r="P789" s="572"/>
      <c r="Q789" s="572"/>
      <c r="R789" s="572"/>
      <c r="S789" s="572"/>
      <c r="T789" s="572"/>
      <c r="U789" s="572"/>
      <c r="V789" s="572"/>
      <c r="W789" s="572"/>
      <c r="X789" s="572"/>
      <c r="Y789" s="572"/>
      <c r="Z789" s="572"/>
    </row>
    <row r="790" spans="1:26" ht="15.75" hidden="1" customHeight="1">
      <c r="A790" s="572"/>
      <c r="B790" s="572"/>
      <c r="C790" s="572"/>
      <c r="D790" s="572"/>
      <c r="E790" s="572"/>
      <c r="F790" s="572"/>
      <c r="G790" s="572"/>
      <c r="H790" s="572"/>
      <c r="I790" s="572"/>
      <c r="J790" s="572"/>
      <c r="K790" s="572"/>
      <c r="L790" s="572"/>
      <c r="M790" s="572"/>
      <c r="N790" s="572"/>
      <c r="O790" s="572"/>
      <c r="P790" s="572"/>
      <c r="Q790" s="572"/>
      <c r="R790" s="572"/>
      <c r="S790" s="572"/>
      <c r="T790" s="572"/>
      <c r="U790" s="572"/>
      <c r="V790" s="572"/>
      <c r="W790" s="572"/>
      <c r="X790" s="572"/>
      <c r="Y790" s="572"/>
      <c r="Z790" s="572"/>
    </row>
    <row r="791" spans="1:26" ht="15.75" hidden="1" customHeight="1">
      <c r="A791" s="572"/>
      <c r="B791" s="572"/>
      <c r="C791" s="572"/>
      <c r="D791" s="572"/>
      <c r="E791" s="572"/>
      <c r="F791" s="572"/>
      <c r="G791" s="572"/>
      <c r="H791" s="572"/>
      <c r="I791" s="572"/>
      <c r="J791" s="572"/>
      <c r="K791" s="572"/>
      <c r="L791" s="572"/>
      <c r="M791" s="572"/>
      <c r="N791" s="572"/>
      <c r="O791" s="572"/>
      <c r="P791" s="572"/>
      <c r="Q791" s="572"/>
      <c r="R791" s="572"/>
      <c r="S791" s="572"/>
      <c r="T791" s="572"/>
      <c r="U791" s="572"/>
      <c r="V791" s="572"/>
      <c r="W791" s="572"/>
      <c r="X791" s="572"/>
      <c r="Y791" s="572"/>
      <c r="Z791" s="572"/>
    </row>
    <row r="792" spans="1:26" ht="15.75" hidden="1" customHeight="1">
      <c r="A792" s="572"/>
      <c r="B792" s="572"/>
      <c r="C792" s="572"/>
      <c r="D792" s="572"/>
      <c r="E792" s="572"/>
      <c r="F792" s="572"/>
      <c r="G792" s="572"/>
      <c r="H792" s="572"/>
      <c r="I792" s="572"/>
      <c r="J792" s="572"/>
      <c r="K792" s="572"/>
      <c r="L792" s="572"/>
      <c r="M792" s="572"/>
      <c r="N792" s="572"/>
      <c r="O792" s="572"/>
      <c r="P792" s="572"/>
      <c r="Q792" s="572"/>
      <c r="R792" s="572"/>
      <c r="S792" s="572"/>
      <c r="T792" s="572"/>
      <c r="U792" s="572"/>
      <c r="V792" s="572"/>
      <c r="W792" s="572"/>
      <c r="X792" s="572"/>
      <c r="Y792" s="572"/>
      <c r="Z792" s="572"/>
    </row>
    <row r="793" spans="1:26" ht="15.75" hidden="1" customHeight="1">
      <c r="A793" s="572"/>
      <c r="B793" s="572"/>
      <c r="C793" s="572"/>
      <c r="D793" s="572"/>
      <c r="E793" s="572"/>
      <c r="F793" s="572"/>
      <c r="G793" s="572"/>
      <c r="H793" s="572"/>
      <c r="I793" s="572"/>
      <c r="J793" s="572"/>
      <c r="K793" s="572"/>
      <c r="L793" s="572"/>
      <c r="M793" s="572"/>
      <c r="N793" s="572"/>
      <c r="O793" s="572"/>
      <c r="P793" s="572"/>
      <c r="Q793" s="572"/>
      <c r="R793" s="572"/>
      <c r="S793" s="572"/>
      <c r="T793" s="572"/>
      <c r="U793" s="572"/>
      <c r="V793" s="572"/>
      <c r="W793" s="572"/>
      <c r="X793" s="572"/>
      <c r="Y793" s="572"/>
      <c r="Z793" s="572"/>
    </row>
    <row r="794" spans="1:26" ht="15.75" hidden="1" customHeight="1">
      <c r="A794" s="572"/>
      <c r="B794" s="572"/>
      <c r="C794" s="572"/>
      <c r="D794" s="572"/>
      <c r="E794" s="572"/>
      <c r="F794" s="572"/>
      <c r="G794" s="572"/>
      <c r="H794" s="572"/>
      <c r="I794" s="572"/>
      <c r="J794" s="572"/>
      <c r="K794" s="572"/>
      <c r="L794" s="572"/>
      <c r="M794" s="572"/>
      <c r="N794" s="572"/>
      <c r="O794" s="572"/>
      <c r="P794" s="572"/>
      <c r="Q794" s="572"/>
      <c r="R794" s="572"/>
      <c r="S794" s="572"/>
      <c r="T794" s="572"/>
      <c r="U794" s="572"/>
      <c r="V794" s="572"/>
      <c r="W794" s="572"/>
      <c r="X794" s="572"/>
      <c r="Y794" s="572"/>
      <c r="Z794" s="572"/>
    </row>
    <row r="795" spans="1:26" ht="15.75" hidden="1" customHeight="1">
      <c r="A795" s="572"/>
      <c r="B795" s="572"/>
      <c r="C795" s="572"/>
      <c r="D795" s="572"/>
      <c r="E795" s="572"/>
      <c r="F795" s="572"/>
      <c r="G795" s="572"/>
      <c r="H795" s="572"/>
      <c r="I795" s="572"/>
      <c r="J795" s="572"/>
      <c r="K795" s="572"/>
      <c r="L795" s="572"/>
      <c r="M795" s="572"/>
      <c r="N795" s="572"/>
      <c r="O795" s="572"/>
      <c r="P795" s="572"/>
      <c r="Q795" s="572"/>
      <c r="R795" s="572"/>
      <c r="S795" s="572"/>
      <c r="T795" s="572"/>
      <c r="U795" s="572"/>
      <c r="V795" s="572"/>
      <c r="W795" s="572"/>
      <c r="X795" s="572"/>
      <c r="Y795" s="572"/>
      <c r="Z795" s="572"/>
    </row>
    <row r="796" spans="1:26" ht="15.75" hidden="1" customHeight="1">
      <c r="A796" s="572"/>
      <c r="B796" s="572"/>
      <c r="C796" s="572"/>
      <c r="D796" s="572"/>
      <c r="E796" s="572"/>
      <c r="F796" s="572"/>
      <c r="G796" s="572"/>
      <c r="H796" s="572"/>
      <c r="I796" s="572"/>
      <c r="J796" s="572"/>
      <c r="K796" s="572"/>
      <c r="L796" s="572"/>
      <c r="M796" s="572"/>
      <c r="N796" s="572"/>
      <c r="O796" s="572"/>
      <c r="P796" s="572"/>
      <c r="Q796" s="572"/>
      <c r="R796" s="572"/>
      <c r="S796" s="572"/>
      <c r="T796" s="572"/>
      <c r="U796" s="572"/>
      <c r="V796" s="572"/>
      <c r="W796" s="572"/>
      <c r="X796" s="572"/>
      <c r="Y796" s="572"/>
      <c r="Z796" s="572"/>
    </row>
    <row r="797" spans="1:26" ht="15.75" hidden="1" customHeight="1">
      <c r="A797" s="572"/>
      <c r="B797" s="572"/>
      <c r="C797" s="572"/>
      <c r="D797" s="572"/>
      <c r="E797" s="572"/>
      <c r="F797" s="572"/>
      <c r="G797" s="572"/>
      <c r="H797" s="572"/>
      <c r="I797" s="572"/>
      <c r="J797" s="572"/>
      <c r="K797" s="572"/>
      <c r="L797" s="572"/>
      <c r="M797" s="572"/>
      <c r="N797" s="572"/>
      <c r="O797" s="572"/>
      <c r="P797" s="572"/>
      <c r="Q797" s="572"/>
      <c r="R797" s="572"/>
      <c r="S797" s="572"/>
      <c r="T797" s="572"/>
      <c r="U797" s="572"/>
      <c r="V797" s="572"/>
      <c r="W797" s="572"/>
      <c r="X797" s="572"/>
      <c r="Y797" s="572"/>
      <c r="Z797" s="572"/>
    </row>
    <row r="798" spans="1:26" ht="15.75" hidden="1" customHeight="1">
      <c r="A798" s="572"/>
      <c r="B798" s="572"/>
      <c r="C798" s="572"/>
      <c r="D798" s="572"/>
      <c r="E798" s="572"/>
      <c r="F798" s="572"/>
      <c r="G798" s="572"/>
      <c r="H798" s="572"/>
      <c r="I798" s="572"/>
      <c r="J798" s="572"/>
      <c r="K798" s="572"/>
      <c r="L798" s="572"/>
      <c r="M798" s="572"/>
      <c r="N798" s="572"/>
      <c r="O798" s="572"/>
      <c r="P798" s="572"/>
      <c r="Q798" s="572"/>
      <c r="R798" s="572"/>
      <c r="S798" s="572"/>
      <c r="T798" s="572"/>
      <c r="U798" s="572"/>
      <c r="V798" s="572"/>
      <c r="W798" s="572"/>
      <c r="X798" s="572"/>
      <c r="Y798" s="572"/>
      <c r="Z798" s="572"/>
    </row>
    <row r="799" spans="1:26" ht="15.75" hidden="1" customHeight="1">
      <c r="A799" s="572"/>
      <c r="B799" s="572"/>
      <c r="C799" s="572"/>
      <c r="D799" s="572"/>
      <c r="E799" s="572"/>
      <c r="F799" s="572"/>
      <c r="G799" s="572"/>
      <c r="H799" s="572"/>
      <c r="I799" s="572"/>
      <c r="J799" s="572"/>
      <c r="K799" s="572"/>
      <c r="L799" s="572"/>
      <c r="M799" s="572"/>
      <c r="N799" s="572"/>
      <c r="O799" s="572"/>
      <c r="P799" s="572"/>
      <c r="Q799" s="572"/>
      <c r="R799" s="572"/>
      <c r="S799" s="572"/>
      <c r="T799" s="572"/>
      <c r="U799" s="572"/>
      <c r="V799" s="572"/>
      <c r="W799" s="572"/>
      <c r="X799" s="572"/>
      <c r="Y799" s="572"/>
      <c r="Z799" s="572"/>
    </row>
    <row r="800" spans="1:26" ht="15.75" hidden="1" customHeight="1">
      <c r="A800" s="572"/>
      <c r="B800" s="572"/>
      <c r="C800" s="572"/>
      <c r="D800" s="572"/>
      <c r="E800" s="572"/>
      <c r="F800" s="572"/>
      <c r="G800" s="572"/>
      <c r="H800" s="572"/>
      <c r="I800" s="572"/>
      <c r="J800" s="572"/>
      <c r="K800" s="572"/>
      <c r="L800" s="572"/>
      <c r="M800" s="572"/>
      <c r="N800" s="572"/>
      <c r="O800" s="572"/>
      <c r="P800" s="572"/>
      <c r="Q800" s="572"/>
      <c r="R800" s="572"/>
      <c r="S800" s="572"/>
      <c r="T800" s="572"/>
      <c r="U800" s="572"/>
      <c r="V800" s="572"/>
      <c r="W800" s="572"/>
      <c r="X800" s="572"/>
      <c r="Y800" s="572"/>
      <c r="Z800" s="572"/>
    </row>
    <row r="801" spans="1:26" ht="15.75" hidden="1" customHeight="1">
      <c r="A801" s="572"/>
      <c r="B801" s="572"/>
      <c r="C801" s="572"/>
      <c r="D801" s="572"/>
      <c r="E801" s="572"/>
      <c r="F801" s="572"/>
      <c r="G801" s="572"/>
      <c r="H801" s="572"/>
      <c r="I801" s="572"/>
      <c r="J801" s="572"/>
      <c r="K801" s="572"/>
      <c r="L801" s="572"/>
      <c r="M801" s="572"/>
      <c r="N801" s="572"/>
      <c r="O801" s="572"/>
      <c r="P801" s="572"/>
      <c r="Q801" s="572"/>
      <c r="R801" s="572"/>
      <c r="S801" s="572"/>
      <c r="T801" s="572"/>
      <c r="U801" s="572"/>
      <c r="V801" s="572"/>
      <c r="W801" s="572"/>
      <c r="X801" s="572"/>
      <c r="Y801" s="572"/>
      <c r="Z801" s="572"/>
    </row>
    <row r="802" spans="1:26" ht="15.75" hidden="1" customHeight="1">
      <c r="A802" s="572"/>
      <c r="B802" s="572"/>
      <c r="C802" s="572"/>
      <c r="D802" s="572"/>
      <c r="E802" s="572"/>
      <c r="F802" s="572"/>
      <c r="G802" s="572"/>
      <c r="H802" s="572"/>
      <c r="I802" s="572"/>
      <c r="J802" s="572"/>
      <c r="K802" s="572"/>
      <c r="L802" s="572"/>
      <c r="M802" s="572"/>
      <c r="N802" s="572"/>
      <c r="O802" s="572"/>
      <c r="P802" s="572"/>
      <c r="Q802" s="572"/>
      <c r="R802" s="572"/>
      <c r="S802" s="572"/>
      <c r="T802" s="572"/>
      <c r="U802" s="572"/>
      <c r="V802" s="572"/>
      <c r="W802" s="572"/>
      <c r="X802" s="572"/>
      <c r="Y802" s="572"/>
      <c r="Z802" s="572"/>
    </row>
    <row r="803" spans="1:26" ht="15.75" hidden="1" customHeight="1">
      <c r="A803" s="572"/>
      <c r="B803" s="572"/>
      <c r="C803" s="572"/>
      <c r="D803" s="572"/>
      <c r="E803" s="572"/>
      <c r="F803" s="572"/>
      <c r="G803" s="572"/>
      <c r="H803" s="572"/>
      <c r="I803" s="572"/>
      <c r="J803" s="572"/>
      <c r="K803" s="572"/>
      <c r="L803" s="572"/>
      <c r="M803" s="572"/>
      <c r="N803" s="572"/>
      <c r="O803" s="572"/>
      <c r="P803" s="572"/>
      <c r="Q803" s="572"/>
      <c r="R803" s="572"/>
      <c r="S803" s="572"/>
      <c r="T803" s="572"/>
      <c r="U803" s="572"/>
      <c r="V803" s="572"/>
      <c r="W803" s="572"/>
      <c r="X803" s="572"/>
      <c r="Y803" s="572"/>
      <c r="Z803" s="572"/>
    </row>
    <row r="804" spans="1:26" ht="15.75" hidden="1" customHeight="1">
      <c r="A804" s="572"/>
      <c r="B804" s="572"/>
      <c r="C804" s="572"/>
      <c r="D804" s="572"/>
      <c r="E804" s="572"/>
      <c r="F804" s="572"/>
      <c r="G804" s="572"/>
      <c r="H804" s="572"/>
      <c r="I804" s="572"/>
      <c r="J804" s="572"/>
      <c r="K804" s="572"/>
      <c r="L804" s="572"/>
      <c r="M804" s="572"/>
      <c r="N804" s="572"/>
      <c r="O804" s="572"/>
      <c r="P804" s="572"/>
      <c r="Q804" s="572"/>
      <c r="R804" s="572"/>
      <c r="S804" s="572"/>
      <c r="T804" s="572"/>
      <c r="U804" s="572"/>
      <c r="V804" s="572"/>
      <c r="W804" s="572"/>
      <c r="X804" s="572"/>
      <c r="Y804" s="572"/>
      <c r="Z804" s="572"/>
    </row>
    <row r="805" spans="1:26" ht="15.75" hidden="1" customHeight="1">
      <c r="A805" s="572"/>
      <c r="B805" s="572"/>
      <c r="C805" s="572"/>
      <c r="D805" s="572"/>
      <c r="E805" s="572"/>
      <c r="F805" s="572"/>
      <c r="G805" s="572"/>
      <c r="H805" s="572"/>
      <c r="I805" s="572"/>
      <c r="J805" s="572"/>
      <c r="K805" s="572"/>
      <c r="L805" s="572"/>
      <c r="M805" s="572"/>
      <c r="N805" s="572"/>
      <c r="O805" s="572"/>
      <c r="P805" s="572"/>
      <c r="Q805" s="572"/>
      <c r="R805" s="572"/>
      <c r="S805" s="572"/>
      <c r="T805" s="572"/>
      <c r="U805" s="572"/>
      <c r="V805" s="572"/>
      <c r="W805" s="572"/>
      <c r="X805" s="572"/>
      <c r="Y805" s="572"/>
      <c r="Z805" s="572"/>
    </row>
    <row r="806" spans="1:26" ht="15.75" hidden="1" customHeight="1">
      <c r="A806" s="572"/>
      <c r="B806" s="572"/>
      <c r="C806" s="572"/>
      <c r="D806" s="572"/>
      <c r="E806" s="572"/>
      <c r="F806" s="572"/>
      <c r="G806" s="572"/>
      <c r="H806" s="572"/>
      <c r="I806" s="572"/>
      <c r="J806" s="572"/>
      <c r="K806" s="572"/>
      <c r="L806" s="572"/>
      <c r="M806" s="572"/>
      <c r="N806" s="572"/>
      <c r="O806" s="572"/>
      <c r="P806" s="572"/>
      <c r="Q806" s="572"/>
      <c r="R806" s="572"/>
      <c r="S806" s="572"/>
      <c r="T806" s="572"/>
      <c r="U806" s="572"/>
      <c r="V806" s="572"/>
      <c r="W806" s="572"/>
      <c r="X806" s="572"/>
      <c r="Y806" s="572"/>
      <c r="Z806" s="572"/>
    </row>
    <row r="807" spans="1:26" ht="15.75" hidden="1" customHeight="1">
      <c r="A807" s="572"/>
      <c r="B807" s="572"/>
      <c r="C807" s="572"/>
      <c r="D807" s="572"/>
      <c r="E807" s="572"/>
      <c r="F807" s="572"/>
      <c r="G807" s="572"/>
      <c r="H807" s="572"/>
      <c r="I807" s="572"/>
      <c r="J807" s="572"/>
      <c r="K807" s="572"/>
      <c r="L807" s="572"/>
      <c r="M807" s="572"/>
      <c r="N807" s="572"/>
      <c r="O807" s="572"/>
      <c r="P807" s="572"/>
      <c r="Q807" s="572"/>
      <c r="R807" s="572"/>
      <c r="S807" s="572"/>
      <c r="T807" s="572"/>
      <c r="U807" s="572"/>
      <c r="V807" s="572"/>
      <c r="W807" s="572"/>
      <c r="X807" s="572"/>
      <c r="Y807" s="572"/>
      <c r="Z807" s="572"/>
    </row>
    <row r="808" spans="1:26" ht="15.75" hidden="1" customHeight="1">
      <c r="A808" s="572"/>
      <c r="B808" s="572"/>
      <c r="C808" s="572"/>
      <c r="D808" s="572"/>
      <c r="E808" s="572"/>
      <c r="F808" s="572"/>
      <c r="G808" s="572"/>
      <c r="H808" s="572"/>
      <c r="I808" s="572"/>
      <c r="J808" s="572"/>
      <c r="K808" s="572"/>
      <c r="L808" s="572"/>
      <c r="M808" s="572"/>
      <c r="N808" s="572"/>
      <c r="O808" s="572"/>
      <c r="P808" s="572"/>
      <c r="Q808" s="572"/>
      <c r="R808" s="572"/>
      <c r="S808" s="572"/>
      <c r="T808" s="572"/>
      <c r="U808" s="572"/>
      <c r="V808" s="572"/>
      <c r="W808" s="572"/>
      <c r="X808" s="572"/>
      <c r="Y808" s="572"/>
      <c r="Z808" s="572"/>
    </row>
    <row r="809" spans="1:26" ht="15.75" hidden="1" customHeight="1">
      <c r="A809" s="572"/>
      <c r="B809" s="572"/>
      <c r="C809" s="572"/>
      <c r="D809" s="572"/>
      <c r="E809" s="572"/>
      <c r="F809" s="572"/>
      <c r="G809" s="572"/>
      <c r="H809" s="572"/>
      <c r="I809" s="572"/>
      <c r="J809" s="572"/>
      <c r="K809" s="572"/>
      <c r="L809" s="572"/>
      <c r="M809" s="572"/>
      <c r="N809" s="572"/>
      <c r="O809" s="572"/>
      <c r="P809" s="572"/>
      <c r="Q809" s="572"/>
      <c r="R809" s="572"/>
      <c r="S809" s="572"/>
      <c r="T809" s="572"/>
      <c r="U809" s="572"/>
      <c r="V809" s="572"/>
      <c r="W809" s="572"/>
      <c r="X809" s="572"/>
      <c r="Y809" s="572"/>
      <c r="Z809" s="572"/>
    </row>
    <row r="810" spans="1:26" ht="15.75" hidden="1" customHeight="1">
      <c r="A810" s="572"/>
      <c r="B810" s="572"/>
      <c r="C810" s="572"/>
      <c r="D810" s="572"/>
      <c r="E810" s="572"/>
      <c r="F810" s="572"/>
      <c r="G810" s="572"/>
      <c r="H810" s="572"/>
      <c r="I810" s="572"/>
      <c r="J810" s="572"/>
      <c r="K810" s="572"/>
      <c r="L810" s="572"/>
      <c r="M810" s="572"/>
      <c r="N810" s="572"/>
      <c r="O810" s="572"/>
      <c r="P810" s="572"/>
      <c r="Q810" s="572"/>
      <c r="R810" s="572"/>
      <c r="S810" s="572"/>
      <c r="T810" s="572"/>
      <c r="U810" s="572"/>
      <c r="V810" s="572"/>
      <c r="W810" s="572"/>
      <c r="X810" s="572"/>
      <c r="Y810" s="572"/>
      <c r="Z810" s="572"/>
    </row>
    <row r="811" spans="1:26" ht="15.75" hidden="1" customHeight="1">
      <c r="A811" s="572"/>
      <c r="B811" s="572"/>
      <c r="C811" s="572"/>
      <c r="D811" s="572"/>
      <c r="E811" s="572"/>
      <c r="F811" s="572"/>
      <c r="G811" s="572"/>
      <c r="H811" s="572"/>
      <c r="I811" s="572"/>
      <c r="J811" s="572"/>
      <c r="K811" s="572"/>
      <c r="L811" s="572"/>
      <c r="M811" s="572"/>
      <c r="N811" s="572"/>
      <c r="O811" s="572"/>
      <c r="P811" s="572"/>
      <c r="Q811" s="572"/>
      <c r="R811" s="572"/>
      <c r="S811" s="572"/>
      <c r="T811" s="572"/>
      <c r="U811" s="572"/>
      <c r="V811" s="572"/>
      <c r="W811" s="572"/>
      <c r="X811" s="572"/>
      <c r="Y811" s="572"/>
      <c r="Z811" s="572"/>
    </row>
    <row r="812" spans="1:26" ht="15.75" hidden="1" customHeight="1">
      <c r="A812" s="572"/>
      <c r="B812" s="572"/>
      <c r="C812" s="572"/>
      <c r="D812" s="572"/>
      <c r="E812" s="572"/>
      <c r="F812" s="572"/>
      <c r="G812" s="572"/>
      <c r="H812" s="572"/>
      <c r="I812" s="572"/>
      <c r="J812" s="572"/>
      <c r="K812" s="572"/>
      <c r="L812" s="572"/>
      <c r="M812" s="572"/>
      <c r="N812" s="572"/>
      <c r="O812" s="572"/>
      <c r="P812" s="572"/>
      <c r="Q812" s="572"/>
      <c r="R812" s="572"/>
      <c r="S812" s="572"/>
      <c r="T812" s="572"/>
      <c r="U812" s="572"/>
      <c r="V812" s="572"/>
      <c r="W812" s="572"/>
      <c r="X812" s="572"/>
      <c r="Y812" s="572"/>
      <c r="Z812" s="572"/>
    </row>
    <row r="813" spans="1:26" ht="15.75" hidden="1" customHeight="1">
      <c r="A813" s="572"/>
      <c r="B813" s="572"/>
      <c r="C813" s="572"/>
      <c r="D813" s="572"/>
      <c r="E813" s="572"/>
      <c r="F813" s="572"/>
      <c r="G813" s="572"/>
      <c r="H813" s="572"/>
      <c r="I813" s="572"/>
      <c r="J813" s="572"/>
      <c r="K813" s="572"/>
      <c r="L813" s="572"/>
      <c r="M813" s="572"/>
      <c r="N813" s="572"/>
      <c r="O813" s="572"/>
      <c r="P813" s="572"/>
      <c r="Q813" s="572"/>
      <c r="R813" s="572"/>
      <c r="S813" s="572"/>
      <c r="T813" s="572"/>
      <c r="U813" s="572"/>
      <c r="V813" s="572"/>
      <c r="W813" s="572"/>
      <c r="X813" s="572"/>
      <c r="Y813" s="572"/>
      <c r="Z813" s="572"/>
    </row>
    <row r="814" spans="1:26" ht="15.75" hidden="1" customHeight="1">
      <c r="A814" s="572"/>
      <c r="B814" s="572"/>
      <c r="C814" s="572"/>
      <c r="D814" s="572"/>
      <c r="E814" s="572"/>
      <c r="F814" s="572"/>
      <c r="G814" s="572"/>
      <c r="H814" s="572"/>
      <c r="I814" s="572"/>
      <c r="J814" s="572"/>
      <c r="K814" s="572"/>
      <c r="L814" s="572"/>
      <c r="M814" s="572"/>
      <c r="N814" s="572"/>
      <c r="O814" s="572"/>
      <c r="P814" s="572"/>
      <c r="Q814" s="572"/>
      <c r="R814" s="572"/>
      <c r="S814" s="572"/>
      <c r="T814" s="572"/>
      <c r="U814" s="572"/>
      <c r="V814" s="572"/>
      <c r="W814" s="572"/>
      <c r="X814" s="572"/>
      <c r="Y814" s="572"/>
      <c r="Z814" s="572"/>
    </row>
    <row r="815" spans="1:26" ht="15.75" hidden="1" customHeight="1">
      <c r="A815" s="572"/>
      <c r="B815" s="572"/>
      <c r="C815" s="572"/>
      <c r="D815" s="572"/>
      <c r="E815" s="572"/>
      <c r="F815" s="572"/>
      <c r="G815" s="572"/>
      <c r="H815" s="572"/>
      <c r="I815" s="572"/>
      <c r="J815" s="572"/>
      <c r="K815" s="572"/>
      <c r="L815" s="572"/>
      <c r="M815" s="572"/>
      <c r="N815" s="572"/>
      <c r="O815" s="572"/>
      <c r="P815" s="572"/>
      <c r="Q815" s="572"/>
      <c r="R815" s="572"/>
      <c r="S815" s="572"/>
      <c r="T815" s="572"/>
      <c r="U815" s="572"/>
      <c r="V815" s="572"/>
      <c r="W815" s="572"/>
      <c r="X815" s="572"/>
      <c r="Y815" s="572"/>
      <c r="Z815" s="572"/>
    </row>
    <row r="816" spans="1:26" ht="15.75" hidden="1" customHeight="1">
      <c r="A816" s="572"/>
      <c r="B816" s="572"/>
      <c r="C816" s="572"/>
      <c r="D816" s="572"/>
      <c r="E816" s="572"/>
      <c r="F816" s="572"/>
      <c r="G816" s="572"/>
      <c r="H816" s="572"/>
      <c r="I816" s="572"/>
      <c r="J816" s="572"/>
      <c r="K816" s="572"/>
      <c r="L816" s="572"/>
      <c r="M816" s="572"/>
      <c r="N816" s="572"/>
      <c r="O816" s="572"/>
      <c r="P816" s="572"/>
      <c r="Q816" s="572"/>
      <c r="R816" s="572"/>
      <c r="S816" s="572"/>
      <c r="T816" s="572"/>
      <c r="U816" s="572"/>
      <c r="V816" s="572"/>
      <c r="W816" s="572"/>
      <c r="X816" s="572"/>
      <c r="Y816" s="572"/>
      <c r="Z816" s="572"/>
    </row>
    <row r="817" spans="1:26" ht="15.75" hidden="1" customHeight="1">
      <c r="A817" s="572"/>
      <c r="B817" s="572"/>
      <c r="C817" s="572"/>
      <c r="D817" s="572"/>
      <c r="E817" s="572"/>
      <c r="F817" s="572"/>
      <c r="G817" s="572"/>
      <c r="H817" s="572"/>
      <c r="I817" s="572"/>
      <c r="J817" s="572"/>
      <c r="K817" s="572"/>
      <c r="L817" s="572"/>
      <c r="M817" s="572"/>
      <c r="N817" s="572"/>
      <c r="O817" s="572"/>
      <c r="P817" s="572"/>
      <c r="Q817" s="572"/>
      <c r="R817" s="572"/>
      <c r="S817" s="572"/>
      <c r="T817" s="572"/>
      <c r="U817" s="572"/>
      <c r="V817" s="572"/>
      <c r="W817" s="572"/>
      <c r="X817" s="572"/>
      <c r="Y817" s="572"/>
      <c r="Z817" s="572"/>
    </row>
    <row r="818" spans="1:26" ht="15.75" hidden="1" customHeight="1">
      <c r="A818" s="572"/>
      <c r="B818" s="572"/>
      <c r="C818" s="572"/>
      <c r="D818" s="572"/>
      <c r="E818" s="572"/>
      <c r="F818" s="572"/>
      <c r="G818" s="572"/>
      <c r="H818" s="572"/>
      <c r="I818" s="572"/>
      <c r="J818" s="572"/>
      <c r="K818" s="572"/>
      <c r="L818" s="572"/>
      <c r="M818" s="572"/>
      <c r="N818" s="572"/>
      <c r="O818" s="572"/>
      <c r="P818" s="572"/>
      <c r="Q818" s="572"/>
      <c r="R818" s="572"/>
      <c r="S818" s="572"/>
      <c r="T818" s="572"/>
      <c r="U818" s="572"/>
      <c r="V818" s="572"/>
      <c r="W818" s="572"/>
      <c r="X818" s="572"/>
      <c r="Y818" s="572"/>
      <c r="Z818" s="572"/>
    </row>
    <row r="819" spans="1:26" ht="15.75" hidden="1" customHeight="1">
      <c r="A819" s="572"/>
      <c r="B819" s="572"/>
      <c r="C819" s="572"/>
      <c r="D819" s="572"/>
      <c r="E819" s="572"/>
      <c r="F819" s="572"/>
      <c r="G819" s="572"/>
      <c r="H819" s="572"/>
      <c r="I819" s="572"/>
      <c r="J819" s="572"/>
      <c r="K819" s="572"/>
      <c r="L819" s="572"/>
      <c r="M819" s="572"/>
      <c r="N819" s="572"/>
      <c r="O819" s="572"/>
      <c r="P819" s="572"/>
      <c r="Q819" s="572"/>
      <c r="R819" s="572"/>
      <c r="S819" s="572"/>
      <c r="T819" s="572"/>
      <c r="U819" s="572"/>
      <c r="V819" s="572"/>
      <c r="W819" s="572"/>
      <c r="X819" s="572"/>
      <c r="Y819" s="572"/>
      <c r="Z819" s="572"/>
    </row>
    <row r="820" spans="1:26" ht="15.75" hidden="1" customHeight="1">
      <c r="A820" s="572"/>
      <c r="B820" s="572"/>
      <c r="C820" s="572"/>
      <c r="D820" s="572"/>
      <c r="E820" s="572"/>
      <c r="F820" s="572"/>
      <c r="G820" s="572"/>
      <c r="H820" s="572"/>
      <c r="I820" s="572"/>
      <c r="J820" s="572"/>
      <c r="K820" s="572"/>
      <c r="L820" s="572"/>
      <c r="M820" s="572"/>
      <c r="N820" s="572"/>
      <c r="O820" s="572"/>
      <c r="P820" s="572"/>
      <c r="Q820" s="572"/>
      <c r="R820" s="572"/>
      <c r="S820" s="572"/>
      <c r="T820" s="572"/>
      <c r="U820" s="572"/>
      <c r="V820" s="572"/>
      <c r="W820" s="572"/>
      <c r="X820" s="572"/>
      <c r="Y820" s="572"/>
      <c r="Z820" s="572"/>
    </row>
    <row r="821" spans="1:26" ht="15.75" hidden="1" customHeight="1">
      <c r="A821" s="572"/>
      <c r="B821" s="572"/>
      <c r="C821" s="572"/>
      <c r="D821" s="572"/>
      <c r="E821" s="572"/>
      <c r="F821" s="572"/>
      <c r="G821" s="572"/>
      <c r="H821" s="572"/>
      <c r="I821" s="572"/>
      <c r="J821" s="572"/>
      <c r="K821" s="572"/>
      <c r="L821" s="572"/>
      <c r="M821" s="572"/>
      <c r="N821" s="572"/>
      <c r="O821" s="572"/>
      <c r="P821" s="572"/>
      <c r="Q821" s="572"/>
      <c r="R821" s="572"/>
      <c r="S821" s="572"/>
      <c r="T821" s="572"/>
      <c r="U821" s="572"/>
      <c r="V821" s="572"/>
      <c r="W821" s="572"/>
      <c r="X821" s="572"/>
      <c r="Y821" s="572"/>
      <c r="Z821" s="572"/>
    </row>
    <row r="822" spans="1:26" ht="15.75" hidden="1" customHeight="1">
      <c r="A822" s="572"/>
      <c r="B822" s="572"/>
      <c r="C822" s="572"/>
      <c r="D822" s="572"/>
      <c r="E822" s="572"/>
      <c r="F822" s="572"/>
      <c r="G822" s="572"/>
      <c r="H822" s="572"/>
      <c r="I822" s="572"/>
      <c r="J822" s="572"/>
      <c r="K822" s="572"/>
      <c r="L822" s="572"/>
      <c r="M822" s="572"/>
      <c r="N822" s="572"/>
      <c r="O822" s="572"/>
      <c r="P822" s="572"/>
      <c r="Q822" s="572"/>
      <c r="R822" s="572"/>
      <c r="S822" s="572"/>
      <c r="T822" s="572"/>
      <c r="U822" s="572"/>
      <c r="V822" s="572"/>
      <c r="W822" s="572"/>
      <c r="X822" s="572"/>
      <c r="Y822" s="572"/>
      <c r="Z822" s="572"/>
    </row>
    <row r="823" spans="1:26" ht="15.75" hidden="1" customHeight="1">
      <c r="A823" s="572"/>
      <c r="B823" s="572"/>
      <c r="C823" s="572"/>
      <c r="D823" s="572"/>
      <c r="E823" s="572"/>
      <c r="F823" s="572"/>
      <c r="G823" s="572"/>
      <c r="H823" s="572"/>
      <c r="I823" s="572"/>
      <c r="J823" s="572"/>
      <c r="K823" s="572"/>
      <c r="L823" s="572"/>
      <c r="M823" s="572"/>
      <c r="N823" s="572"/>
      <c r="O823" s="572"/>
      <c r="P823" s="572"/>
      <c r="Q823" s="572"/>
      <c r="R823" s="572"/>
      <c r="S823" s="572"/>
      <c r="T823" s="572"/>
      <c r="U823" s="572"/>
      <c r="V823" s="572"/>
      <c r="W823" s="572"/>
      <c r="X823" s="572"/>
      <c r="Y823" s="572"/>
      <c r="Z823" s="572"/>
    </row>
    <row r="824" spans="1:26" ht="15.75" hidden="1" customHeight="1">
      <c r="A824" s="572"/>
      <c r="B824" s="572"/>
      <c r="C824" s="572"/>
      <c r="D824" s="572"/>
      <c r="E824" s="572"/>
      <c r="F824" s="572"/>
      <c r="G824" s="572"/>
      <c r="H824" s="572"/>
      <c r="I824" s="572"/>
      <c r="J824" s="572"/>
      <c r="K824" s="572"/>
      <c r="L824" s="572"/>
      <c r="M824" s="572"/>
      <c r="N824" s="572"/>
      <c r="O824" s="572"/>
      <c r="P824" s="572"/>
      <c r="Q824" s="572"/>
      <c r="R824" s="572"/>
      <c r="S824" s="572"/>
      <c r="T824" s="572"/>
      <c r="U824" s="572"/>
      <c r="V824" s="572"/>
      <c r="W824" s="572"/>
      <c r="X824" s="572"/>
      <c r="Y824" s="572"/>
      <c r="Z824" s="572"/>
    </row>
    <row r="825" spans="1:26" ht="15.75" hidden="1" customHeight="1">
      <c r="A825" s="572"/>
      <c r="B825" s="572"/>
      <c r="C825" s="572"/>
      <c r="D825" s="572"/>
      <c r="E825" s="572"/>
      <c r="F825" s="572"/>
      <c r="G825" s="572"/>
      <c r="H825" s="572"/>
      <c r="I825" s="572"/>
      <c r="J825" s="572"/>
      <c r="K825" s="572"/>
      <c r="L825" s="572"/>
      <c r="M825" s="572"/>
      <c r="N825" s="572"/>
      <c r="O825" s="572"/>
      <c r="P825" s="572"/>
      <c r="Q825" s="572"/>
      <c r="R825" s="572"/>
      <c r="S825" s="572"/>
      <c r="T825" s="572"/>
      <c r="U825" s="572"/>
      <c r="V825" s="572"/>
      <c r="W825" s="572"/>
      <c r="X825" s="572"/>
      <c r="Y825" s="572"/>
      <c r="Z825" s="572"/>
    </row>
    <row r="826" spans="1:26" ht="15.75" hidden="1" customHeight="1">
      <c r="A826" s="572"/>
      <c r="B826" s="572"/>
      <c r="C826" s="572"/>
      <c r="D826" s="572"/>
      <c r="E826" s="572"/>
      <c r="F826" s="572"/>
      <c r="G826" s="572"/>
      <c r="H826" s="572"/>
      <c r="I826" s="572"/>
      <c r="J826" s="572"/>
      <c r="K826" s="572"/>
      <c r="L826" s="572"/>
      <c r="M826" s="572"/>
      <c r="N826" s="572"/>
      <c r="O826" s="572"/>
      <c r="P826" s="572"/>
      <c r="Q826" s="572"/>
      <c r="R826" s="572"/>
      <c r="S826" s="572"/>
      <c r="T826" s="572"/>
      <c r="U826" s="572"/>
      <c r="V826" s="572"/>
      <c r="W826" s="572"/>
      <c r="X826" s="572"/>
      <c r="Y826" s="572"/>
      <c r="Z826" s="572"/>
    </row>
    <row r="827" spans="1:26" ht="15.75" hidden="1" customHeight="1">
      <c r="A827" s="572"/>
      <c r="B827" s="572"/>
      <c r="C827" s="572"/>
      <c r="D827" s="572"/>
      <c r="E827" s="572"/>
      <c r="F827" s="572"/>
      <c r="G827" s="572"/>
      <c r="H827" s="572"/>
      <c r="I827" s="572"/>
      <c r="J827" s="572"/>
      <c r="K827" s="572"/>
      <c r="L827" s="572"/>
      <c r="M827" s="572"/>
      <c r="N827" s="572"/>
      <c r="O827" s="572"/>
      <c r="P827" s="572"/>
      <c r="Q827" s="572"/>
      <c r="R827" s="572"/>
      <c r="S827" s="572"/>
      <c r="T827" s="572"/>
      <c r="U827" s="572"/>
      <c r="V827" s="572"/>
      <c r="W827" s="572"/>
      <c r="X827" s="572"/>
      <c r="Y827" s="572"/>
      <c r="Z827" s="572"/>
    </row>
    <row r="828" spans="1:26" ht="15.75" hidden="1" customHeight="1">
      <c r="A828" s="572"/>
      <c r="B828" s="572"/>
      <c r="C828" s="572"/>
      <c r="D828" s="572"/>
      <c r="E828" s="572"/>
      <c r="F828" s="572"/>
      <c r="G828" s="572"/>
      <c r="H828" s="572"/>
      <c r="I828" s="572"/>
      <c r="J828" s="572"/>
      <c r="K828" s="572"/>
      <c r="L828" s="572"/>
      <c r="M828" s="572"/>
      <c r="N828" s="572"/>
      <c r="O828" s="572"/>
      <c r="P828" s="572"/>
      <c r="Q828" s="572"/>
      <c r="R828" s="572"/>
      <c r="S828" s="572"/>
      <c r="T828" s="572"/>
      <c r="U828" s="572"/>
      <c r="V828" s="572"/>
      <c r="W828" s="572"/>
      <c r="X828" s="572"/>
      <c r="Y828" s="572"/>
      <c r="Z828" s="572"/>
    </row>
    <row r="829" spans="1:26" ht="15.75" hidden="1" customHeight="1">
      <c r="A829" s="572"/>
      <c r="B829" s="572"/>
      <c r="C829" s="572"/>
      <c r="D829" s="572"/>
      <c r="E829" s="572"/>
      <c r="F829" s="572"/>
      <c r="G829" s="572"/>
      <c r="H829" s="572"/>
      <c r="I829" s="572"/>
      <c r="J829" s="572"/>
      <c r="K829" s="572"/>
      <c r="L829" s="572"/>
      <c r="M829" s="572"/>
      <c r="N829" s="572"/>
      <c r="O829" s="572"/>
      <c r="P829" s="572"/>
      <c r="Q829" s="572"/>
      <c r="R829" s="572"/>
      <c r="S829" s="572"/>
      <c r="T829" s="572"/>
      <c r="U829" s="572"/>
      <c r="V829" s="572"/>
      <c r="W829" s="572"/>
      <c r="X829" s="572"/>
      <c r="Y829" s="572"/>
      <c r="Z829" s="572"/>
    </row>
    <row r="830" spans="1:26" ht="15.75" hidden="1" customHeight="1">
      <c r="A830" s="572"/>
      <c r="B830" s="572"/>
      <c r="C830" s="572"/>
      <c r="D830" s="572"/>
      <c r="E830" s="572"/>
      <c r="F830" s="572"/>
      <c r="G830" s="572"/>
      <c r="H830" s="572"/>
      <c r="I830" s="572"/>
      <c r="J830" s="572"/>
      <c r="K830" s="572"/>
      <c r="L830" s="572"/>
      <c r="M830" s="572"/>
      <c r="N830" s="572"/>
      <c r="O830" s="572"/>
      <c r="P830" s="572"/>
      <c r="Q830" s="572"/>
      <c r="R830" s="572"/>
      <c r="S830" s="572"/>
      <c r="T830" s="572"/>
      <c r="U830" s="572"/>
      <c r="V830" s="572"/>
      <c r="W830" s="572"/>
      <c r="X830" s="572"/>
      <c r="Y830" s="572"/>
      <c r="Z830" s="572"/>
    </row>
    <row r="831" spans="1:26" ht="15.75" hidden="1" customHeight="1">
      <c r="A831" s="572"/>
      <c r="B831" s="572"/>
      <c r="C831" s="572"/>
      <c r="D831" s="572"/>
      <c r="E831" s="572"/>
      <c r="F831" s="572"/>
      <c r="G831" s="572"/>
      <c r="H831" s="572"/>
      <c r="I831" s="572"/>
      <c r="J831" s="572"/>
      <c r="K831" s="572"/>
      <c r="L831" s="572"/>
      <c r="M831" s="572"/>
      <c r="N831" s="572"/>
      <c r="O831" s="572"/>
      <c r="P831" s="572"/>
      <c r="Q831" s="572"/>
      <c r="R831" s="572"/>
      <c r="S831" s="572"/>
      <c r="T831" s="572"/>
      <c r="U831" s="572"/>
      <c r="V831" s="572"/>
      <c r="W831" s="572"/>
      <c r="X831" s="572"/>
      <c r="Y831" s="572"/>
      <c r="Z831" s="572"/>
    </row>
    <row r="832" spans="1:26" ht="15.75" hidden="1" customHeight="1">
      <c r="A832" s="572"/>
      <c r="B832" s="572"/>
      <c r="C832" s="572"/>
      <c r="D832" s="572"/>
      <c r="E832" s="572"/>
      <c r="F832" s="572"/>
      <c r="G832" s="572"/>
      <c r="H832" s="572"/>
      <c r="I832" s="572"/>
      <c r="J832" s="572"/>
      <c r="K832" s="572"/>
      <c r="L832" s="572"/>
      <c r="M832" s="572"/>
      <c r="N832" s="572"/>
      <c r="O832" s="572"/>
      <c r="P832" s="572"/>
      <c r="Q832" s="572"/>
      <c r="R832" s="572"/>
      <c r="S832" s="572"/>
      <c r="T832" s="572"/>
      <c r="U832" s="572"/>
      <c r="V832" s="572"/>
      <c r="W832" s="572"/>
      <c r="X832" s="572"/>
      <c r="Y832" s="572"/>
      <c r="Z832" s="572"/>
    </row>
    <row r="833" spans="1:26" ht="15.75" hidden="1" customHeight="1">
      <c r="A833" s="572"/>
      <c r="B833" s="572"/>
      <c r="C833" s="572"/>
      <c r="D833" s="572"/>
      <c r="E833" s="572"/>
      <c r="F833" s="572"/>
      <c r="G833" s="572"/>
      <c r="H833" s="572"/>
      <c r="I833" s="572"/>
      <c r="J833" s="572"/>
      <c r="K833" s="572"/>
      <c r="L833" s="572"/>
      <c r="M833" s="572"/>
      <c r="N833" s="572"/>
      <c r="O833" s="572"/>
      <c r="P833" s="572"/>
      <c r="Q833" s="572"/>
      <c r="R833" s="572"/>
      <c r="S833" s="572"/>
      <c r="T833" s="572"/>
      <c r="U833" s="572"/>
      <c r="V833" s="572"/>
      <c r="W833" s="572"/>
      <c r="X833" s="572"/>
      <c r="Y833" s="572"/>
      <c r="Z833" s="572"/>
    </row>
    <row r="834" spans="1:26" ht="15.75" hidden="1" customHeight="1">
      <c r="A834" s="572"/>
      <c r="B834" s="572"/>
      <c r="C834" s="572"/>
      <c r="D834" s="572"/>
      <c r="E834" s="572"/>
      <c r="F834" s="572"/>
      <c r="G834" s="572"/>
      <c r="H834" s="572"/>
      <c r="I834" s="572"/>
      <c r="J834" s="572"/>
      <c r="K834" s="572"/>
      <c r="L834" s="572"/>
      <c r="M834" s="572"/>
      <c r="N834" s="572"/>
      <c r="O834" s="572"/>
      <c r="P834" s="572"/>
      <c r="Q834" s="572"/>
      <c r="R834" s="572"/>
      <c r="S834" s="572"/>
      <c r="T834" s="572"/>
      <c r="U834" s="572"/>
      <c r="V834" s="572"/>
      <c r="W834" s="572"/>
      <c r="X834" s="572"/>
      <c r="Y834" s="572"/>
      <c r="Z834" s="572"/>
    </row>
    <row r="835" spans="1:26" ht="15.75" hidden="1" customHeight="1">
      <c r="A835" s="572"/>
      <c r="B835" s="572"/>
      <c r="C835" s="572"/>
      <c r="D835" s="572"/>
      <c r="E835" s="572"/>
      <c r="F835" s="572"/>
      <c r="G835" s="572"/>
      <c r="H835" s="572"/>
      <c r="I835" s="572"/>
      <c r="J835" s="572"/>
      <c r="K835" s="572"/>
      <c r="L835" s="572"/>
      <c r="M835" s="572"/>
      <c r="N835" s="572"/>
      <c r="O835" s="572"/>
      <c r="P835" s="572"/>
      <c r="Q835" s="572"/>
      <c r="R835" s="572"/>
      <c r="S835" s="572"/>
      <c r="T835" s="572"/>
      <c r="U835" s="572"/>
      <c r="V835" s="572"/>
      <c r="W835" s="572"/>
      <c r="X835" s="572"/>
      <c r="Y835" s="572"/>
      <c r="Z835" s="572"/>
    </row>
    <row r="836" spans="1:26" ht="15.75" hidden="1" customHeight="1">
      <c r="A836" s="572"/>
      <c r="B836" s="572"/>
      <c r="C836" s="572"/>
      <c r="D836" s="572"/>
      <c r="E836" s="572"/>
      <c r="F836" s="572"/>
      <c r="G836" s="572"/>
      <c r="H836" s="572"/>
      <c r="I836" s="572"/>
      <c r="J836" s="572"/>
      <c r="K836" s="572"/>
      <c r="L836" s="572"/>
      <c r="M836" s="572"/>
      <c r="N836" s="572"/>
      <c r="O836" s="572"/>
      <c r="P836" s="572"/>
      <c r="Q836" s="572"/>
      <c r="R836" s="572"/>
      <c r="S836" s="572"/>
      <c r="T836" s="572"/>
      <c r="U836" s="572"/>
      <c r="V836" s="572"/>
      <c r="W836" s="572"/>
      <c r="X836" s="572"/>
      <c r="Y836" s="572"/>
      <c r="Z836" s="572"/>
    </row>
    <row r="837" spans="1:26" ht="15.75" hidden="1" customHeight="1">
      <c r="A837" s="572"/>
      <c r="B837" s="572"/>
      <c r="C837" s="572"/>
      <c r="D837" s="572"/>
      <c r="E837" s="572"/>
      <c r="F837" s="572"/>
      <c r="G837" s="572"/>
      <c r="H837" s="572"/>
      <c r="I837" s="572"/>
      <c r="J837" s="572"/>
      <c r="K837" s="572"/>
      <c r="L837" s="572"/>
      <c r="M837" s="572"/>
      <c r="N837" s="572"/>
      <c r="O837" s="572"/>
      <c r="P837" s="572"/>
      <c r="Q837" s="572"/>
      <c r="R837" s="572"/>
      <c r="S837" s="572"/>
      <c r="T837" s="572"/>
      <c r="U837" s="572"/>
      <c r="V837" s="572"/>
      <c r="W837" s="572"/>
      <c r="X837" s="572"/>
      <c r="Y837" s="572"/>
      <c r="Z837" s="572"/>
    </row>
    <row r="838" spans="1:26" ht="15.75" hidden="1" customHeight="1">
      <c r="A838" s="572"/>
      <c r="B838" s="572"/>
      <c r="C838" s="572"/>
      <c r="D838" s="572"/>
      <c r="E838" s="572"/>
      <c r="F838" s="572"/>
      <c r="G838" s="572"/>
      <c r="H838" s="572"/>
      <c r="I838" s="572"/>
      <c r="J838" s="572"/>
      <c r="K838" s="572"/>
      <c r="L838" s="572"/>
      <c r="M838" s="572"/>
      <c r="N838" s="572"/>
      <c r="O838" s="572"/>
      <c r="P838" s="572"/>
      <c r="Q838" s="572"/>
      <c r="R838" s="572"/>
      <c r="S838" s="572"/>
      <c r="T838" s="572"/>
      <c r="U838" s="572"/>
      <c r="V838" s="572"/>
      <c r="W838" s="572"/>
      <c r="X838" s="572"/>
      <c r="Y838" s="572"/>
      <c r="Z838" s="572"/>
    </row>
    <row r="839" spans="1:26" ht="15.75" hidden="1" customHeight="1">
      <c r="A839" s="572"/>
      <c r="B839" s="572"/>
      <c r="C839" s="572"/>
      <c r="D839" s="572"/>
      <c r="E839" s="572"/>
      <c r="F839" s="572"/>
      <c r="G839" s="572"/>
      <c r="H839" s="572"/>
      <c r="I839" s="572"/>
      <c r="J839" s="572"/>
      <c r="K839" s="572"/>
      <c r="L839" s="572"/>
      <c r="M839" s="572"/>
      <c r="N839" s="572"/>
      <c r="O839" s="572"/>
      <c r="P839" s="572"/>
      <c r="Q839" s="572"/>
      <c r="R839" s="572"/>
      <c r="S839" s="572"/>
      <c r="T839" s="572"/>
      <c r="U839" s="572"/>
      <c r="V839" s="572"/>
      <c r="W839" s="572"/>
      <c r="X839" s="572"/>
      <c r="Y839" s="572"/>
      <c r="Z839" s="572"/>
    </row>
    <row r="840" spans="1:26" ht="15.75" hidden="1" customHeight="1">
      <c r="A840" s="572"/>
      <c r="B840" s="572"/>
      <c r="C840" s="572"/>
      <c r="D840" s="572"/>
      <c r="E840" s="572"/>
      <c r="F840" s="572"/>
      <c r="G840" s="572"/>
      <c r="H840" s="572"/>
      <c r="I840" s="572"/>
      <c r="J840" s="572"/>
      <c r="K840" s="572"/>
      <c r="L840" s="572"/>
      <c r="M840" s="572"/>
      <c r="N840" s="572"/>
      <c r="O840" s="572"/>
      <c r="P840" s="572"/>
      <c r="Q840" s="572"/>
      <c r="R840" s="572"/>
      <c r="S840" s="572"/>
      <c r="T840" s="572"/>
      <c r="U840" s="572"/>
      <c r="V840" s="572"/>
      <c r="W840" s="572"/>
      <c r="X840" s="572"/>
      <c r="Y840" s="572"/>
      <c r="Z840" s="572"/>
    </row>
    <row r="841" spans="1:26" ht="15.75" hidden="1" customHeight="1">
      <c r="A841" s="572"/>
      <c r="B841" s="572"/>
      <c r="C841" s="572"/>
      <c r="D841" s="572"/>
      <c r="E841" s="572"/>
      <c r="F841" s="572"/>
      <c r="G841" s="572"/>
      <c r="H841" s="572"/>
      <c r="I841" s="572"/>
      <c r="J841" s="572"/>
      <c r="K841" s="572"/>
      <c r="L841" s="572"/>
      <c r="M841" s="572"/>
      <c r="N841" s="572"/>
      <c r="O841" s="572"/>
      <c r="P841" s="572"/>
      <c r="Q841" s="572"/>
      <c r="R841" s="572"/>
      <c r="S841" s="572"/>
      <c r="T841" s="572"/>
      <c r="U841" s="572"/>
      <c r="V841" s="572"/>
      <c r="W841" s="572"/>
      <c r="X841" s="572"/>
      <c r="Y841" s="572"/>
      <c r="Z841" s="572"/>
    </row>
    <row r="842" spans="1:26" ht="15.75" hidden="1" customHeight="1">
      <c r="A842" s="572"/>
      <c r="B842" s="572"/>
      <c r="C842" s="572"/>
      <c r="D842" s="572"/>
      <c r="E842" s="572"/>
      <c r="F842" s="572"/>
      <c r="G842" s="572"/>
      <c r="H842" s="572"/>
      <c r="I842" s="572"/>
      <c r="J842" s="572"/>
      <c r="K842" s="572"/>
      <c r="L842" s="572"/>
      <c r="M842" s="572"/>
      <c r="N842" s="572"/>
      <c r="O842" s="572"/>
      <c r="P842" s="572"/>
      <c r="Q842" s="572"/>
      <c r="R842" s="572"/>
      <c r="S842" s="572"/>
      <c r="T842" s="572"/>
      <c r="U842" s="572"/>
      <c r="V842" s="572"/>
      <c r="W842" s="572"/>
      <c r="X842" s="572"/>
      <c r="Y842" s="572"/>
      <c r="Z842" s="572"/>
    </row>
    <row r="843" spans="1:26" ht="15.75" hidden="1" customHeight="1">
      <c r="A843" s="572"/>
      <c r="B843" s="572"/>
      <c r="C843" s="572"/>
      <c r="D843" s="572"/>
      <c r="E843" s="572"/>
      <c r="F843" s="572"/>
      <c r="G843" s="572"/>
      <c r="H843" s="572"/>
      <c r="I843" s="572"/>
      <c r="J843" s="572"/>
      <c r="K843" s="572"/>
      <c r="L843" s="572"/>
      <c r="M843" s="572"/>
      <c r="N843" s="572"/>
      <c r="O843" s="572"/>
      <c r="P843" s="572"/>
      <c r="Q843" s="572"/>
      <c r="R843" s="572"/>
      <c r="S843" s="572"/>
      <c r="T843" s="572"/>
      <c r="U843" s="572"/>
      <c r="V843" s="572"/>
      <c r="W843" s="572"/>
      <c r="X843" s="572"/>
      <c r="Y843" s="572"/>
      <c r="Z843" s="572"/>
    </row>
    <row r="844" spans="1:26" ht="15.75" hidden="1" customHeight="1">
      <c r="A844" s="572"/>
      <c r="B844" s="572"/>
      <c r="C844" s="572"/>
      <c r="D844" s="572"/>
      <c r="E844" s="572"/>
      <c r="F844" s="572"/>
      <c r="G844" s="572"/>
      <c r="H844" s="572"/>
      <c r="I844" s="572"/>
      <c r="J844" s="572"/>
      <c r="K844" s="572"/>
      <c r="L844" s="572"/>
      <c r="M844" s="572"/>
      <c r="N844" s="572"/>
      <c r="O844" s="572"/>
      <c r="P844" s="572"/>
      <c r="Q844" s="572"/>
      <c r="R844" s="572"/>
      <c r="S844" s="572"/>
      <c r="T844" s="572"/>
      <c r="U844" s="572"/>
      <c r="V844" s="572"/>
      <c r="W844" s="572"/>
      <c r="X844" s="572"/>
      <c r="Y844" s="572"/>
      <c r="Z844" s="572"/>
    </row>
    <row r="845" spans="1:26" ht="15.75" hidden="1" customHeight="1">
      <c r="A845" s="572"/>
      <c r="B845" s="572"/>
      <c r="C845" s="572"/>
      <c r="D845" s="572"/>
      <c r="E845" s="572"/>
      <c r="F845" s="572"/>
      <c r="G845" s="572"/>
      <c r="H845" s="572"/>
      <c r="I845" s="572"/>
      <c r="J845" s="572"/>
      <c r="K845" s="572"/>
      <c r="L845" s="572"/>
      <c r="M845" s="572"/>
      <c r="N845" s="572"/>
      <c r="O845" s="572"/>
      <c r="P845" s="572"/>
      <c r="Q845" s="572"/>
      <c r="R845" s="572"/>
      <c r="S845" s="572"/>
      <c r="T845" s="572"/>
      <c r="U845" s="572"/>
      <c r="V845" s="572"/>
      <c r="W845" s="572"/>
      <c r="X845" s="572"/>
      <c r="Y845" s="572"/>
      <c r="Z845" s="572"/>
    </row>
    <row r="846" spans="1:26" ht="15.75" hidden="1" customHeight="1">
      <c r="A846" s="572"/>
      <c r="B846" s="572"/>
      <c r="C846" s="572"/>
      <c r="D846" s="572"/>
      <c r="E846" s="572"/>
      <c r="F846" s="572"/>
      <c r="G846" s="572"/>
      <c r="H846" s="572"/>
      <c r="I846" s="572"/>
      <c r="J846" s="572"/>
      <c r="K846" s="572"/>
      <c r="L846" s="572"/>
      <c r="M846" s="572"/>
      <c r="N846" s="572"/>
      <c r="O846" s="572"/>
      <c r="P846" s="572"/>
      <c r="Q846" s="572"/>
      <c r="R846" s="572"/>
      <c r="S846" s="572"/>
      <c r="T846" s="572"/>
      <c r="U846" s="572"/>
      <c r="V846" s="572"/>
      <c r="W846" s="572"/>
      <c r="X846" s="572"/>
      <c r="Y846" s="572"/>
      <c r="Z846" s="572"/>
    </row>
    <row r="847" spans="1:26" ht="15.75" hidden="1" customHeight="1">
      <c r="A847" s="572"/>
      <c r="B847" s="572"/>
      <c r="C847" s="572"/>
      <c r="D847" s="572"/>
      <c r="E847" s="572"/>
      <c r="F847" s="572"/>
      <c r="G847" s="572"/>
      <c r="H847" s="572"/>
      <c r="I847" s="572"/>
      <c r="J847" s="572"/>
      <c r="K847" s="572"/>
      <c r="L847" s="572"/>
      <c r="M847" s="572"/>
      <c r="N847" s="572"/>
      <c r="O847" s="572"/>
      <c r="P847" s="572"/>
      <c r="Q847" s="572"/>
      <c r="R847" s="572"/>
      <c r="S847" s="572"/>
      <c r="T847" s="572"/>
      <c r="U847" s="572"/>
      <c r="V847" s="572"/>
      <c r="W847" s="572"/>
      <c r="X847" s="572"/>
      <c r="Y847" s="572"/>
      <c r="Z847" s="572"/>
    </row>
    <row r="848" spans="1:26" ht="15.75" hidden="1" customHeight="1">
      <c r="A848" s="572"/>
      <c r="B848" s="572"/>
      <c r="C848" s="572"/>
      <c r="D848" s="572"/>
      <c r="E848" s="572"/>
      <c r="F848" s="572"/>
      <c r="G848" s="572"/>
      <c r="H848" s="572"/>
      <c r="I848" s="572"/>
      <c r="J848" s="572"/>
      <c r="K848" s="572"/>
      <c r="L848" s="572"/>
      <c r="M848" s="572"/>
      <c r="N848" s="572"/>
      <c r="O848" s="572"/>
      <c r="P848" s="572"/>
      <c r="Q848" s="572"/>
      <c r="R848" s="572"/>
      <c r="S848" s="572"/>
      <c r="T848" s="572"/>
      <c r="U848" s="572"/>
      <c r="V848" s="572"/>
      <c r="W848" s="572"/>
      <c r="X848" s="572"/>
      <c r="Y848" s="572"/>
      <c r="Z848" s="572"/>
    </row>
    <row r="849" spans="1:26" ht="15.75" hidden="1" customHeight="1">
      <c r="A849" s="572"/>
      <c r="B849" s="572"/>
      <c r="C849" s="572"/>
      <c r="D849" s="572"/>
      <c r="E849" s="572"/>
      <c r="F849" s="572"/>
      <c r="G849" s="572"/>
      <c r="H849" s="572"/>
      <c r="I849" s="572"/>
      <c r="J849" s="572"/>
      <c r="K849" s="572"/>
      <c r="L849" s="572"/>
      <c r="M849" s="572"/>
      <c r="N849" s="572"/>
      <c r="O849" s="572"/>
      <c r="P849" s="572"/>
      <c r="Q849" s="572"/>
      <c r="R849" s="572"/>
      <c r="S849" s="572"/>
      <c r="T849" s="572"/>
      <c r="U849" s="572"/>
      <c r="V849" s="572"/>
      <c r="W849" s="572"/>
      <c r="X849" s="572"/>
      <c r="Y849" s="572"/>
      <c r="Z849" s="572"/>
    </row>
    <row r="850" spans="1:26" ht="15.75" hidden="1" customHeight="1">
      <c r="A850" s="572"/>
      <c r="B850" s="572"/>
      <c r="C850" s="572"/>
      <c r="D850" s="572"/>
      <c r="E850" s="572"/>
      <c r="F850" s="572"/>
      <c r="G850" s="572"/>
      <c r="H850" s="572"/>
      <c r="I850" s="572"/>
      <c r="J850" s="572"/>
      <c r="K850" s="572"/>
      <c r="L850" s="572"/>
      <c r="M850" s="572"/>
      <c r="N850" s="572"/>
      <c r="O850" s="572"/>
      <c r="P850" s="572"/>
      <c r="Q850" s="572"/>
      <c r="R850" s="572"/>
      <c r="S850" s="572"/>
      <c r="T850" s="572"/>
      <c r="U850" s="572"/>
      <c r="V850" s="572"/>
      <c r="W850" s="572"/>
      <c r="X850" s="572"/>
      <c r="Y850" s="572"/>
      <c r="Z850" s="572"/>
    </row>
    <row r="851" spans="1:26" ht="15.75" hidden="1" customHeight="1">
      <c r="A851" s="572"/>
      <c r="B851" s="572"/>
      <c r="C851" s="572"/>
      <c r="D851" s="572"/>
      <c r="E851" s="572"/>
      <c r="F851" s="572"/>
      <c r="G851" s="572"/>
      <c r="H851" s="572"/>
      <c r="I851" s="572"/>
      <c r="J851" s="572"/>
      <c r="K851" s="572"/>
      <c r="L851" s="572"/>
      <c r="M851" s="572"/>
      <c r="N851" s="572"/>
      <c r="O851" s="572"/>
      <c r="P851" s="572"/>
      <c r="Q851" s="572"/>
      <c r="R851" s="572"/>
      <c r="S851" s="572"/>
      <c r="T851" s="572"/>
      <c r="U851" s="572"/>
      <c r="V851" s="572"/>
      <c r="W851" s="572"/>
      <c r="X851" s="572"/>
      <c r="Y851" s="572"/>
      <c r="Z851" s="572"/>
    </row>
    <row r="852" spans="1:26" ht="15.75" hidden="1" customHeight="1">
      <c r="A852" s="572"/>
      <c r="B852" s="572"/>
      <c r="C852" s="572"/>
      <c r="D852" s="572"/>
      <c r="E852" s="572"/>
      <c r="F852" s="572"/>
      <c r="G852" s="572"/>
      <c r="H852" s="572"/>
      <c r="I852" s="572"/>
      <c r="J852" s="572"/>
      <c r="K852" s="572"/>
      <c r="L852" s="572"/>
      <c r="M852" s="572"/>
      <c r="N852" s="572"/>
      <c r="O852" s="572"/>
      <c r="P852" s="572"/>
      <c r="Q852" s="572"/>
      <c r="R852" s="572"/>
      <c r="S852" s="572"/>
      <c r="T852" s="572"/>
      <c r="U852" s="572"/>
      <c r="V852" s="572"/>
      <c r="W852" s="572"/>
      <c r="X852" s="572"/>
      <c r="Y852" s="572"/>
      <c r="Z852" s="572"/>
    </row>
    <row r="853" spans="1:26" ht="15.75" hidden="1" customHeight="1">
      <c r="A853" s="572"/>
      <c r="B853" s="572"/>
      <c r="C853" s="572"/>
      <c r="D853" s="572"/>
      <c r="E853" s="572"/>
      <c r="F853" s="572"/>
      <c r="G853" s="572"/>
      <c r="H853" s="572"/>
      <c r="I853" s="572"/>
      <c r="J853" s="572"/>
      <c r="K853" s="572"/>
      <c r="L853" s="572"/>
      <c r="M853" s="572"/>
      <c r="N853" s="572"/>
      <c r="O853" s="572"/>
      <c r="P853" s="572"/>
      <c r="Q853" s="572"/>
      <c r="R853" s="572"/>
      <c r="S853" s="572"/>
      <c r="T853" s="572"/>
      <c r="U853" s="572"/>
      <c r="V853" s="572"/>
      <c r="W853" s="572"/>
      <c r="X853" s="572"/>
      <c r="Y853" s="572"/>
      <c r="Z853" s="572"/>
    </row>
    <row r="854" spans="1:26" ht="15.75" hidden="1" customHeight="1">
      <c r="A854" s="572"/>
      <c r="B854" s="572"/>
      <c r="C854" s="572"/>
      <c r="D854" s="572"/>
      <c r="E854" s="572"/>
      <c r="F854" s="572"/>
      <c r="G854" s="572"/>
      <c r="H854" s="572"/>
      <c r="I854" s="572"/>
      <c r="J854" s="572"/>
      <c r="K854" s="572"/>
      <c r="L854" s="572"/>
      <c r="M854" s="572"/>
      <c r="N854" s="572"/>
      <c r="O854" s="572"/>
      <c r="P854" s="572"/>
      <c r="Q854" s="572"/>
      <c r="R854" s="572"/>
      <c r="S854" s="572"/>
      <c r="T854" s="572"/>
      <c r="U854" s="572"/>
      <c r="V854" s="572"/>
      <c r="W854" s="572"/>
      <c r="X854" s="572"/>
      <c r="Y854" s="572"/>
      <c r="Z854" s="572"/>
    </row>
    <row r="855" spans="1:26" ht="15.75" hidden="1" customHeight="1">
      <c r="A855" s="572"/>
      <c r="B855" s="572"/>
      <c r="C855" s="572"/>
      <c r="D855" s="572"/>
      <c r="E855" s="572"/>
      <c r="F855" s="572"/>
      <c r="G855" s="572"/>
      <c r="H855" s="572"/>
      <c r="I855" s="572"/>
      <c r="J855" s="572"/>
      <c r="K855" s="572"/>
      <c r="L855" s="572"/>
      <c r="M855" s="572"/>
      <c r="N855" s="572"/>
      <c r="O855" s="572"/>
      <c r="P855" s="572"/>
      <c r="Q855" s="572"/>
      <c r="R855" s="572"/>
      <c r="S855" s="572"/>
      <c r="T855" s="572"/>
      <c r="U855" s="572"/>
      <c r="V855" s="572"/>
      <c r="W855" s="572"/>
      <c r="X855" s="572"/>
      <c r="Y855" s="572"/>
      <c r="Z855" s="572"/>
    </row>
    <row r="856" spans="1:26" ht="15.75" hidden="1" customHeight="1">
      <c r="A856" s="572"/>
      <c r="B856" s="572"/>
      <c r="C856" s="572"/>
      <c r="D856" s="572"/>
      <c r="E856" s="572"/>
      <c r="F856" s="572"/>
      <c r="G856" s="572"/>
      <c r="H856" s="572"/>
      <c r="I856" s="572"/>
      <c r="J856" s="572"/>
      <c r="K856" s="572"/>
      <c r="L856" s="572"/>
      <c r="M856" s="572"/>
      <c r="N856" s="572"/>
      <c r="O856" s="572"/>
      <c r="P856" s="572"/>
      <c r="Q856" s="572"/>
      <c r="R856" s="572"/>
      <c r="S856" s="572"/>
      <c r="T856" s="572"/>
      <c r="U856" s="572"/>
      <c r="V856" s="572"/>
      <c r="W856" s="572"/>
      <c r="X856" s="572"/>
      <c r="Y856" s="572"/>
      <c r="Z856" s="572"/>
    </row>
    <row r="857" spans="1:26" ht="15.75" hidden="1" customHeight="1">
      <c r="A857" s="572"/>
      <c r="B857" s="572"/>
      <c r="C857" s="572"/>
      <c r="D857" s="572"/>
      <c r="E857" s="572"/>
      <c r="F857" s="572"/>
      <c r="G857" s="572"/>
      <c r="H857" s="572"/>
      <c r="I857" s="572"/>
      <c r="J857" s="572"/>
      <c r="K857" s="572"/>
      <c r="L857" s="572"/>
      <c r="M857" s="572"/>
      <c r="N857" s="572"/>
      <c r="O857" s="572"/>
      <c r="P857" s="572"/>
      <c r="Q857" s="572"/>
      <c r="R857" s="572"/>
      <c r="S857" s="572"/>
      <c r="T857" s="572"/>
      <c r="U857" s="572"/>
      <c r="V857" s="572"/>
      <c r="W857" s="572"/>
      <c r="X857" s="572"/>
      <c r="Y857" s="572"/>
      <c r="Z857" s="572"/>
    </row>
    <row r="858" spans="1:26" ht="15.75" hidden="1" customHeight="1">
      <c r="A858" s="572"/>
      <c r="B858" s="572"/>
      <c r="C858" s="572"/>
      <c r="D858" s="572"/>
      <c r="E858" s="572"/>
      <c r="F858" s="572"/>
      <c r="G858" s="572"/>
      <c r="H858" s="572"/>
      <c r="I858" s="572"/>
      <c r="J858" s="572"/>
      <c r="K858" s="572"/>
      <c r="L858" s="572"/>
      <c r="M858" s="572"/>
      <c r="N858" s="572"/>
      <c r="O858" s="572"/>
      <c r="P858" s="572"/>
      <c r="Q858" s="572"/>
      <c r="R858" s="572"/>
      <c r="S858" s="572"/>
      <c r="T858" s="572"/>
      <c r="U858" s="572"/>
      <c r="V858" s="572"/>
      <c r="W858" s="572"/>
      <c r="X858" s="572"/>
      <c r="Y858" s="572"/>
      <c r="Z858" s="572"/>
    </row>
    <row r="859" spans="1:26" ht="15.75" hidden="1" customHeight="1">
      <c r="A859" s="572"/>
      <c r="B859" s="572"/>
      <c r="C859" s="572"/>
      <c r="D859" s="572"/>
      <c r="E859" s="572"/>
      <c r="F859" s="572"/>
      <c r="G859" s="572"/>
      <c r="H859" s="572"/>
      <c r="I859" s="572"/>
      <c r="J859" s="572"/>
      <c r="K859" s="572"/>
      <c r="L859" s="572"/>
      <c r="M859" s="572"/>
      <c r="N859" s="572"/>
      <c r="O859" s="572"/>
      <c r="P859" s="572"/>
      <c r="Q859" s="572"/>
      <c r="R859" s="572"/>
      <c r="S859" s="572"/>
      <c r="T859" s="572"/>
      <c r="U859" s="572"/>
      <c r="V859" s="572"/>
      <c r="W859" s="572"/>
      <c r="X859" s="572"/>
      <c r="Y859" s="572"/>
      <c r="Z859" s="572"/>
    </row>
    <row r="860" spans="1:26" ht="15.75" hidden="1" customHeight="1">
      <c r="A860" s="572"/>
      <c r="B860" s="572"/>
      <c r="C860" s="572"/>
      <c r="D860" s="572"/>
      <c r="E860" s="572"/>
      <c r="F860" s="572"/>
      <c r="G860" s="572"/>
      <c r="H860" s="572"/>
      <c r="I860" s="572"/>
      <c r="J860" s="572"/>
      <c r="K860" s="572"/>
      <c r="L860" s="572"/>
      <c r="M860" s="572"/>
      <c r="N860" s="572"/>
      <c r="O860" s="572"/>
      <c r="P860" s="572"/>
      <c r="Q860" s="572"/>
      <c r="R860" s="572"/>
      <c r="S860" s="572"/>
      <c r="T860" s="572"/>
      <c r="U860" s="572"/>
      <c r="V860" s="572"/>
      <c r="W860" s="572"/>
      <c r="X860" s="572"/>
      <c r="Y860" s="572"/>
      <c r="Z860" s="572"/>
    </row>
    <row r="861" spans="1:26" ht="15.75" hidden="1" customHeight="1">
      <c r="A861" s="572"/>
      <c r="B861" s="572"/>
      <c r="C861" s="572"/>
      <c r="D861" s="572"/>
      <c r="E861" s="572"/>
      <c r="F861" s="572"/>
      <c r="G861" s="572"/>
      <c r="H861" s="572"/>
      <c r="I861" s="572"/>
      <c r="J861" s="572"/>
      <c r="K861" s="572"/>
      <c r="L861" s="572"/>
      <c r="M861" s="572"/>
      <c r="N861" s="572"/>
      <c r="O861" s="572"/>
      <c r="P861" s="572"/>
      <c r="Q861" s="572"/>
      <c r="R861" s="572"/>
      <c r="S861" s="572"/>
      <c r="T861" s="572"/>
      <c r="U861" s="572"/>
      <c r="V861" s="572"/>
      <c r="W861" s="572"/>
      <c r="X861" s="572"/>
      <c r="Y861" s="572"/>
      <c r="Z861" s="572"/>
    </row>
    <row r="862" spans="1:26" ht="15.75" hidden="1" customHeight="1">
      <c r="A862" s="572"/>
      <c r="B862" s="572"/>
      <c r="C862" s="572"/>
      <c r="D862" s="572"/>
      <c r="E862" s="572"/>
      <c r="F862" s="572"/>
      <c r="G862" s="572"/>
      <c r="H862" s="572"/>
      <c r="I862" s="572"/>
      <c r="J862" s="572"/>
      <c r="K862" s="572"/>
      <c r="L862" s="572"/>
      <c r="M862" s="572"/>
      <c r="N862" s="572"/>
      <c r="O862" s="572"/>
      <c r="P862" s="572"/>
      <c r="Q862" s="572"/>
      <c r="R862" s="572"/>
      <c r="S862" s="572"/>
      <c r="T862" s="572"/>
      <c r="U862" s="572"/>
      <c r="V862" s="572"/>
      <c r="W862" s="572"/>
      <c r="X862" s="572"/>
      <c r="Y862" s="572"/>
      <c r="Z862" s="572"/>
    </row>
    <row r="863" spans="1:26" ht="15.75" hidden="1" customHeight="1">
      <c r="A863" s="572"/>
      <c r="B863" s="572"/>
      <c r="C863" s="572"/>
      <c r="D863" s="572"/>
      <c r="E863" s="572"/>
      <c r="F863" s="572"/>
      <c r="G863" s="572"/>
      <c r="H863" s="572"/>
      <c r="I863" s="572"/>
      <c r="J863" s="572"/>
      <c r="K863" s="572"/>
      <c r="L863" s="572"/>
      <c r="M863" s="572"/>
      <c r="N863" s="572"/>
      <c r="O863" s="572"/>
      <c r="P863" s="572"/>
      <c r="Q863" s="572"/>
      <c r="R863" s="572"/>
      <c r="S863" s="572"/>
      <c r="T863" s="572"/>
      <c r="U863" s="572"/>
      <c r="V863" s="572"/>
      <c r="W863" s="572"/>
      <c r="X863" s="572"/>
      <c r="Y863" s="572"/>
      <c r="Z863" s="572"/>
    </row>
    <row r="864" spans="1:26" ht="15.75" hidden="1" customHeight="1">
      <c r="A864" s="572"/>
      <c r="B864" s="572"/>
      <c r="C864" s="572"/>
      <c r="D864" s="572"/>
      <c r="E864" s="572"/>
      <c r="F864" s="572"/>
      <c r="G864" s="572"/>
      <c r="H864" s="572"/>
      <c r="I864" s="572"/>
      <c r="J864" s="572"/>
      <c r="K864" s="572"/>
      <c r="L864" s="572"/>
      <c r="M864" s="572"/>
      <c r="N864" s="572"/>
      <c r="O864" s="572"/>
      <c r="P864" s="572"/>
      <c r="Q864" s="572"/>
      <c r="R864" s="572"/>
      <c r="S864" s="572"/>
      <c r="T864" s="572"/>
      <c r="U864" s="572"/>
      <c r="V864" s="572"/>
      <c r="W864" s="572"/>
      <c r="X864" s="572"/>
      <c r="Y864" s="572"/>
      <c r="Z864" s="572"/>
    </row>
    <row r="865" spans="1:26" ht="15.75" hidden="1" customHeight="1">
      <c r="A865" s="572"/>
      <c r="B865" s="572"/>
      <c r="C865" s="572"/>
      <c r="D865" s="572"/>
      <c r="E865" s="572"/>
      <c r="F865" s="572"/>
      <c r="G865" s="572"/>
      <c r="H865" s="572"/>
      <c r="I865" s="572"/>
      <c r="J865" s="572"/>
      <c r="K865" s="572"/>
      <c r="L865" s="572"/>
      <c r="M865" s="572"/>
      <c r="N865" s="572"/>
      <c r="O865" s="572"/>
      <c r="P865" s="572"/>
      <c r="Q865" s="572"/>
      <c r="R865" s="572"/>
      <c r="S865" s="572"/>
      <c r="T865" s="572"/>
      <c r="U865" s="572"/>
      <c r="V865" s="572"/>
      <c r="W865" s="572"/>
      <c r="X865" s="572"/>
      <c r="Y865" s="572"/>
      <c r="Z865" s="572"/>
    </row>
    <row r="866" spans="1:26" ht="15.75" hidden="1" customHeight="1">
      <c r="A866" s="572"/>
      <c r="B866" s="572"/>
      <c r="C866" s="572"/>
      <c r="D866" s="572"/>
      <c r="E866" s="572"/>
      <c r="F866" s="572"/>
      <c r="G866" s="572"/>
      <c r="H866" s="572"/>
      <c r="I866" s="572"/>
      <c r="J866" s="572"/>
      <c r="K866" s="572"/>
      <c r="L866" s="572"/>
      <c r="M866" s="572"/>
      <c r="N866" s="572"/>
      <c r="O866" s="572"/>
      <c r="P866" s="572"/>
      <c r="Q866" s="572"/>
      <c r="R866" s="572"/>
      <c r="S866" s="572"/>
      <c r="T866" s="572"/>
      <c r="U866" s="572"/>
      <c r="V866" s="572"/>
      <c r="W866" s="572"/>
      <c r="X866" s="572"/>
      <c r="Y866" s="572"/>
      <c r="Z866" s="572"/>
    </row>
    <row r="867" spans="1:26" ht="15.75" hidden="1" customHeight="1">
      <c r="A867" s="572"/>
      <c r="B867" s="572"/>
      <c r="C867" s="572"/>
      <c r="D867" s="572"/>
      <c r="E867" s="572"/>
      <c r="F867" s="572"/>
      <c r="G867" s="572"/>
      <c r="H867" s="572"/>
      <c r="I867" s="572"/>
      <c r="J867" s="572"/>
      <c r="K867" s="572"/>
      <c r="L867" s="572"/>
      <c r="M867" s="572"/>
      <c r="N867" s="572"/>
      <c r="O867" s="572"/>
      <c r="P867" s="572"/>
      <c r="Q867" s="572"/>
      <c r="R867" s="572"/>
      <c r="S867" s="572"/>
      <c r="T867" s="572"/>
      <c r="U867" s="572"/>
      <c r="V867" s="572"/>
      <c r="W867" s="572"/>
      <c r="X867" s="572"/>
      <c r="Y867" s="572"/>
      <c r="Z867" s="572"/>
    </row>
    <row r="868" spans="1:26" ht="15.75" hidden="1" customHeight="1">
      <c r="A868" s="572"/>
      <c r="B868" s="572"/>
      <c r="C868" s="572"/>
      <c r="D868" s="572"/>
      <c r="E868" s="572"/>
      <c r="F868" s="572"/>
      <c r="G868" s="572"/>
      <c r="H868" s="572"/>
      <c r="I868" s="572"/>
      <c r="J868" s="572"/>
      <c r="K868" s="572"/>
      <c r="L868" s="572"/>
      <c r="M868" s="572"/>
      <c r="N868" s="572"/>
      <c r="O868" s="572"/>
      <c r="P868" s="572"/>
      <c r="Q868" s="572"/>
      <c r="R868" s="572"/>
      <c r="S868" s="572"/>
      <c r="T868" s="572"/>
      <c r="U868" s="572"/>
      <c r="V868" s="572"/>
      <c r="W868" s="572"/>
      <c r="X868" s="572"/>
      <c r="Y868" s="572"/>
      <c r="Z868" s="572"/>
    </row>
    <row r="869" spans="1:26" ht="15.75" hidden="1" customHeight="1">
      <c r="A869" s="572"/>
      <c r="B869" s="572"/>
      <c r="C869" s="572"/>
      <c r="D869" s="572"/>
      <c r="E869" s="572"/>
      <c r="F869" s="572"/>
      <c r="G869" s="572"/>
      <c r="H869" s="572"/>
      <c r="I869" s="572"/>
      <c r="J869" s="572"/>
      <c r="K869" s="572"/>
      <c r="L869" s="572"/>
      <c r="M869" s="572"/>
      <c r="N869" s="572"/>
      <c r="O869" s="572"/>
      <c r="P869" s="572"/>
      <c r="Q869" s="572"/>
      <c r="R869" s="572"/>
      <c r="S869" s="572"/>
      <c r="T869" s="572"/>
      <c r="U869" s="572"/>
      <c r="V869" s="572"/>
      <c r="W869" s="572"/>
      <c r="X869" s="572"/>
      <c r="Y869" s="572"/>
      <c r="Z869" s="572"/>
    </row>
    <row r="870" spans="1:26" ht="15.75" hidden="1" customHeight="1">
      <c r="A870" s="572"/>
      <c r="B870" s="572"/>
      <c r="C870" s="572"/>
      <c r="D870" s="572"/>
      <c r="E870" s="572"/>
      <c r="F870" s="572"/>
      <c r="G870" s="572"/>
      <c r="H870" s="572"/>
      <c r="I870" s="572"/>
      <c r="J870" s="572"/>
      <c r="K870" s="572"/>
      <c r="L870" s="572"/>
      <c r="M870" s="572"/>
      <c r="N870" s="572"/>
      <c r="O870" s="572"/>
      <c r="P870" s="572"/>
      <c r="Q870" s="572"/>
      <c r="R870" s="572"/>
      <c r="S870" s="572"/>
      <c r="T870" s="572"/>
      <c r="U870" s="572"/>
      <c r="V870" s="572"/>
      <c r="W870" s="572"/>
      <c r="X870" s="572"/>
      <c r="Y870" s="572"/>
      <c r="Z870" s="572"/>
    </row>
    <row r="871" spans="1:26" ht="15.75" hidden="1" customHeight="1">
      <c r="A871" s="572"/>
      <c r="B871" s="572"/>
      <c r="C871" s="572"/>
      <c r="D871" s="572"/>
      <c r="E871" s="572"/>
      <c r="F871" s="572"/>
      <c r="G871" s="572"/>
      <c r="H871" s="572"/>
      <c r="I871" s="572"/>
      <c r="J871" s="572"/>
      <c r="K871" s="572"/>
      <c r="L871" s="572"/>
      <c r="M871" s="572"/>
      <c r="N871" s="572"/>
      <c r="O871" s="572"/>
      <c r="P871" s="572"/>
      <c r="Q871" s="572"/>
      <c r="R871" s="572"/>
      <c r="S871" s="572"/>
      <c r="T871" s="572"/>
      <c r="U871" s="572"/>
      <c r="V871" s="572"/>
      <c r="W871" s="572"/>
      <c r="X871" s="572"/>
      <c r="Y871" s="572"/>
      <c r="Z871" s="572"/>
    </row>
    <row r="872" spans="1:26" ht="15.75" hidden="1" customHeight="1">
      <c r="A872" s="572"/>
      <c r="B872" s="572"/>
      <c r="C872" s="572"/>
      <c r="D872" s="572"/>
      <c r="E872" s="572"/>
      <c r="F872" s="572"/>
      <c r="G872" s="572"/>
      <c r="H872" s="572"/>
      <c r="I872" s="572"/>
      <c r="J872" s="572"/>
      <c r="K872" s="572"/>
      <c r="L872" s="572"/>
      <c r="M872" s="572"/>
      <c r="N872" s="572"/>
      <c r="O872" s="572"/>
      <c r="P872" s="572"/>
      <c r="Q872" s="572"/>
      <c r="R872" s="572"/>
      <c r="S872" s="572"/>
      <c r="T872" s="572"/>
      <c r="U872" s="572"/>
      <c r="V872" s="572"/>
      <c r="W872" s="572"/>
      <c r="X872" s="572"/>
      <c r="Y872" s="572"/>
      <c r="Z872" s="572"/>
    </row>
    <row r="873" spans="1:26" ht="15.75" hidden="1" customHeight="1">
      <c r="A873" s="572"/>
      <c r="B873" s="572"/>
      <c r="C873" s="572"/>
      <c r="D873" s="572"/>
      <c r="E873" s="572"/>
      <c r="F873" s="572"/>
      <c r="G873" s="572"/>
      <c r="H873" s="572"/>
      <c r="I873" s="572"/>
      <c r="J873" s="572"/>
      <c r="K873" s="572"/>
      <c r="L873" s="572"/>
      <c r="M873" s="572"/>
      <c r="N873" s="572"/>
      <c r="O873" s="572"/>
      <c r="P873" s="572"/>
      <c r="Q873" s="572"/>
      <c r="R873" s="572"/>
      <c r="S873" s="572"/>
      <c r="T873" s="572"/>
      <c r="U873" s="572"/>
      <c r="V873" s="572"/>
      <c r="W873" s="572"/>
      <c r="X873" s="572"/>
      <c r="Y873" s="572"/>
      <c r="Z873" s="572"/>
    </row>
    <row r="874" spans="1:26" ht="15.75" hidden="1" customHeight="1">
      <c r="A874" s="572"/>
      <c r="B874" s="572"/>
      <c r="C874" s="572"/>
      <c r="D874" s="572"/>
      <c r="E874" s="572"/>
      <c r="F874" s="572"/>
      <c r="G874" s="572"/>
      <c r="H874" s="572"/>
      <c r="I874" s="572"/>
      <c r="J874" s="572"/>
      <c r="K874" s="572"/>
      <c r="L874" s="572"/>
      <c r="M874" s="572"/>
      <c r="N874" s="572"/>
      <c r="O874" s="572"/>
      <c r="P874" s="572"/>
      <c r="Q874" s="572"/>
      <c r="R874" s="572"/>
      <c r="S874" s="572"/>
      <c r="T874" s="572"/>
      <c r="U874" s="572"/>
      <c r="V874" s="572"/>
      <c r="W874" s="572"/>
      <c r="X874" s="572"/>
      <c r="Y874" s="572"/>
      <c r="Z874" s="572"/>
    </row>
    <row r="875" spans="1:26" ht="15.75" hidden="1" customHeight="1">
      <c r="A875" s="572"/>
      <c r="B875" s="572"/>
      <c r="C875" s="572"/>
      <c r="D875" s="572"/>
      <c r="E875" s="572"/>
      <c r="F875" s="572"/>
      <c r="G875" s="572"/>
      <c r="H875" s="572"/>
      <c r="I875" s="572"/>
      <c r="J875" s="572"/>
      <c r="K875" s="572"/>
      <c r="L875" s="572"/>
      <c r="M875" s="572"/>
      <c r="N875" s="572"/>
      <c r="O875" s="572"/>
      <c r="P875" s="572"/>
      <c r="Q875" s="572"/>
      <c r="R875" s="572"/>
      <c r="S875" s="572"/>
      <c r="T875" s="572"/>
      <c r="U875" s="572"/>
      <c r="V875" s="572"/>
      <c r="W875" s="572"/>
      <c r="X875" s="572"/>
      <c r="Y875" s="572"/>
      <c r="Z875" s="572"/>
    </row>
    <row r="876" spans="1:26" ht="15.75" hidden="1" customHeight="1">
      <c r="A876" s="572"/>
      <c r="B876" s="572"/>
      <c r="C876" s="572"/>
      <c r="D876" s="572"/>
      <c r="E876" s="572"/>
      <c r="F876" s="572"/>
      <c r="G876" s="572"/>
      <c r="H876" s="572"/>
      <c r="I876" s="572"/>
      <c r="J876" s="572"/>
      <c r="K876" s="572"/>
      <c r="L876" s="572"/>
      <c r="M876" s="572"/>
      <c r="N876" s="572"/>
      <c r="O876" s="572"/>
      <c r="P876" s="572"/>
      <c r="Q876" s="572"/>
      <c r="R876" s="572"/>
      <c r="S876" s="572"/>
      <c r="T876" s="572"/>
      <c r="U876" s="572"/>
      <c r="V876" s="572"/>
      <c r="W876" s="572"/>
      <c r="X876" s="572"/>
      <c r="Y876" s="572"/>
      <c r="Z876" s="572"/>
    </row>
    <row r="877" spans="1:26" ht="15.75" hidden="1" customHeight="1">
      <c r="A877" s="572"/>
      <c r="B877" s="572"/>
      <c r="C877" s="572"/>
      <c r="D877" s="572"/>
      <c r="E877" s="572"/>
      <c r="F877" s="572"/>
      <c r="G877" s="572"/>
      <c r="H877" s="572"/>
      <c r="I877" s="572"/>
      <c r="J877" s="572"/>
      <c r="K877" s="572"/>
      <c r="L877" s="572"/>
      <c r="M877" s="572"/>
      <c r="N877" s="572"/>
      <c r="O877" s="572"/>
      <c r="P877" s="572"/>
      <c r="Q877" s="572"/>
      <c r="R877" s="572"/>
      <c r="S877" s="572"/>
      <c r="T877" s="572"/>
      <c r="U877" s="572"/>
      <c r="V877" s="572"/>
      <c r="W877" s="572"/>
      <c r="X877" s="572"/>
      <c r="Y877" s="572"/>
      <c r="Z877" s="572"/>
    </row>
    <row r="878" spans="1:26" ht="15.75" hidden="1" customHeight="1">
      <c r="A878" s="572"/>
      <c r="B878" s="572"/>
      <c r="C878" s="572"/>
      <c r="D878" s="572"/>
      <c r="E878" s="572"/>
      <c r="F878" s="572"/>
      <c r="G878" s="572"/>
      <c r="H878" s="572"/>
      <c r="I878" s="572"/>
      <c r="J878" s="572"/>
      <c r="K878" s="572"/>
      <c r="L878" s="572"/>
      <c r="M878" s="572"/>
      <c r="N878" s="572"/>
      <c r="O878" s="572"/>
      <c r="P878" s="572"/>
      <c r="Q878" s="572"/>
      <c r="R878" s="572"/>
      <c r="S878" s="572"/>
      <c r="T878" s="572"/>
      <c r="U878" s="572"/>
      <c r="V878" s="572"/>
      <c r="W878" s="572"/>
      <c r="X878" s="572"/>
      <c r="Y878" s="572"/>
      <c r="Z878" s="572"/>
    </row>
    <row r="879" spans="1:26" ht="15.75" hidden="1" customHeight="1">
      <c r="A879" s="572"/>
      <c r="B879" s="572"/>
      <c r="C879" s="572"/>
      <c r="D879" s="572"/>
      <c r="E879" s="572"/>
      <c r="F879" s="572"/>
      <c r="G879" s="572"/>
      <c r="H879" s="572"/>
      <c r="I879" s="572"/>
      <c r="J879" s="572"/>
      <c r="K879" s="572"/>
      <c r="L879" s="572"/>
      <c r="M879" s="572"/>
      <c r="N879" s="572"/>
      <c r="O879" s="572"/>
      <c r="P879" s="572"/>
      <c r="Q879" s="572"/>
      <c r="R879" s="572"/>
      <c r="S879" s="572"/>
      <c r="T879" s="572"/>
      <c r="U879" s="572"/>
      <c r="V879" s="572"/>
      <c r="W879" s="572"/>
      <c r="X879" s="572"/>
      <c r="Y879" s="572"/>
      <c r="Z879" s="572"/>
    </row>
    <row r="880" spans="1:26" ht="15.75" hidden="1" customHeight="1">
      <c r="A880" s="572"/>
      <c r="B880" s="572"/>
      <c r="C880" s="572"/>
      <c r="D880" s="572"/>
      <c r="E880" s="572"/>
      <c r="F880" s="572"/>
      <c r="G880" s="572"/>
      <c r="H880" s="572"/>
      <c r="I880" s="572"/>
      <c r="J880" s="572"/>
      <c r="K880" s="572"/>
      <c r="L880" s="572"/>
      <c r="M880" s="572"/>
      <c r="N880" s="572"/>
      <c r="O880" s="572"/>
      <c r="P880" s="572"/>
      <c r="Q880" s="572"/>
      <c r="R880" s="572"/>
      <c r="S880" s="572"/>
      <c r="T880" s="572"/>
      <c r="U880" s="572"/>
      <c r="V880" s="572"/>
      <c r="W880" s="572"/>
      <c r="X880" s="572"/>
      <c r="Y880" s="572"/>
      <c r="Z880" s="572"/>
    </row>
    <row r="881" spans="1:26" ht="15.75" hidden="1" customHeight="1">
      <c r="A881" s="572"/>
      <c r="B881" s="572"/>
      <c r="C881" s="572"/>
      <c r="D881" s="572"/>
      <c r="E881" s="572"/>
      <c r="F881" s="572"/>
      <c r="G881" s="572"/>
      <c r="H881" s="572"/>
      <c r="I881" s="572"/>
      <c r="J881" s="572"/>
      <c r="K881" s="572"/>
      <c r="L881" s="572"/>
      <c r="M881" s="572"/>
      <c r="N881" s="572"/>
      <c r="O881" s="572"/>
      <c r="P881" s="572"/>
      <c r="Q881" s="572"/>
      <c r="R881" s="572"/>
      <c r="S881" s="572"/>
      <c r="T881" s="572"/>
      <c r="U881" s="572"/>
      <c r="V881" s="572"/>
      <c r="W881" s="572"/>
      <c r="X881" s="572"/>
      <c r="Y881" s="572"/>
      <c r="Z881" s="572"/>
    </row>
    <row r="882" spans="1:26" ht="15.75" hidden="1" customHeight="1">
      <c r="A882" s="572"/>
      <c r="B882" s="572"/>
      <c r="C882" s="572"/>
      <c r="D882" s="572"/>
      <c r="E882" s="572"/>
      <c r="F882" s="572"/>
      <c r="G882" s="572"/>
      <c r="H882" s="572"/>
      <c r="I882" s="572"/>
      <c r="J882" s="572"/>
      <c r="K882" s="572"/>
      <c r="L882" s="572"/>
      <c r="M882" s="572"/>
      <c r="N882" s="572"/>
      <c r="O882" s="572"/>
      <c r="P882" s="572"/>
      <c r="Q882" s="572"/>
      <c r="R882" s="572"/>
      <c r="S882" s="572"/>
      <c r="T882" s="572"/>
      <c r="U882" s="572"/>
      <c r="V882" s="572"/>
      <c r="W882" s="572"/>
      <c r="X882" s="572"/>
      <c r="Y882" s="572"/>
      <c r="Z882" s="572"/>
    </row>
    <row r="883" spans="1:26" ht="15.75" hidden="1" customHeight="1">
      <c r="A883" s="572"/>
      <c r="B883" s="572"/>
      <c r="C883" s="572"/>
      <c r="D883" s="572"/>
      <c r="E883" s="572"/>
      <c r="F883" s="572"/>
      <c r="G883" s="572"/>
      <c r="H883" s="572"/>
      <c r="I883" s="572"/>
      <c r="J883" s="572"/>
      <c r="K883" s="572"/>
      <c r="L883" s="572"/>
      <c r="M883" s="572"/>
      <c r="N883" s="572"/>
      <c r="O883" s="572"/>
      <c r="P883" s="572"/>
      <c r="Q883" s="572"/>
      <c r="R883" s="572"/>
      <c r="S883" s="572"/>
      <c r="T883" s="572"/>
      <c r="U883" s="572"/>
      <c r="V883" s="572"/>
      <c r="W883" s="572"/>
      <c r="X883" s="572"/>
      <c r="Y883" s="572"/>
      <c r="Z883" s="572"/>
    </row>
    <row r="884" spans="1:26" ht="15.75" hidden="1" customHeight="1">
      <c r="A884" s="572"/>
      <c r="B884" s="572"/>
      <c r="C884" s="572"/>
      <c r="D884" s="572"/>
      <c r="E884" s="572"/>
      <c r="F884" s="572"/>
      <c r="G884" s="572"/>
      <c r="H884" s="572"/>
      <c r="I884" s="572"/>
      <c r="J884" s="572"/>
      <c r="K884" s="572"/>
      <c r="L884" s="572"/>
      <c r="M884" s="572"/>
      <c r="N884" s="572"/>
      <c r="O884" s="572"/>
      <c r="P884" s="572"/>
      <c r="Q884" s="572"/>
      <c r="R884" s="572"/>
      <c r="S884" s="572"/>
      <c r="T884" s="572"/>
      <c r="U884" s="572"/>
      <c r="V884" s="572"/>
      <c r="W884" s="572"/>
      <c r="X884" s="572"/>
      <c r="Y884" s="572"/>
      <c r="Z884" s="572"/>
    </row>
    <row r="885" spans="1:26" ht="15.75" hidden="1" customHeight="1">
      <c r="A885" s="572"/>
      <c r="B885" s="572"/>
      <c r="C885" s="572"/>
      <c r="D885" s="572"/>
      <c r="E885" s="572"/>
      <c r="F885" s="572"/>
      <c r="G885" s="572"/>
      <c r="H885" s="572"/>
      <c r="I885" s="572"/>
      <c r="J885" s="572"/>
      <c r="K885" s="572"/>
      <c r="L885" s="572"/>
      <c r="M885" s="572"/>
      <c r="N885" s="572"/>
      <c r="O885" s="572"/>
      <c r="P885" s="572"/>
      <c r="Q885" s="572"/>
      <c r="R885" s="572"/>
      <c r="S885" s="572"/>
      <c r="T885" s="572"/>
      <c r="U885" s="572"/>
      <c r="V885" s="572"/>
      <c r="W885" s="572"/>
      <c r="X885" s="572"/>
      <c r="Y885" s="572"/>
      <c r="Z885" s="572"/>
    </row>
    <row r="886" spans="1:26" ht="15.75" hidden="1" customHeight="1">
      <c r="A886" s="572"/>
      <c r="B886" s="572"/>
      <c r="C886" s="572"/>
      <c r="D886" s="572"/>
      <c r="E886" s="572"/>
      <c r="F886" s="572"/>
      <c r="G886" s="572"/>
      <c r="H886" s="572"/>
      <c r="I886" s="572"/>
      <c r="J886" s="572"/>
      <c r="K886" s="572"/>
      <c r="L886" s="572"/>
      <c r="M886" s="572"/>
      <c r="N886" s="572"/>
      <c r="O886" s="572"/>
      <c r="P886" s="572"/>
      <c r="Q886" s="572"/>
      <c r="R886" s="572"/>
      <c r="S886" s="572"/>
      <c r="T886" s="572"/>
      <c r="U886" s="572"/>
      <c r="V886" s="572"/>
      <c r="W886" s="572"/>
      <c r="X886" s="572"/>
      <c r="Y886" s="572"/>
      <c r="Z886" s="572"/>
    </row>
    <row r="887" spans="1:26" ht="15.75" hidden="1" customHeight="1">
      <c r="A887" s="572"/>
      <c r="B887" s="572"/>
      <c r="C887" s="572"/>
      <c r="D887" s="572"/>
      <c r="E887" s="572"/>
      <c r="F887" s="572"/>
      <c r="G887" s="572"/>
      <c r="H887" s="572"/>
      <c r="I887" s="572"/>
      <c r="J887" s="572"/>
      <c r="K887" s="572"/>
      <c r="L887" s="572"/>
      <c r="M887" s="572"/>
      <c r="N887" s="572"/>
      <c r="O887" s="572"/>
      <c r="P887" s="572"/>
      <c r="Q887" s="572"/>
      <c r="R887" s="572"/>
      <c r="S887" s="572"/>
      <c r="T887" s="572"/>
      <c r="U887" s="572"/>
      <c r="V887" s="572"/>
      <c r="W887" s="572"/>
      <c r="X887" s="572"/>
      <c r="Y887" s="572"/>
      <c r="Z887" s="572"/>
    </row>
    <row r="888" spans="1:26" ht="15.75" hidden="1" customHeight="1">
      <c r="A888" s="572"/>
      <c r="B888" s="572"/>
      <c r="C888" s="572"/>
      <c r="D888" s="572"/>
      <c r="E888" s="572"/>
      <c r="F888" s="572"/>
      <c r="G888" s="572"/>
      <c r="H888" s="572"/>
      <c r="I888" s="572"/>
      <c r="J888" s="572"/>
      <c r="K888" s="572"/>
      <c r="L888" s="572"/>
      <c r="M888" s="572"/>
      <c r="N888" s="572"/>
      <c r="O888" s="572"/>
      <c r="P888" s="572"/>
      <c r="Q888" s="572"/>
      <c r="R888" s="572"/>
      <c r="S888" s="572"/>
      <c r="T888" s="572"/>
      <c r="U888" s="572"/>
      <c r="V888" s="572"/>
      <c r="W888" s="572"/>
      <c r="X888" s="572"/>
      <c r="Y888" s="572"/>
      <c r="Z888" s="572"/>
    </row>
    <row r="889" spans="1:26" ht="15.75" hidden="1" customHeight="1">
      <c r="A889" s="572"/>
      <c r="B889" s="572"/>
      <c r="C889" s="572"/>
      <c r="D889" s="572"/>
      <c r="E889" s="572"/>
      <c r="F889" s="572"/>
      <c r="G889" s="572"/>
      <c r="H889" s="572"/>
      <c r="I889" s="572"/>
      <c r="J889" s="572"/>
      <c r="K889" s="572"/>
      <c r="L889" s="572"/>
      <c r="M889" s="572"/>
      <c r="N889" s="572"/>
      <c r="O889" s="572"/>
      <c r="P889" s="572"/>
      <c r="Q889" s="572"/>
      <c r="R889" s="572"/>
      <c r="S889" s="572"/>
      <c r="T889" s="572"/>
      <c r="U889" s="572"/>
      <c r="V889" s="572"/>
      <c r="W889" s="572"/>
      <c r="X889" s="572"/>
      <c r="Y889" s="572"/>
      <c r="Z889" s="572"/>
    </row>
    <row r="890" spans="1:26" ht="15.75" hidden="1" customHeight="1">
      <c r="A890" s="572"/>
      <c r="B890" s="572"/>
      <c r="C890" s="572"/>
      <c r="D890" s="572"/>
      <c r="E890" s="572"/>
      <c r="F890" s="572"/>
      <c r="G890" s="572"/>
      <c r="H890" s="572"/>
      <c r="I890" s="572"/>
      <c r="J890" s="572"/>
      <c r="K890" s="572"/>
      <c r="L890" s="572"/>
      <c r="M890" s="572"/>
      <c r="N890" s="572"/>
      <c r="O890" s="572"/>
      <c r="P890" s="572"/>
      <c r="Q890" s="572"/>
      <c r="R890" s="572"/>
      <c r="S890" s="572"/>
      <c r="T890" s="572"/>
      <c r="U890" s="572"/>
      <c r="V890" s="572"/>
      <c r="W890" s="572"/>
      <c r="X890" s="572"/>
      <c r="Y890" s="572"/>
      <c r="Z890" s="572"/>
    </row>
    <row r="891" spans="1:26" ht="15.75" hidden="1" customHeight="1">
      <c r="A891" s="572"/>
      <c r="B891" s="572"/>
      <c r="C891" s="572"/>
      <c r="D891" s="572"/>
      <c r="E891" s="572"/>
      <c r="F891" s="572"/>
      <c r="G891" s="572"/>
      <c r="H891" s="572"/>
      <c r="I891" s="572"/>
      <c r="J891" s="572"/>
      <c r="K891" s="572"/>
      <c r="L891" s="572"/>
      <c r="M891" s="572"/>
      <c r="N891" s="572"/>
      <c r="O891" s="572"/>
      <c r="P891" s="572"/>
      <c r="Q891" s="572"/>
      <c r="R891" s="572"/>
      <c r="S891" s="572"/>
      <c r="T891" s="572"/>
      <c r="U891" s="572"/>
      <c r="V891" s="572"/>
      <c r="W891" s="572"/>
      <c r="X891" s="572"/>
      <c r="Y891" s="572"/>
      <c r="Z891" s="572"/>
    </row>
    <row r="892" spans="1:26" ht="15.75" hidden="1" customHeight="1">
      <c r="A892" s="572"/>
      <c r="B892" s="572"/>
      <c r="C892" s="572"/>
      <c r="D892" s="572"/>
      <c r="E892" s="572"/>
      <c r="F892" s="572"/>
      <c r="G892" s="572"/>
      <c r="H892" s="572"/>
      <c r="I892" s="572"/>
      <c r="J892" s="572"/>
      <c r="K892" s="572"/>
      <c r="L892" s="572"/>
      <c r="M892" s="572"/>
      <c r="N892" s="572"/>
      <c r="O892" s="572"/>
      <c r="P892" s="572"/>
      <c r="Q892" s="572"/>
      <c r="R892" s="572"/>
      <c r="S892" s="572"/>
      <c r="T892" s="572"/>
      <c r="U892" s="572"/>
      <c r="V892" s="572"/>
      <c r="W892" s="572"/>
      <c r="X892" s="572"/>
      <c r="Y892" s="572"/>
      <c r="Z892" s="572"/>
    </row>
    <row r="893" spans="1:26" ht="15.75" hidden="1" customHeight="1">
      <c r="A893" s="572"/>
      <c r="B893" s="572"/>
      <c r="C893" s="572"/>
      <c r="D893" s="572"/>
      <c r="E893" s="572"/>
      <c r="F893" s="572"/>
      <c r="G893" s="572"/>
      <c r="H893" s="572"/>
      <c r="I893" s="572"/>
      <c r="J893" s="572"/>
      <c r="K893" s="572"/>
      <c r="L893" s="572"/>
      <c r="M893" s="572"/>
      <c r="N893" s="572"/>
      <c r="O893" s="572"/>
      <c r="P893" s="572"/>
      <c r="Q893" s="572"/>
      <c r="R893" s="572"/>
      <c r="S893" s="572"/>
      <c r="T893" s="572"/>
      <c r="U893" s="572"/>
      <c r="V893" s="572"/>
      <c r="W893" s="572"/>
      <c r="X893" s="572"/>
      <c r="Y893" s="572"/>
      <c r="Z893" s="572"/>
    </row>
    <row r="894" spans="1:26" ht="15.75" hidden="1" customHeight="1">
      <c r="A894" s="572"/>
      <c r="B894" s="572"/>
      <c r="C894" s="572"/>
      <c r="D894" s="572"/>
      <c r="E894" s="572"/>
      <c r="F894" s="572"/>
      <c r="G894" s="572"/>
      <c r="H894" s="572"/>
      <c r="I894" s="572"/>
      <c r="J894" s="572"/>
      <c r="K894" s="572"/>
      <c r="L894" s="572"/>
      <c r="M894" s="572"/>
      <c r="N894" s="572"/>
      <c r="O894" s="572"/>
      <c r="P894" s="572"/>
      <c r="Q894" s="572"/>
      <c r="R894" s="572"/>
      <c r="S894" s="572"/>
      <c r="T894" s="572"/>
      <c r="U894" s="572"/>
      <c r="V894" s="572"/>
      <c r="W894" s="572"/>
      <c r="X894" s="572"/>
      <c r="Y894" s="572"/>
      <c r="Z894" s="572"/>
    </row>
    <row r="895" spans="1:26" ht="15.75" hidden="1" customHeight="1">
      <c r="A895" s="572"/>
      <c r="B895" s="572"/>
      <c r="C895" s="572"/>
      <c r="D895" s="572"/>
      <c r="E895" s="572"/>
      <c r="F895" s="572"/>
      <c r="G895" s="572"/>
      <c r="H895" s="572"/>
      <c r="I895" s="572"/>
      <c r="J895" s="572"/>
      <c r="K895" s="572"/>
      <c r="L895" s="572"/>
      <c r="M895" s="572"/>
      <c r="N895" s="572"/>
      <c r="O895" s="572"/>
      <c r="P895" s="572"/>
      <c r="Q895" s="572"/>
      <c r="R895" s="572"/>
      <c r="S895" s="572"/>
      <c r="T895" s="572"/>
      <c r="U895" s="572"/>
      <c r="V895" s="572"/>
      <c r="W895" s="572"/>
      <c r="X895" s="572"/>
      <c r="Y895" s="572"/>
      <c r="Z895" s="572"/>
    </row>
    <row r="896" spans="1:26" ht="15.75" hidden="1" customHeight="1">
      <c r="A896" s="572"/>
      <c r="B896" s="572"/>
      <c r="C896" s="572"/>
      <c r="D896" s="572"/>
      <c r="E896" s="572"/>
      <c r="F896" s="572"/>
      <c r="G896" s="572"/>
      <c r="H896" s="572"/>
      <c r="I896" s="572"/>
      <c r="J896" s="572"/>
      <c r="K896" s="572"/>
      <c r="L896" s="572"/>
      <c r="M896" s="572"/>
      <c r="N896" s="572"/>
      <c r="O896" s="572"/>
      <c r="P896" s="572"/>
      <c r="Q896" s="572"/>
      <c r="R896" s="572"/>
      <c r="S896" s="572"/>
      <c r="T896" s="572"/>
      <c r="U896" s="572"/>
      <c r="V896" s="572"/>
      <c r="W896" s="572"/>
      <c r="X896" s="572"/>
      <c r="Y896" s="572"/>
      <c r="Z896" s="572"/>
    </row>
    <row r="897" spans="1:26" ht="15.75" hidden="1" customHeight="1">
      <c r="A897" s="572"/>
      <c r="B897" s="572"/>
      <c r="C897" s="572"/>
      <c r="D897" s="572"/>
      <c r="E897" s="572"/>
      <c r="F897" s="572"/>
      <c r="G897" s="572"/>
      <c r="H897" s="572"/>
      <c r="I897" s="572"/>
      <c r="J897" s="572"/>
      <c r="K897" s="572"/>
      <c r="L897" s="572"/>
      <c r="M897" s="572"/>
      <c r="N897" s="572"/>
      <c r="O897" s="572"/>
      <c r="P897" s="572"/>
      <c r="Q897" s="572"/>
      <c r="R897" s="572"/>
      <c r="S897" s="572"/>
      <c r="T897" s="572"/>
      <c r="U897" s="572"/>
      <c r="V897" s="572"/>
      <c r="W897" s="572"/>
      <c r="X897" s="572"/>
      <c r="Y897" s="572"/>
      <c r="Z897" s="572"/>
    </row>
    <row r="898" spans="1:26" ht="15.75" hidden="1" customHeight="1">
      <c r="A898" s="572"/>
      <c r="B898" s="572"/>
      <c r="C898" s="572"/>
      <c r="D898" s="572"/>
      <c r="E898" s="572"/>
      <c r="F898" s="572"/>
      <c r="G898" s="572"/>
      <c r="H898" s="572"/>
      <c r="I898" s="572"/>
      <c r="J898" s="572"/>
      <c r="K898" s="572"/>
      <c r="L898" s="572"/>
      <c r="M898" s="572"/>
      <c r="N898" s="572"/>
      <c r="O898" s="572"/>
      <c r="P898" s="572"/>
      <c r="Q898" s="572"/>
      <c r="R898" s="572"/>
      <c r="S898" s="572"/>
      <c r="T898" s="572"/>
      <c r="U898" s="572"/>
      <c r="V898" s="572"/>
      <c r="W898" s="572"/>
      <c r="X898" s="572"/>
      <c r="Y898" s="572"/>
      <c r="Z898" s="572"/>
    </row>
    <row r="899" spans="1:26" ht="15.75" hidden="1" customHeight="1">
      <c r="A899" s="572"/>
      <c r="B899" s="572"/>
      <c r="C899" s="572"/>
      <c r="D899" s="572"/>
      <c r="E899" s="572"/>
      <c r="F899" s="572"/>
      <c r="G899" s="572"/>
      <c r="H899" s="572"/>
      <c r="I899" s="572"/>
      <c r="J899" s="572"/>
      <c r="K899" s="572"/>
      <c r="L899" s="572"/>
      <c r="M899" s="572"/>
      <c r="N899" s="572"/>
      <c r="O899" s="572"/>
      <c r="P899" s="572"/>
      <c r="Q899" s="572"/>
      <c r="R899" s="572"/>
      <c r="S899" s="572"/>
      <c r="T899" s="572"/>
      <c r="U899" s="572"/>
      <c r="V899" s="572"/>
      <c r="W899" s="572"/>
      <c r="X899" s="572"/>
      <c r="Y899" s="572"/>
      <c r="Z899" s="572"/>
    </row>
    <row r="900" spans="1:26" ht="15.75" hidden="1" customHeight="1">
      <c r="A900" s="572"/>
      <c r="B900" s="572"/>
      <c r="C900" s="572"/>
      <c r="D900" s="572"/>
      <c r="E900" s="572"/>
      <c r="F900" s="572"/>
      <c r="G900" s="572"/>
      <c r="H900" s="572"/>
      <c r="I900" s="572"/>
      <c r="J900" s="572"/>
      <c r="K900" s="572"/>
      <c r="L900" s="572"/>
      <c r="M900" s="572"/>
      <c r="N900" s="572"/>
      <c r="O900" s="572"/>
      <c r="P900" s="572"/>
      <c r="Q900" s="572"/>
      <c r="R900" s="572"/>
      <c r="S900" s="572"/>
      <c r="T900" s="572"/>
      <c r="U900" s="572"/>
      <c r="V900" s="572"/>
      <c r="W900" s="572"/>
      <c r="X900" s="572"/>
      <c r="Y900" s="572"/>
      <c r="Z900" s="572"/>
    </row>
    <row r="901" spans="1:26" ht="15.75" hidden="1" customHeight="1">
      <c r="A901" s="572"/>
      <c r="B901" s="572"/>
      <c r="C901" s="572"/>
      <c r="D901" s="572"/>
      <c r="E901" s="572"/>
      <c r="F901" s="572"/>
      <c r="G901" s="572"/>
      <c r="H901" s="572"/>
      <c r="I901" s="572"/>
      <c r="J901" s="572"/>
      <c r="K901" s="572"/>
      <c r="L901" s="572"/>
      <c r="M901" s="572"/>
      <c r="N901" s="572"/>
      <c r="O901" s="572"/>
      <c r="P901" s="572"/>
      <c r="Q901" s="572"/>
      <c r="R901" s="572"/>
      <c r="S901" s="572"/>
      <c r="T901" s="572"/>
      <c r="U901" s="572"/>
      <c r="V901" s="572"/>
      <c r="W901" s="572"/>
      <c r="X901" s="572"/>
      <c r="Y901" s="572"/>
      <c r="Z901" s="572"/>
    </row>
    <row r="902" spans="1:26" ht="15.75" hidden="1" customHeight="1">
      <c r="A902" s="572"/>
      <c r="B902" s="572"/>
      <c r="C902" s="572"/>
      <c r="D902" s="572"/>
      <c r="E902" s="572"/>
      <c r="F902" s="572"/>
      <c r="G902" s="572"/>
      <c r="H902" s="572"/>
      <c r="I902" s="572"/>
      <c r="J902" s="572"/>
      <c r="K902" s="572"/>
      <c r="L902" s="572"/>
      <c r="M902" s="572"/>
      <c r="N902" s="572"/>
      <c r="O902" s="572"/>
      <c r="P902" s="572"/>
      <c r="Q902" s="572"/>
      <c r="R902" s="572"/>
      <c r="S902" s="572"/>
      <c r="T902" s="572"/>
      <c r="U902" s="572"/>
      <c r="V902" s="572"/>
      <c r="W902" s="572"/>
      <c r="X902" s="572"/>
      <c r="Y902" s="572"/>
      <c r="Z902" s="572"/>
    </row>
    <row r="903" spans="1:26" ht="15.75" hidden="1" customHeight="1">
      <c r="A903" s="572"/>
      <c r="B903" s="572"/>
      <c r="C903" s="572"/>
      <c r="D903" s="572"/>
      <c r="E903" s="572"/>
      <c r="F903" s="572"/>
      <c r="G903" s="572"/>
      <c r="H903" s="572"/>
      <c r="I903" s="572"/>
      <c r="J903" s="572"/>
      <c r="K903" s="572"/>
      <c r="L903" s="572"/>
      <c r="M903" s="572"/>
      <c r="N903" s="572"/>
      <c r="O903" s="572"/>
      <c r="P903" s="572"/>
      <c r="Q903" s="572"/>
      <c r="R903" s="572"/>
      <c r="S903" s="572"/>
      <c r="T903" s="572"/>
      <c r="U903" s="572"/>
      <c r="V903" s="572"/>
      <c r="W903" s="572"/>
      <c r="X903" s="572"/>
      <c r="Y903" s="572"/>
      <c r="Z903" s="572"/>
    </row>
    <row r="904" spans="1:26" ht="15.75" hidden="1" customHeight="1">
      <c r="A904" s="572"/>
      <c r="B904" s="572"/>
      <c r="C904" s="572"/>
      <c r="D904" s="572"/>
      <c r="E904" s="572"/>
      <c r="F904" s="572"/>
      <c r="G904" s="572"/>
      <c r="H904" s="572"/>
      <c r="I904" s="572"/>
      <c r="J904" s="572"/>
      <c r="K904" s="572"/>
      <c r="L904" s="572"/>
      <c r="M904" s="572"/>
      <c r="N904" s="572"/>
      <c r="O904" s="572"/>
      <c r="P904" s="572"/>
      <c r="Q904" s="572"/>
      <c r="R904" s="572"/>
      <c r="S904" s="572"/>
      <c r="T904" s="572"/>
      <c r="U904" s="572"/>
      <c r="V904" s="572"/>
      <c r="W904" s="572"/>
      <c r="X904" s="572"/>
      <c r="Y904" s="572"/>
      <c r="Z904" s="572"/>
    </row>
    <row r="905" spans="1:26" ht="15.75" hidden="1" customHeight="1">
      <c r="A905" s="572"/>
      <c r="B905" s="572"/>
      <c r="C905" s="572"/>
      <c r="D905" s="572"/>
      <c r="E905" s="572"/>
      <c r="F905" s="572"/>
      <c r="G905" s="572"/>
      <c r="H905" s="572"/>
      <c r="I905" s="572"/>
      <c r="J905" s="572"/>
      <c r="K905" s="572"/>
      <c r="L905" s="572"/>
      <c r="M905" s="572"/>
      <c r="N905" s="572"/>
      <c r="O905" s="572"/>
      <c r="P905" s="572"/>
      <c r="Q905" s="572"/>
      <c r="R905" s="572"/>
      <c r="S905" s="572"/>
      <c r="T905" s="572"/>
      <c r="U905" s="572"/>
      <c r="V905" s="572"/>
      <c r="W905" s="572"/>
      <c r="X905" s="572"/>
      <c r="Y905" s="572"/>
      <c r="Z905" s="572"/>
    </row>
    <row r="906" spans="1:26" ht="15.75" hidden="1" customHeight="1">
      <c r="A906" s="572"/>
      <c r="B906" s="572"/>
      <c r="C906" s="572"/>
      <c r="D906" s="572"/>
      <c r="E906" s="572"/>
      <c r="F906" s="572"/>
      <c r="G906" s="572"/>
      <c r="H906" s="572"/>
      <c r="I906" s="572"/>
      <c r="J906" s="572"/>
      <c r="K906" s="572"/>
      <c r="L906" s="572"/>
      <c r="M906" s="572"/>
      <c r="N906" s="572"/>
      <c r="O906" s="572"/>
      <c r="P906" s="572"/>
      <c r="Q906" s="572"/>
      <c r="R906" s="572"/>
      <c r="S906" s="572"/>
      <c r="T906" s="572"/>
      <c r="U906" s="572"/>
      <c r="V906" s="572"/>
      <c r="W906" s="572"/>
      <c r="X906" s="572"/>
      <c r="Y906" s="572"/>
      <c r="Z906" s="572"/>
    </row>
    <row r="907" spans="1:26" ht="15.75" hidden="1" customHeight="1">
      <c r="A907" s="572"/>
      <c r="B907" s="572"/>
      <c r="C907" s="572"/>
      <c r="D907" s="572"/>
      <c r="E907" s="572"/>
      <c r="F907" s="572"/>
      <c r="G907" s="572"/>
      <c r="H907" s="572"/>
      <c r="I907" s="572"/>
      <c r="J907" s="572"/>
      <c r="K907" s="572"/>
      <c r="L907" s="572"/>
      <c r="M907" s="572"/>
      <c r="N907" s="572"/>
      <c r="O907" s="572"/>
      <c r="P907" s="572"/>
      <c r="Q907" s="572"/>
      <c r="R907" s="572"/>
      <c r="S907" s="572"/>
      <c r="T907" s="572"/>
      <c r="U907" s="572"/>
      <c r="V907" s="572"/>
      <c r="W907" s="572"/>
      <c r="X907" s="572"/>
      <c r="Y907" s="572"/>
      <c r="Z907" s="572"/>
    </row>
    <row r="908" spans="1:26" ht="15.75" hidden="1" customHeight="1">
      <c r="A908" s="572"/>
      <c r="B908" s="572"/>
      <c r="C908" s="572"/>
      <c r="D908" s="572"/>
      <c r="E908" s="572"/>
      <c r="F908" s="572"/>
      <c r="G908" s="572"/>
      <c r="H908" s="572"/>
      <c r="I908" s="572"/>
      <c r="J908" s="572"/>
      <c r="K908" s="572"/>
      <c r="L908" s="572"/>
      <c r="M908" s="572"/>
      <c r="N908" s="572"/>
      <c r="O908" s="572"/>
      <c r="P908" s="572"/>
      <c r="Q908" s="572"/>
      <c r="R908" s="572"/>
      <c r="S908" s="572"/>
      <c r="T908" s="572"/>
      <c r="U908" s="572"/>
      <c r="V908" s="572"/>
      <c r="W908" s="572"/>
      <c r="X908" s="572"/>
      <c r="Y908" s="572"/>
      <c r="Z908" s="572"/>
    </row>
    <row r="909" spans="1:26" ht="15.75" hidden="1" customHeight="1">
      <c r="A909" s="572"/>
      <c r="B909" s="572"/>
      <c r="C909" s="572"/>
      <c r="D909" s="572"/>
      <c r="E909" s="572"/>
      <c r="F909" s="572"/>
      <c r="G909" s="572"/>
      <c r="H909" s="572"/>
      <c r="I909" s="572"/>
      <c r="J909" s="572"/>
      <c r="K909" s="572"/>
      <c r="L909" s="572"/>
      <c r="M909" s="572"/>
      <c r="N909" s="572"/>
      <c r="O909" s="572"/>
      <c r="P909" s="572"/>
      <c r="Q909" s="572"/>
      <c r="R909" s="572"/>
      <c r="S909" s="572"/>
      <c r="T909" s="572"/>
      <c r="U909" s="572"/>
      <c r="V909" s="572"/>
      <c r="W909" s="572"/>
      <c r="X909" s="572"/>
      <c r="Y909" s="572"/>
      <c r="Z909" s="572"/>
    </row>
    <row r="910" spans="1:26" ht="15.75" hidden="1" customHeight="1">
      <c r="A910" s="572"/>
      <c r="B910" s="572"/>
      <c r="C910" s="572"/>
      <c r="D910" s="572"/>
      <c r="E910" s="572"/>
      <c r="F910" s="572"/>
      <c r="G910" s="572"/>
      <c r="H910" s="572"/>
      <c r="I910" s="572"/>
      <c r="J910" s="572"/>
      <c r="K910" s="572"/>
      <c r="L910" s="572"/>
      <c r="M910" s="572"/>
      <c r="N910" s="572"/>
      <c r="O910" s="572"/>
      <c r="P910" s="572"/>
      <c r="Q910" s="572"/>
      <c r="R910" s="572"/>
      <c r="S910" s="572"/>
      <c r="T910" s="572"/>
      <c r="U910" s="572"/>
      <c r="V910" s="572"/>
      <c r="W910" s="572"/>
      <c r="X910" s="572"/>
      <c r="Y910" s="572"/>
      <c r="Z910" s="572"/>
    </row>
    <row r="911" spans="1:26" ht="15.75" hidden="1" customHeight="1">
      <c r="A911" s="572"/>
      <c r="B911" s="572"/>
      <c r="C911" s="572"/>
      <c r="D911" s="572"/>
      <c r="E911" s="572"/>
      <c r="F911" s="572"/>
      <c r="G911" s="572"/>
      <c r="H911" s="572"/>
      <c r="I911" s="572"/>
      <c r="J911" s="572"/>
      <c r="K911" s="572"/>
      <c r="L911" s="572"/>
      <c r="M911" s="572"/>
      <c r="N911" s="572"/>
      <c r="O911" s="572"/>
      <c r="P911" s="572"/>
      <c r="Q911" s="572"/>
      <c r="R911" s="572"/>
      <c r="S911" s="572"/>
      <c r="T911" s="572"/>
      <c r="U911" s="572"/>
      <c r="V911" s="572"/>
      <c r="W911" s="572"/>
      <c r="X911" s="572"/>
      <c r="Y911" s="572"/>
      <c r="Z911" s="572"/>
    </row>
    <row r="912" spans="1:26" ht="15.75" hidden="1" customHeight="1">
      <c r="A912" s="572"/>
      <c r="B912" s="572"/>
      <c r="C912" s="572"/>
      <c r="D912" s="572"/>
      <c r="E912" s="572"/>
      <c r="F912" s="572"/>
      <c r="G912" s="572"/>
      <c r="H912" s="572"/>
      <c r="I912" s="572"/>
      <c r="J912" s="572"/>
      <c r="K912" s="572"/>
      <c r="L912" s="572"/>
      <c r="M912" s="572"/>
      <c r="N912" s="572"/>
      <c r="O912" s="572"/>
      <c r="P912" s="572"/>
      <c r="Q912" s="572"/>
      <c r="R912" s="572"/>
      <c r="S912" s="572"/>
      <c r="T912" s="572"/>
      <c r="U912" s="572"/>
      <c r="V912" s="572"/>
      <c r="W912" s="572"/>
      <c r="X912" s="572"/>
      <c r="Y912" s="572"/>
      <c r="Z912" s="572"/>
    </row>
    <row r="913" spans="1:26" ht="15.75" hidden="1" customHeight="1">
      <c r="A913" s="572"/>
      <c r="B913" s="572"/>
      <c r="C913" s="572"/>
      <c r="D913" s="572"/>
      <c r="E913" s="572"/>
      <c r="F913" s="572"/>
      <c r="G913" s="572"/>
      <c r="H913" s="572"/>
      <c r="I913" s="572"/>
      <c r="J913" s="572"/>
      <c r="K913" s="572"/>
      <c r="L913" s="572"/>
      <c r="M913" s="572"/>
      <c r="N913" s="572"/>
      <c r="O913" s="572"/>
      <c r="P913" s="572"/>
      <c r="Q913" s="572"/>
      <c r="R913" s="572"/>
      <c r="S913" s="572"/>
      <c r="T913" s="572"/>
      <c r="U913" s="572"/>
      <c r="V913" s="572"/>
      <c r="W913" s="572"/>
      <c r="X913" s="572"/>
      <c r="Y913" s="572"/>
      <c r="Z913" s="572"/>
    </row>
    <row r="914" spans="1:26" ht="15.75" hidden="1" customHeight="1">
      <c r="A914" s="572"/>
      <c r="B914" s="572"/>
      <c r="C914" s="572"/>
      <c r="D914" s="572"/>
      <c r="E914" s="572"/>
      <c r="F914" s="572"/>
      <c r="G914" s="572"/>
      <c r="H914" s="572"/>
      <c r="I914" s="572"/>
      <c r="J914" s="572"/>
      <c r="K914" s="572"/>
      <c r="L914" s="572"/>
      <c r="M914" s="572"/>
      <c r="N914" s="572"/>
      <c r="O914" s="572"/>
      <c r="P914" s="572"/>
      <c r="Q914" s="572"/>
      <c r="R914" s="572"/>
      <c r="S914" s="572"/>
      <c r="T914" s="572"/>
      <c r="U914" s="572"/>
      <c r="V914" s="572"/>
      <c r="W914" s="572"/>
      <c r="X914" s="572"/>
      <c r="Y914" s="572"/>
      <c r="Z914" s="572"/>
    </row>
    <row r="915" spans="1:26" ht="15.75" hidden="1" customHeight="1">
      <c r="A915" s="572"/>
      <c r="B915" s="572"/>
      <c r="C915" s="572"/>
      <c r="D915" s="572"/>
      <c r="E915" s="572"/>
      <c r="F915" s="572"/>
      <c r="G915" s="572"/>
      <c r="H915" s="572"/>
      <c r="I915" s="572"/>
      <c r="J915" s="572"/>
      <c r="K915" s="572"/>
      <c r="L915" s="572"/>
      <c r="M915" s="572"/>
      <c r="N915" s="572"/>
      <c r="O915" s="572"/>
      <c r="P915" s="572"/>
      <c r="Q915" s="572"/>
      <c r="R915" s="572"/>
      <c r="S915" s="572"/>
      <c r="T915" s="572"/>
      <c r="U915" s="572"/>
      <c r="V915" s="572"/>
      <c r="W915" s="572"/>
      <c r="X915" s="572"/>
      <c r="Y915" s="572"/>
      <c r="Z915" s="572"/>
    </row>
    <row r="916" spans="1:26" ht="15.75" hidden="1" customHeight="1">
      <c r="A916" s="572"/>
      <c r="B916" s="572"/>
      <c r="C916" s="572"/>
      <c r="D916" s="572"/>
      <c r="E916" s="572"/>
      <c r="F916" s="572"/>
      <c r="G916" s="572"/>
      <c r="H916" s="572"/>
      <c r="I916" s="572"/>
      <c r="J916" s="572"/>
      <c r="K916" s="572"/>
      <c r="L916" s="572"/>
      <c r="M916" s="572"/>
      <c r="N916" s="572"/>
      <c r="O916" s="572"/>
      <c r="P916" s="572"/>
      <c r="Q916" s="572"/>
      <c r="R916" s="572"/>
      <c r="S916" s="572"/>
      <c r="T916" s="572"/>
      <c r="U916" s="572"/>
      <c r="V916" s="572"/>
      <c r="W916" s="572"/>
      <c r="X916" s="572"/>
      <c r="Y916" s="572"/>
      <c r="Z916" s="572"/>
    </row>
    <row r="917" spans="1:26" ht="15.75" hidden="1" customHeight="1">
      <c r="A917" s="572"/>
      <c r="B917" s="572"/>
      <c r="C917" s="572"/>
      <c r="D917" s="572"/>
      <c r="E917" s="572"/>
      <c r="F917" s="572"/>
      <c r="G917" s="572"/>
      <c r="H917" s="572"/>
      <c r="I917" s="572"/>
      <c r="J917" s="572"/>
      <c r="K917" s="572"/>
      <c r="L917" s="572"/>
      <c r="M917" s="572"/>
      <c r="N917" s="572"/>
      <c r="O917" s="572"/>
      <c r="P917" s="572"/>
      <c r="Q917" s="572"/>
      <c r="R917" s="572"/>
      <c r="S917" s="572"/>
      <c r="T917" s="572"/>
      <c r="U917" s="572"/>
      <c r="V917" s="572"/>
      <c r="W917" s="572"/>
      <c r="X917" s="572"/>
      <c r="Y917" s="572"/>
      <c r="Z917" s="572"/>
    </row>
    <row r="918" spans="1:26" ht="15.75" hidden="1" customHeight="1">
      <c r="A918" s="572"/>
      <c r="B918" s="572"/>
      <c r="C918" s="572"/>
      <c r="D918" s="572"/>
      <c r="E918" s="572"/>
      <c r="F918" s="572"/>
      <c r="G918" s="572"/>
      <c r="H918" s="572"/>
      <c r="I918" s="572"/>
      <c r="J918" s="572"/>
      <c r="K918" s="572"/>
      <c r="L918" s="572"/>
      <c r="M918" s="572"/>
      <c r="N918" s="572"/>
      <c r="O918" s="572"/>
      <c r="P918" s="572"/>
      <c r="Q918" s="572"/>
      <c r="R918" s="572"/>
      <c r="S918" s="572"/>
      <c r="T918" s="572"/>
      <c r="U918" s="572"/>
      <c r="V918" s="572"/>
      <c r="W918" s="572"/>
      <c r="X918" s="572"/>
      <c r="Y918" s="572"/>
      <c r="Z918" s="572"/>
    </row>
    <row r="919" spans="1:26" ht="15.75" hidden="1" customHeight="1">
      <c r="A919" s="572"/>
      <c r="B919" s="572"/>
      <c r="C919" s="572"/>
      <c r="D919" s="572"/>
      <c r="E919" s="572"/>
      <c r="F919" s="572"/>
      <c r="G919" s="572"/>
      <c r="H919" s="572"/>
      <c r="I919" s="572"/>
      <c r="J919" s="572"/>
      <c r="K919" s="572"/>
      <c r="L919" s="572"/>
      <c r="M919" s="572"/>
      <c r="N919" s="572"/>
      <c r="O919" s="572"/>
      <c r="P919" s="572"/>
      <c r="Q919" s="572"/>
      <c r="R919" s="572"/>
      <c r="S919" s="572"/>
      <c r="T919" s="572"/>
      <c r="U919" s="572"/>
      <c r="V919" s="572"/>
      <c r="W919" s="572"/>
      <c r="X919" s="572"/>
      <c r="Y919" s="572"/>
      <c r="Z919" s="572"/>
    </row>
    <row r="920" spans="1:26" ht="15.75" hidden="1" customHeight="1">
      <c r="A920" s="572"/>
      <c r="B920" s="572"/>
      <c r="C920" s="572"/>
      <c r="D920" s="572"/>
      <c r="E920" s="572"/>
      <c r="F920" s="572"/>
      <c r="G920" s="572"/>
      <c r="H920" s="572"/>
      <c r="I920" s="572"/>
      <c r="J920" s="572"/>
      <c r="K920" s="572"/>
      <c r="L920" s="572"/>
      <c r="M920" s="572"/>
      <c r="N920" s="572"/>
      <c r="O920" s="572"/>
      <c r="P920" s="572"/>
      <c r="Q920" s="572"/>
      <c r="R920" s="572"/>
      <c r="S920" s="572"/>
      <c r="T920" s="572"/>
      <c r="U920" s="572"/>
      <c r="V920" s="572"/>
      <c r="W920" s="572"/>
      <c r="X920" s="572"/>
      <c r="Y920" s="572"/>
      <c r="Z920" s="572"/>
    </row>
    <row r="921" spans="1:26" ht="15.75" hidden="1" customHeight="1">
      <c r="A921" s="572"/>
      <c r="B921" s="572"/>
      <c r="C921" s="572"/>
      <c r="D921" s="572"/>
      <c r="E921" s="572"/>
      <c r="F921" s="572"/>
      <c r="G921" s="572"/>
      <c r="H921" s="572"/>
      <c r="I921" s="572"/>
      <c r="J921" s="572"/>
      <c r="K921" s="572"/>
      <c r="L921" s="572"/>
      <c r="M921" s="572"/>
      <c r="N921" s="572"/>
      <c r="O921" s="572"/>
      <c r="P921" s="572"/>
      <c r="Q921" s="572"/>
      <c r="R921" s="572"/>
      <c r="S921" s="572"/>
      <c r="T921" s="572"/>
      <c r="U921" s="572"/>
      <c r="V921" s="572"/>
      <c r="W921" s="572"/>
      <c r="X921" s="572"/>
      <c r="Y921" s="572"/>
      <c r="Z921" s="572"/>
    </row>
    <row r="922" spans="1:26" ht="15.75" hidden="1" customHeight="1">
      <c r="A922" s="572"/>
      <c r="B922" s="572"/>
      <c r="C922" s="572"/>
      <c r="D922" s="572"/>
      <c r="E922" s="572"/>
      <c r="F922" s="572"/>
      <c r="G922" s="572"/>
      <c r="H922" s="572"/>
      <c r="I922" s="572"/>
      <c r="J922" s="572"/>
      <c r="K922" s="572"/>
      <c r="L922" s="572"/>
      <c r="M922" s="572"/>
      <c r="N922" s="572"/>
      <c r="O922" s="572"/>
      <c r="P922" s="572"/>
      <c r="Q922" s="572"/>
      <c r="R922" s="572"/>
      <c r="S922" s="572"/>
      <c r="T922" s="572"/>
      <c r="U922" s="572"/>
      <c r="V922" s="572"/>
      <c r="W922" s="572"/>
      <c r="X922" s="572"/>
      <c r="Y922" s="572"/>
      <c r="Z922" s="572"/>
    </row>
    <row r="923" spans="1:26" ht="15.75" hidden="1" customHeight="1">
      <c r="A923" s="572"/>
      <c r="B923" s="572"/>
      <c r="C923" s="572"/>
      <c r="D923" s="572"/>
      <c r="E923" s="572"/>
      <c r="F923" s="572"/>
      <c r="G923" s="572"/>
      <c r="H923" s="572"/>
      <c r="I923" s="572"/>
      <c r="J923" s="572"/>
      <c r="K923" s="572"/>
      <c r="L923" s="572"/>
      <c r="M923" s="572"/>
      <c r="N923" s="572"/>
      <c r="O923" s="572"/>
      <c r="P923" s="572"/>
      <c r="Q923" s="572"/>
      <c r="R923" s="572"/>
      <c r="S923" s="572"/>
      <c r="T923" s="572"/>
      <c r="U923" s="572"/>
      <c r="V923" s="572"/>
      <c r="W923" s="572"/>
      <c r="X923" s="572"/>
      <c r="Y923" s="572"/>
      <c r="Z923" s="572"/>
    </row>
    <row r="924" spans="1:26" ht="15.75" hidden="1" customHeight="1">
      <c r="A924" s="572"/>
      <c r="B924" s="572"/>
      <c r="C924" s="572"/>
      <c r="D924" s="572"/>
      <c r="E924" s="572"/>
      <c r="F924" s="572"/>
      <c r="G924" s="572"/>
      <c r="H924" s="572"/>
      <c r="I924" s="572"/>
      <c r="J924" s="572"/>
      <c r="K924" s="572"/>
      <c r="L924" s="572"/>
      <c r="M924" s="572"/>
      <c r="N924" s="572"/>
      <c r="O924" s="572"/>
      <c r="P924" s="572"/>
      <c r="Q924" s="572"/>
      <c r="R924" s="572"/>
      <c r="S924" s="572"/>
      <c r="T924" s="572"/>
      <c r="U924" s="572"/>
      <c r="V924" s="572"/>
      <c r="W924" s="572"/>
      <c r="X924" s="572"/>
      <c r="Y924" s="572"/>
      <c r="Z924" s="572"/>
    </row>
    <row r="925" spans="1:26" ht="15.75" hidden="1" customHeight="1">
      <c r="A925" s="572"/>
      <c r="B925" s="572"/>
      <c r="C925" s="572"/>
      <c r="D925" s="572"/>
      <c r="E925" s="572"/>
      <c r="F925" s="572"/>
      <c r="G925" s="572"/>
      <c r="H925" s="572"/>
      <c r="I925" s="572"/>
      <c r="J925" s="572"/>
      <c r="K925" s="572"/>
      <c r="L925" s="572"/>
      <c r="M925" s="572"/>
      <c r="N925" s="572"/>
      <c r="O925" s="572"/>
      <c r="P925" s="572"/>
      <c r="Q925" s="572"/>
      <c r="R925" s="572"/>
      <c r="S925" s="572"/>
      <c r="T925" s="572"/>
      <c r="U925" s="572"/>
      <c r="V925" s="572"/>
      <c r="W925" s="572"/>
      <c r="X925" s="572"/>
      <c r="Y925" s="572"/>
      <c r="Z925" s="572"/>
    </row>
    <row r="926" spans="1:26" ht="15.75" hidden="1" customHeight="1">
      <c r="A926" s="572"/>
      <c r="B926" s="572"/>
      <c r="C926" s="572"/>
      <c r="D926" s="572"/>
      <c r="E926" s="572"/>
      <c r="F926" s="572"/>
      <c r="G926" s="572"/>
      <c r="H926" s="572"/>
      <c r="I926" s="572"/>
      <c r="J926" s="572"/>
      <c r="K926" s="572"/>
      <c r="L926" s="572"/>
      <c r="M926" s="572"/>
      <c r="N926" s="572"/>
      <c r="O926" s="572"/>
      <c r="P926" s="572"/>
      <c r="Q926" s="572"/>
      <c r="R926" s="572"/>
      <c r="S926" s="572"/>
      <c r="T926" s="572"/>
      <c r="U926" s="572"/>
      <c r="V926" s="572"/>
      <c r="W926" s="572"/>
      <c r="X926" s="572"/>
      <c r="Y926" s="572"/>
      <c r="Z926" s="572"/>
    </row>
    <row r="927" spans="1:26" ht="15.75" hidden="1" customHeight="1">
      <c r="A927" s="572"/>
      <c r="B927" s="572"/>
      <c r="C927" s="572"/>
      <c r="D927" s="572"/>
      <c r="E927" s="572"/>
      <c r="F927" s="572"/>
      <c r="G927" s="572"/>
      <c r="H927" s="572"/>
      <c r="I927" s="572"/>
      <c r="J927" s="572"/>
      <c r="K927" s="572"/>
      <c r="L927" s="572"/>
      <c r="M927" s="572"/>
      <c r="N927" s="572"/>
      <c r="O927" s="572"/>
      <c r="P927" s="572"/>
      <c r="Q927" s="572"/>
      <c r="R927" s="572"/>
      <c r="S927" s="572"/>
      <c r="T927" s="572"/>
      <c r="U927" s="572"/>
      <c r="V927" s="572"/>
      <c r="W927" s="572"/>
      <c r="X927" s="572"/>
      <c r="Y927" s="572"/>
      <c r="Z927" s="572"/>
    </row>
    <row r="928" spans="1:26" ht="15.75" hidden="1" customHeight="1">
      <c r="A928" s="572"/>
      <c r="B928" s="572"/>
      <c r="C928" s="572"/>
      <c r="D928" s="572"/>
      <c r="E928" s="572"/>
      <c r="F928" s="572"/>
      <c r="G928" s="572"/>
      <c r="H928" s="572"/>
      <c r="I928" s="572"/>
      <c r="J928" s="572"/>
      <c r="K928" s="572"/>
      <c r="L928" s="572"/>
      <c r="M928" s="572"/>
      <c r="N928" s="572"/>
      <c r="O928" s="572"/>
      <c r="P928" s="572"/>
      <c r="Q928" s="572"/>
      <c r="R928" s="572"/>
      <c r="S928" s="572"/>
      <c r="T928" s="572"/>
      <c r="U928" s="572"/>
      <c r="V928" s="572"/>
      <c r="W928" s="572"/>
      <c r="X928" s="572"/>
      <c r="Y928" s="572"/>
      <c r="Z928" s="572"/>
    </row>
    <row r="929" spans="1:26" ht="15.75" hidden="1" customHeight="1">
      <c r="A929" s="572"/>
      <c r="B929" s="572"/>
      <c r="C929" s="572"/>
      <c r="D929" s="572"/>
      <c r="E929" s="572"/>
      <c r="F929" s="572"/>
      <c r="G929" s="572"/>
      <c r="H929" s="572"/>
      <c r="I929" s="572"/>
      <c r="J929" s="572"/>
      <c r="K929" s="572"/>
      <c r="L929" s="572"/>
      <c r="M929" s="572"/>
      <c r="N929" s="572"/>
      <c r="O929" s="572"/>
      <c r="P929" s="572"/>
      <c r="Q929" s="572"/>
      <c r="R929" s="572"/>
      <c r="S929" s="572"/>
      <c r="T929" s="572"/>
      <c r="U929" s="572"/>
      <c r="V929" s="572"/>
      <c r="W929" s="572"/>
      <c r="X929" s="572"/>
      <c r="Y929" s="572"/>
      <c r="Z929" s="572"/>
    </row>
    <row r="930" spans="1:26" ht="15.75" hidden="1" customHeight="1">
      <c r="A930" s="572"/>
      <c r="B930" s="572"/>
      <c r="C930" s="572"/>
      <c r="D930" s="572"/>
      <c r="E930" s="572"/>
      <c r="F930" s="572"/>
      <c r="G930" s="572"/>
      <c r="H930" s="572"/>
      <c r="I930" s="572"/>
      <c r="J930" s="572"/>
      <c r="K930" s="572"/>
      <c r="L930" s="572"/>
      <c r="M930" s="572"/>
      <c r="N930" s="572"/>
      <c r="O930" s="572"/>
      <c r="P930" s="572"/>
      <c r="Q930" s="572"/>
      <c r="R930" s="572"/>
      <c r="S930" s="572"/>
      <c r="T930" s="572"/>
      <c r="U930" s="572"/>
      <c r="V930" s="572"/>
      <c r="W930" s="572"/>
      <c r="X930" s="572"/>
      <c r="Y930" s="572"/>
      <c r="Z930" s="572"/>
    </row>
    <row r="931" spans="1:26" ht="15.75" hidden="1" customHeight="1">
      <c r="A931" s="572"/>
      <c r="B931" s="572"/>
      <c r="C931" s="572"/>
      <c r="D931" s="572"/>
      <c r="E931" s="572"/>
      <c r="F931" s="572"/>
      <c r="G931" s="572"/>
      <c r="H931" s="572"/>
      <c r="I931" s="572"/>
      <c r="J931" s="572"/>
      <c r="K931" s="572"/>
      <c r="L931" s="572"/>
      <c r="M931" s="572"/>
      <c r="N931" s="572"/>
      <c r="O931" s="572"/>
      <c r="P931" s="572"/>
      <c r="Q931" s="572"/>
      <c r="R931" s="572"/>
      <c r="S931" s="572"/>
      <c r="T931" s="572"/>
      <c r="U931" s="572"/>
      <c r="V931" s="572"/>
      <c r="W931" s="572"/>
      <c r="X931" s="572"/>
      <c r="Y931" s="572"/>
      <c r="Z931" s="572"/>
    </row>
    <row r="932" spans="1:26" ht="15.75" hidden="1" customHeight="1">
      <c r="A932" s="572"/>
      <c r="B932" s="572"/>
      <c r="C932" s="572"/>
      <c r="D932" s="572"/>
      <c r="E932" s="572"/>
      <c r="F932" s="572"/>
      <c r="G932" s="572"/>
      <c r="H932" s="572"/>
      <c r="I932" s="572"/>
      <c r="J932" s="572"/>
      <c r="K932" s="572"/>
      <c r="L932" s="572"/>
      <c r="M932" s="572"/>
      <c r="N932" s="572"/>
      <c r="O932" s="572"/>
      <c r="P932" s="572"/>
      <c r="Q932" s="572"/>
      <c r="R932" s="572"/>
      <c r="S932" s="572"/>
      <c r="T932" s="572"/>
      <c r="U932" s="572"/>
      <c r="V932" s="572"/>
      <c r="W932" s="572"/>
      <c r="X932" s="572"/>
      <c r="Y932" s="572"/>
      <c r="Z932" s="572"/>
    </row>
    <row r="933" spans="1:26" ht="15.75" hidden="1" customHeight="1">
      <c r="A933" s="572"/>
      <c r="B933" s="572"/>
      <c r="C933" s="572"/>
      <c r="D933" s="572"/>
      <c r="E933" s="572"/>
      <c r="F933" s="572"/>
      <c r="G933" s="572"/>
      <c r="H933" s="572"/>
      <c r="I933" s="572"/>
      <c r="J933" s="572"/>
      <c r="K933" s="572"/>
      <c r="L933" s="572"/>
      <c r="M933" s="572"/>
      <c r="N933" s="572"/>
      <c r="O933" s="572"/>
      <c r="P933" s="572"/>
      <c r="Q933" s="572"/>
      <c r="R933" s="572"/>
      <c r="S933" s="572"/>
      <c r="T933" s="572"/>
      <c r="U933" s="572"/>
      <c r="V933" s="572"/>
      <c r="W933" s="572"/>
      <c r="X933" s="572"/>
      <c r="Y933" s="572"/>
      <c r="Z933" s="572"/>
    </row>
    <row r="934" spans="1:26" ht="15.75" hidden="1" customHeight="1">
      <c r="A934" s="572"/>
      <c r="B934" s="572"/>
      <c r="C934" s="572"/>
      <c r="D934" s="572"/>
      <c r="E934" s="572"/>
      <c r="F934" s="572"/>
      <c r="G934" s="572"/>
      <c r="H934" s="572"/>
      <c r="I934" s="572"/>
      <c r="J934" s="572"/>
      <c r="K934" s="572"/>
      <c r="L934" s="572"/>
      <c r="M934" s="572"/>
      <c r="N934" s="572"/>
      <c r="O934" s="572"/>
      <c r="P934" s="572"/>
      <c r="Q934" s="572"/>
      <c r="R934" s="572"/>
      <c r="S934" s="572"/>
      <c r="T934" s="572"/>
      <c r="U934" s="572"/>
      <c r="V934" s="572"/>
      <c r="W934" s="572"/>
      <c r="X934" s="572"/>
      <c r="Y934" s="572"/>
      <c r="Z934" s="572"/>
    </row>
    <row r="935" spans="1:26" ht="15.75" hidden="1" customHeight="1">
      <c r="A935" s="572"/>
      <c r="B935" s="572"/>
      <c r="C935" s="572"/>
      <c r="D935" s="572"/>
      <c r="E935" s="572"/>
      <c r="F935" s="572"/>
      <c r="G935" s="572"/>
      <c r="H935" s="572"/>
      <c r="I935" s="572"/>
      <c r="J935" s="572"/>
      <c r="K935" s="572"/>
      <c r="L935" s="572"/>
      <c r="M935" s="572"/>
      <c r="N935" s="572"/>
      <c r="O935" s="572"/>
      <c r="P935" s="572"/>
      <c r="Q935" s="572"/>
      <c r="R935" s="572"/>
      <c r="S935" s="572"/>
      <c r="T935" s="572"/>
      <c r="U935" s="572"/>
      <c r="V935" s="572"/>
      <c r="W935" s="572"/>
      <c r="X935" s="572"/>
      <c r="Y935" s="572"/>
      <c r="Z935" s="572"/>
    </row>
    <row r="936" spans="1:26" ht="15.75" hidden="1" customHeight="1">
      <c r="A936" s="572"/>
      <c r="B936" s="572"/>
      <c r="C936" s="572"/>
      <c r="D936" s="572"/>
      <c r="E936" s="572"/>
      <c r="F936" s="572"/>
      <c r="G936" s="572"/>
      <c r="H936" s="572"/>
      <c r="I936" s="572"/>
      <c r="J936" s="572"/>
      <c r="K936" s="572"/>
      <c r="L936" s="572"/>
      <c r="M936" s="572"/>
      <c r="N936" s="572"/>
      <c r="O936" s="572"/>
      <c r="P936" s="572"/>
      <c r="Q936" s="572"/>
      <c r="R936" s="572"/>
      <c r="S936" s="572"/>
      <c r="T936" s="572"/>
      <c r="U936" s="572"/>
      <c r="V936" s="572"/>
      <c r="W936" s="572"/>
      <c r="X936" s="572"/>
      <c r="Y936" s="572"/>
      <c r="Z936" s="572"/>
    </row>
    <row r="937" spans="1:26" ht="15.75" hidden="1" customHeight="1">
      <c r="A937" s="572"/>
      <c r="B937" s="572"/>
      <c r="C937" s="572"/>
      <c r="D937" s="572"/>
      <c r="E937" s="572"/>
      <c r="F937" s="572"/>
      <c r="G937" s="572"/>
      <c r="H937" s="572"/>
      <c r="I937" s="572"/>
      <c r="J937" s="572"/>
      <c r="K937" s="572"/>
      <c r="L937" s="572"/>
      <c r="M937" s="572"/>
      <c r="N937" s="572"/>
      <c r="O937" s="572"/>
      <c r="P937" s="572"/>
      <c r="Q937" s="572"/>
      <c r="R937" s="572"/>
      <c r="S937" s="572"/>
      <c r="T937" s="572"/>
      <c r="U937" s="572"/>
      <c r="V937" s="572"/>
      <c r="W937" s="572"/>
      <c r="X937" s="572"/>
      <c r="Y937" s="572"/>
      <c r="Z937" s="572"/>
    </row>
    <row r="938" spans="1:26" ht="15.75" hidden="1" customHeight="1">
      <c r="A938" s="572"/>
      <c r="B938" s="572"/>
      <c r="C938" s="572"/>
      <c r="D938" s="572"/>
      <c r="E938" s="572"/>
      <c r="F938" s="572"/>
      <c r="G938" s="572"/>
      <c r="H938" s="572"/>
      <c r="I938" s="572"/>
      <c r="J938" s="572"/>
      <c r="K938" s="572"/>
      <c r="L938" s="572"/>
      <c r="M938" s="572"/>
      <c r="N938" s="572"/>
      <c r="O938" s="572"/>
      <c r="P938" s="572"/>
      <c r="Q938" s="572"/>
      <c r="R938" s="572"/>
      <c r="S938" s="572"/>
      <c r="T938" s="572"/>
      <c r="U938" s="572"/>
      <c r="V938" s="572"/>
      <c r="W938" s="572"/>
      <c r="X938" s="572"/>
      <c r="Y938" s="572"/>
      <c r="Z938" s="572"/>
    </row>
    <row r="939" spans="1:26" ht="15.75" hidden="1" customHeight="1">
      <c r="A939" s="572"/>
      <c r="B939" s="572"/>
      <c r="C939" s="572"/>
      <c r="D939" s="572"/>
      <c r="E939" s="572"/>
      <c r="F939" s="572"/>
      <c r="G939" s="572"/>
      <c r="H939" s="572"/>
      <c r="I939" s="572"/>
      <c r="J939" s="572"/>
      <c r="K939" s="572"/>
      <c r="L939" s="572"/>
      <c r="M939" s="572"/>
      <c r="N939" s="572"/>
      <c r="O939" s="572"/>
      <c r="P939" s="572"/>
      <c r="Q939" s="572"/>
      <c r="R939" s="572"/>
      <c r="S939" s="572"/>
      <c r="T939" s="572"/>
      <c r="U939" s="572"/>
      <c r="V939" s="572"/>
      <c r="W939" s="572"/>
      <c r="X939" s="572"/>
      <c r="Y939" s="572"/>
      <c r="Z939" s="572"/>
    </row>
    <row r="940" spans="1:26" ht="15.75" hidden="1" customHeight="1">
      <c r="A940" s="572"/>
      <c r="B940" s="572"/>
      <c r="C940" s="572"/>
      <c r="D940" s="572"/>
      <c r="E940" s="572"/>
      <c r="F940" s="572"/>
      <c r="G940" s="572"/>
      <c r="H940" s="572"/>
      <c r="I940" s="572"/>
      <c r="J940" s="572"/>
      <c r="K940" s="572"/>
      <c r="L940" s="572"/>
      <c r="M940" s="572"/>
      <c r="N940" s="572"/>
      <c r="O940" s="572"/>
      <c r="P940" s="572"/>
      <c r="Q940" s="572"/>
      <c r="R940" s="572"/>
      <c r="S940" s="572"/>
      <c r="T940" s="572"/>
      <c r="U940" s="572"/>
      <c r="V940" s="572"/>
      <c r="W940" s="572"/>
      <c r="X940" s="572"/>
      <c r="Y940" s="572"/>
      <c r="Z940" s="572"/>
    </row>
    <row r="941" spans="1:26" ht="15.75" hidden="1" customHeight="1">
      <c r="A941" s="572"/>
      <c r="B941" s="572"/>
      <c r="C941" s="572"/>
      <c r="D941" s="572"/>
      <c r="E941" s="572"/>
      <c r="F941" s="572"/>
      <c r="G941" s="572"/>
      <c r="H941" s="572"/>
      <c r="I941" s="572"/>
      <c r="J941" s="572"/>
      <c r="K941" s="572"/>
      <c r="L941" s="572"/>
      <c r="M941" s="572"/>
      <c r="N941" s="572"/>
      <c r="O941" s="572"/>
      <c r="P941" s="572"/>
      <c r="Q941" s="572"/>
      <c r="R941" s="572"/>
      <c r="S941" s="572"/>
      <c r="T941" s="572"/>
      <c r="U941" s="572"/>
      <c r="V941" s="572"/>
      <c r="W941" s="572"/>
      <c r="X941" s="572"/>
      <c r="Y941" s="572"/>
      <c r="Z941" s="572"/>
    </row>
    <row r="942" spans="1:26" ht="15.75" hidden="1" customHeight="1">
      <c r="A942" s="572"/>
      <c r="B942" s="572"/>
      <c r="C942" s="572"/>
      <c r="D942" s="572"/>
      <c r="E942" s="572"/>
      <c r="F942" s="572"/>
      <c r="G942" s="572"/>
      <c r="H942" s="572"/>
      <c r="I942" s="572"/>
      <c r="J942" s="572"/>
      <c r="K942" s="572"/>
      <c r="L942" s="572"/>
      <c r="M942" s="572"/>
      <c r="N942" s="572"/>
      <c r="O942" s="572"/>
      <c r="P942" s="572"/>
      <c r="Q942" s="572"/>
      <c r="R942" s="572"/>
      <c r="S942" s="572"/>
      <c r="T942" s="572"/>
      <c r="U942" s="572"/>
      <c r="V942" s="572"/>
      <c r="W942" s="572"/>
      <c r="X942" s="572"/>
      <c r="Y942" s="572"/>
      <c r="Z942" s="572"/>
    </row>
    <row r="943" spans="1:26" ht="15.75" hidden="1" customHeight="1">
      <c r="A943" s="572"/>
      <c r="B943" s="572"/>
      <c r="C943" s="572"/>
      <c r="D943" s="572"/>
      <c r="E943" s="572"/>
      <c r="F943" s="572"/>
      <c r="G943" s="572"/>
      <c r="H943" s="572"/>
      <c r="I943" s="572"/>
      <c r="J943" s="572"/>
      <c r="K943" s="572"/>
      <c r="L943" s="572"/>
      <c r="M943" s="572"/>
      <c r="N943" s="572"/>
      <c r="O943" s="572"/>
      <c r="P943" s="572"/>
      <c r="Q943" s="572"/>
      <c r="R943" s="572"/>
      <c r="S943" s="572"/>
      <c r="T943" s="572"/>
      <c r="U943" s="572"/>
      <c r="V943" s="572"/>
      <c r="W943" s="572"/>
      <c r="X943" s="572"/>
      <c r="Y943" s="572"/>
      <c r="Z943" s="572"/>
    </row>
    <row r="944" spans="1:26" ht="15.75" hidden="1" customHeight="1">
      <c r="A944" s="572"/>
      <c r="B944" s="572"/>
      <c r="C944" s="572"/>
      <c r="D944" s="572"/>
      <c r="E944" s="572"/>
      <c r="F944" s="572"/>
      <c r="G944" s="572"/>
      <c r="H944" s="572"/>
      <c r="I944" s="572"/>
      <c r="J944" s="572"/>
      <c r="K944" s="572"/>
      <c r="L944" s="572"/>
      <c r="M944" s="572"/>
      <c r="N944" s="572"/>
      <c r="O944" s="572"/>
      <c r="P944" s="572"/>
      <c r="Q944" s="572"/>
      <c r="R944" s="572"/>
      <c r="S944" s="572"/>
      <c r="T944" s="572"/>
      <c r="U944" s="572"/>
      <c r="V944" s="572"/>
      <c r="W944" s="572"/>
      <c r="X944" s="572"/>
      <c r="Y944" s="572"/>
      <c r="Z944" s="572"/>
    </row>
    <row r="945" spans="1:26" ht="15.75" hidden="1" customHeight="1">
      <c r="A945" s="572"/>
      <c r="B945" s="572"/>
      <c r="C945" s="572"/>
      <c r="D945" s="572"/>
      <c r="E945" s="572"/>
      <c r="F945" s="572"/>
      <c r="G945" s="572"/>
      <c r="H945" s="572"/>
      <c r="I945" s="572"/>
      <c r="J945" s="572"/>
      <c r="K945" s="572"/>
      <c r="L945" s="572"/>
      <c r="M945" s="572"/>
      <c r="N945" s="572"/>
      <c r="O945" s="572"/>
      <c r="P945" s="572"/>
      <c r="Q945" s="572"/>
      <c r="R945" s="572"/>
      <c r="S945" s="572"/>
      <c r="T945" s="572"/>
      <c r="U945" s="572"/>
      <c r="V945" s="572"/>
      <c r="W945" s="572"/>
      <c r="X945" s="572"/>
      <c r="Y945" s="572"/>
      <c r="Z945" s="572"/>
    </row>
    <row r="946" spans="1:26" ht="15.75" hidden="1" customHeight="1">
      <c r="A946" s="572"/>
      <c r="B946" s="572"/>
      <c r="C946" s="572"/>
      <c r="D946" s="572"/>
      <c r="E946" s="572"/>
      <c r="F946" s="572"/>
      <c r="G946" s="572"/>
      <c r="H946" s="572"/>
      <c r="I946" s="572"/>
      <c r="J946" s="572"/>
      <c r="K946" s="572"/>
      <c r="L946" s="572"/>
      <c r="M946" s="572"/>
      <c r="N946" s="572"/>
      <c r="O946" s="572"/>
      <c r="P946" s="572"/>
      <c r="Q946" s="572"/>
      <c r="R946" s="572"/>
      <c r="S946" s="572"/>
      <c r="T946" s="572"/>
      <c r="U946" s="572"/>
      <c r="V946" s="572"/>
      <c r="W946" s="572"/>
      <c r="X946" s="572"/>
      <c r="Y946" s="572"/>
      <c r="Z946" s="572"/>
    </row>
    <row r="947" spans="1:26" ht="15.75" hidden="1" customHeight="1">
      <c r="A947" s="572"/>
      <c r="B947" s="572"/>
      <c r="C947" s="572"/>
      <c r="D947" s="572"/>
      <c r="E947" s="572"/>
      <c r="F947" s="572"/>
      <c r="G947" s="572"/>
      <c r="H947" s="572"/>
      <c r="I947" s="572"/>
      <c r="J947" s="572"/>
      <c r="K947" s="572"/>
      <c r="L947" s="572"/>
      <c r="M947" s="572"/>
      <c r="N947" s="572"/>
      <c r="O947" s="572"/>
      <c r="P947" s="572"/>
      <c r="Q947" s="572"/>
      <c r="R947" s="572"/>
      <c r="S947" s="572"/>
      <c r="T947" s="572"/>
      <c r="U947" s="572"/>
      <c r="V947" s="572"/>
      <c r="W947" s="572"/>
      <c r="X947" s="572"/>
      <c r="Y947" s="572"/>
      <c r="Z947" s="572"/>
    </row>
    <row r="948" spans="1:26" ht="15.75" hidden="1" customHeight="1">
      <c r="A948" s="572"/>
      <c r="B948" s="572"/>
      <c r="C948" s="572"/>
      <c r="D948" s="572"/>
      <c r="E948" s="572"/>
      <c r="F948" s="572"/>
      <c r="G948" s="572"/>
      <c r="H948" s="572"/>
      <c r="I948" s="572"/>
      <c r="J948" s="572"/>
      <c r="K948" s="572"/>
      <c r="L948" s="572"/>
      <c r="M948" s="572"/>
      <c r="N948" s="572"/>
      <c r="O948" s="572"/>
      <c r="P948" s="572"/>
      <c r="Q948" s="572"/>
      <c r="R948" s="572"/>
      <c r="S948" s="572"/>
      <c r="T948" s="572"/>
      <c r="U948" s="572"/>
      <c r="V948" s="572"/>
      <c r="W948" s="572"/>
      <c r="X948" s="572"/>
      <c r="Y948" s="572"/>
      <c r="Z948" s="572"/>
    </row>
    <row r="949" spans="1:26" ht="15.75" hidden="1" customHeight="1">
      <c r="A949" s="572"/>
      <c r="B949" s="572"/>
      <c r="C949" s="572"/>
      <c r="D949" s="572"/>
      <c r="E949" s="572"/>
      <c r="F949" s="572"/>
      <c r="G949" s="572"/>
      <c r="H949" s="572"/>
      <c r="I949" s="572"/>
      <c r="J949" s="572"/>
      <c r="K949" s="572"/>
      <c r="L949" s="572"/>
      <c r="M949" s="572"/>
      <c r="N949" s="572"/>
      <c r="O949" s="572"/>
      <c r="P949" s="572"/>
      <c r="Q949" s="572"/>
      <c r="R949" s="572"/>
      <c r="S949" s="572"/>
      <c r="T949" s="572"/>
      <c r="U949" s="572"/>
      <c r="V949" s="572"/>
      <c r="W949" s="572"/>
      <c r="X949" s="572"/>
      <c r="Y949" s="572"/>
      <c r="Z949" s="572"/>
    </row>
    <row r="950" spans="1:26" ht="15.75" hidden="1" customHeight="1">
      <c r="A950" s="572"/>
      <c r="B950" s="572"/>
      <c r="C950" s="572"/>
      <c r="D950" s="572"/>
      <c r="E950" s="572"/>
      <c r="F950" s="572"/>
      <c r="G950" s="572"/>
      <c r="H950" s="572"/>
      <c r="I950" s="572"/>
      <c r="J950" s="572"/>
      <c r="K950" s="572"/>
      <c r="L950" s="572"/>
      <c r="M950" s="572"/>
      <c r="N950" s="572"/>
      <c r="O950" s="572"/>
      <c r="P950" s="572"/>
      <c r="Q950" s="572"/>
      <c r="R950" s="572"/>
      <c r="S950" s="572"/>
      <c r="T950" s="572"/>
      <c r="U950" s="572"/>
      <c r="V950" s="572"/>
      <c r="W950" s="572"/>
      <c r="X950" s="572"/>
      <c r="Y950" s="572"/>
      <c r="Z950" s="572"/>
    </row>
    <row r="951" spans="1:26" ht="15.75" hidden="1" customHeight="1">
      <c r="A951" s="572"/>
      <c r="B951" s="572"/>
      <c r="C951" s="572"/>
      <c r="D951" s="572"/>
      <c r="E951" s="572"/>
      <c r="F951" s="572"/>
      <c r="G951" s="572"/>
      <c r="H951" s="572"/>
      <c r="I951" s="572"/>
      <c r="J951" s="572"/>
      <c r="K951" s="572"/>
      <c r="L951" s="572"/>
      <c r="M951" s="572"/>
      <c r="N951" s="572"/>
      <c r="O951" s="572"/>
      <c r="P951" s="572"/>
      <c r="Q951" s="572"/>
      <c r="R951" s="572"/>
      <c r="S951" s="572"/>
      <c r="T951" s="572"/>
      <c r="U951" s="572"/>
      <c r="V951" s="572"/>
      <c r="W951" s="572"/>
      <c r="X951" s="572"/>
      <c r="Y951" s="572"/>
      <c r="Z951" s="572"/>
    </row>
    <row r="952" spans="1:26" ht="15.75" hidden="1" customHeight="1">
      <c r="A952" s="572"/>
      <c r="B952" s="572"/>
      <c r="C952" s="572"/>
      <c r="D952" s="572"/>
      <c r="E952" s="572"/>
      <c r="F952" s="572"/>
      <c r="G952" s="572"/>
      <c r="H952" s="572"/>
      <c r="I952" s="572"/>
      <c r="J952" s="572"/>
      <c r="K952" s="572"/>
      <c r="L952" s="572"/>
      <c r="M952" s="572"/>
      <c r="N952" s="572"/>
      <c r="O952" s="572"/>
      <c r="P952" s="572"/>
      <c r="Q952" s="572"/>
      <c r="R952" s="572"/>
      <c r="S952" s="572"/>
      <c r="T952" s="572"/>
      <c r="U952" s="572"/>
      <c r="V952" s="572"/>
      <c r="W952" s="572"/>
      <c r="X952" s="572"/>
      <c r="Y952" s="572"/>
      <c r="Z952" s="572"/>
    </row>
    <row r="953" spans="1:26" ht="15.75" hidden="1" customHeight="1">
      <c r="A953" s="572"/>
      <c r="B953" s="572"/>
      <c r="C953" s="572"/>
      <c r="D953" s="572"/>
      <c r="E953" s="572"/>
      <c r="F953" s="572"/>
      <c r="G953" s="572"/>
      <c r="H953" s="572"/>
      <c r="I953" s="572"/>
      <c r="J953" s="572"/>
      <c r="K953" s="572"/>
      <c r="L953" s="572"/>
      <c r="M953" s="572"/>
      <c r="N953" s="572"/>
      <c r="O953" s="572"/>
      <c r="P953" s="572"/>
      <c r="Q953" s="572"/>
      <c r="R953" s="572"/>
      <c r="S953" s="572"/>
      <c r="T953" s="572"/>
      <c r="U953" s="572"/>
      <c r="V953" s="572"/>
      <c r="W953" s="572"/>
      <c r="X953" s="572"/>
      <c r="Y953" s="572"/>
      <c r="Z953" s="572"/>
    </row>
    <row r="954" spans="1:26" ht="15.75" hidden="1" customHeight="1">
      <c r="A954" s="572"/>
      <c r="B954" s="572"/>
      <c r="C954" s="572"/>
      <c r="D954" s="572"/>
      <c r="E954" s="572"/>
      <c r="F954" s="572"/>
      <c r="G954" s="572"/>
      <c r="H954" s="572"/>
      <c r="I954" s="572"/>
      <c r="J954" s="572"/>
      <c r="K954" s="572"/>
      <c r="L954" s="572"/>
      <c r="M954" s="572"/>
      <c r="N954" s="572"/>
      <c r="O954" s="572"/>
      <c r="P954" s="572"/>
      <c r="Q954" s="572"/>
      <c r="R954" s="572"/>
      <c r="S954" s="572"/>
      <c r="T954" s="572"/>
      <c r="U954" s="572"/>
      <c r="V954" s="572"/>
      <c r="W954" s="572"/>
      <c r="X954" s="572"/>
      <c r="Y954" s="572"/>
      <c r="Z954" s="572"/>
    </row>
    <row r="955" spans="1:26" ht="15.75" hidden="1" customHeight="1">
      <c r="A955" s="572"/>
      <c r="B955" s="572"/>
      <c r="C955" s="572"/>
      <c r="D955" s="572"/>
      <c r="E955" s="572"/>
      <c r="F955" s="572"/>
      <c r="G955" s="572"/>
      <c r="H955" s="572"/>
      <c r="I955" s="572"/>
      <c r="J955" s="572"/>
      <c r="K955" s="572"/>
      <c r="L955" s="572"/>
      <c r="M955" s="572"/>
      <c r="N955" s="572"/>
      <c r="O955" s="572"/>
      <c r="P955" s="572"/>
      <c r="Q955" s="572"/>
      <c r="R955" s="572"/>
      <c r="S955" s="572"/>
      <c r="T955" s="572"/>
      <c r="U955" s="572"/>
      <c r="V955" s="572"/>
      <c r="W955" s="572"/>
      <c r="X955" s="572"/>
      <c r="Y955" s="572"/>
      <c r="Z955" s="572"/>
    </row>
    <row r="956" spans="1:26" ht="15.75" hidden="1" customHeight="1">
      <c r="A956" s="572"/>
      <c r="B956" s="572"/>
      <c r="C956" s="572"/>
      <c r="D956" s="572"/>
      <c r="E956" s="572"/>
      <c r="F956" s="572"/>
      <c r="G956" s="572"/>
      <c r="H956" s="572"/>
      <c r="I956" s="572"/>
      <c r="J956" s="572"/>
      <c r="K956" s="572"/>
      <c r="L956" s="572"/>
      <c r="M956" s="572"/>
      <c r="N956" s="572"/>
      <c r="O956" s="572"/>
      <c r="P956" s="572"/>
      <c r="Q956" s="572"/>
      <c r="R956" s="572"/>
      <c r="S956" s="572"/>
      <c r="T956" s="572"/>
      <c r="U956" s="572"/>
      <c r="V956" s="572"/>
      <c r="W956" s="572"/>
      <c r="X956" s="572"/>
      <c r="Y956" s="572"/>
      <c r="Z956" s="572"/>
    </row>
    <row r="957" spans="1:26" ht="15.75" hidden="1" customHeight="1">
      <c r="A957" s="572"/>
      <c r="B957" s="572"/>
      <c r="C957" s="572"/>
      <c r="D957" s="572"/>
      <c r="E957" s="572"/>
      <c r="F957" s="572"/>
      <c r="G957" s="572"/>
      <c r="H957" s="572"/>
      <c r="I957" s="572"/>
      <c r="J957" s="572"/>
      <c r="K957" s="572"/>
      <c r="L957" s="572"/>
      <c r="M957" s="572"/>
      <c r="N957" s="572"/>
      <c r="O957" s="572"/>
      <c r="P957" s="572"/>
      <c r="Q957" s="572"/>
      <c r="R957" s="572"/>
      <c r="S957" s="572"/>
      <c r="T957" s="572"/>
      <c r="U957" s="572"/>
      <c r="V957" s="572"/>
      <c r="W957" s="572"/>
      <c r="X957" s="572"/>
      <c r="Y957" s="572"/>
      <c r="Z957" s="572"/>
    </row>
    <row r="958" spans="1:26" ht="15.75" hidden="1" customHeight="1">
      <c r="A958" s="572"/>
      <c r="B958" s="572"/>
      <c r="C958" s="572"/>
      <c r="D958" s="572"/>
      <c r="E958" s="572"/>
      <c r="F958" s="572"/>
      <c r="G958" s="572"/>
      <c r="H958" s="572"/>
      <c r="I958" s="572"/>
      <c r="J958" s="572"/>
      <c r="K958" s="572"/>
      <c r="L958" s="572"/>
      <c r="M958" s="572"/>
      <c r="N958" s="572"/>
      <c r="O958" s="572"/>
      <c r="P958" s="572"/>
      <c r="Q958" s="572"/>
      <c r="R958" s="572"/>
      <c r="S958" s="572"/>
      <c r="T958" s="572"/>
      <c r="U958" s="572"/>
      <c r="V958" s="572"/>
      <c r="W958" s="572"/>
      <c r="X958" s="572"/>
      <c r="Y958" s="572"/>
      <c r="Z958" s="572"/>
    </row>
    <row r="959" spans="1:26" ht="15.75" hidden="1" customHeight="1">
      <c r="A959" s="572"/>
      <c r="B959" s="572"/>
      <c r="C959" s="572"/>
      <c r="D959" s="572"/>
      <c r="E959" s="572"/>
      <c r="F959" s="572"/>
      <c r="G959" s="572"/>
      <c r="H959" s="572"/>
      <c r="I959" s="572"/>
      <c r="J959" s="572"/>
      <c r="K959" s="572"/>
      <c r="L959" s="572"/>
      <c r="M959" s="572"/>
      <c r="N959" s="572"/>
      <c r="O959" s="572"/>
      <c r="P959" s="572"/>
      <c r="Q959" s="572"/>
      <c r="R959" s="572"/>
      <c r="S959" s="572"/>
      <c r="T959" s="572"/>
      <c r="U959" s="572"/>
      <c r="V959" s="572"/>
      <c r="W959" s="572"/>
      <c r="X959" s="572"/>
      <c r="Y959" s="572"/>
      <c r="Z959" s="572"/>
    </row>
    <row r="960" spans="1:26" ht="15.75" hidden="1" customHeight="1">
      <c r="A960" s="572"/>
      <c r="B960" s="572"/>
      <c r="C960" s="572"/>
      <c r="D960" s="572"/>
      <c r="E960" s="572"/>
      <c r="F960" s="572"/>
      <c r="G960" s="572"/>
      <c r="H960" s="572"/>
      <c r="I960" s="572"/>
      <c r="J960" s="572"/>
      <c r="K960" s="572"/>
      <c r="L960" s="572"/>
      <c r="M960" s="572"/>
      <c r="N960" s="572"/>
      <c r="O960" s="572"/>
      <c r="P960" s="572"/>
      <c r="Q960" s="572"/>
      <c r="R960" s="572"/>
      <c r="S960" s="572"/>
      <c r="T960" s="572"/>
      <c r="U960" s="572"/>
      <c r="V960" s="572"/>
      <c r="W960" s="572"/>
      <c r="X960" s="572"/>
      <c r="Y960" s="572"/>
      <c r="Z960" s="572"/>
    </row>
    <row r="961" spans="1:26" ht="15.75" hidden="1" customHeight="1">
      <c r="A961" s="572"/>
      <c r="B961" s="572"/>
      <c r="C961" s="572"/>
      <c r="D961" s="572"/>
      <c r="E961" s="572"/>
      <c r="F961" s="572"/>
      <c r="G961" s="572"/>
      <c r="H961" s="572"/>
      <c r="I961" s="572"/>
      <c r="J961" s="572"/>
      <c r="K961" s="572"/>
      <c r="L961" s="572"/>
      <c r="M961" s="572"/>
      <c r="N961" s="572"/>
      <c r="O961" s="572"/>
      <c r="P961" s="572"/>
      <c r="Q961" s="572"/>
      <c r="R961" s="572"/>
      <c r="S961" s="572"/>
      <c r="T961" s="572"/>
      <c r="U961" s="572"/>
      <c r="V961" s="572"/>
      <c r="W961" s="572"/>
      <c r="X961" s="572"/>
      <c r="Y961" s="572"/>
      <c r="Z961" s="572"/>
    </row>
    <row r="962" spans="1:26" ht="15.75" hidden="1" customHeight="1">
      <c r="A962" s="572"/>
      <c r="B962" s="572"/>
      <c r="C962" s="572"/>
      <c r="D962" s="572"/>
      <c r="E962" s="572"/>
      <c r="F962" s="572"/>
      <c r="G962" s="572"/>
      <c r="H962" s="572"/>
      <c r="I962" s="572"/>
      <c r="J962" s="572"/>
      <c r="K962" s="572"/>
      <c r="L962" s="572"/>
      <c r="M962" s="572"/>
      <c r="N962" s="572"/>
      <c r="O962" s="572"/>
      <c r="P962" s="572"/>
      <c r="Q962" s="572"/>
      <c r="R962" s="572"/>
      <c r="S962" s="572"/>
      <c r="T962" s="572"/>
      <c r="U962" s="572"/>
      <c r="V962" s="572"/>
      <c r="W962" s="572"/>
      <c r="X962" s="572"/>
      <c r="Y962" s="572"/>
      <c r="Z962" s="572"/>
    </row>
    <row r="963" spans="1:26" ht="15.75" hidden="1" customHeight="1">
      <c r="A963" s="572"/>
      <c r="B963" s="572"/>
      <c r="C963" s="572"/>
      <c r="D963" s="572"/>
      <c r="E963" s="572"/>
      <c r="F963" s="572"/>
      <c r="G963" s="572"/>
      <c r="H963" s="572"/>
      <c r="I963" s="572"/>
      <c r="J963" s="572"/>
      <c r="K963" s="572"/>
      <c r="L963" s="572"/>
      <c r="M963" s="572"/>
      <c r="N963" s="572"/>
      <c r="O963" s="572"/>
      <c r="P963" s="572"/>
      <c r="Q963" s="572"/>
      <c r="R963" s="572"/>
      <c r="S963" s="572"/>
      <c r="T963" s="572"/>
      <c r="U963" s="572"/>
      <c r="V963" s="572"/>
      <c r="W963" s="572"/>
      <c r="X963" s="572"/>
      <c r="Y963" s="572"/>
      <c r="Z963" s="572"/>
    </row>
    <row r="964" spans="1:26" ht="15.75" hidden="1" customHeight="1">
      <c r="A964" s="572"/>
      <c r="B964" s="572"/>
      <c r="C964" s="572"/>
      <c r="D964" s="572"/>
      <c r="E964" s="572"/>
      <c r="F964" s="572"/>
      <c r="G964" s="572"/>
      <c r="H964" s="572"/>
      <c r="I964" s="572"/>
      <c r="J964" s="572"/>
      <c r="K964" s="572"/>
      <c r="L964" s="572"/>
      <c r="M964" s="572"/>
      <c r="N964" s="572"/>
      <c r="O964" s="572"/>
      <c r="P964" s="572"/>
      <c r="Q964" s="572"/>
      <c r="R964" s="572"/>
      <c r="S964" s="572"/>
      <c r="T964" s="572"/>
      <c r="U964" s="572"/>
      <c r="V964" s="572"/>
      <c r="W964" s="572"/>
      <c r="X964" s="572"/>
      <c r="Y964" s="572"/>
      <c r="Z964" s="572"/>
    </row>
    <row r="965" spans="1:26" ht="15.75" hidden="1" customHeight="1">
      <c r="A965" s="572"/>
      <c r="B965" s="572"/>
      <c r="C965" s="572"/>
      <c r="D965" s="572"/>
      <c r="E965" s="572"/>
      <c r="F965" s="572"/>
      <c r="G965" s="572"/>
      <c r="H965" s="572"/>
      <c r="I965" s="572"/>
      <c r="J965" s="572"/>
      <c r="K965" s="572"/>
      <c r="L965" s="572"/>
      <c r="M965" s="572"/>
      <c r="N965" s="572"/>
      <c r="O965" s="572"/>
      <c r="P965" s="572"/>
      <c r="Q965" s="572"/>
      <c r="R965" s="572"/>
      <c r="S965" s="572"/>
      <c r="T965" s="572"/>
      <c r="U965" s="572"/>
      <c r="V965" s="572"/>
      <c r="W965" s="572"/>
      <c r="X965" s="572"/>
      <c r="Y965" s="572"/>
      <c r="Z965" s="572"/>
    </row>
    <row r="966" spans="1:26" ht="15.75" hidden="1" customHeight="1">
      <c r="A966" s="572"/>
      <c r="B966" s="572"/>
      <c r="C966" s="572"/>
      <c r="D966" s="572"/>
      <c r="E966" s="572"/>
      <c r="F966" s="572"/>
      <c r="G966" s="572"/>
      <c r="H966" s="572"/>
      <c r="I966" s="572"/>
      <c r="J966" s="572"/>
      <c r="K966" s="572"/>
      <c r="L966" s="572"/>
      <c r="M966" s="572"/>
      <c r="N966" s="572"/>
      <c r="O966" s="572"/>
      <c r="P966" s="572"/>
      <c r="Q966" s="572"/>
      <c r="R966" s="572"/>
      <c r="S966" s="572"/>
      <c r="T966" s="572"/>
      <c r="U966" s="572"/>
      <c r="V966" s="572"/>
      <c r="W966" s="572"/>
      <c r="X966" s="572"/>
      <c r="Y966" s="572"/>
      <c r="Z966" s="572"/>
    </row>
    <row r="967" spans="1:26" ht="15.75" hidden="1" customHeight="1">
      <c r="A967" s="572"/>
      <c r="B967" s="572"/>
      <c r="C967" s="572"/>
      <c r="D967" s="572"/>
      <c r="E967" s="572"/>
      <c r="F967" s="572"/>
      <c r="G967" s="572"/>
      <c r="H967" s="572"/>
      <c r="I967" s="572"/>
      <c r="J967" s="572"/>
      <c r="K967" s="572"/>
      <c r="L967" s="572"/>
      <c r="M967" s="572"/>
      <c r="N967" s="572"/>
      <c r="O967" s="572"/>
      <c r="P967" s="572"/>
      <c r="Q967" s="572"/>
      <c r="R967" s="572"/>
      <c r="S967" s="572"/>
      <c r="T967" s="572"/>
      <c r="U967" s="572"/>
      <c r="V967" s="572"/>
      <c r="W967" s="572"/>
      <c r="X967" s="572"/>
      <c r="Y967" s="572"/>
      <c r="Z967" s="572"/>
    </row>
    <row r="968" spans="1:26" ht="15.75" hidden="1" customHeight="1">
      <c r="A968" s="572"/>
      <c r="B968" s="572"/>
      <c r="C968" s="572"/>
      <c r="D968" s="572"/>
      <c r="E968" s="572"/>
      <c r="F968" s="572"/>
      <c r="G968" s="572"/>
      <c r="H968" s="572"/>
      <c r="I968" s="572"/>
      <c r="J968" s="572"/>
      <c r="K968" s="572"/>
      <c r="L968" s="572"/>
      <c r="M968" s="572"/>
      <c r="N968" s="572"/>
      <c r="O968" s="572"/>
      <c r="P968" s="572"/>
      <c r="Q968" s="572"/>
      <c r="R968" s="572"/>
      <c r="S968" s="572"/>
      <c r="T968" s="572"/>
      <c r="U968" s="572"/>
      <c r="V968" s="572"/>
      <c r="W968" s="572"/>
      <c r="X968" s="572"/>
      <c r="Y968" s="572"/>
      <c r="Z968" s="572"/>
    </row>
    <row r="969" spans="1:26" ht="15.75" hidden="1" customHeight="1">
      <c r="A969" s="572"/>
      <c r="B969" s="572"/>
      <c r="C969" s="572"/>
      <c r="D969" s="572"/>
      <c r="E969" s="572"/>
      <c r="F969" s="572"/>
      <c r="G969" s="572"/>
      <c r="H969" s="572"/>
      <c r="I969" s="572"/>
      <c r="J969" s="572"/>
      <c r="K969" s="572"/>
      <c r="L969" s="572"/>
      <c r="M969" s="572"/>
      <c r="N969" s="572"/>
      <c r="O969" s="572"/>
      <c r="P969" s="572"/>
      <c r="Q969" s="572"/>
      <c r="R969" s="572"/>
      <c r="S969" s="572"/>
      <c r="T969" s="572"/>
      <c r="U969" s="572"/>
      <c r="V969" s="572"/>
      <c r="W969" s="572"/>
      <c r="X969" s="572"/>
      <c r="Y969" s="572"/>
      <c r="Z969" s="572"/>
    </row>
    <row r="970" spans="1:26" ht="15.75" hidden="1" customHeight="1">
      <c r="A970" s="572"/>
      <c r="B970" s="572"/>
      <c r="C970" s="572"/>
      <c r="D970" s="572"/>
      <c r="E970" s="572"/>
      <c r="F970" s="572"/>
      <c r="G970" s="572"/>
      <c r="H970" s="572"/>
      <c r="I970" s="572"/>
      <c r="J970" s="572"/>
      <c r="K970" s="572"/>
      <c r="L970" s="572"/>
      <c r="M970" s="572"/>
      <c r="N970" s="572"/>
      <c r="O970" s="572"/>
      <c r="P970" s="572"/>
      <c r="Q970" s="572"/>
      <c r="R970" s="572"/>
      <c r="S970" s="572"/>
      <c r="T970" s="572"/>
      <c r="U970" s="572"/>
      <c r="V970" s="572"/>
      <c r="W970" s="572"/>
      <c r="X970" s="572"/>
      <c r="Y970" s="572"/>
      <c r="Z970" s="572"/>
    </row>
    <row r="971" spans="1:26" ht="15.75" hidden="1" customHeight="1">
      <c r="A971" s="572"/>
      <c r="B971" s="572"/>
      <c r="C971" s="572"/>
      <c r="D971" s="572"/>
      <c r="E971" s="572"/>
      <c r="F971" s="572"/>
      <c r="G971" s="572"/>
      <c r="H971" s="572"/>
      <c r="I971" s="572"/>
      <c r="J971" s="572"/>
      <c r="K971" s="572"/>
      <c r="L971" s="572"/>
      <c r="M971" s="572"/>
      <c r="N971" s="572"/>
      <c r="O971" s="572"/>
      <c r="P971" s="572"/>
      <c r="Q971" s="572"/>
      <c r="R971" s="572"/>
      <c r="S971" s="572"/>
      <c r="T971" s="572"/>
      <c r="U971" s="572"/>
      <c r="V971" s="572"/>
      <c r="W971" s="572"/>
      <c r="X971" s="572"/>
      <c r="Y971" s="572"/>
      <c r="Z971" s="572"/>
    </row>
    <row r="972" spans="1:26" ht="15.75" hidden="1" customHeight="1">
      <c r="A972" s="572"/>
      <c r="B972" s="572"/>
      <c r="C972" s="572"/>
      <c r="D972" s="572"/>
      <c r="E972" s="572"/>
      <c r="F972" s="572"/>
      <c r="G972" s="572"/>
      <c r="H972" s="572"/>
      <c r="I972" s="572"/>
      <c r="J972" s="572"/>
      <c r="K972" s="572"/>
      <c r="L972" s="572"/>
      <c r="M972" s="572"/>
      <c r="N972" s="572"/>
      <c r="O972" s="572"/>
      <c r="P972" s="572"/>
      <c r="Q972" s="572"/>
      <c r="R972" s="572"/>
      <c r="S972" s="572"/>
      <c r="T972" s="572"/>
      <c r="U972" s="572"/>
      <c r="V972" s="572"/>
      <c r="W972" s="572"/>
      <c r="X972" s="572"/>
      <c r="Y972" s="572"/>
      <c r="Z972" s="572"/>
    </row>
    <row r="973" spans="1:26" ht="15.75" hidden="1" customHeight="1">
      <c r="A973" s="572"/>
      <c r="B973" s="572"/>
      <c r="C973" s="572"/>
      <c r="D973" s="572"/>
      <c r="E973" s="572"/>
      <c r="F973" s="572"/>
      <c r="G973" s="572"/>
      <c r="H973" s="572"/>
      <c r="I973" s="572"/>
      <c r="J973" s="572"/>
      <c r="K973" s="572"/>
      <c r="L973" s="572"/>
      <c r="M973" s="572"/>
      <c r="N973" s="572"/>
      <c r="O973" s="572"/>
      <c r="P973" s="572"/>
      <c r="Q973" s="572"/>
      <c r="R973" s="572"/>
      <c r="S973" s="572"/>
      <c r="T973" s="572"/>
      <c r="U973" s="572"/>
      <c r="V973" s="572"/>
      <c r="W973" s="572"/>
      <c r="X973" s="572"/>
      <c r="Y973" s="572"/>
      <c r="Z973" s="572"/>
    </row>
    <row r="974" spans="1:26" ht="15.75" hidden="1" customHeight="1">
      <c r="A974" s="572"/>
      <c r="B974" s="572"/>
      <c r="C974" s="572"/>
      <c r="D974" s="572"/>
      <c r="E974" s="572"/>
      <c r="F974" s="572"/>
      <c r="G974" s="572"/>
      <c r="H974" s="572"/>
      <c r="I974" s="572"/>
      <c r="J974" s="572"/>
      <c r="K974" s="572"/>
      <c r="L974" s="572"/>
      <c r="M974" s="572"/>
      <c r="N974" s="572"/>
      <c r="O974" s="572"/>
      <c r="P974" s="572"/>
      <c r="Q974" s="572"/>
      <c r="R974" s="572"/>
      <c r="S974" s="572"/>
      <c r="T974" s="572"/>
      <c r="U974" s="572"/>
      <c r="V974" s="572"/>
      <c r="W974" s="572"/>
      <c r="X974" s="572"/>
      <c r="Y974" s="572"/>
      <c r="Z974" s="572"/>
    </row>
    <row r="975" spans="1:26" ht="15.75" hidden="1" customHeight="1">
      <c r="A975" s="572"/>
      <c r="B975" s="572"/>
      <c r="C975" s="572"/>
      <c r="D975" s="572"/>
      <c r="E975" s="572"/>
      <c r="F975" s="572"/>
      <c r="G975" s="572"/>
      <c r="H975" s="572"/>
      <c r="I975" s="572"/>
      <c r="J975" s="572"/>
      <c r="K975" s="572"/>
      <c r="L975" s="572"/>
      <c r="M975" s="572"/>
      <c r="N975" s="572"/>
      <c r="O975" s="572"/>
      <c r="P975" s="572"/>
      <c r="Q975" s="572"/>
      <c r="R975" s="572"/>
      <c r="S975" s="572"/>
      <c r="T975" s="572"/>
      <c r="U975" s="572"/>
      <c r="V975" s="572"/>
      <c r="W975" s="572"/>
      <c r="X975" s="572"/>
      <c r="Y975" s="572"/>
      <c r="Z975" s="572"/>
    </row>
    <row r="976" spans="1:26" ht="15.75" hidden="1" customHeight="1">
      <c r="A976" s="572"/>
      <c r="B976" s="572"/>
      <c r="C976" s="572"/>
      <c r="D976" s="572"/>
      <c r="E976" s="572"/>
      <c r="F976" s="572"/>
      <c r="G976" s="572"/>
      <c r="H976" s="572"/>
      <c r="I976" s="572"/>
      <c r="J976" s="572"/>
      <c r="K976" s="572"/>
      <c r="L976" s="572"/>
      <c r="M976" s="572"/>
      <c r="N976" s="572"/>
      <c r="O976" s="572"/>
      <c r="P976" s="572"/>
      <c r="Q976" s="572"/>
      <c r="R976" s="572"/>
      <c r="S976" s="572"/>
      <c r="T976" s="572"/>
      <c r="U976" s="572"/>
      <c r="V976" s="572"/>
      <c r="W976" s="572"/>
      <c r="X976" s="572"/>
      <c r="Y976" s="572"/>
      <c r="Z976" s="572"/>
    </row>
    <row r="977" spans="1:26" ht="15.75" hidden="1" customHeight="1">
      <c r="A977" s="572"/>
      <c r="B977" s="572"/>
      <c r="C977" s="572"/>
      <c r="D977" s="572"/>
      <c r="E977" s="572"/>
      <c r="F977" s="572"/>
      <c r="G977" s="572"/>
      <c r="H977" s="572"/>
      <c r="I977" s="572"/>
      <c r="J977" s="572"/>
      <c r="K977" s="572"/>
      <c r="L977" s="572"/>
      <c r="M977" s="572"/>
      <c r="N977" s="572"/>
      <c r="O977" s="572"/>
      <c r="P977" s="572"/>
      <c r="Q977" s="572"/>
      <c r="R977" s="572"/>
      <c r="S977" s="572"/>
      <c r="T977" s="572"/>
      <c r="U977" s="572"/>
      <c r="V977" s="572"/>
      <c r="W977" s="572"/>
      <c r="X977" s="572"/>
      <c r="Y977" s="572"/>
      <c r="Z977" s="572"/>
    </row>
    <row r="978" spans="1:26" ht="15.75" hidden="1" customHeight="1">
      <c r="A978" s="572"/>
      <c r="B978" s="572"/>
      <c r="C978" s="572"/>
      <c r="D978" s="572"/>
      <c r="E978" s="572"/>
      <c r="F978" s="572"/>
      <c r="G978" s="572"/>
      <c r="H978" s="572"/>
      <c r="I978" s="572"/>
      <c r="J978" s="572"/>
      <c r="K978" s="572"/>
      <c r="L978" s="572"/>
      <c r="M978" s="572"/>
      <c r="N978" s="572"/>
      <c r="O978" s="572"/>
      <c r="P978" s="572"/>
      <c r="Q978" s="572"/>
      <c r="R978" s="572"/>
      <c r="S978" s="572"/>
      <c r="T978" s="572"/>
      <c r="U978" s="572"/>
      <c r="V978" s="572"/>
      <c r="W978" s="572"/>
      <c r="X978" s="572"/>
      <c r="Y978" s="572"/>
      <c r="Z978" s="572"/>
    </row>
    <row r="979" spans="1:26" ht="15.75" hidden="1" customHeight="1">
      <c r="A979" s="572"/>
      <c r="B979" s="572"/>
      <c r="C979" s="572"/>
      <c r="D979" s="572"/>
      <c r="E979" s="572"/>
      <c r="F979" s="572"/>
      <c r="G979" s="572"/>
      <c r="H979" s="572"/>
      <c r="I979" s="572"/>
      <c r="J979" s="572"/>
      <c r="K979" s="572"/>
      <c r="L979" s="572"/>
      <c r="M979" s="572"/>
      <c r="N979" s="572"/>
      <c r="O979" s="572"/>
      <c r="P979" s="572"/>
      <c r="Q979" s="572"/>
      <c r="R979" s="572"/>
      <c r="S979" s="572"/>
      <c r="T979" s="572"/>
      <c r="U979" s="572"/>
      <c r="V979" s="572"/>
      <c r="W979" s="572"/>
      <c r="X979" s="572"/>
      <c r="Y979" s="572"/>
      <c r="Z979" s="572"/>
    </row>
    <row r="980" spans="1:26" ht="15.75" hidden="1" customHeight="1">
      <c r="A980" s="572"/>
      <c r="B980" s="572"/>
      <c r="C980" s="572"/>
      <c r="D980" s="572"/>
      <c r="E980" s="572"/>
      <c r="F980" s="572"/>
      <c r="G980" s="572"/>
      <c r="H980" s="572"/>
      <c r="I980" s="572"/>
      <c r="J980" s="572"/>
      <c r="K980" s="572"/>
      <c r="L980" s="572"/>
      <c r="M980" s="572"/>
      <c r="N980" s="572"/>
      <c r="O980" s="572"/>
      <c r="P980" s="572"/>
      <c r="Q980" s="572"/>
      <c r="R980" s="572"/>
      <c r="S980" s="572"/>
      <c r="T980" s="572"/>
      <c r="U980" s="572"/>
      <c r="V980" s="572"/>
      <c r="W980" s="572"/>
      <c r="X980" s="572"/>
      <c r="Y980" s="572"/>
      <c r="Z980" s="572"/>
    </row>
    <row r="981" spans="1:26" ht="15.75" hidden="1" customHeight="1">
      <c r="A981" s="572"/>
      <c r="B981" s="572"/>
      <c r="C981" s="572"/>
      <c r="D981" s="572"/>
      <c r="E981" s="572"/>
      <c r="F981" s="572"/>
      <c r="G981" s="572"/>
      <c r="H981" s="572"/>
      <c r="I981" s="572"/>
      <c r="J981" s="572"/>
      <c r="K981" s="572"/>
      <c r="L981" s="572"/>
      <c r="M981" s="572"/>
      <c r="N981" s="572"/>
      <c r="O981" s="572"/>
      <c r="P981" s="572"/>
      <c r="Q981" s="572"/>
      <c r="R981" s="572"/>
      <c r="S981" s="572"/>
      <c r="T981" s="572"/>
      <c r="U981" s="572"/>
      <c r="V981" s="572"/>
      <c r="W981" s="572"/>
      <c r="X981" s="572"/>
      <c r="Y981" s="572"/>
      <c r="Z981" s="572"/>
    </row>
    <row r="982" spans="1:26" ht="15.75" hidden="1" customHeight="1">
      <c r="A982" s="572"/>
      <c r="B982" s="572"/>
      <c r="C982" s="572"/>
      <c r="D982" s="572"/>
      <c r="E982" s="572"/>
      <c r="F982" s="572"/>
      <c r="G982" s="572"/>
      <c r="H982" s="572"/>
      <c r="I982" s="572"/>
      <c r="J982" s="572"/>
      <c r="K982" s="572"/>
      <c r="L982" s="572"/>
      <c r="M982" s="572"/>
      <c r="N982" s="572"/>
      <c r="O982" s="572"/>
      <c r="P982" s="572"/>
      <c r="Q982" s="572"/>
      <c r="R982" s="572"/>
      <c r="S982" s="572"/>
      <c r="T982" s="572"/>
      <c r="U982" s="572"/>
      <c r="V982" s="572"/>
      <c r="W982" s="572"/>
      <c r="X982" s="572"/>
      <c r="Y982" s="572"/>
      <c r="Z982" s="572"/>
    </row>
    <row r="983" spans="1:26" ht="15.75" hidden="1" customHeight="1">
      <c r="A983" s="572"/>
      <c r="B983" s="572"/>
      <c r="C983" s="572"/>
      <c r="D983" s="572"/>
      <c r="E983" s="572"/>
      <c r="F983" s="572"/>
      <c r="G983" s="572"/>
      <c r="H983" s="572"/>
      <c r="I983" s="572"/>
      <c r="J983" s="572"/>
      <c r="K983" s="572"/>
      <c r="L983" s="572"/>
      <c r="M983" s="572"/>
      <c r="N983" s="572"/>
      <c r="O983" s="572"/>
      <c r="P983" s="572"/>
      <c r="Q983" s="572"/>
      <c r="R983" s="572"/>
      <c r="S983" s="572"/>
      <c r="T983" s="572"/>
      <c r="U983" s="572"/>
      <c r="V983" s="572"/>
      <c r="W983" s="572"/>
      <c r="X983" s="572"/>
      <c r="Y983" s="572"/>
      <c r="Z983" s="572"/>
    </row>
    <row r="984" spans="1:26" ht="15.75" hidden="1" customHeight="1">
      <c r="A984" s="572"/>
      <c r="B984" s="572"/>
      <c r="C984" s="572"/>
      <c r="D984" s="572"/>
      <c r="E984" s="572"/>
      <c r="F984" s="572"/>
      <c r="G984" s="572"/>
      <c r="H984" s="572"/>
      <c r="I984" s="572"/>
      <c r="J984" s="572"/>
      <c r="K984" s="572"/>
      <c r="L984" s="572"/>
      <c r="M984" s="572"/>
      <c r="N984" s="572"/>
      <c r="O984" s="572"/>
      <c r="P984" s="572"/>
      <c r="Q984" s="572"/>
      <c r="R984" s="572"/>
      <c r="S984" s="572"/>
      <c r="T984" s="572"/>
      <c r="U984" s="572"/>
      <c r="V984" s="572"/>
      <c r="W984" s="572"/>
      <c r="X984" s="572"/>
      <c r="Y984" s="572"/>
      <c r="Z984" s="572"/>
    </row>
    <row r="985" spans="1:26" ht="15.75" hidden="1" customHeight="1">
      <c r="A985" s="572"/>
      <c r="B985" s="572"/>
      <c r="C985" s="572"/>
      <c r="D985" s="572"/>
      <c r="E985" s="572"/>
      <c r="F985" s="572"/>
      <c r="G985" s="572"/>
      <c r="H985" s="572"/>
      <c r="I985" s="572"/>
      <c r="J985" s="572"/>
      <c r="K985" s="572"/>
      <c r="L985" s="572"/>
      <c r="M985" s="572"/>
      <c r="N985" s="572"/>
      <c r="O985" s="572"/>
      <c r="P985" s="572"/>
      <c r="Q985" s="572"/>
      <c r="R985" s="572"/>
      <c r="S985" s="572"/>
      <c r="T985" s="572"/>
      <c r="U985" s="572"/>
      <c r="V985" s="572"/>
      <c r="W985" s="572"/>
      <c r="X985" s="572"/>
      <c r="Y985" s="572"/>
      <c r="Z985" s="572"/>
    </row>
    <row r="986" spans="1:26" ht="15.75" hidden="1" customHeight="1">
      <c r="A986" s="572"/>
      <c r="B986" s="572"/>
      <c r="C986" s="572"/>
      <c r="D986" s="572"/>
      <c r="E986" s="572"/>
      <c r="F986" s="572"/>
      <c r="G986" s="572"/>
      <c r="H986" s="572"/>
      <c r="I986" s="572"/>
      <c r="J986" s="572"/>
      <c r="K986" s="572"/>
      <c r="L986" s="572"/>
      <c r="M986" s="572"/>
      <c r="N986" s="572"/>
      <c r="O986" s="572"/>
      <c r="P986" s="572"/>
      <c r="Q986" s="572"/>
      <c r="R986" s="572"/>
      <c r="S986" s="572"/>
      <c r="T986" s="572"/>
      <c r="U986" s="572"/>
      <c r="V986" s="572"/>
      <c r="W986" s="572"/>
      <c r="X986" s="572"/>
      <c r="Y986" s="572"/>
      <c r="Z986" s="572"/>
    </row>
    <row r="987" spans="1:26" ht="15.75" hidden="1" customHeight="1">
      <c r="A987" s="572"/>
      <c r="B987" s="572"/>
      <c r="C987" s="572"/>
      <c r="D987" s="572"/>
      <c r="E987" s="572"/>
      <c r="F987" s="572"/>
      <c r="G987" s="572"/>
      <c r="H987" s="572"/>
      <c r="I987" s="572"/>
      <c r="J987" s="572"/>
      <c r="K987" s="572"/>
      <c r="L987" s="572"/>
      <c r="M987" s="572"/>
      <c r="N987" s="572"/>
      <c r="O987" s="572"/>
      <c r="P987" s="572"/>
      <c r="Q987" s="572"/>
      <c r="R987" s="572"/>
      <c r="S987" s="572"/>
      <c r="T987" s="572"/>
      <c r="U987" s="572"/>
      <c r="V987" s="572"/>
      <c r="W987" s="572"/>
      <c r="X987" s="572"/>
      <c r="Y987" s="572"/>
      <c r="Z987" s="572"/>
    </row>
    <row r="988" spans="1:26" ht="15.75" hidden="1" customHeight="1">
      <c r="A988" s="572"/>
      <c r="B988" s="572"/>
      <c r="C988" s="572"/>
      <c r="D988" s="572"/>
      <c r="E988" s="572"/>
      <c r="F988" s="572"/>
      <c r="G988" s="572"/>
      <c r="H988" s="572"/>
      <c r="I988" s="572"/>
      <c r="J988" s="572"/>
      <c r="K988" s="572"/>
      <c r="L988" s="572"/>
      <c r="M988" s="572"/>
      <c r="N988" s="572"/>
      <c r="O988" s="572"/>
      <c r="P988" s="572"/>
      <c r="Q988" s="572"/>
      <c r="R988" s="572"/>
      <c r="S988" s="572"/>
      <c r="T988" s="572"/>
      <c r="U988" s="572"/>
      <c r="V988" s="572"/>
      <c r="W988" s="572"/>
      <c r="X988" s="572"/>
      <c r="Y988" s="572"/>
      <c r="Z988" s="572"/>
    </row>
    <row r="989" spans="1:26" ht="15.75" hidden="1" customHeight="1">
      <c r="A989" s="572"/>
      <c r="B989" s="572"/>
      <c r="C989" s="572"/>
      <c r="D989" s="572"/>
      <c r="E989" s="572"/>
      <c r="F989" s="572"/>
      <c r="G989" s="572"/>
      <c r="H989" s="572"/>
      <c r="I989" s="572"/>
      <c r="J989" s="572"/>
      <c r="K989" s="572"/>
      <c r="L989" s="572"/>
      <c r="M989" s="572"/>
      <c r="N989" s="572"/>
      <c r="O989" s="572"/>
      <c r="P989" s="572"/>
      <c r="Q989" s="572"/>
      <c r="R989" s="572"/>
      <c r="S989" s="572"/>
      <c r="T989" s="572"/>
      <c r="U989" s="572"/>
      <c r="V989" s="572"/>
      <c r="W989" s="572"/>
      <c r="X989" s="572"/>
      <c r="Y989" s="572"/>
      <c r="Z989" s="572"/>
    </row>
    <row r="990" spans="1:26" ht="15.75" hidden="1" customHeight="1">
      <c r="A990" s="572"/>
      <c r="B990" s="572"/>
      <c r="C990" s="572"/>
      <c r="D990" s="572"/>
      <c r="E990" s="572"/>
      <c r="F990" s="572"/>
      <c r="G990" s="572"/>
      <c r="H990" s="572"/>
      <c r="I990" s="572"/>
      <c r="J990" s="572"/>
      <c r="K990" s="572"/>
      <c r="L990" s="572"/>
      <c r="M990" s="572"/>
      <c r="N990" s="572"/>
      <c r="O990" s="572"/>
      <c r="P990" s="572"/>
      <c r="Q990" s="572"/>
      <c r="R990" s="572"/>
      <c r="S990" s="572"/>
      <c r="T990" s="572"/>
      <c r="U990" s="572"/>
      <c r="V990" s="572"/>
      <c r="W990" s="572"/>
      <c r="X990" s="572"/>
      <c r="Y990" s="572"/>
      <c r="Z990" s="572"/>
    </row>
    <row r="991" spans="1:26" ht="15.75" hidden="1" customHeight="1">
      <c r="A991" s="572"/>
      <c r="B991" s="572"/>
      <c r="C991" s="572"/>
      <c r="D991" s="572"/>
      <c r="E991" s="572"/>
      <c r="F991" s="572"/>
      <c r="G991" s="572"/>
      <c r="H991" s="572"/>
      <c r="I991" s="572"/>
      <c r="J991" s="572"/>
      <c r="K991" s="572"/>
      <c r="L991" s="572"/>
      <c r="M991" s="572"/>
      <c r="N991" s="572"/>
      <c r="O991" s="572"/>
      <c r="P991" s="572"/>
      <c r="Q991" s="572"/>
      <c r="R991" s="572"/>
      <c r="S991" s="572"/>
      <c r="T991" s="572"/>
      <c r="U991" s="572"/>
      <c r="V991" s="572"/>
      <c r="W991" s="572"/>
      <c r="X991" s="572"/>
      <c r="Y991" s="572"/>
      <c r="Z991" s="572"/>
    </row>
    <row r="992" spans="1:26" ht="15.75" hidden="1" customHeight="1">
      <c r="A992" s="572"/>
      <c r="B992" s="572"/>
      <c r="C992" s="572"/>
      <c r="D992" s="572"/>
      <c r="E992" s="572"/>
      <c r="F992" s="572"/>
      <c r="G992" s="572"/>
      <c r="H992" s="572"/>
      <c r="I992" s="572"/>
      <c r="J992" s="572"/>
      <c r="K992" s="572"/>
      <c r="L992" s="572"/>
      <c r="M992" s="572"/>
      <c r="N992" s="572"/>
      <c r="O992" s="572"/>
      <c r="P992" s="572"/>
      <c r="Q992" s="572"/>
      <c r="R992" s="572"/>
      <c r="S992" s="572"/>
      <c r="T992" s="572"/>
      <c r="U992" s="572"/>
      <c r="V992" s="572"/>
      <c r="W992" s="572"/>
      <c r="X992" s="572"/>
      <c r="Y992" s="572"/>
      <c r="Z992" s="572"/>
    </row>
    <row r="993" spans="1:26" ht="15.75" hidden="1" customHeight="1">
      <c r="A993" s="572"/>
      <c r="B993" s="572"/>
      <c r="C993" s="572"/>
      <c r="D993" s="572"/>
      <c r="E993" s="572"/>
      <c r="F993" s="572"/>
      <c r="G993" s="572"/>
      <c r="H993" s="572"/>
      <c r="I993" s="572"/>
      <c r="J993" s="572"/>
      <c r="K993" s="572"/>
      <c r="L993" s="572"/>
      <c r="M993" s="572"/>
      <c r="N993" s="572"/>
      <c r="O993" s="572"/>
      <c r="P993" s="572"/>
      <c r="Q993" s="572"/>
      <c r="R993" s="572"/>
      <c r="S993" s="572"/>
      <c r="T993" s="572"/>
      <c r="U993" s="572"/>
      <c r="V993" s="572"/>
      <c r="W993" s="572"/>
      <c r="X993" s="572"/>
      <c r="Y993" s="572"/>
      <c r="Z993" s="572"/>
    </row>
    <row r="994" spans="1:26" ht="15.75" hidden="1" customHeight="1">
      <c r="A994" s="572"/>
      <c r="B994" s="572"/>
      <c r="C994" s="572"/>
      <c r="D994" s="572"/>
      <c r="E994" s="572"/>
      <c r="F994" s="572"/>
      <c r="G994" s="572"/>
      <c r="H994" s="572"/>
      <c r="I994" s="572"/>
      <c r="J994" s="572"/>
      <c r="K994" s="572"/>
      <c r="L994" s="572"/>
      <c r="M994" s="572"/>
      <c r="N994" s="572"/>
      <c r="O994" s="572"/>
      <c r="P994" s="572"/>
      <c r="Q994" s="572"/>
      <c r="R994" s="572"/>
      <c r="S994" s="572"/>
      <c r="T994" s="572"/>
      <c r="U994" s="572"/>
      <c r="V994" s="572"/>
      <c r="W994" s="572"/>
      <c r="X994" s="572"/>
      <c r="Y994" s="572"/>
      <c r="Z994" s="572"/>
    </row>
    <row r="995" spans="1:26" ht="15.75" hidden="1" customHeight="1">
      <c r="A995" s="572"/>
      <c r="B995" s="572"/>
      <c r="C995" s="572"/>
      <c r="D995" s="572"/>
      <c r="E995" s="572"/>
      <c r="F995" s="572"/>
      <c r="G995" s="572"/>
      <c r="H995" s="572"/>
      <c r="I995" s="572"/>
      <c r="J995" s="572"/>
      <c r="K995" s="572"/>
      <c r="L995" s="572"/>
      <c r="M995" s="572"/>
      <c r="N995" s="572"/>
      <c r="O995" s="572"/>
      <c r="P995" s="572"/>
      <c r="Q995" s="572"/>
      <c r="R995" s="572"/>
      <c r="S995" s="572"/>
      <c r="T995" s="572"/>
      <c r="U995" s="572"/>
      <c r="V995" s="572"/>
      <c r="W995" s="572"/>
      <c r="X995" s="572"/>
      <c r="Y995" s="572"/>
      <c r="Z995" s="572"/>
    </row>
    <row r="996" spans="1:26" ht="15.75" hidden="1" customHeight="1">
      <c r="A996" s="572"/>
      <c r="B996" s="572"/>
      <c r="C996" s="572"/>
      <c r="D996" s="572"/>
      <c r="E996" s="572"/>
      <c r="F996" s="572"/>
      <c r="G996" s="572"/>
      <c r="H996" s="572"/>
      <c r="I996" s="572"/>
      <c r="J996" s="572"/>
      <c r="K996" s="572"/>
      <c r="L996" s="572"/>
      <c r="M996" s="572"/>
      <c r="N996" s="572"/>
      <c r="O996" s="572"/>
      <c r="P996" s="572"/>
      <c r="Q996" s="572"/>
      <c r="R996" s="572"/>
      <c r="S996" s="572"/>
      <c r="T996" s="572"/>
      <c r="U996" s="572"/>
      <c r="V996" s="572"/>
      <c r="W996" s="572"/>
      <c r="X996" s="572"/>
      <c r="Y996" s="572"/>
      <c r="Z996" s="572"/>
    </row>
    <row r="997" spans="1:26" ht="15.75" hidden="1" customHeight="1">
      <c r="A997" s="572"/>
      <c r="B997" s="572"/>
      <c r="C997" s="572"/>
      <c r="D997" s="572"/>
      <c r="E997" s="572"/>
      <c r="F997" s="572"/>
      <c r="G997" s="572"/>
      <c r="H997" s="572"/>
      <c r="I997" s="572"/>
      <c r="J997" s="572"/>
      <c r="K997" s="572"/>
      <c r="L997" s="572"/>
      <c r="M997" s="572"/>
      <c r="N997" s="572"/>
      <c r="O997" s="572"/>
      <c r="P997" s="572"/>
      <c r="Q997" s="572"/>
      <c r="R997" s="572"/>
      <c r="S997" s="572"/>
      <c r="T997" s="572"/>
      <c r="U997" s="572"/>
      <c r="V997" s="572"/>
      <c r="W997" s="572"/>
      <c r="X997" s="572"/>
      <c r="Y997" s="572"/>
      <c r="Z997" s="572"/>
    </row>
    <row r="998" spans="1:26" ht="15" customHeight="1"/>
    <row r="999" spans="1:26" ht="15" customHeight="1"/>
    <row r="1000" spans="1:26" ht="15" customHeight="1"/>
    <row r="1001" spans="1:26" ht="15" customHeight="1"/>
    <row r="1002" spans="1:26" ht="15" customHeight="1"/>
    <row r="1003" spans="1:26" ht="15" customHeight="1"/>
  </sheetData>
  <mergeCells count="80">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2:Q22"/>
    <mergeCell ref="R22:R23"/>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B56:C56"/>
    <mergeCell ref="B45:C45"/>
    <mergeCell ref="B46:C46"/>
    <mergeCell ref="B47:C47"/>
    <mergeCell ref="B48:C48"/>
    <mergeCell ref="B49:C49"/>
    <mergeCell ref="B50:C50"/>
    <mergeCell ref="B51:C51"/>
    <mergeCell ref="B52:C52"/>
    <mergeCell ref="B53:C53"/>
    <mergeCell ref="B54:C54"/>
    <mergeCell ref="B55:C55"/>
    <mergeCell ref="C64:H64"/>
    <mergeCell ref="C65:H65"/>
    <mergeCell ref="B67:H67"/>
    <mergeCell ref="B57:C57"/>
    <mergeCell ref="C59:H59"/>
    <mergeCell ref="C60:H60"/>
    <mergeCell ref="C61:H61"/>
    <mergeCell ref="C62:H62"/>
    <mergeCell ref="C63:H63"/>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2616C-5097-483C-B44B-3542AC3E2C0A}">
  <sheetPr>
    <tabColor rgb="FF00B050"/>
    <pageSetUpPr fitToPage="1"/>
  </sheetPr>
  <dimension ref="A1:V55"/>
  <sheetViews>
    <sheetView zoomScale="60" zoomScaleNormal="60" workbookViewId="0">
      <selection sqref="A1:D1"/>
    </sheetView>
  </sheetViews>
  <sheetFormatPr baseColWidth="10" defaultColWidth="0" defaultRowHeight="0" customHeight="1" zeroHeight="1"/>
  <cols>
    <col min="1" max="1" width="15.6640625" style="126" customWidth="1"/>
    <col min="2" max="2" width="70.33203125" style="126" bestFit="1" customWidth="1"/>
    <col min="3" max="3" width="15.6640625" style="126" customWidth="1"/>
    <col min="4" max="9" width="35.6640625" style="126" customWidth="1"/>
    <col min="10" max="11" width="35.6640625" style="127" customWidth="1"/>
    <col min="12" max="13" width="35.6640625" style="126" customWidth="1"/>
    <col min="14" max="15" width="35.6640625" style="127" customWidth="1"/>
    <col min="16" max="17" width="35.6640625" style="126" customWidth="1"/>
    <col min="18" max="18" width="24.33203125" style="126" hidden="1" customWidth="1"/>
    <col min="19" max="22" width="0" style="126" hidden="1" customWidth="1"/>
    <col min="23" max="16384" width="11.44140625" style="126" hidden="1"/>
  </cols>
  <sheetData>
    <row r="1" spans="1:18" customFormat="1" ht="14.4">
      <c r="A1" s="114"/>
      <c r="B1" s="114"/>
      <c r="C1" s="129"/>
      <c r="D1" s="114"/>
      <c r="E1" s="114"/>
      <c r="F1" s="114"/>
      <c r="G1" s="114"/>
      <c r="H1" s="114"/>
      <c r="I1" s="114"/>
      <c r="J1" s="130"/>
      <c r="K1" s="130"/>
      <c r="L1" s="131"/>
      <c r="M1" s="131"/>
      <c r="N1" s="130"/>
      <c r="O1" s="130"/>
      <c r="P1" s="131"/>
      <c r="Q1" s="131"/>
      <c r="R1" s="58"/>
    </row>
    <row r="2" spans="1:18" ht="15.6">
      <c r="A2" s="61"/>
      <c r="B2" s="62"/>
      <c r="C2" s="63"/>
      <c r="D2" s="61"/>
      <c r="E2" s="61"/>
      <c r="F2" s="61"/>
      <c r="G2" s="61"/>
      <c r="H2" s="61"/>
      <c r="I2" s="61"/>
      <c r="J2" s="64"/>
      <c r="K2" s="65"/>
      <c r="L2" s="66"/>
      <c r="M2" s="66"/>
      <c r="N2" s="64"/>
      <c r="O2" s="64"/>
      <c r="P2" s="66"/>
      <c r="Q2" s="66"/>
      <c r="R2" s="66"/>
    </row>
    <row r="3" spans="1:18" s="66" customFormat="1" ht="20.100000000000001" customHeight="1">
      <c r="B3" s="923" t="s">
        <v>112</v>
      </c>
      <c r="C3" s="923"/>
      <c r="D3" s="871" t="s">
        <v>113</v>
      </c>
      <c r="E3" s="871"/>
      <c r="F3" s="871"/>
      <c r="G3" s="871"/>
      <c r="H3" s="871"/>
      <c r="I3" s="67"/>
      <c r="J3" s="64"/>
      <c r="K3" s="65"/>
      <c r="L3" s="68"/>
      <c r="N3" s="64"/>
      <c r="O3" s="64"/>
    </row>
    <row r="4" spans="1:18" s="66" customFormat="1" ht="20.100000000000001" customHeight="1">
      <c r="B4" s="923" t="s">
        <v>114</v>
      </c>
      <c r="C4" s="923"/>
      <c r="D4" s="866" t="s">
        <v>468</v>
      </c>
      <c r="E4" s="866"/>
      <c r="F4" s="866"/>
      <c r="G4" s="866"/>
      <c r="H4" s="866"/>
      <c r="I4" s="61"/>
      <c r="J4" s="64"/>
      <c r="K4" s="64"/>
      <c r="N4" s="64"/>
      <c r="O4" s="64"/>
    </row>
    <row r="5" spans="1:18" s="66" customFormat="1" ht="20.100000000000001" customHeight="1">
      <c r="B5" s="923" t="s">
        <v>116</v>
      </c>
      <c r="C5" s="923"/>
      <c r="D5" s="866" t="s">
        <v>469</v>
      </c>
      <c r="E5" s="866"/>
      <c r="F5" s="866"/>
      <c r="G5" s="866"/>
      <c r="H5" s="866"/>
      <c r="I5" s="61"/>
      <c r="J5" s="64"/>
      <c r="K5" s="64"/>
      <c r="N5" s="69"/>
      <c r="O5" s="64"/>
    </row>
    <row r="6" spans="1:18" s="66" customFormat="1" ht="20.100000000000001" customHeight="1">
      <c r="B6" s="923" t="s">
        <v>118</v>
      </c>
      <c r="C6" s="923"/>
      <c r="D6" s="961" t="s">
        <v>119</v>
      </c>
      <c r="E6" s="961"/>
      <c r="F6" s="961"/>
      <c r="G6" s="961"/>
      <c r="H6" s="961"/>
      <c r="I6" s="70"/>
      <c r="J6" s="71"/>
      <c r="K6" s="71"/>
      <c r="L6" s="72"/>
      <c r="N6" s="69"/>
      <c r="O6" s="64"/>
    </row>
    <row r="7" spans="1:18" s="66" customFormat="1" ht="20.100000000000001" customHeight="1">
      <c r="B7" s="923" t="s">
        <v>120</v>
      </c>
      <c r="C7" s="923"/>
      <c r="D7" s="866" t="s">
        <v>121</v>
      </c>
      <c r="E7" s="866"/>
      <c r="F7" s="866"/>
      <c r="G7" s="866"/>
      <c r="H7" s="866"/>
      <c r="I7" s="70"/>
      <c r="J7" s="71"/>
      <c r="K7" s="71"/>
      <c r="L7" s="72"/>
      <c r="N7" s="69"/>
      <c r="O7" s="64"/>
    </row>
    <row r="8" spans="1:18" s="66" customFormat="1" ht="20.100000000000001" customHeight="1">
      <c r="B8" s="923" t="s">
        <v>122</v>
      </c>
      <c r="C8" s="923"/>
      <c r="D8" s="866" t="s">
        <v>123</v>
      </c>
      <c r="E8" s="866"/>
      <c r="F8" s="866"/>
      <c r="G8" s="866"/>
      <c r="H8" s="866"/>
      <c r="I8" s="70"/>
      <c r="J8" s="71"/>
      <c r="K8" s="71"/>
      <c r="L8" s="72"/>
      <c r="N8" s="64"/>
      <c r="O8" s="64"/>
    </row>
    <row r="9" spans="1:18" s="66" customFormat="1" ht="20.100000000000001" customHeight="1">
      <c r="B9" s="923" t="s">
        <v>124</v>
      </c>
      <c r="C9" s="923"/>
      <c r="D9" s="866" t="s">
        <v>470</v>
      </c>
      <c r="E9" s="866"/>
      <c r="F9" s="866"/>
      <c r="G9" s="866"/>
      <c r="H9" s="866"/>
      <c r="I9" s="73"/>
      <c r="J9" s="74"/>
      <c r="K9" s="74"/>
      <c r="L9" s="75"/>
      <c r="M9" s="75"/>
      <c r="N9" s="74"/>
      <c r="O9" s="64"/>
    </row>
    <row r="10" spans="1:18" s="66" customFormat="1" ht="50.1" customHeight="1">
      <c r="A10" s="933" t="s">
        <v>126</v>
      </c>
      <c r="B10" s="923" t="s">
        <v>127</v>
      </c>
      <c r="C10" s="923"/>
      <c r="D10" s="866" t="s">
        <v>4400</v>
      </c>
      <c r="E10" s="869"/>
      <c r="F10" s="869"/>
      <c r="G10" s="869"/>
      <c r="H10" s="870"/>
      <c r="I10" s="73"/>
      <c r="J10" s="74"/>
      <c r="K10" s="74"/>
      <c r="L10" s="75"/>
      <c r="M10" s="75"/>
      <c r="N10" s="74"/>
      <c r="O10" s="123"/>
      <c r="P10" s="76"/>
    </row>
    <row r="11" spans="1:18" s="66" customFormat="1" ht="50.1" customHeight="1">
      <c r="A11" s="933"/>
      <c r="B11" s="923" t="s">
        <v>128</v>
      </c>
      <c r="C11" s="923"/>
      <c r="D11" s="860" t="s">
        <v>4422</v>
      </c>
      <c r="E11" s="861"/>
      <c r="F11" s="861"/>
      <c r="G11" s="861"/>
      <c r="H11" s="862"/>
      <c r="I11" s="73"/>
      <c r="J11" s="74"/>
      <c r="K11" s="74"/>
      <c r="L11" s="75"/>
      <c r="M11" s="75"/>
      <c r="N11" s="74"/>
      <c r="O11" s="64"/>
    </row>
    <row r="12" spans="1:18" s="66" customFormat="1" ht="50.1" customHeight="1">
      <c r="A12" s="933" t="s">
        <v>129</v>
      </c>
      <c r="B12" s="923" t="s">
        <v>130</v>
      </c>
      <c r="C12" s="923"/>
      <c r="D12" s="860" t="s">
        <v>4398</v>
      </c>
      <c r="E12" s="861"/>
      <c r="F12" s="861"/>
      <c r="G12" s="861"/>
      <c r="H12" s="862"/>
      <c r="I12" s="73"/>
      <c r="J12" s="74"/>
      <c r="K12" s="74"/>
      <c r="L12" s="75"/>
      <c r="M12" s="75"/>
      <c r="N12" s="74"/>
      <c r="O12"/>
    </row>
    <row r="13" spans="1:18" s="66" customFormat="1" ht="50.1" customHeight="1">
      <c r="A13" s="933"/>
      <c r="B13" s="923" t="s">
        <v>131</v>
      </c>
      <c r="C13" s="923"/>
      <c r="D13" s="860" t="s">
        <v>4403</v>
      </c>
      <c r="E13" s="861"/>
      <c r="F13" s="861"/>
      <c r="G13" s="861"/>
      <c r="H13" s="862"/>
      <c r="I13" s="73"/>
      <c r="J13" s="74"/>
      <c r="K13" s="74"/>
      <c r="L13" s="75"/>
      <c r="M13" s="75"/>
      <c r="N13" s="74"/>
      <c r="O13" s="64"/>
    </row>
    <row r="14" spans="1:18" s="66" customFormat="1" ht="50.1" customHeight="1">
      <c r="A14" s="933" t="s">
        <v>471</v>
      </c>
      <c r="B14" s="923" t="s">
        <v>133</v>
      </c>
      <c r="C14" s="923"/>
      <c r="D14" s="866" t="s">
        <v>4289</v>
      </c>
      <c r="E14" s="867"/>
      <c r="F14" s="867"/>
      <c r="G14" s="867"/>
      <c r="H14" s="868"/>
      <c r="I14" s="73"/>
      <c r="J14" s="74"/>
      <c r="K14" s="74"/>
      <c r="L14" s="75"/>
      <c r="M14" s="75"/>
      <c r="N14" s="74"/>
      <c r="O14" s="64"/>
    </row>
    <row r="15" spans="1:18" s="66" customFormat="1" ht="50.1" customHeight="1">
      <c r="A15" s="933"/>
      <c r="B15" s="923" t="s">
        <v>134</v>
      </c>
      <c r="C15" s="923"/>
      <c r="D15" s="866" t="s">
        <v>4303</v>
      </c>
      <c r="E15" s="867"/>
      <c r="F15" s="867"/>
      <c r="G15" s="867"/>
      <c r="H15" s="868"/>
      <c r="I15" s="73"/>
      <c r="J15" s="74"/>
      <c r="K15" s="74"/>
      <c r="L15" s="75"/>
      <c r="M15" s="75"/>
      <c r="N15" s="74"/>
      <c r="O15" s="64"/>
    </row>
    <row r="16" spans="1:18" s="66" customFormat="1" ht="50.1" customHeight="1">
      <c r="A16" s="933"/>
      <c r="B16" s="927" t="s">
        <v>135</v>
      </c>
      <c r="C16" s="928"/>
      <c r="D16" s="860" t="s">
        <v>5</v>
      </c>
      <c r="E16" s="861"/>
      <c r="F16" s="861"/>
      <c r="G16" s="861"/>
      <c r="H16" s="862"/>
      <c r="I16" s="73"/>
      <c r="J16" s="74"/>
      <c r="K16" s="74"/>
      <c r="L16" s="75"/>
      <c r="M16" s="75"/>
      <c r="N16" s="74"/>
      <c r="O16" s="64"/>
    </row>
    <row r="17" spans="1:21" s="66" customFormat="1" ht="49.5" customHeight="1">
      <c r="A17" s="933"/>
      <c r="B17" s="923" t="s">
        <v>136</v>
      </c>
      <c r="C17" s="923"/>
      <c r="D17" s="860" t="s">
        <v>4291</v>
      </c>
      <c r="E17" s="861"/>
      <c r="F17" s="861"/>
      <c r="G17" s="861"/>
      <c r="H17" s="862"/>
      <c r="I17" s="132"/>
      <c r="J17" s="133"/>
      <c r="K17" s="133"/>
      <c r="L17" s="132"/>
      <c r="M17" s="132"/>
      <c r="N17" s="133"/>
      <c r="O17" s="133"/>
      <c r="P17" s="132"/>
      <c r="Q17" s="132"/>
    </row>
    <row r="18" spans="1:21" s="66" customFormat="1" ht="15.6">
      <c r="A18" s="61"/>
      <c r="B18" s="77"/>
      <c r="C18" s="77"/>
      <c r="D18" s="61"/>
      <c r="E18" s="61"/>
      <c r="F18" s="61"/>
      <c r="G18" s="61"/>
      <c r="H18" s="61"/>
      <c r="I18" s="61"/>
      <c r="J18" s="64"/>
      <c r="K18" s="64"/>
      <c r="N18" s="64"/>
      <c r="O18" s="78"/>
    </row>
    <row r="19" spans="1:21" s="66" customFormat="1" ht="50.1" customHeight="1">
      <c r="A19" s="61"/>
      <c r="B19" s="929" t="s">
        <v>137</v>
      </c>
      <c r="C19" s="929"/>
      <c r="D19" s="79">
        <v>5222000</v>
      </c>
      <c r="E19" s="849" t="s">
        <v>4548</v>
      </c>
      <c r="F19" s="850"/>
      <c r="G19" s="850"/>
      <c r="H19" s="851"/>
      <c r="I19" s="61"/>
      <c r="J19" s="64"/>
      <c r="K19" s="64"/>
      <c r="N19" s="64"/>
      <c r="O19" s="78"/>
    </row>
    <row r="20" spans="1:21" s="66" customFormat="1" ht="15.6">
      <c r="A20" s="61"/>
      <c r="B20" s="77"/>
      <c r="C20" s="77"/>
      <c r="D20" s="61"/>
      <c r="E20" s="61"/>
      <c r="F20" s="61"/>
      <c r="G20" s="61"/>
      <c r="H20" s="61"/>
      <c r="I20" s="61"/>
      <c r="J20" s="64"/>
      <c r="K20" s="64"/>
      <c r="N20" s="64"/>
      <c r="O20" s="64"/>
    </row>
    <row r="21" spans="1:21" ht="50.1" customHeight="1">
      <c r="A21" s="61"/>
      <c r="B21" s="936" t="s">
        <v>138</v>
      </c>
      <c r="C21" s="936"/>
      <c r="D21" s="936"/>
      <c r="E21" s="936"/>
      <c r="F21" s="936"/>
      <c r="G21" s="936"/>
      <c r="H21" s="936"/>
      <c r="I21" s="936"/>
      <c r="J21" s="936"/>
      <c r="K21" s="936"/>
      <c r="L21" s="936"/>
      <c r="M21" s="936"/>
      <c r="N21" s="936"/>
      <c r="O21" s="936"/>
      <c r="P21" s="936"/>
      <c r="Q21" s="936"/>
      <c r="R21" s="924" t="s">
        <v>139</v>
      </c>
    </row>
    <row r="22" spans="1:21" ht="50.1" customHeight="1">
      <c r="A22" s="61"/>
      <c r="B22" s="923"/>
      <c r="C22" s="923"/>
      <c r="D22" s="134" t="s">
        <v>140</v>
      </c>
      <c r="E22" s="134" t="s">
        <v>141</v>
      </c>
      <c r="F22" s="134" t="s">
        <v>142</v>
      </c>
      <c r="G22" s="134" t="s">
        <v>143</v>
      </c>
      <c r="H22" s="134" t="s">
        <v>144</v>
      </c>
      <c r="I22" s="134" t="s">
        <v>145</v>
      </c>
      <c r="J22" s="135" t="s">
        <v>146</v>
      </c>
      <c r="K22" s="135" t="s">
        <v>147</v>
      </c>
      <c r="L22" s="134" t="s">
        <v>148</v>
      </c>
      <c r="M22" s="134" t="s">
        <v>149</v>
      </c>
      <c r="N22" s="135" t="s">
        <v>150</v>
      </c>
      <c r="O22" s="135" t="s">
        <v>151</v>
      </c>
      <c r="P22" s="134" t="s">
        <v>152</v>
      </c>
      <c r="Q22" s="134" t="s">
        <v>153</v>
      </c>
      <c r="R22" s="924"/>
    </row>
    <row r="23" spans="1:21" ht="150" customHeight="1">
      <c r="A23" s="136">
        <v>1</v>
      </c>
      <c r="B23" s="923" t="s">
        <v>154</v>
      </c>
      <c r="C23" s="927"/>
      <c r="D23" s="83" t="s">
        <v>472</v>
      </c>
      <c r="E23" s="83" t="s">
        <v>473</v>
      </c>
      <c r="F23" s="83" t="s">
        <v>474</v>
      </c>
      <c r="G23" s="83" t="s">
        <v>158</v>
      </c>
      <c r="H23" s="83" t="s">
        <v>159</v>
      </c>
      <c r="I23" s="83" t="s">
        <v>475</v>
      </c>
      <c r="J23" s="86">
        <v>154300</v>
      </c>
      <c r="K23" s="86">
        <v>154300</v>
      </c>
      <c r="L23" s="83" t="s">
        <v>476</v>
      </c>
      <c r="M23" s="83" t="s">
        <v>162</v>
      </c>
      <c r="N23" s="86">
        <v>100</v>
      </c>
      <c r="O23" s="85">
        <v>145500</v>
      </c>
      <c r="P23" s="83" t="s">
        <v>477</v>
      </c>
      <c r="Q23" s="83"/>
      <c r="R23" s="66"/>
    </row>
    <row r="24" spans="1:21" ht="150" customHeight="1">
      <c r="A24" s="136">
        <v>1</v>
      </c>
      <c r="B24" s="923" t="s">
        <v>164</v>
      </c>
      <c r="C24" s="927"/>
      <c r="D24" s="83" t="s">
        <v>478</v>
      </c>
      <c r="E24" s="83" t="s">
        <v>479</v>
      </c>
      <c r="F24" s="83" t="s">
        <v>480</v>
      </c>
      <c r="G24" s="83" t="s">
        <v>158</v>
      </c>
      <c r="H24" s="83" t="s">
        <v>159</v>
      </c>
      <c r="I24" s="83" t="s">
        <v>481</v>
      </c>
      <c r="J24" s="86">
        <v>149800</v>
      </c>
      <c r="K24" s="86">
        <v>149800</v>
      </c>
      <c r="L24" s="83" t="s">
        <v>476</v>
      </c>
      <c r="M24" s="83" t="s">
        <v>162</v>
      </c>
      <c r="N24" s="86">
        <v>100</v>
      </c>
      <c r="O24" s="85">
        <v>139500</v>
      </c>
      <c r="P24" s="83" t="s">
        <v>477</v>
      </c>
      <c r="Q24" s="83" t="s">
        <v>482</v>
      </c>
      <c r="R24" s="66"/>
    </row>
    <row r="25" spans="1:21" ht="150" customHeight="1">
      <c r="A25" s="136">
        <v>1</v>
      </c>
      <c r="B25" s="923" t="s">
        <v>171</v>
      </c>
      <c r="C25" s="927"/>
      <c r="D25" s="83" t="s">
        <v>483</v>
      </c>
      <c r="E25" s="83" t="s">
        <v>484</v>
      </c>
      <c r="F25" s="83" t="s">
        <v>485</v>
      </c>
      <c r="G25" s="83" t="s">
        <v>158</v>
      </c>
      <c r="H25" s="83" t="s">
        <v>175</v>
      </c>
      <c r="I25" s="83" t="s">
        <v>486</v>
      </c>
      <c r="J25" s="86">
        <v>2000</v>
      </c>
      <c r="K25" s="86">
        <v>2000</v>
      </c>
      <c r="L25" s="83" t="s">
        <v>177</v>
      </c>
      <c r="M25" s="83" t="s">
        <v>162</v>
      </c>
      <c r="N25" s="86">
        <v>100</v>
      </c>
      <c r="O25" s="85">
        <v>1900</v>
      </c>
      <c r="P25" s="83" t="s">
        <v>477</v>
      </c>
      <c r="Q25" s="83" t="s">
        <v>487</v>
      </c>
      <c r="R25" s="137" t="s">
        <v>180</v>
      </c>
    </row>
    <row r="26" spans="1:21" ht="150" customHeight="1">
      <c r="A26" s="136">
        <v>1</v>
      </c>
      <c r="B26" s="923" t="s">
        <v>181</v>
      </c>
      <c r="C26" s="927"/>
      <c r="D26" s="83" t="s">
        <v>488</v>
      </c>
      <c r="E26" s="83" t="s">
        <v>489</v>
      </c>
      <c r="F26" s="83" t="s">
        <v>490</v>
      </c>
      <c r="G26" s="83" t="s">
        <v>158</v>
      </c>
      <c r="H26" s="83" t="s">
        <v>175</v>
      </c>
      <c r="I26" s="83" t="s">
        <v>491</v>
      </c>
      <c r="J26" s="86">
        <v>100000</v>
      </c>
      <c r="K26" s="86">
        <v>100000</v>
      </c>
      <c r="L26" s="83" t="s">
        <v>177</v>
      </c>
      <c r="M26" s="83" t="s">
        <v>162</v>
      </c>
      <c r="N26" s="86">
        <v>100</v>
      </c>
      <c r="O26" s="85">
        <v>98000</v>
      </c>
      <c r="P26" s="83" t="s">
        <v>477</v>
      </c>
      <c r="Q26" s="83" t="s">
        <v>492</v>
      </c>
      <c r="R26" s="66"/>
    </row>
    <row r="27" spans="1:21" ht="150" customHeight="1">
      <c r="A27" s="136">
        <v>1</v>
      </c>
      <c r="B27" s="923" t="s">
        <v>188</v>
      </c>
      <c r="C27" s="927"/>
      <c r="D27" s="83" t="s">
        <v>493</v>
      </c>
      <c r="E27" s="83" t="s">
        <v>494</v>
      </c>
      <c r="F27" s="83" t="s">
        <v>495</v>
      </c>
      <c r="G27" s="83" t="s">
        <v>158</v>
      </c>
      <c r="H27" s="83" t="s">
        <v>175</v>
      </c>
      <c r="I27" s="83" t="s">
        <v>496</v>
      </c>
      <c r="J27" s="86">
        <v>13800</v>
      </c>
      <c r="K27" s="86">
        <v>13800</v>
      </c>
      <c r="L27" s="83" t="s">
        <v>177</v>
      </c>
      <c r="M27" s="83" t="s">
        <v>162</v>
      </c>
      <c r="N27" s="86">
        <v>100</v>
      </c>
      <c r="O27" s="85">
        <v>13000</v>
      </c>
      <c r="P27" s="83" t="s">
        <v>477</v>
      </c>
      <c r="Q27" s="83" t="s">
        <v>492</v>
      </c>
      <c r="R27" s="66"/>
    </row>
    <row r="28" spans="1:21" ht="150" customHeight="1">
      <c r="A28" s="136">
        <v>1</v>
      </c>
      <c r="B28" s="923" t="s">
        <v>207</v>
      </c>
      <c r="C28" s="927"/>
      <c r="D28" s="83" t="s">
        <v>497</v>
      </c>
      <c r="E28" s="83" t="s">
        <v>498</v>
      </c>
      <c r="F28" s="83" t="s">
        <v>499</v>
      </c>
      <c r="G28" s="83" t="s">
        <v>158</v>
      </c>
      <c r="H28" s="83" t="s">
        <v>175</v>
      </c>
      <c r="I28" s="83" t="s">
        <v>500</v>
      </c>
      <c r="J28" s="86">
        <v>2500</v>
      </c>
      <c r="K28" s="86">
        <v>2500</v>
      </c>
      <c r="L28" s="83" t="s">
        <v>177</v>
      </c>
      <c r="M28" s="83" t="s">
        <v>162</v>
      </c>
      <c r="N28" s="86">
        <v>100</v>
      </c>
      <c r="O28" s="85">
        <v>2400</v>
      </c>
      <c r="P28" s="83" t="s">
        <v>477</v>
      </c>
      <c r="Q28" s="83" t="s">
        <v>487</v>
      </c>
      <c r="R28" s="137" t="s">
        <v>180</v>
      </c>
    </row>
    <row r="29" spans="1:21" ht="150" customHeight="1">
      <c r="A29" s="136">
        <v>1</v>
      </c>
      <c r="B29" s="923" t="s">
        <v>214</v>
      </c>
      <c r="C29" s="927"/>
      <c r="D29" s="83" t="s">
        <v>501</v>
      </c>
      <c r="E29" s="83" t="s">
        <v>502</v>
      </c>
      <c r="F29" s="83" t="s">
        <v>503</v>
      </c>
      <c r="G29" s="83" t="s">
        <v>158</v>
      </c>
      <c r="H29" s="83" t="s">
        <v>175</v>
      </c>
      <c r="I29" s="83" t="s">
        <v>504</v>
      </c>
      <c r="J29" s="86">
        <v>18000</v>
      </c>
      <c r="K29" s="86">
        <v>18000</v>
      </c>
      <c r="L29" s="83" t="s">
        <v>177</v>
      </c>
      <c r="M29" s="83" t="s">
        <v>162</v>
      </c>
      <c r="N29" s="86">
        <v>100</v>
      </c>
      <c r="O29" s="85">
        <v>17564</v>
      </c>
      <c r="P29" s="83" t="s">
        <v>477</v>
      </c>
      <c r="Q29" s="83" t="s">
        <v>492</v>
      </c>
      <c r="R29" s="66"/>
    </row>
    <row r="30" spans="1:21" ht="150" customHeight="1">
      <c r="A30" s="136">
        <v>1</v>
      </c>
      <c r="B30" s="923" t="s">
        <v>220</v>
      </c>
      <c r="C30" s="927"/>
      <c r="D30" s="83" t="s">
        <v>505</v>
      </c>
      <c r="E30" s="83" t="s">
        <v>506</v>
      </c>
      <c r="F30" s="83" t="s">
        <v>507</v>
      </c>
      <c r="G30" s="83" t="s">
        <v>158</v>
      </c>
      <c r="H30" s="83" t="s">
        <v>175</v>
      </c>
      <c r="I30" s="83" t="s">
        <v>508</v>
      </c>
      <c r="J30" s="86">
        <v>18000</v>
      </c>
      <c r="K30" s="86">
        <v>18000</v>
      </c>
      <c r="L30" s="83" t="s">
        <v>177</v>
      </c>
      <c r="M30" s="83" t="s">
        <v>162</v>
      </c>
      <c r="N30" s="86">
        <v>100</v>
      </c>
      <c r="O30" s="85">
        <v>17000</v>
      </c>
      <c r="P30" s="83" t="s">
        <v>477</v>
      </c>
      <c r="Q30" s="83" t="s">
        <v>492</v>
      </c>
      <c r="R30" s="66"/>
    </row>
    <row r="31" spans="1:21" ht="15">
      <c r="A31" s="138"/>
      <c r="B31" s="66"/>
      <c r="C31" s="66"/>
      <c r="D31" s="66"/>
      <c r="E31" s="66"/>
      <c r="F31" s="66"/>
      <c r="G31" s="66"/>
      <c r="H31" s="66"/>
      <c r="I31" s="66"/>
      <c r="J31" s="64"/>
      <c r="K31" s="64"/>
      <c r="L31" s="66"/>
      <c r="M31" s="66"/>
      <c r="N31" s="64"/>
      <c r="O31" s="64"/>
      <c r="P31" s="66"/>
      <c r="Q31" s="66"/>
      <c r="R31" s="66"/>
    </row>
    <row r="32" spans="1:21" ht="20.100000000000001" customHeight="1">
      <c r="A32" s="61"/>
      <c r="B32" s="116" t="s">
        <v>396</v>
      </c>
      <c r="C32" s="839" t="s">
        <v>4251</v>
      </c>
      <c r="D32" s="840"/>
      <c r="E32" s="840"/>
      <c r="F32" s="840"/>
      <c r="G32" s="840"/>
      <c r="H32" s="841"/>
      <c r="I32" s="117"/>
      <c r="J32" s="118"/>
      <c r="K32" s="118"/>
      <c r="L32" s="117"/>
      <c r="M32" s="117"/>
      <c r="N32" s="119"/>
      <c r="O32" s="119"/>
      <c r="P32" s="117"/>
      <c r="Q32" s="117"/>
      <c r="R32" s="117"/>
      <c r="S32" s="117"/>
      <c r="T32" s="66"/>
      <c r="U32" s="66"/>
    </row>
    <row r="33" spans="1:22" ht="20.100000000000001" customHeight="1">
      <c r="A33" s="61"/>
      <c r="B33" s="116" t="s">
        <v>398</v>
      </c>
      <c r="C33" s="839" t="s">
        <v>399</v>
      </c>
      <c r="D33" s="840"/>
      <c r="E33" s="840"/>
      <c r="F33" s="840"/>
      <c r="G33" s="840"/>
      <c r="H33" s="841"/>
      <c r="I33" s="117"/>
      <c r="J33" s="118"/>
      <c r="K33" s="118"/>
      <c r="L33" s="117"/>
      <c r="M33" s="117"/>
      <c r="N33" s="119"/>
      <c r="O33" s="119"/>
      <c r="P33" s="117"/>
      <c r="Q33" s="117"/>
      <c r="R33" s="117"/>
      <c r="S33" s="117"/>
      <c r="T33" s="66"/>
      <c r="U33" s="66"/>
    </row>
    <row r="34" spans="1:22" ht="20.100000000000001" customHeight="1">
      <c r="A34" s="61"/>
      <c r="B34" s="116" t="s">
        <v>400</v>
      </c>
      <c r="C34" s="839" t="s">
        <v>509</v>
      </c>
      <c r="D34" s="840"/>
      <c r="E34" s="840"/>
      <c r="F34" s="840"/>
      <c r="G34" s="840"/>
      <c r="H34" s="841"/>
      <c r="I34" s="117"/>
      <c r="J34" s="118"/>
      <c r="K34" s="118"/>
      <c r="L34" s="117"/>
      <c r="M34" s="117"/>
      <c r="N34" s="119"/>
      <c r="O34" s="119"/>
      <c r="P34" s="117"/>
      <c r="Q34" s="117"/>
      <c r="R34" s="117"/>
      <c r="S34" s="117"/>
      <c r="T34" s="66"/>
      <c r="U34" s="66"/>
    </row>
    <row r="35" spans="1:22" ht="20.100000000000001" customHeight="1">
      <c r="A35" s="61"/>
      <c r="B35" s="116" t="s">
        <v>402</v>
      </c>
      <c r="C35" s="839" t="s">
        <v>403</v>
      </c>
      <c r="D35" s="840"/>
      <c r="E35" s="840"/>
      <c r="F35" s="840"/>
      <c r="G35" s="840"/>
      <c r="H35" s="841"/>
      <c r="I35" s="117"/>
      <c r="J35" s="118"/>
      <c r="K35" s="118"/>
      <c r="L35" s="117"/>
      <c r="M35" s="117"/>
      <c r="N35" s="119"/>
      <c r="O35" s="119"/>
      <c r="P35" s="117"/>
      <c r="Q35" s="117"/>
      <c r="R35" s="117"/>
      <c r="S35" s="117"/>
      <c r="T35" s="66"/>
      <c r="U35" s="66"/>
    </row>
    <row r="36" spans="1:22" ht="20.100000000000001" customHeight="1">
      <c r="A36" s="61"/>
      <c r="B36" s="116" t="s">
        <v>404</v>
      </c>
      <c r="C36" s="839" t="s">
        <v>405</v>
      </c>
      <c r="D36" s="840"/>
      <c r="E36" s="840"/>
      <c r="F36" s="840"/>
      <c r="G36" s="840"/>
      <c r="H36" s="841"/>
      <c r="I36" s="117"/>
      <c r="J36" s="118"/>
      <c r="K36" s="118"/>
      <c r="L36" s="117"/>
      <c r="M36" s="117"/>
      <c r="N36" s="119"/>
      <c r="O36" s="119"/>
      <c r="P36" s="117"/>
      <c r="Q36" s="117"/>
      <c r="R36" s="117"/>
      <c r="S36" s="117"/>
      <c r="T36" s="66"/>
      <c r="U36" s="66"/>
    </row>
    <row r="37" spans="1:22" ht="16.5" customHeight="1">
      <c r="A37" s="61"/>
      <c r="B37" s="116" t="s">
        <v>406</v>
      </c>
      <c r="C37" s="839" t="s">
        <v>510</v>
      </c>
      <c r="D37" s="840"/>
      <c r="E37" s="840"/>
      <c r="F37" s="840"/>
      <c r="G37" s="840"/>
      <c r="H37" s="841"/>
      <c r="I37" s="117"/>
      <c r="J37" s="118"/>
      <c r="K37" s="118"/>
      <c r="L37" s="117"/>
      <c r="M37" s="117"/>
      <c r="N37" s="119"/>
      <c r="O37" s="119"/>
      <c r="P37" s="117"/>
      <c r="Q37" s="117"/>
      <c r="R37" s="117"/>
      <c r="S37" s="117"/>
      <c r="T37" s="66"/>
      <c r="U37" s="66"/>
    </row>
    <row r="38" spans="1:22" ht="20.100000000000001" customHeight="1">
      <c r="A38" s="61"/>
      <c r="B38" s="116" t="s">
        <v>408</v>
      </c>
      <c r="C38" s="839" t="s">
        <v>409</v>
      </c>
      <c r="D38" s="840"/>
      <c r="E38" s="840"/>
      <c r="F38" s="840"/>
      <c r="G38" s="840"/>
      <c r="H38" s="841"/>
      <c r="I38" s="117"/>
      <c r="J38" s="118"/>
      <c r="K38" s="118"/>
      <c r="L38" s="117"/>
      <c r="M38" s="117"/>
      <c r="N38" s="119"/>
      <c r="O38" s="119"/>
      <c r="P38" s="117"/>
      <c r="Q38" s="117"/>
      <c r="R38" s="117"/>
      <c r="S38" s="117"/>
      <c r="T38" s="66"/>
      <c r="U38" s="66"/>
    </row>
    <row r="39" spans="1:22" ht="20.100000000000001" customHeight="1">
      <c r="A39" s="61"/>
      <c r="B39" s="121"/>
      <c r="C39" s="121"/>
      <c r="D39" s="117"/>
      <c r="E39" s="117"/>
      <c r="F39" s="117"/>
      <c r="G39" s="117"/>
      <c r="H39" s="117"/>
      <c r="I39" s="117"/>
      <c r="J39" s="118"/>
      <c r="K39" s="118"/>
      <c r="L39" s="117"/>
      <c r="M39" s="117"/>
      <c r="N39" s="119"/>
      <c r="O39" s="119"/>
      <c r="P39" s="117"/>
      <c r="Q39" s="117"/>
      <c r="R39" s="117"/>
      <c r="S39" s="117"/>
      <c r="T39" s="66"/>
      <c r="U39" s="66"/>
    </row>
    <row r="40" spans="1:22" ht="20.100000000000001" customHeight="1">
      <c r="A40" s="61"/>
      <c r="B40" s="836" t="s">
        <v>410</v>
      </c>
      <c r="C40" s="837"/>
      <c r="D40" s="837"/>
      <c r="E40" s="837"/>
      <c r="F40" s="837"/>
      <c r="G40" s="837"/>
      <c r="H40" s="838"/>
      <c r="I40" s="66"/>
      <c r="J40" s="64"/>
      <c r="K40" s="64"/>
      <c r="L40" s="66"/>
      <c r="M40" s="66"/>
      <c r="N40" s="64"/>
      <c r="O40" s="78"/>
      <c r="P40" s="66"/>
      <c r="Q40" s="66"/>
      <c r="R40" s="66"/>
      <c r="S40" s="66"/>
      <c r="T40" s="66"/>
      <c r="U40" s="66"/>
      <c r="V40" s="66"/>
    </row>
    <row r="55" spans="1:1" ht="0" hidden="1" customHeight="1">
      <c r="A55" s="128"/>
    </row>
  </sheetData>
  <mergeCells count="5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C32:H32"/>
    <mergeCell ref="B21:Q21"/>
    <mergeCell ref="R21:R22"/>
    <mergeCell ref="B22:C22"/>
    <mergeCell ref="B23:C23"/>
    <mergeCell ref="B24:C24"/>
    <mergeCell ref="B25:C25"/>
    <mergeCell ref="B26:C26"/>
    <mergeCell ref="B27:C27"/>
    <mergeCell ref="B28:C28"/>
    <mergeCell ref="B29:C29"/>
    <mergeCell ref="B30:C30"/>
    <mergeCell ref="B40:H40"/>
    <mergeCell ref="C33:H33"/>
    <mergeCell ref="C34:H34"/>
    <mergeCell ref="C35:H35"/>
    <mergeCell ref="C36:H36"/>
    <mergeCell ref="C37:H37"/>
    <mergeCell ref="C38:H38"/>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BA60BA11-C9B5-42D1-B187-A999A27DE0A3}"/>
    <dataValidation allowBlank="1" showInputMessage="1" showErrorMessage="1" prompt="Hace referencia a las fuentes de información que pueden _x000a_ser usadas para verificar el alcance de los objetivos." sqref="P22" xr:uid="{6705CD0E-4EF2-4B30-A09A-72010EBC85BC}"/>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B51D6F92-C4B9-403E-B301-053C49BD8A61}"/>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E9AF4141-CB60-4CF4-9C74-91FD4B304274}"/>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AC6BDE34-9953-42B0-923E-0FBEA4D0BEAE}"/>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F621ABE9-C1B5-4B99-956D-354FFC6873FB}"/>
    <dataValidation allowBlank="1" showInputMessage="1" showErrorMessage="1" prompt="Los &quot;valores programados&quot; son los datos numéricos asociados a las variables del indicador en cuestión que permiten calcular la meta del mismo. " sqref="J22:K22" xr:uid="{3635566B-62AB-44D3-8FB7-D7C0B0D05A8E}"/>
    <dataValidation allowBlank="1" showInputMessage="1" showErrorMessage="1" prompt="Valores numéricos que se habrán de relacionar con el cálculo del indicador propuesto. _x000a_Manual para el diseño y la construcción de indicadores de Coneval." sqref="I22" xr:uid="{032A2165-F05A-471F-9134-87608466FCB1}"/>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6C630DF0-FA37-4851-80AB-58A1770D8808}"/>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153F8244-6C6E-4E02-8A36-B7A9E2E5F78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8BE3BA00-43EE-4792-9F34-04439DF1D9DB}"/>
    <dataValidation allowBlank="1" showInputMessage="1" showErrorMessage="1" prompt="&quot;Resumen Narrativo&quot; u &quot;objetivo&quot; se entiende como el estado deseado luego de la implementación de una intervención pública. " sqref="D22" xr:uid="{2BD8B485-C2FE-4BBE-98D2-9A71DE894BEA}"/>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4086-5580-4D9E-8DC5-45B53C542124}">
  <sheetPr>
    <tabColor rgb="FF00B050"/>
    <pageSetUpPr fitToPage="1"/>
  </sheetPr>
  <dimension ref="A1:XFC57"/>
  <sheetViews>
    <sheetView zoomScale="60" zoomScaleNormal="60" workbookViewId="0">
      <selection sqref="A1:D1"/>
    </sheetView>
  </sheetViews>
  <sheetFormatPr baseColWidth="10" defaultColWidth="0" defaultRowHeight="0" customHeight="1" zeroHeight="1"/>
  <cols>
    <col min="1" max="1" width="15.5546875" style="114" customWidth="1"/>
    <col min="2" max="2" width="70.44140625" style="114" bestFit="1" customWidth="1"/>
    <col min="3" max="3" width="15.5546875" style="129" customWidth="1"/>
    <col min="4" max="4" width="40.21875" style="114" customWidth="1"/>
    <col min="5" max="8" width="35.5546875" style="114" customWidth="1"/>
    <col min="9" max="9" width="42.44140625" style="114" customWidth="1"/>
    <col min="10" max="17" width="35.5546875" style="114" customWidth="1"/>
    <col min="18" max="18" width="34.6640625" style="58" hidden="1" customWidth="1"/>
    <col min="19" max="16381" width="11.44140625" style="58" hidden="1"/>
    <col min="16382" max="16382" width="6.33203125" style="58" hidden="1" customWidth="1"/>
    <col min="16383" max="16383" width="3.6640625" style="58" hidden="1" customWidth="1"/>
    <col min="16384" max="16384" width="6.6640625" style="58" hidden="1" customWidth="1"/>
  </cols>
  <sheetData>
    <row r="1" spans="1:21" ht="15" customHeight="1"/>
    <row r="2" spans="1:21" ht="15" customHeight="1"/>
    <row r="3" spans="1:21" ht="20.25" customHeight="1">
      <c r="A3" s="66"/>
      <c r="B3" s="962" t="s">
        <v>112</v>
      </c>
      <c r="C3" s="962"/>
      <c r="D3" s="971" t="s">
        <v>113</v>
      </c>
      <c r="E3" s="971"/>
      <c r="F3" s="971"/>
      <c r="G3" s="971"/>
      <c r="H3" s="971"/>
      <c r="I3" s="67"/>
      <c r="J3" s="66"/>
      <c r="K3" s="342"/>
      <c r="L3" s="68"/>
      <c r="M3" s="66"/>
      <c r="N3" s="66"/>
      <c r="O3" s="66"/>
      <c r="P3" s="66"/>
      <c r="Q3" s="66"/>
      <c r="R3" s="66"/>
    </row>
    <row r="4" spans="1:21" ht="20.25" customHeight="1">
      <c r="A4" s="66"/>
      <c r="B4" s="962" t="s">
        <v>114</v>
      </c>
      <c r="C4" s="962"/>
      <c r="D4" s="860" t="s">
        <v>1700</v>
      </c>
      <c r="E4" s="860"/>
      <c r="F4" s="860"/>
      <c r="G4" s="860"/>
      <c r="H4" s="860"/>
      <c r="I4" s="61"/>
      <c r="J4" s="66"/>
      <c r="K4" s="66"/>
      <c r="L4" s="66"/>
      <c r="M4" s="66"/>
      <c r="N4" s="66"/>
      <c r="O4" s="66"/>
      <c r="P4" s="66"/>
      <c r="Q4" s="66"/>
      <c r="R4" s="66"/>
    </row>
    <row r="5" spans="1:21" ht="20.25" customHeight="1">
      <c r="A5" s="66"/>
      <c r="B5" s="962" t="s">
        <v>116</v>
      </c>
      <c r="C5" s="962"/>
      <c r="D5" s="860" t="s">
        <v>1701</v>
      </c>
      <c r="E5" s="860"/>
      <c r="F5" s="860"/>
      <c r="G5" s="860"/>
      <c r="H5" s="860"/>
      <c r="I5" s="61"/>
      <c r="J5" s="66"/>
      <c r="K5" s="66"/>
      <c r="L5" s="66"/>
      <c r="M5" s="66"/>
      <c r="N5" s="343"/>
      <c r="O5" s="343"/>
      <c r="P5" s="66"/>
      <c r="Q5" s="66"/>
      <c r="R5" s="66"/>
    </row>
    <row r="6" spans="1:21" ht="20.25" customHeight="1">
      <c r="A6" s="66"/>
      <c r="B6" s="962" t="s">
        <v>118</v>
      </c>
      <c r="C6" s="962"/>
      <c r="D6" s="860" t="s">
        <v>1702</v>
      </c>
      <c r="E6" s="860"/>
      <c r="F6" s="860"/>
      <c r="G6" s="860"/>
      <c r="H6" s="860"/>
      <c r="I6" s="70"/>
      <c r="J6" s="72"/>
      <c r="K6" s="72"/>
      <c r="L6" s="72"/>
      <c r="M6" s="66"/>
      <c r="N6" s="343"/>
      <c r="O6" s="343"/>
      <c r="P6" s="66"/>
      <c r="Q6" s="66"/>
      <c r="R6" s="66"/>
    </row>
    <row r="7" spans="1:21" ht="20.25" customHeight="1">
      <c r="A7" s="66"/>
      <c r="B7" s="962" t="s">
        <v>120</v>
      </c>
      <c r="C7" s="962"/>
      <c r="D7" s="860" t="s">
        <v>121</v>
      </c>
      <c r="E7" s="860"/>
      <c r="F7" s="860"/>
      <c r="G7" s="860"/>
      <c r="H7" s="860"/>
      <c r="I7" s="70"/>
      <c r="J7" s="72"/>
      <c r="K7" s="72"/>
      <c r="L7" s="72"/>
      <c r="M7" s="66"/>
      <c r="N7" s="343"/>
      <c r="O7" s="343"/>
      <c r="P7" s="66"/>
      <c r="Q7" s="66"/>
      <c r="R7" s="66"/>
    </row>
    <row r="8" spans="1:21" ht="20.25" customHeight="1">
      <c r="A8" s="66"/>
      <c r="B8" s="962" t="s">
        <v>122</v>
      </c>
      <c r="C8" s="962"/>
      <c r="D8" s="860" t="s">
        <v>123</v>
      </c>
      <c r="E8" s="860"/>
      <c r="F8" s="860"/>
      <c r="G8" s="860"/>
      <c r="H8" s="860"/>
      <c r="I8" s="70"/>
      <c r="J8" s="72"/>
      <c r="K8" s="72"/>
      <c r="L8" s="72"/>
      <c r="M8" s="66"/>
      <c r="N8" s="66"/>
      <c r="O8" s="66"/>
      <c r="P8" s="66"/>
      <c r="Q8" s="66"/>
      <c r="R8" s="66"/>
    </row>
    <row r="9" spans="1:21" ht="20.25" customHeight="1">
      <c r="A9" s="66"/>
      <c r="B9" s="962" t="s">
        <v>124</v>
      </c>
      <c r="C9" s="962"/>
      <c r="D9" s="860" t="s">
        <v>125</v>
      </c>
      <c r="E9" s="860"/>
      <c r="F9" s="860"/>
      <c r="G9" s="860"/>
      <c r="H9" s="860"/>
      <c r="I9" s="73"/>
      <c r="J9" s="58"/>
      <c r="K9" s="75"/>
      <c r="L9" s="75"/>
      <c r="M9" s="75"/>
      <c r="N9" s="75"/>
      <c r="O9" s="75"/>
      <c r="P9" s="66"/>
      <c r="Q9" s="66"/>
      <c r="R9" s="66"/>
    </row>
    <row r="10" spans="1:21" ht="49.5" customHeight="1">
      <c r="A10" s="970" t="s">
        <v>126</v>
      </c>
      <c r="B10" s="962" t="s">
        <v>127</v>
      </c>
      <c r="C10" s="962"/>
      <c r="D10" s="866" t="s">
        <v>4392</v>
      </c>
      <c r="E10" s="869"/>
      <c r="F10" s="869"/>
      <c r="G10" s="869"/>
      <c r="H10" s="870"/>
      <c r="I10" s="73"/>
      <c r="J10" s="75"/>
      <c r="K10" s="344"/>
      <c r="L10" s="75"/>
      <c r="M10" s="75"/>
      <c r="N10" s="75"/>
      <c r="O10" s="75"/>
      <c r="P10" s="76"/>
      <c r="Q10" s="66"/>
      <c r="R10" s="66"/>
    </row>
    <row r="11" spans="1:21" ht="48.75" customHeight="1">
      <c r="A11" s="970"/>
      <c r="B11" s="962" t="s">
        <v>128</v>
      </c>
      <c r="C11" s="962"/>
      <c r="D11" s="860" t="s">
        <v>4420</v>
      </c>
      <c r="E11" s="861"/>
      <c r="F11" s="861"/>
      <c r="G11" s="861"/>
      <c r="H11" s="862"/>
      <c r="I11" s="73"/>
      <c r="J11" s="75"/>
      <c r="K11" s="75"/>
      <c r="L11" s="75"/>
      <c r="M11" s="75"/>
      <c r="N11" s="75"/>
      <c r="O11" s="75"/>
      <c r="P11" s="66"/>
      <c r="Q11" s="66"/>
      <c r="R11" s="66"/>
    </row>
    <row r="12" spans="1:21" ht="48.75" customHeight="1">
      <c r="A12" s="970" t="s">
        <v>129</v>
      </c>
      <c r="B12" s="962" t="s">
        <v>130</v>
      </c>
      <c r="C12" s="962"/>
      <c r="D12" s="860" t="s">
        <v>4390</v>
      </c>
      <c r="E12" s="861"/>
      <c r="F12" s="861"/>
      <c r="G12" s="861"/>
      <c r="H12" s="862"/>
      <c r="I12" s="73"/>
      <c r="J12" s="75"/>
      <c r="K12" s="75"/>
      <c r="L12" s="75"/>
      <c r="M12" s="75"/>
      <c r="N12" s="75"/>
      <c r="O12" s="75"/>
      <c r="P12" s="66"/>
      <c r="Q12" s="66"/>
      <c r="R12" s="66"/>
    </row>
    <row r="13" spans="1:21" ht="48.75" customHeight="1">
      <c r="A13" s="970"/>
      <c r="B13" s="962" t="s">
        <v>131</v>
      </c>
      <c r="C13" s="962"/>
      <c r="D13" s="860" t="s">
        <v>1703</v>
      </c>
      <c r="E13" s="861"/>
      <c r="F13" s="861"/>
      <c r="G13" s="861"/>
      <c r="H13" s="862"/>
      <c r="I13" s="73"/>
      <c r="J13" s="75"/>
      <c r="K13" s="75"/>
      <c r="L13" s="75"/>
      <c r="M13" s="75"/>
      <c r="N13" s="75"/>
      <c r="O13" s="75"/>
      <c r="P13" s="66"/>
      <c r="Q13" s="66"/>
      <c r="R13" s="66"/>
    </row>
    <row r="14" spans="1:21" ht="48.75" customHeight="1">
      <c r="A14" s="970" t="s">
        <v>471</v>
      </c>
      <c r="B14" s="962" t="s">
        <v>517</v>
      </c>
      <c r="C14" s="962"/>
      <c r="D14" s="866" t="s">
        <v>4266</v>
      </c>
      <c r="E14" s="867"/>
      <c r="F14" s="867"/>
      <c r="G14" s="867"/>
      <c r="H14" s="868"/>
      <c r="I14" s="73"/>
      <c r="J14" s="75"/>
      <c r="K14" s="75"/>
      <c r="L14" s="75"/>
      <c r="M14" s="75"/>
      <c r="N14" s="75"/>
      <c r="O14" s="75"/>
      <c r="P14" s="66"/>
      <c r="Q14" s="66"/>
      <c r="R14" s="66"/>
    </row>
    <row r="15" spans="1:21" customFormat="1" ht="48.75" customHeight="1">
      <c r="A15" s="970"/>
      <c r="B15" s="962" t="s">
        <v>518</v>
      </c>
      <c r="C15" s="962"/>
      <c r="D15" s="866" t="s">
        <v>4271</v>
      </c>
      <c r="E15" s="867"/>
      <c r="F15" s="867"/>
      <c r="G15" s="867"/>
      <c r="H15" s="868"/>
      <c r="I15" s="73"/>
      <c r="J15" s="74"/>
      <c r="K15" s="74"/>
      <c r="L15" s="75"/>
      <c r="M15" s="75"/>
      <c r="N15" s="74"/>
      <c r="O15" s="74"/>
      <c r="P15" s="66"/>
      <c r="Q15" s="66"/>
      <c r="R15" s="66"/>
      <c r="S15" s="66"/>
      <c r="T15" s="66"/>
      <c r="U15" s="66"/>
    </row>
    <row r="16" spans="1:21" customFormat="1" ht="48.75" customHeight="1">
      <c r="A16" s="970"/>
      <c r="B16" s="962" t="s">
        <v>1195</v>
      </c>
      <c r="C16" s="962"/>
      <c r="D16" s="860" t="s">
        <v>2</v>
      </c>
      <c r="E16" s="861"/>
      <c r="F16" s="861"/>
      <c r="G16" s="861"/>
      <c r="H16" s="862"/>
      <c r="I16" s="73"/>
      <c r="J16" s="64"/>
      <c r="K16" s="64"/>
      <c r="L16" s="75"/>
      <c r="M16" s="66"/>
      <c r="N16" s="74"/>
      <c r="O16" s="74"/>
      <c r="P16" s="66"/>
      <c r="Q16" s="66"/>
      <c r="R16" s="66"/>
      <c r="S16" s="66"/>
      <c r="T16" s="66"/>
      <c r="U16" s="66"/>
    </row>
    <row r="17" spans="1:18" ht="48.75" customHeight="1">
      <c r="A17" s="970"/>
      <c r="B17" s="962" t="s">
        <v>1196</v>
      </c>
      <c r="C17" s="962"/>
      <c r="D17" s="860" t="s">
        <v>4272</v>
      </c>
      <c r="E17" s="861"/>
      <c r="F17" s="861"/>
      <c r="G17" s="861"/>
      <c r="H17" s="862"/>
      <c r="I17" s="73"/>
      <c r="J17" s="66"/>
      <c r="K17" s="66"/>
      <c r="L17" s="75"/>
      <c r="M17" s="66"/>
      <c r="N17" s="75"/>
      <c r="O17" s="75"/>
      <c r="P17" s="66"/>
      <c r="Q17" s="66"/>
      <c r="R17" s="66"/>
    </row>
    <row r="18" spans="1:18" ht="15.6">
      <c r="A18" s="61"/>
      <c r="B18" s="77"/>
      <c r="C18" s="77"/>
      <c r="D18" s="61"/>
      <c r="E18" s="61"/>
      <c r="F18" s="61"/>
      <c r="G18" s="61"/>
      <c r="H18" s="61"/>
      <c r="I18" s="61"/>
      <c r="J18" s="64"/>
      <c r="K18" s="64"/>
      <c r="L18" s="66"/>
      <c r="M18" s="66"/>
      <c r="N18" s="64"/>
      <c r="O18" s="78"/>
      <c r="P18" s="66"/>
      <c r="Q18" s="66"/>
    </row>
    <row r="19" spans="1:18" ht="50.1" customHeight="1">
      <c r="A19" s="61"/>
      <c r="B19" s="963" t="s">
        <v>137</v>
      </c>
      <c r="C19" s="963"/>
      <c r="D19" s="79">
        <v>11876500</v>
      </c>
      <c r="E19" s="849" t="s">
        <v>4549</v>
      </c>
      <c r="F19" s="850"/>
      <c r="G19" s="850"/>
      <c r="H19" s="851"/>
      <c r="I19" s="61"/>
      <c r="J19" s="64"/>
      <c r="K19" s="345"/>
      <c r="L19" s="66"/>
      <c r="M19" s="66"/>
      <c r="N19" s="64"/>
      <c r="O19" s="78"/>
      <c r="P19" s="66"/>
      <c r="Q19" s="66"/>
    </row>
    <row r="20" spans="1:18" ht="15.6">
      <c r="A20" s="61"/>
      <c r="B20" s="77"/>
      <c r="C20" s="77"/>
      <c r="D20" s="61"/>
      <c r="E20" s="61"/>
      <c r="F20" s="61"/>
      <c r="G20" s="61"/>
      <c r="H20" s="61"/>
      <c r="I20" s="61"/>
      <c r="J20" s="66"/>
      <c r="K20" s="66"/>
      <c r="L20" s="66"/>
      <c r="M20" s="66"/>
      <c r="N20" s="66"/>
      <c r="O20" s="66"/>
      <c r="P20" s="66"/>
      <c r="Q20" s="66"/>
      <c r="R20" s="66"/>
    </row>
    <row r="21" spans="1:18" ht="50.1" customHeight="1">
      <c r="A21" s="61"/>
      <c r="B21" s="964" t="s">
        <v>138</v>
      </c>
      <c r="C21" s="965"/>
      <c r="D21" s="966"/>
      <c r="E21" s="966"/>
      <c r="F21" s="966"/>
      <c r="G21" s="966"/>
      <c r="H21" s="966"/>
      <c r="I21" s="966"/>
      <c r="J21" s="966"/>
      <c r="K21" s="966"/>
      <c r="L21" s="966"/>
      <c r="M21" s="966"/>
      <c r="N21" s="966"/>
      <c r="O21" s="966"/>
      <c r="P21" s="966"/>
      <c r="Q21" s="967"/>
      <c r="R21" s="968" t="s">
        <v>1704</v>
      </c>
    </row>
    <row r="22" spans="1:18" ht="49.5" customHeight="1">
      <c r="A22" s="61"/>
      <c r="B22" s="969"/>
      <c r="C22" s="969"/>
      <c r="D22" s="346" t="s">
        <v>140</v>
      </c>
      <c r="E22" s="346" t="s">
        <v>141</v>
      </c>
      <c r="F22" s="346" t="s">
        <v>142</v>
      </c>
      <c r="G22" s="346" t="s">
        <v>143</v>
      </c>
      <c r="H22" s="346" t="s">
        <v>144</v>
      </c>
      <c r="I22" s="346" t="s">
        <v>145</v>
      </c>
      <c r="J22" s="346" t="s">
        <v>146</v>
      </c>
      <c r="K22" s="346" t="s">
        <v>147</v>
      </c>
      <c r="L22" s="346" t="s">
        <v>148</v>
      </c>
      <c r="M22" s="346" t="s">
        <v>149</v>
      </c>
      <c r="N22" s="346" t="s">
        <v>150</v>
      </c>
      <c r="O22" s="346" t="s">
        <v>151</v>
      </c>
      <c r="P22" s="346" t="s">
        <v>152</v>
      </c>
      <c r="Q22" s="346" t="s">
        <v>153</v>
      </c>
      <c r="R22" s="968"/>
    </row>
    <row r="23" spans="1:18" ht="150" customHeight="1">
      <c r="A23" s="82">
        <v>1</v>
      </c>
      <c r="B23" s="962" t="s">
        <v>154</v>
      </c>
      <c r="C23" s="962"/>
      <c r="D23" s="248" t="s">
        <v>4538</v>
      </c>
      <c r="E23" s="248" t="s">
        <v>1705</v>
      </c>
      <c r="F23" s="248" t="s">
        <v>1706</v>
      </c>
      <c r="G23" s="248" t="s">
        <v>1512</v>
      </c>
      <c r="H23" s="248" t="s">
        <v>1707</v>
      </c>
      <c r="I23" s="248" t="s">
        <v>1708</v>
      </c>
      <c r="J23" s="347">
        <v>3899395601</v>
      </c>
      <c r="K23" s="347">
        <v>3583227362</v>
      </c>
      <c r="L23" s="248" t="s">
        <v>1709</v>
      </c>
      <c r="M23" s="248" t="s">
        <v>681</v>
      </c>
      <c r="N23" s="250">
        <f>((J23/K23)-1)*100</f>
        <v>8.8235606356703133</v>
      </c>
      <c r="O23" s="347">
        <v>3583227362</v>
      </c>
      <c r="P23" s="248" t="s">
        <v>1710</v>
      </c>
      <c r="Q23" s="248"/>
      <c r="R23" s="255"/>
    </row>
    <row r="24" spans="1:18" ht="150" customHeight="1">
      <c r="A24" s="82">
        <v>1</v>
      </c>
      <c r="B24" s="962" t="s">
        <v>164</v>
      </c>
      <c r="C24" s="962"/>
      <c r="D24" s="248" t="s">
        <v>4539</v>
      </c>
      <c r="E24" s="248" t="s">
        <v>1711</v>
      </c>
      <c r="F24" s="248" t="s">
        <v>1712</v>
      </c>
      <c r="G24" s="248" t="s">
        <v>1512</v>
      </c>
      <c r="H24" s="248" t="s">
        <v>1707</v>
      </c>
      <c r="I24" s="248" t="s">
        <v>1713</v>
      </c>
      <c r="J24" s="348">
        <v>426113</v>
      </c>
      <c r="K24" s="348">
        <v>532641</v>
      </c>
      <c r="L24" s="248" t="s">
        <v>1709</v>
      </c>
      <c r="M24" s="248" t="s">
        <v>162</v>
      </c>
      <c r="N24" s="250">
        <f t="shared" ref="N24:N38" si="0">(J24/K24)*100</f>
        <v>80.000037548742966</v>
      </c>
      <c r="O24" s="348">
        <v>420189</v>
      </c>
      <c r="P24" s="248" t="s">
        <v>1714</v>
      </c>
      <c r="Q24" s="248" t="s">
        <v>1715</v>
      </c>
      <c r="R24" s="137"/>
    </row>
    <row r="25" spans="1:18" ht="150" customHeight="1">
      <c r="A25" s="82">
        <v>1</v>
      </c>
      <c r="B25" s="962" t="s">
        <v>171</v>
      </c>
      <c r="C25" s="962"/>
      <c r="D25" s="248" t="s">
        <v>1716</v>
      </c>
      <c r="E25" s="248" t="s">
        <v>1717</v>
      </c>
      <c r="F25" s="248" t="s">
        <v>1718</v>
      </c>
      <c r="G25" s="248" t="s">
        <v>1512</v>
      </c>
      <c r="H25" s="248" t="s">
        <v>1719</v>
      </c>
      <c r="I25" s="248" t="s">
        <v>1720</v>
      </c>
      <c r="J25" s="348">
        <v>2</v>
      </c>
      <c r="K25" s="348">
        <v>2</v>
      </c>
      <c r="L25" s="248" t="s">
        <v>476</v>
      </c>
      <c r="M25" s="248" t="s">
        <v>162</v>
      </c>
      <c r="N25" s="250">
        <f t="shared" si="0"/>
        <v>100</v>
      </c>
      <c r="O25" s="349">
        <v>2</v>
      </c>
      <c r="P25" s="248" t="s">
        <v>1721</v>
      </c>
      <c r="Q25" s="248" t="s">
        <v>1722</v>
      </c>
      <c r="R25" s="137" t="s">
        <v>836</v>
      </c>
    </row>
    <row r="26" spans="1:18" ht="150" customHeight="1">
      <c r="A26" s="82">
        <v>1</v>
      </c>
      <c r="B26" s="962" t="s">
        <v>181</v>
      </c>
      <c r="C26" s="962"/>
      <c r="D26" s="248" t="s">
        <v>1723</v>
      </c>
      <c r="E26" s="248" t="s">
        <v>1724</v>
      </c>
      <c r="F26" s="248" t="s">
        <v>1725</v>
      </c>
      <c r="G26" s="248" t="s">
        <v>1512</v>
      </c>
      <c r="H26" s="248" t="s">
        <v>1719</v>
      </c>
      <c r="I26" s="248" t="s">
        <v>1726</v>
      </c>
      <c r="J26" s="350">
        <v>136317</v>
      </c>
      <c r="K26" s="348">
        <v>542415</v>
      </c>
      <c r="L26" s="248" t="s">
        <v>1727</v>
      </c>
      <c r="M26" s="248" t="s">
        <v>162</v>
      </c>
      <c r="N26" s="250">
        <f t="shared" si="0"/>
        <v>25.131495257321422</v>
      </c>
      <c r="O26" s="350">
        <v>279586</v>
      </c>
      <c r="P26" s="248" t="s">
        <v>1721</v>
      </c>
      <c r="Q26" s="248" t="s">
        <v>1728</v>
      </c>
      <c r="R26" s="137"/>
    </row>
    <row r="27" spans="1:18" ht="150" customHeight="1">
      <c r="A27" s="82">
        <v>1</v>
      </c>
      <c r="B27" s="962" t="s">
        <v>188</v>
      </c>
      <c r="C27" s="962"/>
      <c r="D27" s="248" t="s">
        <v>1729</v>
      </c>
      <c r="E27" s="248" t="s">
        <v>1730</v>
      </c>
      <c r="F27" s="248" t="s">
        <v>1731</v>
      </c>
      <c r="G27" s="248" t="s">
        <v>1512</v>
      </c>
      <c r="H27" s="248" t="s">
        <v>1719</v>
      </c>
      <c r="I27" s="248" t="s">
        <v>1732</v>
      </c>
      <c r="J27" s="348">
        <v>74532</v>
      </c>
      <c r="K27" s="348">
        <v>542415</v>
      </c>
      <c r="L27" s="248" t="s">
        <v>169</v>
      </c>
      <c r="M27" s="248" t="s">
        <v>162</v>
      </c>
      <c r="N27" s="250">
        <f t="shared" si="0"/>
        <v>13.740770443295263</v>
      </c>
      <c r="O27" s="350">
        <v>150000</v>
      </c>
      <c r="P27" s="248" t="s">
        <v>1721</v>
      </c>
      <c r="Q27" s="248" t="s">
        <v>1733</v>
      </c>
      <c r="R27" s="137"/>
    </row>
    <row r="28" spans="1:18" ht="150" customHeight="1">
      <c r="A28" s="82">
        <v>1</v>
      </c>
      <c r="B28" s="962" t="s">
        <v>207</v>
      </c>
      <c r="C28" s="962"/>
      <c r="D28" s="248" t="s">
        <v>1734</v>
      </c>
      <c r="E28" s="248" t="s">
        <v>1735</v>
      </c>
      <c r="F28" s="248" t="s">
        <v>1736</v>
      </c>
      <c r="G28" s="248" t="s">
        <v>1512</v>
      </c>
      <c r="H28" s="248" t="s">
        <v>175</v>
      </c>
      <c r="I28" s="248" t="s">
        <v>1737</v>
      </c>
      <c r="J28" s="348">
        <v>2</v>
      </c>
      <c r="K28" s="348">
        <v>2</v>
      </c>
      <c r="L28" s="248" t="s">
        <v>1738</v>
      </c>
      <c r="M28" s="248" t="s">
        <v>162</v>
      </c>
      <c r="N28" s="250">
        <f t="shared" si="0"/>
        <v>100</v>
      </c>
      <c r="O28" s="250">
        <v>4</v>
      </c>
      <c r="P28" s="248" t="s">
        <v>1739</v>
      </c>
      <c r="Q28" s="248" t="s">
        <v>1740</v>
      </c>
      <c r="R28" s="137" t="s">
        <v>836</v>
      </c>
    </row>
    <row r="29" spans="1:18" ht="150" customHeight="1">
      <c r="A29" s="82">
        <v>1</v>
      </c>
      <c r="B29" s="962" t="s">
        <v>214</v>
      </c>
      <c r="C29" s="962"/>
      <c r="D29" s="161" t="s">
        <v>1741</v>
      </c>
      <c r="E29" s="161" t="s">
        <v>1742</v>
      </c>
      <c r="F29" s="161" t="s">
        <v>1742</v>
      </c>
      <c r="G29" s="161" t="s">
        <v>1512</v>
      </c>
      <c r="H29" s="248" t="s">
        <v>1719</v>
      </c>
      <c r="I29" s="248" t="s">
        <v>1743</v>
      </c>
      <c r="J29" s="348">
        <v>100</v>
      </c>
      <c r="K29" s="348">
        <v>100</v>
      </c>
      <c r="L29" s="248" t="s">
        <v>1727</v>
      </c>
      <c r="M29" s="248" t="s">
        <v>162</v>
      </c>
      <c r="N29" s="250">
        <f t="shared" si="0"/>
        <v>100</v>
      </c>
      <c r="O29" s="250">
        <v>105</v>
      </c>
      <c r="P29" s="248" t="s">
        <v>1744</v>
      </c>
      <c r="Q29" s="248" t="s">
        <v>1745</v>
      </c>
      <c r="R29" s="137"/>
    </row>
    <row r="30" spans="1:18" ht="150" customHeight="1">
      <c r="A30" s="82">
        <v>1</v>
      </c>
      <c r="B30" s="962" t="s">
        <v>220</v>
      </c>
      <c r="C30" s="962"/>
      <c r="D30" s="248" t="s">
        <v>1746</v>
      </c>
      <c r="E30" s="161" t="s">
        <v>1747</v>
      </c>
      <c r="F30" s="248" t="s">
        <v>1748</v>
      </c>
      <c r="G30" s="248" t="s">
        <v>1512</v>
      </c>
      <c r="H30" s="248" t="s">
        <v>1719</v>
      </c>
      <c r="I30" s="161" t="s">
        <v>1749</v>
      </c>
      <c r="J30" s="348">
        <v>3</v>
      </c>
      <c r="K30" s="348">
        <v>3</v>
      </c>
      <c r="L30" s="248" t="s">
        <v>169</v>
      </c>
      <c r="M30" s="248" t="s">
        <v>162</v>
      </c>
      <c r="N30" s="250">
        <f t="shared" si="0"/>
        <v>100</v>
      </c>
      <c r="O30" s="250">
        <v>3</v>
      </c>
      <c r="P30" s="161" t="s">
        <v>1750</v>
      </c>
      <c r="Q30" s="248" t="s">
        <v>1751</v>
      </c>
      <c r="R30" s="137"/>
    </row>
    <row r="31" spans="1:18" ht="150" customHeight="1">
      <c r="A31" s="82">
        <v>1</v>
      </c>
      <c r="B31" s="962" t="s">
        <v>233</v>
      </c>
      <c r="C31" s="962"/>
      <c r="D31" s="248" t="s">
        <v>1752</v>
      </c>
      <c r="E31" s="248" t="s">
        <v>1753</v>
      </c>
      <c r="F31" s="248" t="s">
        <v>1754</v>
      </c>
      <c r="G31" s="248" t="s">
        <v>1755</v>
      </c>
      <c r="H31" s="248" t="s">
        <v>1719</v>
      </c>
      <c r="I31" s="248" t="s">
        <v>1756</v>
      </c>
      <c r="J31" s="348">
        <v>1373</v>
      </c>
      <c r="K31" s="348">
        <v>1373</v>
      </c>
      <c r="L31" s="248" t="s">
        <v>1727</v>
      </c>
      <c r="M31" s="248" t="s">
        <v>162</v>
      </c>
      <c r="N31" s="250">
        <f t="shared" si="0"/>
        <v>100</v>
      </c>
      <c r="O31" s="250">
        <v>1340</v>
      </c>
      <c r="P31" s="248" t="s">
        <v>1757</v>
      </c>
      <c r="Q31" s="248" t="s">
        <v>1758</v>
      </c>
      <c r="R31" s="137" t="s">
        <v>836</v>
      </c>
    </row>
    <row r="32" spans="1:18" ht="150" customHeight="1">
      <c r="A32" s="82">
        <v>1</v>
      </c>
      <c r="B32" s="962" t="s">
        <v>239</v>
      </c>
      <c r="C32" s="962"/>
      <c r="D32" s="248" t="s">
        <v>1759</v>
      </c>
      <c r="E32" s="161" t="s">
        <v>1760</v>
      </c>
      <c r="F32" s="161" t="s">
        <v>1761</v>
      </c>
      <c r="G32" s="248" t="s">
        <v>1512</v>
      </c>
      <c r="H32" s="248" t="s">
        <v>1719</v>
      </c>
      <c r="I32" s="161" t="s">
        <v>1762</v>
      </c>
      <c r="J32" s="348">
        <v>33</v>
      </c>
      <c r="K32" s="348">
        <v>33</v>
      </c>
      <c r="L32" s="248" t="s">
        <v>1727</v>
      </c>
      <c r="M32" s="248" t="s">
        <v>162</v>
      </c>
      <c r="N32" s="250">
        <f t="shared" si="0"/>
        <v>100</v>
      </c>
      <c r="O32" s="250">
        <v>33</v>
      </c>
      <c r="P32" s="248" t="s">
        <v>1763</v>
      </c>
      <c r="Q32" s="248" t="s">
        <v>1764</v>
      </c>
      <c r="R32" s="137"/>
    </row>
    <row r="33" spans="1:21" ht="150" customHeight="1">
      <c r="A33" s="82">
        <v>1</v>
      </c>
      <c r="B33" s="962" t="s">
        <v>245</v>
      </c>
      <c r="C33" s="962"/>
      <c r="D33" s="248" t="s">
        <v>1765</v>
      </c>
      <c r="E33" s="161" t="s">
        <v>1766</v>
      </c>
      <c r="F33" s="161" t="s">
        <v>1767</v>
      </c>
      <c r="G33" s="248" t="s">
        <v>1512</v>
      </c>
      <c r="H33" s="248" t="s">
        <v>1719</v>
      </c>
      <c r="I33" s="161" t="s">
        <v>1768</v>
      </c>
      <c r="J33" s="348">
        <v>33</v>
      </c>
      <c r="K33" s="348">
        <v>33</v>
      </c>
      <c r="L33" s="248" t="s">
        <v>169</v>
      </c>
      <c r="M33" s="248" t="s">
        <v>162</v>
      </c>
      <c r="N33" s="250">
        <f t="shared" si="0"/>
        <v>100</v>
      </c>
      <c r="O33" s="250">
        <v>33</v>
      </c>
      <c r="P33" s="248" t="s">
        <v>1769</v>
      </c>
      <c r="Q33" s="248" t="s">
        <v>1770</v>
      </c>
      <c r="R33" s="137"/>
    </row>
    <row r="34" spans="1:21" ht="150" customHeight="1">
      <c r="A34" s="82">
        <v>1</v>
      </c>
      <c r="B34" s="962" t="s">
        <v>251</v>
      </c>
      <c r="C34" s="962"/>
      <c r="D34" s="248" t="s">
        <v>1771</v>
      </c>
      <c r="E34" s="248" t="s">
        <v>1772</v>
      </c>
      <c r="F34" s="248" t="s">
        <v>1772</v>
      </c>
      <c r="G34" s="248" t="s">
        <v>1512</v>
      </c>
      <c r="H34" s="248" t="s">
        <v>1719</v>
      </c>
      <c r="I34" s="248" t="s">
        <v>1773</v>
      </c>
      <c r="J34" s="349">
        <v>5</v>
      </c>
      <c r="K34" s="349">
        <v>5</v>
      </c>
      <c r="L34" s="248" t="s">
        <v>169</v>
      </c>
      <c r="M34" s="248" t="s">
        <v>162</v>
      </c>
      <c r="N34" s="250">
        <f t="shared" si="0"/>
        <v>100</v>
      </c>
      <c r="O34" s="250">
        <v>6</v>
      </c>
      <c r="P34" s="248" t="s">
        <v>1774</v>
      </c>
      <c r="Q34" s="248" t="s">
        <v>1775</v>
      </c>
      <c r="R34" s="137"/>
    </row>
    <row r="35" spans="1:21" ht="150" customHeight="1">
      <c r="A35" s="82">
        <v>1</v>
      </c>
      <c r="B35" s="962" t="s">
        <v>618</v>
      </c>
      <c r="C35" s="962"/>
      <c r="D35" s="248" t="s">
        <v>1776</v>
      </c>
      <c r="E35" s="248" t="s">
        <v>1777</v>
      </c>
      <c r="F35" s="248" t="s">
        <v>1778</v>
      </c>
      <c r="G35" s="248" t="s">
        <v>1512</v>
      </c>
      <c r="H35" s="248" t="s">
        <v>1719</v>
      </c>
      <c r="I35" s="248" t="s">
        <v>1779</v>
      </c>
      <c r="J35" s="349">
        <v>128853</v>
      </c>
      <c r="K35" s="349">
        <v>128853</v>
      </c>
      <c r="L35" s="248" t="s">
        <v>1727</v>
      </c>
      <c r="M35" s="248" t="s">
        <v>162</v>
      </c>
      <c r="N35" s="250">
        <f t="shared" si="0"/>
        <v>100</v>
      </c>
      <c r="O35" s="250">
        <v>125059</v>
      </c>
      <c r="P35" s="248" t="s">
        <v>1780</v>
      </c>
      <c r="Q35" s="248" t="s">
        <v>1781</v>
      </c>
      <c r="R35" s="137" t="s">
        <v>836</v>
      </c>
    </row>
    <row r="36" spans="1:21" ht="150" customHeight="1">
      <c r="A36" s="82">
        <v>1</v>
      </c>
      <c r="B36" s="962" t="s">
        <v>261</v>
      </c>
      <c r="C36" s="962"/>
      <c r="D36" s="248" t="s">
        <v>1782</v>
      </c>
      <c r="E36" s="248" t="s">
        <v>1783</v>
      </c>
      <c r="F36" s="248" t="s">
        <v>1784</v>
      </c>
      <c r="G36" s="248" t="s">
        <v>1755</v>
      </c>
      <c r="H36" s="248" t="s">
        <v>1785</v>
      </c>
      <c r="I36" s="248" t="s">
        <v>1786</v>
      </c>
      <c r="J36" s="349">
        <v>68853</v>
      </c>
      <c r="K36" s="349">
        <v>68853</v>
      </c>
      <c r="L36" s="248" t="s">
        <v>1727</v>
      </c>
      <c r="M36" s="248" t="s">
        <v>162</v>
      </c>
      <c r="N36" s="250">
        <f t="shared" si="0"/>
        <v>100</v>
      </c>
      <c r="O36" s="250">
        <v>68232</v>
      </c>
      <c r="P36" s="248" t="s">
        <v>1787</v>
      </c>
      <c r="Q36" s="248" t="s">
        <v>1788</v>
      </c>
      <c r="R36" s="137"/>
    </row>
    <row r="37" spans="1:21" ht="150" customHeight="1">
      <c r="A37" s="82">
        <v>1</v>
      </c>
      <c r="B37" s="962" t="s">
        <v>267</v>
      </c>
      <c r="C37" s="962"/>
      <c r="D37" s="248" t="s">
        <v>1789</v>
      </c>
      <c r="E37" s="248" t="s">
        <v>1790</v>
      </c>
      <c r="F37" s="248" t="s">
        <v>1791</v>
      </c>
      <c r="G37" s="248" t="s">
        <v>1755</v>
      </c>
      <c r="H37" s="248" t="s">
        <v>1785</v>
      </c>
      <c r="I37" s="248" t="s">
        <v>1792</v>
      </c>
      <c r="J37" s="349">
        <v>60000</v>
      </c>
      <c r="K37" s="349">
        <v>68853</v>
      </c>
      <c r="L37" s="248" t="s">
        <v>1727</v>
      </c>
      <c r="M37" s="248" t="s">
        <v>162</v>
      </c>
      <c r="N37" s="250">
        <f t="shared" si="0"/>
        <v>87.142172454359297</v>
      </c>
      <c r="O37" s="250">
        <v>56827</v>
      </c>
      <c r="P37" s="248" t="s">
        <v>1793</v>
      </c>
      <c r="Q37" s="248" t="s">
        <v>1794</v>
      </c>
      <c r="R37" s="137"/>
    </row>
    <row r="38" spans="1:21" ht="150" customHeight="1">
      <c r="A38" s="82">
        <v>1</v>
      </c>
      <c r="B38" s="962" t="s">
        <v>273</v>
      </c>
      <c r="C38" s="962"/>
      <c r="D38" s="248" t="s">
        <v>1795</v>
      </c>
      <c r="E38" s="248" t="s">
        <v>1796</v>
      </c>
      <c r="F38" s="248" t="s">
        <v>1797</v>
      </c>
      <c r="G38" s="248" t="s">
        <v>1755</v>
      </c>
      <c r="H38" s="248" t="s">
        <v>175</v>
      </c>
      <c r="I38" s="248" t="s">
        <v>1798</v>
      </c>
      <c r="J38" s="349">
        <v>68600</v>
      </c>
      <c r="K38" s="348">
        <v>542415</v>
      </c>
      <c r="L38" s="248" t="s">
        <v>1727</v>
      </c>
      <c r="M38" s="248" t="s">
        <v>162</v>
      </c>
      <c r="N38" s="250">
        <f t="shared" si="0"/>
        <v>12.647142870311479</v>
      </c>
      <c r="O38" s="250">
        <v>68329</v>
      </c>
      <c r="P38" s="248" t="s">
        <v>1799</v>
      </c>
      <c r="Q38" s="248" t="s">
        <v>1800</v>
      </c>
      <c r="R38" s="137" t="s">
        <v>836</v>
      </c>
    </row>
    <row r="39" spans="1:21" ht="150" customHeight="1">
      <c r="A39" s="82">
        <v>1</v>
      </c>
      <c r="B39" s="962" t="s">
        <v>280</v>
      </c>
      <c r="C39" s="962"/>
      <c r="D39" s="248" t="s">
        <v>1801</v>
      </c>
      <c r="E39" s="248" t="s">
        <v>1802</v>
      </c>
      <c r="F39" s="248" t="s">
        <v>1803</v>
      </c>
      <c r="G39" s="248" t="s">
        <v>1512</v>
      </c>
      <c r="H39" s="248" t="s">
        <v>1719</v>
      </c>
      <c r="I39" s="248" t="s">
        <v>1804</v>
      </c>
      <c r="J39" s="349">
        <v>110000</v>
      </c>
      <c r="K39" s="349">
        <v>110000</v>
      </c>
      <c r="L39" s="248" t="s">
        <v>1727</v>
      </c>
      <c r="M39" s="248" t="s">
        <v>162</v>
      </c>
      <c r="N39" s="250">
        <f>((J39/K39)*100)</f>
        <v>100</v>
      </c>
      <c r="O39" s="250">
        <v>109743</v>
      </c>
      <c r="P39" s="248" t="s">
        <v>1721</v>
      </c>
      <c r="Q39" s="248" t="s">
        <v>1805</v>
      </c>
      <c r="R39" s="137"/>
    </row>
    <row r="40" spans="1:21" ht="150" customHeight="1">
      <c r="A40" s="82">
        <v>1</v>
      </c>
      <c r="B40" s="962" t="s">
        <v>286</v>
      </c>
      <c r="C40" s="962"/>
      <c r="D40" s="248" t="s">
        <v>1806</v>
      </c>
      <c r="E40" s="248" t="s">
        <v>1807</v>
      </c>
      <c r="F40" s="248" t="s">
        <v>1808</v>
      </c>
      <c r="G40" s="248" t="s">
        <v>1755</v>
      </c>
      <c r="H40" s="248" t="s">
        <v>1785</v>
      </c>
      <c r="I40" s="248" t="s">
        <v>1809</v>
      </c>
      <c r="J40" s="349">
        <v>2600</v>
      </c>
      <c r="K40" s="349">
        <v>2600</v>
      </c>
      <c r="L40" s="248" t="s">
        <v>1727</v>
      </c>
      <c r="M40" s="248" t="s">
        <v>162</v>
      </c>
      <c r="N40" s="250">
        <f>(J40/K40)*100</f>
        <v>100</v>
      </c>
      <c r="O40" s="250">
        <v>2506</v>
      </c>
      <c r="P40" s="248" t="s">
        <v>1810</v>
      </c>
      <c r="Q40" s="248" t="s">
        <v>1811</v>
      </c>
      <c r="R40" s="137"/>
    </row>
    <row r="41" spans="1:21" ht="150" customHeight="1">
      <c r="A41" s="82">
        <v>1</v>
      </c>
      <c r="B41" s="962" t="s">
        <v>292</v>
      </c>
      <c r="C41" s="962"/>
      <c r="D41" s="248" t="s">
        <v>1812</v>
      </c>
      <c r="E41" s="248" t="s">
        <v>1813</v>
      </c>
      <c r="F41" s="248" t="s">
        <v>1814</v>
      </c>
      <c r="G41" s="248" t="s">
        <v>1755</v>
      </c>
      <c r="H41" s="248" t="s">
        <v>1785</v>
      </c>
      <c r="I41" s="248" t="s">
        <v>1815</v>
      </c>
      <c r="J41" s="349">
        <v>66000</v>
      </c>
      <c r="K41" s="349">
        <v>66000</v>
      </c>
      <c r="L41" s="248" t="s">
        <v>1727</v>
      </c>
      <c r="M41" s="248" t="s">
        <v>162</v>
      </c>
      <c r="N41" s="250">
        <f>(J41/K41)*100</f>
        <v>100</v>
      </c>
      <c r="O41" s="250">
        <v>65823</v>
      </c>
      <c r="P41" s="248" t="s">
        <v>1816</v>
      </c>
      <c r="Q41" s="248" t="s">
        <v>1817</v>
      </c>
      <c r="R41" s="137"/>
    </row>
    <row r="42" spans="1:21" ht="150" customHeight="1">
      <c r="A42" s="82">
        <v>1</v>
      </c>
      <c r="B42" s="962" t="s">
        <v>298</v>
      </c>
      <c r="C42" s="962"/>
      <c r="D42" s="228" t="s">
        <v>1818</v>
      </c>
      <c r="E42" s="248" t="s">
        <v>1819</v>
      </c>
      <c r="F42" s="248" t="s">
        <v>1819</v>
      </c>
      <c r="G42" s="248" t="s">
        <v>1512</v>
      </c>
      <c r="H42" s="248" t="s">
        <v>1719</v>
      </c>
      <c r="I42" s="248" t="s">
        <v>1820</v>
      </c>
      <c r="J42" s="348">
        <v>7252</v>
      </c>
      <c r="K42" s="348">
        <v>7252</v>
      </c>
      <c r="L42" s="248" t="s">
        <v>1727</v>
      </c>
      <c r="M42" s="248" t="s">
        <v>162</v>
      </c>
      <c r="N42" s="250">
        <f>(J42/K42)*100</f>
        <v>100</v>
      </c>
      <c r="O42" s="250">
        <v>6885</v>
      </c>
      <c r="P42" s="248" t="s">
        <v>1821</v>
      </c>
      <c r="Q42" s="248" t="s">
        <v>1822</v>
      </c>
      <c r="R42" s="137" t="s">
        <v>836</v>
      </c>
    </row>
    <row r="43" spans="1:21" ht="150" customHeight="1">
      <c r="A43" s="82">
        <v>1</v>
      </c>
      <c r="B43" s="962" t="s">
        <v>305</v>
      </c>
      <c r="C43" s="962"/>
      <c r="D43" s="248" t="s">
        <v>1823</v>
      </c>
      <c r="E43" s="248" t="s">
        <v>1824</v>
      </c>
      <c r="F43" s="161" t="s">
        <v>1825</v>
      </c>
      <c r="G43" s="248" t="s">
        <v>1512</v>
      </c>
      <c r="H43" s="248" t="s">
        <v>1719</v>
      </c>
      <c r="I43" s="161" t="s">
        <v>1826</v>
      </c>
      <c r="J43" s="348">
        <f>J42*2</f>
        <v>14504</v>
      </c>
      <c r="K43" s="348">
        <f>K42*2</f>
        <v>14504</v>
      </c>
      <c r="L43" s="248" t="s">
        <v>1727</v>
      </c>
      <c r="M43" s="248" t="s">
        <v>162</v>
      </c>
      <c r="N43" s="250">
        <f>(J43/K43)*100</f>
        <v>100</v>
      </c>
      <c r="O43" s="250">
        <f>O42*2</f>
        <v>13770</v>
      </c>
      <c r="P43" s="248" t="s">
        <v>1827</v>
      </c>
      <c r="Q43" s="248" t="s">
        <v>1828</v>
      </c>
      <c r="R43" s="137"/>
    </row>
    <row r="44" spans="1:21" ht="150" customHeight="1">
      <c r="A44" s="82">
        <v>1</v>
      </c>
      <c r="B44" s="962" t="s">
        <v>310</v>
      </c>
      <c r="C44" s="962"/>
      <c r="D44" s="228" t="s">
        <v>1829</v>
      </c>
      <c r="E44" s="248" t="s">
        <v>1830</v>
      </c>
      <c r="F44" s="248" t="s">
        <v>1831</v>
      </c>
      <c r="G44" s="248" t="s">
        <v>1755</v>
      </c>
      <c r="H44" s="248" t="s">
        <v>1719</v>
      </c>
      <c r="I44" s="248" t="s">
        <v>1832</v>
      </c>
      <c r="J44" s="348">
        <v>240</v>
      </c>
      <c r="K44" s="348">
        <v>240</v>
      </c>
      <c r="L44" s="248" t="s">
        <v>1727</v>
      </c>
      <c r="M44" s="248" t="s">
        <v>162</v>
      </c>
      <c r="N44" s="250">
        <f>(J44/K44)*100</f>
        <v>100</v>
      </c>
      <c r="O44" s="250">
        <v>200</v>
      </c>
      <c r="P44" s="248" t="s">
        <v>1833</v>
      </c>
      <c r="Q44" s="248" t="s">
        <v>1834</v>
      </c>
      <c r="R44" s="137"/>
    </row>
    <row r="45" spans="1:21" ht="14.4"/>
    <row r="46" spans="1:21" customFormat="1" ht="20.100000000000001" customHeight="1">
      <c r="A46" s="61"/>
      <c r="B46" s="351" t="s">
        <v>396</v>
      </c>
      <c r="C46" s="839" t="s">
        <v>4251</v>
      </c>
      <c r="D46" s="840"/>
      <c r="E46" s="840"/>
      <c r="F46" s="840"/>
      <c r="G46" s="840"/>
      <c r="H46" s="841"/>
      <c r="I46" s="117"/>
      <c r="J46" s="118"/>
      <c r="K46" s="118"/>
      <c r="L46" s="117"/>
      <c r="M46" s="117"/>
      <c r="N46" s="119"/>
      <c r="O46" s="119"/>
      <c r="P46" s="117"/>
      <c r="Q46" s="117"/>
      <c r="R46" s="117"/>
      <c r="S46" s="117"/>
      <c r="T46" s="66"/>
      <c r="U46" s="66"/>
    </row>
    <row r="47" spans="1:21" customFormat="1" ht="20.100000000000001" customHeight="1">
      <c r="A47" s="61"/>
      <c r="B47" s="351" t="s">
        <v>398</v>
      </c>
      <c r="C47" s="839" t="s">
        <v>399</v>
      </c>
      <c r="D47" s="840"/>
      <c r="E47" s="840"/>
      <c r="F47" s="840"/>
      <c r="G47" s="840"/>
      <c r="H47" s="841"/>
      <c r="I47" s="117"/>
      <c r="J47" s="118"/>
      <c r="K47" s="118"/>
      <c r="L47" s="117"/>
      <c r="M47" s="117"/>
      <c r="N47" s="119"/>
      <c r="O47" s="119"/>
      <c r="P47" s="117"/>
      <c r="Q47" s="117"/>
      <c r="R47" s="117"/>
      <c r="S47" s="117"/>
      <c r="T47" s="66"/>
      <c r="U47" s="66"/>
    </row>
    <row r="48" spans="1:21" customFormat="1" ht="20.100000000000001" customHeight="1">
      <c r="A48" s="61"/>
      <c r="B48" s="351" t="s">
        <v>668</v>
      </c>
      <c r="C48" s="839" t="s">
        <v>724</v>
      </c>
      <c r="D48" s="840"/>
      <c r="E48" s="840"/>
      <c r="F48" s="840"/>
      <c r="G48" s="840"/>
      <c r="H48" s="841"/>
      <c r="I48" s="117"/>
      <c r="J48" s="118"/>
      <c r="K48" s="118"/>
      <c r="L48" s="117"/>
      <c r="M48" s="117"/>
      <c r="N48" s="119"/>
      <c r="O48" s="119"/>
      <c r="P48" s="117"/>
      <c r="Q48" s="117"/>
      <c r="R48" s="117"/>
      <c r="S48" s="117"/>
      <c r="T48" s="66"/>
      <c r="U48" s="66"/>
    </row>
    <row r="49" spans="1:22" customFormat="1" ht="20.100000000000001" customHeight="1">
      <c r="A49" s="61"/>
      <c r="B49" s="351" t="s">
        <v>402</v>
      </c>
      <c r="C49" s="839" t="s">
        <v>403</v>
      </c>
      <c r="D49" s="840"/>
      <c r="E49" s="840"/>
      <c r="F49" s="840"/>
      <c r="G49" s="840"/>
      <c r="H49" s="841"/>
      <c r="I49" s="117"/>
      <c r="J49" s="118"/>
      <c r="K49" s="118"/>
      <c r="L49" s="117"/>
      <c r="M49" s="117"/>
      <c r="N49" s="119"/>
      <c r="O49" s="119"/>
      <c r="P49" s="117"/>
      <c r="Q49" s="117"/>
      <c r="R49" s="117"/>
      <c r="S49" s="117"/>
      <c r="T49" s="66"/>
      <c r="U49" s="66"/>
    </row>
    <row r="50" spans="1:22" customFormat="1" ht="20.100000000000001" customHeight="1">
      <c r="A50" s="61"/>
      <c r="B50" s="351" t="s">
        <v>404</v>
      </c>
      <c r="C50" s="839" t="s">
        <v>405</v>
      </c>
      <c r="D50" s="840"/>
      <c r="E50" s="840"/>
      <c r="F50" s="840"/>
      <c r="G50" s="840"/>
      <c r="H50" s="841"/>
      <c r="I50" s="117"/>
      <c r="J50" s="118"/>
      <c r="K50" s="118"/>
      <c r="L50" s="117"/>
      <c r="M50" s="117"/>
      <c r="N50" s="119"/>
      <c r="O50" s="119"/>
      <c r="P50" s="117"/>
      <c r="Q50" s="117"/>
      <c r="R50" s="117"/>
      <c r="S50" s="117"/>
      <c r="T50" s="66"/>
      <c r="U50" s="66"/>
    </row>
    <row r="51" spans="1:22" customFormat="1" ht="20.100000000000001" customHeight="1">
      <c r="A51" s="61"/>
      <c r="B51" s="351" t="s">
        <v>406</v>
      </c>
      <c r="C51" s="842" t="s">
        <v>1835</v>
      </c>
      <c r="D51" s="843"/>
      <c r="E51" s="843"/>
      <c r="F51" s="843"/>
      <c r="G51" s="843"/>
      <c r="H51" s="844"/>
      <c r="I51" s="117"/>
      <c r="J51" s="118"/>
      <c r="K51" s="118"/>
      <c r="L51" s="117"/>
      <c r="M51" s="117"/>
      <c r="N51" s="119"/>
      <c r="O51" s="119"/>
      <c r="P51" s="117"/>
      <c r="Q51" s="117"/>
      <c r="R51" s="117"/>
      <c r="S51" s="117"/>
      <c r="T51" s="66"/>
      <c r="U51" s="66"/>
    </row>
    <row r="52" spans="1:22" customFormat="1" ht="20.100000000000001" customHeight="1">
      <c r="A52" s="61"/>
      <c r="B52" s="351" t="s">
        <v>408</v>
      </c>
      <c r="C52" s="845" t="s">
        <v>1836</v>
      </c>
      <c r="D52" s="846"/>
      <c r="E52" s="846"/>
      <c r="F52" s="846"/>
      <c r="G52" s="846"/>
      <c r="H52" s="847"/>
      <c r="I52" s="117"/>
      <c r="J52" s="118"/>
      <c r="K52" s="118"/>
      <c r="L52" s="117"/>
      <c r="M52" s="117"/>
      <c r="N52" s="119"/>
      <c r="O52" s="119"/>
      <c r="P52" s="117"/>
      <c r="Q52" s="117"/>
      <c r="R52" s="117"/>
      <c r="S52" s="117"/>
      <c r="T52" s="66"/>
      <c r="U52" s="66"/>
    </row>
    <row r="53" spans="1:22" customFormat="1" ht="20.100000000000001" customHeight="1">
      <c r="A53" s="61"/>
      <c r="B53" s="121"/>
      <c r="C53" s="121"/>
      <c r="D53" s="117"/>
      <c r="E53" s="117"/>
      <c r="F53" s="117"/>
      <c r="G53" s="117"/>
      <c r="H53" s="117"/>
      <c r="I53" s="117"/>
      <c r="J53" s="118"/>
      <c r="K53" s="118"/>
      <c r="L53" s="117"/>
      <c r="M53" s="117"/>
      <c r="N53" s="119"/>
      <c r="O53" s="119"/>
      <c r="P53" s="117"/>
      <c r="Q53" s="117"/>
      <c r="R53" s="117"/>
      <c r="S53" s="117"/>
      <c r="T53" s="66"/>
      <c r="U53" s="66"/>
    </row>
    <row r="54" spans="1:22" customFormat="1" ht="20.100000000000001" customHeight="1">
      <c r="A54" s="61"/>
      <c r="B54" s="836" t="s">
        <v>410</v>
      </c>
      <c r="C54" s="837"/>
      <c r="D54" s="837"/>
      <c r="E54" s="837"/>
      <c r="F54" s="837"/>
      <c r="G54" s="837"/>
      <c r="H54" s="838"/>
      <c r="I54" s="66"/>
      <c r="J54" s="64"/>
      <c r="K54" s="64"/>
      <c r="L54" s="66"/>
      <c r="M54" s="66"/>
      <c r="N54" s="64"/>
      <c r="O54" s="64"/>
      <c r="P54" s="66"/>
      <c r="Q54" s="66"/>
      <c r="R54" s="66"/>
      <c r="S54" s="66"/>
      <c r="T54" s="66"/>
      <c r="U54" s="66"/>
      <c r="V54" s="58"/>
    </row>
    <row r="55" spans="1:22" ht="14.4">
      <c r="A55" s="262"/>
      <c r="C55" s="352"/>
    </row>
    <row r="56" spans="1:22" s="114" customFormat="1" ht="14.4" hidden="1">
      <c r="C56" s="352"/>
      <c r="R56" s="58"/>
    </row>
    <row r="57" spans="1:22" s="114" customFormat="1" ht="14.4" hidden="1">
      <c r="C57" s="352"/>
      <c r="R57" s="58"/>
    </row>
  </sheetData>
  <mergeCells count="68">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C51:H51"/>
    <mergeCell ref="C52:H52"/>
    <mergeCell ref="B54:H54"/>
    <mergeCell ref="B44:C44"/>
    <mergeCell ref="C46:H46"/>
    <mergeCell ref="C47:H47"/>
    <mergeCell ref="C48:H48"/>
    <mergeCell ref="C49:H49"/>
    <mergeCell ref="C50:H50"/>
  </mergeCells>
  <pageMargins left="0.23622047244094491" right="0.23622047244094491" top="0.35433070866141736" bottom="0.35433070866141736" header="0.31496062992125984" footer="0.31496062992125984"/>
  <pageSetup scale="21" fitToHeight="0"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E84AE-2846-404E-AE90-403117FE3AA5}">
  <sheetPr>
    <tabColor rgb="FF00B050"/>
    <pageSetUpPr fitToPage="1"/>
  </sheetPr>
  <dimension ref="A1:V73"/>
  <sheetViews>
    <sheetView zoomScale="60" zoomScaleNormal="60" workbookViewId="0">
      <selection sqref="A1:D1"/>
    </sheetView>
  </sheetViews>
  <sheetFormatPr baseColWidth="10" defaultColWidth="0" defaultRowHeight="0" customHeight="1" zeroHeight="1"/>
  <cols>
    <col min="1" max="1" width="15.5546875" style="114" customWidth="1"/>
    <col min="2" max="2" width="70.44140625" style="114" bestFit="1" customWidth="1"/>
    <col min="3" max="3" width="15.5546875" style="129" customWidth="1"/>
    <col min="4" max="9" width="35.5546875" style="114" customWidth="1"/>
    <col min="10" max="11" width="35.5546875" style="115" customWidth="1"/>
    <col min="12" max="13" width="35.5546875" style="114" customWidth="1"/>
    <col min="14" max="15" width="35.5546875" style="115" customWidth="1"/>
    <col min="16" max="17" width="35.5546875" style="114" customWidth="1"/>
    <col min="18" max="18" width="35.5546875" style="114" hidden="1" customWidth="1"/>
    <col min="19" max="19" width="11.44140625" style="58" customWidth="1"/>
    <col min="20" max="16384" width="11.44140625" style="58" hidden="1"/>
  </cols>
  <sheetData>
    <row r="1" spans="1:18" ht="15.6">
      <c r="A1" s="61"/>
      <c r="B1" s="61"/>
      <c r="C1" s="63"/>
      <c r="D1" s="61"/>
      <c r="E1" s="61"/>
      <c r="F1" s="61"/>
      <c r="G1" s="61"/>
      <c r="H1" s="61"/>
      <c r="I1" s="61"/>
      <c r="J1" s="64"/>
      <c r="K1" s="64"/>
      <c r="L1" s="66"/>
      <c r="M1" s="66"/>
      <c r="N1" s="64"/>
      <c r="O1" s="64"/>
      <c r="P1" s="66"/>
      <c r="Q1" s="66"/>
      <c r="R1" s="66"/>
    </row>
    <row r="2" spans="1:18" ht="15.6">
      <c r="A2" s="61"/>
      <c r="B2" s="62"/>
      <c r="C2" s="63"/>
      <c r="D2" s="61"/>
      <c r="E2" s="61"/>
      <c r="F2" s="61"/>
      <c r="G2" s="61"/>
      <c r="H2" s="61"/>
      <c r="I2" s="61"/>
      <c r="J2" s="64"/>
      <c r="K2" s="258"/>
      <c r="L2" s="66"/>
      <c r="M2" s="66"/>
      <c r="N2" s="64"/>
      <c r="O2" s="64"/>
      <c r="P2" s="66"/>
      <c r="Q2" s="66"/>
      <c r="R2" s="66"/>
    </row>
    <row r="3" spans="1:18" ht="20.25" customHeight="1">
      <c r="A3" s="66"/>
      <c r="B3" s="962" t="s">
        <v>112</v>
      </c>
      <c r="C3" s="962"/>
      <c r="D3" s="871" t="s">
        <v>113</v>
      </c>
      <c r="E3" s="871"/>
      <c r="F3" s="871"/>
      <c r="G3" s="871"/>
      <c r="H3" s="871"/>
      <c r="I3" s="67"/>
      <c r="J3" s="64"/>
      <c r="K3" s="65"/>
      <c r="L3" s="68"/>
      <c r="M3" s="66"/>
      <c r="N3" s="64"/>
      <c r="O3" s="64"/>
      <c r="P3" s="66"/>
      <c r="Q3" s="66"/>
      <c r="R3" s="66"/>
    </row>
    <row r="4" spans="1:18" ht="20.25" customHeight="1">
      <c r="A4" s="66"/>
      <c r="B4" s="962" t="s">
        <v>114</v>
      </c>
      <c r="C4" s="962"/>
      <c r="D4" s="866" t="s">
        <v>1837</v>
      </c>
      <c r="E4" s="866"/>
      <c r="F4" s="866"/>
      <c r="G4" s="866"/>
      <c r="H4" s="866"/>
      <c r="I4" s="61"/>
      <c r="J4" s="64"/>
      <c r="K4" s="64"/>
      <c r="L4" s="66"/>
      <c r="M4" s="66"/>
      <c r="N4" s="64"/>
      <c r="O4" s="64"/>
      <c r="P4" s="66"/>
      <c r="Q4" s="66"/>
      <c r="R4" s="66"/>
    </row>
    <row r="5" spans="1:18" ht="20.25" customHeight="1">
      <c r="A5" s="66"/>
      <c r="B5" s="962" t="s">
        <v>116</v>
      </c>
      <c r="C5" s="962"/>
      <c r="D5" s="866" t="s">
        <v>1701</v>
      </c>
      <c r="E5" s="866"/>
      <c r="F5" s="866"/>
      <c r="G5" s="866"/>
      <c r="H5" s="866"/>
      <c r="I5" s="61"/>
      <c r="J5" s="64"/>
      <c r="K5" s="64"/>
      <c r="L5" s="66"/>
      <c r="M5" s="66"/>
      <c r="N5" s="69"/>
      <c r="O5" s="69"/>
      <c r="P5" s="66"/>
      <c r="Q5" s="66"/>
      <c r="R5" s="66"/>
    </row>
    <row r="6" spans="1:18" ht="20.25" customHeight="1">
      <c r="A6" s="66"/>
      <c r="B6" s="962" t="s">
        <v>118</v>
      </c>
      <c r="C6" s="962"/>
      <c r="D6" s="866" t="s">
        <v>1838</v>
      </c>
      <c r="E6" s="866"/>
      <c r="F6" s="866"/>
      <c r="G6" s="866"/>
      <c r="H6" s="866"/>
      <c r="I6" s="70"/>
      <c r="J6" s="71"/>
      <c r="K6" s="71"/>
      <c r="L6" s="72"/>
      <c r="M6" s="66"/>
      <c r="N6" s="69"/>
      <c r="O6" s="69"/>
      <c r="P6" s="66"/>
      <c r="Q6" s="66"/>
      <c r="R6" s="66"/>
    </row>
    <row r="7" spans="1:18" ht="20.25" customHeight="1">
      <c r="A7" s="66"/>
      <c r="B7" s="962" t="s">
        <v>120</v>
      </c>
      <c r="C7" s="962"/>
      <c r="D7" s="866" t="s">
        <v>121</v>
      </c>
      <c r="E7" s="866"/>
      <c r="F7" s="866"/>
      <c r="G7" s="866"/>
      <c r="H7" s="866"/>
      <c r="I7" s="70"/>
      <c r="J7" s="71"/>
      <c r="K7" s="71"/>
      <c r="L7" s="72"/>
      <c r="M7" s="66"/>
      <c r="N7" s="69"/>
      <c r="O7" s="69"/>
      <c r="P7" s="66"/>
      <c r="Q7" s="66"/>
      <c r="R7" s="66"/>
    </row>
    <row r="8" spans="1:18" ht="20.25" customHeight="1">
      <c r="A8" s="66"/>
      <c r="B8" s="962" t="s">
        <v>122</v>
      </c>
      <c r="C8" s="962"/>
      <c r="D8" s="866" t="s">
        <v>1839</v>
      </c>
      <c r="E8" s="866"/>
      <c r="F8" s="866"/>
      <c r="G8" s="866"/>
      <c r="H8" s="866"/>
      <c r="I8" s="70"/>
      <c r="J8" s="71"/>
      <c r="K8" s="71"/>
      <c r="L8" s="72"/>
      <c r="M8" s="66"/>
      <c r="N8" s="64"/>
      <c r="O8" s="64"/>
      <c r="P8" s="66"/>
      <c r="Q8" s="66"/>
      <c r="R8" s="66"/>
    </row>
    <row r="9" spans="1:18" ht="20.25" customHeight="1">
      <c r="A9" s="66"/>
      <c r="B9" s="962" t="s">
        <v>124</v>
      </c>
      <c r="C9" s="962"/>
      <c r="D9" s="866" t="s">
        <v>1840</v>
      </c>
      <c r="E9" s="866"/>
      <c r="F9" s="866"/>
      <c r="G9" s="866"/>
      <c r="H9" s="866"/>
      <c r="I9" s="73"/>
      <c r="J9" s="74"/>
      <c r="K9" s="74"/>
      <c r="L9" s="75"/>
      <c r="M9" s="75"/>
      <c r="N9" s="74"/>
      <c r="O9" s="74"/>
      <c r="P9" s="66"/>
      <c r="Q9" s="66"/>
      <c r="R9" s="66"/>
    </row>
    <row r="10" spans="1:18" ht="50.25" customHeight="1">
      <c r="A10" s="970" t="s">
        <v>126</v>
      </c>
      <c r="B10" s="962" t="s">
        <v>127</v>
      </c>
      <c r="C10" s="962"/>
      <c r="D10" s="866" t="s">
        <v>4392</v>
      </c>
      <c r="E10" s="869"/>
      <c r="F10" s="869"/>
      <c r="G10" s="869"/>
      <c r="H10" s="870"/>
      <c r="I10" s="73"/>
      <c r="J10" s="74"/>
      <c r="K10" s="353"/>
      <c r="L10" s="75"/>
      <c r="M10" s="75"/>
      <c r="N10" s="74"/>
      <c r="O10" s="74"/>
      <c r="P10" s="76"/>
      <c r="Q10" s="66"/>
      <c r="R10" s="66"/>
    </row>
    <row r="11" spans="1:18" ht="50.25" customHeight="1">
      <c r="A11" s="970"/>
      <c r="B11" s="962" t="s">
        <v>128</v>
      </c>
      <c r="C11" s="962"/>
      <c r="D11" s="860" t="s">
        <v>4420</v>
      </c>
      <c r="E11" s="861"/>
      <c r="F11" s="861"/>
      <c r="G11" s="861"/>
      <c r="H11" s="862"/>
      <c r="I11" s="73"/>
      <c r="J11" s="74"/>
      <c r="K11" s="74"/>
      <c r="L11" s="75"/>
      <c r="M11" s="75"/>
      <c r="N11" s="74"/>
      <c r="O11" s="74"/>
      <c r="P11" s="66"/>
      <c r="Q11" s="66"/>
      <c r="R11" s="66"/>
    </row>
    <row r="12" spans="1:18" ht="50.25" customHeight="1">
      <c r="A12" s="970" t="s">
        <v>129</v>
      </c>
      <c r="B12" s="962" t="s">
        <v>130</v>
      </c>
      <c r="C12" s="962"/>
      <c r="D12" s="860" t="s">
        <v>4390</v>
      </c>
      <c r="E12" s="861"/>
      <c r="F12" s="861"/>
      <c r="G12" s="861"/>
      <c r="H12" s="862"/>
      <c r="I12" s="73"/>
      <c r="J12" s="74"/>
      <c r="K12" s="74"/>
      <c r="L12" s="75"/>
      <c r="M12" s="75"/>
      <c r="N12" s="74"/>
      <c r="O12" s="74"/>
      <c r="P12" s="66"/>
      <c r="Q12" s="66"/>
      <c r="R12" s="66"/>
    </row>
    <row r="13" spans="1:18" ht="50.25" customHeight="1">
      <c r="A13" s="970"/>
      <c r="B13" s="962" t="s">
        <v>131</v>
      </c>
      <c r="C13" s="962"/>
      <c r="D13" s="860" t="s">
        <v>1703</v>
      </c>
      <c r="E13" s="861"/>
      <c r="F13" s="861"/>
      <c r="G13" s="861"/>
      <c r="H13" s="862"/>
      <c r="I13" s="73"/>
      <c r="J13" s="74"/>
      <c r="K13" s="74"/>
      <c r="L13" s="75"/>
      <c r="M13" s="75"/>
      <c r="N13" s="74"/>
      <c r="O13" s="74"/>
      <c r="P13" s="66"/>
      <c r="Q13" s="66"/>
      <c r="R13" s="66"/>
    </row>
    <row r="14" spans="1:18" ht="50.25" customHeight="1">
      <c r="A14" s="970" t="s">
        <v>471</v>
      </c>
      <c r="B14" s="962" t="s">
        <v>517</v>
      </c>
      <c r="C14" s="962"/>
      <c r="D14" s="866" t="s">
        <v>4266</v>
      </c>
      <c r="E14" s="867"/>
      <c r="F14" s="867"/>
      <c r="G14" s="867"/>
      <c r="H14" s="868"/>
      <c r="I14" s="73"/>
      <c r="J14" s="74"/>
      <c r="K14" s="74"/>
      <c r="L14" s="75"/>
      <c r="M14" s="75"/>
      <c r="N14" s="74"/>
      <c r="O14" s="74"/>
      <c r="P14" s="66"/>
      <c r="Q14" s="66"/>
      <c r="R14" s="66"/>
    </row>
    <row r="15" spans="1:18" ht="50.25" customHeight="1">
      <c r="A15" s="970"/>
      <c r="B15" s="962" t="s">
        <v>518</v>
      </c>
      <c r="C15" s="962"/>
      <c r="D15" s="866" t="s">
        <v>4271</v>
      </c>
      <c r="E15" s="867"/>
      <c r="F15" s="867"/>
      <c r="G15" s="867"/>
      <c r="H15" s="868"/>
      <c r="I15" s="73"/>
      <c r="J15" s="74"/>
      <c r="K15" s="74"/>
      <c r="L15" s="75"/>
      <c r="M15" s="75"/>
      <c r="N15" s="74"/>
      <c r="O15" s="74"/>
      <c r="P15" s="66"/>
      <c r="Q15" s="66"/>
      <c r="R15" s="66"/>
    </row>
    <row r="16" spans="1:18" ht="50.25" customHeight="1">
      <c r="A16" s="970"/>
      <c r="B16" s="962" t="s">
        <v>1195</v>
      </c>
      <c r="C16" s="962"/>
      <c r="D16" s="860" t="s">
        <v>2</v>
      </c>
      <c r="E16" s="861"/>
      <c r="F16" s="861"/>
      <c r="G16" s="861"/>
      <c r="H16" s="862"/>
      <c r="I16" s="73"/>
      <c r="J16" s="74"/>
      <c r="K16" s="74"/>
      <c r="L16" s="75"/>
      <c r="M16" s="75"/>
      <c r="N16" s="74"/>
      <c r="O16" s="74"/>
      <c r="P16" s="66"/>
      <c r="Q16" s="66"/>
      <c r="R16" s="66"/>
    </row>
    <row r="17" spans="1:19" ht="50.25" customHeight="1">
      <c r="A17" s="970"/>
      <c r="B17" s="962" t="s">
        <v>1196</v>
      </c>
      <c r="C17" s="962"/>
      <c r="D17" s="860" t="s">
        <v>4272</v>
      </c>
      <c r="E17" s="861"/>
      <c r="F17" s="861"/>
      <c r="G17" s="861"/>
      <c r="H17" s="862"/>
      <c r="I17" s="73"/>
      <c r="J17" s="64"/>
      <c r="K17" s="64"/>
      <c r="L17" s="75"/>
      <c r="M17" s="66"/>
      <c r="N17" s="74"/>
      <c r="O17" s="74"/>
      <c r="P17" s="66"/>
      <c r="Q17" s="66"/>
      <c r="R17" s="66"/>
    </row>
    <row r="18" spans="1:19" ht="15.6">
      <c r="A18" s="61"/>
      <c r="B18" s="77"/>
      <c r="C18" s="77"/>
      <c r="D18" s="61"/>
      <c r="E18" s="61"/>
      <c r="F18" s="61"/>
      <c r="G18" s="61"/>
      <c r="H18" s="61"/>
      <c r="I18" s="61"/>
      <c r="J18" s="64"/>
      <c r="K18" s="64"/>
      <c r="L18" s="66"/>
      <c r="M18" s="66"/>
      <c r="N18" s="64"/>
      <c r="O18" s="78"/>
      <c r="P18" s="66"/>
      <c r="Q18" s="66"/>
      <c r="R18" s="66"/>
    </row>
    <row r="19" spans="1:19" ht="50.25" customHeight="1">
      <c r="A19" s="61"/>
      <c r="B19" s="963" t="s">
        <v>137</v>
      </c>
      <c r="C19" s="963"/>
      <c r="D19" s="79">
        <v>406059783.16999996</v>
      </c>
      <c r="E19" s="849" t="s">
        <v>4550</v>
      </c>
      <c r="F19" s="850"/>
      <c r="G19" s="850"/>
      <c r="H19" s="851"/>
      <c r="I19" s="61"/>
      <c r="J19" s="64"/>
      <c r="K19" s="64"/>
      <c r="L19" s="66"/>
      <c r="M19" s="66"/>
      <c r="N19" s="64"/>
      <c r="O19" s="78"/>
      <c r="P19" s="66"/>
      <c r="Q19" s="66"/>
      <c r="R19" s="66"/>
    </row>
    <row r="20" spans="1:19" ht="15.6">
      <c r="A20" s="61"/>
      <c r="B20" s="77"/>
      <c r="C20" s="77"/>
      <c r="D20" s="61"/>
      <c r="E20" s="61"/>
      <c r="F20" s="61"/>
      <c r="G20" s="61"/>
      <c r="H20" s="61"/>
      <c r="I20" s="61"/>
      <c r="J20" s="64"/>
      <c r="K20" s="64"/>
      <c r="L20" s="66"/>
      <c r="M20" s="66"/>
      <c r="N20" s="64"/>
      <c r="O20" s="64"/>
      <c r="P20" s="66"/>
      <c r="Q20" s="66"/>
      <c r="R20" s="66"/>
    </row>
    <row r="21" spans="1:19" ht="50.25" customHeight="1">
      <c r="A21" s="61"/>
      <c r="B21" s="964" t="s">
        <v>138</v>
      </c>
      <c r="C21" s="965"/>
      <c r="D21" s="965"/>
      <c r="E21" s="965"/>
      <c r="F21" s="965"/>
      <c r="G21" s="965"/>
      <c r="H21" s="965"/>
      <c r="I21" s="965"/>
      <c r="J21" s="965"/>
      <c r="K21" s="965"/>
      <c r="L21" s="965"/>
      <c r="M21" s="965"/>
      <c r="N21" s="965"/>
      <c r="O21" s="965"/>
      <c r="P21" s="965"/>
      <c r="Q21" s="975"/>
      <c r="R21" s="968" t="s">
        <v>1704</v>
      </c>
    </row>
    <row r="22" spans="1:19" ht="50.25" customHeight="1">
      <c r="A22" s="61"/>
      <c r="B22" s="962"/>
      <c r="C22" s="962"/>
      <c r="D22" s="354" t="s">
        <v>140</v>
      </c>
      <c r="E22" s="354" t="s">
        <v>141</v>
      </c>
      <c r="F22" s="354" t="s">
        <v>142</v>
      </c>
      <c r="G22" s="354" t="s">
        <v>143</v>
      </c>
      <c r="H22" s="354" t="s">
        <v>144</v>
      </c>
      <c r="I22" s="354" t="s">
        <v>145</v>
      </c>
      <c r="J22" s="355" t="s">
        <v>146</v>
      </c>
      <c r="K22" s="355" t="s">
        <v>147</v>
      </c>
      <c r="L22" s="354" t="s">
        <v>148</v>
      </c>
      <c r="M22" s="354" t="s">
        <v>149</v>
      </c>
      <c r="N22" s="355" t="s">
        <v>150</v>
      </c>
      <c r="O22" s="355" t="s">
        <v>1841</v>
      </c>
      <c r="P22" s="354" t="s">
        <v>152</v>
      </c>
      <c r="Q22" s="354" t="s">
        <v>153</v>
      </c>
      <c r="R22" s="968"/>
    </row>
    <row r="23" spans="1:19" ht="150" customHeight="1">
      <c r="A23" s="82">
        <v>1</v>
      </c>
      <c r="B23" s="962" t="s">
        <v>154</v>
      </c>
      <c r="C23" s="962"/>
      <c r="D23" s="248" t="s">
        <v>1842</v>
      </c>
      <c r="E23" s="248" t="s">
        <v>1843</v>
      </c>
      <c r="F23" s="248" t="s">
        <v>1844</v>
      </c>
      <c r="G23" s="248" t="s">
        <v>158</v>
      </c>
      <c r="H23" s="248" t="s">
        <v>159</v>
      </c>
      <c r="I23" s="248" t="s">
        <v>1845</v>
      </c>
      <c r="J23" s="250">
        <f>824125250.5</f>
        <v>824125250.5</v>
      </c>
      <c r="K23" s="250">
        <v>824125250.5</v>
      </c>
      <c r="L23" s="248" t="s">
        <v>161</v>
      </c>
      <c r="M23" s="248" t="s">
        <v>162</v>
      </c>
      <c r="N23" s="250">
        <f>(J23/K23)*100</f>
        <v>100</v>
      </c>
      <c r="O23" s="250">
        <v>1144564316</v>
      </c>
      <c r="P23" s="248" t="s">
        <v>1846</v>
      </c>
      <c r="Q23" s="248"/>
      <c r="R23" s="333"/>
      <c r="S23"/>
    </row>
    <row r="24" spans="1:19" ht="150" customHeight="1">
      <c r="A24" s="82">
        <v>1</v>
      </c>
      <c r="B24" s="962" t="s">
        <v>164</v>
      </c>
      <c r="C24" s="962"/>
      <c r="D24" s="248" t="s">
        <v>1847</v>
      </c>
      <c r="E24" s="248" t="s">
        <v>1848</v>
      </c>
      <c r="F24" s="248" t="s">
        <v>1849</v>
      </c>
      <c r="G24" s="248" t="s">
        <v>158</v>
      </c>
      <c r="H24" s="248" t="s">
        <v>159</v>
      </c>
      <c r="I24" s="248" t="s">
        <v>1850</v>
      </c>
      <c r="J24" s="250">
        <v>6616534397</v>
      </c>
      <c r="K24" s="250">
        <v>5923914273.8199997</v>
      </c>
      <c r="L24" s="248" t="s">
        <v>177</v>
      </c>
      <c r="M24" s="248" t="s">
        <v>681</v>
      </c>
      <c r="N24" s="250">
        <f>((J24/K24)-1)*100</f>
        <v>11.691933596016879</v>
      </c>
      <c r="O24" s="250">
        <v>5923914273.8199997</v>
      </c>
      <c r="P24" s="248" t="s">
        <v>1851</v>
      </c>
      <c r="Q24" s="248" t="s">
        <v>1852</v>
      </c>
      <c r="R24" s="333"/>
      <c r="S24"/>
    </row>
    <row r="25" spans="1:19" ht="150" customHeight="1">
      <c r="A25" s="82">
        <v>1</v>
      </c>
      <c r="B25" s="962" t="s">
        <v>171</v>
      </c>
      <c r="C25" s="962"/>
      <c r="D25" s="248" t="s">
        <v>1853</v>
      </c>
      <c r="E25" s="248" t="s">
        <v>1854</v>
      </c>
      <c r="F25" s="248" t="s">
        <v>1855</v>
      </c>
      <c r="G25" s="248" t="s">
        <v>158</v>
      </c>
      <c r="H25" s="248" t="s">
        <v>175</v>
      </c>
      <c r="I25" s="248" t="s">
        <v>1850</v>
      </c>
      <c r="J25" s="250">
        <v>6616534397</v>
      </c>
      <c r="K25" s="250">
        <v>5923914273.8199997</v>
      </c>
      <c r="L25" s="248" t="s">
        <v>177</v>
      </c>
      <c r="M25" s="248" t="s">
        <v>681</v>
      </c>
      <c r="N25" s="250">
        <f>((J25/K25)-1)*100</f>
        <v>11.691933596016879</v>
      </c>
      <c r="O25" s="250">
        <v>5923914273.8199997</v>
      </c>
      <c r="P25" s="248" t="s">
        <v>1856</v>
      </c>
      <c r="Q25" s="248" t="s">
        <v>1857</v>
      </c>
      <c r="R25" s="333" t="s">
        <v>836</v>
      </c>
      <c r="S25"/>
    </row>
    <row r="26" spans="1:19" ht="150" customHeight="1">
      <c r="A26" s="82">
        <v>1</v>
      </c>
      <c r="B26" s="962" t="s">
        <v>181</v>
      </c>
      <c r="C26" s="962"/>
      <c r="D26" s="248" t="s">
        <v>1858</v>
      </c>
      <c r="E26" s="248" t="s">
        <v>1859</v>
      </c>
      <c r="F26" s="248" t="s">
        <v>1860</v>
      </c>
      <c r="G26" s="248" t="s">
        <v>158</v>
      </c>
      <c r="H26" s="248" t="s">
        <v>175</v>
      </c>
      <c r="I26" s="248" t="s">
        <v>1861</v>
      </c>
      <c r="J26" s="250">
        <v>573981835</v>
      </c>
      <c r="K26" s="250">
        <v>573981835</v>
      </c>
      <c r="L26" s="248" t="s">
        <v>177</v>
      </c>
      <c r="M26" s="248" t="s">
        <v>162</v>
      </c>
      <c r="N26" s="250">
        <f t="shared" ref="N26:N52" si="0">(J26/K26)*100</f>
        <v>100</v>
      </c>
      <c r="O26" s="250">
        <v>130260545.97</v>
      </c>
      <c r="P26" s="248" t="s">
        <v>1856</v>
      </c>
      <c r="Q26" s="248" t="s">
        <v>1857</v>
      </c>
      <c r="R26" s="333"/>
      <c r="S26"/>
    </row>
    <row r="27" spans="1:19" ht="150" customHeight="1">
      <c r="A27" s="82">
        <v>1</v>
      </c>
      <c r="B27" s="962" t="s">
        <v>188</v>
      </c>
      <c r="C27" s="962"/>
      <c r="D27" s="248" t="s">
        <v>1862</v>
      </c>
      <c r="E27" s="248" t="s">
        <v>1863</v>
      </c>
      <c r="F27" s="248" t="s">
        <v>1864</v>
      </c>
      <c r="G27" s="248" t="s">
        <v>158</v>
      </c>
      <c r="H27" s="248" t="s">
        <v>175</v>
      </c>
      <c r="I27" s="248" t="s">
        <v>1861</v>
      </c>
      <c r="J27" s="250">
        <v>137528529</v>
      </c>
      <c r="K27" s="250">
        <v>137528529</v>
      </c>
      <c r="L27" s="248" t="s">
        <v>177</v>
      </c>
      <c r="M27" s="248" t="s">
        <v>162</v>
      </c>
      <c r="N27" s="250">
        <f t="shared" si="0"/>
        <v>100</v>
      </c>
      <c r="O27" s="250">
        <v>81118602.760000005</v>
      </c>
      <c r="P27" s="248" t="s">
        <v>1856</v>
      </c>
      <c r="Q27" s="248" t="s">
        <v>1865</v>
      </c>
      <c r="R27" s="333"/>
      <c r="S27"/>
    </row>
    <row r="28" spans="1:19" ht="150" customHeight="1">
      <c r="A28" s="82">
        <v>1</v>
      </c>
      <c r="B28" s="962" t="s">
        <v>195</v>
      </c>
      <c r="C28" s="962"/>
      <c r="D28" s="248" t="s">
        <v>1866</v>
      </c>
      <c r="E28" s="248" t="s">
        <v>1867</v>
      </c>
      <c r="F28" s="248" t="s">
        <v>1868</v>
      </c>
      <c r="G28" s="248" t="s">
        <v>158</v>
      </c>
      <c r="H28" s="248" t="s">
        <v>175</v>
      </c>
      <c r="I28" s="248" t="s">
        <v>1861</v>
      </c>
      <c r="J28" s="250">
        <v>1020568000</v>
      </c>
      <c r="K28" s="250">
        <v>1020568000</v>
      </c>
      <c r="L28" s="248" t="s">
        <v>177</v>
      </c>
      <c r="M28" s="248" t="s">
        <v>162</v>
      </c>
      <c r="N28" s="250">
        <f t="shared" si="0"/>
        <v>100</v>
      </c>
      <c r="O28" s="250">
        <v>1154959575.1600001</v>
      </c>
      <c r="P28" s="248" t="s">
        <v>1856</v>
      </c>
      <c r="Q28" s="248" t="s">
        <v>1869</v>
      </c>
      <c r="R28" s="333"/>
      <c r="S28"/>
    </row>
    <row r="29" spans="1:19" ht="150" customHeight="1">
      <c r="A29" s="82">
        <v>1</v>
      </c>
      <c r="B29" s="962" t="s">
        <v>550</v>
      </c>
      <c r="C29" s="962"/>
      <c r="D29" s="248" t="s">
        <v>1870</v>
      </c>
      <c r="E29" s="248" t="s">
        <v>1871</v>
      </c>
      <c r="F29" s="248" t="s">
        <v>1872</v>
      </c>
      <c r="G29" s="248" t="s">
        <v>158</v>
      </c>
      <c r="H29" s="248" t="s">
        <v>175</v>
      </c>
      <c r="I29" s="248" t="s">
        <v>1861</v>
      </c>
      <c r="J29" s="250">
        <v>4452464365</v>
      </c>
      <c r="K29" s="250">
        <v>4452464365</v>
      </c>
      <c r="L29" s="248" t="s">
        <v>177</v>
      </c>
      <c r="M29" s="248" t="s">
        <v>162</v>
      </c>
      <c r="N29" s="250">
        <f t="shared" si="0"/>
        <v>100</v>
      </c>
      <c r="O29" s="250">
        <v>4172071929.6199999</v>
      </c>
      <c r="P29" s="248" t="s">
        <v>1856</v>
      </c>
      <c r="Q29" s="248" t="s">
        <v>1873</v>
      </c>
      <c r="R29" s="333"/>
      <c r="S29"/>
    </row>
    <row r="30" spans="1:19" ht="150" customHeight="1">
      <c r="A30" s="82">
        <v>1</v>
      </c>
      <c r="B30" s="962" t="s">
        <v>201</v>
      </c>
      <c r="C30" s="962"/>
      <c r="D30" s="248" t="s">
        <v>1874</v>
      </c>
      <c r="E30" s="248" t="s">
        <v>1875</v>
      </c>
      <c r="F30" s="248" t="s">
        <v>1876</v>
      </c>
      <c r="G30" s="248" t="s">
        <v>158</v>
      </c>
      <c r="H30" s="248" t="s">
        <v>175</v>
      </c>
      <c r="I30" s="248" t="s">
        <v>1861</v>
      </c>
      <c r="J30" s="250">
        <v>431991668</v>
      </c>
      <c r="K30" s="250">
        <v>431991668</v>
      </c>
      <c r="L30" s="248" t="s">
        <v>177</v>
      </c>
      <c r="M30" s="248" t="s">
        <v>162</v>
      </c>
      <c r="N30" s="250">
        <f t="shared" si="0"/>
        <v>100</v>
      </c>
      <c r="O30" s="250">
        <v>385503620.31</v>
      </c>
      <c r="P30" s="248" t="s">
        <v>1856</v>
      </c>
      <c r="Q30" s="248" t="s">
        <v>1877</v>
      </c>
      <c r="R30" s="333"/>
      <c r="S30"/>
    </row>
    <row r="31" spans="1:19" ht="150" customHeight="1">
      <c r="A31" s="82">
        <v>1</v>
      </c>
      <c r="B31" s="962" t="s">
        <v>968</v>
      </c>
      <c r="C31" s="962"/>
      <c r="D31" s="248" t="s">
        <v>1878</v>
      </c>
      <c r="E31" s="248" t="s">
        <v>1879</v>
      </c>
      <c r="F31" s="248" t="s">
        <v>1880</v>
      </c>
      <c r="G31" s="248" t="s">
        <v>158</v>
      </c>
      <c r="H31" s="248" t="s">
        <v>175</v>
      </c>
      <c r="I31" s="248" t="s">
        <v>1881</v>
      </c>
      <c r="J31" s="250">
        <v>12</v>
      </c>
      <c r="K31" s="250">
        <v>12</v>
      </c>
      <c r="L31" s="248" t="s">
        <v>177</v>
      </c>
      <c r="M31" s="248" t="s">
        <v>162</v>
      </c>
      <c r="N31" s="250">
        <f t="shared" si="0"/>
        <v>100</v>
      </c>
      <c r="O31" s="250">
        <f>+K31</f>
        <v>12</v>
      </c>
      <c r="P31" s="248" t="s">
        <v>1882</v>
      </c>
      <c r="Q31" s="248" t="s">
        <v>1883</v>
      </c>
      <c r="R31" s="333"/>
      <c r="S31"/>
    </row>
    <row r="32" spans="1:19" ht="150" customHeight="1">
      <c r="A32" s="82">
        <v>1</v>
      </c>
      <c r="B32" s="962" t="s">
        <v>207</v>
      </c>
      <c r="C32" s="962"/>
      <c r="D32" s="248" t="s">
        <v>1884</v>
      </c>
      <c r="E32" s="248" t="s">
        <v>1885</v>
      </c>
      <c r="F32" s="248" t="s">
        <v>1886</v>
      </c>
      <c r="G32" s="248" t="s">
        <v>158</v>
      </c>
      <c r="H32" s="248" t="s">
        <v>175</v>
      </c>
      <c r="I32" s="248" t="s">
        <v>1887</v>
      </c>
      <c r="J32" s="250">
        <v>441000</v>
      </c>
      <c r="K32" s="250">
        <v>441000</v>
      </c>
      <c r="L32" s="248" t="s">
        <v>177</v>
      </c>
      <c r="M32" s="248" t="s">
        <v>162</v>
      </c>
      <c r="N32" s="250">
        <f t="shared" si="0"/>
        <v>100</v>
      </c>
      <c r="O32" s="250">
        <v>433615</v>
      </c>
      <c r="P32" s="248" t="s">
        <v>1888</v>
      </c>
      <c r="Q32" s="248" t="s">
        <v>1889</v>
      </c>
      <c r="R32" s="333" t="s">
        <v>836</v>
      </c>
      <c r="S32"/>
    </row>
    <row r="33" spans="1:19" ht="150" customHeight="1">
      <c r="A33" s="82">
        <v>1</v>
      </c>
      <c r="B33" s="962" t="s">
        <v>214</v>
      </c>
      <c r="C33" s="962"/>
      <c r="D33" s="248" t="s">
        <v>1890</v>
      </c>
      <c r="E33" s="248" t="s">
        <v>1891</v>
      </c>
      <c r="F33" s="248" t="s">
        <v>1892</v>
      </c>
      <c r="G33" s="248" t="s">
        <v>158</v>
      </c>
      <c r="H33" s="248" t="s">
        <v>175</v>
      </c>
      <c r="I33" s="248" t="s">
        <v>1861</v>
      </c>
      <c r="J33" s="250">
        <v>2375838311</v>
      </c>
      <c r="K33" s="250">
        <v>2375838311</v>
      </c>
      <c r="L33" s="248" t="s">
        <v>177</v>
      </c>
      <c r="M33" s="248" t="s">
        <v>162</v>
      </c>
      <c r="N33" s="250">
        <f t="shared" si="0"/>
        <v>100</v>
      </c>
      <c r="O33" s="250">
        <v>2126451935.6400001</v>
      </c>
      <c r="P33" s="248" t="s">
        <v>1856</v>
      </c>
      <c r="Q33" s="248" t="s">
        <v>1893</v>
      </c>
      <c r="R33" s="333"/>
      <c r="S33"/>
    </row>
    <row r="34" spans="1:19" ht="150" customHeight="1">
      <c r="A34" s="82">
        <v>1</v>
      </c>
      <c r="B34" s="962" t="s">
        <v>220</v>
      </c>
      <c r="C34" s="962"/>
      <c r="D34" s="248" t="s">
        <v>1894</v>
      </c>
      <c r="E34" s="248" t="s">
        <v>1895</v>
      </c>
      <c r="F34" s="248" t="s">
        <v>1896</v>
      </c>
      <c r="G34" s="248" t="s">
        <v>158</v>
      </c>
      <c r="H34" s="248" t="s">
        <v>175</v>
      </c>
      <c r="I34" s="248" t="s">
        <v>1887</v>
      </c>
      <c r="J34" s="250">
        <v>441000</v>
      </c>
      <c r="K34" s="250">
        <v>441000</v>
      </c>
      <c r="L34" s="248" t="s">
        <v>177</v>
      </c>
      <c r="M34" s="248" t="s">
        <v>162</v>
      </c>
      <c r="N34" s="250">
        <f t="shared" si="0"/>
        <v>100</v>
      </c>
      <c r="O34" s="250">
        <v>433615</v>
      </c>
      <c r="P34" s="248" t="s">
        <v>1888</v>
      </c>
      <c r="Q34" s="248" t="s">
        <v>1897</v>
      </c>
      <c r="R34" s="333"/>
      <c r="S34"/>
    </row>
    <row r="35" spans="1:19" ht="150" customHeight="1">
      <c r="A35" s="82">
        <v>1</v>
      </c>
      <c r="B35" s="962" t="s">
        <v>233</v>
      </c>
      <c r="C35" s="962"/>
      <c r="D35" s="248" t="s">
        <v>1898</v>
      </c>
      <c r="E35" s="248" t="s">
        <v>1899</v>
      </c>
      <c r="F35" s="248" t="s">
        <v>1900</v>
      </c>
      <c r="G35" s="248" t="s">
        <v>158</v>
      </c>
      <c r="H35" s="248" t="s">
        <v>175</v>
      </c>
      <c r="I35" s="248" t="s">
        <v>1901</v>
      </c>
      <c r="J35" s="250">
        <v>6500</v>
      </c>
      <c r="K35" s="250">
        <v>6500</v>
      </c>
      <c r="L35" s="248" t="s">
        <v>177</v>
      </c>
      <c r="M35" s="248" t="s">
        <v>162</v>
      </c>
      <c r="N35" s="250">
        <f t="shared" si="0"/>
        <v>100</v>
      </c>
      <c r="O35" s="250">
        <v>6500</v>
      </c>
      <c r="P35" s="248" t="s">
        <v>1888</v>
      </c>
      <c r="Q35" s="248" t="s">
        <v>1902</v>
      </c>
      <c r="R35" s="333" t="s">
        <v>836</v>
      </c>
      <c r="S35"/>
    </row>
    <row r="36" spans="1:19" ht="150" customHeight="1">
      <c r="A36" s="82">
        <v>1</v>
      </c>
      <c r="B36" s="962" t="s">
        <v>239</v>
      </c>
      <c r="C36" s="962"/>
      <c r="D36" s="248" t="s">
        <v>1903</v>
      </c>
      <c r="E36" s="248" t="s">
        <v>1904</v>
      </c>
      <c r="F36" s="248" t="s">
        <v>1905</v>
      </c>
      <c r="G36" s="248" t="s">
        <v>158</v>
      </c>
      <c r="H36" s="248" t="s">
        <v>175</v>
      </c>
      <c r="I36" s="248" t="s">
        <v>1906</v>
      </c>
      <c r="J36" s="250">
        <v>6000</v>
      </c>
      <c r="K36" s="250">
        <v>6000</v>
      </c>
      <c r="L36" s="248" t="s">
        <v>177</v>
      </c>
      <c r="M36" s="248" t="s">
        <v>162</v>
      </c>
      <c r="N36" s="250">
        <f t="shared" si="0"/>
        <v>100</v>
      </c>
      <c r="O36" s="250">
        <v>6000</v>
      </c>
      <c r="P36" s="248" t="s">
        <v>1888</v>
      </c>
      <c r="Q36" s="248" t="s">
        <v>1907</v>
      </c>
      <c r="R36" s="333"/>
      <c r="S36"/>
    </row>
    <row r="37" spans="1:19" customFormat="1" ht="150" customHeight="1">
      <c r="A37" s="82">
        <v>1</v>
      </c>
      <c r="B37" s="962" t="s">
        <v>245</v>
      </c>
      <c r="C37" s="962"/>
      <c r="D37" s="248" t="s">
        <v>1908</v>
      </c>
      <c r="E37" s="248" t="s">
        <v>1909</v>
      </c>
      <c r="F37" s="248" t="s">
        <v>1910</v>
      </c>
      <c r="G37" s="248" t="s">
        <v>158</v>
      </c>
      <c r="H37" s="248" t="s">
        <v>175</v>
      </c>
      <c r="I37" s="248" t="s">
        <v>1901</v>
      </c>
      <c r="J37" s="248">
        <v>4000</v>
      </c>
      <c r="K37" s="248">
        <v>4000</v>
      </c>
      <c r="L37" s="248" t="s">
        <v>177</v>
      </c>
      <c r="M37" s="248" t="s">
        <v>162</v>
      </c>
      <c r="N37" s="253">
        <f t="shared" si="0"/>
        <v>100</v>
      </c>
      <c r="O37" s="250">
        <v>4000</v>
      </c>
      <c r="P37" s="248" t="s">
        <v>1911</v>
      </c>
      <c r="Q37" s="248" t="s">
        <v>1912</v>
      </c>
      <c r="R37" s="333"/>
    </row>
    <row r="38" spans="1:19" customFormat="1" ht="150" customHeight="1">
      <c r="A38" s="82">
        <v>1</v>
      </c>
      <c r="B38" s="962" t="s">
        <v>251</v>
      </c>
      <c r="C38" s="962"/>
      <c r="D38" s="248" t="s">
        <v>1913</v>
      </c>
      <c r="E38" s="248" t="s">
        <v>1914</v>
      </c>
      <c r="F38" s="248" t="s">
        <v>1905</v>
      </c>
      <c r="G38" s="248" t="s">
        <v>158</v>
      </c>
      <c r="H38" s="248" t="s">
        <v>175</v>
      </c>
      <c r="I38" s="248" t="s">
        <v>1906</v>
      </c>
      <c r="J38" s="248">
        <v>5900</v>
      </c>
      <c r="K38" s="248">
        <v>5900</v>
      </c>
      <c r="L38" s="248" t="s">
        <v>177</v>
      </c>
      <c r="M38" s="248" t="s">
        <v>162</v>
      </c>
      <c r="N38" s="253">
        <f t="shared" si="0"/>
        <v>100</v>
      </c>
      <c r="O38" s="250">
        <v>5800</v>
      </c>
      <c r="P38" s="248" t="s">
        <v>1911</v>
      </c>
      <c r="Q38" s="248" t="s">
        <v>1912</v>
      </c>
      <c r="R38" s="333"/>
    </row>
    <row r="39" spans="1:19" customFormat="1" ht="150" customHeight="1">
      <c r="A39" s="82">
        <v>1</v>
      </c>
      <c r="B39" s="962" t="s">
        <v>611</v>
      </c>
      <c r="C39" s="962"/>
      <c r="D39" s="248" t="s">
        <v>1915</v>
      </c>
      <c r="E39" s="248" t="s">
        <v>1916</v>
      </c>
      <c r="F39" s="248" t="s">
        <v>1917</v>
      </c>
      <c r="G39" s="248" t="s">
        <v>158</v>
      </c>
      <c r="H39" s="248" t="s">
        <v>175</v>
      </c>
      <c r="I39" s="248" t="s">
        <v>1918</v>
      </c>
      <c r="J39" s="248">
        <v>2600</v>
      </c>
      <c r="K39" s="248">
        <v>2600</v>
      </c>
      <c r="L39" s="248" t="s">
        <v>177</v>
      </c>
      <c r="M39" s="248" t="s">
        <v>162</v>
      </c>
      <c r="N39" s="253">
        <f t="shared" si="0"/>
        <v>100</v>
      </c>
      <c r="O39" s="250">
        <v>2600</v>
      </c>
      <c r="P39" s="248" t="s">
        <v>1911</v>
      </c>
      <c r="Q39" s="248" t="s">
        <v>1919</v>
      </c>
      <c r="R39" s="333"/>
    </row>
    <row r="40" spans="1:19" customFormat="1" ht="150" customHeight="1">
      <c r="A40" s="82">
        <v>1</v>
      </c>
      <c r="B40" s="962" t="s">
        <v>1474</v>
      </c>
      <c r="C40" s="962"/>
      <c r="D40" s="248" t="s">
        <v>1920</v>
      </c>
      <c r="E40" s="248" t="s">
        <v>1921</v>
      </c>
      <c r="F40" s="248" t="s">
        <v>1922</v>
      </c>
      <c r="G40" s="248" t="s">
        <v>158</v>
      </c>
      <c r="H40" s="248" t="s">
        <v>175</v>
      </c>
      <c r="I40" s="248" t="s">
        <v>1923</v>
      </c>
      <c r="J40" s="248">
        <v>4000</v>
      </c>
      <c r="K40" s="248">
        <v>4000</v>
      </c>
      <c r="L40" s="248" t="s">
        <v>177</v>
      </c>
      <c r="M40" s="248" t="s">
        <v>162</v>
      </c>
      <c r="N40" s="253">
        <f t="shared" si="0"/>
        <v>100</v>
      </c>
      <c r="O40" s="250">
        <v>4100</v>
      </c>
      <c r="P40" s="248" t="s">
        <v>1911</v>
      </c>
      <c r="Q40" s="248" t="s">
        <v>1924</v>
      </c>
      <c r="R40" s="333"/>
    </row>
    <row r="41" spans="1:19" ht="150" customHeight="1">
      <c r="A41" s="82">
        <v>1</v>
      </c>
      <c r="B41" s="962" t="s">
        <v>1925</v>
      </c>
      <c r="C41" s="962"/>
      <c r="D41" s="248" t="s">
        <v>1926</v>
      </c>
      <c r="E41" s="248" t="s">
        <v>1927</v>
      </c>
      <c r="F41" s="248" t="s">
        <v>1928</v>
      </c>
      <c r="G41" s="248" t="s">
        <v>158</v>
      </c>
      <c r="H41" s="248" t="s">
        <v>175</v>
      </c>
      <c r="I41" s="248" t="s">
        <v>1929</v>
      </c>
      <c r="J41" s="250">
        <v>12</v>
      </c>
      <c r="K41" s="250">
        <v>12</v>
      </c>
      <c r="L41" s="248" t="s">
        <v>177</v>
      </c>
      <c r="M41" s="248" t="s">
        <v>162</v>
      </c>
      <c r="N41" s="250">
        <f t="shared" si="0"/>
        <v>100</v>
      </c>
      <c r="O41" s="250">
        <v>12</v>
      </c>
      <c r="P41" s="248" t="s">
        <v>1882</v>
      </c>
      <c r="Q41" s="248" t="s">
        <v>1930</v>
      </c>
      <c r="R41" s="333"/>
      <c r="S41"/>
    </row>
    <row r="42" spans="1:19" ht="150" customHeight="1">
      <c r="A42" s="82">
        <v>1</v>
      </c>
      <c r="B42" s="962" t="s">
        <v>618</v>
      </c>
      <c r="C42" s="962"/>
      <c r="D42" s="248" t="s">
        <v>1931</v>
      </c>
      <c r="E42" s="248" t="s">
        <v>1932</v>
      </c>
      <c r="F42" s="248" t="s">
        <v>1933</v>
      </c>
      <c r="G42" s="248" t="s">
        <v>158</v>
      </c>
      <c r="H42" s="248" t="s">
        <v>175</v>
      </c>
      <c r="I42" s="248" t="s">
        <v>1934</v>
      </c>
      <c r="J42" s="250">
        <v>136000</v>
      </c>
      <c r="K42" s="250">
        <v>136000</v>
      </c>
      <c r="L42" s="248" t="s">
        <v>1727</v>
      </c>
      <c r="M42" s="248" t="s">
        <v>162</v>
      </c>
      <c r="N42" s="250">
        <f t="shared" si="0"/>
        <v>100</v>
      </c>
      <c r="O42" s="250">
        <v>133366</v>
      </c>
      <c r="P42" s="248" t="s">
        <v>1888</v>
      </c>
      <c r="Q42" s="248" t="s">
        <v>1935</v>
      </c>
      <c r="R42" s="333" t="s">
        <v>836</v>
      </c>
      <c r="S42"/>
    </row>
    <row r="43" spans="1:19" ht="150" customHeight="1">
      <c r="A43" s="82">
        <v>1</v>
      </c>
      <c r="B43" s="962" t="s">
        <v>261</v>
      </c>
      <c r="C43" s="962"/>
      <c r="D43" s="248" t="s">
        <v>1936</v>
      </c>
      <c r="E43" s="248" t="s">
        <v>1937</v>
      </c>
      <c r="F43" s="248" t="s">
        <v>1938</v>
      </c>
      <c r="G43" s="248" t="s">
        <v>158</v>
      </c>
      <c r="H43" s="248" t="s">
        <v>175</v>
      </c>
      <c r="I43" s="248" t="s">
        <v>1939</v>
      </c>
      <c r="J43" s="250">
        <v>1600</v>
      </c>
      <c r="K43" s="250">
        <v>1600</v>
      </c>
      <c r="L43" s="248" t="s">
        <v>177</v>
      </c>
      <c r="M43" s="248" t="s">
        <v>162</v>
      </c>
      <c r="N43" s="250">
        <f t="shared" si="0"/>
        <v>100</v>
      </c>
      <c r="O43" s="250">
        <v>1560</v>
      </c>
      <c r="P43" s="248" t="s">
        <v>1888</v>
      </c>
      <c r="Q43" s="248" t="s">
        <v>1940</v>
      </c>
      <c r="R43" s="333"/>
      <c r="S43"/>
    </row>
    <row r="44" spans="1:19" ht="150" customHeight="1">
      <c r="A44" s="82">
        <v>1</v>
      </c>
      <c r="B44" s="962" t="s">
        <v>267</v>
      </c>
      <c r="C44" s="962"/>
      <c r="D44" s="248" t="s">
        <v>1941</v>
      </c>
      <c r="E44" s="248" t="s">
        <v>1942</v>
      </c>
      <c r="F44" s="248" t="s">
        <v>1943</v>
      </c>
      <c r="G44" s="248" t="s">
        <v>158</v>
      </c>
      <c r="H44" s="248" t="s">
        <v>175</v>
      </c>
      <c r="I44" s="248" t="s">
        <v>1944</v>
      </c>
      <c r="J44" s="356">
        <v>954308679.27999902</v>
      </c>
      <c r="K44" s="356">
        <v>954308679.27999902</v>
      </c>
      <c r="L44" s="248" t="s">
        <v>177</v>
      </c>
      <c r="M44" s="248" t="s">
        <v>162</v>
      </c>
      <c r="N44" s="250">
        <f t="shared" si="0"/>
        <v>100</v>
      </c>
      <c r="O44" s="250">
        <v>874306051.87</v>
      </c>
      <c r="P44" s="248" t="s">
        <v>1888</v>
      </c>
      <c r="Q44" s="248" t="s">
        <v>1945</v>
      </c>
      <c r="R44" s="333"/>
      <c r="S44"/>
    </row>
    <row r="45" spans="1:19" ht="150" customHeight="1">
      <c r="A45" s="82">
        <v>1</v>
      </c>
      <c r="B45" s="962" t="s">
        <v>635</v>
      </c>
      <c r="C45" s="962"/>
      <c r="D45" s="248" t="s">
        <v>1946</v>
      </c>
      <c r="E45" s="248" t="s">
        <v>1947</v>
      </c>
      <c r="F45" s="248" t="s">
        <v>1943</v>
      </c>
      <c r="G45" s="248" t="s">
        <v>158</v>
      </c>
      <c r="H45" s="248" t="s">
        <v>175</v>
      </c>
      <c r="I45" s="248" t="s">
        <v>1948</v>
      </c>
      <c r="J45" s="356">
        <v>88565753.789583951</v>
      </c>
      <c r="K45" s="356">
        <v>88565753.789583951</v>
      </c>
      <c r="L45" s="248" t="s">
        <v>177</v>
      </c>
      <c r="M45" s="248" t="s">
        <v>162</v>
      </c>
      <c r="N45" s="250">
        <f t="shared" si="0"/>
        <v>100</v>
      </c>
      <c r="O45" s="250">
        <v>85798247.5</v>
      </c>
      <c r="P45" s="248" t="s">
        <v>1888</v>
      </c>
      <c r="Q45" s="248" t="s">
        <v>1945</v>
      </c>
      <c r="R45" s="333"/>
      <c r="S45"/>
    </row>
    <row r="46" spans="1:19" ht="150" customHeight="1">
      <c r="A46" s="82">
        <v>1</v>
      </c>
      <c r="B46" s="962" t="s">
        <v>641</v>
      </c>
      <c r="C46" s="962"/>
      <c r="D46" s="248" t="s">
        <v>1949</v>
      </c>
      <c r="E46" s="248" t="s">
        <v>1950</v>
      </c>
      <c r="F46" s="248" t="s">
        <v>1951</v>
      </c>
      <c r="G46" s="248" t="s">
        <v>158</v>
      </c>
      <c r="H46" s="248" t="s">
        <v>175</v>
      </c>
      <c r="I46" s="248" t="s">
        <v>1952</v>
      </c>
      <c r="J46" s="250">
        <v>76000</v>
      </c>
      <c r="K46" s="250">
        <v>76000</v>
      </c>
      <c r="L46" s="248" t="s">
        <v>177</v>
      </c>
      <c r="M46" s="248" t="s">
        <v>162</v>
      </c>
      <c r="N46" s="250">
        <f t="shared" si="0"/>
        <v>100</v>
      </c>
      <c r="O46" s="250">
        <v>74738</v>
      </c>
      <c r="P46" s="248" t="s">
        <v>1888</v>
      </c>
      <c r="Q46" s="248" t="s">
        <v>1945</v>
      </c>
      <c r="R46" s="333"/>
      <c r="S46"/>
    </row>
    <row r="47" spans="1:19" ht="150" customHeight="1">
      <c r="A47" s="82">
        <v>1</v>
      </c>
      <c r="B47" s="962" t="s">
        <v>647</v>
      </c>
      <c r="C47" s="962"/>
      <c r="D47" s="248" t="s">
        <v>1953</v>
      </c>
      <c r="E47" s="248" t="s">
        <v>1954</v>
      </c>
      <c r="F47" s="248" t="s">
        <v>1951</v>
      </c>
      <c r="G47" s="248" t="s">
        <v>158</v>
      </c>
      <c r="H47" s="248" t="s">
        <v>175</v>
      </c>
      <c r="I47" s="248" t="s">
        <v>1952</v>
      </c>
      <c r="J47" s="250">
        <v>63000</v>
      </c>
      <c r="K47" s="250">
        <v>63000</v>
      </c>
      <c r="L47" s="248" t="s">
        <v>177</v>
      </c>
      <c r="M47" s="248" t="s">
        <v>162</v>
      </c>
      <c r="N47" s="250">
        <f t="shared" si="0"/>
        <v>100</v>
      </c>
      <c r="O47" s="250">
        <v>58628</v>
      </c>
      <c r="P47" s="248" t="s">
        <v>1888</v>
      </c>
      <c r="Q47" s="248" t="s">
        <v>1945</v>
      </c>
      <c r="R47" s="333"/>
      <c r="S47"/>
    </row>
    <row r="48" spans="1:19" ht="150" customHeight="1">
      <c r="A48" s="82">
        <v>1</v>
      </c>
      <c r="B48" s="962" t="s">
        <v>653</v>
      </c>
      <c r="C48" s="962"/>
      <c r="D48" s="248" t="s">
        <v>1955</v>
      </c>
      <c r="E48" s="248" t="s">
        <v>1950</v>
      </c>
      <c r="F48" s="248" t="s">
        <v>1956</v>
      </c>
      <c r="G48" s="248" t="s">
        <v>158</v>
      </c>
      <c r="H48" s="248" t="s">
        <v>175</v>
      </c>
      <c r="I48" s="248" t="s">
        <v>1957</v>
      </c>
      <c r="J48" s="250">
        <v>130000</v>
      </c>
      <c r="K48" s="250">
        <v>130000</v>
      </c>
      <c r="L48" s="248" t="s">
        <v>177</v>
      </c>
      <c r="M48" s="248" t="s">
        <v>162</v>
      </c>
      <c r="N48" s="250">
        <f t="shared" si="0"/>
        <v>100</v>
      </c>
      <c r="O48" s="250">
        <v>123412</v>
      </c>
      <c r="P48" s="248" t="s">
        <v>1888</v>
      </c>
      <c r="Q48" s="248" t="s">
        <v>1940</v>
      </c>
      <c r="R48" s="333"/>
      <c r="S48"/>
    </row>
    <row r="49" spans="1:22" ht="150" customHeight="1">
      <c r="A49" s="82">
        <v>1</v>
      </c>
      <c r="B49" s="962" t="s">
        <v>273</v>
      </c>
      <c r="C49" s="962"/>
      <c r="D49" s="248" t="s">
        <v>1958</v>
      </c>
      <c r="E49" s="248" t="s">
        <v>1959</v>
      </c>
      <c r="F49" s="248" t="s">
        <v>1960</v>
      </c>
      <c r="G49" s="248" t="s">
        <v>158</v>
      </c>
      <c r="H49" s="248" t="s">
        <v>175</v>
      </c>
      <c r="I49" s="248" t="s">
        <v>1961</v>
      </c>
      <c r="J49" s="250">
        <v>1</v>
      </c>
      <c r="K49" s="250">
        <v>1</v>
      </c>
      <c r="L49" s="248" t="s">
        <v>177</v>
      </c>
      <c r="M49" s="248" t="s">
        <v>162</v>
      </c>
      <c r="N49" s="250">
        <f t="shared" si="0"/>
        <v>100</v>
      </c>
      <c r="O49" s="250">
        <v>1</v>
      </c>
      <c r="P49" s="248" t="s">
        <v>1888</v>
      </c>
      <c r="Q49" s="248" t="s">
        <v>1962</v>
      </c>
      <c r="R49" s="333" t="s">
        <v>836</v>
      </c>
      <c r="S49"/>
    </row>
    <row r="50" spans="1:22" customFormat="1" ht="150" customHeight="1">
      <c r="A50" s="82">
        <v>1</v>
      </c>
      <c r="B50" s="962" t="s">
        <v>280</v>
      </c>
      <c r="C50" s="962"/>
      <c r="D50" s="248" t="s">
        <v>1963</v>
      </c>
      <c r="E50" s="248" t="s">
        <v>1964</v>
      </c>
      <c r="F50" s="248" t="s">
        <v>1965</v>
      </c>
      <c r="G50" s="248" t="s">
        <v>158</v>
      </c>
      <c r="H50" s="248" t="s">
        <v>175</v>
      </c>
      <c r="I50" s="248" t="s">
        <v>1966</v>
      </c>
      <c r="J50" s="250">
        <v>1</v>
      </c>
      <c r="K50" s="250">
        <v>1</v>
      </c>
      <c r="L50" s="248" t="s">
        <v>177</v>
      </c>
      <c r="M50" s="248" t="s">
        <v>162</v>
      </c>
      <c r="N50" s="250">
        <f t="shared" si="0"/>
        <v>100</v>
      </c>
      <c r="O50" s="250">
        <v>1</v>
      </c>
      <c r="P50" s="248" t="s">
        <v>1888</v>
      </c>
      <c r="Q50" s="248" t="s">
        <v>1967</v>
      </c>
      <c r="R50" s="333"/>
    </row>
    <row r="51" spans="1:22" customFormat="1" ht="150" customHeight="1">
      <c r="A51" s="82">
        <v>1</v>
      </c>
      <c r="B51" s="962" t="s">
        <v>286</v>
      </c>
      <c r="C51" s="962"/>
      <c r="D51" s="248" t="s">
        <v>1968</v>
      </c>
      <c r="E51" s="248" t="s">
        <v>1969</v>
      </c>
      <c r="F51" s="248" t="s">
        <v>1970</v>
      </c>
      <c r="G51" s="248" t="s">
        <v>158</v>
      </c>
      <c r="H51" s="248" t="s">
        <v>175</v>
      </c>
      <c r="I51" s="248" t="s">
        <v>1971</v>
      </c>
      <c r="J51" s="250">
        <v>1</v>
      </c>
      <c r="K51" s="250">
        <v>1</v>
      </c>
      <c r="L51" s="248" t="s">
        <v>177</v>
      </c>
      <c r="M51" s="248" t="s">
        <v>162</v>
      </c>
      <c r="N51" s="250">
        <f t="shared" si="0"/>
        <v>100</v>
      </c>
      <c r="O51" s="250">
        <v>1</v>
      </c>
      <c r="P51" s="248" t="s">
        <v>1888</v>
      </c>
      <c r="Q51" s="248" t="s">
        <v>1967</v>
      </c>
      <c r="R51" s="333"/>
    </row>
    <row r="52" spans="1:22" customFormat="1" ht="150" customHeight="1">
      <c r="A52" s="82">
        <v>1</v>
      </c>
      <c r="B52" s="962" t="s">
        <v>292</v>
      </c>
      <c r="C52" s="962"/>
      <c r="D52" s="248" t="s">
        <v>1972</v>
      </c>
      <c r="E52" s="248" t="s">
        <v>1973</v>
      </c>
      <c r="F52" s="248" t="s">
        <v>1974</v>
      </c>
      <c r="G52" s="248" t="s">
        <v>158</v>
      </c>
      <c r="H52" s="248" t="s">
        <v>175</v>
      </c>
      <c r="I52" s="248" t="s">
        <v>1975</v>
      </c>
      <c r="J52" s="250">
        <v>20</v>
      </c>
      <c r="K52" s="250">
        <v>20</v>
      </c>
      <c r="L52" s="248" t="s">
        <v>177</v>
      </c>
      <c r="M52" s="248" t="s">
        <v>162</v>
      </c>
      <c r="N52" s="250">
        <f t="shared" si="0"/>
        <v>100</v>
      </c>
      <c r="O52" s="250">
        <v>20</v>
      </c>
      <c r="P52" s="248" t="s">
        <v>1888</v>
      </c>
      <c r="Q52" s="248" t="s">
        <v>1976</v>
      </c>
      <c r="R52" s="333"/>
    </row>
    <row r="53" spans="1:22" customFormat="1" ht="16.5" customHeight="1">
      <c r="A53" s="61"/>
      <c r="B53" s="61"/>
      <c r="C53" s="63"/>
      <c r="D53" s="61"/>
      <c r="E53" s="61"/>
      <c r="F53" s="61"/>
      <c r="G53" s="61"/>
      <c r="H53" s="61"/>
      <c r="I53" s="61"/>
      <c r="J53" s="125"/>
      <c r="K53" s="125"/>
      <c r="L53" s="61"/>
      <c r="M53" s="61"/>
      <c r="N53" s="125"/>
      <c r="O53" s="125"/>
      <c r="P53" s="61"/>
      <c r="Q53" s="61"/>
      <c r="R53" s="61"/>
      <c r="S53" s="58"/>
    </row>
    <row r="54" spans="1:22" customFormat="1" ht="20.25" customHeight="1">
      <c r="A54" s="61"/>
      <c r="B54" s="351" t="s">
        <v>396</v>
      </c>
      <c r="C54" s="839" t="s">
        <v>4251</v>
      </c>
      <c r="D54" s="840"/>
      <c r="E54" s="840"/>
      <c r="F54" s="840"/>
      <c r="G54" s="840"/>
      <c r="H54" s="841"/>
      <c r="I54" s="117"/>
      <c r="J54" s="118"/>
      <c r="K54" s="118"/>
      <c r="L54" s="117"/>
      <c r="M54" s="117"/>
      <c r="N54" s="119"/>
      <c r="O54" s="119"/>
      <c r="P54" s="117"/>
      <c r="Q54" s="117"/>
      <c r="R54" s="117"/>
      <c r="S54" s="117"/>
      <c r="T54" s="66"/>
      <c r="U54" s="66"/>
    </row>
    <row r="55" spans="1:22" customFormat="1" ht="20.25" customHeight="1">
      <c r="A55" s="120"/>
      <c r="B55" s="351" t="s">
        <v>398</v>
      </c>
      <c r="C55" s="839" t="s">
        <v>4571</v>
      </c>
      <c r="D55" s="840"/>
      <c r="E55" s="840"/>
      <c r="F55" s="840"/>
      <c r="G55" s="840"/>
      <c r="H55" s="841"/>
      <c r="I55" s="117"/>
      <c r="J55" s="118"/>
      <c r="K55" s="118"/>
      <c r="L55" s="117"/>
      <c r="M55" s="117"/>
      <c r="N55" s="119"/>
      <c r="O55" s="119"/>
      <c r="P55" s="117"/>
      <c r="Q55" s="117"/>
      <c r="R55" s="117"/>
      <c r="S55" s="117"/>
      <c r="T55" s="66"/>
      <c r="U55" s="66"/>
    </row>
    <row r="56" spans="1:22" customFormat="1" ht="20.25" customHeight="1">
      <c r="A56" s="61"/>
      <c r="B56" s="351" t="s">
        <v>400</v>
      </c>
      <c r="C56" s="357" t="s">
        <v>401</v>
      </c>
      <c r="D56" s="358"/>
      <c r="E56" s="358"/>
      <c r="F56" s="358"/>
      <c r="G56" s="358"/>
      <c r="H56" s="359"/>
      <c r="I56" s="117"/>
      <c r="J56" s="118"/>
      <c r="K56" s="118"/>
      <c r="L56" s="117"/>
      <c r="M56" s="117"/>
      <c r="N56" s="119"/>
      <c r="O56" s="119"/>
      <c r="P56" s="117"/>
      <c r="Q56" s="117"/>
      <c r="R56" s="117"/>
      <c r="S56" s="117"/>
      <c r="T56" s="66"/>
      <c r="U56" s="66"/>
    </row>
    <row r="57" spans="1:22" customFormat="1" ht="20.25" customHeight="1">
      <c r="A57" s="61"/>
      <c r="B57" s="351" t="s">
        <v>402</v>
      </c>
      <c r="C57" s="357" t="s">
        <v>403</v>
      </c>
      <c r="D57" s="358"/>
      <c r="E57" s="358"/>
      <c r="F57" s="358"/>
      <c r="G57" s="358"/>
      <c r="H57" s="359"/>
      <c r="I57" s="117"/>
      <c r="J57" s="118"/>
      <c r="K57" s="118"/>
      <c r="L57" s="117"/>
      <c r="M57" s="117"/>
      <c r="N57" s="119"/>
      <c r="O57" s="119"/>
      <c r="P57" s="117"/>
      <c r="Q57" s="117"/>
      <c r="R57" s="117"/>
      <c r="S57" s="117"/>
      <c r="T57" s="66"/>
      <c r="U57" s="66"/>
    </row>
    <row r="58" spans="1:22" customFormat="1" ht="20.25" customHeight="1">
      <c r="A58" s="61"/>
      <c r="B58" s="351" t="s">
        <v>404</v>
      </c>
      <c r="C58" s="839" t="s">
        <v>405</v>
      </c>
      <c r="D58" s="840"/>
      <c r="E58" s="840"/>
      <c r="F58" s="840"/>
      <c r="G58" s="840"/>
      <c r="H58" s="841"/>
      <c r="I58" s="117"/>
      <c r="J58" s="118"/>
      <c r="K58" s="118"/>
      <c r="L58" s="117"/>
      <c r="M58" s="117"/>
      <c r="N58" s="119"/>
      <c r="O58" s="119"/>
      <c r="P58" s="117"/>
      <c r="Q58" s="117"/>
      <c r="R58" s="117"/>
      <c r="S58" s="117"/>
      <c r="T58" s="66"/>
      <c r="U58" s="66"/>
    </row>
    <row r="59" spans="1:22" customFormat="1" ht="20.25" customHeight="1">
      <c r="A59" s="61"/>
      <c r="B59" s="351" t="s">
        <v>406</v>
      </c>
      <c r="C59" s="972" t="s">
        <v>1977</v>
      </c>
      <c r="D59" s="973"/>
      <c r="E59" s="973"/>
      <c r="F59" s="973"/>
      <c r="G59" s="973"/>
      <c r="H59" s="974"/>
      <c r="I59" s="117"/>
      <c r="J59" s="118"/>
      <c r="K59" s="118"/>
      <c r="L59" s="117"/>
      <c r="M59" s="117"/>
      <c r="N59" s="119"/>
      <c r="O59" s="119"/>
      <c r="P59" s="117"/>
      <c r="Q59" s="117"/>
      <c r="R59" s="117"/>
      <c r="S59" s="117"/>
      <c r="T59" s="66"/>
      <c r="U59" s="66"/>
    </row>
    <row r="60" spans="1:22" customFormat="1" ht="20.25" customHeight="1">
      <c r="A60" s="61"/>
      <c r="B60" s="351" t="s">
        <v>408</v>
      </c>
      <c r="C60" s="845" t="s">
        <v>1836</v>
      </c>
      <c r="D60" s="846"/>
      <c r="E60" s="846"/>
      <c r="F60" s="846"/>
      <c r="G60" s="846"/>
      <c r="H60" s="847"/>
      <c r="I60" s="117"/>
      <c r="J60" s="118"/>
      <c r="K60" s="118"/>
      <c r="L60" s="117"/>
      <c r="M60" s="117"/>
      <c r="N60" s="119"/>
      <c r="O60" s="119"/>
      <c r="P60" s="117"/>
      <c r="Q60" s="117"/>
      <c r="R60" s="117"/>
      <c r="S60" s="117"/>
      <c r="T60" s="66"/>
      <c r="U60" s="66"/>
    </row>
    <row r="61" spans="1:22" customFormat="1" ht="20.25" customHeight="1">
      <c r="A61" s="61"/>
      <c r="B61" s="121"/>
      <c r="C61" s="121"/>
      <c r="D61" s="117"/>
      <c r="E61" s="117"/>
      <c r="F61" s="117"/>
      <c r="G61" s="117"/>
      <c r="H61" s="117"/>
      <c r="I61" s="117"/>
      <c r="J61" s="118"/>
      <c r="K61" s="118"/>
      <c r="L61" s="117"/>
      <c r="M61" s="117"/>
      <c r="N61" s="119"/>
      <c r="O61" s="119"/>
      <c r="P61" s="117"/>
      <c r="Q61" s="117"/>
      <c r="R61" s="117"/>
      <c r="S61" s="117"/>
      <c r="T61" s="66"/>
      <c r="U61" s="66"/>
    </row>
    <row r="62" spans="1:22" customFormat="1" ht="20.25" customHeight="1">
      <c r="A62" s="61"/>
      <c r="B62" s="836" t="s">
        <v>410</v>
      </c>
      <c r="C62" s="837"/>
      <c r="D62" s="837"/>
      <c r="E62" s="837"/>
      <c r="F62" s="837"/>
      <c r="G62" s="837"/>
      <c r="H62" s="838"/>
      <c r="I62" s="66"/>
      <c r="J62" s="64"/>
      <c r="K62" s="64"/>
      <c r="L62" s="66"/>
      <c r="M62" s="66"/>
      <c r="N62" s="64"/>
      <c r="O62" s="64"/>
      <c r="P62" s="66"/>
      <c r="Q62" s="66"/>
      <c r="R62" s="66"/>
      <c r="S62" s="66"/>
      <c r="T62" s="66"/>
      <c r="U62" s="66"/>
      <c r="V62" s="58"/>
    </row>
    <row r="63" spans="1:22" customFormat="1" ht="12" hidden="1" customHeight="1">
      <c r="A63" s="275"/>
      <c r="B63" s="275"/>
      <c r="C63" s="278"/>
      <c r="D63" s="275"/>
      <c r="E63" s="275"/>
      <c r="F63" s="275"/>
      <c r="G63" s="275"/>
      <c r="H63" s="275"/>
      <c r="I63" s="275"/>
      <c r="J63" s="263"/>
      <c r="K63" s="263"/>
      <c r="L63" s="275"/>
      <c r="M63" s="275"/>
      <c r="N63" s="263"/>
      <c r="O63" s="263"/>
      <c r="P63" s="275"/>
      <c r="Q63" s="275"/>
      <c r="R63" s="275"/>
      <c r="S63" s="58"/>
    </row>
    <row r="64" spans="1:22" customFormat="1" ht="14.4" hidden="1">
      <c r="A64" s="275"/>
      <c r="B64" s="275"/>
      <c r="C64" s="278"/>
      <c r="D64" s="275"/>
      <c r="E64" s="275"/>
      <c r="F64" s="275"/>
      <c r="G64" s="275"/>
      <c r="H64" s="275"/>
      <c r="I64" s="275"/>
      <c r="J64" s="263"/>
      <c r="K64" s="263"/>
      <c r="L64" s="275"/>
      <c r="M64" s="275"/>
      <c r="N64" s="263"/>
      <c r="O64" s="263"/>
      <c r="P64" s="275"/>
      <c r="Q64" s="275"/>
      <c r="R64" s="275"/>
      <c r="S64" s="58"/>
    </row>
    <row r="65" spans="1:19" customFormat="1" ht="14.4" hidden="1">
      <c r="A65" s="275"/>
      <c r="B65" s="275"/>
      <c r="C65" s="278"/>
      <c r="D65" s="275"/>
      <c r="E65" s="275"/>
      <c r="F65" s="275"/>
      <c r="G65" s="275"/>
      <c r="H65" s="275"/>
      <c r="I65" s="275"/>
      <c r="J65" s="263"/>
      <c r="K65" s="263"/>
      <c r="L65" s="275"/>
      <c r="M65" s="275"/>
      <c r="N65" s="263"/>
      <c r="O65" s="263"/>
      <c r="P65" s="275"/>
      <c r="Q65" s="275"/>
      <c r="R65" s="275"/>
      <c r="S65" s="58"/>
    </row>
    <row r="66" spans="1:19" ht="14.4" hidden="1">
      <c r="A66" s="275"/>
      <c r="B66" s="275"/>
      <c r="C66" s="278"/>
      <c r="D66" s="275"/>
      <c r="E66" s="275"/>
      <c r="F66" s="275"/>
      <c r="G66" s="275"/>
      <c r="H66" s="275"/>
      <c r="I66" s="275"/>
      <c r="J66" s="263"/>
      <c r="K66" s="263"/>
      <c r="L66" s="275"/>
      <c r="M66" s="275"/>
      <c r="N66" s="263"/>
      <c r="O66" s="263"/>
      <c r="P66" s="275"/>
      <c r="Q66" s="275"/>
      <c r="R66" s="275"/>
    </row>
    <row r="67" spans="1:19" ht="14.4" hidden="1">
      <c r="A67" s="275"/>
      <c r="B67" s="275"/>
      <c r="C67" s="278"/>
      <c r="D67" s="275"/>
      <c r="E67" s="275"/>
      <c r="F67" s="275"/>
      <c r="G67" s="275"/>
      <c r="H67" s="275"/>
      <c r="I67" s="275"/>
      <c r="J67" s="263"/>
      <c r="K67" s="263"/>
      <c r="L67" s="275"/>
      <c r="M67" s="275"/>
      <c r="N67" s="263"/>
      <c r="O67" s="263"/>
      <c r="P67" s="275"/>
      <c r="Q67" s="275"/>
      <c r="R67" s="275"/>
    </row>
    <row r="68" spans="1:19" ht="14.4" hidden="1">
      <c r="A68" s="275"/>
      <c r="B68" s="275"/>
      <c r="C68" s="278"/>
      <c r="D68" s="275"/>
      <c r="E68" s="275"/>
      <c r="F68" s="275"/>
      <c r="G68" s="275"/>
      <c r="H68" s="275"/>
      <c r="I68" s="275"/>
      <c r="J68" s="263"/>
      <c r="K68" s="263"/>
      <c r="L68" s="275"/>
      <c r="M68" s="275"/>
      <c r="N68" s="263"/>
      <c r="O68" s="263"/>
      <c r="P68" s="275"/>
      <c r="Q68" s="275"/>
      <c r="R68" s="275"/>
    </row>
    <row r="69" spans="1:19" ht="14.4" hidden="1">
      <c r="A69" s="275"/>
      <c r="B69" s="275"/>
      <c r="C69" s="278"/>
      <c r="D69" s="275"/>
      <c r="E69" s="275"/>
      <c r="F69" s="275"/>
      <c r="G69" s="275"/>
      <c r="H69" s="275"/>
      <c r="I69" s="275"/>
      <c r="J69" s="263"/>
      <c r="K69" s="263"/>
      <c r="L69" s="275"/>
      <c r="M69" s="275"/>
      <c r="N69" s="263"/>
      <c r="O69" s="263"/>
      <c r="P69" s="275"/>
      <c r="Q69" s="275"/>
      <c r="R69" s="275"/>
    </row>
    <row r="70" spans="1:19" ht="14.4" hidden="1"/>
    <row r="71" spans="1:19" ht="15" hidden="1" customHeight="1">
      <c r="A71" s="275"/>
      <c r="B71" s="275"/>
      <c r="C71" s="278"/>
      <c r="D71" s="275"/>
      <c r="E71" s="275"/>
      <c r="F71" s="275"/>
      <c r="G71" s="275"/>
      <c r="H71" s="275"/>
      <c r="I71" s="275"/>
      <c r="J71" s="263"/>
      <c r="K71" s="263"/>
      <c r="L71" s="275"/>
      <c r="M71" s="275"/>
      <c r="N71" s="263"/>
      <c r="O71" s="263"/>
      <c r="P71" s="275"/>
      <c r="Q71" s="275"/>
      <c r="R71" s="275"/>
    </row>
    <row r="72" spans="1:19" ht="15" hidden="1" customHeight="1">
      <c r="A72" s="275"/>
      <c r="B72" s="275"/>
      <c r="C72" s="278"/>
      <c r="D72" s="275"/>
      <c r="E72" s="275"/>
      <c r="F72" s="275"/>
      <c r="G72" s="275"/>
      <c r="H72" s="275"/>
      <c r="I72" s="275"/>
      <c r="J72" s="263"/>
      <c r="K72" s="263"/>
      <c r="L72" s="275"/>
      <c r="M72" s="275"/>
      <c r="N72" s="263"/>
      <c r="O72" s="263"/>
      <c r="P72" s="275"/>
      <c r="Q72" s="275"/>
      <c r="R72" s="275"/>
    </row>
    <row r="73" spans="1:19" ht="15" customHeight="1"/>
  </sheetData>
  <mergeCells count="7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49:C49"/>
    <mergeCell ref="B38:C38"/>
    <mergeCell ref="B39:C39"/>
    <mergeCell ref="B40:C40"/>
    <mergeCell ref="B41:C41"/>
    <mergeCell ref="B42:C42"/>
    <mergeCell ref="B43:C43"/>
    <mergeCell ref="B44:C44"/>
    <mergeCell ref="B45:C45"/>
    <mergeCell ref="B46:C46"/>
    <mergeCell ref="B47:C47"/>
    <mergeCell ref="B48:C48"/>
    <mergeCell ref="C60:H60"/>
    <mergeCell ref="B62:H62"/>
    <mergeCell ref="B50:C50"/>
    <mergeCell ref="B51:C51"/>
    <mergeCell ref="B52:C52"/>
    <mergeCell ref="C54:H54"/>
    <mergeCell ref="C58:H58"/>
    <mergeCell ref="C59:H59"/>
    <mergeCell ref="C55:H55"/>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4CC705C-A92F-4545-A2A2-52227FB6C13E}"/>
    <dataValidation allowBlank="1" showInputMessage="1" showErrorMessage="1" prompt="Hace referencia a las fuentes de información que pueden _x000a_ser usadas para verificar el alcance de los objetivos." sqref="P22" xr:uid="{170D6BB8-1FFE-4893-A991-C2E532F800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E2FDDD04-3FC2-4777-A0B6-8FC6E3013588}"/>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8C6C8542-A04F-4C96-A6DB-773B87A9E1B4}"/>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1F6F4F7B-9153-490B-97B4-3447D98E4C99}"/>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CDFAE63F-0DC1-4945-BFD2-951A5DDC89F3}"/>
    <dataValidation allowBlank="1" showInputMessage="1" showErrorMessage="1" prompt="Los &quot;valores programados&quot; son los datos numéricos asociados a las variables del indicador en cuestión que permiten calcular la meta del mismo. " sqref="J22:K22" xr:uid="{8B711046-901D-4354-A0A2-0014E8976F23}"/>
    <dataValidation allowBlank="1" showInputMessage="1" showErrorMessage="1" prompt="Valores numéricos que se habrán de relacionar con el cálculo del indicador propuesto. _x000a_Manual para el diseño y la construcción de indicadores de Coneval." sqref="I22" xr:uid="{8CCF4B2C-FA37-4209-B648-FD480407D21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D7E80C57-F76C-439F-A75F-E936B617B8CC}"/>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330751DF-EFB0-4EC0-833B-39FBE9081DBC}"/>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98227A31-F013-422A-9DCF-3792B9166463}"/>
    <dataValidation allowBlank="1" showInputMessage="1" showErrorMessage="1" prompt="&quot;Resumen Narrativo&quot; u &quot;objetivo&quot; se entiende como el estado deseado luego de la implementación de una intervención pública. " sqref="D22" xr:uid="{689A7852-43EF-483D-BF75-AD302CBA761F}"/>
  </dataValidations>
  <pageMargins left="0.23622047244094491" right="0.23622047244094491" top="0.35433070866141736" bottom="0.35433070866141736" header="0.31496062992125984" footer="0.31496062992125984"/>
  <pageSetup scale="22" fitToHeight="0"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E3F57-218F-46BF-88E0-805A98F3D4C9}">
  <sheetPr>
    <tabColor rgb="FF00B050"/>
    <pageSetUpPr fitToPage="1"/>
  </sheetPr>
  <dimension ref="A1:U105"/>
  <sheetViews>
    <sheetView zoomScale="60" zoomScaleNormal="60" workbookViewId="0">
      <selection sqref="A1:D1"/>
    </sheetView>
  </sheetViews>
  <sheetFormatPr baseColWidth="10" defaultColWidth="0" defaultRowHeight="0" customHeight="1" zeroHeight="1"/>
  <cols>
    <col min="1" max="1" width="15.5546875" style="114" customWidth="1"/>
    <col min="2" max="2" width="70.44140625" style="114" bestFit="1" customWidth="1"/>
    <col min="3" max="3" width="15.5546875" style="129" customWidth="1"/>
    <col min="4" max="4" width="35.5546875" style="114" customWidth="1"/>
    <col min="5" max="5" width="38.109375" style="114" customWidth="1"/>
    <col min="6" max="6" width="37.77734375" style="114" customWidth="1"/>
    <col min="7" max="8" width="35.5546875" style="114" customWidth="1"/>
    <col min="9" max="9" width="46.88671875" style="114" customWidth="1"/>
    <col min="10" max="11" width="35.5546875" style="115" customWidth="1"/>
    <col min="12" max="13" width="35.5546875" style="114" customWidth="1"/>
    <col min="14" max="14" width="35.5546875" style="115" customWidth="1"/>
    <col min="15" max="15" width="35.5546875" style="376" customWidth="1"/>
    <col min="16" max="16" width="35.5546875" style="114" customWidth="1"/>
    <col min="17" max="17" width="42" style="114" customWidth="1"/>
    <col min="18" max="18" width="3.5546875" style="58" customWidth="1"/>
    <col min="19" max="19" width="14.6640625" style="58" customWidth="1"/>
    <col min="20" max="16384" width="11.44140625" style="58" hidden="1"/>
  </cols>
  <sheetData>
    <row r="1" spans="1:18" ht="15.6">
      <c r="A1" s="61"/>
      <c r="B1" s="61"/>
      <c r="C1" s="63"/>
      <c r="D1" s="61"/>
      <c r="E1" s="61"/>
      <c r="F1" s="61"/>
      <c r="G1" s="61"/>
      <c r="H1" s="61"/>
      <c r="I1" s="61"/>
      <c r="J1" s="64"/>
      <c r="K1" s="64"/>
      <c r="L1" s="66"/>
      <c r="M1" s="66"/>
      <c r="N1" s="64"/>
      <c r="O1" s="360"/>
      <c r="P1" s="66"/>
      <c r="Q1" s="66"/>
      <c r="R1" s="66"/>
    </row>
    <row r="2" spans="1:18" ht="15.6">
      <c r="A2" s="61"/>
      <c r="B2" s="62"/>
      <c r="C2" s="63"/>
      <c r="D2" s="61"/>
      <c r="E2" s="61"/>
      <c r="F2" s="61"/>
      <c r="G2" s="61"/>
      <c r="H2" s="61"/>
      <c r="I2" s="61"/>
      <c r="J2" s="64"/>
      <c r="K2" s="258"/>
      <c r="L2" s="66"/>
      <c r="M2" s="66"/>
      <c r="N2" s="64"/>
      <c r="O2" s="360"/>
      <c r="P2" s="66"/>
      <c r="Q2" s="66"/>
      <c r="R2" s="66"/>
    </row>
    <row r="3" spans="1:18" ht="19.5" customHeight="1">
      <c r="A3" s="66"/>
      <c r="B3" s="979" t="s">
        <v>112</v>
      </c>
      <c r="C3" s="979"/>
      <c r="D3" s="871" t="s">
        <v>113</v>
      </c>
      <c r="E3" s="871"/>
      <c r="F3" s="871"/>
      <c r="G3" s="871"/>
      <c r="H3" s="871"/>
      <c r="I3" s="67"/>
      <c r="J3" s="64"/>
      <c r="K3" s="65"/>
      <c r="L3" s="68"/>
      <c r="M3" s="66"/>
      <c r="N3" s="64"/>
      <c r="O3" s="360"/>
      <c r="P3" s="66"/>
      <c r="Q3" s="66"/>
      <c r="R3" s="66"/>
    </row>
    <row r="4" spans="1:18" ht="20.100000000000001" customHeight="1">
      <c r="A4" s="66"/>
      <c r="B4" s="979" t="s">
        <v>114</v>
      </c>
      <c r="C4" s="979"/>
      <c r="D4" s="871" t="s">
        <v>1978</v>
      </c>
      <c r="E4" s="871"/>
      <c r="F4" s="871"/>
      <c r="G4" s="871"/>
      <c r="H4" s="871"/>
      <c r="I4" s="61"/>
      <c r="J4" s="64"/>
      <c r="K4" s="64"/>
      <c r="L4" s="66"/>
      <c r="M4" s="66"/>
      <c r="N4" s="64"/>
      <c r="O4" s="360"/>
      <c r="P4" s="66"/>
      <c r="Q4" s="66"/>
      <c r="R4" s="66"/>
    </row>
    <row r="5" spans="1:18" ht="20.100000000000001" customHeight="1">
      <c r="A5" s="66"/>
      <c r="B5" s="979" t="s">
        <v>116</v>
      </c>
      <c r="C5" s="979"/>
      <c r="D5" s="871" t="s">
        <v>1701</v>
      </c>
      <c r="E5" s="871"/>
      <c r="F5" s="871"/>
      <c r="G5" s="871"/>
      <c r="H5" s="871"/>
      <c r="I5" s="61"/>
      <c r="J5" s="64"/>
      <c r="K5" s="64"/>
      <c r="L5" s="66"/>
      <c r="M5" s="66"/>
      <c r="N5" s="69"/>
      <c r="O5" s="361"/>
      <c r="P5" s="66"/>
      <c r="Q5" s="66"/>
      <c r="R5" s="66"/>
    </row>
    <row r="6" spans="1:18" ht="19.5" customHeight="1">
      <c r="A6" s="66"/>
      <c r="B6" s="979" t="s">
        <v>118</v>
      </c>
      <c r="C6" s="979"/>
      <c r="D6" s="871" t="s">
        <v>1702</v>
      </c>
      <c r="E6" s="871"/>
      <c r="F6" s="871"/>
      <c r="G6" s="871"/>
      <c r="H6" s="871"/>
      <c r="I6" s="70"/>
      <c r="J6" s="71"/>
      <c r="K6" s="71"/>
      <c r="L6" s="72"/>
      <c r="M6" s="66"/>
      <c r="N6" s="69"/>
      <c r="O6" s="361"/>
      <c r="P6" s="66"/>
      <c r="Q6" s="66"/>
      <c r="R6" s="66"/>
    </row>
    <row r="7" spans="1:18" ht="19.5" customHeight="1">
      <c r="A7" s="66"/>
      <c r="B7" s="979" t="s">
        <v>120</v>
      </c>
      <c r="C7" s="979"/>
      <c r="D7" s="871" t="s">
        <v>121</v>
      </c>
      <c r="E7" s="871"/>
      <c r="F7" s="871"/>
      <c r="G7" s="871"/>
      <c r="H7" s="871"/>
      <c r="I7" s="70"/>
      <c r="J7" s="71"/>
      <c r="K7" s="71"/>
      <c r="L7" s="72"/>
      <c r="M7" s="66"/>
      <c r="N7" s="69"/>
      <c r="O7" s="361"/>
      <c r="P7" s="66"/>
      <c r="Q7" s="66"/>
      <c r="R7" s="66"/>
    </row>
    <row r="8" spans="1:18" ht="19.5" customHeight="1">
      <c r="A8" s="66"/>
      <c r="B8" s="979" t="s">
        <v>122</v>
      </c>
      <c r="C8" s="979"/>
      <c r="D8" s="871" t="s">
        <v>1839</v>
      </c>
      <c r="E8" s="871"/>
      <c r="F8" s="871"/>
      <c r="G8" s="871"/>
      <c r="H8" s="871"/>
      <c r="I8" s="70"/>
      <c r="J8" s="71"/>
      <c r="K8" s="71"/>
      <c r="L8" s="72"/>
      <c r="M8" s="66"/>
      <c r="N8" s="64"/>
      <c r="O8" s="360"/>
      <c r="P8" s="66"/>
      <c r="Q8" s="66"/>
      <c r="R8" s="66"/>
    </row>
    <row r="9" spans="1:18" ht="20.100000000000001" customHeight="1">
      <c r="A9" s="66"/>
      <c r="B9" s="979" t="s">
        <v>124</v>
      </c>
      <c r="C9" s="979"/>
      <c r="D9" s="871" t="s">
        <v>1840</v>
      </c>
      <c r="E9" s="871"/>
      <c r="F9" s="871"/>
      <c r="G9" s="871"/>
      <c r="H9" s="871"/>
      <c r="I9" s="73"/>
      <c r="J9" s="74"/>
      <c r="K9" s="74"/>
      <c r="L9" s="75"/>
      <c r="M9" s="75"/>
      <c r="N9" s="74"/>
      <c r="O9" s="362"/>
      <c r="P9" s="66"/>
      <c r="Q9" s="66"/>
      <c r="R9" s="66"/>
    </row>
    <row r="10" spans="1:18" ht="50.1" customHeight="1">
      <c r="A10" s="978" t="s">
        <v>126</v>
      </c>
      <c r="B10" s="979" t="s">
        <v>127</v>
      </c>
      <c r="C10" s="979"/>
      <c r="D10" s="866" t="s">
        <v>4392</v>
      </c>
      <c r="E10" s="869"/>
      <c r="F10" s="869"/>
      <c r="G10" s="869"/>
      <c r="H10" s="870"/>
      <c r="I10" s="73"/>
      <c r="J10" s="74"/>
      <c r="K10" s="74"/>
      <c r="L10" s="75"/>
      <c r="M10" s="75"/>
      <c r="N10" s="74"/>
      <c r="O10" s="362"/>
      <c r="P10" s="76"/>
      <c r="Q10" s="66"/>
      <c r="R10" s="66"/>
    </row>
    <row r="11" spans="1:18" ht="50.1" customHeight="1">
      <c r="A11" s="978"/>
      <c r="B11" s="979" t="s">
        <v>128</v>
      </c>
      <c r="C11" s="979"/>
      <c r="D11" s="860" t="s">
        <v>4420</v>
      </c>
      <c r="E11" s="861"/>
      <c r="F11" s="861"/>
      <c r="G11" s="861"/>
      <c r="H11" s="862"/>
      <c r="I11" s="73"/>
      <c r="J11" s="74"/>
      <c r="K11" s="363"/>
      <c r="L11" s="75"/>
      <c r="M11" s="75"/>
      <c r="N11" s="74"/>
      <c r="O11" s="362"/>
      <c r="P11" s="66"/>
      <c r="Q11" s="66"/>
      <c r="R11" s="66"/>
    </row>
    <row r="12" spans="1:18" ht="50.1" customHeight="1">
      <c r="A12" s="978" t="s">
        <v>129</v>
      </c>
      <c r="B12" s="979" t="s">
        <v>130</v>
      </c>
      <c r="C12" s="979"/>
      <c r="D12" s="860" t="s">
        <v>4390</v>
      </c>
      <c r="E12" s="861"/>
      <c r="F12" s="861"/>
      <c r="G12" s="861"/>
      <c r="H12" s="862"/>
      <c r="I12" s="73"/>
      <c r="J12" s="74"/>
      <c r="K12" s="74"/>
      <c r="L12" s="75"/>
      <c r="M12" s="75"/>
      <c r="N12" s="74"/>
      <c r="O12" s="362"/>
      <c r="P12" s="66"/>
      <c r="Q12" s="66"/>
      <c r="R12" s="66"/>
    </row>
    <row r="13" spans="1:18" ht="50.1" customHeight="1">
      <c r="A13" s="978"/>
      <c r="B13" s="979" t="s">
        <v>131</v>
      </c>
      <c r="C13" s="979"/>
      <c r="D13" s="860" t="s">
        <v>1703</v>
      </c>
      <c r="E13" s="861"/>
      <c r="F13" s="861"/>
      <c r="G13" s="861"/>
      <c r="H13" s="862"/>
      <c r="I13" s="73"/>
      <c r="J13" s="74"/>
      <c r="K13" s="74"/>
      <c r="L13" s="75"/>
      <c r="M13" s="75"/>
      <c r="N13" s="74"/>
      <c r="O13" s="362"/>
      <c r="P13" s="66"/>
      <c r="Q13" s="66"/>
      <c r="R13" s="66"/>
    </row>
    <row r="14" spans="1:18" ht="50.1" customHeight="1">
      <c r="A14" s="970" t="s">
        <v>471</v>
      </c>
      <c r="B14" s="962" t="s">
        <v>517</v>
      </c>
      <c r="C14" s="962"/>
      <c r="D14" s="866" t="s">
        <v>4266</v>
      </c>
      <c r="E14" s="867"/>
      <c r="F14" s="867"/>
      <c r="G14" s="867"/>
      <c r="H14" s="868"/>
      <c r="I14" s="73"/>
      <c r="J14" s="74"/>
      <c r="K14" s="74"/>
      <c r="L14" s="75"/>
      <c r="M14" s="75"/>
      <c r="N14" s="74"/>
      <c r="O14" s="362"/>
      <c r="P14" s="66"/>
      <c r="Q14" s="66"/>
      <c r="R14" s="66"/>
    </row>
    <row r="15" spans="1:18" ht="50.1" customHeight="1">
      <c r="A15" s="970"/>
      <c r="B15" s="962" t="s">
        <v>518</v>
      </c>
      <c r="C15" s="962"/>
      <c r="D15" s="866" t="s">
        <v>4271</v>
      </c>
      <c r="E15" s="867"/>
      <c r="F15" s="867"/>
      <c r="G15" s="867"/>
      <c r="H15" s="868"/>
      <c r="I15" s="73"/>
      <c r="J15" s="74"/>
      <c r="K15" s="74"/>
      <c r="L15" s="75"/>
      <c r="M15" s="75"/>
      <c r="N15" s="74"/>
      <c r="O15" s="362"/>
      <c r="P15" s="66"/>
      <c r="Q15" s="66"/>
      <c r="R15" s="66"/>
    </row>
    <row r="16" spans="1:18" ht="49.5" customHeight="1">
      <c r="A16" s="970"/>
      <c r="B16" s="962" t="s">
        <v>1195</v>
      </c>
      <c r="C16" s="962"/>
      <c r="D16" s="860" t="s">
        <v>2</v>
      </c>
      <c r="E16" s="861"/>
      <c r="F16" s="861"/>
      <c r="G16" s="861"/>
      <c r="H16" s="862"/>
      <c r="I16" s="73"/>
      <c r="J16" s="74"/>
      <c r="K16" s="74"/>
      <c r="L16" s="75"/>
      <c r="M16" s="75"/>
      <c r="N16" s="74"/>
      <c r="O16" s="362"/>
      <c r="P16" s="66"/>
      <c r="Q16" s="66"/>
      <c r="R16" s="66"/>
    </row>
    <row r="17" spans="1:19" ht="49.5" customHeight="1">
      <c r="A17" s="970"/>
      <c r="B17" s="962" t="s">
        <v>1196</v>
      </c>
      <c r="C17" s="962"/>
      <c r="D17" s="860" t="s">
        <v>4272</v>
      </c>
      <c r="E17" s="861"/>
      <c r="F17" s="861"/>
      <c r="G17" s="861"/>
      <c r="H17" s="862"/>
      <c r="I17" s="73"/>
      <c r="J17" s="64"/>
      <c r="K17" s="64"/>
      <c r="L17" s="75"/>
      <c r="M17" s="66"/>
      <c r="N17" s="74"/>
      <c r="O17" s="362"/>
      <c r="P17" s="66"/>
      <c r="Q17" s="66"/>
      <c r="R17" s="66"/>
    </row>
    <row r="18" spans="1:19" ht="15.6">
      <c r="A18" s="61"/>
      <c r="B18" s="77"/>
      <c r="C18" s="77"/>
      <c r="D18" s="61"/>
      <c r="E18" s="61"/>
      <c r="F18" s="61"/>
      <c r="G18" s="61"/>
      <c r="H18" s="61"/>
      <c r="I18" s="61"/>
      <c r="J18" s="64"/>
      <c r="K18" s="64"/>
      <c r="L18" s="66"/>
      <c r="M18" s="66"/>
      <c r="N18" s="64"/>
      <c r="O18" s="364"/>
      <c r="P18" s="66"/>
      <c r="Q18" s="66"/>
    </row>
    <row r="19" spans="1:19" ht="50.1" customHeight="1">
      <c r="A19" s="61"/>
      <c r="B19" s="963" t="s">
        <v>137</v>
      </c>
      <c r="C19" s="963"/>
      <c r="D19" s="79">
        <v>2499593849.3300004</v>
      </c>
      <c r="E19" s="976" t="s">
        <v>4534</v>
      </c>
      <c r="F19" s="976"/>
      <c r="G19" s="976"/>
      <c r="H19" s="976"/>
      <c r="I19" s="61"/>
      <c r="J19" s="64"/>
      <c r="K19" s="64"/>
      <c r="L19" s="66"/>
      <c r="M19" s="66"/>
      <c r="N19" s="64"/>
      <c r="O19" s="364"/>
      <c r="P19" s="66"/>
      <c r="Q19" s="66"/>
    </row>
    <row r="20" spans="1:19" ht="15.6">
      <c r="A20" s="61"/>
      <c r="B20" s="77"/>
      <c r="C20" s="77"/>
      <c r="D20" s="61"/>
      <c r="E20" s="61"/>
      <c r="F20" s="61"/>
      <c r="G20" s="61"/>
      <c r="H20" s="61"/>
      <c r="I20" s="61"/>
      <c r="J20" s="64"/>
      <c r="K20" s="64"/>
      <c r="L20" s="66"/>
      <c r="M20" s="66"/>
      <c r="N20" s="64"/>
      <c r="O20" s="360"/>
      <c r="P20" s="66"/>
      <c r="Q20" s="66"/>
      <c r="R20" s="66"/>
    </row>
    <row r="21" spans="1:19" customFormat="1" ht="50.1" customHeight="1">
      <c r="A21" s="61"/>
      <c r="B21" s="964" t="s">
        <v>138</v>
      </c>
      <c r="C21" s="965"/>
      <c r="D21" s="965"/>
      <c r="E21" s="965"/>
      <c r="F21" s="965"/>
      <c r="G21" s="965"/>
      <c r="H21" s="965"/>
      <c r="I21" s="965"/>
      <c r="J21" s="965"/>
      <c r="K21" s="965"/>
      <c r="L21" s="965"/>
      <c r="M21" s="965"/>
      <c r="N21" s="965"/>
      <c r="O21" s="965"/>
      <c r="P21" s="965"/>
      <c r="Q21" s="975"/>
      <c r="R21" s="977"/>
      <c r="S21" s="58"/>
    </row>
    <row r="22" spans="1:19" customFormat="1" ht="50.1" customHeight="1">
      <c r="A22" s="61"/>
      <c r="B22" s="964"/>
      <c r="C22" s="975"/>
      <c r="D22" s="351" t="s">
        <v>140</v>
      </c>
      <c r="E22" s="351" t="s">
        <v>141</v>
      </c>
      <c r="F22" s="351" t="s">
        <v>142</v>
      </c>
      <c r="G22" s="351" t="s">
        <v>143</v>
      </c>
      <c r="H22" s="351" t="s">
        <v>144</v>
      </c>
      <c r="I22" s="351" t="s">
        <v>145</v>
      </c>
      <c r="J22" s="365" t="s">
        <v>146</v>
      </c>
      <c r="K22" s="365" t="s">
        <v>147</v>
      </c>
      <c r="L22" s="351" t="s">
        <v>148</v>
      </c>
      <c r="M22" s="351" t="s">
        <v>149</v>
      </c>
      <c r="N22" s="365" t="s">
        <v>150</v>
      </c>
      <c r="O22" s="365" t="s">
        <v>151</v>
      </c>
      <c r="P22" s="351" t="s">
        <v>152</v>
      </c>
      <c r="Q22" s="366" t="s">
        <v>153</v>
      </c>
      <c r="R22" s="977"/>
      <c r="S22" s="58"/>
    </row>
    <row r="23" spans="1:19" customFormat="1" ht="150.6" customHeight="1">
      <c r="A23" s="82">
        <v>1</v>
      </c>
      <c r="B23" s="964" t="s">
        <v>154</v>
      </c>
      <c r="C23" s="975"/>
      <c r="D23" s="248" t="s">
        <v>1979</v>
      </c>
      <c r="E23" s="248" t="s">
        <v>1980</v>
      </c>
      <c r="F23" s="248" t="s">
        <v>1981</v>
      </c>
      <c r="G23" s="248" t="s">
        <v>158</v>
      </c>
      <c r="H23" s="248" t="s">
        <v>159</v>
      </c>
      <c r="I23" s="248" t="s">
        <v>1982</v>
      </c>
      <c r="J23" s="250">
        <v>20000</v>
      </c>
      <c r="K23" s="250">
        <v>20000</v>
      </c>
      <c r="L23" s="248" t="s">
        <v>161</v>
      </c>
      <c r="M23" s="248" t="s">
        <v>162</v>
      </c>
      <c r="N23" s="253">
        <f>(J23/K23)*100</f>
        <v>100</v>
      </c>
      <c r="O23" s="349">
        <v>19000</v>
      </c>
      <c r="P23" s="248" t="s">
        <v>1983</v>
      </c>
      <c r="Q23" s="248"/>
      <c r="R23" s="117"/>
      <c r="S23" s="58"/>
    </row>
    <row r="24" spans="1:19" customFormat="1" ht="166.2" customHeight="1">
      <c r="A24" s="82">
        <v>1</v>
      </c>
      <c r="B24" s="964" t="s">
        <v>164</v>
      </c>
      <c r="C24" s="975"/>
      <c r="D24" s="248" t="s">
        <v>1984</v>
      </c>
      <c r="E24" s="248" t="s">
        <v>1985</v>
      </c>
      <c r="F24" s="248" t="s">
        <v>1986</v>
      </c>
      <c r="G24" s="248" t="s">
        <v>591</v>
      </c>
      <c r="H24" s="248" t="s">
        <v>159</v>
      </c>
      <c r="I24" s="248" t="s">
        <v>1987</v>
      </c>
      <c r="J24" s="250">
        <v>63</v>
      </c>
      <c r="K24" s="250">
        <v>63</v>
      </c>
      <c r="L24" s="248" t="s">
        <v>161</v>
      </c>
      <c r="M24" s="248" t="s">
        <v>162</v>
      </c>
      <c r="N24" s="253">
        <f>(J24/K24)*100</f>
        <v>100</v>
      </c>
      <c r="O24" s="253">
        <v>63</v>
      </c>
      <c r="P24" s="248" t="s">
        <v>1988</v>
      </c>
      <c r="Q24" s="248" t="s">
        <v>1989</v>
      </c>
      <c r="R24" s="117"/>
      <c r="S24" s="58"/>
    </row>
    <row r="25" spans="1:19" customFormat="1" ht="150.6" customHeight="1">
      <c r="A25" s="82">
        <v>1</v>
      </c>
      <c r="B25" s="964" t="s">
        <v>171</v>
      </c>
      <c r="C25" s="975"/>
      <c r="D25" s="248" t="s">
        <v>1990</v>
      </c>
      <c r="E25" s="248" t="s">
        <v>1991</v>
      </c>
      <c r="F25" s="248" t="s">
        <v>1992</v>
      </c>
      <c r="G25" s="248" t="s">
        <v>1512</v>
      </c>
      <c r="H25" s="248" t="s">
        <v>175</v>
      </c>
      <c r="I25" s="367" t="s">
        <v>1993</v>
      </c>
      <c r="J25" s="250">
        <v>16</v>
      </c>
      <c r="K25" s="250">
        <v>16</v>
      </c>
      <c r="L25" s="248" t="s">
        <v>177</v>
      </c>
      <c r="M25" s="248" t="s">
        <v>162</v>
      </c>
      <c r="N25" s="250">
        <f>(J25/K25)*100</f>
        <v>100</v>
      </c>
      <c r="O25" s="368">
        <v>1</v>
      </c>
      <c r="P25" s="248" t="s">
        <v>1994</v>
      </c>
      <c r="Q25" s="248" t="s">
        <v>1995</v>
      </c>
      <c r="R25" s="117"/>
      <c r="S25" s="58"/>
    </row>
    <row r="26" spans="1:19" customFormat="1" ht="150.6" customHeight="1">
      <c r="A26" s="82">
        <v>1</v>
      </c>
      <c r="B26" s="964" t="s">
        <v>181</v>
      </c>
      <c r="C26" s="975"/>
      <c r="D26" s="248" t="s">
        <v>1996</v>
      </c>
      <c r="E26" s="248" t="s">
        <v>1997</v>
      </c>
      <c r="F26" s="248" t="s">
        <v>1998</v>
      </c>
      <c r="G26" s="248" t="s">
        <v>1512</v>
      </c>
      <c r="H26" s="248" t="s">
        <v>175</v>
      </c>
      <c r="I26" s="367" t="s">
        <v>1999</v>
      </c>
      <c r="J26" s="250">
        <v>17</v>
      </c>
      <c r="K26" s="250">
        <v>17</v>
      </c>
      <c r="L26" s="248" t="s">
        <v>177</v>
      </c>
      <c r="M26" s="248" t="s">
        <v>162</v>
      </c>
      <c r="N26" s="250">
        <f t="shared" ref="N26:N38" si="0">(J26/K26)*100</f>
        <v>100</v>
      </c>
      <c r="O26" s="368">
        <v>1</v>
      </c>
      <c r="P26" s="248" t="s">
        <v>1994</v>
      </c>
      <c r="Q26" s="248" t="s">
        <v>1995</v>
      </c>
      <c r="R26" s="117"/>
      <c r="S26" s="58"/>
    </row>
    <row r="27" spans="1:19" customFormat="1" ht="150.6" customHeight="1">
      <c r="A27" s="82">
        <v>1</v>
      </c>
      <c r="B27" s="964" t="s">
        <v>188</v>
      </c>
      <c r="C27" s="975"/>
      <c r="D27" s="248" t="s">
        <v>2000</v>
      </c>
      <c r="E27" s="248" t="s">
        <v>2001</v>
      </c>
      <c r="F27" s="248" t="s">
        <v>2002</v>
      </c>
      <c r="G27" s="248" t="s">
        <v>1512</v>
      </c>
      <c r="H27" s="248" t="s">
        <v>175</v>
      </c>
      <c r="I27" s="248" t="s">
        <v>2003</v>
      </c>
      <c r="J27" s="250">
        <v>4</v>
      </c>
      <c r="K27" s="250">
        <v>4</v>
      </c>
      <c r="L27" s="248" t="s">
        <v>177</v>
      </c>
      <c r="M27" s="248" t="s">
        <v>162</v>
      </c>
      <c r="N27" s="250">
        <f t="shared" si="0"/>
        <v>100</v>
      </c>
      <c r="O27" s="368">
        <v>1</v>
      </c>
      <c r="P27" s="248" t="s">
        <v>2004</v>
      </c>
      <c r="Q27" s="248" t="s">
        <v>2005</v>
      </c>
      <c r="R27" s="117"/>
      <c r="S27" s="58"/>
    </row>
    <row r="28" spans="1:19" customFormat="1" ht="150.6" customHeight="1">
      <c r="A28" s="82">
        <v>1</v>
      </c>
      <c r="B28" s="964" t="s">
        <v>195</v>
      </c>
      <c r="C28" s="975"/>
      <c r="D28" s="248" t="s">
        <v>2006</v>
      </c>
      <c r="E28" s="248" t="s">
        <v>2007</v>
      </c>
      <c r="F28" s="248" t="s">
        <v>2008</v>
      </c>
      <c r="G28" s="248" t="s">
        <v>1512</v>
      </c>
      <c r="H28" s="248" t="s">
        <v>175</v>
      </c>
      <c r="I28" s="248" t="s">
        <v>2009</v>
      </c>
      <c r="J28" s="250">
        <v>696</v>
      </c>
      <c r="K28" s="250">
        <v>696</v>
      </c>
      <c r="L28" s="248" t="s">
        <v>177</v>
      </c>
      <c r="M28" s="248" t="s">
        <v>162</v>
      </c>
      <c r="N28" s="250">
        <f t="shared" si="0"/>
        <v>100</v>
      </c>
      <c r="O28" s="368">
        <v>1</v>
      </c>
      <c r="P28" s="248" t="s">
        <v>2004</v>
      </c>
      <c r="Q28" s="248" t="s">
        <v>2010</v>
      </c>
      <c r="R28" s="117"/>
      <c r="S28" s="58"/>
    </row>
    <row r="29" spans="1:19" customFormat="1" ht="150.6" customHeight="1">
      <c r="A29" s="82">
        <v>1</v>
      </c>
      <c r="B29" s="964" t="s">
        <v>550</v>
      </c>
      <c r="C29" s="975"/>
      <c r="D29" s="248" t="s">
        <v>2011</v>
      </c>
      <c r="E29" s="248" t="s">
        <v>2012</v>
      </c>
      <c r="F29" s="248" t="s">
        <v>2013</v>
      </c>
      <c r="G29" s="248" t="s">
        <v>158</v>
      </c>
      <c r="H29" s="248" t="s">
        <v>175</v>
      </c>
      <c r="I29" s="248" t="s">
        <v>2014</v>
      </c>
      <c r="J29" s="250">
        <v>6560</v>
      </c>
      <c r="K29" s="250">
        <v>6560</v>
      </c>
      <c r="L29" s="248" t="s">
        <v>177</v>
      </c>
      <c r="M29" s="248" t="s">
        <v>162</v>
      </c>
      <c r="N29" s="250">
        <f t="shared" si="0"/>
        <v>100</v>
      </c>
      <c r="O29" s="368">
        <v>1</v>
      </c>
      <c r="P29" s="248" t="s">
        <v>2015</v>
      </c>
      <c r="Q29" s="248" t="s">
        <v>2016</v>
      </c>
      <c r="R29" s="117"/>
      <c r="S29" s="58"/>
    </row>
    <row r="30" spans="1:19" customFormat="1" ht="150.6" customHeight="1">
      <c r="A30" s="82">
        <v>1</v>
      </c>
      <c r="B30" s="964" t="s">
        <v>201</v>
      </c>
      <c r="C30" s="975"/>
      <c r="D30" s="248" t="s">
        <v>2017</v>
      </c>
      <c r="E30" s="248" t="s">
        <v>2018</v>
      </c>
      <c r="F30" s="248" t="s">
        <v>2019</v>
      </c>
      <c r="G30" s="248" t="s">
        <v>1512</v>
      </c>
      <c r="H30" s="248" t="s">
        <v>175</v>
      </c>
      <c r="I30" s="248" t="s">
        <v>2020</v>
      </c>
      <c r="J30" s="250">
        <v>5</v>
      </c>
      <c r="K30" s="250">
        <v>5</v>
      </c>
      <c r="L30" s="248" t="s">
        <v>177</v>
      </c>
      <c r="M30" s="248" t="s">
        <v>162</v>
      </c>
      <c r="N30" s="250">
        <f t="shared" si="0"/>
        <v>100</v>
      </c>
      <c r="O30" s="368">
        <v>1</v>
      </c>
      <c r="P30" s="248" t="s">
        <v>2021</v>
      </c>
      <c r="Q30" s="248" t="s">
        <v>2022</v>
      </c>
      <c r="R30" s="117"/>
      <c r="S30" s="58"/>
    </row>
    <row r="31" spans="1:19" customFormat="1" ht="150.6" customHeight="1">
      <c r="A31" s="82">
        <v>1</v>
      </c>
      <c r="B31" s="964" t="s">
        <v>968</v>
      </c>
      <c r="C31" s="975"/>
      <c r="D31" s="367" t="s">
        <v>2023</v>
      </c>
      <c r="E31" s="248" t="s">
        <v>2024</v>
      </c>
      <c r="F31" s="248" t="s">
        <v>2025</v>
      </c>
      <c r="G31" s="248" t="s">
        <v>158</v>
      </c>
      <c r="H31" s="248" t="s">
        <v>175</v>
      </c>
      <c r="I31" s="248" t="s">
        <v>2026</v>
      </c>
      <c r="J31" s="250">
        <v>13100</v>
      </c>
      <c r="K31" s="250">
        <v>13100</v>
      </c>
      <c r="L31" s="248" t="s">
        <v>177</v>
      </c>
      <c r="M31" s="248" t="s">
        <v>162</v>
      </c>
      <c r="N31" s="250">
        <f t="shared" si="0"/>
        <v>100</v>
      </c>
      <c r="O31" s="368">
        <v>1</v>
      </c>
      <c r="P31" s="248" t="s">
        <v>2021</v>
      </c>
      <c r="Q31" s="248" t="s">
        <v>2027</v>
      </c>
      <c r="R31" s="117"/>
      <c r="S31" s="58"/>
    </row>
    <row r="32" spans="1:19" customFormat="1" ht="150.6" customHeight="1">
      <c r="A32" s="82">
        <v>1</v>
      </c>
      <c r="B32" s="964" t="s">
        <v>207</v>
      </c>
      <c r="C32" s="975"/>
      <c r="D32" s="248" t="s">
        <v>2028</v>
      </c>
      <c r="E32" s="248" t="s">
        <v>2029</v>
      </c>
      <c r="F32" s="248" t="s">
        <v>2030</v>
      </c>
      <c r="G32" s="248" t="s">
        <v>158</v>
      </c>
      <c r="H32" s="248" t="s">
        <v>175</v>
      </c>
      <c r="I32" s="248" t="s">
        <v>2031</v>
      </c>
      <c r="J32" s="250">
        <f>13147854362</f>
        <v>13147854362</v>
      </c>
      <c r="K32" s="250">
        <f>13147854362</f>
        <v>13147854362</v>
      </c>
      <c r="L32" s="248" t="s">
        <v>476</v>
      </c>
      <c r="M32" s="248" t="s">
        <v>162</v>
      </c>
      <c r="N32" s="250">
        <f t="shared" si="0"/>
        <v>100</v>
      </c>
      <c r="O32" s="250">
        <v>12392233204</v>
      </c>
      <c r="P32" s="248" t="s">
        <v>2032</v>
      </c>
      <c r="Q32" s="248" t="s">
        <v>2033</v>
      </c>
      <c r="R32" s="117"/>
      <c r="S32" s="58"/>
    </row>
    <row r="33" spans="1:19" customFormat="1" ht="150.6" customHeight="1">
      <c r="A33" s="82">
        <v>1</v>
      </c>
      <c r="B33" s="964" t="s">
        <v>214</v>
      </c>
      <c r="C33" s="975"/>
      <c r="D33" s="248" t="s">
        <v>2034</v>
      </c>
      <c r="E33" s="248" t="s">
        <v>2035</v>
      </c>
      <c r="F33" s="248" t="s">
        <v>2036</v>
      </c>
      <c r="G33" s="248" t="s">
        <v>158</v>
      </c>
      <c r="H33" s="248" t="s">
        <v>175</v>
      </c>
      <c r="I33" s="248" t="s">
        <v>2037</v>
      </c>
      <c r="J33" s="250">
        <v>20000</v>
      </c>
      <c r="K33" s="250">
        <v>20000</v>
      </c>
      <c r="L33" s="248" t="s">
        <v>177</v>
      </c>
      <c r="M33" s="248" t="s">
        <v>162</v>
      </c>
      <c r="N33" s="253">
        <f t="shared" si="0"/>
        <v>100</v>
      </c>
      <c r="O33" s="349">
        <v>18500</v>
      </c>
      <c r="P33" s="248" t="s">
        <v>2038</v>
      </c>
      <c r="Q33" s="248" t="s">
        <v>2039</v>
      </c>
      <c r="R33" s="117"/>
      <c r="S33" s="369"/>
    </row>
    <row r="34" spans="1:19" customFormat="1" ht="150.6" customHeight="1">
      <c r="A34" s="82">
        <v>1</v>
      </c>
      <c r="B34" s="964" t="s">
        <v>220</v>
      </c>
      <c r="C34" s="975"/>
      <c r="D34" s="248" t="s">
        <v>2040</v>
      </c>
      <c r="E34" s="248" t="s">
        <v>2041</v>
      </c>
      <c r="F34" s="248" t="s">
        <v>2042</v>
      </c>
      <c r="G34" s="248" t="s">
        <v>158</v>
      </c>
      <c r="H34" s="248" t="s">
        <v>175</v>
      </c>
      <c r="I34" s="248" t="s">
        <v>2037</v>
      </c>
      <c r="J34" s="250">
        <v>285600</v>
      </c>
      <c r="K34" s="250">
        <v>285600</v>
      </c>
      <c r="L34" s="248" t="s">
        <v>177</v>
      </c>
      <c r="M34" s="248" t="s">
        <v>162</v>
      </c>
      <c r="N34" s="253">
        <f t="shared" si="0"/>
        <v>100</v>
      </c>
      <c r="O34" s="349">
        <v>270000</v>
      </c>
      <c r="P34" s="248" t="s">
        <v>2043</v>
      </c>
      <c r="Q34" s="248" t="s">
        <v>2044</v>
      </c>
      <c r="R34" s="117"/>
      <c r="S34" s="58"/>
    </row>
    <row r="35" spans="1:19" customFormat="1" ht="150.6" customHeight="1">
      <c r="A35" s="82">
        <v>1</v>
      </c>
      <c r="B35" s="964" t="s">
        <v>226</v>
      </c>
      <c r="C35" s="975"/>
      <c r="D35" s="248" t="s">
        <v>2045</v>
      </c>
      <c r="E35" s="248" t="s">
        <v>2046</v>
      </c>
      <c r="F35" s="248" t="s">
        <v>2047</v>
      </c>
      <c r="G35" s="248" t="s">
        <v>158</v>
      </c>
      <c r="H35" s="248" t="s">
        <v>175</v>
      </c>
      <c r="I35" s="248" t="s">
        <v>2048</v>
      </c>
      <c r="J35" s="250">
        <v>1</v>
      </c>
      <c r="K35" s="250">
        <v>1</v>
      </c>
      <c r="L35" s="248" t="s">
        <v>177</v>
      </c>
      <c r="M35" s="248" t="s">
        <v>162</v>
      </c>
      <c r="N35" s="253">
        <f t="shared" si="0"/>
        <v>100</v>
      </c>
      <c r="O35" s="253">
        <v>1</v>
      </c>
      <c r="P35" s="248" t="s">
        <v>2049</v>
      </c>
      <c r="Q35" s="248" t="s">
        <v>2050</v>
      </c>
      <c r="R35" s="117"/>
      <c r="S35" s="370"/>
    </row>
    <row r="36" spans="1:19" customFormat="1" ht="150.6" customHeight="1">
      <c r="A36" s="82">
        <v>1</v>
      </c>
      <c r="B36" s="964" t="s">
        <v>583</v>
      </c>
      <c r="C36" s="975"/>
      <c r="D36" s="248" t="s">
        <v>2051</v>
      </c>
      <c r="E36" s="248" t="s">
        <v>2052</v>
      </c>
      <c r="F36" s="248" t="s">
        <v>2053</v>
      </c>
      <c r="G36" s="248" t="s">
        <v>158</v>
      </c>
      <c r="H36" s="248" t="s">
        <v>175</v>
      </c>
      <c r="I36" s="248" t="s">
        <v>2054</v>
      </c>
      <c r="J36" s="250">
        <v>20000</v>
      </c>
      <c r="K36" s="250">
        <v>20000</v>
      </c>
      <c r="L36" s="248" t="s">
        <v>177</v>
      </c>
      <c r="M36" s="248" t="s">
        <v>162</v>
      </c>
      <c r="N36" s="253">
        <f t="shared" si="0"/>
        <v>100</v>
      </c>
      <c r="O36" s="253">
        <v>19000</v>
      </c>
      <c r="P36" s="248" t="s">
        <v>2055</v>
      </c>
      <c r="Q36" s="248" t="s">
        <v>2056</v>
      </c>
      <c r="R36" s="117"/>
      <c r="S36" s="58"/>
    </row>
    <row r="37" spans="1:19" customFormat="1" ht="150.6" customHeight="1">
      <c r="A37" s="82">
        <v>1</v>
      </c>
      <c r="B37" s="964" t="s">
        <v>778</v>
      </c>
      <c r="C37" s="975"/>
      <c r="D37" s="248" t="s">
        <v>2057</v>
      </c>
      <c r="E37" s="248" t="s">
        <v>2058</v>
      </c>
      <c r="F37" s="248" t="s">
        <v>2059</v>
      </c>
      <c r="G37" s="248" t="s">
        <v>1512</v>
      </c>
      <c r="H37" s="248" t="s">
        <v>175</v>
      </c>
      <c r="I37" s="248" t="s">
        <v>2060</v>
      </c>
      <c r="J37" s="253">
        <v>4</v>
      </c>
      <c r="K37" s="253">
        <v>4</v>
      </c>
      <c r="L37" s="248" t="s">
        <v>177</v>
      </c>
      <c r="M37" s="248" t="s">
        <v>162</v>
      </c>
      <c r="N37" s="253">
        <f t="shared" si="0"/>
        <v>100</v>
      </c>
      <c r="O37" s="253">
        <v>4</v>
      </c>
      <c r="P37" s="248" t="s">
        <v>2061</v>
      </c>
      <c r="Q37" s="248" t="s">
        <v>2062</v>
      </c>
      <c r="R37" s="117"/>
      <c r="S37" s="58"/>
    </row>
    <row r="38" spans="1:19" customFormat="1" ht="150.6" customHeight="1">
      <c r="A38" s="82">
        <v>1</v>
      </c>
      <c r="B38" s="964" t="s">
        <v>783</v>
      </c>
      <c r="C38" s="975"/>
      <c r="D38" s="248" t="s">
        <v>2063</v>
      </c>
      <c r="E38" s="248" t="s">
        <v>2064</v>
      </c>
      <c r="F38" s="248" t="s">
        <v>2065</v>
      </c>
      <c r="G38" s="248" t="s">
        <v>158</v>
      </c>
      <c r="H38" s="248" t="s">
        <v>175</v>
      </c>
      <c r="I38" s="248" t="s">
        <v>2066</v>
      </c>
      <c r="J38" s="253">
        <v>16000</v>
      </c>
      <c r="K38" s="253">
        <v>16000</v>
      </c>
      <c r="L38" s="248" t="s">
        <v>177</v>
      </c>
      <c r="M38" s="248" t="s">
        <v>162</v>
      </c>
      <c r="N38" s="253">
        <f t="shared" si="0"/>
        <v>100</v>
      </c>
      <c r="O38" s="253">
        <v>16000</v>
      </c>
      <c r="P38" s="248" t="s">
        <v>2061</v>
      </c>
      <c r="Q38" s="248" t="s">
        <v>2067</v>
      </c>
      <c r="R38" s="117"/>
      <c r="S38" s="58"/>
    </row>
    <row r="39" spans="1:19" customFormat="1" ht="150.6" customHeight="1">
      <c r="A39" s="82">
        <v>1</v>
      </c>
      <c r="B39" s="964" t="s">
        <v>233</v>
      </c>
      <c r="C39" s="975"/>
      <c r="D39" s="367" t="s">
        <v>2068</v>
      </c>
      <c r="E39" s="248" t="s">
        <v>2069</v>
      </c>
      <c r="F39" s="248" t="s">
        <v>2070</v>
      </c>
      <c r="G39" s="248" t="s">
        <v>158</v>
      </c>
      <c r="H39" s="248" t="s">
        <v>175</v>
      </c>
      <c r="I39" s="248" t="s">
        <v>2071</v>
      </c>
      <c r="J39" s="250">
        <v>12</v>
      </c>
      <c r="K39" s="250">
        <v>12</v>
      </c>
      <c r="L39" s="248" t="s">
        <v>177</v>
      </c>
      <c r="M39" s="248" t="s">
        <v>162</v>
      </c>
      <c r="N39" s="250">
        <f>(J39/K39)*100</f>
        <v>100</v>
      </c>
      <c r="O39" s="368">
        <v>1</v>
      </c>
      <c r="P39" s="248" t="s">
        <v>2004</v>
      </c>
      <c r="Q39" s="248" t="s">
        <v>2072</v>
      </c>
      <c r="R39" s="117"/>
      <c r="S39" s="58"/>
    </row>
    <row r="40" spans="1:19" customFormat="1" ht="150.6" customHeight="1">
      <c r="A40" s="82">
        <v>1</v>
      </c>
      <c r="B40" s="964" t="s">
        <v>239</v>
      </c>
      <c r="C40" s="975"/>
      <c r="D40" s="248" t="s">
        <v>2073</v>
      </c>
      <c r="E40" s="248" t="s">
        <v>2074</v>
      </c>
      <c r="F40" s="248" t="s">
        <v>2075</v>
      </c>
      <c r="G40" s="248" t="s">
        <v>158</v>
      </c>
      <c r="H40" s="248" t="s">
        <v>175</v>
      </c>
      <c r="I40" s="248" t="s">
        <v>2076</v>
      </c>
      <c r="J40" s="250">
        <v>4</v>
      </c>
      <c r="K40" s="250">
        <v>4</v>
      </c>
      <c r="L40" s="248" t="s">
        <v>177</v>
      </c>
      <c r="M40" s="248" t="s">
        <v>162</v>
      </c>
      <c r="N40" s="250">
        <f t="shared" ref="N40:N41" si="1">(J40/K40)*100</f>
        <v>100</v>
      </c>
      <c r="O40" s="368">
        <v>1</v>
      </c>
      <c r="P40" s="248" t="s">
        <v>2021</v>
      </c>
      <c r="Q40" s="248" t="s">
        <v>2077</v>
      </c>
      <c r="R40" s="117"/>
      <c r="S40" s="58"/>
    </row>
    <row r="41" spans="1:19" customFormat="1" ht="150.6" customHeight="1">
      <c r="A41" s="82">
        <v>1</v>
      </c>
      <c r="B41" s="964" t="s">
        <v>245</v>
      </c>
      <c r="C41" s="975"/>
      <c r="D41" s="248" t="s">
        <v>2078</v>
      </c>
      <c r="E41" s="248" t="s">
        <v>2079</v>
      </c>
      <c r="F41" s="248" t="s">
        <v>2080</v>
      </c>
      <c r="G41" s="248" t="s">
        <v>158</v>
      </c>
      <c r="H41" s="248" t="s">
        <v>175</v>
      </c>
      <c r="I41" s="248" t="s">
        <v>2081</v>
      </c>
      <c r="J41" s="250">
        <v>270</v>
      </c>
      <c r="K41" s="250">
        <v>270</v>
      </c>
      <c r="L41" s="248" t="s">
        <v>177</v>
      </c>
      <c r="M41" s="248" t="s">
        <v>162</v>
      </c>
      <c r="N41" s="250">
        <f t="shared" si="1"/>
        <v>100</v>
      </c>
      <c r="O41" s="368">
        <v>1</v>
      </c>
      <c r="P41" s="248" t="s">
        <v>2004</v>
      </c>
      <c r="Q41" s="248" t="s">
        <v>2082</v>
      </c>
      <c r="R41" s="117"/>
      <c r="S41" s="58"/>
    </row>
    <row r="42" spans="1:19" customFormat="1" ht="150.6" customHeight="1">
      <c r="A42" s="82">
        <v>1</v>
      </c>
      <c r="B42" s="964" t="s">
        <v>618</v>
      </c>
      <c r="C42" s="975"/>
      <c r="D42" s="248" t="s">
        <v>2083</v>
      </c>
      <c r="E42" s="248" t="s">
        <v>2084</v>
      </c>
      <c r="F42" s="248" t="s">
        <v>2085</v>
      </c>
      <c r="G42" s="248" t="s">
        <v>158</v>
      </c>
      <c r="H42" s="248" t="s">
        <v>175</v>
      </c>
      <c r="I42" s="248" t="s">
        <v>2086</v>
      </c>
      <c r="J42" s="250">
        <v>12</v>
      </c>
      <c r="K42" s="250">
        <v>12</v>
      </c>
      <c r="L42" s="248" t="s">
        <v>177</v>
      </c>
      <c r="M42" s="248" t="s">
        <v>162</v>
      </c>
      <c r="N42" s="371">
        <f>(J42/K42)*100</f>
        <v>100</v>
      </c>
      <c r="O42" s="253">
        <v>12</v>
      </c>
      <c r="P42" s="248" t="s">
        <v>2087</v>
      </c>
      <c r="Q42" s="248" t="s">
        <v>2088</v>
      </c>
      <c r="R42" s="117"/>
      <c r="S42" s="58"/>
    </row>
    <row r="43" spans="1:19" customFormat="1" ht="150.6" customHeight="1">
      <c r="A43" s="82">
        <v>1</v>
      </c>
      <c r="B43" s="964" t="s">
        <v>261</v>
      </c>
      <c r="C43" s="975"/>
      <c r="D43" s="248" t="s">
        <v>2089</v>
      </c>
      <c r="E43" s="248" t="s">
        <v>2090</v>
      </c>
      <c r="F43" s="248" t="s">
        <v>2091</v>
      </c>
      <c r="G43" s="248" t="s">
        <v>158</v>
      </c>
      <c r="H43" s="248" t="s">
        <v>175</v>
      </c>
      <c r="I43" s="248" t="s">
        <v>2092</v>
      </c>
      <c r="J43" s="250">
        <v>12</v>
      </c>
      <c r="K43" s="250">
        <v>12</v>
      </c>
      <c r="L43" s="248" t="s">
        <v>177</v>
      </c>
      <c r="M43" s="248" t="s">
        <v>162</v>
      </c>
      <c r="N43" s="371">
        <f>(J43/K43)*100</f>
        <v>100</v>
      </c>
      <c r="O43" s="253">
        <v>12</v>
      </c>
      <c r="P43" s="248" t="s">
        <v>2087</v>
      </c>
      <c r="Q43" s="248" t="s">
        <v>2093</v>
      </c>
      <c r="R43" s="117"/>
      <c r="S43" s="58"/>
    </row>
    <row r="44" spans="1:19" customFormat="1" ht="150.6" customHeight="1">
      <c r="A44" s="82">
        <v>1</v>
      </c>
      <c r="B44" s="964" t="s">
        <v>267</v>
      </c>
      <c r="C44" s="975"/>
      <c r="D44" s="248" t="s">
        <v>2094</v>
      </c>
      <c r="E44" s="248" t="s">
        <v>2095</v>
      </c>
      <c r="F44" s="248" t="s">
        <v>2096</v>
      </c>
      <c r="G44" s="248" t="s">
        <v>158</v>
      </c>
      <c r="H44" s="248" t="s">
        <v>175</v>
      </c>
      <c r="I44" s="248" t="s">
        <v>2097</v>
      </c>
      <c r="J44" s="250">
        <v>108</v>
      </c>
      <c r="K44" s="250">
        <v>108</v>
      </c>
      <c r="L44" s="248" t="s">
        <v>177</v>
      </c>
      <c r="M44" s="248" t="s">
        <v>162</v>
      </c>
      <c r="N44" s="371">
        <f>(J44/K44)*100</f>
        <v>100</v>
      </c>
      <c r="O44" s="253">
        <v>80</v>
      </c>
      <c r="P44" s="248" t="s">
        <v>2087</v>
      </c>
      <c r="Q44" s="248" t="s">
        <v>2098</v>
      </c>
      <c r="R44" s="117"/>
      <c r="S44" s="58"/>
    </row>
    <row r="45" spans="1:19" customFormat="1" ht="150.6" customHeight="1">
      <c r="A45" s="82">
        <v>1</v>
      </c>
      <c r="B45" s="964" t="s">
        <v>273</v>
      </c>
      <c r="C45" s="975"/>
      <c r="D45" s="248" t="s">
        <v>2099</v>
      </c>
      <c r="E45" s="248" t="s">
        <v>2100</v>
      </c>
      <c r="F45" s="248" t="s">
        <v>2101</v>
      </c>
      <c r="G45" s="248" t="s">
        <v>158</v>
      </c>
      <c r="H45" s="248" t="s">
        <v>175</v>
      </c>
      <c r="I45" s="248" t="s">
        <v>2102</v>
      </c>
      <c r="J45" s="250">
        <v>1951</v>
      </c>
      <c r="K45" s="250">
        <v>1951</v>
      </c>
      <c r="L45" s="248" t="s">
        <v>177</v>
      </c>
      <c r="M45" s="248" t="s">
        <v>162</v>
      </c>
      <c r="N45" s="250">
        <f t="shared" ref="N45" si="2">(J45/K45)*100</f>
        <v>100</v>
      </c>
      <c r="O45" s="253">
        <v>1315</v>
      </c>
      <c r="P45" s="248" t="s">
        <v>2103</v>
      </c>
      <c r="Q45" s="248" t="s">
        <v>2104</v>
      </c>
      <c r="R45" s="117"/>
      <c r="S45" s="58"/>
    </row>
    <row r="46" spans="1:19" customFormat="1" ht="150.6" customHeight="1">
      <c r="A46" s="82">
        <v>1</v>
      </c>
      <c r="B46" s="964" t="s">
        <v>280</v>
      </c>
      <c r="C46" s="975"/>
      <c r="D46" s="248" t="s">
        <v>2105</v>
      </c>
      <c r="E46" s="248" t="s">
        <v>2106</v>
      </c>
      <c r="F46" s="248" t="s">
        <v>2107</v>
      </c>
      <c r="G46" s="248" t="s">
        <v>158</v>
      </c>
      <c r="H46" s="248" t="s">
        <v>175</v>
      </c>
      <c r="I46" s="248" t="s">
        <v>2108</v>
      </c>
      <c r="J46" s="250">
        <v>4</v>
      </c>
      <c r="K46" s="250">
        <v>4</v>
      </c>
      <c r="L46" s="248" t="s">
        <v>169</v>
      </c>
      <c r="M46" s="248" t="s">
        <v>162</v>
      </c>
      <c r="N46" s="253">
        <f>(J46/K46)*100</f>
        <v>100</v>
      </c>
      <c r="O46" s="253">
        <v>6</v>
      </c>
      <c r="P46" s="248" t="s">
        <v>2109</v>
      </c>
      <c r="Q46" s="248" t="s">
        <v>2110</v>
      </c>
      <c r="R46" s="117"/>
      <c r="S46" s="58"/>
    </row>
    <row r="47" spans="1:19" customFormat="1" ht="150.6" customHeight="1">
      <c r="A47" s="82">
        <v>1</v>
      </c>
      <c r="B47" s="964" t="s">
        <v>286</v>
      </c>
      <c r="C47" s="975"/>
      <c r="D47" s="248" t="s">
        <v>2111</v>
      </c>
      <c r="E47" s="248" t="s">
        <v>2112</v>
      </c>
      <c r="F47" s="248" t="s">
        <v>2113</v>
      </c>
      <c r="G47" s="248" t="s">
        <v>158</v>
      </c>
      <c r="H47" s="248" t="s">
        <v>175</v>
      </c>
      <c r="I47" s="248" t="s">
        <v>2114</v>
      </c>
      <c r="J47" s="250">
        <v>12</v>
      </c>
      <c r="K47" s="250">
        <v>12</v>
      </c>
      <c r="L47" s="248" t="s">
        <v>177</v>
      </c>
      <c r="M47" s="248" t="s">
        <v>162</v>
      </c>
      <c r="N47" s="253">
        <f>(J47/K47)*100</f>
        <v>100</v>
      </c>
      <c r="O47" s="253">
        <v>12</v>
      </c>
      <c r="P47" s="248" t="s">
        <v>2115</v>
      </c>
      <c r="Q47" s="248" t="s">
        <v>2116</v>
      </c>
      <c r="R47" s="117"/>
      <c r="S47" s="58"/>
    </row>
    <row r="48" spans="1:19" customFormat="1" ht="150.6" customHeight="1">
      <c r="A48" s="82">
        <v>1</v>
      </c>
      <c r="B48" s="964" t="s">
        <v>292</v>
      </c>
      <c r="C48" s="975"/>
      <c r="D48" s="248" t="s">
        <v>2117</v>
      </c>
      <c r="E48" s="248" t="s">
        <v>2118</v>
      </c>
      <c r="F48" s="248" t="s">
        <v>2119</v>
      </c>
      <c r="G48" s="248" t="s">
        <v>158</v>
      </c>
      <c r="H48" s="248" t="s">
        <v>175</v>
      </c>
      <c r="I48" s="248" t="s">
        <v>2120</v>
      </c>
      <c r="J48" s="250">
        <v>1300</v>
      </c>
      <c r="K48" s="250">
        <v>1300</v>
      </c>
      <c r="L48" s="248" t="s">
        <v>177</v>
      </c>
      <c r="M48" s="248" t="s">
        <v>162</v>
      </c>
      <c r="N48" s="250">
        <f t="shared" ref="N48:N50" si="3">(J48/K48)*100</f>
        <v>100</v>
      </c>
      <c r="O48" s="253">
        <v>1140</v>
      </c>
      <c r="P48" s="248" t="s">
        <v>2121</v>
      </c>
      <c r="Q48" s="248" t="s">
        <v>2122</v>
      </c>
      <c r="R48" s="117"/>
      <c r="S48" s="58"/>
    </row>
    <row r="49" spans="1:21" customFormat="1" ht="165" customHeight="1">
      <c r="A49" s="82">
        <v>1</v>
      </c>
      <c r="B49" s="964" t="s">
        <v>1063</v>
      </c>
      <c r="C49" s="975"/>
      <c r="D49" s="248" t="s">
        <v>2123</v>
      </c>
      <c r="E49" s="248" t="s">
        <v>2124</v>
      </c>
      <c r="F49" s="248" t="s">
        <v>2125</v>
      </c>
      <c r="G49" s="248" t="s">
        <v>158</v>
      </c>
      <c r="H49" s="248" t="s">
        <v>175</v>
      </c>
      <c r="I49" s="248" t="s">
        <v>2126</v>
      </c>
      <c r="J49" s="250">
        <v>25</v>
      </c>
      <c r="K49" s="250">
        <v>25</v>
      </c>
      <c r="L49" s="248" t="s">
        <v>177</v>
      </c>
      <c r="M49" s="248" t="s">
        <v>162</v>
      </c>
      <c r="N49" s="250">
        <f t="shared" si="3"/>
        <v>100</v>
      </c>
      <c r="O49" s="253">
        <v>18</v>
      </c>
      <c r="P49" s="248" t="s">
        <v>2121</v>
      </c>
      <c r="Q49" s="248" t="s">
        <v>2127</v>
      </c>
      <c r="R49" s="117"/>
      <c r="S49" s="58"/>
    </row>
    <row r="50" spans="1:21" customFormat="1" ht="150.6" customHeight="1">
      <c r="A50" s="82">
        <v>1</v>
      </c>
      <c r="B50" s="964" t="s">
        <v>1069</v>
      </c>
      <c r="C50" s="975"/>
      <c r="D50" s="248" t="s">
        <v>2128</v>
      </c>
      <c r="E50" s="248" t="s">
        <v>2129</v>
      </c>
      <c r="F50" s="248" t="s">
        <v>2101</v>
      </c>
      <c r="G50" s="248" t="s">
        <v>158</v>
      </c>
      <c r="H50" s="248" t="s">
        <v>175</v>
      </c>
      <c r="I50" s="248" t="s">
        <v>2130</v>
      </c>
      <c r="J50" s="250">
        <v>1951</v>
      </c>
      <c r="K50" s="250">
        <v>1951</v>
      </c>
      <c r="L50" s="248" t="s">
        <v>177</v>
      </c>
      <c r="M50" s="248" t="s">
        <v>162</v>
      </c>
      <c r="N50" s="250">
        <f t="shared" si="3"/>
        <v>100</v>
      </c>
      <c r="O50" s="253">
        <v>1315</v>
      </c>
      <c r="P50" s="248" t="s">
        <v>2103</v>
      </c>
      <c r="Q50" s="248" t="s">
        <v>2131</v>
      </c>
      <c r="R50" s="117"/>
      <c r="S50" s="58"/>
    </row>
    <row r="51" spans="1:21" ht="15.6">
      <c r="A51" s="61"/>
      <c r="B51" s="61"/>
      <c r="C51" s="63"/>
      <c r="D51" s="61"/>
      <c r="E51" s="61"/>
      <c r="F51" s="61"/>
      <c r="G51" s="61"/>
      <c r="H51" s="61"/>
      <c r="I51" s="61"/>
      <c r="J51" s="125"/>
      <c r="K51" s="125"/>
      <c r="L51" s="61"/>
      <c r="M51" s="61"/>
      <c r="N51" s="125"/>
      <c r="O51" s="372"/>
      <c r="P51" s="61"/>
      <c r="Q51" s="61"/>
      <c r="R51" s="66"/>
    </row>
    <row r="52" spans="1:21" customFormat="1" ht="20.100000000000001" customHeight="1">
      <c r="A52" s="61"/>
      <c r="B52" s="351" t="s">
        <v>396</v>
      </c>
      <c r="C52" s="839" t="s">
        <v>4251</v>
      </c>
      <c r="D52" s="840"/>
      <c r="E52" s="840"/>
      <c r="F52" s="840"/>
      <c r="G52" s="840"/>
      <c r="H52" s="841"/>
      <c r="I52" s="117"/>
      <c r="J52" s="118"/>
      <c r="K52" s="118"/>
      <c r="L52" s="117"/>
      <c r="M52" s="117"/>
      <c r="N52" s="119"/>
      <c r="O52" s="373"/>
      <c r="P52" s="117"/>
      <c r="Q52" s="117"/>
      <c r="R52" s="117"/>
      <c r="S52" s="117"/>
      <c r="T52" s="66"/>
      <c r="U52" s="66"/>
    </row>
    <row r="53" spans="1:21" customFormat="1" ht="20.100000000000001" customHeight="1">
      <c r="A53" s="61"/>
      <c r="B53" s="351" t="s">
        <v>398</v>
      </c>
      <c r="C53" s="839" t="s">
        <v>3330</v>
      </c>
      <c r="D53" s="840"/>
      <c r="E53" s="840"/>
      <c r="F53" s="840"/>
      <c r="G53" s="840"/>
      <c r="H53" s="841"/>
      <c r="I53" s="117"/>
      <c r="J53" s="118"/>
      <c r="K53" s="118"/>
      <c r="L53" s="117"/>
      <c r="M53" s="117"/>
      <c r="N53" s="119"/>
      <c r="O53" s="373"/>
      <c r="P53" s="117"/>
      <c r="Q53" s="117"/>
      <c r="R53" s="117"/>
      <c r="S53" s="117"/>
      <c r="T53" s="66"/>
      <c r="U53" s="66"/>
    </row>
    <row r="54" spans="1:21" customFormat="1" ht="20.100000000000001" customHeight="1">
      <c r="A54" s="61"/>
      <c r="B54" s="351" t="s">
        <v>400</v>
      </c>
      <c r="C54" s="839" t="s">
        <v>401</v>
      </c>
      <c r="D54" s="840"/>
      <c r="E54" s="840"/>
      <c r="F54" s="840"/>
      <c r="G54" s="840"/>
      <c r="H54" s="841"/>
      <c r="I54" s="117"/>
      <c r="J54" s="118"/>
      <c r="K54" s="118"/>
      <c r="L54" s="117"/>
      <c r="M54" s="117"/>
      <c r="N54" s="119"/>
      <c r="O54" s="373"/>
      <c r="P54" s="117"/>
      <c r="Q54" s="117"/>
      <c r="R54" s="117"/>
      <c r="S54" s="117"/>
      <c r="T54" s="66"/>
      <c r="U54" s="66"/>
    </row>
    <row r="55" spans="1:21" customFormat="1" ht="20.100000000000001" customHeight="1">
      <c r="A55" s="120"/>
      <c r="B55" s="351" t="s">
        <v>402</v>
      </c>
      <c r="C55" s="357" t="s">
        <v>403</v>
      </c>
      <c r="D55" s="358"/>
      <c r="E55" s="358"/>
      <c r="F55" s="358"/>
      <c r="G55" s="358"/>
      <c r="H55" s="359"/>
      <c r="I55" s="117"/>
      <c r="J55" s="118"/>
      <c r="K55" s="118"/>
      <c r="L55" s="117"/>
      <c r="M55" s="117"/>
      <c r="N55" s="119"/>
      <c r="O55" s="373"/>
      <c r="P55" s="117"/>
      <c r="Q55" s="117"/>
      <c r="R55" s="117"/>
      <c r="S55" s="117"/>
      <c r="T55" s="66"/>
      <c r="U55" s="66"/>
    </row>
    <row r="56" spans="1:21" customFormat="1" ht="20.100000000000001" customHeight="1">
      <c r="A56" s="61"/>
      <c r="B56" s="351" t="s">
        <v>404</v>
      </c>
      <c r="C56" s="357" t="s">
        <v>405</v>
      </c>
      <c r="D56" s="358"/>
      <c r="E56" s="358"/>
      <c r="F56" s="358"/>
      <c r="G56" s="358"/>
      <c r="H56" s="359"/>
      <c r="I56" s="117"/>
      <c r="J56" s="118"/>
      <c r="K56" s="118"/>
      <c r="L56" s="117"/>
      <c r="M56" s="117"/>
      <c r="N56" s="119"/>
      <c r="O56" s="373"/>
      <c r="P56" s="117"/>
      <c r="Q56" s="117"/>
      <c r="R56" s="117"/>
      <c r="S56" s="117"/>
      <c r="T56" s="66"/>
      <c r="U56" s="66"/>
    </row>
    <row r="57" spans="1:21" customFormat="1" ht="20.100000000000001" customHeight="1">
      <c r="A57" s="61"/>
      <c r="B57" s="351" t="s">
        <v>406</v>
      </c>
      <c r="C57" s="357" t="s">
        <v>4489</v>
      </c>
      <c r="D57" s="374"/>
      <c r="E57" s="374"/>
      <c r="F57" s="374"/>
      <c r="G57" s="374"/>
      <c r="H57" s="375"/>
      <c r="I57" s="117"/>
      <c r="J57" s="118"/>
      <c r="K57" s="118"/>
      <c r="L57" s="117"/>
      <c r="M57" s="117"/>
      <c r="N57" s="119"/>
      <c r="O57" s="373"/>
      <c r="P57" s="117"/>
      <c r="Q57" s="117"/>
      <c r="R57" s="117"/>
      <c r="S57" s="117"/>
      <c r="T57" s="66"/>
      <c r="U57" s="66"/>
    </row>
    <row r="58" spans="1:21" customFormat="1" ht="38.25" customHeight="1">
      <c r="A58" s="61"/>
      <c r="B58" s="351" t="s">
        <v>408</v>
      </c>
      <c r="C58" s="845" t="s">
        <v>1836</v>
      </c>
      <c r="D58" s="846"/>
      <c r="E58" s="846"/>
      <c r="F58" s="846"/>
      <c r="G58" s="846"/>
      <c r="H58" s="847"/>
      <c r="I58" s="117"/>
      <c r="J58" s="118"/>
      <c r="K58" s="118"/>
      <c r="L58" s="117"/>
      <c r="M58" s="117"/>
      <c r="N58" s="119"/>
      <c r="O58" s="373"/>
      <c r="P58" s="117"/>
      <c r="Q58" s="117"/>
      <c r="R58" s="117"/>
      <c r="S58" s="117"/>
      <c r="T58" s="66"/>
      <c r="U58" s="66"/>
    </row>
    <row r="59" spans="1:21" customFormat="1" ht="20.100000000000001" customHeight="1">
      <c r="A59" s="61"/>
      <c r="B59" s="121"/>
      <c r="C59" s="121"/>
      <c r="D59" s="117"/>
      <c r="E59" s="117"/>
      <c r="F59" s="117"/>
      <c r="G59" s="117"/>
      <c r="H59" s="117"/>
      <c r="I59" s="117"/>
      <c r="J59" s="118"/>
      <c r="K59" s="118"/>
      <c r="L59" s="117"/>
      <c r="M59" s="117"/>
      <c r="N59" s="119"/>
      <c r="O59" s="373"/>
      <c r="P59" s="117"/>
      <c r="Q59" s="117"/>
      <c r="R59" s="117"/>
      <c r="S59" s="117"/>
      <c r="T59" s="66"/>
      <c r="U59" s="66"/>
    </row>
    <row r="60" spans="1:21" customFormat="1" ht="20.100000000000001" customHeight="1">
      <c r="A60" s="61"/>
      <c r="B60" s="836" t="s">
        <v>410</v>
      </c>
      <c r="C60" s="837"/>
      <c r="D60" s="837"/>
      <c r="E60" s="837"/>
      <c r="F60" s="837"/>
      <c r="G60" s="837"/>
      <c r="H60" s="838"/>
      <c r="I60" s="117"/>
      <c r="J60" s="118"/>
      <c r="K60" s="118"/>
      <c r="L60" s="117"/>
      <c r="M60" s="117"/>
      <c r="N60" s="119"/>
      <c r="O60" s="373"/>
      <c r="P60" s="117"/>
      <c r="Q60" s="117"/>
      <c r="R60" s="117"/>
      <c r="S60" s="117"/>
      <c r="T60" s="66"/>
      <c r="U60" s="66"/>
    </row>
    <row r="61" spans="1:21" ht="15">
      <c r="C61" s="63"/>
    </row>
    <row r="62" spans="1:21" ht="15" hidden="1">
      <c r="C62" s="63"/>
    </row>
    <row r="63" spans="1:21" ht="15" hidden="1">
      <c r="C63" s="63"/>
    </row>
    <row r="64" spans="1:21" ht="15" hidden="1" customHeight="1">
      <c r="C64" s="63"/>
    </row>
    <row r="65" spans="3:19" ht="15" hidden="1" customHeight="1">
      <c r="C65" s="63"/>
    </row>
    <row r="66" spans="3:19" ht="15" hidden="1" customHeight="1">
      <c r="C66" s="63"/>
    </row>
    <row r="67" spans="3:19" ht="15" hidden="1" customHeight="1">
      <c r="C67" s="63"/>
    </row>
    <row r="68" spans="3:19" ht="15" hidden="1" customHeight="1">
      <c r="C68" s="63"/>
    </row>
    <row r="69" spans="3:19" ht="15" hidden="1" customHeight="1">
      <c r="C69" s="63"/>
    </row>
    <row r="70" spans="3:19" ht="15" hidden="1" customHeight="1">
      <c r="C70" s="377"/>
    </row>
    <row r="71" spans="3:19" ht="15" hidden="1" customHeight="1"/>
    <row r="72" spans="3:19" ht="15" hidden="1" customHeight="1">
      <c r="C72" s="377"/>
    </row>
    <row r="73" spans="3:19" ht="15" hidden="1" customHeight="1"/>
    <row r="74" spans="3:19" ht="15" hidden="1" customHeight="1"/>
    <row r="75" spans="3:19" s="114" customFormat="1" ht="15" hidden="1" customHeight="1">
      <c r="C75" s="129"/>
      <c r="J75" s="115"/>
      <c r="K75" s="115"/>
      <c r="N75" s="115"/>
      <c r="O75" s="376"/>
      <c r="R75" s="58"/>
      <c r="S75" s="58"/>
    </row>
    <row r="76" spans="3:19" s="114" customFormat="1" ht="15" hidden="1" customHeight="1">
      <c r="C76" s="129"/>
      <c r="J76" s="115"/>
      <c r="K76" s="115"/>
      <c r="N76" s="115"/>
      <c r="O76" s="376"/>
      <c r="R76" s="58"/>
      <c r="S76" s="58"/>
    </row>
    <row r="77" spans="3:19" s="114" customFormat="1" ht="15" hidden="1" customHeight="1">
      <c r="C77" s="129"/>
      <c r="J77" s="115"/>
      <c r="K77" s="115"/>
      <c r="N77" s="115"/>
      <c r="O77" s="376"/>
      <c r="R77" s="58"/>
      <c r="S77" s="58"/>
    </row>
    <row r="78" spans="3:19" s="114" customFormat="1" ht="15" hidden="1" customHeight="1">
      <c r="C78" s="129"/>
      <c r="J78" s="115"/>
      <c r="K78" s="115"/>
      <c r="N78" s="115"/>
      <c r="O78" s="376"/>
      <c r="R78" s="58"/>
      <c r="S78" s="58"/>
    </row>
    <row r="79" spans="3:19" s="114" customFormat="1" ht="15" hidden="1" customHeight="1">
      <c r="C79" s="129"/>
      <c r="J79" s="115"/>
      <c r="K79" s="115"/>
      <c r="N79" s="115"/>
      <c r="O79" s="376"/>
      <c r="R79" s="58"/>
      <c r="S79" s="58"/>
    </row>
    <row r="80" spans="3:19" s="114" customFormat="1" ht="15" hidden="1" customHeight="1">
      <c r="C80" s="129"/>
      <c r="J80" s="115"/>
      <c r="K80" s="115"/>
      <c r="N80" s="115"/>
      <c r="O80" s="376"/>
      <c r="R80" s="58"/>
      <c r="S80" s="58"/>
    </row>
    <row r="81" spans="3:19" s="114" customFormat="1" ht="15" hidden="1" customHeight="1">
      <c r="C81" s="129"/>
      <c r="J81" s="115"/>
      <c r="K81" s="115"/>
      <c r="N81" s="115"/>
      <c r="O81" s="376"/>
      <c r="R81" s="58"/>
      <c r="S81" s="58"/>
    </row>
    <row r="82" spans="3:19" s="114" customFormat="1" ht="15" hidden="1" customHeight="1">
      <c r="C82" s="129"/>
      <c r="J82" s="115"/>
      <c r="K82" s="115"/>
      <c r="N82" s="115"/>
      <c r="O82" s="376"/>
      <c r="R82" s="58"/>
      <c r="S82" s="58"/>
    </row>
    <row r="83" spans="3:19" s="114" customFormat="1" ht="15" hidden="1" customHeight="1">
      <c r="C83" s="129"/>
      <c r="J83" s="115"/>
      <c r="K83" s="115"/>
      <c r="N83" s="115"/>
      <c r="O83" s="376"/>
      <c r="R83" s="58"/>
      <c r="S83" s="58"/>
    </row>
    <row r="84" spans="3:19" s="114" customFormat="1" ht="15" hidden="1" customHeight="1">
      <c r="C84" s="129"/>
      <c r="J84" s="115"/>
      <c r="K84" s="115"/>
      <c r="N84" s="115"/>
      <c r="O84" s="376"/>
      <c r="R84" s="58"/>
      <c r="S84" s="58"/>
    </row>
    <row r="85" spans="3:19" s="114" customFormat="1" ht="15" hidden="1" customHeight="1">
      <c r="C85" s="129"/>
      <c r="J85" s="115"/>
      <c r="K85" s="115"/>
      <c r="N85" s="115"/>
      <c r="O85" s="376"/>
      <c r="R85" s="58"/>
      <c r="S85" s="58"/>
    </row>
    <row r="86" spans="3:19" s="114" customFormat="1" ht="15" hidden="1" customHeight="1">
      <c r="C86" s="129"/>
      <c r="J86" s="115"/>
      <c r="K86" s="115"/>
      <c r="N86" s="115"/>
      <c r="O86" s="376"/>
      <c r="R86" s="58"/>
      <c r="S86" s="58"/>
    </row>
    <row r="87" spans="3:19" s="114" customFormat="1" ht="15" hidden="1" customHeight="1">
      <c r="C87" s="129"/>
      <c r="J87" s="115"/>
      <c r="K87" s="115"/>
      <c r="N87" s="115"/>
      <c r="O87" s="376"/>
      <c r="R87" s="58"/>
      <c r="S87" s="58"/>
    </row>
    <row r="88" spans="3:19" s="114" customFormat="1" ht="15" hidden="1" customHeight="1">
      <c r="C88" s="129"/>
      <c r="J88" s="115"/>
      <c r="K88" s="115"/>
      <c r="N88" s="115"/>
      <c r="O88" s="376"/>
      <c r="R88" s="58"/>
      <c r="S88" s="58"/>
    </row>
    <row r="89" spans="3:19" s="114" customFormat="1" ht="15" hidden="1" customHeight="1">
      <c r="C89" s="129"/>
      <c r="J89" s="115"/>
      <c r="K89" s="115"/>
      <c r="N89" s="115"/>
      <c r="O89" s="376"/>
      <c r="R89" s="58"/>
      <c r="S89" s="58"/>
    </row>
    <row r="90" spans="3:19" s="114" customFormat="1" ht="15" hidden="1" customHeight="1">
      <c r="C90" s="129"/>
      <c r="J90" s="115"/>
      <c r="K90" s="115"/>
      <c r="N90" s="115"/>
      <c r="O90" s="376"/>
      <c r="R90" s="58"/>
      <c r="S90" s="58"/>
    </row>
    <row r="91" spans="3:19" ht="15" hidden="1" customHeight="1"/>
    <row r="92" spans="3:19" ht="15" customHeight="1"/>
    <row r="93" spans="3:19" ht="15" customHeight="1"/>
    <row r="94" spans="3:19" ht="15" customHeight="1"/>
    <row r="95" spans="3:19" ht="15" customHeight="1"/>
    <row r="96" spans="3:19" ht="15" customHeight="1"/>
    <row r="97" spans="3:15" s="114" customFormat="1" ht="15" customHeight="1">
      <c r="C97" s="129"/>
      <c r="J97" s="115"/>
      <c r="K97" s="115"/>
      <c r="N97" s="115"/>
      <c r="O97" s="376"/>
    </row>
    <row r="98" spans="3:15" s="114" customFormat="1" ht="15" customHeight="1">
      <c r="C98" s="129"/>
      <c r="J98" s="115"/>
      <c r="K98" s="115"/>
      <c r="N98" s="115"/>
      <c r="O98" s="376"/>
    </row>
    <row r="99" spans="3:15" s="114" customFormat="1" ht="15" customHeight="1">
      <c r="C99" s="129"/>
      <c r="J99" s="115"/>
      <c r="K99" s="115"/>
      <c r="N99" s="115"/>
      <c r="O99" s="376"/>
    </row>
    <row r="100" spans="3:15" s="114" customFormat="1" ht="15" customHeight="1">
      <c r="C100" s="129"/>
      <c r="J100" s="115"/>
      <c r="K100" s="115"/>
      <c r="N100" s="115"/>
      <c r="O100" s="376"/>
    </row>
    <row r="101" spans="3:15" s="114" customFormat="1" ht="15" customHeight="1">
      <c r="C101" s="129"/>
      <c r="J101" s="115"/>
      <c r="K101" s="115"/>
      <c r="N101" s="115"/>
      <c r="O101" s="376"/>
    </row>
    <row r="102" spans="3:15" s="114" customFormat="1" ht="15" customHeight="1">
      <c r="C102" s="129"/>
      <c r="J102" s="115"/>
      <c r="K102" s="115"/>
      <c r="N102" s="115"/>
      <c r="O102" s="376"/>
    </row>
    <row r="103" spans="3:15" s="114" customFormat="1" ht="15" customHeight="1">
      <c r="C103" s="129"/>
      <c r="J103" s="115"/>
      <c r="K103" s="115"/>
      <c r="N103" s="115"/>
      <c r="O103" s="376"/>
    </row>
    <row r="104" spans="3:15" s="114" customFormat="1" ht="15" customHeight="1">
      <c r="C104" s="129"/>
      <c r="J104" s="115"/>
      <c r="K104" s="115"/>
      <c r="N104" s="115"/>
      <c r="O104" s="376"/>
    </row>
    <row r="105" spans="3:15" s="114" customFormat="1" ht="15" customHeight="1">
      <c r="C105" s="129"/>
      <c r="J105" s="115"/>
      <c r="K105" s="115"/>
      <c r="N105" s="115"/>
      <c r="O105" s="376"/>
    </row>
  </sheetData>
  <mergeCells count="71">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B60:H60"/>
    <mergeCell ref="B44:C44"/>
    <mergeCell ref="B45:C45"/>
    <mergeCell ref="B46:C46"/>
    <mergeCell ref="B47:C47"/>
    <mergeCell ref="B48:C48"/>
    <mergeCell ref="B49:C49"/>
    <mergeCell ref="B50:C50"/>
    <mergeCell ref="C52:H52"/>
    <mergeCell ref="C53:H53"/>
    <mergeCell ref="C54:H54"/>
    <mergeCell ref="C58:H58"/>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DAF3C81E-5A2B-4FE7-B946-456E491C2C2F}"/>
    <dataValidation allowBlank="1" showInputMessage="1" showErrorMessage="1" prompt="Hace referencia a las fuentes de información que pueden _x000a_ser usadas para verificar el alcance de los objetivos." sqref="P22" xr:uid="{FE61D554-34C4-4F48-8E0C-020C00A08F63}"/>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3BDDB4EB-18C8-453F-B7D5-15A8FDE01359}"/>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90E47332-F0A0-4838-A24C-B015F7EC0388}"/>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DAEB6E0D-A456-4DE2-8C92-F8CE8CE118B6}"/>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DC188B6B-C55B-45ED-820C-2D2A26069659}"/>
    <dataValidation allowBlank="1" showInputMessage="1" showErrorMessage="1" prompt="Los &quot;valores programados&quot; son los datos numéricos asociados a las variables del indicador en cuestión que permiten calcular la meta del mismo. " sqref="J22:K22" xr:uid="{FAEC3774-B68F-4922-BD40-F00C4EA422E5}"/>
    <dataValidation allowBlank="1" showInputMessage="1" showErrorMessage="1" prompt="Valores numéricos que se habrán de relacionar con el cálculo del indicador propuesto. _x000a_Manual para el diseño y la construcción de indicadores de Coneval." sqref="I22" xr:uid="{2FA55C54-B4D1-47AD-81E2-DD195A823E3C}"/>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2E9D495A-C857-49A1-B767-CC0C01E236B6}"/>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E07280EE-37E4-43C7-9D8D-4D3F6FE74475}"/>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9CD6C4FA-1BBB-41DD-8A93-FA416557A321}"/>
    <dataValidation allowBlank="1" showInputMessage="1" showErrorMessage="1" prompt="&quot;Resumen Narrativo&quot; u &quot;objetivo&quot; se entiende como el estado deseado luego de la implementación de una intervención pública. " sqref="D22" xr:uid="{D747DFDC-A321-4B86-A2EF-D38CBC91ABFA}"/>
  </dataValidations>
  <pageMargins left="0.23622047244094491" right="0.23622047244094491" top="0.27559055118110237" bottom="0.15748031496062992" header="0.31496062992125984" footer="0.31496062992125984"/>
  <pageSetup scale="21" fitToHeight="0"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6EEE0-9AF2-4201-8590-AEE99AAFBADB}">
  <sheetPr>
    <tabColor rgb="FF00B050"/>
    <pageSetUpPr fitToPage="1"/>
  </sheetPr>
  <dimension ref="A1:V1000"/>
  <sheetViews>
    <sheetView zoomScale="60" zoomScaleNormal="60" workbookViewId="0">
      <selection sqref="A1:D1"/>
    </sheetView>
  </sheetViews>
  <sheetFormatPr baseColWidth="10" defaultColWidth="0" defaultRowHeight="15" customHeight="1" zeroHeight="1"/>
  <cols>
    <col min="1" max="1" width="15.6640625" style="533" customWidth="1"/>
    <col min="2" max="2" width="70.6640625" style="533" customWidth="1"/>
    <col min="3" max="3" width="15.6640625" style="533" customWidth="1"/>
    <col min="4" max="4" width="44.5546875" style="533" customWidth="1"/>
    <col min="5" max="14" width="35.6640625" style="533" customWidth="1"/>
    <col min="15" max="17" width="36" style="533" customWidth="1"/>
    <col min="18" max="18" width="24" style="533" hidden="1" customWidth="1"/>
    <col min="19" max="21" width="11.44140625" style="533" hidden="1" customWidth="1"/>
    <col min="22" max="22" width="10.6640625" style="533" hidden="1" customWidth="1"/>
    <col min="23" max="16384" width="14.44140625" style="533" hidden="1"/>
  </cols>
  <sheetData>
    <row r="1" spans="1:22" ht="14.4">
      <c r="A1" s="575"/>
      <c r="B1" s="575"/>
      <c r="C1" s="576"/>
      <c r="D1" s="575"/>
      <c r="E1" s="575"/>
      <c r="F1" s="575"/>
      <c r="G1" s="575"/>
      <c r="H1" s="575"/>
      <c r="I1" s="575"/>
      <c r="J1" s="575"/>
      <c r="K1" s="575"/>
      <c r="L1" s="575"/>
      <c r="M1" s="575"/>
      <c r="N1" s="575"/>
      <c r="O1" s="575"/>
      <c r="P1" s="575"/>
      <c r="Q1" s="575"/>
      <c r="R1" s="538"/>
      <c r="S1" s="538"/>
      <c r="T1" s="538"/>
      <c r="U1" s="538"/>
      <c r="V1" s="538"/>
    </row>
    <row r="2" spans="1:22" ht="15.6">
      <c r="A2" s="530"/>
      <c r="B2" s="577"/>
      <c r="C2" s="578"/>
      <c r="D2" s="530"/>
      <c r="E2" s="530"/>
      <c r="F2" s="530"/>
      <c r="G2" s="530"/>
      <c r="H2" s="530"/>
      <c r="I2" s="530"/>
      <c r="J2" s="530"/>
      <c r="K2" s="579"/>
      <c r="L2" s="530"/>
      <c r="M2" s="530"/>
      <c r="N2" s="530"/>
      <c r="O2" s="530"/>
      <c r="P2" s="530"/>
      <c r="Q2" s="530"/>
      <c r="R2" s="538"/>
      <c r="S2" s="538"/>
      <c r="T2" s="538"/>
      <c r="U2" s="538"/>
      <c r="V2" s="538"/>
    </row>
    <row r="3" spans="1:22" ht="19.5" customHeight="1">
      <c r="A3" s="530"/>
      <c r="B3" s="981" t="s">
        <v>112</v>
      </c>
      <c r="C3" s="939"/>
      <c r="D3" s="987" t="s">
        <v>113</v>
      </c>
      <c r="E3" s="938"/>
      <c r="F3" s="938"/>
      <c r="G3" s="938"/>
      <c r="H3" s="939"/>
      <c r="I3" s="580"/>
      <c r="J3" s="530"/>
      <c r="K3" s="581"/>
      <c r="L3" s="530"/>
      <c r="M3" s="530"/>
      <c r="N3" s="530"/>
      <c r="O3" s="530"/>
      <c r="P3" s="530"/>
      <c r="Q3" s="530"/>
      <c r="R3" s="538"/>
      <c r="S3" s="538"/>
      <c r="T3" s="538"/>
      <c r="U3" s="538"/>
      <c r="V3" s="538"/>
    </row>
    <row r="4" spans="1:22" ht="19.5" customHeight="1">
      <c r="A4" s="530"/>
      <c r="B4" s="981" t="s">
        <v>114</v>
      </c>
      <c r="C4" s="939"/>
      <c r="D4" s="986" t="s">
        <v>3034</v>
      </c>
      <c r="E4" s="938"/>
      <c r="F4" s="938"/>
      <c r="G4" s="938"/>
      <c r="H4" s="939"/>
      <c r="I4" s="580"/>
      <c r="J4" s="530"/>
      <c r="K4" s="530"/>
      <c r="L4" s="530"/>
      <c r="M4" s="530"/>
      <c r="N4" s="530"/>
      <c r="O4" s="530"/>
      <c r="P4" s="530"/>
      <c r="Q4" s="530"/>
      <c r="R4" s="538"/>
      <c r="S4" s="538"/>
      <c r="T4" s="538"/>
      <c r="U4" s="538"/>
      <c r="V4" s="538"/>
    </row>
    <row r="5" spans="1:22" ht="19.5" customHeight="1">
      <c r="A5" s="530"/>
      <c r="B5" s="981" t="s">
        <v>116</v>
      </c>
      <c r="C5" s="939"/>
      <c r="D5" s="986" t="s">
        <v>3035</v>
      </c>
      <c r="E5" s="938"/>
      <c r="F5" s="938"/>
      <c r="G5" s="938"/>
      <c r="H5" s="939"/>
      <c r="I5" s="580"/>
      <c r="J5" s="530"/>
      <c r="K5" s="530"/>
      <c r="L5" s="530"/>
      <c r="M5" s="530"/>
      <c r="N5" s="582"/>
      <c r="O5" s="582"/>
      <c r="P5" s="530"/>
      <c r="Q5" s="530"/>
      <c r="R5" s="538"/>
      <c r="S5" s="538"/>
      <c r="T5" s="538"/>
      <c r="U5" s="538"/>
      <c r="V5" s="538"/>
    </row>
    <row r="6" spans="1:22" ht="19.5" customHeight="1">
      <c r="A6" s="530"/>
      <c r="B6" s="981" t="s">
        <v>118</v>
      </c>
      <c r="C6" s="939"/>
      <c r="D6" s="986" t="s">
        <v>3036</v>
      </c>
      <c r="E6" s="938"/>
      <c r="F6" s="938"/>
      <c r="G6" s="938"/>
      <c r="H6" s="939"/>
      <c r="I6" s="583"/>
      <c r="J6" s="584"/>
      <c r="K6" s="584"/>
      <c r="L6" s="584"/>
      <c r="M6" s="530"/>
      <c r="N6" s="582"/>
      <c r="O6" s="582"/>
      <c r="P6" s="530"/>
      <c r="Q6" s="530"/>
      <c r="R6" s="538"/>
      <c r="S6" s="538"/>
      <c r="T6" s="538"/>
      <c r="U6" s="538"/>
      <c r="V6" s="538"/>
    </row>
    <row r="7" spans="1:22" ht="19.5" customHeight="1">
      <c r="A7" s="530"/>
      <c r="B7" s="981" t="s">
        <v>120</v>
      </c>
      <c r="C7" s="939"/>
      <c r="D7" s="986" t="s">
        <v>121</v>
      </c>
      <c r="E7" s="938"/>
      <c r="F7" s="938"/>
      <c r="G7" s="938"/>
      <c r="H7" s="939"/>
      <c r="I7" s="583"/>
      <c r="J7" s="584"/>
      <c r="K7" s="584"/>
      <c r="L7" s="584"/>
      <c r="M7" s="530"/>
      <c r="N7" s="582"/>
      <c r="O7" s="582"/>
      <c r="P7" s="530"/>
      <c r="Q7" s="530"/>
      <c r="R7" s="538"/>
      <c r="S7" s="538"/>
      <c r="T7" s="538"/>
      <c r="U7" s="538"/>
      <c r="V7" s="538"/>
    </row>
    <row r="8" spans="1:22" ht="19.5" customHeight="1">
      <c r="A8" s="530"/>
      <c r="B8" s="981" t="s">
        <v>122</v>
      </c>
      <c r="C8" s="939"/>
      <c r="D8" s="986" t="s">
        <v>3037</v>
      </c>
      <c r="E8" s="938"/>
      <c r="F8" s="938"/>
      <c r="G8" s="938"/>
      <c r="H8" s="939"/>
      <c r="I8" s="583"/>
      <c r="J8" s="584"/>
      <c r="K8" s="584"/>
      <c r="L8" s="584"/>
      <c r="M8" s="530"/>
      <c r="N8" s="530"/>
      <c r="O8" s="530"/>
      <c r="P8" s="530"/>
      <c r="Q8" s="530"/>
      <c r="R8" s="538"/>
      <c r="S8" s="538"/>
      <c r="T8" s="538"/>
      <c r="U8" s="538"/>
      <c r="V8" s="538"/>
    </row>
    <row r="9" spans="1:22" ht="19.5" customHeight="1">
      <c r="A9" s="530"/>
      <c r="B9" s="981" t="s">
        <v>124</v>
      </c>
      <c r="C9" s="939"/>
      <c r="D9" s="986" t="s">
        <v>3038</v>
      </c>
      <c r="E9" s="938"/>
      <c r="F9" s="938"/>
      <c r="G9" s="938"/>
      <c r="H9" s="939"/>
      <c r="I9" s="585"/>
      <c r="J9" s="586"/>
      <c r="K9" s="586"/>
      <c r="L9" s="586"/>
      <c r="M9" s="586"/>
      <c r="N9" s="586"/>
      <c r="O9" s="586"/>
      <c r="P9" s="530"/>
      <c r="Q9" s="530"/>
      <c r="R9" s="538"/>
      <c r="S9" s="538"/>
      <c r="T9" s="538"/>
      <c r="U9" s="538"/>
      <c r="V9" s="538"/>
    </row>
    <row r="10" spans="1:22" ht="49.5" customHeight="1">
      <c r="A10" s="983" t="s">
        <v>126</v>
      </c>
      <c r="B10" s="981" t="s">
        <v>127</v>
      </c>
      <c r="C10" s="939"/>
      <c r="D10" s="866" t="s">
        <v>4392</v>
      </c>
      <c r="E10" s="869"/>
      <c r="F10" s="869"/>
      <c r="G10" s="869"/>
      <c r="H10" s="870"/>
      <c r="I10" s="585"/>
      <c r="J10" s="586"/>
      <c r="K10" s="587"/>
      <c r="L10" s="586"/>
      <c r="M10" s="586"/>
      <c r="N10" s="586"/>
      <c r="O10" s="586"/>
      <c r="P10" s="588"/>
      <c r="Q10" s="530"/>
      <c r="R10" s="538"/>
      <c r="S10" s="538"/>
      <c r="T10" s="538"/>
      <c r="U10" s="538"/>
      <c r="V10" s="538"/>
    </row>
    <row r="11" spans="1:22" ht="49.5" customHeight="1">
      <c r="A11" s="984"/>
      <c r="B11" s="981" t="s">
        <v>128</v>
      </c>
      <c r="C11" s="939"/>
      <c r="D11" s="860" t="s">
        <v>4424</v>
      </c>
      <c r="E11" s="861"/>
      <c r="F11" s="861"/>
      <c r="G11" s="861"/>
      <c r="H11" s="862"/>
      <c r="I11" s="585"/>
      <c r="J11" s="586"/>
      <c r="K11" s="586"/>
      <c r="L11" s="586"/>
      <c r="M11" s="586"/>
      <c r="N11" s="586"/>
      <c r="O11" s="586"/>
      <c r="P11" s="530"/>
      <c r="Q11" s="530"/>
      <c r="R11" s="538"/>
      <c r="S11" s="538"/>
      <c r="T11" s="538"/>
      <c r="U11" s="538"/>
      <c r="V11" s="538"/>
    </row>
    <row r="12" spans="1:22" ht="49.5" customHeight="1">
      <c r="A12" s="983" t="s">
        <v>129</v>
      </c>
      <c r="B12" s="981" t="s">
        <v>130</v>
      </c>
      <c r="C12" s="939"/>
      <c r="D12" s="860" t="s">
        <v>4390</v>
      </c>
      <c r="E12" s="861"/>
      <c r="F12" s="861"/>
      <c r="G12" s="861"/>
      <c r="H12" s="862"/>
      <c r="I12" s="585"/>
      <c r="J12" s="586"/>
      <c r="K12" s="586"/>
      <c r="L12" s="586"/>
      <c r="M12" s="586"/>
      <c r="N12" s="586"/>
      <c r="O12"/>
      <c r="P12" s="530"/>
      <c r="Q12" s="530"/>
      <c r="R12" s="538"/>
      <c r="S12" s="538"/>
      <c r="T12" s="538"/>
      <c r="U12" s="538"/>
      <c r="V12" s="538"/>
    </row>
    <row r="13" spans="1:22" ht="49.5" customHeight="1">
      <c r="A13" s="984"/>
      <c r="B13" s="981" t="s">
        <v>131</v>
      </c>
      <c r="C13" s="939"/>
      <c r="D13" s="860" t="s">
        <v>4404</v>
      </c>
      <c r="E13" s="861"/>
      <c r="F13" s="861"/>
      <c r="G13" s="861"/>
      <c r="H13" s="862"/>
      <c r="I13" s="585"/>
      <c r="J13" s="586"/>
      <c r="K13" s="586"/>
      <c r="L13" s="586"/>
      <c r="M13" s="586"/>
      <c r="N13" s="586"/>
      <c r="O13" s="586"/>
      <c r="P13" s="530"/>
      <c r="Q13" s="530"/>
      <c r="R13" s="538"/>
      <c r="S13" s="538"/>
      <c r="T13" s="538"/>
      <c r="U13" s="538"/>
      <c r="V13" s="538"/>
    </row>
    <row r="14" spans="1:22" ht="49.5" customHeight="1">
      <c r="A14" s="983" t="s">
        <v>471</v>
      </c>
      <c r="B14" s="981" t="s">
        <v>133</v>
      </c>
      <c r="C14" s="939"/>
      <c r="D14" s="866" t="s">
        <v>4266</v>
      </c>
      <c r="E14" s="867"/>
      <c r="F14" s="867"/>
      <c r="G14" s="867"/>
      <c r="H14" s="868"/>
      <c r="I14" s="585"/>
      <c r="J14" s="586"/>
      <c r="K14" s="586"/>
      <c r="L14" s="586"/>
      <c r="M14" s="586"/>
      <c r="N14" s="586"/>
      <c r="O14" s="586"/>
      <c r="P14" s="530"/>
      <c r="Q14" s="530"/>
      <c r="R14" s="538"/>
      <c r="S14" s="538"/>
      <c r="T14" s="538"/>
      <c r="U14" s="538"/>
      <c r="V14" s="538"/>
    </row>
    <row r="15" spans="1:22" ht="49.5" customHeight="1">
      <c r="A15" s="985"/>
      <c r="B15" s="981" t="s">
        <v>134</v>
      </c>
      <c r="C15" s="939"/>
      <c r="D15" s="866" t="s">
        <v>4271</v>
      </c>
      <c r="E15" s="867"/>
      <c r="F15" s="867"/>
      <c r="G15" s="867"/>
      <c r="H15" s="868"/>
      <c r="I15" s="586"/>
      <c r="J15" s="589"/>
      <c r="K15" s="589"/>
      <c r="L15" s="586"/>
      <c r="M15" s="586"/>
      <c r="N15" s="589"/>
      <c r="O15" s="589"/>
      <c r="P15" s="530"/>
      <c r="Q15" s="530"/>
      <c r="R15" s="530"/>
      <c r="S15" s="530"/>
      <c r="T15" s="530"/>
      <c r="U15" s="538"/>
      <c r="V15" s="538"/>
    </row>
    <row r="16" spans="1:22" ht="49.5" customHeight="1">
      <c r="A16" s="985"/>
      <c r="B16" s="981" t="s">
        <v>135</v>
      </c>
      <c r="C16" s="939"/>
      <c r="D16" s="860" t="s">
        <v>2</v>
      </c>
      <c r="E16" s="861"/>
      <c r="F16" s="861"/>
      <c r="G16" s="861"/>
      <c r="H16" s="862"/>
      <c r="I16" s="586"/>
      <c r="J16" s="531"/>
      <c r="K16" s="531"/>
      <c r="L16" s="586"/>
      <c r="M16" s="530"/>
      <c r="N16" s="589"/>
      <c r="O16" s="589"/>
      <c r="P16" s="530"/>
      <c r="Q16" s="530"/>
      <c r="R16" s="530"/>
      <c r="S16" s="530"/>
      <c r="T16" s="530"/>
      <c r="U16" s="538"/>
      <c r="V16" s="538"/>
    </row>
    <row r="17" spans="1:22" ht="49.5" customHeight="1">
      <c r="A17" s="984"/>
      <c r="B17" s="981" t="s">
        <v>136</v>
      </c>
      <c r="C17" s="939"/>
      <c r="D17" s="860" t="s">
        <v>4272</v>
      </c>
      <c r="E17" s="861"/>
      <c r="F17" s="861"/>
      <c r="G17" s="861"/>
      <c r="H17" s="862"/>
      <c r="I17" s="585"/>
      <c r="J17" s="530"/>
      <c r="K17" s="530"/>
      <c r="L17" s="586"/>
      <c r="M17" s="530"/>
      <c r="N17" s="586"/>
      <c r="O17" s="586"/>
      <c r="P17" s="530"/>
      <c r="Q17" s="530"/>
      <c r="R17" s="538"/>
      <c r="S17" s="538"/>
      <c r="T17" s="538"/>
      <c r="U17" s="538"/>
      <c r="V17" s="538"/>
    </row>
    <row r="18" spans="1:22" ht="15.6">
      <c r="A18" s="530"/>
      <c r="B18" s="536"/>
      <c r="C18" s="536"/>
      <c r="D18" s="530"/>
      <c r="E18" s="530"/>
      <c r="F18" s="530"/>
      <c r="G18" s="530"/>
      <c r="H18" s="530"/>
      <c r="I18" s="530"/>
      <c r="J18" s="531"/>
      <c r="K18" s="531"/>
      <c r="L18" s="530"/>
      <c r="M18" s="530"/>
      <c r="N18" s="531"/>
      <c r="O18" s="537"/>
      <c r="P18" s="530"/>
      <c r="Q18" s="530"/>
      <c r="R18" s="538"/>
      <c r="S18" s="538"/>
      <c r="T18" s="538"/>
      <c r="U18" s="538"/>
      <c r="V18" s="538"/>
    </row>
    <row r="19" spans="1:22" ht="49.5" customHeight="1">
      <c r="A19" s="530"/>
      <c r="B19" s="980" t="s">
        <v>137</v>
      </c>
      <c r="C19" s="939"/>
      <c r="D19" s="79">
        <v>38643344.770000003</v>
      </c>
      <c r="E19" s="849" t="s">
        <v>4551</v>
      </c>
      <c r="F19" s="850"/>
      <c r="G19" s="850"/>
      <c r="H19" s="851"/>
      <c r="I19" s="530"/>
      <c r="J19" s="531"/>
      <c r="K19" s="531"/>
      <c r="L19" s="530"/>
      <c r="M19" s="530"/>
      <c r="N19" s="531"/>
      <c r="O19" s="537"/>
      <c r="P19" s="530"/>
      <c r="Q19" s="530"/>
      <c r="R19" s="538"/>
      <c r="S19" s="538"/>
      <c r="T19" s="538"/>
      <c r="U19" s="538"/>
      <c r="V19" s="538"/>
    </row>
    <row r="20" spans="1:22" ht="15.6">
      <c r="A20" s="530"/>
      <c r="B20" s="536"/>
      <c r="C20" s="536"/>
      <c r="D20" s="530"/>
      <c r="E20" s="530"/>
      <c r="F20" s="530"/>
      <c r="G20" s="530"/>
      <c r="H20" s="530"/>
      <c r="I20" s="530"/>
      <c r="J20" s="530"/>
      <c r="K20" s="530"/>
      <c r="L20" s="530"/>
      <c r="M20" s="530"/>
      <c r="N20" s="530"/>
      <c r="O20" s="530"/>
      <c r="P20" s="530"/>
      <c r="Q20" s="530"/>
      <c r="R20" s="538"/>
      <c r="S20" s="538"/>
      <c r="T20" s="538"/>
      <c r="U20" s="538"/>
      <c r="V20" s="538"/>
    </row>
    <row r="21" spans="1:22" ht="49.5" customHeight="1">
      <c r="A21" s="530"/>
      <c r="B21" s="980" t="s">
        <v>138</v>
      </c>
      <c r="C21" s="938"/>
      <c r="D21" s="938"/>
      <c r="E21" s="938"/>
      <c r="F21" s="938"/>
      <c r="G21" s="938"/>
      <c r="H21" s="938"/>
      <c r="I21" s="938"/>
      <c r="J21" s="938"/>
      <c r="K21" s="938"/>
      <c r="L21" s="938"/>
      <c r="M21" s="938"/>
      <c r="N21" s="938"/>
      <c r="O21" s="938"/>
      <c r="P21" s="938"/>
      <c r="Q21" s="939"/>
      <c r="R21" s="982" t="s">
        <v>139</v>
      </c>
      <c r="S21" s="538"/>
      <c r="T21" s="538"/>
      <c r="U21" s="538"/>
      <c r="V21" s="538"/>
    </row>
    <row r="22" spans="1:22" ht="49.5" customHeight="1">
      <c r="A22" s="530"/>
      <c r="B22" s="980"/>
      <c r="C22" s="938"/>
      <c r="D22" s="590" t="s">
        <v>140</v>
      </c>
      <c r="E22" s="590" t="s">
        <v>141</v>
      </c>
      <c r="F22" s="590" t="s">
        <v>142</v>
      </c>
      <c r="G22" s="590" t="s">
        <v>143</v>
      </c>
      <c r="H22" s="590" t="s">
        <v>144</v>
      </c>
      <c r="I22" s="590" t="s">
        <v>145</v>
      </c>
      <c r="J22" s="590" t="s">
        <v>146</v>
      </c>
      <c r="K22" s="590" t="s">
        <v>147</v>
      </c>
      <c r="L22" s="590" t="s">
        <v>148</v>
      </c>
      <c r="M22" s="590" t="s">
        <v>149</v>
      </c>
      <c r="N22" s="590" t="s">
        <v>150</v>
      </c>
      <c r="O22" s="590" t="s">
        <v>151</v>
      </c>
      <c r="P22" s="590" t="s">
        <v>152</v>
      </c>
      <c r="Q22" s="590" t="s">
        <v>153</v>
      </c>
      <c r="R22" s="952"/>
      <c r="S22" s="538"/>
      <c r="T22" s="538"/>
      <c r="U22" s="538"/>
      <c r="V22" s="538"/>
    </row>
    <row r="23" spans="1:22" ht="270">
      <c r="A23" s="591">
        <v>1</v>
      </c>
      <c r="B23" s="981" t="s">
        <v>154</v>
      </c>
      <c r="C23" s="939"/>
      <c r="D23" s="544" t="s">
        <v>3039</v>
      </c>
      <c r="E23" s="544" t="s">
        <v>3040</v>
      </c>
      <c r="F23" s="544" t="s">
        <v>3041</v>
      </c>
      <c r="G23" s="544" t="s">
        <v>158</v>
      </c>
      <c r="H23" s="544" t="s">
        <v>159</v>
      </c>
      <c r="I23" s="544" t="s">
        <v>3042</v>
      </c>
      <c r="J23" s="592">
        <v>1</v>
      </c>
      <c r="K23" s="592">
        <v>1</v>
      </c>
      <c r="L23" s="544" t="s">
        <v>161</v>
      </c>
      <c r="M23" s="544" t="s">
        <v>162</v>
      </c>
      <c r="N23" s="592">
        <f>(J23/K23)*100</f>
        <v>100</v>
      </c>
      <c r="O23" s="592">
        <v>1</v>
      </c>
      <c r="P23" s="544" t="s">
        <v>3043</v>
      </c>
      <c r="Q23" s="544"/>
      <c r="R23" s="538"/>
      <c r="S23" s="538"/>
      <c r="T23" s="538"/>
      <c r="U23" s="538"/>
      <c r="V23" s="538"/>
    </row>
    <row r="24" spans="1:22" ht="263.25" customHeight="1">
      <c r="A24" s="591">
        <v>1</v>
      </c>
      <c r="B24" s="981" t="s">
        <v>164</v>
      </c>
      <c r="C24" s="939"/>
      <c r="D24" s="593" t="s">
        <v>3044</v>
      </c>
      <c r="E24" s="544" t="s">
        <v>3045</v>
      </c>
      <c r="F24" s="544" t="s">
        <v>3046</v>
      </c>
      <c r="G24" s="544" t="s">
        <v>158</v>
      </c>
      <c r="H24" s="544" t="s">
        <v>159</v>
      </c>
      <c r="I24" s="544" t="s">
        <v>3047</v>
      </c>
      <c r="J24" s="592">
        <v>4</v>
      </c>
      <c r="K24" s="592">
        <v>4</v>
      </c>
      <c r="L24" s="544" t="s">
        <v>1709</v>
      </c>
      <c r="M24" s="544" t="s">
        <v>162</v>
      </c>
      <c r="N24" s="592">
        <f t="shared" ref="N24:N52" si="0">(J24/K24)*100</f>
        <v>100</v>
      </c>
      <c r="O24" s="592">
        <v>5</v>
      </c>
      <c r="P24" s="544" t="s">
        <v>3048</v>
      </c>
      <c r="Q24" s="544" t="s">
        <v>3049</v>
      </c>
      <c r="R24" s="538"/>
      <c r="S24" s="538"/>
      <c r="T24" s="538"/>
      <c r="U24" s="538"/>
      <c r="V24" s="538"/>
    </row>
    <row r="25" spans="1:22" ht="243.75" customHeight="1">
      <c r="A25" s="591">
        <v>1</v>
      </c>
      <c r="B25" s="981" t="s">
        <v>171</v>
      </c>
      <c r="C25" s="939"/>
      <c r="D25" s="544" t="s">
        <v>3050</v>
      </c>
      <c r="E25" s="544" t="s">
        <v>3051</v>
      </c>
      <c r="F25" s="544" t="s">
        <v>3052</v>
      </c>
      <c r="G25" s="544" t="s">
        <v>158</v>
      </c>
      <c r="H25" s="544" t="s">
        <v>175</v>
      </c>
      <c r="I25" s="544" t="s">
        <v>3053</v>
      </c>
      <c r="J25" s="592">
        <v>4</v>
      </c>
      <c r="K25" s="592">
        <v>4</v>
      </c>
      <c r="L25" s="544" t="s">
        <v>169</v>
      </c>
      <c r="M25" s="544" t="s">
        <v>162</v>
      </c>
      <c r="N25" s="592">
        <f t="shared" si="0"/>
        <v>100</v>
      </c>
      <c r="O25" s="592">
        <v>4</v>
      </c>
      <c r="P25" s="544" t="s">
        <v>3054</v>
      </c>
      <c r="Q25" s="544" t="s">
        <v>3055</v>
      </c>
      <c r="R25" s="594" t="s">
        <v>3056</v>
      </c>
      <c r="S25" s="538"/>
      <c r="T25" s="538"/>
      <c r="U25" s="538"/>
      <c r="V25" s="538"/>
    </row>
    <row r="26" spans="1:22" ht="150" customHeight="1">
      <c r="A26" s="591">
        <v>1</v>
      </c>
      <c r="B26" s="981" t="s">
        <v>181</v>
      </c>
      <c r="C26" s="939"/>
      <c r="D26" s="544" t="s">
        <v>3057</v>
      </c>
      <c r="E26" s="544" t="s">
        <v>3058</v>
      </c>
      <c r="F26" s="544" t="s">
        <v>3059</v>
      </c>
      <c r="G26" s="544" t="s">
        <v>158</v>
      </c>
      <c r="H26" s="544" t="s">
        <v>175</v>
      </c>
      <c r="I26" s="544" t="s">
        <v>3060</v>
      </c>
      <c r="J26" s="592">
        <v>33</v>
      </c>
      <c r="K26" s="592">
        <v>33</v>
      </c>
      <c r="L26" s="544" t="s">
        <v>169</v>
      </c>
      <c r="M26" s="544" t="s">
        <v>162</v>
      </c>
      <c r="N26" s="592">
        <f t="shared" si="0"/>
        <v>100</v>
      </c>
      <c r="O26" s="592">
        <v>33</v>
      </c>
      <c r="P26" s="544" t="s">
        <v>3061</v>
      </c>
      <c r="Q26" s="544" t="s">
        <v>3062</v>
      </c>
      <c r="R26" s="538"/>
      <c r="S26" s="538"/>
      <c r="T26" s="538"/>
      <c r="U26" s="538"/>
      <c r="V26" s="538"/>
    </row>
    <row r="27" spans="1:22" ht="150" customHeight="1">
      <c r="A27" s="591">
        <v>1</v>
      </c>
      <c r="B27" s="981" t="s">
        <v>188</v>
      </c>
      <c r="C27" s="939"/>
      <c r="D27" s="544" t="s">
        <v>3063</v>
      </c>
      <c r="E27" s="544" t="s">
        <v>3064</v>
      </c>
      <c r="F27" s="544" t="s">
        <v>3065</v>
      </c>
      <c r="G27" s="544" t="s">
        <v>158</v>
      </c>
      <c r="H27" s="544" t="s">
        <v>175</v>
      </c>
      <c r="I27" s="544" t="s">
        <v>1213</v>
      </c>
      <c r="J27" s="592">
        <v>11</v>
      </c>
      <c r="K27" s="592">
        <v>11</v>
      </c>
      <c r="L27" s="544" t="s">
        <v>169</v>
      </c>
      <c r="M27" s="544" t="s">
        <v>162</v>
      </c>
      <c r="N27" s="592">
        <f t="shared" si="0"/>
        <v>100</v>
      </c>
      <c r="O27" s="592">
        <v>11</v>
      </c>
      <c r="P27" s="544" t="s">
        <v>3066</v>
      </c>
      <c r="Q27" s="544" t="s">
        <v>3067</v>
      </c>
      <c r="R27" s="538"/>
      <c r="S27" s="538"/>
      <c r="T27" s="538"/>
      <c r="U27" s="538"/>
      <c r="V27" s="538"/>
    </row>
    <row r="28" spans="1:22" ht="150" customHeight="1">
      <c r="A28" s="591">
        <v>1</v>
      </c>
      <c r="B28" s="981" t="s">
        <v>195</v>
      </c>
      <c r="C28" s="939"/>
      <c r="D28" s="544" t="s">
        <v>3068</v>
      </c>
      <c r="E28" s="544" t="s">
        <v>3069</v>
      </c>
      <c r="F28" s="544" t="s">
        <v>3070</v>
      </c>
      <c r="G28" s="544" t="s">
        <v>158</v>
      </c>
      <c r="H28" s="544" t="s">
        <v>175</v>
      </c>
      <c r="I28" s="544" t="s">
        <v>3071</v>
      </c>
      <c r="J28" s="592">
        <v>20</v>
      </c>
      <c r="K28" s="592">
        <v>20</v>
      </c>
      <c r="L28" s="544" t="s">
        <v>169</v>
      </c>
      <c r="M28" s="544" t="s">
        <v>162</v>
      </c>
      <c r="N28" s="592">
        <f t="shared" si="0"/>
        <v>100</v>
      </c>
      <c r="O28" s="592">
        <v>24</v>
      </c>
      <c r="P28" s="544" t="s">
        <v>3072</v>
      </c>
      <c r="Q28" s="544" t="s">
        <v>3073</v>
      </c>
      <c r="R28" s="538"/>
      <c r="S28" s="538"/>
      <c r="T28" s="538"/>
      <c r="U28" s="538"/>
      <c r="V28" s="538"/>
    </row>
    <row r="29" spans="1:22" ht="150" customHeight="1">
      <c r="A29" s="591">
        <v>1</v>
      </c>
      <c r="B29" s="981" t="s">
        <v>550</v>
      </c>
      <c r="C29" s="939"/>
      <c r="D29" s="544" t="s">
        <v>3074</v>
      </c>
      <c r="E29" s="544" t="s">
        <v>3075</v>
      </c>
      <c r="F29" s="544" t="s">
        <v>3076</v>
      </c>
      <c r="G29" s="544" t="s">
        <v>158</v>
      </c>
      <c r="H29" s="544" t="s">
        <v>175</v>
      </c>
      <c r="I29" s="544" t="s">
        <v>3060</v>
      </c>
      <c r="J29" s="592">
        <v>10</v>
      </c>
      <c r="K29" s="592">
        <v>10</v>
      </c>
      <c r="L29" s="544" t="s">
        <v>169</v>
      </c>
      <c r="M29" s="544" t="s">
        <v>162</v>
      </c>
      <c r="N29" s="592">
        <f t="shared" si="0"/>
        <v>100</v>
      </c>
      <c r="O29" s="592">
        <v>10</v>
      </c>
      <c r="P29" s="544" t="s">
        <v>3077</v>
      </c>
      <c r="Q29" s="544" t="s">
        <v>3078</v>
      </c>
      <c r="R29" s="538"/>
      <c r="S29" s="538"/>
      <c r="T29" s="538"/>
      <c r="U29" s="538"/>
      <c r="V29" s="538"/>
    </row>
    <row r="30" spans="1:22" ht="150" customHeight="1">
      <c r="A30" s="591">
        <v>1</v>
      </c>
      <c r="B30" s="981" t="s">
        <v>207</v>
      </c>
      <c r="C30" s="939"/>
      <c r="D30" s="544" t="s">
        <v>3079</v>
      </c>
      <c r="E30" s="544" t="s">
        <v>3080</v>
      </c>
      <c r="F30" s="544" t="s">
        <v>3081</v>
      </c>
      <c r="G30" s="544" t="s">
        <v>158</v>
      </c>
      <c r="H30" s="544" t="s">
        <v>175</v>
      </c>
      <c r="I30" s="544" t="s">
        <v>3082</v>
      </c>
      <c r="J30" s="592">
        <v>26</v>
      </c>
      <c r="K30" s="592">
        <v>26</v>
      </c>
      <c r="L30" s="544" t="s">
        <v>169</v>
      </c>
      <c r="M30" s="544" t="s">
        <v>162</v>
      </c>
      <c r="N30" s="592">
        <f t="shared" si="0"/>
        <v>100</v>
      </c>
      <c r="O30" s="592">
        <v>26</v>
      </c>
      <c r="P30" s="544" t="s">
        <v>3083</v>
      </c>
      <c r="Q30" s="544" t="s">
        <v>3084</v>
      </c>
      <c r="R30" s="595" t="s">
        <v>3056</v>
      </c>
      <c r="S30" s="596"/>
      <c r="T30" s="596"/>
      <c r="U30" s="596"/>
      <c r="V30" s="596"/>
    </row>
    <row r="31" spans="1:22" ht="150" customHeight="1">
      <c r="A31" s="591">
        <v>1</v>
      </c>
      <c r="B31" s="981" t="s">
        <v>214</v>
      </c>
      <c r="C31" s="939"/>
      <c r="D31" s="544" t="s">
        <v>3085</v>
      </c>
      <c r="E31" s="544" t="s">
        <v>3086</v>
      </c>
      <c r="F31" s="544" t="s">
        <v>3087</v>
      </c>
      <c r="G31" s="544" t="s">
        <v>158</v>
      </c>
      <c r="H31" s="544" t="s">
        <v>175</v>
      </c>
      <c r="I31" s="544" t="s">
        <v>3088</v>
      </c>
      <c r="J31" s="592">
        <v>540</v>
      </c>
      <c r="K31" s="592">
        <v>540</v>
      </c>
      <c r="L31" s="544" t="s">
        <v>177</v>
      </c>
      <c r="M31" s="544" t="s">
        <v>162</v>
      </c>
      <c r="N31" s="592">
        <f t="shared" si="0"/>
        <v>100</v>
      </c>
      <c r="O31" s="592">
        <v>650</v>
      </c>
      <c r="P31" s="544" t="s">
        <v>3089</v>
      </c>
      <c r="Q31" s="544" t="s">
        <v>3090</v>
      </c>
      <c r="R31" s="538"/>
      <c r="S31" s="538"/>
      <c r="T31" s="538"/>
      <c r="U31" s="538"/>
      <c r="V31" s="538"/>
    </row>
    <row r="32" spans="1:22" ht="159.75" customHeight="1">
      <c r="A32" s="591">
        <v>1</v>
      </c>
      <c r="B32" s="981" t="s">
        <v>220</v>
      </c>
      <c r="C32" s="939"/>
      <c r="D32" s="544" t="s">
        <v>3091</v>
      </c>
      <c r="E32" s="544" t="s">
        <v>3092</v>
      </c>
      <c r="F32" s="544" t="s">
        <v>3093</v>
      </c>
      <c r="G32" s="544" t="s">
        <v>158</v>
      </c>
      <c r="H32" s="544" t="s">
        <v>175</v>
      </c>
      <c r="I32" s="544" t="s">
        <v>3094</v>
      </c>
      <c r="J32" s="592">
        <v>2</v>
      </c>
      <c r="K32" s="592">
        <v>2</v>
      </c>
      <c r="L32" s="544" t="s">
        <v>476</v>
      </c>
      <c r="M32" s="544" t="s">
        <v>162</v>
      </c>
      <c r="N32" s="592">
        <f t="shared" si="0"/>
        <v>100</v>
      </c>
      <c r="O32" s="592">
        <v>3</v>
      </c>
      <c r="P32" s="544" t="s">
        <v>3095</v>
      </c>
      <c r="Q32" s="544" t="s">
        <v>3096</v>
      </c>
      <c r="R32" s="538"/>
      <c r="S32" s="538"/>
      <c r="T32" s="538"/>
      <c r="U32" s="538"/>
      <c r="V32" s="538"/>
    </row>
    <row r="33" spans="1:22" ht="150" customHeight="1">
      <c r="A33" s="591">
        <v>1</v>
      </c>
      <c r="B33" s="981" t="s">
        <v>226</v>
      </c>
      <c r="C33" s="939"/>
      <c r="D33" s="544" t="s">
        <v>3097</v>
      </c>
      <c r="E33" s="544" t="s">
        <v>3098</v>
      </c>
      <c r="F33" s="544" t="s">
        <v>3099</v>
      </c>
      <c r="G33" s="544" t="s">
        <v>158</v>
      </c>
      <c r="H33" s="544" t="s">
        <v>175</v>
      </c>
      <c r="I33" s="544" t="s">
        <v>3100</v>
      </c>
      <c r="J33" s="592">
        <v>24</v>
      </c>
      <c r="K33" s="592">
        <v>24</v>
      </c>
      <c r="L33" s="544" t="s">
        <v>169</v>
      </c>
      <c r="M33" s="544" t="s">
        <v>162</v>
      </c>
      <c r="N33" s="592">
        <f t="shared" si="0"/>
        <v>100</v>
      </c>
      <c r="O33" s="592">
        <v>24</v>
      </c>
      <c r="P33" s="544" t="s">
        <v>3083</v>
      </c>
      <c r="Q33" s="544" t="s">
        <v>3101</v>
      </c>
      <c r="R33" s="597"/>
      <c r="S33" s="597"/>
      <c r="T33" s="597"/>
      <c r="U33" s="597"/>
      <c r="V33" s="596"/>
    </row>
    <row r="34" spans="1:22" ht="150" customHeight="1">
      <c r="A34" s="591">
        <v>1</v>
      </c>
      <c r="B34" s="981" t="s">
        <v>583</v>
      </c>
      <c r="C34" s="939"/>
      <c r="D34" s="544" t="s">
        <v>3102</v>
      </c>
      <c r="E34" s="544" t="s">
        <v>3103</v>
      </c>
      <c r="F34" s="544" t="s">
        <v>3104</v>
      </c>
      <c r="G34" s="544" t="s">
        <v>158</v>
      </c>
      <c r="H34" s="544" t="s">
        <v>175</v>
      </c>
      <c r="I34" s="544" t="s">
        <v>3105</v>
      </c>
      <c r="J34" s="592">
        <v>60</v>
      </c>
      <c r="K34" s="592">
        <v>60</v>
      </c>
      <c r="L34" s="544" t="s">
        <v>177</v>
      </c>
      <c r="M34" s="544" t="s">
        <v>162</v>
      </c>
      <c r="N34" s="592">
        <f t="shared" si="0"/>
        <v>100</v>
      </c>
      <c r="O34" s="598">
        <v>63</v>
      </c>
      <c r="P34" s="544" t="s">
        <v>3106</v>
      </c>
      <c r="Q34" s="544" t="s">
        <v>3107</v>
      </c>
      <c r="R34" s="597"/>
      <c r="S34" s="597"/>
      <c r="T34" s="597"/>
      <c r="U34" s="597"/>
      <c r="V34" s="596"/>
    </row>
    <row r="35" spans="1:22" ht="150" customHeight="1">
      <c r="A35" s="591">
        <v>1</v>
      </c>
      <c r="B35" s="981" t="s">
        <v>778</v>
      </c>
      <c r="C35" s="939"/>
      <c r="D35" s="544" t="s">
        <v>3108</v>
      </c>
      <c r="E35" s="544" t="s">
        <v>3109</v>
      </c>
      <c r="F35" s="544" t="s">
        <v>3110</v>
      </c>
      <c r="G35" s="544" t="s">
        <v>158</v>
      </c>
      <c r="H35" s="544" t="s">
        <v>175</v>
      </c>
      <c r="I35" s="544" t="s">
        <v>3111</v>
      </c>
      <c r="J35" s="592">
        <v>23200</v>
      </c>
      <c r="K35" s="592">
        <v>23200</v>
      </c>
      <c r="L35" s="544" t="s">
        <v>177</v>
      </c>
      <c r="M35" s="544" t="s">
        <v>162</v>
      </c>
      <c r="N35" s="592">
        <f t="shared" si="0"/>
        <v>100</v>
      </c>
      <c r="O35" s="598">
        <v>24800</v>
      </c>
      <c r="P35" s="544" t="s">
        <v>3112</v>
      </c>
      <c r="Q35" s="544" t="s">
        <v>3113</v>
      </c>
      <c r="R35" s="538"/>
      <c r="S35" s="538"/>
      <c r="T35" s="538"/>
      <c r="U35" s="538"/>
      <c r="V35" s="538"/>
    </row>
    <row r="36" spans="1:22" ht="150" customHeight="1">
      <c r="A36" s="591">
        <v>1</v>
      </c>
      <c r="B36" s="981" t="s">
        <v>783</v>
      </c>
      <c r="C36" s="939"/>
      <c r="D36" s="544" t="s">
        <v>3114</v>
      </c>
      <c r="E36" s="544" t="s">
        <v>3115</v>
      </c>
      <c r="F36" s="544" t="s">
        <v>3116</v>
      </c>
      <c r="G36" s="544" t="s">
        <v>158</v>
      </c>
      <c r="H36" s="544" t="s">
        <v>175</v>
      </c>
      <c r="I36" s="544" t="s">
        <v>3117</v>
      </c>
      <c r="J36" s="592">
        <v>1620</v>
      </c>
      <c r="K36" s="592">
        <v>1620</v>
      </c>
      <c r="L36" s="544" t="s">
        <v>177</v>
      </c>
      <c r="M36" s="544" t="s">
        <v>162</v>
      </c>
      <c r="N36" s="592">
        <f t="shared" si="0"/>
        <v>100</v>
      </c>
      <c r="O36" s="592">
        <v>1700</v>
      </c>
      <c r="P36" s="544" t="s">
        <v>3118</v>
      </c>
      <c r="Q36" s="544" t="s">
        <v>3119</v>
      </c>
      <c r="R36" s="596"/>
      <c r="S36" s="596"/>
      <c r="T36" s="596"/>
      <c r="U36" s="596"/>
      <c r="V36" s="596"/>
    </row>
    <row r="37" spans="1:22" ht="177.6" customHeight="1">
      <c r="A37" s="591">
        <v>1</v>
      </c>
      <c r="B37" s="981" t="s">
        <v>233</v>
      </c>
      <c r="C37" s="939"/>
      <c r="D37" s="544" t="s">
        <v>3120</v>
      </c>
      <c r="E37" s="544" t="s">
        <v>3121</v>
      </c>
      <c r="F37" s="544" t="s">
        <v>3122</v>
      </c>
      <c r="G37" s="544" t="s">
        <v>591</v>
      </c>
      <c r="H37" s="544" t="s">
        <v>175</v>
      </c>
      <c r="I37" s="544" t="s">
        <v>3123</v>
      </c>
      <c r="J37" s="592">
        <v>13000</v>
      </c>
      <c r="K37" s="592">
        <v>13000</v>
      </c>
      <c r="L37" s="544" t="s">
        <v>177</v>
      </c>
      <c r="M37" s="544" t="s">
        <v>162</v>
      </c>
      <c r="N37" s="592">
        <f t="shared" si="0"/>
        <v>100</v>
      </c>
      <c r="O37" s="592">
        <v>12600</v>
      </c>
      <c r="P37" s="544" t="s">
        <v>3124</v>
      </c>
      <c r="Q37" s="544" t="s">
        <v>3125</v>
      </c>
      <c r="R37" s="594" t="s">
        <v>3056</v>
      </c>
      <c r="S37" s="538"/>
      <c r="T37" s="538"/>
      <c r="U37" s="538"/>
      <c r="V37" s="538"/>
    </row>
    <row r="38" spans="1:22" ht="177.75" customHeight="1">
      <c r="A38" s="591">
        <v>1</v>
      </c>
      <c r="B38" s="980" t="s">
        <v>239</v>
      </c>
      <c r="C38" s="939"/>
      <c r="D38" s="544" t="s">
        <v>3126</v>
      </c>
      <c r="E38" s="544" t="s">
        <v>3127</v>
      </c>
      <c r="F38" s="544" t="s">
        <v>3128</v>
      </c>
      <c r="G38" s="544" t="s">
        <v>158</v>
      </c>
      <c r="H38" s="544" t="s">
        <v>175</v>
      </c>
      <c r="I38" s="544" t="s">
        <v>3129</v>
      </c>
      <c r="J38" s="592">
        <v>100</v>
      </c>
      <c r="K38" s="592">
        <v>100</v>
      </c>
      <c r="L38" s="544" t="s">
        <v>169</v>
      </c>
      <c r="M38" s="544" t="s">
        <v>162</v>
      </c>
      <c r="N38" s="592">
        <f t="shared" si="0"/>
        <v>100</v>
      </c>
      <c r="O38" s="592">
        <v>100</v>
      </c>
      <c r="P38" s="544" t="s">
        <v>3130</v>
      </c>
      <c r="Q38" s="544" t="s">
        <v>3131</v>
      </c>
      <c r="R38" s="538"/>
      <c r="S38" s="538"/>
      <c r="T38" s="538"/>
      <c r="U38" s="538"/>
      <c r="V38" s="538"/>
    </row>
    <row r="39" spans="1:22" ht="150" customHeight="1">
      <c r="A39" s="591">
        <v>1</v>
      </c>
      <c r="B39" s="980" t="s">
        <v>245</v>
      </c>
      <c r="C39" s="939"/>
      <c r="D39" s="544" t="s">
        <v>3132</v>
      </c>
      <c r="E39" s="544" t="s">
        <v>3133</v>
      </c>
      <c r="F39" s="544" t="s">
        <v>3134</v>
      </c>
      <c r="G39" s="544" t="s">
        <v>158</v>
      </c>
      <c r="H39" s="544" t="s">
        <v>175</v>
      </c>
      <c r="I39" s="544" t="s">
        <v>3135</v>
      </c>
      <c r="J39" s="592">
        <v>10</v>
      </c>
      <c r="K39" s="592">
        <v>10</v>
      </c>
      <c r="L39" s="544" t="s">
        <v>169</v>
      </c>
      <c r="M39" s="544" t="s">
        <v>162</v>
      </c>
      <c r="N39" s="592">
        <f t="shared" si="0"/>
        <v>100</v>
      </c>
      <c r="O39" s="592">
        <v>10</v>
      </c>
      <c r="P39" s="544" t="s">
        <v>3136</v>
      </c>
      <c r="Q39" s="544" t="s">
        <v>3137</v>
      </c>
      <c r="R39" s="538"/>
      <c r="S39" s="538"/>
      <c r="T39" s="538"/>
      <c r="U39" s="538"/>
      <c r="V39" s="538"/>
    </row>
    <row r="40" spans="1:22" ht="192" customHeight="1">
      <c r="A40" s="591">
        <v>1</v>
      </c>
      <c r="B40" s="980" t="s">
        <v>251</v>
      </c>
      <c r="C40" s="939"/>
      <c r="D40" s="544" t="s">
        <v>3138</v>
      </c>
      <c r="E40" s="544" t="s">
        <v>3139</v>
      </c>
      <c r="F40" s="544" t="s">
        <v>3140</v>
      </c>
      <c r="G40" s="544" t="s">
        <v>158</v>
      </c>
      <c r="H40" s="544" t="s">
        <v>175</v>
      </c>
      <c r="I40" s="544" t="s">
        <v>3141</v>
      </c>
      <c r="J40" s="592">
        <v>1300</v>
      </c>
      <c r="K40" s="592">
        <v>1300</v>
      </c>
      <c r="L40" s="544" t="s">
        <v>169</v>
      </c>
      <c r="M40" s="544" t="s">
        <v>162</v>
      </c>
      <c r="N40" s="592">
        <f t="shared" si="0"/>
        <v>100</v>
      </c>
      <c r="O40" s="592">
        <v>1294</v>
      </c>
      <c r="P40" s="544" t="s">
        <v>3142</v>
      </c>
      <c r="Q40" s="544" t="s">
        <v>3143</v>
      </c>
      <c r="R40" s="538"/>
      <c r="S40" s="538"/>
      <c r="T40" s="538"/>
      <c r="U40" s="538"/>
      <c r="V40" s="538"/>
    </row>
    <row r="41" spans="1:22" ht="171.6" customHeight="1">
      <c r="A41" s="591">
        <v>1</v>
      </c>
      <c r="B41" s="980" t="s">
        <v>611</v>
      </c>
      <c r="C41" s="939"/>
      <c r="D41" s="544" t="s">
        <v>3144</v>
      </c>
      <c r="E41" s="544" t="s">
        <v>3145</v>
      </c>
      <c r="F41" s="544" t="s">
        <v>3146</v>
      </c>
      <c r="G41" s="544" t="s">
        <v>158</v>
      </c>
      <c r="H41" s="544" t="s">
        <v>175</v>
      </c>
      <c r="I41" s="544" t="s">
        <v>3147</v>
      </c>
      <c r="J41" s="592">
        <v>3</v>
      </c>
      <c r="K41" s="592">
        <v>3</v>
      </c>
      <c r="L41" s="544" t="s">
        <v>169</v>
      </c>
      <c r="M41" s="544" t="s">
        <v>162</v>
      </c>
      <c r="N41" s="592">
        <f t="shared" si="0"/>
        <v>100</v>
      </c>
      <c r="O41" s="592">
        <v>3</v>
      </c>
      <c r="P41" s="544" t="s">
        <v>3148</v>
      </c>
      <c r="Q41" s="544" t="s">
        <v>3149</v>
      </c>
      <c r="R41" s="538"/>
      <c r="S41" s="538"/>
      <c r="T41" s="538"/>
      <c r="U41" s="538"/>
      <c r="V41" s="538"/>
    </row>
    <row r="42" spans="1:22" ht="206.25" customHeight="1">
      <c r="A42" s="591">
        <v>1</v>
      </c>
      <c r="B42" s="981" t="s">
        <v>618</v>
      </c>
      <c r="C42" s="939"/>
      <c r="D42" s="544" t="s">
        <v>3150</v>
      </c>
      <c r="E42" s="544" t="s">
        <v>3151</v>
      </c>
      <c r="F42" s="544" t="s">
        <v>3152</v>
      </c>
      <c r="G42" s="544" t="s">
        <v>591</v>
      </c>
      <c r="H42" s="544" t="s">
        <v>175</v>
      </c>
      <c r="I42" s="544" t="s">
        <v>3153</v>
      </c>
      <c r="J42" s="592">
        <v>120</v>
      </c>
      <c r="K42" s="592">
        <v>120</v>
      </c>
      <c r="L42" s="544" t="s">
        <v>177</v>
      </c>
      <c r="M42" s="544" t="s">
        <v>162</v>
      </c>
      <c r="N42" s="592">
        <f t="shared" si="0"/>
        <v>100</v>
      </c>
      <c r="O42" s="592">
        <v>120</v>
      </c>
      <c r="P42" s="544" t="s">
        <v>3154</v>
      </c>
      <c r="Q42" s="544" t="s">
        <v>3155</v>
      </c>
      <c r="R42" s="594" t="s">
        <v>3056</v>
      </c>
      <c r="S42" s="538"/>
      <c r="T42" s="538"/>
      <c r="U42" s="538"/>
      <c r="V42" s="538"/>
    </row>
    <row r="43" spans="1:22" ht="165" customHeight="1">
      <c r="A43" s="591">
        <v>1</v>
      </c>
      <c r="B43" s="981" t="s">
        <v>261</v>
      </c>
      <c r="C43" s="939"/>
      <c r="D43" s="544" t="s">
        <v>3156</v>
      </c>
      <c r="E43" s="544" t="s">
        <v>3157</v>
      </c>
      <c r="F43" s="544" t="s">
        <v>3158</v>
      </c>
      <c r="G43" s="544" t="s">
        <v>158</v>
      </c>
      <c r="H43" s="544" t="s">
        <v>175</v>
      </c>
      <c r="I43" s="544" t="s">
        <v>3159</v>
      </c>
      <c r="J43" s="592">
        <v>60</v>
      </c>
      <c r="K43" s="592">
        <v>60</v>
      </c>
      <c r="L43" s="544" t="s">
        <v>177</v>
      </c>
      <c r="M43" s="544" t="s">
        <v>162</v>
      </c>
      <c r="N43" s="592">
        <f t="shared" si="0"/>
        <v>100</v>
      </c>
      <c r="O43" s="592">
        <v>70</v>
      </c>
      <c r="P43" s="544" t="s">
        <v>3160</v>
      </c>
      <c r="Q43" s="544" t="s">
        <v>3161</v>
      </c>
      <c r="R43" s="538"/>
      <c r="S43" s="538"/>
      <c r="T43" s="538"/>
      <c r="U43" s="538"/>
      <c r="V43" s="538"/>
    </row>
    <row r="44" spans="1:22" ht="172.5" customHeight="1">
      <c r="A44" s="591">
        <v>1</v>
      </c>
      <c r="B44" s="981" t="s">
        <v>267</v>
      </c>
      <c r="C44" s="939"/>
      <c r="D44" s="544" t="s">
        <v>3162</v>
      </c>
      <c r="E44" s="544" t="s">
        <v>3163</v>
      </c>
      <c r="F44" s="544" t="s">
        <v>3164</v>
      </c>
      <c r="G44" s="544" t="s">
        <v>158</v>
      </c>
      <c r="H44" s="544" t="s">
        <v>175</v>
      </c>
      <c r="I44" s="544" t="s">
        <v>3165</v>
      </c>
      <c r="J44" s="592">
        <v>18</v>
      </c>
      <c r="K44" s="592">
        <v>18</v>
      </c>
      <c r="L44" s="544" t="s">
        <v>169</v>
      </c>
      <c r="M44" s="544" t="s">
        <v>162</v>
      </c>
      <c r="N44" s="592">
        <f t="shared" si="0"/>
        <v>100</v>
      </c>
      <c r="O44" s="592">
        <v>15</v>
      </c>
      <c r="P44" s="544" t="s">
        <v>3166</v>
      </c>
      <c r="Q44" s="544" t="s">
        <v>3167</v>
      </c>
      <c r="R44" s="538"/>
      <c r="S44" s="538"/>
      <c r="T44" s="538"/>
      <c r="U44" s="538"/>
      <c r="V44" s="538"/>
    </row>
    <row r="45" spans="1:22" ht="150" customHeight="1">
      <c r="A45" s="591">
        <v>1</v>
      </c>
      <c r="B45" s="981" t="s">
        <v>273</v>
      </c>
      <c r="C45" s="939"/>
      <c r="D45" s="544" t="s">
        <v>3168</v>
      </c>
      <c r="E45" s="544" t="s">
        <v>3169</v>
      </c>
      <c r="F45" s="544" t="s">
        <v>3170</v>
      </c>
      <c r="G45" s="544" t="s">
        <v>158</v>
      </c>
      <c r="H45" s="544" t="s">
        <v>175</v>
      </c>
      <c r="I45" s="544" t="s">
        <v>3171</v>
      </c>
      <c r="J45" s="592">
        <v>160</v>
      </c>
      <c r="K45" s="592">
        <v>160</v>
      </c>
      <c r="L45" s="544" t="s">
        <v>476</v>
      </c>
      <c r="M45" s="544" t="s">
        <v>162</v>
      </c>
      <c r="N45" s="592">
        <f t="shared" si="0"/>
        <v>100</v>
      </c>
      <c r="O45" s="592">
        <v>280</v>
      </c>
      <c r="P45" s="544" t="s">
        <v>3172</v>
      </c>
      <c r="Q45" s="544" t="s">
        <v>3173</v>
      </c>
      <c r="R45" s="594" t="s">
        <v>3056</v>
      </c>
      <c r="S45" s="538"/>
      <c r="T45" s="538"/>
      <c r="U45" s="538"/>
      <c r="V45" s="538"/>
    </row>
    <row r="46" spans="1:22" ht="150" customHeight="1">
      <c r="A46" s="591">
        <v>1</v>
      </c>
      <c r="B46" s="981" t="s">
        <v>280</v>
      </c>
      <c r="C46" s="939"/>
      <c r="D46" s="544" t="s">
        <v>3174</v>
      </c>
      <c r="E46" s="544" t="s">
        <v>3175</v>
      </c>
      <c r="F46" s="544" t="s">
        <v>3176</v>
      </c>
      <c r="G46" s="544" t="s">
        <v>158</v>
      </c>
      <c r="H46" s="544" t="s">
        <v>175</v>
      </c>
      <c r="I46" s="544" t="s">
        <v>3177</v>
      </c>
      <c r="J46" s="592">
        <v>150</v>
      </c>
      <c r="K46" s="592">
        <v>150</v>
      </c>
      <c r="L46" s="544" t="s">
        <v>169</v>
      </c>
      <c r="M46" s="544" t="s">
        <v>162</v>
      </c>
      <c r="N46" s="592">
        <f t="shared" si="0"/>
        <v>100</v>
      </c>
      <c r="O46" s="592">
        <v>200</v>
      </c>
      <c r="P46" s="544" t="s">
        <v>3178</v>
      </c>
      <c r="Q46" s="544" t="s">
        <v>3179</v>
      </c>
      <c r="R46" s="538"/>
      <c r="S46" s="538"/>
      <c r="T46" s="538"/>
      <c r="U46" s="538"/>
      <c r="V46" s="538"/>
    </row>
    <row r="47" spans="1:22" ht="150" customHeight="1">
      <c r="A47" s="591">
        <v>1</v>
      </c>
      <c r="B47" s="981" t="s">
        <v>286</v>
      </c>
      <c r="C47" s="939"/>
      <c r="D47" s="544" t="s">
        <v>3180</v>
      </c>
      <c r="E47" s="544" t="s">
        <v>3163</v>
      </c>
      <c r="F47" s="544" t="s">
        <v>3181</v>
      </c>
      <c r="G47" s="544" t="s">
        <v>158</v>
      </c>
      <c r="H47" s="544" t="s">
        <v>175</v>
      </c>
      <c r="I47" s="544" t="s">
        <v>3182</v>
      </c>
      <c r="J47" s="592">
        <v>100</v>
      </c>
      <c r="K47" s="592">
        <v>100</v>
      </c>
      <c r="L47" s="544" t="s">
        <v>169</v>
      </c>
      <c r="M47" s="544" t="s">
        <v>162</v>
      </c>
      <c r="N47" s="592">
        <f t="shared" si="0"/>
        <v>100</v>
      </c>
      <c r="O47" s="592">
        <v>105</v>
      </c>
      <c r="P47" s="544" t="s">
        <v>3183</v>
      </c>
      <c r="Q47" s="544" t="s">
        <v>3184</v>
      </c>
      <c r="R47" s="538"/>
      <c r="S47" s="538"/>
      <c r="T47" s="538"/>
      <c r="U47" s="538"/>
      <c r="V47" s="538"/>
    </row>
    <row r="48" spans="1:22" ht="150" customHeight="1">
      <c r="A48" s="591">
        <v>1</v>
      </c>
      <c r="B48" s="981" t="s">
        <v>292</v>
      </c>
      <c r="C48" s="939"/>
      <c r="D48" s="544" t="s">
        <v>3185</v>
      </c>
      <c r="E48" s="544" t="s">
        <v>3163</v>
      </c>
      <c r="F48" s="544" t="s">
        <v>3181</v>
      </c>
      <c r="G48" s="544" t="s">
        <v>158</v>
      </c>
      <c r="H48" s="544" t="s">
        <v>175</v>
      </c>
      <c r="I48" s="544" t="s">
        <v>3047</v>
      </c>
      <c r="J48" s="592">
        <v>18</v>
      </c>
      <c r="K48" s="592">
        <v>18</v>
      </c>
      <c r="L48" s="544" t="s">
        <v>169</v>
      </c>
      <c r="M48" s="544" t="s">
        <v>162</v>
      </c>
      <c r="N48" s="592">
        <f t="shared" si="0"/>
        <v>100</v>
      </c>
      <c r="O48" s="592">
        <v>19</v>
      </c>
      <c r="P48" s="544" t="s">
        <v>3183</v>
      </c>
      <c r="Q48" s="544" t="s">
        <v>3179</v>
      </c>
      <c r="R48" s="538"/>
      <c r="S48" s="538"/>
      <c r="T48" s="538"/>
      <c r="U48" s="538"/>
      <c r="V48" s="538"/>
    </row>
    <row r="49" spans="1:22" ht="150" customHeight="1">
      <c r="A49" s="591">
        <v>1</v>
      </c>
      <c r="B49" s="980" t="s">
        <v>1063</v>
      </c>
      <c r="C49" s="939"/>
      <c r="D49" s="544" t="s">
        <v>3186</v>
      </c>
      <c r="E49" s="544" t="s">
        <v>3187</v>
      </c>
      <c r="F49" s="544" t="s">
        <v>3188</v>
      </c>
      <c r="G49" s="544" t="s">
        <v>158</v>
      </c>
      <c r="H49" s="544" t="s">
        <v>175</v>
      </c>
      <c r="I49" s="544" t="s">
        <v>3189</v>
      </c>
      <c r="J49" s="592">
        <v>120</v>
      </c>
      <c r="K49" s="592">
        <v>120</v>
      </c>
      <c r="L49" s="544" t="s">
        <v>169</v>
      </c>
      <c r="M49" s="544" t="s">
        <v>162</v>
      </c>
      <c r="N49" s="592">
        <f t="shared" si="0"/>
        <v>100</v>
      </c>
      <c r="O49" s="592">
        <v>110</v>
      </c>
      <c r="P49" s="544" t="s">
        <v>3190</v>
      </c>
      <c r="Q49" s="544" t="s">
        <v>3179</v>
      </c>
      <c r="R49" s="538"/>
      <c r="S49" s="538"/>
      <c r="T49" s="538"/>
      <c r="U49" s="538"/>
      <c r="V49" s="538"/>
    </row>
    <row r="50" spans="1:22" ht="150" customHeight="1">
      <c r="A50" s="591">
        <v>1</v>
      </c>
      <c r="B50" s="980" t="s">
        <v>1069</v>
      </c>
      <c r="C50" s="939"/>
      <c r="D50" s="544" t="s">
        <v>3191</v>
      </c>
      <c r="E50" s="544" t="s">
        <v>3192</v>
      </c>
      <c r="F50" s="544" t="s">
        <v>3193</v>
      </c>
      <c r="G50" s="544" t="s">
        <v>158</v>
      </c>
      <c r="H50" s="544" t="s">
        <v>175</v>
      </c>
      <c r="I50" s="544" t="s">
        <v>3194</v>
      </c>
      <c r="J50" s="592">
        <v>100</v>
      </c>
      <c r="K50" s="592">
        <v>100</v>
      </c>
      <c r="L50" s="544" t="s">
        <v>169</v>
      </c>
      <c r="M50" s="544" t="s">
        <v>162</v>
      </c>
      <c r="N50" s="592">
        <f t="shared" si="0"/>
        <v>100</v>
      </c>
      <c r="O50" s="592">
        <v>110</v>
      </c>
      <c r="P50" s="544" t="s">
        <v>3195</v>
      </c>
      <c r="Q50" s="544" t="s">
        <v>3179</v>
      </c>
      <c r="R50" s="538"/>
      <c r="S50" s="538"/>
      <c r="T50" s="538"/>
      <c r="U50" s="538"/>
      <c r="V50" s="538"/>
    </row>
    <row r="51" spans="1:22" ht="150" customHeight="1">
      <c r="A51" s="591">
        <v>1</v>
      </c>
      <c r="B51" s="980" t="s">
        <v>298</v>
      </c>
      <c r="C51" s="939"/>
      <c r="D51" s="544" t="s">
        <v>3196</v>
      </c>
      <c r="E51" s="544" t="s">
        <v>3197</v>
      </c>
      <c r="F51" s="544" t="s">
        <v>3198</v>
      </c>
      <c r="G51" s="544" t="s">
        <v>158</v>
      </c>
      <c r="H51" s="544" t="s">
        <v>175</v>
      </c>
      <c r="I51" s="544" t="s">
        <v>3199</v>
      </c>
      <c r="J51" s="592">
        <v>10</v>
      </c>
      <c r="K51" s="592">
        <v>10</v>
      </c>
      <c r="L51" s="544" t="s">
        <v>169</v>
      </c>
      <c r="M51" s="544" t="s">
        <v>162</v>
      </c>
      <c r="N51" s="592">
        <f t="shared" si="0"/>
        <v>100</v>
      </c>
      <c r="O51" s="592">
        <v>12</v>
      </c>
      <c r="P51" s="544" t="s">
        <v>3072</v>
      </c>
      <c r="Q51" s="544" t="s">
        <v>3200</v>
      </c>
      <c r="R51" s="594" t="s">
        <v>3056</v>
      </c>
      <c r="S51" s="538"/>
      <c r="T51" s="538"/>
      <c r="U51" s="538"/>
      <c r="V51" s="538"/>
    </row>
    <row r="52" spans="1:22" ht="150" customHeight="1">
      <c r="A52" s="591">
        <v>1</v>
      </c>
      <c r="B52" s="980" t="s">
        <v>305</v>
      </c>
      <c r="C52" s="939"/>
      <c r="D52" s="544" t="s">
        <v>3201</v>
      </c>
      <c r="E52" s="544" t="s">
        <v>3202</v>
      </c>
      <c r="F52" s="544" t="s">
        <v>3203</v>
      </c>
      <c r="G52" s="544" t="s">
        <v>158</v>
      </c>
      <c r="H52" s="544" t="s">
        <v>175</v>
      </c>
      <c r="I52" s="544" t="s">
        <v>3204</v>
      </c>
      <c r="J52" s="592">
        <v>3</v>
      </c>
      <c r="K52" s="592">
        <v>3</v>
      </c>
      <c r="L52" s="544" t="s">
        <v>169</v>
      </c>
      <c r="M52" s="544" t="s">
        <v>162</v>
      </c>
      <c r="N52" s="592">
        <f t="shared" si="0"/>
        <v>100</v>
      </c>
      <c r="O52" s="592">
        <v>3</v>
      </c>
      <c r="P52" s="544" t="s">
        <v>3072</v>
      </c>
      <c r="Q52" s="544" t="s">
        <v>3200</v>
      </c>
      <c r="R52" s="538"/>
      <c r="S52" s="538"/>
      <c r="T52" s="538"/>
      <c r="U52" s="538"/>
      <c r="V52" s="538"/>
    </row>
    <row r="53" spans="1:22" ht="150" customHeight="1">
      <c r="A53" s="591">
        <v>1</v>
      </c>
      <c r="B53" s="980" t="s">
        <v>310</v>
      </c>
      <c r="C53" s="939"/>
      <c r="D53" s="544" t="s">
        <v>3205</v>
      </c>
      <c r="E53" s="544" t="s">
        <v>3206</v>
      </c>
      <c r="F53" s="544" t="s">
        <v>3207</v>
      </c>
      <c r="G53" s="544" t="s">
        <v>158</v>
      </c>
      <c r="H53" s="544" t="s">
        <v>175</v>
      </c>
      <c r="I53" s="544" t="s">
        <v>3208</v>
      </c>
      <c r="J53" s="592">
        <v>2</v>
      </c>
      <c r="K53" s="592">
        <v>2</v>
      </c>
      <c r="L53" s="544" t="s">
        <v>169</v>
      </c>
      <c r="M53" s="544" t="s">
        <v>162</v>
      </c>
      <c r="N53" s="592">
        <f>(J53/K53)*100</f>
        <v>100</v>
      </c>
      <c r="O53" s="592">
        <v>6</v>
      </c>
      <c r="P53" s="544" t="s">
        <v>3072</v>
      </c>
      <c r="Q53" s="544" t="s">
        <v>3200</v>
      </c>
      <c r="R53" s="538"/>
      <c r="S53" s="538"/>
      <c r="T53" s="538"/>
      <c r="U53" s="538"/>
      <c r="V53" s="538"/>
    </row>
    <row r="54" spans="1:22" ht="18" customHeight="1">
      <c r="A54" s="579"/>
      <c r="B54" s="579"/>
      <c r="C54" s="599"/>
      <c r="D54" s="579"/>
      <c r="E54" s="579"/>
      <c r="F54" s="579"/>
      <c r="G54" s="579"/>
      <c r="H54" s="579"/>
      <c r="I54" s="579"/>
      <c r="J54" s="579"/>
      <c r="K54" s="579"/>
      <c r="L54" s="579"/>
      <c r="M54" s="579"/>
      <c r="N54" s="579"/>
      <c r="O54" s="579"/>
      <c r="P54" s="579"/>
      <c r="Q54" s="579"/>
      <c r="R54" s="538"/>
      <c r="S54" s="538"/>
      <c r="T54" s="538"/>
      <c r="U54" s="538"/>
      <c r="V54" s="538"/>
    </row>
    <row r="55" spans="1:22" ht="19.5" customHeight="1">
      <c r="A55" s="584"/>
      <c r="B55" s="600" t="s">
        <v>396</v>
      </c>
      <c r="C55" s="839" t="s">
        <v>4251</v>
      </c>
      <c r="D55" s="840"/>
      <c r="E55" s="840"/>
      <c r="F55" s="840"/>
      <c r="G55" s="840"/>
      <c r="H55" s="841"/>
      <c r="I55" s="566"/>
      <c r="J55" s="567"/>
      <c r="K55" s="567"/>
      <c r="L55" s="566"/>
      <c r="M55" s="566"/>
      <c r="N55" s="568"/>
      <c r="O55" s="568"/>
      <c r="P55" s="566"/>
      <c r="Q55" s="566"/>
      <c r="R55" s="566"/>
      <c r="S55" s="530"/>
      <c r="T55" s="530"/>
      <c r="U55" s="538"/>
      <c r="V55" s="538"/>
    </row>
    <row r="56" spans="1:22" ht="19.5" customHeight="1">
      <c r="A56" s="530"/>
      <c r="B56" s="600" t="s">
        <v>398</v>
      </c>
      <c r="C56" s="839" t="s">
        <v>3330</v>
      </c>
      <c r="D56" s="840"/>
      <c r="E56" s="840"/>
      <c r="F56" s="840"/>
      <c r="G56" s="840"/>
      <c r="H56" s="841"/>
      <c r="I56" s="566"/>
      <c r="J56" s="567"/>
      <c r="K56" s="567"/>
      <c r="L56" s="566"/>
      <c r="M56" s="566"/>
      <c r="N56" s="568"/>
      <c r="O56" s="568"/>
      <c r="P56" s="566"/>
      <c r="Q56" s="566"/>
      <c r="R56" s="566"/>
      <c r="S56" s="530"/>
      <c r="T56" s="530"/>
      <c r="U56" s="538"/>
      <c r="V56" s="538"/>
    </row>
    <row r="57" spans="1:22" ht="19.5" customHeight="1">
      <c r="A57" s="530"/>
      <c r="B57" s="600" t="s">
        <v>668</v>
      </c>
      <c r="C57" s="946" t="s">
        <v>724</v>
      </c>
      <c r="D57" s="938"/>
      <c r="E57" s="938"/>
      <c r="F57" s="938"/>
      <c r="G57" s="938"/>
      <c r="H57" s="939"/>
      <c r="I57" s="566"/>
      <c r="J57" s="567"/>
      <c r="K57" s="567"/>
      <c r="L57" s="566"/>
      <c r="M57" s="566"/>
      <c r="N57" s="568"/>
      <c r="O57" s="568"/>
      <c r="P57" s="566"/>
      <c r="Q57" s="566"/>
      <c r="R57" s="566"/>
      <c r="S57" s="530"/>
      <c r="T57" s="530"/>
      <c r="U57" s="538"/>
      <c r="V57" s="538"/>
    </row>
    <row r="58" spans="1:22" ht="19.5" customHeight="1">
      <c r="A58" s="530"/>
      <c r="B58" s="600" t="s">
        <v>402</v>
      </c>
      <c r="C58" s="946" t="s">
        <v>403</v>
      </c>
      <c r="D58" s="938"/>
      <c r="E58" s="938"/>
      <c r="F58" s="938"/>
      <c r="G58" s="938"/>
      <c r="H58" s="939"/>
      <c r="I58" s="566"/>
      <c r="J58" s="567"/>
      <c r="K58" s="567"/>
      <c r="L58" s="566"/>
      <c r="M58" s="566"/>
      <c r="N58" s="568"/>
      <c r="O58" s="568"/>
      <c r="P58" s="566"/>
      <c r="Q58" s="566"/>
      <c r="R58" s="566"/>
      <c r="S58" s="530"/>
      <c r="T58" s="530"/>
      <c r="U58" s="538"/>
      <c r="V58" s="538"/>
    </row>
    <row r="59" spans="1:22" ht="19.5" customHeight="1">
      <c r="A59" s="530"/>
      <c r="B59" s="600" t="s">
        <v>404</v>
      </c>
      <c r="C59" s="946" t="s">
        <v>405</v>
      </c>
      <c r="D59" s="938"/>
      <c r="E59" s="938"/>
      <c r="F59" s="938"/>
      <c r="G59" s="938"/>
      <c r="H59" s="939"/>
      <c r="I59" s="566"/>
      <c r="J59" s="567"/>
      <c r="K59" s="567"/>
      <c r="L59" s="566"/>
      <c r="M59" s="566"/>
      <c r="N59" s="568"/>
      <c r="O59" s="568"/>
      <c r="P59" s="566"/>
      <c r="Q59" s="566"/>
      <c r="R59" s="566"/>
      <c r="S59" s="530"/>
      <c r="T59" s="530"/>
      <c r="U59" s="538"/>
      <c r="V59" s="538"/>
    </row>
    <row r="60" spans="1:22" ht="19.5" customHeight="1">
      <c r="A60" s="530"/>
      <c r="B60" s="600" t="s">
        <v>406</v>
      </c>
      <c r="C60" s="943" t="s">
        <v>3209</v>
      </c>
      <c r="D60" s="938"/>
      <c r="E60" s="938"/>
      <c r="F60" s="938"/>
      <c r="G60" s="938"/>
      <c r="H60" s="939"/>
      <c r="I60" s="566"/>
      <c r="J60" s="567"/>
      <c r="K60" s="567"/>
      <c r="L60" s="566"/>
      <c r="M60" s="566"/>
      <c r="N60" s="568"/>
      <c r="O60" s="568"/>
      <c r="P60" s="566"/>
      <c r="Q60" s="566"/>
      <c r="R60" s="566"/>
      <c r="S60" s="530"/>
      <c r="T60" s="530"/>
      <c r="U60" s="538"/>
      <c r="V60" s="538"/>
    </row>
    <row r="61" spans="1:22" ht="19.5" customHeight="1">
      <c r="A61" s="530"/>
      <c r="B61" s="600" t="s">
        <v>408</v>
      </c>
      <c r="C61" s="946" t="s">
        <v>3210</v>
      </c>
      <c r="D61" s="938"/>
      <c r="E61" s="938"/>
      <c r="F61" s="938"/>
      <c r="G61" s="938"/>
      <c r="H61" s="939"/>
      <c r="I61" s="566"/>
      <c r="J61" s="567"/>
      <c r="K61" s="567"/>
      <c r="L61" s="566"/>
      <c r="M61" s="566"/>
      <c r="N61" s="568"/>
      <c r="O61" s="568"/>
      <c r="P61" s="566"/>
      <c r="Q61" s="566"/>
      <c r="R61" s="566"/>
      <c r="S61" s="530"/>
      <c r="T61" s="530"/>
      <c r="U61" s="538"/>
      <c r="V61" s="538"/>
    </row>
    <row r="62" spans="1:22" ht="19.5" customHeight="1">
      <c r="A62" s="530"/>
      <c r="B62" s="569"/>
      <c r="C62" s="569"/>
      <c r="D62" s="566"/>
      <c r="E62" s="566"/>
      <c r="F62" s="566"/>
      <c r="G62" s="566"/>
      <c r="H62" s="566"/>
      <c r="I62" s="566"/>
      <c r="J62" s="567"/>
      <c r="K62" s="567"/>
      <c r="L62" s="566"/>
      <c r="M62" s="566"/>
      <c r="N62" s="568"/>
      <c r="O62" s="568"/>
      <c r="P62" s="566"/>
      <c r="Q62" s="566"/>
      <c r="R62" s="530"/>
      <c r="S62" s="530"/>
      <c r="T62" s="530"/>
      <c r="U62" s="538"/>
      <c r="V62" s="538"/>
    </row>
    <row r="63" spans="1:22" ht="15.75" customHeight="1">
      <c r="A63" s="579"/>
      <c r="B63" s="943" t="s">
        <v>410</v>
      </c>
      <c r="C63" s="938"/>
      <c r="D63" s="938"/>
      <c r="E63" s="938"/>
      <c r="F63" s="938"/>
      <c r="G63" s="938"/>
      <c r="H63" s="939"/>
      <c r="I63" s="530"/>
      <c r="J63" s="531"/>
      <c r="K63" s="531"/>
      <c r="L63" s="530"/>
      <c r="M63" s="530"/>
      <c r="N63" s="531"/>
      <c r="O63" s="531"/>
      <c r="P63" s="530"/>
      <c r="Q63" s="530"/>
      <c r="R63" s="538"/>
      <c r="S63" s="538"/>
      <c r="T63" s="538"/>
      <c r="U63" s="538"/>
      <c r="V63" s="538"/>
    </row>
    <row r="64" spans="1:22" ht="15.75" hidden="1" customHeight="1">
      <c r="A64" s="579"/>
      <c r="B64" s="579"/>
      <c r="C64" s="601"/>
      <c r="D64" s="579"/>
      <c r="E64" s="579"/>
      <c r="F64" s="579"/>
      <c r="G64" s="579"/>
      <c r="H64" s="579"/>
      <c r="I64" s="579"/>
      <c r="J64" s="579"/>
      <c r="K64" s="579"/>
      <c r="L64" s="579"/>
      <c r="M64" s="579"/>
      <c r="N64" s="579"/>
      <c r="O64" s="579"/>
      <c r="P64" s="579"/>
      <c r="Q64" s="579"/>
      <c r="R64" s="538"/>
      <c r="S64" s="538"/>
      <c r="T64" s="538"/>
      <c r="U64" s="538"/>
      <c r="V64" s="538"/>
    </row>
    <row r="65" spans="1:22" ht="15.75" hidden="1" customHeight="1">
      <c r="A65" s="579"/>
      <c r="B65" s="602"/>
      <c r="C65" s="603"/>
      <c r="D65" s="602"/>
      <c r="E65" s="602"/>
      <c r="F65" s="602"/>
      <c r="G65" s="602"/>
      <c r="H65" s="602"/>
      <c r="I65" s="602"/>
      <c r="J65" s="602"/>
      <c r="K65" s="602"/>
      <c r="L65" s="602"/>
      <c r="M65" s="602"/>
      <c r="N65" s="602"/>
      <c r="O65" s="602"/>
      <c r="P65" s="602"/>
      <c r="Q65" s="602"/>
      <c r="R65" s="538"/>
      <c r="S65" s="538"/>
      <c r="T65" s="538"/>
      <c r="U65" s="538"/>
      <c r="V65" s="538"/>
    </row>
    <row r="66" spans="1:22" ht="15.75" hidden="1" customHeight="1">
      <c r="A66" s="579"/>
      <c r="B66" s="602"/>
      <c r="C66" s="603"/>
      <c r="D66" s="602"/>
      <c r="E66" s="602"/>
      <c r="F66" s="602"/>
      <c r="G66" s="602"/>
      <c r="H66" s="602"/>
      <c r="I66" s="602"/>
      <c r="J66" s="602"/>
      <c r="K66" s="602"/>
      <c r="L66" s="602"/>
      <c r="M66" s="602"/>
      <c r="N66" s="602"/>
      <c r="O66" s="602"/>
      <c r="P66" s="602"/>
      <c r="Q66" s="602"/>
      <c r="R66" s="538"/>
      <c r="S66" s="538"/>
      <c r="T66" s="538"/>
      <c r="U66" s="538"/>
      <c r="V66" s="538"/>
    </row>
    <row r="67" spans="1:22" ht="15.75" hidden="1" customHeight="1">
      <c r="A67" s="579"/>
      <c r="B67" s="602"/>
      <c r="C67" s="603"/>
      <c r="D67" s="602"/>
      <c r="E67" s="602"/>
      <c r="F67" s="602"/>
      <c r="G67" s="602"/>
      <c r="H67" s="602"/>
      <c r="I67" s="602"/>
      <c r="J67" s="602"/>
      <c r="K67" s="602"/>
      <c r="L67" s="602"/>
      <c r="M67" s="602"/>
      <c r="N67" s="602"/>
      <c r="O67" s="602"/>
      <c r="P67" s="602"/>
      <c r="Q67" s="602"/>
      <c r="R67" s="538"/>
      <c r="S67" s="538"/>
      <c r="T67" s="538"/>
      <c r="U67" s="538"/>
      <c r="V67" s="538"/>
    </row>
    <row r="68" spans="1:22" ht="15.75" hidden="1" customHeight="1">
      <c r="A68" s="579"/>
      <c r="B68" s="602"/>
      <c r="C68" s="603"/>
      <c r="D68" s="602"/>
      <c r="E68" s="602"/>
      <c r="F68" s="602"/>
      <c r="G68" s="602"/>
      <c r="H68" s="602"/>
      <c r="I68" s="602"/>
      <c r="J68" s="602"/>
      <c r="K68" s="602"/>
      <c r="L68" s="602"/>
      <c r="M68" s="602"/>
      <c r="N68" s="602"/>
      <c r="O68" s="602"/>
      <c r="P68" s="602"/>
      <c r="Q68" s="602"/>
      <c r="R68" s="538"/>
      <c r="S68" s="538"/>
      <c r="T68" s="538"/>
      <c r="U68" s="538"/>
      <c r="V68" s="538"/>
    </row>
    <row r="69" spans="1:22" ht="15.75" hidden="1" customHeight="1">
      <c r="A69" s="579"/>
      <c r="B69" s="602"/>
      <c r="C69" s="603"/>
      <c r="D69" s="602"/>
      <c r="E69" s="602"/>
      <c r="F69" s="602"/>
      <c r="G69" s="602"/>
      <c r="H69" s="602"/>
      <c r="I69" s="602"/>
      <c r="J69" s="602"/>
      <c r="K69" s="602"/>
      <c r="L69" s="602"/>
      <c r="M69" s="602"/>
      <c r="N69" s="602"/>
      <c r="O69" s="602"/>
      <c r="P69" s="602"/>
      <c r="Q69" s="602"/>
      <c r="R69" s="538"/>
      <c r="S69" s="538"/>
      <c r="T69" s="538"/>
      <c r="U69" s="538"/>
      <c r="V69" s="538"/>
    </row>
    <row r="70" spans="1:22" ht="15.75" hidden="1" customHeight="1">
      <c r="A70" s="579"/>
      <c r="B70" s="602"/>
      <c r="C70" s="603"/>
      <c r="D70" s="602"/>
      <c r="E70" s="602"/>
      <c r="F70" s="602"/>
      <c r="G70" s="602"/>
      <c r="H70" s="602"/>
      <c r="I70" s="602"/>
      <c r="J70" s="602"/>
      <c r="K70" s="602"/>
      <c r="L70" s="602"/>
      <c r="M70" s="602"/>
      <c r="N70" s="602"/>
      <c r="O70" s="602"/>
      <c r="P70" s="602"/>
      <c r="Q70" s="602"/>
      <c r="R70" s="579"/>
      <c r="S70" s="579"/>
      <c r="T70" s="579"/>
      <c r="U70" s="579"/>
      <c r="V70" s="579"/>
    </row>
    <row r="71" spans="1:22" ht="15.75" hidden="1" customHeight="1">
      <c r="A71" s="579"/>
      <c r="B71" s="602"/>
      <c r="C71" s="603"/>
      <c r="D71" s="602"/>
      <c r="E71" s="602"/>
      <c r="F71" s="602"/>
      <c r="G71" s="602"/>
      <c r="H71" s="602"/>
      <c r="I71" s="602"/>
      <c r="J71" s="602"/>
      <c r="K71" s="602"/>
      <c r="L71" s="602"/>
      <c r="M71" s="602"/>
      <c r="N71" s="602"/>
      <c r="O71" s="602"/>
      <c r="P71" s="602"/>
      <c r="Q71" s="602"/>
      <c r="R71" s="579"/>
      <c r="S71" s="579"/>
      <c r="T71" s="579"/>
      <c r="U71" s="579"/>
      <c r="V71" s="579"/>
    </row>
    <row r="72" spans="1:22" ht="15.75" hidden="1" customHeight="1">
      <c r="A72" s="579"/>
      <c r="B72" s="602"/>
      <c r="C72" s="603"/>
      <c r="D72" s="602"/>
      <c r="E72" s="602"/>
      <c r="F72" s="602"/>
      <c r="G72" s="602"/>
      <c r="H72" s="602"/>
      <c r="I72" s="602"/>
      <c r="J72" s="602"/>
      <c r="K72" s="602"/>
      <c r="L72" s="602"/>
      <c r="M72" s="602"/>
      <c r="N72" s="602"/>
      <c r="O72" s="602"/>
      <c r="P72" s="602"/>
      <c r="Q72" s="602"/>
      <c r="R72" s="579"/>
      <c r="S72" s="579"/>
      <c r="T72" s="579"/>
      <c r="U72" s="579"/>
      <c r="V72" s="579"/>
    </row>
    <row r="73" spans="1:22" ht="15.75" hidden="1" customHeight="1">
      <c r="A73" s="579"/>
      <c r="B73" s="602"/>
      <c r="C73" s="603"/>
      <c r="D73" s="602"/>
      <c r="E73" s="602"/>
      <c r="F73" s="602"/>
      <c r="G73" s="602"/>
      <c r="H73" s="602"/>
      <c r="I73" s="602"/>
      <c r="J73" s="602"/>
      <c r="K73" s="602"/>
      <c r="L73" s="602"/>
      <c r="M73" s="602"/>
      <c r="N73" s="602"/>
      <c r="O73" s="602"/>
      <c r="P73" s="602"/>
      <c r="Q73" s="602"/>
      <c r="R73" s="579"/>
      <c r="S73" s="579"/>
      <c r="T73" s="579"/>
      <c r="U73" s="579"/>
      <c r="V73" s="579"/>
    </row>
    <row r="74" spans="1:22" ht="15.75" hidden="1" customHeight="1">
      <c r="A74" s="579"/>
      <c r="B74" s="602"/>
      <c r="C74" s="603"/>
      <c r="D74" s="602"/>
      <c r="E74" s="602"/>
      <c r="F74" s="602"/>
      <c r="G74" s="602"/>
      <c r="H74" s="602"/>
      <c r="I74" s="602"/>
      <c r="J74" s="602"/>
      <c r="K74" s="602"/>
      <c r="L74" s="602"/>
      <c r="M74" s="602"/>
      <c r="N74" s="602"/>
      <c r="O74" s="602"/>
      <c r="P74" s="602"/>
      <c r="Q74" s="602"/>
      <c r="R74" s="579"/>
      <c r="S74" s="579"/>
      <c r="T74" s="579"/>
      <c r="U74" s="579"/>
      <c r="V74" s="579"/>
    </row>
    <row r="75" spans="1:22" ht="15.75" hidden="1" customHeight="1">
      <c r="A75" s="579"/>
      <c r="B75" s="602"/>
      <c r="C75" s="603"/>
      <c r="D75" s="602"/>
      <c r="E75" s="602"/>
      <c r="F75" s="602"/>
      <c r="G75" s="602"/>
      <c r="H75" s="602"/>
      <c r="I75" s="602"/>
      <c r="J75" s="602"/>
      <c r="K75" s="602"/>
      <c r="L75" s="602"/>
      <c r="M75" s="602"/>
      <c r="N75" s="602"/>
      <c r="O75" s="602"/>
      <c r="P75" s="602"/>
      <c r="Q75" s="602"/>
      <c r="R75" s="579"/>
      <c r="S75" s="579"/>
      <c r="T75" s="579"/>
      <c r="U75" s="579"/>
      <c r="V75" s="579"/>
    </row>
    <row r="76" spans="1:22" ht="18" customHeight="1">
      <c r="A76" s="579"/>
      <c r="B76" s="579"/>
      <c r="C76" s="599"/>
      <c r="D76" s="579"/>
      <c r="E76" s="579"/>
      <c r="F76" s="579"/>
      <c r="G76" s="579"/>
      <c r="H76" s="579"/>
      <c r="I76" s="579"/>
      <c r="J76" s="579"/>
      <c r="K76" s="579"/>
      <c r="L76" s="579"/>
      <c r="M76" s="579"/>
      <c r="N76" s="579"/>
      <c r="O76" s="579"/>
      <c r="P76" s="579"/>
      <c r="Q76" s="579"/>
      <c r="R76" s="538"/>
      <c r="S76" s="538"/>
      <c r="T76" s="538"/>
      <c r="U76" s="538"/>
      <c r="V76" s="538"/>
    </row>
    <row r="77" spans="1:22" ht="18" hidden="1" customHeight="1">
      <c r="A77" s="579"/>
      <c r="B77" s="579"/>
      <c r="C77" s="599"/>
      <c r="D77" s="579"/>
      <c r="E77" s="579"/>
      <c r="F77" s="579"/>
      <c r="G77" s="579"/>
      <c r="H77" s="579"/>
      <c r="I77" s="579"/>
      <c r="J77" s="579"/>
      <c r="K77" s="579"/>
      <c r="L77" s="579"/>
      <c r="M77" s="579"/>
      <c r="N77" s="579"/>
      <c r="O77" s="579"/>
      <c r="P77" s="579"/>
      <c r="Q77" s="579"/>
      <c r="R77" s="538"/>
      <c r="S77" s="538"/>
      <c r="T77" s="538"/>
      <c r="U77" s="538"/>
      <c r="V77" s="538"/>
    </row>
    <row r="78" spans="1:22" ht="18" hidden="1" customHeight="1">
      <c r="A78" s="579"/>
      <c r="B78" s="579"/>
      <c r="C78" s="599"/>
      <c r="D78" s="579"/>
      <c r="E78" s="579"/>
      <c r="F78" s="579"/>
      <c r="G78" s="579"/>
      <c r="H78" s="579"/>
      <c r="I78" s="579"/>
      <c r="J78" s="579"/>
      <c r="K78" s="579"/>
      <c r="L78" s="579"/>
      <c r="M78" s="579"/>
      <c r="N78" s="579"/>
      <c r="O78" s="579"/>
      <c r="P78" s="579"/>
      <c r="Q78" s="579"/>
      <c r="R78" s="538"/>
      <c r="S78" s="538"/>
      <c r="T78" s="538"/>
      <c r="U78" s="538"/>
      <c r="V78" s="538"/>
    </row>
    <row r="79" spans="1:22" ht="18" hidden="1" customHeight="1">
      <c r="A79" s="579"/>
      <c r="B79" s="579"/>
      <c r="C79" s="599"/>
      <c r="D79" s="579"/>
      <c r="E79" s="579"/>
      <c r="F79" s="579"/>
      <c r="G79" s="579"/>
      <c r="H79" s="579"/>
      <c r="I79" s="579"/>
      <c r="J79" s="579"/>
      <c r="K79" s="579"/>
      <c r="L79" s="579"/>
      <c r="M79" s="579"/>
      <c r="N79" s="579"/>
      <c r="O79" s="579"/>
      <c r="P79" s="579"/>
      <c r="Q79" s="579"/>
      <c r="R79" s="538"/>
      <c r="S79" s="538"/>
      <c r="T79" s="538"/>
      <c r="U79" s="538"/>
      <c r="V79" s="538"/>
    </row>
    <row r="80" spans="1:22" ht="18" hidden="1" customHeight="1">
      <c r="A80" s="579"/>
      <c r="B80" s="579"/>
      <c r="C80" s="599"/>
      <c r="D80" s="579"/>
      <c r="E80" s="579"/>
      <c r="F80" s="579"/>
      <c r="G80" s="579"/>
      <c r="H80" s="579"/>
      <c r="I80" s="579"/>
      <c r="J80" s="579"/>
      <c r="K80" s="579"/>
      <c r="L80" s="579"/>
      <c r="M80" s="579"/>
      <c r="N80" s="579"/>
      <c r="O80" s="579"/>
      <c r="P80" s="579"/>
      <c r="Q80" s="579"/>
      <c r="R80" s="538"/>
      <c r="S80" s="538"/>
      <c r="T80" s="538"/>
      <c r="U80" s="538"/>
      <c r="V80" s="538"/>
    </row>
    <row r="81" spans="1:22" ht="18" hidden="1" customHeight="1">
      <c r="A81" s="579"/>
      <c r="B81" s="579"/>
      <c r="C81" s="599"/>
      <c r="D81" s="579"/>
      <c r="E81" s="579"/>
      <c r="F81" s="579"/>
      <c r="G81" s="579"/>
      <c r="H81" s="579"/>
      <c r="I81" s="579"/>
      <c r="J81" s="579"/>
      <c r="K81" s="579"/>
      <c r="L81" s="579"/>
      <c r="M81" s="579"/>
      <c r="N81" s="579"/>
      <c r="O81" s="579"/>
      <c r="P81" s="579"/>
      <c r="Q81" s="579"/>
      <c r="R81" s="538"/>
      <c r="S81" s="538"/>
      <c r="T81" s="538"/>
      <c r="U81" s="538"/>
      <c r="V81" s="538"/>
    </row>
    <row r="82" spans="1:22" ht="18" hidden="1" customHeight="1">
      <c r="A82" s="579"/>
      <c r="B82" s="579"/>
      <c r="C82" s="599"/>
      <c r="D82" s="579"/>
      <c r="E82" s="579"/>
      <c r="F82" s="579"/>
      <c r="G82" s="579"/>
      <c r="H82" s="579"/>
      <c r="I82" s="579"/>
      <c r="J82" s="579"/>
      <c r="K82" s="579"/>
      <c r="L82" s="579"/>
      <c r="M82" s="579"/>
      <c r="N82" s="579"/>
      <c r="O82" s="579"/>
      <c r="P82" s="579"/>
      <c r="Q82" s="579"/>
      <c r="R82" s="538"/>
      <c r="S82" s="538"/>
      <c r="T82" s="538"/>
      <c r="U82" s="538"/>
      <c r="V82" s="538"/>
    </row>
    <row r="83" spans="1:22" ht="18" hidden="1" customHeight="1">
      <c r="A83" s="579"/>
      <c r="B83" s="579"/>
      <c r="C83" s="599"/>
      <c r="D83" s="579"/>
      <c r="E83" s="579"/>
      <c r="F83" s="579"/>
      <c r="G83" s="579"/>
      <c r="H83" s="579"/>
      <c r="I83" s="579"/>
      <c r="J83" s="579"/>
      <c r="K83" s="579"/>
      <c r="L83" s="579"/>
      <c r="M83" s="579"/>
      <c r="N83" s="579"/>
      <c r="O83" s="579"/>
      <c r="P83" s="579"/>
      <c r="Q83" s="579"/>
      <c r="R83" s="538"/>
      <c r="S83" s="538"/>
      <c r="T83" s="538"/>
      <c r="U83" s="538"/>
      <c r="V83" s="538"/>
    </row>
    <row r="84" spans="1:22" ht="18" hidden="1" customHeight="1">
      <c r="A84" s="579"/>
      <c r="B84" s="579"/>
      <c r="C84" s="599"/>
      <c r="D84" s="579"/>
      <c r="E84" s="579"/>
      <c r="F84" s="579"/>
      <c r="G84" s="579"/>
      <c r="H84" s="579"/>
      <c r="I84" s="579"/>
      <c r="J84" s="579"/>
      <c r="K84" s="579"/>
      <c r="L84" s="579"/>
      <c r="M84" s="579"/>
      <c r="N84" s="579"/>
      <c r="O84" s="579"/>
      <c r="P84" s="579"/>
      <c r="Q84" s="579"/>
      <c r="R84" s="538"/>
      <c r="S84" s="538"/>
      <c r="T84" s="538"/>
      <c r="U84" s="538"/>
      <c r="V84" s="538"/>
    </row>
    <row r="85" spans="1:22" ht="18" hidden="1" customHeight="1">
      <c r="A85" s="579"/>
      <c r="B85" s="579"/>
      <c r="C85" s="599"/>
      <c r="D85" s="579"/>
      <c r="E85" s="579"/>
      <c r="F85" s="579"/>
      <c r="G85" s="579"/>
      <c r="H85" s="579"/>
      <c r="I85" s="579"/>
      <c r="J85" s="579"/>
      <c r="K85" s="579"/>
      <c r="L85" s="579"/>
      <c r="M85" s="579"/>
      <c r="N85" s="579"/>
      <c r="O85" s="579"/>
      <c r="P85" s="579"/>
      <c r="Q85" s="579"/>
      <c r="R85" s="538"/>
      <c r="S85" s="538"/>
      <c r="T85" s="538"/>
      <c r="U85" s="538"/>
      <c r="V85" s="538"/>
    </row>
    <row r="86" spans="1:22" ht="18" hidden="1" customHeight="1">
      <c r="A86" s="579"/>
      <c r="B86" s="579"/>
      <c r="C86" s="599"/>
      <c r="D86" s="579"/>
      <c r="E86" s="579"/>
      <c r="F86" s="579"/>
      <c r="G86" s="579"/>
      <c r="H86" s="579"/>
      <c r="I86" s="579"/>
      <c r="J86" s="579"/>
      <c r="K86" s="579"/>
      <c r="L86" s="579"/>
      <c r="M86" s="579"/>
      <c r="N86" s="579"/>
      <c r="O86" s="579"/>
      <c r="P86" s="579"/>
      <c r="Q86" s="579"/>
      <c r="R86" s="538"/>
      <c r="S86" s="538"/>
      <c r="T86" s="538"/>
      <c r="U86" s="538"/>
      <c r="V86" s="538"/>
    </row>
    <row r="87" spans="1:22" ht="18" hidden="1" customHeight="1">
      <c r="A87" s="579"/>
      <c r="B87" s="579"/>
      <c r="C87" s="599"/>
      <c r="D87" s="579"/>
      <c r="E87" s="579"/>
      <c r="F87" s="579"/>
      <c r="G87" s="579"/>
      <c r="H87" s="579"/>
      <c r="I87" s="579"/>
      <c r="J87" s="579"/>
      <c r="K87" s="579"/>
      <c r="L87" s="579"/>
      <c r="M87" s="579"/>
      <c r="N87" s="579"/>
      <c r="O87" s="579"/>
      <c r="P87" s="579"/>
      <c r="Q87" s="579"/>
      <c r="R87" s="538"/>
      <c r="S87" s="538"/>
      <c r="T87" s="538"/>
      <c r="U87" s="538"/>
      <c r="V87" s="538"/>
    </row>
    <row r="88" spans="1:22" ht="18" hidden="1" customHeight="1">
      <c r="A88" s="579"/>
      <c r="B88" s="579"/>
      <c r="C88" s="599"/>
      <c r="D88" s="579"/>
      <c r="E88" s="579"/>
      <c r="F88" s="579"/>
      <c r="G88" s="579"/>
      <c r="H88" s="579"/>
      <c r="I88" s="579"/>
      <c r="J88" s="579"/>
      <c r="K88" s="579"/>
      <c r="L88" s="579"/>
      <c r="M88" s="579"/>
      <c r="N88" s="579"/>
      <c r="O88" s="579"/>
      <c r="P88" s="579"/>
      <c r="Q88" s="579"/>
      <c r="R88" s="538"/>
      <c r="S88" s="538"/>
      <c r="T88" s="538"/>
      <c r="U88" s="538"/>
      <c r="V88" s="538"/>
    </row>
    <row r="89" spans="1:22" ht="18" hidden="1" customHeight="1">
      <c r="A89" s="579"/>
      <c r="B89" s="579"/>
      <c r="C89" s="599"/>
      <c r="D89" s="579"/>
      <c r="E89" s="579"/>
      <c r="F89" s="579"/>
      <c r="G89" s="579"/>
      <c r="H89" s="579"/>
      <c r="I89" s="579"/>
      <c r="J89" s="579"/>
      <c r="K89" s="579"/>
      <c r="L89" s="579"/>
      <c r="M89" s="579"/>
      <c r="N89" s="579"/>
      <c r="O89" s="579"/>
      <c r="P89" s="579"/>
      <c r="Q89" s="579"/>
      <c r="R89" s="538"/>
      <c r="S89" s="538"/>
      <c r="T89" s="538"/>
      <c r="U89" s="538"/>
      <c r="V89" s="538"/>
    </row>
    <row r="90" spans="1:22" ht="15.75" hidden="1" customHeight="1">
      <c r="A90" s="579"/>
      <c r="B90" s="579"/>
      <c r="C90" s="599"/>
      <c r="D90" s="579"/>
      <c r="E90" s="579"/>
      <c r="F90" s="579"/>
      <c r="G90" s="579"/>
      <c r="H90" s="579"/>
      <c r="I90" s="579"/>
      <c r="J90" s="579"/>
      <c r="K90" s="579"/>
      <c r="L90" s="579"/>
      <c r="M90" s="579"/>
      <c r="N90" s="579"/>
      <c r="O90" s="579"/>
      <c r="P90" s="579"/>
      <c r="Q90" s="579"/>
      <c r="R90" s="538"/>
      <c r="S90" s="538"/>
      <c r="T90" s="538"/>
      <c r="U90" s="538"/>
      <c r="V90" s="538"/>
    </row>
    <row r="91" spans="1:22" ht="15.75" hidden="1" customHeight="1">
      <c r="A91" s="579"/>
      <c r="B91" s="579"/>
      <c r="C91" s="599"/>
      <c r="D91" s="579"/>
      <c r="E91" s="579"/>
      <c r="F91" s="579"/>
      <c r="G91" s="579"/>
      <c r="H91" s="579"/>
      <c r="I91" s="579"/>
      <c r="J91" s="579"/>
      <c r="K91" s="579"/>
      <c r="L91" s="579"/>
      <c r="M91" s="579"/>
      <c r="N91" s="579"/>
      <c r="O91" s="579"/>
      <c r="P91" s="579"/>
      <c r="Q91" s="579"/>
      <c r="R91" s="538"/>
      <c r="S91" s="538"/>
      <c r="T91" s="538"/>
      <c r="U91" s="538"/>
      <c r="V91" s="538"/>
    </row>
    <row r="92" spans="1:22" ht="15.75" hidden="1" customHeight="1">
      <c r="A92" s="579"/>
      <c r="B92" s="579"/>
      <c r="C92" s="599"/>
      <c r="D92" s="579"/>
      <c r="E92" s="579"/>
      <c r="F92" s="579"/>
      <c r="G92" s="579"/>
      <c r="H92" s="579"/>
      <c r="I92" s="579"/>
      <c r="J92" s="579"/>
      <c r="K92" s="579"/>
      <c r="L92" s="579"/>
      <c r="M92" s="579"/>
      <c r="N92" s="579"/>
      <c r="O92" s="579"/>
      <c r="P92" s="579"/>
      <c r="Q92" s="579"/>
      <c r="R92" s="538"/>
      <c r="S92" s="538"/>
      <c r="T92" s="538"/>
      <c r="U92" s="538"/>
      <c r="V92" s="538"/>
    </row>
    <row r="93" spans="1:22" ht="15.75" hidden="1" customHeight="1">
      <c r="A93" s="579"/>
      <c r="B93" s="579"/>
      <c r="C93" s="599"/>
      <c r="D93" s="579"/>
      <c r="E93" s="579"/>
      <c r="F93" s="579"/>
      <c r="G93" s="579"/>
      <c r="H93" s="579"/>
      <c r="I93" s="579"/>
      <c r="J93" s="579"/>
      <c r="K93" s="579"/>
      <c r="L93" s="579"/>
      <c r="M93" s="579"/>
      <c r="N93" s="579"/>
      <c r="O93" s="579"/>
      <c r="P93" s="579"/>
      <c r="Q93" s="579"/>
      <c r="R93" s="538"/>
      <c r="S93" s="538"/>
      <c r="T93" s="538"/>
      <c r="U93" s="538"/>
      <c r="V93" s="538"/>
    </row>
    <row r="94" spans="1:22" ht="15.75" hidden="1" customHeight="1">
      <c r="A94" s="579"/>
      <c r="B94" s="579"/>
      <c r="C94" s="599"/>
      <c r="D94" s="579"/>
      <c r="E94" s="579"/>
      <c r="F94" s="579"/>
      <c r="G94" s="579"/>
      <c r="H94" s="579"/>
      <c r="I94" s="579"/>
      <c r="J94" s="579"/>
      <c r="K94" s="579"/>
      <c r="L94" s="579"/>
      <c r="M94" s="579"/>
      <c r="N94" s="579"/>
      <c r="O94" s="579"/>
      <c r="P94" s="579"/>
      <c r="Q94" s="579"/>
      <c r="R94" s="538"/>
      <c r="S94" s="538"/>
      <c r="T94" s="538"/>
      <c r="U94" s="538"/>
      <c r="V94" s="538"/>
    </row>
    <row r="95" spans="1:22" ht="15.75" hidden="1" customHeight="1">
      <c r="A95" s="579"/>
      <c r="B95" s="579"/>
      <c r="C95" s="599"/>
      <c r="D95" s="579"/>
      <c r="E95" s="579"/>
      <c r="F95" s="579"/>
      <c r="G95" s="579"/>
      <c r="H95" s="579"/>
      <c r="I95" s="579"/>
      <c r="J95" s="579"/>
      <c r="K95" s="579"/>
      <c r="L95" s="579"/>
      <c r="M95" s="579"/>
      <c r="N95" s="579"/>
      <c r="O95" s="579"/>
      <c r="P95" s="579"/>
      <c r="Q95" s="579"/>
      <c r="R95" s="538"/>
      <c r="S95" s="538"/>
      <c r="T95" s="538"/>
      <c r="U95" s="538"/>
      <c r="V95" s="538"/>
    </row>
    <row r="96" spans="1:22" ht="15.75" hidden="1" customHeight="1">
      <c r="A96" s="579"/>
      <c r="B96" s="579"/>
      <c r="C96" s="599"/>
      <c r="D96" s="579"/>
      <c r="E96" s="579"/>
      <c r="F96" s="579"/>
      <c r="G96" s="579"/>
      <c r="H96" s="579"/>
      <c r="I96" s="579"/>
      <c r="J96" s="579"/>
      <c r="K96" s="579"/>
      <c r="L96" s="579"/>
      <c r="M96" s="579"/>
      <c r="N96" s="579"/>
      <c r="O96" s="579"/>
      <c r="P96" s="579"/>
      <c r="Q96" s="579"/>
      <c r="R96" s="538"/>
      <c r="S96" s="538"/>
      <c r="T96" s="538"/>
      <c r="U96" s="538"/>
      <c r="V96" s="538"/>
    </row>
    <row r="97" spans="1:22" ht="15.75" hidden="1" customHeight="1">
      <c r="A97" s="579"/>
      <c r="B97" s="579"/>
      <c r="C97" s="599"/>
      <c r="D97" s="579"/>
      <c r="E97" s="579"/>
      <c r="F97" s="579"/>
      <c r="G97" s="579"/>
      <c r="H97" s="579"/>
      <c r="I97" s="579"/>
      <c r="J97" s="579"/>
      <c r="K97" s="579"/>
      <c r="L97" s="579"/>
      <c r="M97" s="579"/>
      <c r="N97" s="579"/>
      <c r="O97" s="579"/>
      <c r="P97" s="579"/>
      <c r="Q97" s="579"/>
      <c r="R97" s="538"/>
      <c r="S97" s="538"/>
      <c r="T97" s="538"/>
      <c r="U97" s="538"/>
      <c r="V97" s="538"/>
    </row>
    <row r="98" spans="1:22" ht="15.75" hidden="1" customHeight="1">
      <c r="A98" s="579"/>
      <c r="B98" s="579"/>
      <c r="C98" s="599"/>
      <c r="D98" s="579"/>
      <c r="E98" s="579"/>
      <c r="F98" s="579"/>
      <c r="G98" s="579"/>
      <c r="H98" s="579"/>
      <c r="I98" s="579"/>
      <c r="J98" s="579"/>
      <c r="K98" s="579"/>
      <c r="L98" s="579"/>
      <c r="M98" s="579"/>
      <c r="N98" s="579"/>
      <c r="O98" s="579"/>
      <c r="P98" s="579"/>
      <c r="Q98" s="579"/>
      <c r="R98" s="538"/>
      <c r="S98" s="538"/>
      <c r="T98" s="538"/>
      <c r="U98" s="538"/>
      <c r="V98" s="538"/>
    </row>
    <row r="99" spans="1:22" ht="15.75" hidden="1" customHeight="1">
      <c r="A99" s="579"/>
      <c r="B99" s="579"/>
      <c r="C99" s="599"/>
      <c r="D99" s="579"/>
      <c r="E99" s="579"/>
      <c r="F99" s="579"/>
      <c r="G99" s="579"/>
      <c r="H99" s="579"/>
      <c r="I99" s="579"/>
      <c r="J99" s="579"/>
      <c r="K99" s="579"/>
      <c r="L99" s="579"/>
      <c r="M99" s="579"/>
      <c r="N99" s="579"/>
      <c r="O99" s="579"/>
      <c r="P99" s="579"/>
      <c r="Q99" s="579"/>
      <c r="R99" s="538"/>
      <c r="S99" s="538"/>
      <c r="T99" s="538"/>
      <c r="U99" s="538"/>
      <c r="V99" s="538"/>
    </row>
    <row r="100" spans="1:22" ht="15.75" hidden="1" customHeight="1">
      <c r="A100" s="579"/>
      <c r="B100" s="579"/>
      <c r="C100" s="599"/>
      <c r="D100" s="579"/>
      <c r="E100" s="579"/>
      <c r="F100" s="579"/>
      <c r="G100" s="579"/>
      <c r="H100" s="579"/>
      <c r="I100" s="579"/>
      <c r="J100" s="579"/>
      <c r="K100" s="579"/>
      <c r="L100" s="579"/>
      <c r="M100" s="579"/>
      <c r="N100" s="579"/>
      <c r="O100" s="579"/>
      <c r="P100" s="579"/>
      <c r="Q100" s="579"/>
      <c r="R100" s="538"/>
      <c r="S100" s="538"/>
      <c r="T100" s="538"/>
      <c r="U100" s="538"/>
      <c r="V100" s="538"/>
    </row>
    <row r="101" spans="1:22" ht="15.75" hidden="1" customHeight="1">
      <c r="A101" s="579"/>
      <c r="B101" s="579"/>
      <c r="C101" s="599"/>
      <c r="D101" s="579"/>
      <c r="E101" s="579"/>
      <c r="F101" s="579"/>
      <c r="G101" s="579"/>
      <c r="H101" s="579"/>
      <c r="I101" s="579"/>
      <c r="J101" s="579"/>
      <c r="K101" s="579"/>
      <c r="L101" s="579"/>
      <c r="M101" s="579"/>
      <c r="N101" s="579"/>
      <c r="O101" s="579"/>
      <c r="P101" s="579"/>
      <c r="Q101" s="579"/>
      <c r="R101" s="538"/>
      <c r="S101" s="538"/>
      <c r="T101" s="538"/>
      <c r="U101" s="538"/>
      <c r="V101" s="538"/>
    </row>
    <row r="102" spans="1:22" ht="15.75" hidden="1" customHeight="1">
      <c r="A102" s="579"/>
      <c r="B102" s="579"/>
      <c r="C102" s="599"/>
      <c r="D102" s="579"/>
      <c r="E102" s="579"/>
      <c r="F102" s="579"/>
      <c r="G102" s="579"/>
      <c r="H102" s="579"/>
      <c r="I102" s="579"/>
      <c r="J102" s="579"/>
      <c r="K102" s="579"/>
      <c r="L102" s="579"/>
      <c r="M102" s="579"/>
      <c r="N102" s="579"/>
      <c r="O102" s="579"/>
      <c r="P102" s="579"/>
      <c r="Q102" s="579"/>
      <c r="R102" s="538"/>
      <c r="S102" s="538"/>
      <c r="T102" s="538"/>
      <c r="U102" s="538"/>
      <c r="V102" s="538"/>
    </row>
    <row r="103" spans="1:22" ht="15.75" hidden="1" customHeight="1">
      <c r="A103" s="579"/>
      <c r="B103" s="579"/>
      <c r="C103" s="599"/>
      <c r="D103" s="579"/>
      <c r="E103" s="579"/>
      <c r="F103" s="579"/>
      <c r="G103" s="579"/>
      <c r="H103" s="579"/>
      <c r="I103" s="579"/>
      <c r="J103" s="579"/>
      <c r="K103" s="579"/>
      <c r="L103" s="579"/>
      <c r="M103" s="579"/>
      <c r="N103" s="579"/>
      <c r="O103" s="579"/>
      <c r="P103" s="579"/>
      <c r="Q103" s="579"/>
      <c r="R103" s="538"/>
      <c r="S103" s="538"/>
      <c r="T103" s="538"/>
      <c r="U103" s="538"/>
      <c r="V103" s="538"/>
    </row>
    <row r="104" spans="1:22" ht="15.75" hidden="1" customHeight="1">
      <c r="A104" s="579"/>
      <c r="B104" s="579"/>
      <c r="C104" s="599"/>
      <c r="D104" s="579"/>
      <c r="E104" s="579"/>
      <c r="F104" s="579"/>
      <c r="G104" s="579"/>
      <c r="H104" s="579"/>
      <c r="I104" s="579"/>
      <c r="J104" s="579"/>
      <c r="K104" s="579"/>
      <c r="L104" s="579"/>
      <c r="M104" s="579"/>
      <c r="N104" s="579"/>
      <c r="O104" s="579"/>
      <c r="P104" s="579"/>
      <c r="Q104" s="579"/>
      <c r="R104" s="538"/>
      <c r="S104" s="538"/>
      <c r="T104" s="538"/>
      <c r="U104" s="538"/>
      <c r="V104" s="538"/>
    </row>
    <row r="105" spans="1:22" ht="15.75" hidden="1" customHeight="1">
      <c r="A105" s="579"/>
      <c r="B105" s="579"/>
      <c r="C105" s="599"/>
      <c r="D105" s="579"/>
      <c r="E105" s="579"/>
      <c r="F105" s="579"/>
      <c r="G105" s="579"/>
      <c r="H105" s="579"/>
      <c r="I105" s="579"/>
      <c r="J105" s="579"/>
      <c r="K105" s="579"/>
      <c r="L105" s="579"/>
      <c r="M105" s="579"/>
      <c r="N105" s="579"/>
      <c r="O105" s="579"/>
      <c r="P105" s="579"/>
      <c r="Q105" s="579"/>
      <c r="R105" s="538"/>
      <c r="S105" s="538"/>
      <c r="T105" s="538"/>
      <c r="U105" s="538"/>
      <c r="V105" s="538"/>
    </row>
    <row r="106" spans="1:22" ht="15.75" hidden="1" customHeight="1">
      <c r="A106" s="579"/>
      <c r="B106" s="579"/>
      <c r="C106" s="599"/>
      <c r="D106" s="579"/>
      <c r="E106" s="579"/>
      <c r="F106" s="579"/>
      <c r="G106" s="579"/>
      <c r="H106" s="579"/>
      <c r="I106" s="579"/>
      <c r="J106" s="579"/>
      <c r="K106" s="579"/>
      <c r="L106" s="579"/>
      <c r="M106" s="579"/>
      <c r="N106" s="579"/>
      <c r="O106" s="579"/>
      <c r="P106" s="579"/>
      <c r="Q106" s="579"/>
      <c r="R106" s="538"/>
      <c r="S106" s="538"/>
      <c r="T106" s="538"/>
      <c r="U106" s="538"/>
      <c r="V106" s="538"/>
    </row>
    <row r="107" spans="1:22" ht="15.75" hidden="1" customHeight="1">
      <c r="A107" s="579"/>
      <c r="B107" s="579"/>
      <c r="C107" s="599"/>
      <c r="D107" s="579"/>
      <c r="E107" s="579"/>
      <c r="F107" s="579"/>
      <c r="G107" s="579"/>
      <c r="H107" s="579"/>
      <c r="I107" s="579"/>
      <c r="J107" s="579"/>
      <c r="K107" s="579"/>
      <c r="L107" s="579"/>
      <c r="M107" s="579"/>
      <c r="N107" s="579"/>
      <c r="O107" s="579"/>
      <c r="P107" s="579"/>
      <c r="Q107" s="579"/>
      <c r="R107" s="538"/>
      <c r="S107" s="538"/>
      <c r="T107" s="538"/>
      <c r="U107" s="538"/>
      <c r="V107" s="538"/>
    </row>
    <row r="108" spans="1:22" ht="15.75" hidden="1" customHeight="1">
      <c r="A108" s="579"/>
      <c r="B108" s="579"/>
      <c r="C108" s="599"/>
      <c r="D108" s="579"/>
      <c r="E108" s="579"/>
      <c r="F108" s="579"/>
      <c r="G108" s="579"/>
      <c r="H108" s="579"/>
      <c r="I108" s="579"/>
      <c r="J108" s="579"/>
      <c r="K108" s="579"/>
      <c r="L108" s="579"/>
      <c r="M108" s="579"/>
      <c r="N108" s="579"/>
      <c r="O108" s="579"/>
      <c r="P108" s="579"/>
      <c r="Q108" s="579"/>
      <c r="R108" s="538"/>
      <c r="S108" s="538"/>
      <c r="T108" s="538"/>
      <c r="U108" s="538"/>
      <c r="V108" s="538"/>
    </row>
    <row r="109" spans="1:22" ht="15.75" hidden="1" customHeight="1">
      <c r="A109" s="579"/>
      <c r="B109" s="579"/>
      <c r="C109" s="599"/>
      <c r="D109" s="579"/>
      <c r="E109" s="579"/>
      <c r="F109" s="579"/>
      <c r="G109" s="579"/>
      <c r="H109" s="579"/>
      <c r="I109" s="579"/>
      <c r="J109" s="579"/>
      <c r="K109" s="579"/>
      <c r="L109" s="579"/>
      <c r="M109" s="579"/>
      <c r="N109" s="579"/>
      <c r="O109" s="579"/>
      <c r="P109" s="579"/>
      <c r="Q109" s="579"/>
      <c r="R109" s="538"/>
      <c r="S109" s="538"/>
      <c r="T109" s="538"/>
      <c r="U109" s="538"/>
      <c r="V109" s="538"/>
    </row>
    <row r="110" spans="1:22" ht="15.75" hidden="1" customHeight="1">
      <c r="A110" s="579"/>
      <c r="B110" s="579"/>
      <c r="C110" s="599"/>
      <c r="D110" s="579"/>
      <c r="E110" s="579"/>
      <c r="F110" s="579"/>
      <c r="G110" s="579"/>
      <c r="H110" s="579"/>
      <c r="I110" s="579"/>
      <c r="J110" s="579"/>
      <c r="K110" s="579"/>
      <c r="L110" s="579"/>
      <c r="M110" s="579"/>
      <c r="N110" s="579"/>
      <c r="O110" s="579"/>
      <c r="P110" s="579"/>
      <c r="Q110" s="579"/>
      <c r="R110" s="538"/>
      <c r="S110" s="538"/>
      <c r="T110" s="538"/>
      <c r="U110" s="538"/>
      <c r="V110" s="538"/>
    </row>
    <row r="111" spans="1:22" ht="15.75" hidden="1" customHeight="1">
      <c r="A111" s="579"/>
      <c r="B111" s="579"/>
      <c r="C111" s="599"/>
      <c r="D111" s="579"/>
      <c r="E111" s="579"/>
      <c r="F111" s="579"/>
      <c r="G111" s="579"/>
      <c r="H111" s="579"/>
      <c r="I111" s="579"/>
      <c r="J111" s="579"/>
      <c r="K111" s="579"/>
      <c r="L111" s="579"/>
      <c r="M111" s="579"/>
      <c r="N111" s="579"/>
      <c r="O111" s="579"/>
      <c r="P111" s="579"/>
      <c r="Q111" s="579"/>
      <c r="R111" s="538"/>
      <c r="S111" s="538"/>
      <c r="T111" s="538"/>
      <c r="U111" s="538"/>
      <c r="V111" s="538"/>
    </row>
    <row r="112" spans="1:22" ht="15.75" hidden="1" customHeight="1">
      <c r="A112" s="579"/>
      <c r="B112" s="579"/>
      <c r="C112" s="599"/>
      <c r="D112" s="579"/>
      <c r="E112" s="579"/>
      <c r="F112" s="579"/>
      <c r="G112" s="579"/>
      <c r="H112" s="579"/>
      <c r="I112" s="579"/>
      <c r="J112" s="579"/>
      <c r="K112" s="579"/>
      <c r="L112" s="579"/>
      <c r="M112" s="579"/>
      <c r="N112" s="579"/>
      <c r="O112" s="579"/>
      <c r="P112" s="579"/>
      <c r="Q112" s="579"/>
      <c r="R112" s="538"/>
      <c r="S112" s="538"/>
      <c r="T112" s="538"/>
      <c r="U112" s="538"/>
      <c r="V112" s="538"/>
    </row>
    <row r="113" spans="1:22" ht="15.75" hidden="1" customHeight="1">
      <c r="A113" s="579"/>
      <c r="B113" s="579"/>
      <c r="C113" s="599"/>
      <c r="D113" s="579"/>
      <c r="E113" s="579"/>
      <c r="F113" s="579"/>
      <c r="G113" s="579"/>
      <c r="H113" s="579"/>
      <c r="I113" s="579"/>
      <c r="J113" s="579"/>
      <c r="K113" s="579"/>
      <c r="L113" s="579"/>
      <c r="M113" s="579"/>
      <c r="N113" s="579"/>
      <c r="O113" s="579"/>
      <c r="P113" s="579"/>
      <c r="Q113" s="579"/>
      <c r="R113" s="538"/>
      <c r="S113" s="538"/>
      <c r="T113" s="538"/>
      <c r="U113" s="538"/>
      <c r="V113" s="538"/>
    </row>
    <row r="114" spans="1:22" ht="15.75" hidden="1" customHeight="1">
      <c r="A114" s="579"/>
      <c r="B114" s="579"/>
      <c r="C114" s="599"/>
      <c r="D114" s="579"/>
      <c r="E114" s="579"/>
      <c r="F114" s="579"/>
      <c r="G114" s="579"/>
      <c r="H114" s="579"/>
      <c r="I114" s="579"/>
      <c r="J114" s="579"/>
      <c r="K114" s="579"/>
      <c r="L114" s="579"/>
      <c r="M114" s="579"/>
      <c r="N114" s="579"/>
      <c r="O114" s="579"/>
      <c r="P114" s="579"/>
      <c r="Q114" s="579"/>
      <c r="R114" s="538"/>
      <c r="S114" s="538"/>
      <c r="T114" s="538"/>
      <c r="U114" s="538"/>
      <c r="V114" s="538"/>
    </row>
    <row r="115" spans="1:22" ht="15.75" hidden="1" customHeight="1">
      <c r="A115" s="579"/>
      <c r="B115" s="579"/>
      <c r="C115" s="599"/>
      <c r="D115" s="579"/>
      <c r="E115" s="579"/>
      <c r="F115" s="579"/>
      <c r="G115" s="579"/>
      <c r="H115" s="579"/>
      <c r="I115" s="579"/>
      <c r="J115" s="579"/>
      <c r="K115" s="579"/>
      <c r="L115" s="579"/>
      <c r="M115" s="579"/>
      <c r="N115" s="579"/>
      <c r="O115" s="579"/>
      <c r="P115" s="579"/>
      <c r="Q115" s="579"/>
      <c r="R115" s="538"/>
      <c r="S115" s="538"/>
      <c r="T115" s="538"/>
      <c r="U115" s="538"/>
      <c r="V115" s="538"/>
    </row>
    <row r="116" spans="1:22" ht="15.75" hidden="1" customHeight="1">
      <c r="A116" s="579"/>
      <c r="B116" s="579"/>
      <c r="C116" s="599"/>
      <c r="D116" s="579"/>
      <c r="E116" s="579"/>
      <c r="F116" s="579"/>
      <c r="G116" s="579"/>
      <c r="H116" s="579"/>
      <c r="I116" s="579"/>
      <c r="J116" s="579"/>
      <c r="K116" s="579"/>
      <c r="L116" s="579"/>
      <c r="M116" s="579"/>
      <c r="N116" s="579"/>
      <c r="O116" s="579"/>
      <c r="P116" s="579"/>
      <c r="Q116" s="579"/>
      <c r="R116" s="538"/>
      <c r="S116" s="538"/>
      <c r="T116" s="538"/>
      <c r="U116" s="538"/>
      <c r="V116" s="538"/>
    </row>
    <row r="117" spans="1:22" ht="15.75" hidden="1" customHeight="1">
      <c r="A117" s="579"/>
      <c r="B117" s="579"/>
      <c r="C117" s="599"/>
      <c r="D117" s="579"/>
      <c r="E117" s="579"/>
      <c r="F117" s="579"/>
      <c r="G117" s="579"/>
      <c r="H117" s="579"/>
      <c r="I117" s="579"/>
      <c r="J117" s="579"/>
      <c r="K117" s="579"/>
      <c r="L117" s="579"/>
      <c r="M117" s="579"/>
      <c r="N117" s="579"/>
      <c r="O117" s="579"/>
      <c r="P117" s="579"/>
      <c r="Q117" s="579"/>
      <c r="R117" s="538"/>
      <c r="S117" s="538"/>
      <c r="T117" s="538"/>
      <c r="U117" s="538"/>
      <c r="V117" s="538"/>
    </row>
    <row r="118" spans="1:22" ht="15.75" hidden="1" customHeight="1">
      <c r="A118" s="579"/>
      <c r="B118" s="579"/>
      <c r="C118" s="599"/>
      <c r="D118" s="579"/>
      <c r="E118" s="579"/>
      <c r="F118" s="579"/>
      <c r="G118" s="579"/>
      <c r="H118" s="579"/>
      <c r="I118" s="579"/>
      <c r="J118" s="579"/>
      <c r="K118" s="579"/>
      <c r="L118" s="579"/>
      <c r="M118" s="579"/>
      <c r="N118" s="579"/>
      <c r="O118" s="579"/>
      <c r="P118" s="579"/>
      <c r="Q118" s="579"/>
      <c r="R118" s="538"/>
      <c r="S118" s="538"/>
      <c r="T118" s="538"/>
      <c r="U118" s="538"/>
      <c r="V118" s="538"/>
    </row>
    <row r="119" spans="1:22" ht="15.75" hidden="1" customHeight="1">
      <c r="A119" s="579"/>
      <c r="B119" s="579"/>
      <c r="C119" s="599"/>
      <c r="D119" s="579"/>
      <c r="E119" s="579"/>
      <c r="F119" s="579"/>
      <c r="G119" s="579"/>
      <c r="H119" s="579"/>
      <c r="I119" s="579"/>
      <c r="J119" s="579"/>
      <c r="K119" s="579"/>
      <c r="L119" s="579"/>
      <c r="M119" s="579"/>
      <c r="N119" s="579"/>
      <c r="O119" s="579"/>
      <c r="P119" s="579"/>
      <c r="Q119" s="579"/>
      <c r="R119" s="538"/>
      <c r="S119" s="538"/>
      <c r="T119" s="538"/>
      <c r="U119" s="538"/>
      <c r="V119" s="538"/>
    </row>
    <row r="120" spans="1:22" ht="15.75" hidden="1" customHeight="1">
      <c r="A120" s="579"/>
      <c r="B120" s="579"/>
      <c r="C120" s="599"/>
      <c r="D120" s="579"/>
      <c r="E120" s="579"/>
      <c r="F120" s="579"/>
      <c r="G120" s="579"/>
      <c r="H120" s="579"/>
      <c r="I120" s="579"/>
      <c r="J120" s="579"/>
      <c r="K120" s="579"/>
      <c r="L120" s="579"/>
      <c r="M120" s="579"/>
      <c r="N120" s="579"/>
      <c r="O120" s="579"/>
      <c r="P120" s="579"/>
      <c r="Q120" s="579"/>
      <c r="R120" s="538"/>
      <c r="S120" s="538"/>
      <c r="T120" s="538"/>
      <c r="U120" s="538"/>
      <c r="V120" s="538"/>
    </row>
    <row r="121" spans="1:22" ht="15.75" hidden="1" customHeight="1">
      <c r="A121" s="579"/>
      <c r="B121" s="579"/>
      <c r="C121" s="599"/>
      <c r="D121" s="579"/>
      <c r="E121" s="579"/>
      <c r="F121" s="579"/>
      <c r="G121" s="579"/>
      <c r="H121" s="579"/>
      <c r="I121" s="579"/>
      <c r="J121" s="579"/>
      <c r="K121" s="579"/>
      <c r="L121" s="579"/>
      <c r="M121" s="579"/>
      <c r="N121" s="579"/>
      <c r="O121" s="579"/>
      <c r="P121" s="579"/>
      <c r="Q121" s="579"/>
      <c r="R121" s="538"/>
      <c r="S121" s="538"/>
      <c r="T121" s="538"/>
      <c r="U121" s="538"/>
      <c r="V121" s="538"/>
    </row>
    <row r="122" spans="1:22" ht="15.75" hidden="1" customHeight="1">
      <c r="A122" s="579"/>
      <c r="B122" s="579"/>
      <c r="C122" s="599"/>
      <c r="D122" s="579"/>
      <c r="E122" s="579"/>
      <c r="F122" s="579"/>
      <c r="G122" s="579"/>
      <c r="H122" s="579"/>
      <c r="I122" s="579"/>
      <c r="J122" s="579"/>
      <c r="K122" s="579"/>
      <c r="L122" s="579"/>
      <c r="M122" s="579"/>
      <c r="N122" s="579"/>
      <c r="O122" s="579"/>
      <c r="P122" s="579"/>
      <c r="Q122" s="579"/>
      <c r="R122" s="538"/>
      <c r="S122" s="538"/>
      <c r="T122" s="538"/>
      <c r="U122" s="538"/>
      <c r="V122" s="538"/>
    </row>
    <row r="123" spans="1:22" ht="15.75" hidden="1" customHeight="1">
      <c r="A123" s="579"/>
      <c r="B123" s="579"/>
      <c r="C123" s="599"/>
      <c r="D123" s="579"/>
      <c r="E123" s="579"/>
      <c r="F123" s="579"/>
      <c r="G123" s="579"/>
      <c r="H123" s="579"/>
      <c r="I123" s="579"/>
      <c r="J123" s="579"/>
      <c r="K123" s="579"/>
      <c r="L123" s="579"/>
      <c r="M123" s="579"/>
      <c r="N123" s="579"/>
      <c r="O123" s="579"/>
      <c r="P123" s="579"/>
      <c r="Q123" s="579"/>
      <c r="R123" s="538"/>
      <c r="S123" s="538"/>
      <c r="T123" s="538"/>
      <c r="U123" s="538"/>
      <c r="V123" s="538"/>
    </row>
    <row r="124" spans="1:22" ht="15.75" hidden="1" customHeight="1">
      <c r="A124" s="579"/>
      <c r="B124" s="579"/>
      <c r="C124" s="599"/>
      <c r="D124" s="579"/>
      <c r="E124" s="579"/>
      <c r="F124" s="579"/>
      <c r="G124" s="579"/>
      <c r="H124" s="579"/>
      <c r="I124" s="579"/>
      <c r="J124" s="579"/>
      <c r="K124" s="579"/>
      <c r="L124" s="579"/>
      <c r="M124" s="579"/>
      <c r="N124" s="579"/>
      <c r="O124" s="579"/>
      <c r="P124" s="579"/>
      <c r="Q124" s="579"/>
      <c r="R124" s="538"/>
      <c r="S124" s="538"/>
      <c r="T124" s="538"/>
      <c r="U124" s="538"/>
      <c r="V124" s="538"/>
    </row>
    <row r="125" spans="1:22" ht="15.75" hidden="1" customHeight="1">
      <c r="A125" s="579"/>
      <c r="B125" s="579"/>
      <c r="C125" s="599"/>
      <c r="D125" s="579"/>
      <c r="E125" s="579"/>
      <c r="F125" s="579"/>
      <c r="G125" s="579"/>
      <c r="H125" s="579"/>
      <c r="I125" s="579"/>
      <c r="J125" s="579"/>
      <c r="K125" s="579"/>
      <c r="L125" s="579"/>
      <c r="M125" s="579"/>
      <c r="N125" s="579"/>
      <c r="O125" s="579"/>
      <c r="P125" s="579"/>
      <c r="Q125" s="579"/>
      <c r="R125" s="538"/>
      <c r="S125" s="538"/>
      <c r="T125" s="538"/>
      <c r="U125" s="538"/>
      <c r="V125" s="538"/>
    </row>
    <row r="126" spans="1:22" ht="15.75" hidden="1" customHeight="1">
      <c r="A126" s="579"/>
      <c r="B126" s="579"/>
      <c r="C126" s="599"/>
      <c r="D126" s="579"/>
      <c r="E126" s="579"/>
      <c r="F126" s="579"/>
      <c r="G126" s="579"/>
      <c r="H126" s="579"/>
      <c r="I126" s="579"/>
      <c r="J126" s="579"/>
      <c r="K126" s="579"/>
      <c r="L126" s="579"/>
      <c r="M126" s="579"/>
      <c r="N126" s="579"/>
      <c r="O126" s="579"/>
      <c r="P126" s="579"/>
      <c r="Q126" s="579"/>
      <c r="R126" s="538"/>
      <c r="S126" s="538"/>
      <c r="T126" s="538"/>
      <c r="U126" s="538"/>
      <c r="V126" s="538"/>
    </row>
    <row r="127" spans="1:22" ht="15.75" hidden="1" customHeight="1">
      <c r="A127" s="579"/>
      <c r="B127" s="579"/>
      <c r="C127" s="599"/>
      <c r="D127" s="579"/>
      <c r="E127" s="579"/>
      <c r="F127" s="579"/>
      <c r="G127" s="579"/>
      <c r="H127" s="579"/>
      <c r="I127" s="579"/>
      <c r="J127" s="579"/>
      <c r="K127" s="579"/>
      <c r="L127" s="579"/>
      <c r="M127" s="579"/>
      <c r="N127" s="579"/>
      <c r="O127" s="579"/>
      <c r="P127" s="579"/>
      <c r="Q127" s="579"/>
      <c r="R127" s="538"/>
      <c r="S127" s="538"/>
      <c r="T127" s="538"/>
      <c r="U127" s="538"/>
      <c r="V127" s="538"/>
    </row>
    <row r="128" spans="1:22" ht="15.75" hidden="1" customHeight="1">
      <c r="A128" s="579"/>
      <c r="B128" s="579"/>
      <c r="C128" s="599"/>
      <c r="D128" s="579"/>
      <c r="E128" s="579"/>
      <c r="F128" s="579"/>
      <c r="G128" s="579"/>
      <c r="H128" s="579"/>
      <c r="I128" s="579"/>
      <c r="J128" s="579"/>
      <c r="K128" s="579"/>
      <c r="L128" s="579"/>
      <c r="M128" s="579"/>
      <c r="N128" s="579"/>
      <c r="O128" s="579"/>
      <c r="P128" s="579"/>
      <c r="Q128" s="579"/>
      <c r="R128" s="538"/>
      <c r="S128" s="538"/>
      <c r="T128" s="538"/>
      <c r="U128" s="538"/>
      <c r="V128" s="538"/>
    </row>
    <row r="129" spans="1:22" ht="15.75" hidden="1" customHeight="1">
      <c r="A129" s="579"/>
      <c r="B129" s="579"/>
      <c r="C129" s="599"/>
      <c r="D129" s="579"/>
      <c r="E129" s="579"/>
      <c r="F129" s="579"/>
      <c r="G129" s="579"/>
      <c r="H129" s="579"/>
      <c r="I129" s="579"/>
      <c r="J129" s="579"/>
      <c r="K129" s="579"/>
      <c r="L129" s="579"/>
      <c r="M129" s="579"/>
      <c r="N129" s="579"/>
      <c r="O129" s="579"/>
      <c r="P129" s="579"/>
      <c r="Q129" s="579"/>
      <c r="R129" s="538"/>
      <c r="S129" s="538"/>
      <c r="T129" s="538"/>
      <c r="U129" s="538"/>
      <c r="V129" s="538"/>
    </row>
    <row r="130" spans="1:22" ht="15.75" hidden="1" customHeight="1">
      <c r="A130" s="579"/>
      <c r="B130" s="579"/>
      <c r="C130" s="599"/>
      <c r="D130" s="579"/>
      <c r="E130" s="579"/>
      <c r="F130" s="579"/>
      <c r="G130" s="579"/>
      <c r="H130" s="579"/>
      <c r="I130" s="579"/>
      <c r="J130" s="579"/>
      <c r="K130" s="579"/>
      <c r="L130" s="579"/>
      <c r="M130" s="579"/>
      <c r="N130" s="579"/>
      <c r="O130" s="579"/>
      <c r="P130" s="579"/>
      <c r="Q130" s="579"/>
      <c r="R130" s="538"/>
      <c r="S130" s="538"/>
      <c r="T130" s="538"/>
      <c r="U130" s="538"/>
      <c r="V130" s="538"/>
    </row>
    <row r="131" spans="1:22" ht="15.75" hidden="1" customHeight="1">
      <c r="A131" s="579"/>
      <c r="B131" s="579"/>
      <c r="C131" s="599"/>
      <c r="D131" s="579"/>
      <c r="E131" s="579"/>
      <c r="F131" s="579"/>
      <c r="G131" s="579"/>
      <c r="H131" s="579"/>
      <c r="I131" s="579"/>
      <c r="J131" s="579"/>
      <c r="K131" s="579"/>
      <c r="L131" s="579"/>
      <c r="M131" s="579"/>
      <c r="N131" s="579"/>
      <c r="O131" s="579"/>
      <c r="P131" s="579"/>
      <c r="Q131" s="579"/>
      <c r="R131" s="538"/>
      <c r="S131" s="538"/>
      <c r="T131" s="538"/>
      <c r="U131" s="538"/>
      <c r="V131" s="538"/>
    </row>
    <row r="132" spans="1:22" ht="15.75" hidden="1" customHeight="1">
      <c r="A132" s="579"/>
      <c r="B132" s="579"/>
      <c r="C132" s="599"/>
      <c r="D132" s="579"/>
      <c r="E132" s="579"/>
      <c r="F132" s="579"/>
      <c r="G132" s="579"/>
      <c r="H132" s="579"/>
      <c r="I132" s="579"/>
      <c r="J132" s="579"/>
      <c r="K132" s="579"/>
      <c r="L132" s="579"/>
      <c r="M132" s="579"/>
      <c r="N132" s="579"/>
      <c r="O132" s="579"/>
      <c r="P132" s="579"/>
      <c r="Q132" s="579"/>
      <c r="R132" s="538"/>
      <c r="S132" s="538"/>
      <c r="T132" s="538"/>
      <c r="U132" s="538"/>
      <c r="V132" s="538"/>
    </row>
    <row r="133" spans="1:22" ht="15.75" hidden="1" customHeight="1">
      <c r="A133" s="579"/>
      <c r="B133" s="579"/>
      <c r="C133" s="599"/>
      <c r="D133" s="579"/>
      <c r="E133" s="579"/>
      <c r="F133" s="579"/>
      <c r="G133" s="579"/>
      <c r="H133" s="579"/>
      <c r="I133" s="579"/>
      <c r="J133" s="579"/>
      <c r="K133" s="579"/>
      <c r="L133" s="579"/>
      <c r="M133" s="579"/>
      <c r="N133" s="579"/>
      <c r="O133" s="579"/>
      <c r="P133" s="579"/>
      <c r="Q133" s="579"/>
      <c r="R133" s="538"/>
      <c r="S133" s="538"/>
      <c r="T133" s="538"/>
      <c r="U133" s="538"/>
      <c r="V133" s="538"/>
    </row>
    <row r="134" spans="1:22" ht="15.75" hidden="1" customHeight="1">
      <c r="A134" s="579"/>
      <c r="B134" s="579"/>
      <c r="C134" s="599"/>
      <c r="D134" s="579"/>
      <c r="E134" s="579"/>
      <c r="F134" s="579"/>
      <c r="G134" s="579"/>
      <c r="H134" s="579"/>
      <c r="I134" s="579"/>
      <c r="J134" s="579"/>
      <c r="K134" s="579"/>
      <c r="L134" s="579"/>
      <c r="M134" s="579"/>
      <c r="N134" s="579"/>
      <c r="O134" s="579"/>
      <c r="P134" s="579"/>
      <c r="Q134" s="579"/>
      <c r="R134" s="538"/>
      <c r="S134" s="538"/>
      <c r="T134" s="538"/>
      <c r="U134" s="538"/>
      <c r="V134" s="538"/>
    </row>
    <row r="135" spans="1:22" ht="15.75" hidden="1" customHeight="1">
      <c r="A135" s="579"/>
      <c r="B135" s="579"/>
      <c r="C135" s="599"/>
      <c r="D135" s="579"/>
      <c r="E135" s="579"/>
      <c r="F135" s="579"/>
      <c r="G135" s="579"/>
      <c r="H135" s="579"/>
      <c r="I135" s="579"/>
      <c r="J135" s="579"/>
      <c r="K135" s="579"/>
      <c r="L135" s="579"/>
      <c r="M135" s="579"/>
      <c r="N135" s="579"/>
      <c r="O135" s="579"/>
      <c r="P135" s="579"/>
      <c r="Q135" s="579"/>
      <c r="R135" s="538"/>
      <c r="S135" s="538"/>
      <c r="T135" s="538"/>
      <c r="U135" s="538"/>
      <c r="V135" s="538"/>
    </row>
    <row r="136" spans="1:22" ht="15.75" hidden="1" customHeight="1">
      <c r="A136" s="579"/>
      <c r="B136" s="579"/>
      <c r="C136" s="599"/>
      <c r="D136" s="579"/>
      <c r="E136" s="579"/>
      <c r="F136" s="579"/>
      <c r="G136" s="579"/>
      <c r="H136" s="579"/>
      <c r="I136" s="579"/>
      <c r="J136" s="579"/>
      <c r="K136" s="579"/>
      <c r="L136" s="579"/>
      <c r="M136" s="579"/>
      <c r="N136" s="579"/>
      <c r="O136" s="579"/>
      <c r="P136" s="579"/>
      <c r="Q136" s="579"/>
      <c r="R136" s="538"/>
      <c r="S136" s="538"/>
      <c r="T136" s="538"/>
      <c r="U136" s="538"/>
      <c r="V136" s="538"/>
    </row>
    <row r="137" spans="1:22" ht="15.75" hidden="1" customHeight="1">
      <c r="A137" s="579"/>
      <c r="B137" s="579"/>
      <c r="C137" s="599"/>
      <c r="D137" s="579"/>
      <c r="E137" s="579"/>
      <c r="F137" s="579"/>
      <c r="G137" s="579"/>
      <c r="H137" s="579"/>
      <c r="I137" s="579"/>
      <c r="J137" s="579"/>
      <c r="K137" s="579"/>
      <c r="L137" s="579"/>
      <c r="M137" s="579"/>
      <c r="N137" s="579"/>
      <c r="O137" s="579"/>
      <c r="P137" s="579"/>
      <c r="Q137" s="579"/>
      <c r="R137" s="538"/>
      <c r="S137" s="538"/>
      <c r="T137" s="538"/>
      <c r="U137" s="538"/>
      <c r="V137" s="538"/>
    </row>
    <row r="138" spans="1:22" ht="15.75" hidden="1" customHeight="1">
      <c r="A138" s="579"/>
      <c r="B138" s="579"/>
      <c r="C138" s="599"/>
      <c r="D138" s="579"/>
      <c r="E138" s="579"/>
      <c r="F138" s="579"/>
      <c r="G138" s="579"/>
      <c r="H138" s="579"/>
      <c r="I138" s="579"/>
      <c r="J138" s="579"/>
      <c r="K138" s="579"/>
      <c r="L138" s="579"/>
      <c r="M138" s="579"/>
      <c r="N138" s="579"/>
      <c r="O138" s="579"/>
      <c r="P138" s="579"/>
      <c r="Q138" s="579"/>
      <c r="R138" s="538"/>
      <c r="S138" s="538"/>
      <c r="T138" s="538"/>
      <c r="U138" s="538"/>
      <c r="V138" s="538"/>
    </row>
    <row r="139" spans="1:22" ht="15.75" hidden="1" customHeight="1">
      <c r="A139" s="579"/>
      <c r="B139" s="579"/>
      <c r="C139" s="599"/>
      <c r="D139" s="579"/>
      <c r="E139" s="579"/>
      <c r="F139" s="579"/>
      <c r="G139" s="579"/>
      <c r="H139" s="579"/>
      <c r="I139" s="579"/>
      <c r="J139" s="579"/>
      <c r="K139" s="579"/>
      <c r="L139" s="579"/>
      <c r="M139" s="579"/>
      <c r="N139" s="579"/>
      <c r="O139" s="579"/>
      <c r="P139" s="579"/>
      <c r="Q139" s="579"/>
      <c r="R139" s="538"/>
      <c r="S139" s="538"/>
      <c r="T139" s="538"/>
      <c r="U139" s="538"/>
      <c r="V139" s="538"/>
    </row>
    <row r="140" spans="1:22" ht="15.75" hidden="1" customHeight="1">
      <c r="A140" s="579"/>
      <c r="B140" s="579"/>
      <c r="C140" s="599"/>
      <c r="D140" s="579"/>
      <c r="E140" s="579"/>
      <c r="F140" s="579"/>
      <c r="G140" s="579"/>
      <c r="H140" s="579"/>
      <c r="I140" s="579"/>
      <c r="J140" s="579"/>
      <c r="K140" s="579"/>
      <c r="L140" s="579"/>
      <c r="M140" s="579"/>
      <c r="N140" s="579"/>
      <c r="O140" s="579"/>
      <c r="P140" s="579"/>
      <c r="Q140" s="579"/>
      <c r="R140" s="538"/>
      <c r="S140" s="538"/>
      <c r="T140" s="538"/>
      <c r="U140" s="538"/>
      <c r="V140" s="538"/>
    </row>
    <row r="141" spans="1:22" ht="15.75" hidden="1" customHeight="1">
      <c r="A141" s="579"/>
      <c r="B141" s="579"/>
      <c r="C141" s="599"/>
      <c r="D141" s="579"/>
      <c r="E141" s="579"/>
      <c r="F141" s="579"/>
      <c r="G141" s="579"/>
      <c r="H141" s="579"/>
      <c r="I141" s="579"/>
      <c r="J141" s="579"/>
      <c r="K141" s="579"/>
      <c r="L141" s="579"/>
      <c r="M141" s="579"/>
      <c r="N141" s="579"/>
      <c r="O141" s="579"/>
      <c r="P141" s="579"/>
      <c r="Q141" s="579"/>
      <c r="R141" s="538"/>
      <c r="S141" s="538"/>
      <c r="T141" s="538"/>
      <c r="U141" s="538"/>
      <c r="V141" s="538"/>
    </row>
    <row r="142" spans="1:22" ht="15.75" hidden="1" customHeight="1">
      <c r="A142" s="579"/>
      <c r="B142" s="579"/>
      <c r="C142" s="599"/>
      <c r="D142" s="579"/>
      <c r="E142" s="579"/>
      <c r="F142" s="579"/>
      <c r="G142" s="579"/>
      <c r="H142" s="579"/>
      <c r="I142" s="579"/>
      <c r="J142" s="579"/>
      <c r="K142" s="579"/>
      <c r="L142" s="579"/>
      <c r="M142" s="579"/>
      <c r="N142" s="579"/>
      <c r="O142" s="579"/>
      <c r="P142" s="579"/>
      <c r="Q142" s="579"/>
      <c r="R142" s="538"/>
      <c r="S142" s="538"/>
      <c r="T142" s="538"/>
      <c r="U142" s="538"/>
      <c r="V142" s="538"/>
    </row>
    <row r="143" spans="1:22" ht="15.75" hidden="1" customHeight="1">
      <c r="A143" s="579"/>
      <c r="B143" s="579"/>
      <c r="C143" s="599"/>
      <c r="D143" s="579"/>
      <c r="E143" s="579"/>
      <c r="F143" s="579"/>
      <c r="G143" s="579"/>
      <c r="H143" s="579"/>
      <c r="I143" s="579"/>
      <c r="J143" s="579"/>
      <c r="K143" s="579"/>
      <c r="L143" s="579"/>
      <c r="M143" s="579"/>
      <c r="N143" s="579"/>
      <c r="O143" s="579"/>
      <c r="P143" s="579"/>
      <c r="Q143" s="579"/>
      <c r="R143" s="538"/>
      <c r="S143" s="538"/>
      <c r="T143" s="538"/>
      <c r="U143" s="538"/>
      <c r="V143" s="538"/>
    </row>
    <row r="144" spans="1:22" ht="15.75" hidden="1" customHeight="1">
      <c r="A144" s="579"/>
      <c r="B144" s="579"/>
      <c r="C144" s="599"/>
      <c r="D144" s="579"/>
      <c r="E144" s="579"/>
      <c r="F144" s="579"/>
      <c r="G144" s="579"/>
      <c r="H144" s="579"/>
      <c r="I144" s="579"/>
      <c r="J144" s="579"/>
      <c r="K144" s="579"/>
      <c r="L144" s="579"/>
      <c r="M144" s="579"/>
      <c r="N144" s="579"/>
      <c r="O144" s="579"/>
      <c r="P144" s="579"/>
      <c r="Q144" s="579"/>
      <c r="R144" s="538"/>
      <c r="S144" s="538"/>
      <c r="T144" s="538"/>
      <c r="U144" s="538"/>
      <c r="V144" s="538"/>
    </row>
    <row r="145" spans="1:22" ht="15.75" hidden="1" customHeight="1">
      <c r="A145" s="579"/>
      <c r="B145" s="579"/>
      <c r="C145" s="599"/>
      <c r="D145" s="579"/>
      <c r="E145" s="579"/>
      <c r="F145" s="579"/>
      <c r="G145" s="579"/>
      <c r="H145" s="579"/>
      <c r="I145" s="579"/>
      <c r="J145" s="579"/>
      <c r="K145" s="579"/>
      <c r="L145" s="579"/>
      <c r="M145" s="579"/>
      <c r="N145" s="579"/>
      <c r="O145" s="579"/>
      <c r="P145" s="579"/>
      <c r="Q145" s="579"/>
      <c r="R145" s="538"/>
      <c r="S145" s="538"/>
      <c r="T145" s="538"/>
      <c r="U145" s="538"/>
      <c r="V145" s="538"/>
    </row>
    <row r="146" spans="1:22" ht="15.75" hidden="1" customHeight="1">
      <c r="A146" s="579"/>
      <c r="B146" s="579"/>
      <c r="C146" s="599"/>
      <c r="D146" s="579"/>
      <c r="E146" s="579"/>
      <c r="F146" s="579"/>
      <c r="G146" s="579"/>
      <c r="H146" s="579"/>
      <c r="I146" s="579"/>
      <c r="J146" s="579"/>
      <c r="K146" s="579"/>
      <c r="L146" s="579"/>
      <c r="M146" s="579"/>
      <c r="N146" s="579"/>
      <c r="O146" s="579"/>
      <c r="P146" s="579"/>
      <c r="Q146" s="579"/>
      <c r="R146" s="538"/>
      <c r="S146" s="538"/>
      <c r="T146" s="538"/>
      <c r="U146" s="538"/>
      <c r="V146" s="538"/>
    </row>
    <row r="147" spans="1:22" ht="15.75" hidden="1" customHeight="1">
      <c r="A147" s="579"/>
      <c r="B147" s="579"/>
      <c r="C147" s="599"/>
      <c r="D147" s="579"/>
      <c r="E147" s="579"/>
      <c r="F147" s="579"/>
      <c r="G147" s="579"/>
      <c r="H147" s="579"/>
      <c r="I147" s="579"/>
      <c r="J147" s="579"/>
      <c r="K147" s="579"/>
      <c r="L147" s="579"/>
      <c r="M147" s="579"/>
      <c r="N147" s="579"/>
      <c r="O147" s="579"/>
      <c r="P147" s="579"/>
      <c r="Q147" s="579"/>
      <c r="R147" s="538"/>
      <c r="S147" s="538"/>
      <c r="T147" s="538"/>
      <c r="U147" s="538"/>
      <c r="V147" s="538"/>
    </row>
    <row r="148" spans="1:22" ht="15.75" hidden="1" customHeight="1">
      <c r="A148" s="579"/>
      <c r="B148" s="579"/>
      <c r="C148" s="599"/>
      <c r="D148" s="579"/>
      <c r="E148" s="579"/>
      <c r="F148" s="579"/>
      <c r="G148" s="579"/>
      <c r="H148" s="579"/>
      <c r="I148" s="579"/>
      <c r="J148" s="579"/>
      <c r="K148" s="579"/>
      <c r="L148" s="579"/>
      <c r="M148" s="579"/>
      <c r="N148" s="579"/>
      <c r="O148" s="579"/>
      <c r="P148" s="579"/>
      <c r="Q148" s="579"/>
      <c r="R148" s="538"/>
      <c r="S148" s="538"/>
      <c r="T148" s="538"/>
      <c r="U148" s="538"/>
      <c r="V148" s="538"/>
    </row>
    <row r="149" spans="1:22" ht="15.75" hidden="1" customHeight="1">
      <c r="A149" s="579"/>
      <c r="B149" s="579"/>
      <c r="C149" s="599"/>
      <c r="D149" s="579"/>
      <c r="E149" s="579"/>
      <c r="F149" s="579"/>
      <c r="G149" s="579"/>
      <c r="H149" s="579"/>
      <c r="I149" s="579"/>
      <c r="J149" s="579"/>
      <c r="K149" s="579"/>
      <c r="L149" s="579"/>
      <c r="M149" s="579"/>
      <c r="N149" s="579"/>
      <c r="O149" s="579"/>
      <c r="P149" s="579"/>
      <c r="Q149" s="579"/>
      <c r="R149" s="538"/>
      <c r="S149" s="538"/>
      <c r="T149" s="538"/>
      <c r="U149" s="538"/>
      <c r="V149" s="538"/>
    </row>
    <row r="150" spans="1:22" ht="15.75" hidden="1" customHeight="1">
      <c r="A150" s="579"/>
      <c r="B150" s="579"/>
      <c r="C150" s="599"/>
      <c r="D150" s="579"/>
      <c r="E150" s="579"/>
      <c r="F150" s="579"/>
      <c r="G150" s="579"/>
      <c r="H150" s="579"/>
      <c r="I150" s="579"/>
      <c r="J150" s="579"/>
      <c r="K150" s="579"/>
      <c r="L150" s="579"/>
      <c r="M150" s="579"/>
      <c r="N150" s="579"/>
      <c r="O150" s="579"/>
      <c r="P150" s="579"/>
      <c r="Q150" s="579"/>
      <c r="R150" s="538"/>
      <c r="S150" s="538"/>
      <c r="T150" s="538"/>
      <c r="U150" s="538"/>
      <c r="V150" s="538"/>
    </row>
    <row r="151" spans="1:22" ht="15.75" hidden="1" customHeight="1">
      <c r="A151" s="579"/>
      <c r="B151" s="579"/>
      <c r="C151" s="599"/>
      <c r="D151" s="579"/>
      <c r="E151" s="579"/>
      <c r="F151" s="579"/>
      <c r="G151" s="579"/>
      <c r="H151" s="579"/>
      <c r="I151" s="579"/>
      <c r="J151" s="579"/>
      <c r="K151" s="579"/>
      <c r="L151" s="579"/>
      <c r="M151" s="579"/>
      <c r="N151" s="579"/>
      <c r="O151" s="579"/>
      <c r="P151" s="579"/>
      <c r="Q151" s="579"/>
      <c r="R151" s="538"/>
      <c r="S151" s="538"/>
      <c r="T151" s="538"/>
      <c r="U151" s="538"/>
      <c r="V151" s="538"/>
    </row>
    <row r="152" spans="1:22" ht="15.75" hidden="1" customHeight="1">
      <c r="A152" s="579"/>
      <c r="B152" s="579"/>
      <c r="C152" s="599"/>
      <c r="D152" s="579"/>
      <c r="E152" s="579"/>
      <c r="F152" s="579"/>
      <c r="G152" s="579"/>
      <c r="H152" s="579"/>
      <c r="I152" s="579"/>
      <c r="J152" s="579"/>
      <c r="K152" s="579"/>
      <c r="L152" s="579"/>
      <c r="M152" s="579"/>
      <c r="N152" s="579"/>
      <c r="O152" s="579"/>
      <c r="P152" s="579"/>
      <c r="Q152" s="579"/>
      <c r="R152" s="538"/>
      <c r="S152" s="538"/>
      <c r="T152" s="538"/>
      <c r="U152" s="538"/>
      <c r="V152" s="538"/>
    </row>
    <row r="153" spans="1:22" ht="15.75" hidden="1" customHeight="1">
      <c r="A153" s="579"/>
      <c r="B153" s="579"/>
      <c r="C153" s="599"/>
      <c r="D153" s="579"/>
      <c r="E153" s="579"/>
      <c r="F153" s="579"/>
      <c r="G153" s="579"/>
      <c r="H153" s="579"/>
      <c r="I153" s="579"/>
      <c r="J153" s="579"/>
      <c r="K153" s="579"/>
      <c r="L153" s="579"/>
      <c r="M153" s="579"/>
      <c r="N153" s="579"/>
      <c r="O153" s="579"/>
      <c r="P153" s="579"/>
      <c r="Q153" s="579"/>
      <c r="R153" s="538"/>
      <c r="S153" s="538"/>
      <c r="T153" s="538"/>
      <c r="U153" s="538"/>
      <c r="V153" s="538"/>
    </row>
    <row r="154" spans="1:22" ht="15.75" hidden="1" customHeight="1">
      <c r="A154" s="579"/>
      <c r="B154" s="579"/>
      <c r="C154" s="599"/>
      <c r="D154" s="579"/>
      <c r="E154" s="579"/>
      <c r="F154" s="579"/>
      <c r="G154" s="579"/>
      <c r="H154" s="579"/>
      <c r="I154" s="579"/>
      <c r="J154" s="579"/>
      <c r="K154" s="579"/>
      <c r="L154" s="579"/>
      <c r="M154" s="579"/>
      <c r="N154" s="579"/>
      <c r="O154" s="579"/>
      <c r="P154" s="579"/>
      <c r="Q154" s="579"/>
      <c r="R154" s="538"/>
      <c r="S154" s="538"/>
      <c r="T154" s="538"/>
      <c r="U154" s="538"/>
      <c r="V154" s="538"/>
    </row>
    <row r="155" spans="1:22" ht="15.75" hidden="1" customHeight="1">
      <c r="A155" s="579"/>
      <c r="B155" s="579"/>
      <c r="C155" s="599"/>
      <c r="D155" s="579"/>
      <c r="E155" s="579"/>
      <c r="F155" s="579"/>
      <c r="G155" s="579"/>
      <c r="H155" s="579"/>
      <c r="I155" s="579"/>
      <c r="J155" s="579"/>
      <c r="K155" s="579"/>
      <c r="L155" s="579"/>
      <c r="M155" s="579"/>
      <c r="N155" s="579"/>
      <c r="O155" s="579"/>
      <c r="P155" s="579"/>
      <c r="Q155" s="579"/>
      <c r="R155" s="538"/>
      <c r="S155" s="538"/>
      <c r="T155" s="538"/>
      <c r="U155" s="538"/>
      <c r="V155" s="538"/>
    </row>
    <row r="156" spans="1:22" ht="15.75" hidden="1" customHeight="1">
      <c r="A156" s="579"/>
      <c r="B156" s="579"/>
      <c r="C156" s="599"/>
      <c r="D156" s="579"/>
      <c r="E156" s="579"/>
      <c r="F156" s="579"/>
      <c r="G156" s="579"/>
      <c r="H156" s="579"/>
      <c r="I156" s="579"/>
      <c r="J156" s="579"/>
      <c r="K156" s="579"/>
      <c r="L156" s="579"/>
      <c r="M156" s="579"/>
      <c r="N156" s="579"/>
      <c r="O156" s="579"/>
      <c r="P156" s="579"/>
      <c r="Q156" s="579"/>
      <c r="R156" s="538"/>
      <c r="S156" s="538"/>
      <c r="T156" s="538"/>
      <c r="U156" s="538"/>
      <c r="V156" s="538"/>
    </row>
    <row r="157" spans="1:22" ht="15.75" hidden="1" customHeight="1">
      <c r="A157" s="579"/>
      <c r="B157" s="579"/>
      <c r="C157" s="599"/>
      <c r="D157" s="579"/>
      <c r="E157" s="579"/>
      <c r="F157" s="579"/>
      <c r="G157" s="579"/>
      <c r="H157" s="579"/>
      <c r="I157" s="579"/>
      <c r="J157" s="579"/>
      <c r="K157" s="579"/>
      <c r="L157" s="579"/>
      <c r="M157" s="579"/>
      <c r="N157" s="579"/>
      <c r="O157" s="579"/>
      <c r="P157" s="579"/>
      <c r="Q157" s="579"/>
      <c r="R157" s="538"/>
      <c r="S157" s="538"/>
      <c r="T157" s="538"/>
      <c r="U157" s="538"/>
      <c r="V157" s="538"/>
    </row>
    <row r="158" spans="1:22" ht="15.75" hidden="1" customHeight="1">
      <c r="A158" s="579"/>
      <c r="B158" s="579"/>
      <c r="C158" s="599"/>
      <c r="D158" s="579"/>
      <c r="E158" s="579"/>
      <c r="F158" s="579"/>
      <c r="G158" s="579"/>
      <c r="H158" s="579"/>
      <c r="I158" s="579"/>
      <c r="J158" s="579"/>
      <c r="K158" s="579"/>
      <c r="L158" s="579"/>
      <c r="M158" s="579"/>
      <c r="N158" s="579"/>
      <c r="O158" s="579"/>
      <c r="P158" s="579"/>
      <c r="Q158" s="579"/>
      <c r="R158" s="538"/>
      <c r="S158" s="538"/>
      <c r="T158" s="538"/>
      <c r="U158" s="538"/>
      <c r="V158" s="538"/>
    </row>
    <row r="159" spans="1:22" ht="15.75" hidden="1" customHeight="1">
      <c r="A159" s="579"/>
      <c r="B159" s="579"/>
      <c r="C159" s="599"/>
      <c r="D159" s="579"/>
      <c r="E159" s="579"/>
      <c r="F159" s="579"/>
      <c r="G159" s="579"/>
      <c r="H159" s="579"/>
      <c r="I159" s="579"/>
      <c r="J159" s="579"/>
      <c r="K159" s="579"/>
      <c r="L159" s="579"/>
      <c r="M159" s="579"/>
      <c r="N159" s="579"/>
      <c r="O159" s="579"/>
      <c r="P159" s="579"/>
      <c r="Q159" s="579"/>
      <c r="R159" s="538"/>
      <c r="S159" s="538"/>
      <c r="T159" s="538"/>
      <c r="U159" s="538"/>
      <c r="V159" s="538"/>
    </row>
    <row r="160" spans="1:22" ht="15.75" hidden="1" customHeight="1">
      <c r="A160" s="579"/>
      <c r="B160" s="579"/>
      <c r="C160" s="599"/>
      <c r="D160" s="579"/>
      <c r="E160" s="579"/>
      <c r="F160" s="579"/>
      <c r="G160" s="579"/>
      <c r="H160" s="579"/>
      <c r="I160" s="579"/>
      <c r="J160" s="579"/>
      <c r="K160" s="579"/>
      <c r="L160" s="579"/>
      <c r="M160" s="579"/>
      <c r="N160" s="579"/>
      <c r="O160" s="579"/>
      <c r="P160" s="579"/>
      <c r="Q160" s="579"/>
      <c r="R160" s="538"/>
      <c r="S160" s="538"/>
      <c r="T160" s="538"/>
      <c r="U160" s="538"/>
      <c r="V160" s="538"/>
    </row>
    <row r="161" spans="1:22" ht="15.75" hidden="1" customHeight="1">
      <c r="A161" s="579"/>
      <c r="B161" s="579"/>
      <c r="C161" s="599"/>
      <c r="D161" s="579"/>
      <c r="E161" s="579"/>
      <c r="F161" s="579"/>
      <c r="G161" s="579"/>
      <c r="H161" s="579"/>
      <c r="I161" s="579"/>
      <c r="J161" s="579"/>
      <c r="K161" s="579"/>
      <c r="L161" s="579"/>
      <c r="M161" s="579"/>
      <c r="N161" s="579"/>
      <c r="O161" s="579"/>
      <c r="P161" s="579"/>
      <c r="Q161" s="579"/>
      <c r="R161" s="538"/>
      <c r="S161" s="538"/>
      <c r="T161" s="538"/>
      <c r="U161" s="538"/>
      <c r="V161" s="538"/>
    </row>
    <row r="162" spans="1:22" ht="15.75" hidden="1" customHeight="1">
      <c r="A162" s="579"/>
      <c r="B162" s="579"/>
      <c r="C162" s="599"/>
      <c r="D162" s="579"/>
      <c r="E162" s="579"/>
      <c r="F162" s="579"/>
      <c r="G162" s="579"/>
      <c r="H162" s="579"/>
      <c r="I162" s="579"/>
      <c r="J162" s="579"/>
      <c r="K162" s="579"/>
      <c r="L162" s="579"/>
      <c r="M162" s="579"/>
      <c r="N162" s="579"/>
      <c r="O162" s="579"/>
      <c r="P162" s="579"/>
      <c r="Q162" s="579"/>
      <c r="R162" s="538"/>
      <c r="S162" s="538"/>
      <c r="T162" s="538"/>
      <c r="U162" s="538"/>
      <c r="V162" s="538"/>
    </row>
    <row r="163" spans="1:22" ht="15.75" hidden="1" customHeight="1">
      <c r="A163" s="579"/>
      <c r="B163" s="579"/>
      <c r="C163" s="599"/>
      <c r="D163" s="579"/>
      <c r="E163" s="579"/>
      <c r="F163" s="579"/>
      <c r="G163" s="579"/>
      <c r="H163" s="579"/>
      <c r="I163" s="579"/>
      <c r="J163" s="579"/>
      <c r="K163" s="579"/>
      <c r="L163" s="579"/>
      <c r="M163" s="579"/>
      <c r="N163" s="579"/>
      <c r="O163" s="579"/>
      <c r="P163" s="579"/>
      <c r="Q163" s="579"/>
      <c r="R163" s="538"/>
      <c r="S163" s="538"/>
      <c r="T163" s="538"/>
      <c r="U163" s="538"/>
      <c r="V163" s="538"/>
    </row>
    <row r="164" spans="1:22" ht="15.75" hidden="1" customHeight="1">
      <c r="A164" s="579"/>
      <c r="B164" s="579"/>
      <c r="C164" s="599"/>
      <c r="D164" s="579"/>
      <c r="E164" s="579"/>
      <c r="F164" s="579"/>
      <c r="G164" s="579"/>
      <c r="H164" s="579"/>
      <c r="I164" s="579"/>
      <c r="J164" s="579"/>
      <c r="K164" s="579"/>
      <c r="L164" s="579"/>
      <c r="M164" s="579"/>
      <c r="N164" s="579"/>
      <c r="O164" s="579"/>
      <c r="P164" s="579"/>
      <c r="Q164" s="579"/>
      <c r="R164" s="538"/>
      <c r="S164" s="538"/>
      <c r="T164" s="538"/>
      <c r="U164" s="538"/>
      <c r="V164" s="538"/>
    </row>
    <row r="165" spans="1:22" ht="15.75" hidden="1" customHeight="1">
      <c r="A165" s="579"/>
      <c r="B165" s="579"/>
      <c r="C165" s="599"/>
      <c r="D165" s="579"/>
      <c r="E165" s="579"/>
      <c r="F165" s="579"/>
      <c r="G165" s="579"/>
      <c r="H165" s="579"/>
      <c r="I165" s="579"/>
      <c r="J165" s="579"/>
      <c r="K165" s="579"/>
      <c r="L165" s="579"/>
      <c r="M165" s="579"/>
      <c r="N165" s="579"/>
      <c r="O165" s="579"/>
      <c r="P165" s="579"/>
      <c r="Q165" s="579"/>
      <c r="R165" s="538"/>
      <c r="S165" s="538"/>
      <c r="T165" s="538"/>
      <c r="U165" s="538"/>
      <c r="V165" s="538"/>
    </row>
    <row r="166" spans="1:22" ht="15.75" hidden="1" customHeight="1">
      <c r="A166" s="579"/>
      <c r="B166" s="579"/>
      <c r="C166" s="599"/>
      <c r="D166" s="579"/>
      <c r="E166" s="579"/>
      <c r="F166" s="579"/>
      <c r="G166" s="579"/>
      <c r="H166" s="579"/>
      <c r="I166" s="579"/>
      <c r="J166" s="579"/>
      <c r="K166" s="579"/>
      <c r="L166" s="579"/>
      <c r="M166" s="579"/>
      <c r="N166" s="579"/>
      <c r="O166" s="579"/>
      <c r="P166" s="579"/>
      <c r="Q166" s="579"/>
      <c r="R166" s="538"/>
      <c r="S166" s="538"/>
      <c r="T166" s="538"/>
      <c r="U166" s="538"/>
      <c r="V166" s="538"/>
    </row>
    <row r="167" spans="1:22" ht="15.75" hidden="1" customHeight="1">
      <c r="A167" s="579"/>
      <c r="B167" s="579"/>
      <c r="C167" s="599"/>
      <c r="D167" s="579"/>
      <c r="E167" s="579"/>
      <c r="F167" s="579"/>
      <c r="G167" s="579"/>
      <c r="H167" s="579"/>
      <c r="I167" s="579"/>
      <c r="J167" s="579"/>
      <c r="K167" s="579"/>
      <c r="L167" s="579"/>
      <c r="M167" s="579"/>
      <c r="N167" s="579"/>
      <c r="O167" s="579"/>
      <c r="P167" s="579"/>
      <c r="Q167" s="579"/>
      <c r="R167" s="538"/>
      <c r="S167" s="538"/>
      <c r="T167" s="538"/>
      <c r="U167" s="538"/>
      <c r="V167" s="538"/>
    </row>
    <row r="168" spans="1:22" ht="15.75" hidden="1" customHeight="1">
      <c r="A168" s="579"/>
      <c r="B168" s="579"/>
      <c r="C168" s="599"/>
      <c r="D168" s="579"/>
      <c r="E168" s="579"/>
      <c r="F168" s="579"/>
      <c r="G168" s="579"/>
      <c r="H168" s="579"/>
      <c r="I168" s="579"/>
      <c r="J168" s="579"/>
      <c r="K168" s="579"/>
      <c r="L168" s="579"/>
      <c r="M168" s="579"/>
      <c r="N168" s="579"/>
      <c r="O168" s="579"/>
      <c r="P168" s="579"/>
      <c r="Q168" s="579"/>
      <c r="R168" s="538"/>
      <c r="S168" s="538"/>
      <c r="T168" s="538"/>
      <c r="U168" s="538"/>
      <c r="V168" s="538"/>
    </row>
    <row r="169" spans="1:22" ht="15.75" hidden="1" customHeight="1">
      <c r="A169" s="579"/>
      <c r="B169" s="579"/>
      <c r="C169" s="599"/>
      <c r="D169" s="579"/>
      <c r="E169" s="579"/>
      <c r="F169" s="579"/>
      <c r="G169" s="579"/>
      <c r="H169" s="579"/>
      <c r="I169" s="579"/>
      <c r="J169" s="579"/>
      <c r="K169" s="579"/>
      <c r="L169" s="579"/>
      <c r="M169" s="579"/>
      <c r="N169" s="579"/>
      <c r="O169" s="579"/>
      <c r="P169" s="579"/>
      <c r="Q169" s="579"/>
      <c r="R169" s="538"/>
      <c r="S169" s="538"/>
      <c r="T169" s="538"/>
      <c r="U169" s="538"/>
      <c r="V169" s="538"/>
    </row>
    <row r="170" spans="1:22" ht="15.75" hidden="1" customHeight="1">
      <c r="A170" s="579"/>
      <c r="B170" s="579"/>
      <c r="C170" s="599"/>
      <c r="D170" s="579"/>
      <c r="E170" s="579"/>
      <c r="F170" s="579"/>
      <c r="G170" s="579"/>
      <c r="H170" s="579"/>
      <c r="I170" s="579"/>
      <c r="J170" s="579"/>
      <c r="K170" s="579"/>
      <c r="L170" s="579"/>
      <c r="M170" s="579"/>
      <c r="N170" s="579"/>
      <c r="O170" s="579"/>
      <c r="P170" s="579"/>
      <c r="Q170" s="579"/>
      <c r="R170" s="538"/>
      <c r="S170" s="538"/>
      <c r="T170" s="538"/>
      <c r="U170" s="538"/>
      <c r="V170" s="538"/>
    </row>
    <row r="171" spans="1:22" ht="15.75" hidden="1" customHeight="1">
      <c r="A171" s="579"/>
      <c r="B171" s="579"/>
      <c r="C171" s="599"/>
      <c r="D171" s="579"/>
      <c r="E171" s="579"/>
      <c r="F171" s="579"/>
      <c r="G171" s="579"/>
      <c r="H171" s="579"/>
      <c r="I171" s="579"/>
      <c r="J171" s="579"/>
      <c r="K171" s="579"/>
      <c r="L171" s="579"/>
      <c r="M171" s="579"/>
      <c r="N171" s="579"/>
      <c r="O171" s="579"/>
      <c r="P171" s="579"/>
      <c r="Q171" s="579"/>
      <c r="R171" s="538"/>
      <c r="S171" s="538"/>
      <c r="T171" s="538"/>
      <c r="U171" s="538"/>
      <c r="V171" s="538"/>
    </row>
    <row r="172" spans="1:22" ht="15.75" hidden="1" customHeight="1">
      <c r="A172" s="579"/>
      <c r="B172" s="579"/>
      <c r="C172" s="599"/>
      <c r="D172" s="579"/>
      <c r="E172" s="579"/>
      <c r="F172" s="579"/>
      <c r="G172" s="579"/>
      <c r="H172" s="579"/>
      <c r="I172" s="579"/>
      <c r="J172" s="579"/>
      <c r="K172" s="579"/>
      <c r="L172" s="579"/>
      <c r="M172" s="579"/>
      <c r="N172" s="579"/>
      <c r="O172" s="579"/>
      <c r="P172" s="579"/>
      <c r="Q172" s="579"/>
      <c r="R172" s="538"/>
      <c r="S172" s="538"/>
      <c r="T172" s="538"/>
      <c r="U172" s="538"/>
      <c r="V172" s="538"/>
    </row>
    <row r="173" spans="1:22" ht="15.75" hidden="1" customHeight="1">
      <c r="A173" s="579"/>
      <c r="B173" s="579"/>
      <c r="C173" s="599"/>
      <c r="D173" s="579"/>
      <c r="E173" s="579"/>
      <c r="F173" s="579"/>
      <c r="G173" s="579"/>
      <c r="H173" s="579"/>
      <c r="I173" s="579"/>
      <c r="J173" s="579"/>
      <c r="K173" s="579"/>
      <c r="L173" s="579"/>
      <c r="M173" s="579"/>
      <c r="N173" s="579"/>
      <c r="O173" s="579"/>
      <c r="P173" s="579"/>
      <c r="Q173" s="579"/>
      <c r="R173" s="538"/>
      <c r="S173" s="538"/>
      <c r="T173" s="538"/>
      <c r="U173" s="538"/>
      <c r="V173" s="538"/>
    </row>
    <row r="174" spans="1:22" ht="15.75" hidden="1" customHeight="1">
      <c r="A174" s="579"/>
      <c r="B174" s="579"/>
      <c r="C174" s="599"/>
      <c r="D174" s="579"/>
      <c r="E174" s="579"/>
      <c r="F174" s="579"/>
      <c r="G174" s="579"/>
      <c r="H174" s="579"/>
      <c r="I174" s="579"/>
      <c r="J174" s="579"/>
      <c r="K174" s="579"/>
      <c r="L174" s="579"/>
      <c r="M174" s="579"/>
      <c r="N174" s="579"/>
      <c r="O174" s="579"/>
      <c r="P174" s="579"/>
      <c r="Q174" s="579"/>
      <c r="R174" s="538"/>
      <c r="S174" s="538"/>
      <c r="T174" s="538"/>
      <c r="U174" s="538"/>
      <c r="V174" s="538"/>
    </row>
    <row r="175" spans="1:22" ht="15.75" hidden="1" customHeight="1">
      <c r="A175" s="579"/>
      <c r="B175" s="579"/>
      <c r="C175" s="599"/>
      <c r="D175" s="579"/>
      <c r="E175" s="579"/>
      <c r="F175" s="579"/>
      <c r="G175" s="579"/>
      <c r="H175" s="579"/>
      <c r="I175" s="579"/>
      <c r="J175" s="579"/>
      <c r="K175" s="579"/>
      <c r="L175" s="579"/>
      <c r="M175" s="579"/>
      <c r="N175" s="579"/>
      <c r="O175" s="579"/>
      <c r="P175" s="579"/>
      <c r="Q175" s="579"/>
      <c r="R175" s="538"/>
      <c r="S175" s="538"/>
      <c r="T175" s="538"/>
      <c r="U175" s="538"/>
      <c r="V175" s="538"/>
    </row>
    <row r="176" spans="1:22" ht="15.75" hidden="1" customHeight="1">
      <c r="A176" s="579"/>
      <c r="B176" s="579"/>
      <c r="C176" s="599"/>
      <c r="D176" s="579"/>
      <c r="E176" s="579"/>
      <c r="F176" s="579"/>
      <c r="G176" s="579"/>
      <c r="H176" s="579"/>
      <c r="I176" s="579"/>
      <c r="J176" s="579"/>
      <c r="K176" s="579"/>
      <c r="L176" s="579"/>
      <c r="M176" s="579"/>
      <c r="N176" s="579"/>
      <c r="O176" s="579"/>
      <c r="P176" s="579"/>
      <c r="Q176" s="579"/>
      <c r="R176" s="538"/>
      <c r="S176" s="538"/>
      <c r="T176" s="538"/>
      <c r="U176" s="538"/>
      <c r="V176" s="538"/>
    </row>
    <row r="177" spans="1:22" ht="15.75" hidden="1" customHeight="1">
      <c r="A177" s="579"/>
      <c r="B177" s="579"/>
      <c r="C177" s="599"/>
      <c r="D177" s="579"/>
      <c r="E177" s="579"/>
      <c r="F177" s="579"/>
      <c r="G177" s="579"/>
      <c r="H177" s="579"/>
      <c r="I177" s="579"/>
      <c r="J177" s="579"/>
      <c r="K177" s="579"/>
      <c r="L177" s="579"/>
      <c r="M177" s="579"/>
      <c r="N177" s="579"/>
      <c r="O177" s="579"/>
      <c r="P177" s="579"/>
      <c r="Q177" s="579"/>
      <c r="R177" s="538"/>
      <c r="S177" s="538"/>
      <c r="T177" s="538"/>
      <c r="U177" s="538"/>
      <c r="V177" s="538"/>
    </row>
    <row r="178" spans="1:22" ht="15.75" hidden="1" customHeight="1">
      <c r="A178" s="579"/>
      <c r="B178" s="579"/>
      <c r="C178" s="599"/>
      <c r="D178" s="579"/>
      <c r="E178" s="579"/>
      <c r="F178" s="579"/>
      <c r="G178" s="579"/>
      <c r="H178" s="579"/>
      <c r="I178" s="579"/>
      <c r="J178" s="579"/>
      <c r="K178" s="579"/>
      <c r="L178" s="579"/>
      <c r="M178" s="579"/>
      <c r="N178" s="579"/>
      <c r="O178" s="579"/>
      <c r="P178" s="579"/>
      <c r="Q178" s="579"/>
      <c r="R178" s="538"/>
      <c r="S178" s="538"/>
      <c r="T178" s="538"/>
      <c r="U178" s="538"/>
      <c r="V178" s="538"/>
    </row>
    <row r="179" spans="1:22" ht="15.75" hidden="1" customHeight="1">
      <c r="A179" s="579"/>
      <c r="B179" s="579"/>
      <c r="C179" s="599"/>
      <c r="D179" s="579"/>
      <c r="E179" s="579"/>
      <c r="F179" s="579"/>
      <c r="G179" s="579"/>
      <c r="H179" s="579"/>
      <c r="I179" s="579"/>
      <c r="J179" s="579"/>
      <c r="K179" s="579"/>
      <c r="L179" s="579"/>
      <c r="M179" s="579"/>
      <c r="N179" s="579"/>
      <c r="O179" s="579"/>
      <c r="P179" s="579"/>
      <c r="Q179" s="579"/>
      <c r="R179" s="538"/>
      <c r="S179" s="538"/>
      <c r="T179" s="538"/>
      <c r="U179" s="538"/>
      <c r="V179" s="538"/>
    </row>
    <row r="180" spans="1:22" ht="15.75" hidden="1" customHeight="1">
      <c r="A180" s="579"/>
      <c r="B180" s="579"/>
      <c r="C180" s="599"/>
      <c r="D180" s="579"/>
      <c r="E180" s="579"/>
      <c r="F180" s="579"/>
      <c r="G180" s="579"/>
      <c r="H180" s="579"/>
      <c r="I180" s="579"/>
      <c r="J180" s="579"/>
      <c r="K180" s="579"/>
      <c r="L180" s="579"/>
      <c r="M180" s="579"/>
      <c r="N180" s="579"/>
      <c r="O180" s="579"/>
      <c r="P180" s="579"/>
      <c r="Q180" s="579"/>
      <c r="R180" s="538"/>
      <c r="S180" s="538"/>
      <c r="T180" s="538"/>
      <c r="U180" s="538"/>
      <c r="V180" s="538"/>
    </row>
    <row r="181" spans="1:22" ht="15.75" hidden="1" customHeight="1">
      <c r="A181" s="579"/>
      <c r="B181" s="579"/>
      <c r="C181" s="599"/>
      <c r="D181" s="579"/>
      <c r="E181" s="579"/>
      <c r="F181" s="579"/>
      <c r="G181" s="579"/>
      <c r="H181" s="579"/>
      <c r="I181" s="579"/>
      <c r="J181" s="579"/>
      <c r="K181" s="579"/>
      <c r="L181" s="579"/>
      <c r="M181" s="579"/>
      <c r="N181" s="579"/>
      <c r="O181" s="579"/>
      <c r="P181" s="579"/>
      <c r="Q181" s="579"/>
      <c r="R181" s="538"/>
      <c r="S181" s="538"/>
      <c r="T181" s="538"/>
      <c r="U181" s="538"/>
      <c r="V181" s="538"/>
    </row>
    <row r="182" spans="1:22" ht="15.75" hidden="1" customHeight="1">
      <c r="A182" s="579"/>
      <c r="B182" s="579"/>
      <c r="C182" s="599"/>
      <c r="D182" s="579"/>
      <c r="E182" s="579"/>
      <c r="F182" s="579"/>
      <c r="G182" s="579"/>
      <c r="H182" s="579"/>
      <c r="I182" s="579"/>
      <c r="J182" s="579"/>
      <c r="K182" s="579"/>
      <c r="L182" s="579"/>
      <c r="M182" s="579"/>
      <c r="N182" s="579"/>
      <c r="O182" s="579"/>
      <c r="P182" s="579"/>
      <c r="Q182" s="579"/>
      <c r="R182" s="538"/>
      <c r="S182" s="538"/>
      <c r="T182" s="538"/>
      <c r="U182" s="538"/>
      <c r="V182" s="538"/>
    </row>
    <row r="183" spans="1:22" ht="15.75" hidden="1" customHeight="1">
      <c r="A183" s="579"/>
      <c r="B183" s="579"/>
      <c r="C183" s="599"/>
      <c r="D183" s="579"/>
      <c r="E183" s="579"/>
      <c r="F183" s="579"/>
      <c r="G183" s="579"/>
      <c r="H183" s="579"/>
      <c r="I183" s="579"/>
      <c r="J183" s="579"/>
      <c r="K183" s="579"/>
      <c r="L183" s="579"/>
      <c r="M183" s="579"/>
      <c r="N183" s="579"/>
      <c r="O183" s="579"/>
      <c r="P183" s="579"/>
      <c r="Q183" s="579"/>
      <c r="R183" s="538"/>
      <c r="S183" s="538"/>
      <c r="T183" s="538"/>
      <c r="U183" s="538"/>
      <c r="V183" s="538"/>
    </row>
    <row r="184" spans="1:22" ht="15.75" hidden="1" customHeight="1">
      <c r="A184" s="579"/>
      <c r="B184" s="579"/>
      <c r="C184" s="599"/>
      <c r="D184" s="579"/>
      <c r="E184" s="579"/>
      <c r="F184" s="579"/>
      <c r="G184" s="579"/>
      <c r="H184" s="579"/>
      <c r="I184" s="579"/>
      <c r="J184" s="579"/>
      <c r="K184" s="579"/>
      <c r="L184" s="579"/>
      <c r="M184" s="579"/>
      <c r="N184" s="579"/>
      <c r="O184" s="579"/>
      <c r="P184" s="579"/>
      <c r="Q184" s="579"/>
      <c r="R184" s="538"/>
      <c r="S184" s="538"/>
      <c r="T184" s="538"/>
      <c r="U184" s="538"/>
      <c r="V184" s="538"/>
    </row>
    <row r="185" spans="1:22" ht="15.75" hidden="1" customHeight="1">
      <c r="A185" s="579"/>
      <c r="B185" s="579"/>
      <c r="C185" s="599"/>
      <c r="D185" s="579"/>
      <c r="E185" s="579"/>
      <c r="F185" s="579"/>
      <c r="G185" s="579"/>
      <c r="H185" s="579"/>
      <c r="I185" s="579"/>
      <c r="J185" s="579"/>
      <c r="K185" s="579"/>
      <c r="L185" s="579"/>
      <c r="M185" s="579"/>
      <c r="N185" s="579"/>
      <c r="O185" s="579"/>
      <c r="P185" s="579"/>
      <c r="Q185" s="579"/>
      <c r="R185" s="538"/>
      <c r="S185" s="538"/>
      <c r="T185" s="538"/>
      <c r="U185" s="538"/>
      <c r="V185" s="538"/>
    </row>
    <row r="186" spans="1:22" ht="15.75" hidden="1" customHeight="1">
      <c r="A186" s="579"/>
      <c r="B186" s="579"/>
      <c r="C186" s="599"/>
      <c r="D186" s="579"/>
      <c r="E186" s="579"/>
      <c r="F186" s="579"/>
      <c r="G186" s="579"/>
      <c r="H186" s="579"/>
      <c r="I186" s="579"/>
      <c r="J186" s="579"/>
      <c r="K186" s="579"/>
      <c r="L186" s="579"/>
      <c r="M186" s="579"/>
      <c r="N186" s="579"/>
      <c r="O186" s="579"/>
      <c r="P186" s="579"/>
      <c r="Q186" s="579"/>
      <c r="R186" s="538"/>
      <c r="S186" s="538"/>
      <c r="T186" s="538"/>
      <c r="U186" s="538"/>
      <c r="V186" s="538"/>
    </row>
    <row r="187" spans="1:22" ht="15.75" hidden="1" customHeight="1">
      <c r="A187" s="579"/>
      <c r="B187" s="579"/>
      <c r="C187" s="599"/>
      <c r="D187" s="579"/>
      <c r="E187" s="579"/>
      <c r="F187" s="579"/>
      <c r="G187" s="579"/>
      <c r="H187" s="579"/>
      <c r="I187" s="579"/>
      <c r="J187" s="579"/>
      <c r="K187" s="579"/>
      <c r="L187" s="579"/>
      <c r="M187" s="579"/>
      <c r="N187" s="579"/>
      <c r="O187" s="579"/>
      <c r="P187" s="579"/>
      <c r="Q187" s="579"/>
      <c r="R187" s="538"/>
      <c r="S187" s="538"/>
      <c r="T187" s="538"/>
      <c r="U187" s="538"/>
      <c r="V187" s="538"/>
    </row>
    <row r="188" spans="1:22" ht="15.75" hidden="1" customHeight="1">
      <c r="A188" s="579"/>
      <c r="B188" s="579"/>
      <c r="C188" s="599"/>
      <c r="D188" s="579"/>
      <c r="E188" s="579"/>
      <c r="F188" s="579"/>
      <c r="G188" s="579"/>
      <c r="H188" s="579"/>
      <c r="I188" s="579"/>
      <c r="J188" s="579"/>
      <c r="K188" s="579"/>
      <c r="L188" s="579"/>
      <c r="M188" s="579"/>
      <c r="N188" s="579"/>
      <c r="O188" s="579"/>
      <c r="P188" s="579"/>
      <c r="Q188" s="579"/>
      <c r="R188" s="538"/>
      <c r="S188" s="538"/>
      <c r="T188" s="538"/>
      <c r="U188" s="538"/>
      <c r="V188" s="538"/>
    </row>
    <row r="189" spans="1:22" ht="15.75" hidden="1" customHeight="1">
      <c r="A189" s="579"/>
      <c r="B189" s="579"/>
      <c r="C189" s="599"/>
      <c r="D189" s="579"/>
      <c r="E189" s="579"/>
      <c r="F189" s="579"/>
      <c r="G189" s="579"/>
      <c r="H189" s="579"/>
      <c r="I189" s="579"/>
      <c r="J189" s="579"/>
      <c r="K189" s="579"/>
      <c r="L189" s="579"/>
      <c r="M189" s="579"/>
      <c r="N189" s="579"/>
      <c r="O189" s="579"/>
      <c r="P189" s="579"/>
      <c r="Q189" s="579"/>
      <c r="R189" s="538"/>
      <c r="S189" s="538"/>
      <c r="T189" s="538"/>
      <c r="U189" s="538"/>
      <c r="V189" s="538"/>
    </row>
    <row r="190" spans="1:22" ht="15.75" hidden="1" customHeight="1">
      <c r="A190" s="579"/>
      <c r="B190" s="579"/>
      <c r="C190" s="599"/>
      <c r="D190" s="579"/>
      <c r="E190" s="579"/>
      <c r="F190" s="579"/>
      <c r="G190" s="579"/>
      <c r="H190" s="579"/>
      <c r="I190" s="579"/>
      <c r="J190" s="579"/>
      <c r="K190" s="579"/>
      <c r="L190" s="579"/>
      <c r="M190" s="579"/>
      <c r="N190" s="579"/>
      <c r="O190" s="579"/>
      <c r="P190" s="579"/>
      <c r="Q190" s="579"/>
      <c r="R190" s="538"/>
      <c r="S190" s="538"/>
      <c r="T190" s="538"/>
      <c r="U190" s="538"/>
      <c r="V190" s="538"/>
    </row>
    <row r="191" spans="1:22" ht="15.75" hidden="1" customHeight="1">
      <c r="A191" s="579"/>
      <c r="B191" s="579"/>
      <c r="C191" s="599"/>
      <c r="D191" s="579"/>
      <c r="E191" s="579"/>
      <c r="F191" s="579"/>
      <c r="G191" s="579"/>
      <c r="H191" s="579"/>
      <c r="I191" s="579"/>
      <c r="J191" s="579"/>
      <c r="K191" s="579"/>
      <c r="L191" s="579"/>
      <c r="M191" s="579"/>
      <c r="N191" s="579"/>
      <c r="O191" s="579"/>
      <c r="P191" s="579"/>
      <c r="Q191" s="579"/>
      <c r="R191" s="538"/>
      <c r="S191" s="538"/>
      <c r="T191" s="538"/>
      <c r="U191" s="538"/>
      <c r="V191" s="538"/>
    </row>
    <row r="192" spans="1:22" ht="15.75" hidden="1" customHeight="1">
      <c r="A192" s="579"/>
      <c r="B192" s="579"/>
      <c r="C192" s="599"/>
      <c r="D192" s="579"/>
      <c r="E192" s="579"/>
      <c r="F192" s="579"/>
      <c r="G192" s="579"/>
      <c r="H192" s="579"/>
      <c r="I192" s="579"/>
      <c r="J192" s="579"/>
      <c r="K192" s="579"/>
      <c r="L192" s="579"/>
      <c r="M192" s="579"/>
      <c r="N192" s="579"/>
      <c r="O192" s="579"/>
      <c r="P192" s="579"/>
      <c r="Q192" s="579"/>
      <c r="R192" s="538"/>
      <c r="S192" s="538"/>
      <c r="T192" s="538"/>
      <c r="U192" s="538"/>
      <c r="V192" s="538"/>
    </row>
    <row r="193" spans="1:22" ht="15.75" hidden="1" customHeight="1">
      <c r="A193" s="579"/>
      <c r="B193" s="579"/>
      <c r="C193" s="599"/>
      <c r="D193" s="579"/>
      <c r="E193" s="579"/>
      <c r="F193" s="579"/>
      <c r="G193" s="579"/>
      <c r="H193" s="579"/>
      <c r="I193" s="579"/>
      <c r="J193" s="579"/>
      <c r="K193" s="579"/>
      <c r="L193" s="579"/>
      <c r="M193" s="579"/>
      <c r="N193" s="579"/>
      <c r="O193" s="579"/>
      <c r="P193" s="579"/>
      <c r="Q193" s="579"/>
      <c r="R193" s="538"/>
      <c r="S193" s="538"/>
      <c r="T193" s="538"/>
      <c r="U193" s="538"/>
      <c r="V193" s="538"/>
    </row>
    <row r="194" spans="1:22" ht="15.75" hidden="1" customHeight="1">
      <c r="A194" s="579"/>
      <c r="B194" s="579"/>
      <c r="C194" s="599"/>
      <c r="D194" s="579"/>
      <c r="E194" s="579"/>
      <c r="F194" s="579"/>
      <c r="G194" s="579"/>
      <c r="H194" s="579"/>
      <c r="I194" s="579"/>
      <c r="J194" s="579"/>
      <c r="K194" s="579"/>
      <c r="L194" s="579"/>
      <c r="M194" s="579"/>
      <c r="N194" s="579"/>
      <c r="O194" s="579"/>
      <c r="P194" s="579"/>
      <c r="Q194" s="579"/>
      <c r="R194" s="538"/>
      <c r="S194" s="538"/>
      <c r="T194" s="538"/>
      <c r="U194" s="538"/>
      <c r="V194" s="538"/>
    </row>
    <row r="195" spans="1:22" ht="15.75" hidden="1" customHeight="1">
      <c r="A195" s="579"/>
      <c r="B195" s="579"/>
      <c r="C195" s="599"/>
      <c r="D195" s="579"/>
      <c r="E195" s="579"/>
      <c r="F195" s="579"/>
      <c r="G195" s="579"/>
      <c r="H195" s="579"/>
      <c r="I195" s="579"/>
      <c r="J195" s="579"/>
      <c r="K195" s="579"/>
      <c r="L195" s="579"/>
      <c r="M195" s="579"/>
      <c r="N195" s="579"/>
      <c r="O195" s="579"/>
      <c r="P195" s="579"/>
      <c r="Q195" s="579"/>
      <c r="R195" s="538"/>
      <c r="S195" s="538"/>
      <c r="T195" s="538"/>
      <c r="U195" s="538"/>
      <c r="V195" s="538"/>
    </row>
    <row r="196" spans="1:22" ht="15.75" hidden="1" customHeight="1">
      <c r="A196" s="579"/>
      <c r="B196" s="579"/>
      <c r="C196" s="599"/>
      <c r="D196" s="579"/>
      <c r="E196" s="579"/>
      <c r="F196" s="579"/>
      <c r="G196" s="579"/>
      <c r="H196" s="579"/>
      <c r="I196" s="579"/>
      <c r="J196" s="579"/>
      <c r="K196" s="579"/>
      <c r="L196" s="579"/>
      <c r="M196" s="579"/>
      <c r="N196" s="579"/>
      <c r="O196" s="579"/>
      <c r="P196" s="579"/>
      <c r="Q196" s="579"/>
      <c r="R196" s="538"/>
      <c r="S196" s="538"/>
      <c r="T196" s="538"/>
      <c r="U196" s="538"/>
      <c r="V196" s="538"/>
    </row>
    <row r="197" spans="1:22" ht="15.75" hidden="1" customHeight="1">
      <c r="A197" s="579"/>
      <c r="B197" s="579"/>
      <c r="C197" s="599"/>
      <c r="D197" s="579"/>
      <c r="E197" s="579"/>
      <c r="F197" s="579"/>
      <c r="G197" s="579"/>
      <c r="H197" s="579"/>
      <c r="I197" s="579"/>
      <c r="J197" s="579"/>
      <c r="K197" s="579"/>
      <c r="L197" s="579"/>
      <c r="M197" s="579"/>
      <c r="N197" s="579"/>
      <c r="O197" s="579"/>
      <c r="P197" s="579"/>
      <c r="Q197" s="579"/>
      <c r="R197" s="538"/>
      <c r="S197" s="538"/>
      <c r="T197" s="538"/>
      <c r="U197" s="538"/>
      <c r="V197" s="538"/>
    </row>
    <row r="198" spans="1:22" ht="15.75" hidden="1" customHeight="1">
      <c r="A198" s="579"/>
      <c r="B198" s="579"/>
      <c r="C198" s="599"/>
      <c r="D198" s="579"/>
      <c r="E198" s="579"/>
      <c r="F198" s="579"/>
      <c r="G198" s="579"/>
      <c r="H198" s="579"/>
      <c r="I198" s="579"/>
      <c r="J198" s="579"/>
      <c r="K198" s="579"/>
      <c r="L198" s="579"/>
      <c r="M198" s="579"/>
      <c r="N198" s="579"/>
      <c r="O198" s="579"/>
      <c r="P198" s="579"/>
      <c r="Q198" s="579"/>
      <c r="R198" s="538"/>
      <c r="S198" s="538"/>
      <c r="T198" s="538"/>
      <c r="U198" s="538"/>
      <c r="V198" s="538"/>
    </row>
    <row r="199" spans="1:22" ht="15.75" hidden="1" customHeight="1">
      <c r="A199" s="579"/>
      <c r="B199" s="579"/>
      <c r="C199" s="599"/>
      <c r="D199" s="579"/>
      <c r="E199" s="579"/>
      <c r="F199" s="579"/>
      <c r="G199" s="579"/>
      <c r="H199" s="579"/>
      <c r="I199" s="579"/>
      <c r="J199" s="579"/>
      <c r="K199" s="579"/>
      <c r="L199" s="579"/>
      <c r="M199" s="579"/>
      <c r="N199" s="579"/>
      <c r="O199" s="579"/>
      <c r="P199" s="579"/>
      <c r="Q199" s="579"/>
      <c r="R199" s="538"/>
      <c r="S199" s="538"/>
      <c r="T199" s="538"/>
      <c r="U199" s="538"/>
      <c r="V199" s="538"/>
    </row>
    <row r="200" spans="1:22" ht="15.75" hidden="1" customHeight="1">
      <c r="A200" s="579"/>
      <c r="B200" s="579"/>
      <c r="C200" s="599"/>
      <c r="D200" s="579"/>
      <c r="E200" s="579"/>
      <c r="F200" s="579"/>
      <c r="G200" s="579"/>
      <c r="H200" s="579"/>
      <c r="I200" s="579"/>
      <c r="J200" s="579"/>
      <c r="K200" s="579"/>
      <c r="L200" s="579"/>
      <c r="M200" s="579"/>
      <c r="N200" s="579"/>
      <c r="O200" s="579"/>
      <c r="P200" s="579"/>
      <c r="Q200" s="579"/>
      <c r="R200" s="538"/>
      <c r="S200" s="538"/>
      <c r="T200" s="538"/>
      <c r="U200" s="538"/>
      <c r="V200" s="538"/>
    </row>
    <row r="201" spans="1:22" ht="15.75" hidden="1" customHeight="1">
      <c r="A201" s="579"/>
      <c r="B201" s="579"/>
      <c r="C201" s="599"/>
      <c r="D201" s="579"/>
      <c r="E201" s="579"/>
      <c r="F201" s="579"/>
      <c r="G201" s="579"/>
      <c r="H201" s="579"/>
      <c r="I201" s="579"/>
      <c r="J201" s="579"/>
      <c r="K201" s="579"/>
      <c r="L201" s="579"/>
      <c r="M201" s="579"/>
      <c r="N201" s="579"/>
      <c r="O201" s="579"/>
      <c r="P201" s="579"/>
      <c r="Q201" s="579"/>
      <c r="R201" s="538"/>
      <c r="S201" s="538"/>
      <c r="T201" s="538"/>
      <c r="U201" s="538"/>
      <c r="V201" s="538"/>
    </row>
    <row r="202" spans="1:22" ht="15.75" hidden="1" customHeight="1">
      <c r="A202" s="579"/>
      <c r="B202" s="579"/>
      <c r="C202" s="599"/>
      <c r="D202" s="579"/>
      <c r="E202" s="579"/>
      <c r="F202" s="579"/>
      <c r="G202" s="579"/>
      <c r="H202" s="579"/>
      <c r="I202" s="579"/>
      <c r="J202" s="579"/>
      <c r="K202" s="579"/>
      <c r="L202" s="579"/>
      <c r="M202" s="579"/>
      <c r="N202" s="579"/>
      <c r="O202" s="579"/>
      <c r="P202" s="579"/>
      <c r="Q202" s="579"/>
      <c r="R202" s="538"/>
      <c r="S202" s="538"/>
      <c r="T202" s="538"/>
      <c r="U202" s="538"/>
      <c r="V202" s="538"/>
    </row>
    <row r="203" spans="1:22" ht="15.75" hidden="1" customHeight="1">
      <c r="A203" s="579"/>
      <c r="B203" s="579"/>
      <c r="C203" s="599"/>
      <c r="D203" s="579"/>
      <c r="E203" s="579"/>
      <c r="F203" s="579"/>
      <c r="G203" s="579"/>
      <c r="H203" s="579"/>
      <c r="I203" s="579"/>
      <c r="J203" s="579"/>
      <c r="K203" s="579"/>
      <c r="L203" s="579"/>
      <c r="M203" s="579"/>
      <c r="N203" s="579"/>
      <c r="O203" s="579"/>
      <c r="P203" s="579"/>
      <c r="Q203" s="579"/>
      <c r="R203" s="538"/>
      <c r="S203" s="538"/>
      <c r="T203" s="538"/>
      <c r="U203" s="538"/>
      <c r="V203" s="538"/>
    </row>
    <row r="204" spans="1:22" ht="15.75" hidden="1" customHeight="1">
      <c r="A204" s="579"/>
      <c r="B204" s="579"/>
      <c r="C204" s="599"/>
      <c r="D204" s="579"/>
      <c r="E204" s="579"/>
      <c r="F204" s="579"/>
      <c r="G204" s="579"/>
      <c r="H204" s="579"/>
      <c r="I204" s="579"/>
      <c r="J204" s="579"/>
      <c r="K204" s="579"/>
      <c r="L204" s="579"/>
      <c r="M204" s="579"/>
      <c r="N204" s="579"/>
      <c r="O204" s="579"/>
      <c r="P204" s="579"/>
      <c r="Q204" s="579"/>
      <c r="R204" s="538"/>
      <c r="S204" s="538"/>
      <c r="T204" s="538"/>
      <c r="U204" s="538"/>
      <c r="V204" s="538"/>
    </row>
    <row r="205" spans="1:22" ht="15.75" hidden="1" customHeight="1">
      <c r="A205" s="579"/>
      <c r="B205" s="579"/>
      <c r="C205" s="599"/>
      <c r="D205" s="579"/>
      <c r="E205" s="579"/>
      <c r="F205" s="579"/>
      <c r="G205" s="579"/>
      <c r="H205" s="579"/>
      <c r="I205" s="579"/>
      <c r="J205" s="579"/>
      <c r="K205" s="579"/>
      <c r="L205" s="579"/>
      <c r="M205" s="579"/>
      <c r="N205" s="579"/>
      <c r="O205" s="579"/>
      <c r="P205" s="579"/>
      <c r="Q205" s="579"/>
      <c r="R205" s="538"/>
      <c r="S205" s="538"/>
      <c r="T205" s="538"/>
      <c r="U205" s="538"/>
      <c r="V205" s="538"/>
    </row>
    <row r="206" spans="1:22" ht="15.75" hidden="1" customHeight="1">
      <c r="A206" s="579"/>
      <c r="B206" s="579"/>
      <c r="C206" s="599"/>
      <c r="D206" s="579"/>
      <c r="E206" s="579"/>
      <c r="F206" s="579"/>
      <c r="G206" s="579"/>
      <c r="H206" s="579"/>
      <c r="I206" s="579"/>
      <c r="J206" s="579"/>
      <c r="K206" s="579"/>
      <c r="L206" s="579"/>
      <c r="M206" s="579"/>
      <c r="N206" s="579"/>
      <c r="O206" s="579"/>
      <c r="P206" s="579"/>
      <c r="Q206" s="579"/>
      <c r="R206" s="538"/>
      <c r="S206" s="538"/>
      <c r="T206" s="538"/>
      <c r="U206" s="538"/>
      <c r="V206" s="538"/>
    </row>
    <row r="207" spans="1:22" ht="15.75" hidden="1" customHeight="1">
      <c r="A207" s="579"/>
      <c r="B207" s="579"/>
      <c r="C207" s="599"/>
      <c r="D207" s="579"/>
      <c r="E207" s="579"/>
      <c r="F207" s="579"/>
      <c r="G207" s="579"/>
      <c r="H207" s="579"/>
      <c r="I207" s="579"/>
      <c r="J207" s="579"/>
      <c r="K207" s="579"/>
      <c r="L207" s="579"/>
      <c r="M207" s="579"/>
      <c r="N207" s="579"/>
      <c r="O207" s="579"/>
      <c r="P207" s="579"/>
      <c r="Q207" s="579"/>
      <c r="R207" s="538"/>
      <c r="S207" s="538"/>
      <c r="T207" s="538"/>
      <c r="U207" s="538"/>
      <c r="V207" s="538"/>
    </row>
    <row r="208" spans="1:22" ht="15.75" hidden="1" customHeight="1">
      <c r="A208" s="579"/>
      <c r="B208" s="579"/>
      <c r="C208" s="599"/>
      <c r="D208" s="579"/>
      <c r="E208" s="579"/>
      <c r="F208" s="579"/>
      <c r="G208" s="579"/>
      <c r="H208" s="579"/>
      <c r="I208" s="579"/>
      <c r="J208" s="579"/>
      <c r="K208" s="579"/>
      <c r="L208" s="579"/>
      <c r="M208" s="579"/>
      <c r="N208" s="579"/>
      <c r="O208" s="579"/>
      <c r="P208" s="579"/>
      <c r="Q208" s="579"/>
      <c r="R208" s="538"/>
      <c r="S208" s="538"/>
      <c r="T208" s="538"/>
      <c r="U208" s="538"/>
      <c r="V208" s="538"/>
    </row>
    <row r="209" spans="1:22" ht="15.75" hidden="1" customHeight="1">
      <c r="A209" s="579"/>
      <c r="B209" s="579"/>
      <c r="C209" s="599"/>
      <c r="D209" s="579"/>
      <c r="E209" s="579"/>
      <c r="F209" s="579"/>
      <c r="G209" s="579"/>
      <c r="H209" s="579"/>
      <c r="I209" s="579"/>
      <c r="J209" s="579"/>
      <c r="K209" s="579"/>
      <c r="L209" s="579"/>
      <c r="M209" s="579"/>
      <c r="N209" s="579"/>
      <c r="O209" s="579"/>
      <c r="P209" s="579"/>
      <c r="Q209" s="579"/>
      <c r="R209" s="538"/>
      <c r="S209" s="538"/>
      <c r="T209" s="538"/>
      <c r="U209" s="538"/>
      <c r="V209" s="538"/>
    </row>
    <row r="210" spans="1:22" ht="15.75" hidden="1" customHeight="1">
      <c r="A210" s="579"/>
      <c r="B210" s="579"/>
      <c r="C210" s="599"/>
      <c r="D210" s="579"/>
      <c r="E210" s="579"/>
      <c r="F210" s="579"/>
      <c r="G210" s="579"/>
      <c r="H210" s="579"/>
      <c r="I210" s="579"/>
      <c r="J210" s="579"/>
      <c r="K210" s="579"/>
      <c r="L210" s="579"/>
      <c r="M210" s="579"/>
      <c r="N210" s="579"/>
      <c r="O210" s="579"/>
      <c r="P210" s="579"/>
      <c r="Q210" s="579"/>
      <c r="R210" s="538"/>
      <c r="S210" s="538"/>
      <c r="T210" s="538"/>
      <c r="U210" s="538"/>
      <c r="V210" s="538"/>
    </row>
    <row r="211" spans="1:22" ht="15.75" hidden="1" customHeight="1">
      <c r="A211" s="579"/>
      <c r="B211" s="579"/>
      <c r="C211" s="599"/>
      <c r="D211" s="579"/>
      <c r="E211" s="579"/>
      <c r="F211" s="579"/>
      <c r="G211" s="579"/>
      <c r="H211" s="579"/>
      <c r="I211" s="579"/>
      <c r="J211" s="579"/>
      <c r="K211" s="579"/>
      <c r="L211" s="579"/>
      <c r="M211" s="579"/>
      <c r="N211" s="579"/>
      <c r="O211" s="579"/>
      <c r="P211" s="579"/>
      <c r="Q211" s="579"/>
      <c r="R211" s="538"/>
      <c r="S211" s="538"/>
      <c r="T211" s="538"/>
      <c r="U211" s="538"/>
      <c r="V211" s="538"/>
    </row>
    <row r="212" spans="1:22" ht="15.75" hidden="1" customHeight="1">
      <c r="A212" s="579"/>
      <c r="B212" s="579"/>
      <c r="C212" s="599"/>
      <c r="D212" s="579"/>
      <c r="E212" s="579"/>
      <c r="F212" s="579"/>
      <c r="G212" s="579"/>
      <c r="H212" s="579"/>
      <c r="I212" s="579"/>
      <c r="J212" s="579"/>
      <c r="K212" s="579"/>
      <c r="L212" s="579"/>
      <c r="M212" s="579"/>
      <c r="N212" s="579"/>
      <c r="O212" s="579"/>
      <c r="P212" s="579"/>
      <c r="Q212" s="579"/>
      <c r="R212" s="538"/>
      <c r="S212" s="538"/>
      <c r="T212" s="538"/>
      <c r="U212" s="538"/>
      <c r="V212" s="538"/>
    </row>
    <row r="213" spans="1:22" ht="15.75" hidden="1" customHeight="1">
      <c r="A213" s="579"/>
      <c r="B213" s="579"/>
      <c r="C213" s="599"/>
      <c r="D213" s="579"/>
      <c r="E213" s="579"/>
      <c r="F213" s="579"/>
      <c r="G213" s="579"/>
      <c r="H213" s="579"/>
      <c r="I213" s="579"/>
      <c r="J213" s="579"/>
      <c r="K213" s="579"/>
      <c r="L213" s="579"/>
      <c r="M213" s="579"/>
      <c r="N213" s="579"/>
      <c r="O213" s="579"/>
      <c r="P213" s="579"/>
      <c r="Q213" s="579"/>
      <c r="R213" s="538"/>
      <c r="S213" s="538"/>
      <c r="T213" s="538"/>
      <c r="U213" s="538"/>
      <c r="V213" s="538"/>
    </row>
    <row r="214" spans="1:22" ht="15.75" hidden="1" customHeight="1">
      <c r="A214" s="579"/>
      <c r="B214" s="579"/>
      <c r="C214" s="599"/>
      <c r="D214" s="579"/>
      <c r="E214" s="579"/>
      <c r="F214" s="579"/>
      <c r="G214" s="579"/>
      <c r="H214" s="579"/>
      <c r="I214" s="579"/>
      <c r="J214" s="579"/>
      <c r="K214" s="579"/>
      <c r="L214" s="579"/>
      <c r="M214" s="579"/>
      <c r="N214" s="579"/>
      <c r="O214" s="579"/>
      <c r="P214" s="579"/>
      <c r="Q214" s="579"/>
      <c r="R214" s="538"/>
      <c r="S214" s="538"/>
      <c r="T214" s="538"/>
      <c r="U214" s="538"/>
      <c r="V214" s="538"/>
    </row>
    <row r="215" spans="1:22" ht="15.75" hidden="1" customHeight="1">
      <c r="A215" s="579"/>
      <c r="B215" s="579"/>
      <c r="C215" s="599"/>
      <c r="D215" s="579"/>
      <c r="E215" s="579"/>
      <c r="F215" s="579"/>
      <c r="G215" s="579"/>
      <c r="H215" s="579"/>
      <c r="I215" s="579"/>
      <c r="J215" s="579"/>
      <c r="K215" s="579"/>
      <c r="L215" s="579"/>
      <c r="M215" s="579"/>
      <c r="N215" s="579"/>
      <c r="O215" s="579"/>
      <c r="P215" s="579"/>
      <c r="Q215" s="579"/>
      <c r="R215" s="538"/>
      <c r="S215" s="538"/>
      <c r="T215" s="538"/>
      <c r="U215" s="538"/>
      <c r="V215" s="538"/>
    </row>
    <row r="216" spans="1:22" ht="15.75" hidden="1" customHeight="1">
      <c r="A216" s="579"/>
      <c r="B216" s="579"/>
      <c r="C216" s="599"/>
      <c r="D216" s="579"/>
      <c r="E216" s="579"/>
      <c r="F216" s="579"/>
      <c r="G216" s="579"/>
      <c r="H216" s="579"/>
      <c r="I216" s="579"/>
      <c r="J216" s="579"/>
      <c r="K216" s="579"/>
      <c r="L216" s="579"/>
      <c r="M216" s="579"/>
      <c r="N216" s="579"/>
      <c r="O216" s="579"/>
      <c r="P216" s="579"/>
      <c r="Q216" s="579"/>
      <c r="R216" s="538"/>
      <c r="S216" s="538"/>
      <c r="T216" s="538"/>
      <c r="U216" s="538"/>
      <c r="V216" s="538"/>
    </row>
    <row r="217" spans="1:22" ht="15.75" hidden="1" customHeight="1">
      <c r="A217" s="579"/>
      <c r="B217" s="579"/>
      <c r="C217" s="599"/>
      <c r="D217" s="579"/>
      <c r="E217" s="579"/>
      <c r="F217" s="579"/>
      <c r="G217" s="579"/>
      <c r="H217" s="579"/>
      <c r="I217" s="579"/>
      <c r="J217" s="579"/>
      <c r="K217" s="579"/>
      <c r="L217" s="579"/>
      <c r="M217" s="579"/>
      <c r="N217" s="579"/>
      <c r="O217" s="579"/>
      <c r="P217" s="579"/>
      <c r="Q217" s="579"/>
      <c r="R217" s="538"/>
      <c r="S217" s="538"/>
      <c r="T217" s="538"/>
      <c r="U217" s="538"/>
      <c r="V217" s="538"/>
    </row>
    <row r="218" spans="1:22" ht="15.75" hidden="1" customHeight="1">
      <c r="A218" s="579"/>
      <c r="B218" s="579"/>
      <c r="C218" s="599"/>
      <c r="D218" s="579"/>
      <c r="E218" s="579"/>
      <c r="F218" s="579"/>
      <c r="G218" s="579"/>
      <c r="H218" s="579"/>
      <c r="I218" s="579"/>
      <c r="J218" s="579"/>
      <c r="K218" s="579"/>
      <c r="L218" s="579"/>
      <c r="M218" s="579"/>
      <c r="N218" s="579"/>
      <c r="O218" s="579"/>
      <c r="P218" s="579"/>
      <c r="Q218" s="579"/>
      <c r="R218" s="538"/>
      <c r="S218" s="538"/>
      <c r="T218" s="538"/>
      <c r="U218" s="538"/>
      <c r="V218" s="538"/>
    </row>
    <row r="219" spans="1:22" ht="15.75" hidden="1" customHeight="1">
      <c r="A219" s="579"/>
      <c r="B219" s="579"/>
      <c r="C219" s="599"/>
      <c r="D219" s="579"/>
      <c r="E219" s="579"/>
      <c r="F219" s="579"/>
      <c r="G219" s="579"/>
      <c r="H219" s="579"/>
      <c r="I219" s="579"/>
      <c r="J219" s="579"/>
      <c r="K219" s="579"/>
      <c r="L219" s="579"/>
      <c r="M219" s="579"/>
      <c r="N219" s="579"/>
      <c r="O219" s="579"/>
      <c r="P219" s="579"/>
      <c r="Q219" s="579"/>
      <c r="R219" s="538"/>
      <c r="S219" s="538"/>
      <c r="T219" s="538"/>
      <c r="U219" s="538"/>
      <c r="V219" s="538"/>
    </row>
    <row r="220" spans="1:22" ht="15.75" hidden="1" customHeight="1">
      <c r="A220" s="579"/>
      <c r="B220" s="579"/>
      <c r="C220" s="599"/>
      <c r="D220" s="579"/>
      <c r="E220" s="579"/>
      <c r="F220" s="579"/>
      <c r="G220" s="579"/>
      <c r="H220" s="579"/>
      <c r="I220" s="579"/>
      <c r="J220" s="579"/>
      <c r="K220" s="579"/>
      <c r="L220" s="579"/>
      <c r="M220" s="579"/>
      <c r="N220" s="579"/>
      <c r="O220" s="579"/>
      <c r="P220" s="579"/>
      <c r="Q220" s="579"/>
      <c r="R220" s="538"/>
      <c r="S220" s="538"/>
      <c r="T220" s="538"/>
      <c r="U220" s="538"/>
      <c r="V220" s="538"/>
    </row>
    <row r="221" spans="1:22" ht="15.75" hidden="1" customHeight="1">
      <c r="A221" s="579"/>
      <c r="B221" s="579"/>
      <c r="C221" s="599"/>
      <c r="D221" s="579"/>
      <c r="E221" s="579"/>
      <c r="F221" s="579"/>
      <c r="G221" s="579"/>
      <c r="H221" s="579"/>
      <c r="I221" s="579"/>
      <c r="J221" s="579"/>
      <c r="K221" s="579"/>
      <c r="L221" s="579"/>
      <c r="M221" s="579"/>
      <c r="N221" s="579"/>
      <c r="O221" s="579"/>
      <c r="P221" s="579"/>
      <c r="Q221" s="579"/>
      <c r="R221" s="538"/>
      <c r="S221" s="538"/>
      <c r="T221" s="538"/>
      <c r="U221" s="538"/>
      <c r="V221" s="538"/>
    </row>
    <row r="222" spans="1:22" ht="15.75" hidden="1" customHeight="1">
      <c r="A222" s="579"/>
      <c r="B222" s="579"/>
      <c r="C222" s="599"/>
      <c r="D222" s="579"/>
      <c r="E222" s="579"/>
      <c r="F222" s="579"/>
      <c r="G222" s="579"/>
      <c r="H222" s="579"/>
      <c r="I222" s="579"/>
      <c r="J222" s="579"/>
      <c r="K222" s="579"/>
      <c r="L222" s="579"/>
      <c r="M222" s="579"/>
      <c r="N222" s="579"/>
      <c r="O222" s="579"/>
      <c r="P222" s="579"/>
      <c r="Q222" s="579"/>
      <c r="R222" s="538"/>
      <c r="S222" s="538"/>
      <c r="T222" s="538"/>
      <c r="U222" s="538"/>
      <c r="V222" s="538"/>
    </row>
    <row r="223" spans="1:22" ht="15.75" hidden="1" customHeight="1">
      <c r="A223" s="579"/>
      <c r="B223" s="579"/>
      <c r="C223" s="599"/>
      <c r="D223" s="579"/>
      <c r="E223" s="579"/>
      <c r="F223" s="579"/>
      <c r="G223" s="579"/>
      <c r="H223" s="579"/>
      <c r="I223" s="579"/>
      <c r="J223" s="579"/>
      <c r="K223" s="579"/>
      <c r="L223" s="579"/>
      <c r="M223" s="579"/>
      <c r="N223" s="579"/>
      <c r="O223" s="579"/>
      <c r="P223" s="579"/>
      <c r="Q223" s="579"/>
      <c r="R223" s="538"/>
      <c r="S223" s="538"/>
      <c r="T223" s="538"/>
      <c r="U223" s="538"/>
      <c r="V223" s="538"/>
    </row>
    <row r="224" spans="1:22" ht="15.75" hidden="1" customHeight="1">
      <c r="A224" s="579"/>
      <c r="B224" s="579"/>
      <c r="C224" s="599"/>
      <c r="D224" s="579"/>
      <c r="E224" s="579"/>
      <c r="F224" s="579"/>
      <c r="G224" s="579"/>
      <c r="H224" s="579"/>
      <c r="I224" s="579"/>
      <c r="J224" s="579"/>
      <c r="K224" s="579"/>
      <c r="L224" s="579"/>
      <c r="M224" s="579"/>
      <c r="N224" s="579"/>
      <c r="O224" s="579"/>
      <c r="P224" s="579"/>
      <c r="Q224" s="579"/>
      <c r="R224" s="538"/>
      <c r="S224" s="538"/>
      <c r="T224" s="538"/>
      <c r="U224" s="538"/>
      <c r="V224" s="538"/>
    </row>
    <row r="225" spans="1:22" ht="15.75" hidden="1" customHeight="1">
      <c r="A225" s="579"/>
      <c r="B225" s="579"/>
      <c r="C225" s="599"/>
      <c r="D225" s="579"/>
      <c r="E225" s="579"/>
      <c r="F225" s="579"/>
      <c r="G225" s="579"/>
      <c r="H225" s="579"/>
      <c r="I225" s="579"/>
      <c r="J225" s="579"/>
      <c r="K225" s="579"/>
      <c r="L225" s="579"/>
      <c r="M225" s="579"/>
      <c r="N225" s="579"/>
      <c r="O225" s="579"/>
      <c r="P225" s="579"/>
      <c r="Q225" s="579"/>
      <c r="R225" s="538"/>
      <c r="S225" s="538"/>
      <c r="T225" s="538"/>
      <c r="U225" s="538"/>
      <c r="V225" s="538"/>
    </row>
    <row r="226" spans="1:22" ht="15.75" hidden="1" customHeight="1">
      <c r="A226" s="579"/>
      <c r="B226" s="579"/>
      <c r="C226" s="599"/>
      <c r="D226" s="579"/>
      <c r="E226" s="579"/>
      <c r="F226" s="579"/>
      <c r="G226" s="579"/>
      <c r="H226" s="579"/>
      <c r="I226" s="579"/>
      <c r="J226" s="579"/>
      <c r="K226" s="579"/>
      <c r="L226" s="579"/>
      <c r="M226" s="579"/>
      <c r="N226" s="579"/>
      <c r="O226" s="579"/>
      <c r="P226" s="579"/>
      <c r="Q226" s="579"/>
      <c r="R226" s="538"/>
      <c r="S226" s="538"/>
      <c r="T226" s="538"/>
      <c r="U226" s="538"/>
      <c r="V226" s="538"/>
    </row>
    <row r="227" spans="1:22" ht="15.75" hidden="1" customHeight="1">
      <c r="A227" s="579"/>
      <c r="B227" s="579"/>
      <c r="C227" s="599"/>
      <c r="D227" s="579"/>
      <c r="E227" s="579"/>
      <c r="F227" s="579"/>
      <c r="G227" s="579"/>
      <c r="H227" s="579"/>
      <c r="I227" s="579"/>
      <c r="J227" s="579"/>
      <c r="K227" s="579"/>
      <c r="L227" s="579"/>
      <c r="M227" s="579"/>
      <c r="N227" s="579"/>
      <c r="O227" s="579"/>
      <c r="P227" s="579"/>
      <c r="Q227" s="579"/>
      <c r="R227" s="538"/>
      <c r="S227" s="538"/>
      <c r="T227" s="538"/>
      <c r="U227" s="538"/>
      <c r="V227" s="538"/>
    </row>
    <row r="228" spans="1:22" ht="15.75" hidden="1" customHeight="1">
      <c r="A228" s="579"/>
      <c r="B228" s="579"/>
      <c r="C228" s="599"/>
      <c r="D228" s="579"/>
      <c r="E228" s="579"/>
      <c r="F228" s="579"/>
      <c r="G228" s="579"/>
      <c r="H228" s="579"/>
      <c r="I228" s="579"/>
      <c r="J228" s="579"/>
      <c r="K228" s="579"/>
      <c r="L228" s="579"/>
      <c r="M228" s="579"/>
      <c r="N228" s="579"/>
      <c r="O228" s="579"/>
      <c r="P228" s="579"/>
      <c r="Q228" s="579"/>
      <c r="R228" s="538"/>
      <c r="S228" s="538"/>
      <c r="T228" s="538"/>
      <c r="U228" s="538"/>
      <c r="V228" s="538"/>
    </row>
    <row r="229" spans="1:22" ht="15.75" hidden="1" customHeight="1">
      <c r="A229" s="579"/>
      <c r="B229" s="579"/>
      <c r="C229" s="599"/>
      <c r="D229" s="579"/>
      <c r="E229" s="579"/>
      <c r="F229" s="579"/>
      <c r="G229" s="579"/>
      <c r="H229" s="579"/>
      <c r="I229" s="579"/>
      <c r="J229" s="579"/>
      <c r="K229" s="579"/>
      <c r="L229" s="579"/>
      <c r="M229" s="579"/>
      <c r="N229" s="579"/>
      <c r="O229" s="579"/>
      <c r="P229" s="579"/>
      <c r="Q229" s="579"/>
      <c r="R229" s="538"/>
      <c r="S229" s="538"/>
      <c r="T229" s="538"/>
      <c r="U229" s="538"/>
      <c r="V229" s="538"/>
    </row>
    <row r="230" spans="1:22" ht="15.75" hidden="1" customHeight="1">
      <c r="A230" s="579"/>
      <c r="B230" s="579"/>
      <c r="C230" s="599"/>
      <c r="D230" s="579"/>
      <c r="E230" s="579"/>
      <c r="F230" s="579"/>
      <c r="G230" s="579"/>
      <c r="H230" s="579"/>
      <c r="I230" s="579"/>
      <c r="J230" s="579"/>
      <c r="K230" s="579"/>
      <c r="L230" s="579"/>
      <c r="M230" s="579"/>
      <c r="N230" s="579"/>
      <c r="O230" s="579"/>
      <c r="P230" s="579"/>
      <c r="Q230" s="579"/>
      <c r="R230" s="538"/>
      <c r="S230" s="538"/>
      <c r="T230" s="538"/>
      <c r="U230" s="538"/>
      <c r="V230" s="538"/>
    </row>
    <row r="231" spans="1:22" ht="15.75" hidden="1" customHeight="1">
      <c r="A231" s="579"/>
      <c r="B231" s="579"/>
      <c r="C231" s="599"/>
      <c r="D231" s="579"/>
      <c r="E231" s="579"/>
      <c r="F231" s="579"/>
      <c r="G231" s="579"/>
      <c r="H231" s="579"/>
      <c r="I231" s="579"/>
      <c r="J231" s="579"/>
      <c r="K231" s="579"/>
      <c r="L231" s="579"/>
      <c r="M231" s="579"/>
      <c r="N231" s="579"/>
      <c r="O231" s="579"/>
      <c r="P231" s="579"/>
      <c r="Q231" s="579"/>
      <c r="R231" s="538"/>
      <c r="S231" s="538"/>
      <c r="T231" s="538"/>
      <c r="U231" s="538"/>
      <c r="V231" s="538"/>
    </row>
    <row r="232" spans="1:22" ht="15.75" hidden="1" customHeight="1">
      <c r="A232" s="579"/>
      <c r="B232" s="579"/>
      <c r="C232" s="599"/>
      <c r="D232" s="579"/>
      <c r="E232" s="579"/>
      <c r="F232" s="579"/>
      <c r="G232" s="579"/>
      <c r="H232" s="579"/>
      <c r="I232" s="579"/>
      <c r="J232" s="579"/>
      <c r="K232" s="579"/>
      <c r="L232" s="579"/>
      <c r="M232" s="579"/>
      <c r="N232" s="579"/>
      <c r="O232" s="579"/>
      <c r="P232" s="579"/>
      <c r="Q232" s="579"/>
      <c r="R232" s="538"/>
      <c r="S232" s="538"/>
      <c r="T232" s="538"/>
      <c r="U232" s="538"/>
      <c r="V232" s="538"/>
    </row>
    <row r="233" spans="1:22" ht="15.75" hidden="1" customHeight="1">
      <c r="A233" s="579"/>
      <c r="B233" s="579"/>
      <c r="C233" s="599"/>
      <c r="D233" s="579"/>
      <c r="E233" s="579"/>
      <c r="F233" s="579"/>
      <c r="G233" s="579"/>
      <c r="H233" s="579"/>
      <c r="I233" s="579"/>
      <c r="J233" s="579"/>
      <c r="K233" s="579"/>
      <c r="L233" s="579"/>
      <c r="M233" s="579"/>
      <c r="N233" s="579"/>
      <c r="O233" s="579"/>
      <c r="P233" s="579"/>
      <c r="Q233" s="579"/>
      <c r="R233" s="538"/>
      <c r="S233" s="538"/>
      <c r="T233" s="538"/>
      <c r="U233" s="538"/>
      <c r="V233" s="538"/>
    </row>
    <row r="234" spans="1:22" ht="15.75" hidden="1" customHeight="1">
      <c r="A234" s="579"/>
      <c r="B234" s="579"/>
      <c r="C234" s="599"/>
      <c r="D234" s="579"/>
      <c r="E234" s="579"/>
      <c r="F234" s="579"/>
      <c r="G234" s="579"/>
      <c r="H234" s="579"/>
      <c r="I234" s="579"/>
      <c r="J234" s="579"/>
      <c r="K234" s="579"/>
      <c r="L234" s="579"/>
      <c r="M234" s="579"/>
      <c r="N234" s="579"/>
      <c r="O234" s="579"/>
      <c r="P234" s="579"/>
      <c r="Q234" s="579"/>
      <c r="R234" s="538"/>
      <c r="S234" s="538"/>
      <c r="T234" s="538"/>
      <c r="U234" s="538"/>
      <c r="V234" s="538"/>
    </row>
    <row r="235" spans="1:22" ht="15.75" hidden="1" customHeight="1">
      <c r="A235" s="579"/>
      <c r="B235" s="579"/>
      <c r="C235" s="599"/>
      <c r="D235" s="579"/>
      <c r="E235" s="579"/>
      <c r="F235" s="579"/>
      <c r="G235" s="579"/>
      <c r="H235" s="579"/>
      <c r="I235" s="579"/>
      <c r="J235" s="579"/>
      <c r="K235" s="579"/>
      <c r="L235" s="579"/>
      <c r="M235" s="579"/>
      <c r="N235" s="579"/>
      <c r="O235" s="579"/>
      <c r="P235" s="579"/>
      <c r="Q235" s="579"/>
      <c r="R235" s="538"/>
      <c r="S235" s="538"/>
      <c r="T235" s="538"/>
      <c r="U235" s="538"/>
      <c r="V235" s="538"/>
    </row>
    <row r="236" spans="1:22" ht="15.75" hidden="1" customHeight="1">
      <c r="A236" s="579"/>
      <c r="B236" s="579"/>
      <c r="C236" s="599"/>
      <c r="D236" s="579"/>
      <c r="E236" s="579"/>
      <c r="F236" s="579"/>
      <c r="G236" s="579"/>
      <c r="H236" s="579"/>
      <c r="I236" s="579"/>
      <c r="J236" s="579"/>
      <c r="K236" s="579"/>
      <c r="L236" s="579"/>
      <c r="M236" s="579"/>
      <c r="N236" s="579"/>
      <c r="O236" s="579"/>
      <c r="P236" s="579"/>
      <c r="Q236" s="579"/>
      <c r="R236" s="538"/>
      <c r="S236" s="538"/>
      <c r="T236" s="538"/>
      <c r="U236" s="538"/>
      <c r="V236" s="538"/>
    </row>
    <row r="237" spans="1:22" ht="15.75" hidden="1" customHeight="1">
      <c r="A237" s="579"/>
      <c r="B237" s="579"/>
      <c r="C237" s="599"/>
      <c r="D237" s="579"/>
      <c r="E237" s="579"/>
      <c r="F237" s="579"/>
      <c r="G237" s="579"/>
      <c r="H237" s="579"/>
      <c r="I237" s="579"/>
      <c r="J237" s="579"/>
      <c r="K237" s="579"/>
      <c r="L237" s="579"/>
      <c r="M237" s="579"/>
      <c r="N237" s="579"/>
      <c r="O237" s="579"/>
      <c r="P237" s="579"/>
      <c r="Q237" s="579"/>
      <c r="R237" s="538"/>
      <c r="S237" s="538"/>
      <c r="T237" s="538"/>
      <c r="U237" s="538"/>
      <c r="V237" s="538"/>
    </row>
    <row r="238" spans="1:22" ht="15.75" hidden="1" customHeight="1">
      <c r="A238" s="579"/>
      <c r="B238" s="579"/>
      <c r="C238" s="599"/>
      <c r="D238" s="579"/>
      <c r="E238" s="579"/>
      <c r="F238" s="579"/>
      <c r="G238" s="579"/>
      <c r="H238" s="579"/>
      <c r="I238" s="579"/>
      <c r="J238" s="579"/>
      <c r="K238" s="579"/>
      <c r="L238" s="579"/>
      <c r="M238" s="579"/>
      <c r="N238" s="579"/>
      <c r="O238" s="579"/>
      <c r="P238" s="579"/>
      <c r="Q238" s="579"/>
      <c r="R238" s="538"/>
      <c r="S238" s="538"/>
      <c r="T238" s="538"/>
      <c r="U238" s="538"/>
      <c r="V238" s="538"/>
    </row>
    <row r="239" spans="1:22" ht="15.75" hidden="1" customHeight="1">
      <c r="A239" s="579"/>
      <c r="B239" s="579"/>
      <c r="C239" s="599"/>
      <c r="D239" s="579"/>
      <c r="E239" s="579"/>
      <c r="F239" s="579"/>
      <c r="G239" s="579"/>
      <c r="H239" s="579"/>
      <c r="I239" s="579"/>
      <c r="J239" s="579"/>
      <c r="K239" s="579"/>
      <c r="L239" s="579"/>
      <c r="M239" s="579"/>
      <c r="N239" s="579"/>
      <c r="O239" s="579"/>
      <c r="P239" s="579"/>
      <c r="Q239" s="579"/>
      <c r="R239" s="538"/>
      <c r="S239" s="538"/>
      <c r="T239" s="538"/>
      <c r="U239" s="538"/>
      <c r="V239" s="538"/>
    </row>
    <row r="240" spans="1:22" ht="15.75" hidden="1" customHeight="1">
      <c r="A240" s="579"/>
      <c r="B240" s="579"/>
      <c r="C240" s="599"/>
      <c r="D240" s="579"/>
      <c r="E240" s="579"/>
      <c r="F240" s="579"/>
      <c r="G240" s="579"/>
      <c r="H240" s="579"/>
      <c r="I240" s="579"/>
      <c r="J240" s="579"/>
      <c r="K240" s="579"/>
      <c r="L240" s="579"/>
      <c r="M240" s="579"/>
      <c r="N240" s="579"/>
      <c r="O240" s="579"/>
      <c r="P240" s="579"/>
      <c r="Q240" s="579"/>
      <c r="R240" s="538"/>
      <c r="S240" s="538"/>
      <c r="T240" s="538"/>
      <c r="U240" s="538"/>
      <c r="V240" s="538"/>
    </row>
    <row r="241" spans="1:22" ht="15.75" hidden="1" customHeight="1">
      <c r="A241" s="579"/>
      <c r="B241" s="579"/>
      <c r="C241" s="599"/>
      <c r="D241" s="579"/>
      <c r="E241" s="579"/>
      <c r="F241" s="579"/>
      <c r="G241" s="579"/>
      <c r="H241" s="579"/>
      <c r="I241" s="579"/>
      <c r="J241" s="579"/>
      <c r="K241" s="579"/>
      <c r="L241" s="579"/>
      <c r="M241" s="579"/>
      <c r="N241" s="579"/>
      <c r="O241" s="579"/>
      <c r="P241" s="579"/>
      <c r="Q241" s="579"/>
      <c r="R241" s="538"/>
      <c r="S241" s="538"/>
      <c r="T241" s="538"/>
      <c r="U241" s="538"/>
      <c r="V241" s="538"/>
    </row>
    <row r="242" spans="1:22" ht="15.75" hidden="1" customHeight="1">
      <c r="A242" s="579"/>
      <c r="B242" s="579"/>
      <c r="C242" s="599"/>
      <c r="D242" s="579"/>
      <c r="E242" s="579"/>
      <c r="F242" s="579"/>
      <c r="G242" s="579"/>
      <c r="H242" s="579"/>
      <c r="I242" s="579"/>
      <c r="J242" s="579"/>
      <c r="K242" s="579"/>
      <c r="L242" s="579"/>
      <c r="M242" s="579"/>
      <c r="N242" s="579"/>
      <c r="O242" s="579"/>
      <c r="P242" s="579"/>
      <c r="Q242" s="579"/>
      <c r="R242" s="538"/>
      <c r="S242" s="538"/>
      <c r="T242" s="538"/>
      <c r="U242" s="538"/>
      <c r="V242" s="538"/>
    </row>
    <row r="243" spans="1:22" ht="15.75" hidden="1" customHeight="1">
      <c r="A243" s="579"/>
      <c r="B243" s="579"/>
      <c r="C243" s="599"/>
      <c r="D243" s="579"/>
      <c r="E243" s="579"/>
      <c r="F243" s="579"/>
      <c r="G243" s="579"/>
      <c r="H243" s="579"/>
      <c r="I243" s="579"/>
      <c r="J243" s="579"/>
      <c r="K243" s="579"/>
      <c r="L243" s="579"/>
      <c r="M243" s="579"/>
      <c r="N243" s="579"/>
      <c r="O243" s="579"/>
      <c r="P243" s="579"/>
      <c r="Q243" s="579"/>
      <c r="R243" s="538"/>
      <c r="S243" s="538"/>
      <c r="T243" s="538"/>
      <c r="U243" s="538"/>
      <c r="V243" s="538"/>
    </row>
    <row r="244" spans="1:22" ht="15.75" hidden="1" customHeight="1">
      <c r="A244" s="579"/>
      <c r="B244" s="579"/>
      <c r="C244" s="599"/>
      <c r="D244" s="579"/>
      <c r="E244" s="579"/>
      <c r="F244" s="579"/>
      <c r="G244" s="579"/>
      <c r="H244" s="579"/>
      <c r="I244" s="579"/>
      <c r="J244" s="579"/>
      <c r="K244" s="579"/>
      <c r="L244" s="579"/>
      <c r="M244" s="579"/>
      <c r="N244" s="579"/>
      <c r="O244" s="579"/>
      <c r="P244" s="579"/>
      <c r="Q244" s="579"/>
      <c r="R244" s="538"/>
      <c r="S244" s="538"/>
      <c r="T244" s="538"/>
      <c r="U244" s="538"/>
      <c r="V244" s="538"/>
    </row>
    <row r="245" spans="1:22" ht="15.75" hidden="1" customHeight="1">
      <c r="A245" s="579"/>
      <c r="B245" s="579"/>
      <c r="C245" s="599"/>
      <c r="D245" s="579"/>
      <c r="E245" s="579"/>
      <c r="F245" s="579"/>
      <c r="G245" s="579"/>
      <c r="H245" s="579"/>
      <c r="I245" s="579"/>
      <c r="J245" s="579"/>
      <c r="K245" s="579"/>
      <c r="L245" s="579"/>
      <c r="M245" s="579"/>
      <c r="N245" s="579"/>
      <c r="O245" s="579"/>
      <c r="P245" s="579"/>
      <c r="Q245" s="579"/>
      <c r="R245" s="538"/>
      <c r="S245" s="538"/>
      <c r="T245" s="538"/>
      <c r="U245" s="538"/>
      <c r="V245" s="538"/>
    </row>
    <row r="246" spans="1:22" ht="15.75" hidden="1" customHeight="1">
      <c r="A246" s="579"/>
      <c r="B246" s="579"/>
      <c r="C246" s="599"/>
      <c r="D246" s="579"/>
      <c r="E246" s="579"/>
      <c r="F246" s="579"/>
      <c r="G246" s="579"/>
      <c r="H246" s="579"/>
      <c r="I246" s="579"/>
      <c r="J246" s="579"/>
      <c r="K246" s="579"/>
      <c r="L246" s="579"/>
      <c r="M246" s="579"/>
      <c r="N246" s="579"/>
      <c r="O246" s="579"/>
      <c r="P246" s="579"/>
      <c r="Q246" s="579"/>
      <c r="R246" s="538"/>
      <c r="S246" s="538"/>
      <c r="T246" s="538"/>
      <c r="U246" s="538"/>
      <c r="V246" s="538"/>
    </row>
    <row r="247" spans="1:22" ht="15.75" hidden="1" customHeight="1">
      <c r="A247" s="579"/>
      <c r="B247" s="579"/>
      <c r="C247" s="599"/>
      <c r="D247" s="579"/>
      <c r="E247" s="579"/>
      <c r="F247" s="579"/>
      <c r="G247" s="579"/>
      <c r="H247" s="579"/>
      <c r="I247" s="579"/>
      <c r="J247" s="579"/>
      <c r="K247" s="579"/>
      <c r="L247" s="579"/>
      <c r="M247" s="579"/>
      <c r="N247" s="579"/>
      <c r="O247" s="579"/>
      <c r="P247" s="579"/>
      <c r="Q247" s="579"/>
      <c r="R247" s="538"/>
      <c r="S247" s="538"/>
      <c r="T247" s="538"/>
      <c r="U247" s="538"/>
      <c r="V247" s="538"/>
    </row>
    <row r="248" spans="1:22" ht="15.75" hidden="1" customHeight="1">
      <c r="A248" s="579"/>
      <c r="B248" s="579"/>
      <c r="C248" s="599"/>
      <c r="D248" s="579"/>
      <c r="E248" s="579"/>
      <c r="F248" s="579"/>
      <c r="G248" s="579"/>
      <c r="H248" s="579"/>
      <c r="I248" s="579"/>
      <c r="J248" s="579"/>
      <c r="K248" s="579"/>
      <c r="L248" s="579"/>
      <c r="M248" s="579"/>
      <c r="N248" s="579"/>
      <c r="O248" s="579"/>
      <c r="P248" s="579"/>
      <c r="Q248" s="579"/>
      <c r="R248" s="538"/>
      <c r="S248" s="538"/>
      <c r="T248" s="538"/>
      <c r="U248" s="538"/>
      <c r="V248" s="538"/>
    </row>
    <row r="249" spans="1:22" ht="15.75" hidden="1" customHeight="1">
      <c r="A249" s="579"/>
      <c r="B249" s="579"/>
      <c r="C249" s="599"/>
      <c r="D249" s="579"/>
      <c r="E249" s="579"/>
      <c r="F249" s="579"/>
      <c r="G249" s="579"/>
      <c r="H249" s="579"/>
      <c r="I249" s="579"/>
      <c r="J249" s="579"/>
      <c r="K249" s="579"/>
      <c r="L249" s="579"/>
      <c r="M249" s="579"/>
      <c r="N249" s="579"/>
      <c r="O249" s="579"/>
      <c r="P249" s="579"/>
      <c r="Q249" s="579"/>
      <c r="R249" s="538"/>
      <c r="S249" s="538"/>
      <c r="T249" s="538"/>
      <c r="U249" s="538"/>
      <c r="V249" s="538"/>
    </row>
    <row r="250" spans="1:22" ht="15.75" hidden="1" customHeight="1">
      <c r="A250" s="579"/>
      <c r="B250" s="579"/>
      <c r="C250" s="599"/>
      <c r="D250" s="579"/>
      <c r="E250" s="579"/>
      <c r="F250" s="579"/>
      <c r="G250" s="579"/>
      <c r="H250" s="579"/>
      <c r="I250" s="579"/>
      <c r="J250" s="579"/>
      <c r="K250" s="579"/>
      <c r="L250" s="579"/>
      <c r="M250" s="579"/>
      <c r="N250" s="579"/>
      <c r="O250" s="579"/>
      <c r="P250" s="579"/>
      <c r="Q250" s="579"/>
      <c r="R250" s="538"/>
      <c r="S250" s="538"/>
      <c r="T250" s="538"/>
      <c r="U250" s="538"/>
      <c r="V250" s="538"/>
    </row>
    <row r="251" spans="1:22" ht="15.75" hidden="1" customHeight="1">
      <c r="A251" s="579"/>
      <c r="B251" s="579"/>
      <c r="C251" s="599"/>
      <c r="D251" s="579"/>
      <c r="E251" s="579"/>
      <c r="F251" s="579"/>
      <c r="G251" s="579"/>
      <c r="H251" s="579"/>
      <c r="I251" s="579"/>
      <c r="J251" s="579"/>
      <c r="K251" s="579"/>
      <c r="L251" s="579"/>
      <c r="M251" s="579"/>
      <c r="N251" s="579"/>
      <c r="O251" s="579"/>
      <c r="P251" s="579"/>
      <c r="Q251" s="579"/>
      <c r="R251" s="538"/>
      <c r="S251" s="538"/>
      <c r="T251" s="538"/>
      <c r="U251" s="538"/>
      <c r="V251" s="538"/>
    </row>
    <row r="252" spans="1:22" ht="15.75" hidden="1" customHeight="1">
      <c r="A252" s="579"/>
      <c r="B252" s="579"/>
      <c r="C252" s="599"/>
      <c r="D252" s="579"/>
      <c r="E252" s="579"/>
      <c r="F252" s="579"/>
      <c r="G252" s="579"/>
      <c r="H252" s="579"/>
      <c r="I252" s="579"/>
      <c r="J252" s="579"/>
      <c r="K252" s="579"/>
      <c r="L252" s="579"/>
      <c r="M252" s="579"/>
      <c r="N252" s="579"/>
      <c r="O252" s="579"/>
      <c r="P252" s="579"/>
      <c r="Q252" s="579"/>
      <c r="R252" s="538"/>
      <c r="S252" s="538"/>
      <c r="T252" s="538"/>
      <c r="U252" s="538"/>
      <c r="V252" s="538"/>
    </row>
    <row r="253" spans="1:22" ht="15.75" hidden="1" customHeight="1">
      <c r="A253" s="579"/>
      <c r="B253" s="579"/>
      <c r="C253" s="599"/>
      <c r="D253" s="579"/>
      <c r="E253" s="579"/>
      <c r="F253" s="579"/>
      <c r="G253" s="579"/>
      <c r="H253" s="579"/>
      <c r="I253" s="579"/>
      <c r="J253" s="579"/>
      <c r="K253" s="579"/>
      <c r="L253" s="579"/>
      <c r="M253" s="579"/>
      <c r="N253" s="579"/>
      <c r="O253" s="579"/>
      <c r="P253" s="579"/>
      <c r="Q253" s="579"/>
      <c r="R253" s="538"/>
      <c r="S253" s="538"/>
      <c r="T253" s="538"/>
      <c r="U253" s="538"/>
      <c r="V253" s="538"/>
    </row>
    <row r="254" spans="1:22" ht="15.75" hidden="1" customHeight="1">
      <c r="A254" s="579"/>
      <c r="B254" s="579"/>
      <c r="C254" s="599"/>
      <c r="D254" s="579"/>
      <c r="E254" s="579"/>
      <c r="F254" s="579"/>
      <c r="G254" s="579"/>
      <c r="H254" s="579"/>
      <c r="I254" s="579"/>
      <c r="J254" s="579"/>
      <c r="K254" s="579"/>
      <c r="L254" s="579"/>
      <c r="M254" s="579"/>
      <c r="N254" s="579"/>
      <c r="O254" s="579"/>
      <c r="P254" s="579"/>
      <c r="Q254" s="579"/>
      <c r="R254" s="538"/>
      <c r="S254" s="538"/>
      <c r="T254" s="538"/>
      <c r="U254" s="538"/>
      <c r="V254" s="538"/>
    </row>
    <row r="255" spans="1:22" ht="15.75" hidden="1" customHeight="1">
      <c r="A255" s="579"/>
      <c r="B255" s="579"/>
      <c r="C255" s="599"/>
      <c r="D255" s="579"/>
      <c r="E255" s="579"/>
      <c r="F255" s="579"/>
      <c r="G255" s="579"/>
      <c r="H255" s="579"/>
      <c r="I255" s="579"/>
      <c r="J255" s="579"/>
      <c r="K255" s="579"/>
      <c r="L255" s="579"/>
      <c r="M255" s="579"/>
      <c r="N255" s="579"/>
      <c r="O255" s="579"/>
      <c r="P255" s="579"/>
      <c r="Q255" s="579"/>
      <c r="R255" s="538"/>
      <c r="S255" s="538"/>
      <c r="T255" s="538"/>
      <c r="U255" s="538"/>
      <c r="V255" s="538"/>
    </row>
    <row r="256" spans="1:22" ht="15.75" hidden="1" customHeight="1">
      <c r="A256" s="579"/>
      <c r="B256" s="579"/>
      <c r="C256" s="599"/>
      <c r="D256" s="579"/>
      <c r="E256" s="579"/>
      <c r="F256" s="579"/>
      <c r="G256" s="579"/>
      <c r="H256" s="579"/>
      <c r="I256" s="579"/>
      <c r="J256" s="579"/>
      <c r="K256" s="579"/>
      <c r="L256" s="579"/>
      <c r="M256" s="579"/>
      <c r="N256" s="579"/>
      <c r="O256" s="579"/>
      <c r="P256" s="579"/>
      <c r="Q256" s="579"/>
      <c r="R256" s="538"/>
      <c r="S256" s="538"/>
      <c r="T256" s="538"/>
      <c r="U256" s="538"/>
      <c r="V256" s="538"/>
    </row>
    <row r="257" spans="1:22" ht="15.75" hidden="1" customHeight="1">
      <c r="A257" s="579"/>
      <c r="B257" s="579"/>
      <c r="C257" s="599"/>
      <c r="D257" s="579"/>
      <c r="E257" s="579"/>
      <c r="F257" s="579"/>
      <c r="G257" s="579"/>
      <c r="H257" s="579"/>
      <c r="I257" s="579"/>
      <c r="J257" s="579"/>
      <c r="K257" s="579"/>
      <c r="L257" s="579"/>
      <c r="M257" s="579"/>
      <c r="N257" s="579"/>
      <c r="O257" s="579"/>
      <c r="P257" s="579"/>
      <c r="Q257" s="579"/>
      <c r="R257" s="538"/>
      <c r="S257" s="538"/>
      <c r="T257" s="538"/>
      <c r="U257" s="538"/>
      <c r="V257" s="538"/>
    </row>
    <row r="258" spans="1:22" ht="15.75" hidden="1" customHeight="1">
      <c r="A258" s="579"/>
      <c r="B258" s="579"/>
      <c r="C258" s="599"/>
      <c r="D258" s="579"/>
      <c r="E258" s="579"/>
      <c r="F258" s="579"/>
      <c r="G258" s="579"/>
      <c r="H258" s="579"/>
      <c r="I258" s="579"/>
      <c r="J258" s="579"/>
      <c r="K258" s="579"/>
      <c r="L258" s="579"/>
      <c r="M258" s="579"/>
      <c r="N258" s="579"/>
      <c r="O258" s="579"/>
      <c r="P258" s="579"/>
      <c r="Q258" s="579"/>
      <c r="R258" s="538"/>
      <c r="S258" s="538"/>
      <c r="T258" s="538"/>
      <c r="U258" s="538"/>
      <c r="V258" s="538"/>
    </row>
    <row r="259" spans="1:22" ht="15.75" hidden="1" customHeight="1">
      <c r="A259" s="579"/>
      <c r="B259" s="579"/>
      <c r="C259" s="599"/>
      <c r="D259" s="579"/>
      <c r="E259" s="579"/>
      <c r="F259" s="579"/>
      <c r="G259" s="579"/>
      <c r="H259" s="579"/>
      <c r="I259" s="579"/>
      <c r="J259" s="579"/>
      <c r="K259" s="579"/>
      <c r="L259" s="579"/>
      <c r="M259" s="579"/>
      <c r="N259" s="579"/>
      <c r="O259" s="579"/>
      <c r="P259" s="579"/>
      <c r="Q259" s="579"/>
      <c r="R259" s="538"/>
      <c r="S259" s="538"/>
      <c r="T259" s="538"/>
      <c r="U259" s="538"/>
      <c r="V259" s="538"/>
    </row>
    <row r="260" spans="1:22" ht="15.75" hidden="1" customHeight="1">
      <c r="A260" s="579"/>
      <c r="B260" s="579"/>
      <c r="C260" s="599"/>
      <c r="D260" s="579"/>
      <c r="E260" s="579"/>
      <c r="F260" s="579"/>
      <c r="G260" s="579"/>
      <c r="H260" s="579"/>
      <c r="I260" s="579"/>
      <c r="J260" s="579"/>
      <c r="K260" s="579"/>
      <c r="L260" s="579"/>
      <c r="M260" s="579"/>
      <c r="N260" s="579"/>
      <c r="O260" s="579"/>
      <c r="P260" s="579"/>
      <c r="Q260" s="579"/>
      <c r="R260" s="538"/>
      <c r="S260" s="538"/>
      <c r="T260" s="538"/>
      <c r="U260" s="538"/>
      <c r="V260" s="538"/>
    </row>
    <row r="261" spans="1:22" ht="15.75" hidden="1" customHeight="1">
      <c r="A261" s="579"/>
      <c r="B261" s="579"/>
      <c r="C261" s="599"/>
      <c r="D261" s="579"/>
      <c r="E261" s="579"/>
      <c r="F261" s="579"/>
      <c r="G261" s="579"/>
      <c r="H261" s="579"/>
      <c r="I261" s="579"/>
      <c r="J261" s="579"/>
      <c r="K261" s="579"/>
      <c r="L261" s="579"/>
      <c r="M261" s="579"/>
      <c r="N261" s="579"/>
      <c r="O261" s="579"/>
      <c r="P261" s="579"/>
      <c r="Q261" s="579"/>
      <c r="R261" s="538"/>
      <c r="S261" s="538"/>
      <c r="T261" s="538"/>
      <c r="U261" s="538"/>
      <c r="V261" s="538"/>
    </row>
    <row r="262" spans="1:22" ht="15.75" hidden="1" customHeight="1">
      <c r="A262" s="579"/>
      <c r="B262" s="579"/>
      <c r="C262" s="599"/>
      <c r="D262" s="579"/>
      <c r="E262" s="579"/>
      <c r="F262" s="579"/>
      <c r="G262" s="579"/>
      <c r="H262" s="579"/>
      <c r="I262" s="579"/>
      <c r="J262" s="579"/>
      <c r="K262" s="579"/>
      <c r="L262" s="579"/>
      <c r="M262" s="579"/>
      <c r="N262" s="579"/>
      <c r="O262" s="579"/>
      <c r="P262" s="579"/>
      <c r="Q262" s="579"/>
      <c r="R262" s="538"/>
      <c r="S262" s="538"/>
      <c r="T262" s="538"/>
      <c r="U262" s="538"/>
      <c r="V262" s="538"/>
    </row>
    <row r="263" spans="1:22" ht="15.75" hidden="1" customHeight="1">
      <c r="A263" s="579"/>
      <c r="B263" s="579"/>
      <c r="C263" s="599"/>
      <c r="D263" s="579"/>
      <c r="E263" s="579"/>
      <c r="F263" s="579"/>
      <c r="G263" s="579"/>
      <c r="H263" s="579"/>
      <c r="I263" s="579"/>
      <c r="J263" s="579"/>
      <c r="K263" s="579"/>
      <c r="L263" s="579"/>
      <c r="M263" s="579"/>
      <c r="N263" s="579"/>
      <c r="O263" s="579"/>
      <c r="P263" s="579"/>
      <c r="Q263" s="579"/>
      <c r="R263" s="538"/>
      <c r="S263" s="538"/>
      <c r="T263" s="538"/>
      <c r="U263" s="538"/>
      <c r="V263" s="538"/>
    </row>
    <row r="264" spans="1:22" ht="15.75" hidden="1" customHeight="1">
      <c r="A264" s="579"/>
      <c r="B264" s="579"/>
      <c r="C264" s="599"/>
      <c r="D264" s="579"/>
      <c r="E264" s="579"/>
      <c r="F264" s="579"/>
      <c r="G264" s="579"/>
      <c r="H264" s="579"/>
      <c r="I264" s="579"/>
      <c r="J264" s="579"/>
      <c r="K264" s="579"/>
      <c r="L264" s="579"/>
      <c r="M264" s="579"/>
      <c r="N264" s="579"/>
      <c r="O264" s="579"/>
      <c r="P264" s="579"/>
      <c r="Q264" s="579"/>
      <c r="R264" s="538"/>
      <c r="S264" s="538"/>
      <c r="T264" s="538"/>
      <c r="U264" s="538"/>
      <c r="V264" s="538"/>
    </row>
    <row r="265" spans="1:22" ht="15.75" hidden="1" customHeight="1">
      <c r="A265" s="579"/>
      <c r="B265" s="579"/>
      <c r="C265" s="599"/>
      <c r="D265" s="579"/>
      <c r="E265" s="579"/>
      <c r="F265" s="579"/>
      <c r="G265" s="579"/>
      <c r="H265" s="579"/>
      <c r="I265" s="579"/>
      <c r="J265" s="579"/>
      <c r="K265" s="579"/>
      <c r="L265" s="579"/>
      <c r="M265" s="579"/>
      <c r="N265" s="579"/>
      <c r="O265" s="579"/>
      <c r="P265" s="579"/>
      <c r="Q265" s="579"/>
      <c r="R265" s="538"/>
      <c r="S265" s="538"/>
      <c r="T265" s="538"/>
      <c r="U265" s="538"/>
      <c r="V265" s="538"/>
    </row>
    <row r="266" spans="1:22" ht="15.75" hidden="1" customHeight="1">
      <c r="A266" s="579"/>
      <c r="B266" s="579"/>
      <c r="C266" s="599"/>
      <c r="D266" s="579"/>
      <c r="E266" s="579"/>
      <c r="F266" s="579"/>
      <c r="G266" s="579"/>
      <c r="H266" s="579"/>
      <c r="I266" s="579"/>
      <c r="J266" s="579"/>
      <c r="K266" s="579"/>
      <c r="L266" s="579"/>
      <c r="M266" s="579"/>
      <c r="N266" s="579"/>
      <c r="O266" s="579"/>
      <c r="P266" s="579"/>
      <c r="Q266" s="579"/>
      <c r="R266" s="538"/>
      <c r="S266" s="538"/>
      <c r="T266" s="538"/>
      <c r="U266" s="538"/>
      <c r="V266" s="538"/>
    </row>
    <row r="267" spans="1:22" ht="15.75" hidden="1" customHeight="1">
      <c r="A267" s="579"/>
      <c r="B267" s="579"/>
      <c r="C267" s="599"/>
      <c r="D267" s="579"/>
      <c r="E267" s="579"/>
      <c r="F267" s="579"/>
      <c r="G267" s="579"/>
      <c r="H267" s="579"/>
      <c r="I267" s="579"/>
      <c r="J267" s="579"/>
      <c r="K267" s="579"/>
      <c r="L267" s="579"/>
      <c r="M267" s="579"/>
      <c r="N267" s="579"/>
      <c r="O267" s="579"/>
      <c r="P267" s="579"/>
      <c r="Q267" s="579"/>
      <c r="R267" s="538"/>
      <c r="S267" s="538"/>
      <c r="T267" s="538"/>
      <c r="U267" s="538"/>
      <c r="V267" s="538"/>
    </row>
    <row r="268" spans="1:22" ht="15.75" hidden="1" customHeight="1">
      <c r="A268" s="579"/>
      <c r="B268" s="579"/>
      <c r="C268" s="599"/>
      <c r="D268" s="579"/>
      <c r="E268" s="579"/>
      <c r="F268" s="579"/>
      <c r="G268" s="579"/>
      <c r="H268" s="579"/>
      <c r="I268" s="579"/>
      <c r="J268" s="579"/>
      <c r="K268" s="579"/>
      <c r="L268" s="579"/>
      <c r="M268" s="579"/>
      <c r="N268" s="579"/>
      <c r="O268" s="579"/>
      <c r="P268" s="579"/>
      <c r="Q268" s="579"/>
      <c r="R268" s="538"/>
      <c r="S268" s="538"/>
      <c r="T268" s="538"/>
      <c r="U268" s="538"/>
      <c r="V268" s="538"/>
    </row>
    <row r="269" spans="1:22" ht="15.75" hidden="1" customHeight="1">
      <c r="A269" s="579"/>
      <c r="B269" s="579"/>
      <c r="C269" s="599"/>
      <c r="D269" s="579"/>
      <c r="E269" s="579"/>
      <c r="F269" s="579"/>
      <c r="G269" s="579"/>
      <c r="H269" s="579"/>
      <c r="I269" s="579"/>
      <c r="J269" s="579"/>
      <c r="K269" s="579"/>
      <c r="L269" s="579"/>
      <c r="M269" s="579"/>
      <c r="N269" s="579"/>
      <c r="O269" s="579"/>
      <c r="P269" s="579"/>
      <c r="Q269" s="579"/>
      <c r="R269" s="538"/>
      <c r="S269" s="538"/>
      <c r="T269" s="538"/>
      <c r="U269" s="538"/>
      <c r="V269" s="538"/>
    </row>
    <row r="270" spans="1:22" ht="15.75" hidden="1" customHeight="1">
      <c r="A270" s="579"/>
      <c r="B270" s="579"/>
      <c r="C270" s="599"/>
      <c r="D270" s="579"/>
      <c r="E270" s="579"/>
      <c r="F270" s="579"/>
      <c r="G270" s="579"/>
      <c r="H270" s="579"/>
      <c r="I270" s="579"/>
      <c r="J270" s="579"/>
      <c r="K270" s="579"/>
      <c r="L270" s="579"/>
      <c r="M270" s="579"/>
      <c r="N270" s="579"/>
      <c r="O270" s="579"/>
      <c r="P270" s="579"/>
      <c r="Q270" s="579"/>
      <c r="R270" s="538"/>
      <c r="S270" s="538"/>
      <c r="T270" s="538"/>
      <c r="U270" s="538"/>
      <c r="V270" s="538"/>
    </row>
    <row r="271" spans="1:22" ht="15.75" hidden="1" customHeight="1">
      <c r="A271" s="579"/>
      <c r="B271" s="579"/>
      <c r="C271" s="599"/>
      <c r="D271" s="579"/>
      <c r="E271" s="579"/>
      <c r="F271" s="579"/>
      <c r="G271" s="579"/>
      <c r="H271" s="579"/>
      <c r="I271" s="579"/>
      <c r="J271" s="579"/>
      <c r="K271" s="579"/>
      <c r="L271" s="579"/>
      <c r="M271" s="579"/>
      <c r="N271" s="579"/>
      <c r="O271" s="579"/>
      <c r="P271" s="579"/>
      <c r="Q271" s="579"/>
      <c r="R271" s="538"/>
      <c r="S271" s="538"/>
      <c r="T271" s="538"/>
      <c r="U271" s="538"/>
      <c r="V271" s="538"/>
    </row>
    <row r="272" spans="1:22" ht="15.75" hidden="1" customHeight="1">
      <c r="A272" s="579"/>
      <c r="B272" s="579"/>
      <c r="C272" s="599"/>
      <c r="D272" s="579"/>
      <c r="E272" s="579"/>
      <c r="F272" s="579"/>
      <c r="G272" s="579"/>
      <c r="H272" s="579"/>
      <c r="I272" s="579"/>
      <c r="J272" s="579"/>
      <c r="K272" s="579"/>
      <c r="L272" s="579"/>
      <c r="M272" s="579"/>
      <c r="N272" s="579"/>
      <c r="O272" s="579"/>
      <c r="P272" s="579"/>
      <c r="Q272" s="579"/>
      <c r="R272" s="538"/>
      <c r="S272" s="538"/>
      <c r="T272" s="538"/>
      <c r="U272" s="538"/>
      <c r="V272" s="538"/>
    </row>
    <row r="273" spans="1:22" ht="15.75" hidden="1" customHeight="1">
      <c r="A273" s="579"/>
      <c r="B273" s="579"/>
      <c r="C273" s="599"/>
      <c r="D273" s="579"/>
      <c r="E273" s="579"/>
      <c r="F273" s="579"/>
      <c r="G273" s="579"/>
      <c r="H273" s="579"/>
      <c r="I273" s="579"/>
      <c r="J273" s="579"/>
      <c r="K273" s="579"/>
      <c r="L273" s="579"/>
      <c r="M273" s="579"/>
      <c r="N273" s="579"/>
      <c r="O273" s="579"/>
      <c r="P273" s="579"/>
      <c r="Q273" s="579"/>
      <c r="R273" s="538"/>
      <c r="S273" s="538"/>
      <c r="T273" s="538"/>
      <c r="U273" s="538"/>
      <c r="V273" s="538"/>
    </row>
    <row r="274" spans="1:22" ht="15.75" hidden="1" customHeight="1">
      <c r="A274" s="579"/>
      <c r="B274" s="579"/>
      <c r="C274" s="599"/>
      <c r="D274" s="579"/>
      <c r="E274" s="579"/>
      <c r="F274" s="579"/>
      <c r="G274" s="579"/>
      <c r="H274" s="579"/>
      <c r="I274" s="579"/>
      <c r="J274" s="579"/>
      <c r="K274" s="579"/>
      <c r="L274" s="579"/>
      <c r="M274" s="579"/>
      <c r="N274" s="579"/>
      <c r="O274" s="579"/>
      <c r="P274" s="579"/>
      <c r="Q274" s="579"/>
      <c r="R274" s="538"/>
      <c r="S274" s="538"/>
      <c r="T274" s="538"/>
      <c r="U274" s="538"/>
      <c r="V274" s="538"/>
    </row>
    <row r="275" spans="1:22" ht="15.75" hidden="1" customHeight="1">
      <c r="A275" s="579"/>
      <c r="B275" s="579"/>
      <c r="C275" s="599"/>
      <c r="D275" s="579"/>
      <c r="E275" s="579"/>
      <c r="F275" s="579"/>
      <c r="G275" s="579"/>
      <c r="H275" s="579"/>
      <c r="I275" s="579"/>
      <c r="J275" s="579"/>
      <c r="K275" s="579"/>
      <c r="L275" s="579"/>
      <c r="M275" s="579"/>
      <c r="N275" s="579"/>
      <c r="O275" s="579"/>
      <c r="P275" s="579"/>
      <c r="Q275" s="579"/>
      <c r="R275" s="538"/>
      <c r="S275" s="538"/>
      <c r="T275" s="538"/>
      <c r="U275" s="538"/>
      <c r="V275" s="538"/>
    </row>
    <row r="276" spans="1:22" ht="15.75" hidden="1" customHeight="1">
      <c r="A276" s="579"/>
      <c r="B276" s="579"/>
      <c r="C276" s="599"/>
      <c r="D276" s="579"/>
      <c r="E276" s="579"/>
      <c r="F276" s="579"/>
      <c r="G276" s="579"/>
      <c r="H276" s="579"/>
      <c r="I276" s="579"/>
      <c r="J276" s="579"/>
      <c r="K276" s="579"/>
      <c r="L276" s="579"/>
      <c r="M276" s="579"/>
      <c r="N276" s="579"/>
      <c r="O276" s="579"/>
      <c r="P276" s="579"/>
      <c r="Q276" s="579"/>
      <c r="R276" s="538"/>
      <c r="S276" s="538"/>
      <c r="T276" s="538"/>
      <c r="U276" s="538"/>
      <c r="V276" s="538"/>
    </row>
    <row r="277" spans="1:22" ht="15.75" hidden="1" customHeight="1">
      <c r="A277" s="579"/>
      <c r="B277" s="579"/>
      <c r="C277" s="599"/>
      <c r="D277" s="579"/>
      <c r="E277" s="579"/>
      <c r="F277" s="579"/>
      <c r="G277" s="579"/>
      <c r="H277" s="579"/>
      <c r="I277" s="579"/>
      <c r="J277" s="579"/>
      <c r="K277" s="579"/>
      <c r="L277" s="579"/>
      <c r="M277" s="579"/>
      <c r="N277" s="579"/>
      <c r="O277" s="579"/>
      <c r="P277" s="579"/>
      <c r="Q277" s="579"/>
      <c r="R277" s="538"/>
      <c r="S277" s="538"/>
      <c r="T277" s="538"/>
      <c r="U277" s="538"/>
      <c r="V277" s="538"/>
    </row>
    <row r="278" spans="1:22" ht="15.75" hidden="1" customHeight="1">
      <c r="A278" s="579"/>
      <c r="B278" s="579"/>
      <c r="C278" s="599"/>
      <c r="D278" s="579"/>
      <c r="E278" s="579"/>
      <c r="F278" s="579"/>
      <c r="G278" s="579"/>
      <c r="H278" s="579"/>
      <c r="I278" s="579"/>
      <c r="J278" s="579"/>
      <c r="K278" s="579"/>
      <c r="L278" s="579"/>
      <c r="M278" s="579"/>
      <c r="N278" s="579"/>
      <c r="O278" s="579"/>
      <c r="P278" s="579"/>
      <c r="Q278" s="579"/>
      <c r="R278" s="538"/>
      <c r="S278" s="538"/>
      <c r="T278" s="538"/>
      <c r="U278" s="538"/>
      <c r="V278" s="538"/>
    </row>
    <row r="279" spans="1:22" ht="15.75" hidden="1" customHeight="1">
      <c r="A279" s="579"/>
      <c r="B279" s="579"/>
      <c r="C279" s="599"/>
      <c r="D279" s="579"/>
      <c r="E279" s="579"/>
      <c r="F279" s="579"/>
      <c r="G279" s="579"/>
      <c r="H279" s="579"/>
      <c r="I279" s="579"/>
      <c r="J279" s="579"/>
      <c r="K279" s="579"/>
      <c r="L279" s="579"/>
      <c r="M279" s="579"/>
      <c r="N279" s="579"/>
      <c r="O279" s="579"/>
      <c r="P279" s="579"/>
      <c r="Q279" s="579"/>
      <c r="R279" s="538"/>
      <c r="S279" s="538"/>
      <c r="T279" s="538"/>
      <c r="U279" s="538"/>
      <c r="V279" s="538"/>
    </row>
    <row r="280" spans="1:22" ht="15.75" hidden="1" customHeight="1">
      <c r="A280" s="579"/>
      <c r="B280" s="579"/>
      <c r="C280" s="599"/>
      <c r="D280" s="579"/>
      <c r="E280" s="579"/>
      <c r="F280" s="579"/>
      <c r="G280" s="579"/>
      <c r="H280" s="579"/>
      <c r="I280" s="579"/>
      <c r="J280" s="579"/>
      <c r="K280" s="579"/>
      <c r="L280" s="579"/>
      <c r="M280" s="579"/>
      <c r="N280" s="579"/>
      <c r="O280" s="579"/>
      <c r="P280" s="579"/>
      <c r="Q280" s="579"/>
      <c r="R280" s="538"/>
      <c r="S280" s="538"/>
      <c r="T280" s="538"/>
      <c r="U280" s="538"/>
      <c r="V280" s="538"/>
    </row>
    <row r="281" spans="1:22" ht="15.75" hidden="1" customHeight="1">
      <c r="A281" s="579"/>
      <c r="B281" s="579"/>
      <c r="C281" s="599"/>
      <c r="D281" s="579"/>
      <c r="E281" s="579"/>
      <c r="F281" s="579"/>
      <c r="G281" s="579"/>
      <c r="H281" s="579"/>
      <c r="I281" s="579"/>
      <c r="J281" s="579"/>
      <c r="K281" s="579"/>
      <c r="L281" s="579"/>
      <c r="M281" s="579"/>
      <c r="N281" s="579"/>
      <c r="O281" s="579"/>
      <c r="P281" s="579"/>
      <c r="Q281" s="579"/>
      <c r="R281" s="538"/>
      <c r="S281" s="538"/>
      <c r="T281" s="538"/>
      <c r="U281" s="538"/>
      <c r="V281" s="538"/>
    </row>
    <row r="282" spans="1:22" ht="15.75" hidden="1" customHeight="1">
      <c r="A282" s="579"/>
      <c r="B282" s="579"/>
      <c r="C282" s="599"/>
      <c r="D282" s="579"/>
      <c r="E282" s="579"/>
      <c r="F282" s="579"/>
      <c r="G282" s="579"/>
      <c r="H282" s="579"/>
      <c r="I282" s="579"/>
      <c r="J282" s="579"/>
      <c r="K282" s="579"/>
      <c r="L282" s="579"/>
      <c r="M282" s="579"/>
      <c r="N282" s="579"/>
      <c r="O282" s="579"/>
      <c r="P282" s="579"/>
      <c r="Q282" s="579"/>
      <c r="R282" s="538"/>
      <c r="S282" s="538"/>
      <c r="T282" s="538"/>
      <c r="U282" s="538"/>
      <c r="V282" s="538"/>
    </row>
    <row r="283" spans="1:22" ht="15.75" hidden="1" customHeight="1">
      <c r="A283" s="579"/>
      <c r="B283" s="579"/>
      <c r="C283" s="599"/>
      <c r="D283" s="579"/>
      <c r="E283" s="579"/>
      <c r="F283" s="579"/>
      <c r="G283" s="579"/>
      <c r="H283" s="579"/>
      <c r="I283" s="579"/>
      <c r="J283" s="579"/>
      <c r="K283" s="579"/>
      <c r="L283" s="579"/>
      <c r="M283" s="579"/>
      <c r="N283" s="579"/>
      <c r="O283" s="579"/>
      <c r="P283" s="579"/>
      <c r="Q283" s="579"/>
      <c r="R283" s="538"/>
      <c r="S283" s="538"/>
      <c r="T283" s="538"/>
      <c r="U283" s="538"/>
      <c r="V283" s="538"/>
    </row>
    <row r="284" spans="1:22" ht="15.75" hidden="1" customHeight="1">
      <c r="A284" s="579"/>
      <c r="B284" s="579"/>
      <c r="C284" s="599"/>
      <c r="D284" s="579"/>
      <c r="E284" s="579"/>
      <c r="F284" s="579"/>
      <c r="G284" s="579"/>
      <c r="H284" s="579"/>
      <c r="I284" s="579"/>
      <c r="J284" s="579"/>
      <c r="K284" s="579"/>
      <c r="L284" s="579"/>
      <c r="M284" s="579"/>
      <c r="N284" s="579"/>
      <c r="O284" s="579"/>
      <c r="P284" s="579"/>
      <c r="Q284" s="579"/>
      <c r="R284" s="538"/>
      <c r="S284" s="538"/>
      <c r="T284" s="538"/>
      <c r="U284" s="538"/>
      <c r="V284" s="538"/>
    </row>
    <row r="285" spans="1:22" ht="15.75" hidden="1" customHeight="1">
      <c r="A285" s="579"/>
      <c r="B285" s="579"/>
      <c r="C285" s="599"/>
      <c r="D285" s="579"/>
      <c r="E285" s="579"/>
      <c r="F285" s="579"/>
      <c r="G285" s="579"/>
      <c r="H285" s="579"/>
      <c r="I285" s="579"/>
      <c r="J285" s="579"/>
      <c r="K285" s="579"/>
      <c r="L285" s="579"/>
      <c r="M285" s="579"/>
      <c r="N285" s="579"/>
      <c r="O285" s="579"/>
      <c r="P285" s="579"/>
      <c r="Q285" s="579"/>
      <c r="R285" s="538"/>
      <c r="S285" s="538"/>
      <c r="T285" s="538"/>
      <c r="U285" s="538"/>
      <c r="V285" s="538"/>
    </row>
    <row r="286" spans="1:22" ht="15.75" hidden="1" customHeight="1">
      <c r="A286" s="579"/>
      <c r="B286" s="579"/>
      <c r="C286" s="599"/>
      <c r="D286" s="579"/>
      <c r="E286" s="579"/>
      <c r="F286" s="579"/>
      <c r="G286" s="579"/>
      <c r="H286" s="579"/>
      <c r="I286" s="579"/>
      <c r="J286" s="579"/>
      <c r="K286" s="579"/>
      <c r="L286" s="579"/>
      <c r="M286" s="579"/>
      <c r="N286" s="579"/>
      <c r="O286" s="579"/>
      <c r="P286" s="579"/>
      <c r="Q286" s="579"/>
      <c r="R286" s="538"/>
      <c r="S286" s="538"/>
      <c r="T286" s="538"/>
      <c r="U286" s="538"/>
      <c r="V286" s="538"/>
    </row>
    <row r="287" spans="1:22" ht="15.75" hidden="1" customHeight="1">
      <c r="A287" s="579"/>
      <c r="B287" s="579"/>
      <c r="C287" s="599"/>
      <c r="D287" s="579"/>
      <c r="E287" s="579"/>
      <c r="F287" s="579"/>
      <c r="G287" s="579"/>
      <c r="H287" s="579"/>
      <c r="I287" s="579"/>
      <c r="J287" s="579"/>
      <c r="K287" s="579"/>
      <c r="L287" s="579"/>
      <c r="M287" s="579"/>
      <c r="N287" s="579"/>
      <c r="O287" s="579"/>
      <c r="P287" s="579"/>
      <c r="Q287" s="579"/>
      <c r="R287" s="538"/>
      <c r="S287" s="538"/>
      <c r="T287" s="538"/>
      <c r="U287" s="538"/>
      <c r="V287" s="538"/>
    </row>
    <row r="288" spans="1:22" ht="15.75" hidden="1" customHeight="1">
      <c r="A288" s="579"/>
      <c r="B288" s="579"/>
      <c r="C288" s="599"/>
      <c r="D288" s="579"/>
      <c r="E288" s="579"/>
      <c r="F288" s="579"/>
      <c r="G288" s="579"/>
      <c r="H288" s="579"/>
      <c r="I288" s="579"/>
      <c r="J288" s="579"/>
      <c r="K288" s="579"/>
      <c r="L288" s="579"/>
      <c r="M288" s="579"/>
      <c r="N288" s="579"/>
      <c r="O288" s="579"/>
      <c r="P288" s="579"/>
      <c r="Q288" s="579"/>
      <c r="R288" s="538"/>
      <c r="S288" s="538"/>
      <c r="T288" s="538"/>
      <c r="U288" s="538"/>
      <c r="V288" s="538"/>
    </row>
    <row r="289" spans="1:22" ht="15.75" hidden="1" customHeight="1">
      <c r="A289" s="579"/>
      <c r="B289" s="579"/>
      <c r="C289" s="599"/>
      <c r="D289" s="579"/>
      <c r="E289" s="579"/>
      <c r="F289" s="579"/>
      <c r="G289" s="579"/>
      <c r="H289" s="579"/>
      <c r="I289" s="579"/>
      <c r="J289" s="579"/>
      <c r="K289" s="579"/>
      <c r="L289" s="579"/>
      <c r="M289" s="579"/>
      <c r="N289" s="579"/>
      <c r="O289" s="579"/>
      <c r="P289" s="579"/>
      <c r="Q289" s="579"/>
      <c r="R289" s="538"/>
      <c r="S289" s="538"/>
      <c r="T289" s="538"/>
      <c r="U289" s="538"/>
      <c r="V289" s="538"/>
    </row>
    <row r="290" spans="1:22" ht="15.75" hidden="1" customHeight="1">
      <c r="A290" s="579"/>
      <c r="B290" s="579"/>
      <c r="C290" s="599"/>
      <c r="D290" s="579"/>
      <c r="E290" s="579"/>
      <c r="F290" s="579"/>
      <c r="G290" s="579"/>
      <c r="H290" s="579"/>
      <c r="I290" s="579"/>
      <c r="J290" s="579"/>
      <c r="K290" s="579"/>
      <c r="L290" s="579"/>
      <c r="M290" s="579"/>
      <c r="N290" s="579"/>
      <c r="O290" s="579"/>
      <c r="P290" s="579"/>
      <c r="Q290" s="579"/>
      <c r="R290" s="538"/>
      <c r="S290" s="538"/>
      <c r="T290" s="538"/>
      <c r="U290" s="538"/>
      <c r="V290" s="538"/>
    </row>
    <row r="291" spans="1:22" ht="15.75" hidden="1" customHeight="1">
      <c r="A291" s="579"/>
      <c r="B291" s="579"/>
      <c r="C291" s="599"/>
      <c r="D291" s="579"/>
      <c r="E291" s="579"/>
      <c r="F291" s="579"/>
      <c r="G291" s="579"/>
      <c r="H291" s="579"/>
      <c r="I291" s="579"/>
      <c r="J291" s="579"/>
      <c r="K291" s="579"/>
      <c r="L291" s="579"/>
      <c r="M291" s="579"/>
      <c r="N291" s="579"/>
      <c r="O291" s="579"/>
      <c r="P291" s="579"/>
      <c r="Q291" s="579"/>
      <c r="R291" s="538"/>
      <c r="S291" s="538"/>
      <c r="T291" s="538"/>
      <c r="U291" s="538"/>
      <c r="V291" s="538"/>
    </row>
    <row r="292" spans="1:22" ht="15.75" hidden="1" customHeight="1">
      <c r="A292" s="579"/>
      <c r="B292" s="579"/>
      <c r="C292" s="599"/>
      <c r="D292" s="579"/>
      <c r="E292" s="579"/>
      <c r="F292" s="579"/>
      <c r="G292" s="579"/>
      <c r="H292" s="579"/>
      <c r="I292" s="579"/>
      <c r="J292" s="579"/>
      <c r="K292" s="579"/>
      <c r="L292" s="579"/>
      <c r="M292" s="579"/>
      <c r="N292" s="579"/>
      <c r="O292" s="579"/>
      <c r="P292" s="579"/>
      <c r="Q292" s="579"/>
      <c r="R292" s="538"/>
      <c r="S292" s="538"/>
      <c r="T292" s="538"/>
      <c r="U292" s="538"/>
      <c r="V292" s="538"/>
    </row>
    <row r="293" spans="1:22" ht="15.75" hidden="1" customHeight="1">
      <c r="A293" s="579"/>
      <c r="B293" s="579"/>
      <c r="C293" s="599"/>
      <c r="D293" s="579"/>
      <c r="E293" s="579"/>
      <c r="F293" s="579"/>
      <c r="G293" s="579"/>
      <c r="H293" s="579"/>
      <c r="I293" s="579"/>
      <c r="J293" s="579"/>
      <c r="K293" s="579"/>
      <c r="L293" s="579"/>
      <c r="M293" s="579"/>
      <c r="N293" s="579"/>
      <c r="O293" s="579"/>
      <c r="P293" s="579"/>
      <c r="Q293" s="579"/>
      <c r="R293" s="538"/>
      <c r="S293" s="538"/>
      <c r="T293" s="538"/>
      <c r="U293" s="538"/>
      <c r="V293" s="538"/>
    </row>
    <row r="294" spans="1:22" ht="15.75" hidden="1" customHeight="1">
      <c r="A294" s="579"/>
      <c r="B294" s="579"/>
      <c r="C294" s="599"/>
      <c r="D294" s="579"/>
      <c r="E294" s="579"/>
      <c r="F294" s="579"/>
      <c r="G294" s="579"/>
      <c r="H294" s="579"/>
      <c r="I294" s="579"/>
      <c r="J294" s="579"/>
      <c r="K294" s="579"/>
      <c r="L294" s="579"/>
      <c r="M294" s="579"/>
      <c r="N294" s="579"/>
      <c r="O294" s="579"/>
      <c r="P294" s="579"/>
      <c r="Q294" s="579"/>
      <c r="R294" s="538"/>
      <c r="S294" s="538"/>
      <c r="T294" s="538"/>
      <c r="U294" s="538"/>
      <c r="V294" s="538"/>
    </row>
    <row r="295" spans="1:22" ht="15.75" hidden="1" customHeight="1">
      <c r="A295" s="579"/>
      <c r="B295" s="579"/>
      <c r="C295" s="599"/>
      <c r="D295" s="579"/>
      <c r="E295" s="579"/>
      <c r="F295" s="579"/>
      <c r="G295" s="579"/>
      <c r="H295" s="579"/>
      <c r="I295" s="579"/>
      <c r="J295" s="579"/>
      <c r="K295" s="579"/>
      <c r="L295" s="579"/>
      <c r="M295" s="579"/>
      <c r="N295" s="579"/>
      <c r="O295" s="579"/>
      <c r="P295" s="579"/>
      <c r="Q295" s="579"/>
      <c r="R295" s="538"/>
      <c r="S295" s="538"/>
      <c r="T295" s="538"/>
      <c r="U295" s="538"/>
      <c r="V295" s="538"/>
    </row>
    <row r="296" spans="1:22" ht="15.75" hidden="1" customHeight="1">
      <c r="A296" s="579"/>
      <c r="B296" s="579"/>
      <c r="C296" s="599"/>
      <c r="D296" s="579"/>
      <c r="E296" s="579"/>
      <c r="F296" s="579"/>
      <c r="G296" s="579"/>
      <c r="H296" s="579"/>
      <c r="I296" s="579"/>
      <c r="J296" s="579"/>
      <c r="K296" s="579"/>
      <c r="L296" s="579"/>
      <c r="M296" s="579"/>
      <c r="N296" s="579"/>
      <c r="O296" s="579"/>
      <c r="P296" s="579"/>
      <c r="Q296" s="579"/>
      <c r="R296" s="538"/>
      <c r="S296" s="538"/>
      <c r="T296" s="538"/>
      <c r="U296" s="538"/>
      <c r="V296" s="538"/>
    </row>
    <row r="297" spans="1:22" ht="15.75" hidden="1" customHeight="1">
      <c r="A297" s="579"/>
      <c r="B297" s="579"/>
      <c r="C297" s="599"/>
      <c r="D297" s="579"/>
      <c r="E297" s="579"/>
      <c r="F297" s="579"/>
      <c r="G297" s="579"/>
      <c r="H297" s="579"/>
      <c r="I297" s="579"/>
      <c r="J297" s="579"/>
      <c r="K297" s="579"/>
      <c r="L297" s="579"/>
      <c r="M297" s="579"/>
      <c r="N297" s="579"/>
      <c r="O297" s="579"/>
      <c r="P297" s="579"/>
      <c r="Q297" s="579"/>
      <c r="R297" s="538"/>
      <c r="S297" s="538"/>
      <c r="T297" s="538"/>
      <c r="U297" s="538"/>
      <c r="V297" s="538"/>
    </row>
    <row r="298" spans="1:22" ht="15.75" hidden="1" customHeight="1">
      <c r="A298" s="579"/>
      <c r="B298" s="579"/>
      <c r="C298" s="599"/>
      <c r="D298" s="579"/>
      <c r="E298" s="579"/>
      <c r="F298" s="579"/>
      <c r="G298" s="579"/>
      <c r="H298" s="579"/>
      <c r="I298" s="579"/>
      <c r="J298" s="579"/>
      <c r="K298" s="579"/>
      <c r="L298" s="579"/>
      <c r="M298" s="579"/>
      <c r="N298" s="579"/>
      <c r="O298" s="579"/>
      <c r="P298" s="579"/>
      <c r="Q298" s="579"/>
      <c r="R298" s="538"/>
      <c r="S298" s="538"/>
      <c r="T298" s="538"/>
      <c r="U298" s="538"/>
      <c r="V298" s="538"/>
    </row>
    <row r="299" spans="1:22" ht="15.75" hidden="1" customHeight="1">
      <c r="A299" s="579"/>
      <c r="B299" s="579"/>
      <c r="C299" s="599"/>
      <c r="D299" s="579"/>
      <c r="E299" s="579"/>
      <c r="F299" s="579"/>
      <c r="G299" s="579"/>
      <c r="H299" s="579"/>
      <c r="I299" s="579"/>
      <c r="J299" s="579"/>
      <c r="K299" s="579"/>
      <c r="L299" s="579"/>
      <c r="M299" s="579"/>
      <c r="N299" s="579"/>
      <c r="O299" s="579"/>
      <c r="P299" s="579"/>
      <c r="Q299" s="579"/>
      <c r="R299" s="538"/>
      <c r="S299" s="538"/>
      <c r="T299" s="538"/>
      <c r="U299" s="538"/>
      <c r="V299" s="538"/>
    </row>
    <row r="300" spans="1:22" ht="15.75" hidden="1" customHeight="1">
      <c r="A300" s="579"/>
      <c r="B300" s="579"/>
      <c r="C300" s="599"/>
      <c r="D300" s="579"/>
      <c r="E300" s="579"/>
      <c r="F300" s="579"/>
      <c r="G300" s="579"/>
      <c r="H300" s="579"/>
      <c r="I300" s="579"/>
      <c r="J300" s="579"/>
      <c r="K300" s="579"/>
      <c r="L300" s="579"/>
      <c r="M300" s="579"/>
      <c r="N300" s="579"/>
      <c r="O300" s="579"/>
      <c r="P300" s="579"/>
      <c r="Q300" s="579"/>
      <c r="R300" s="538"/>
      <c r="S300" s="538"/>
      <c r="T300" s="538"/>
      <c r="U300" s="538"/>
      <c r="V300" s="538"/>
    </row>
    <row r="301" spans="1:22" ht="15.75" hidden="1" customHeight="1">
      <c r="A301" s="579"/>
      <c r="B301" s="579"/>
      <c r="C301" s="599"/>
      <c r="D301" s="579"/>
      <c r="E301" s="579"/>
      <c r="F301" s="579"/>
      <c r="G301" s="579"/>
      <c r="H301" s="579"/>
      <c r="I301" s="579"/>
      <c r="J301" s="579"/>
      <c r="K301" s="579"/>
      <c r="L301" s="579"/>
      <c r="M301" s="579"/>
      <c r="N301" s="579"/>
      <c r="O301" s="579"/>
      <c r="P301" s="579"/>
      <c r="Q301" s="579"/>
      <c r="R301" s="538"/>
      <c r="S301" s="538"/>
      <c r="T301" s="538"/>
      <c r="U301" s="538"/>
      <c r="V301" s="538"/>
    </row>
    <row r="302" spans="1:22" ht="15.75" hidden="1" customHeight="1">
      <c r="A302" s="579"/>
      <c r="B302" s="579"/>
      <c r="C302" s="599"/>
      <c r="D302" s="579"/>
      <c r="E302" s="579"/>
      <c r="F302" s="579"/>
      <c r="G302" s="579"/>
      <c r="H302" s="579"/>
      <c r="I302" s="579"/>
      <c r="J302" s="579"/>
      <c r="K302" s="579"/>
      <c r="L302" s="579"/>
      <c r="M302" s="579"/>
      <c r="N302" s="579"/>
      <c r="O302" s="579"/>
      <c r="P302" s="579"/>
      <c r="Q302" s="579"/>
      <c r="R302" s="538"/>
      <c r="S302" s="538"/>
      <c r="T302" s="538"/>
      <c r="U302" s="538"/>
      <c r="V302" s="538"/>
    </row>
    <row r="303" spans="1:22" ht="15.75" hidden="1" customHeight="1">
      <c r="A303" s="579"/>
      <c r="B303" s="579"/>
      <c r="C303" s="599"/>
      <c r="D303" s="579"/>
      <c r="E303" s="579"/>
      <c r="F303" s="579"/>
      <c r="G303" s="579"/>
      <c r="H303" s="579"/>
      <c r="I303" s="579"/>
      <c r="J303" s="579"/>
      <c r="K303" s="579"/>
      <c r="L303" s="579"/>
      <c r="M303" s="579"/>
      <c r="N303" s="579"/>
      <c r="O303" s="579"/>
      <c r="P303" s="579"/>
      <c r="Q303" s="579"/>
      <c r="R303" s="538"/>
      <c r="S303" s="538"/>
      <c r="T303" s="538"/>
      <c r="U303" s="538"/>
      <c r="V303" s="538"/>
    </row>
    <row r="304" spans="1:22" ht="15.75" hidden="1" customHeight="1">
      <c r="A304" s="579"/>
      <c r="B304" s="579"/>
      <c r="C304" s="599"/>
      <c r="D304" s="579"/>
      <c r="E304" s="579"/>
      <c r="F304" s="579"/>
      <c r="G304" s="579"/>
      <c r="H304" s="579"/>
      <c r="I304" s="579"/>
      <c r="J304" s="579"/>
      <c r="K304" s="579"/>
      <c r="L304" s="579"/>
      <c r="M304" s="579"/>
      <c r="N304" s="579"/>
      <c r="O304" s="579"/>
      <c r="P304" s="579"/>
      <c r="Q304" s="579"/>
      <c r="R304" s="538"/>
      <c r="S304" s="538"/>
      <c r="T304" s="538"/>
      <c r="U304" s="538"/>
      <c r="V304" s="538"/>
    </row>
    <row r="305" spans="1:22" ht="15.75" hidden="1" customHeight="1">
      <c r="A305" s="579"/>
      <c r="B305" s="579"/>
      <c r="C305" s="599"/>
      <c r="D305" s="579"/>
      <c r="E305" s="579"/>
      <c r="F305" s="579"/>
      <c r="G305" s="579"/>
      <c r="H305" s="579"/>
      <c r="I305" s="579"/>
      <c r="J305" s="579"/>
      <c r="K305" s="579"/>
      <c r="L305" s="579"/>
      <c r="M305" s="579"/>
      <c r="N305" s="579"/>
      <c r="O305" s="579"/>
      <c r="P305" s="579"/>
      <c r="Q305" s="579"/>
      <c r="R305" s="538"/>
      <c r="S305" s="538"/>
      <c r="T305" s="538"/>
      <c r="U305" s="538"/>
      <c r="V305" s="538"/>
    </row>
    <row r="306" spans="1:22" ht="15.75" hidden="1" customHeight="1">
      <c r="A306" s="579"/>
      <c r="B306" s="579"/>
      <c r="C306" s="599"/>
      <c r="D306" s="579"/>
      <c r="E306" s="579"/>
      <c r="F306" s="579"/>
      <c r="G306" s="579"/>
      <c r="H306" s="579"/>
      <c r="I306" s="579"/>
      <c r="J306" s="579"/>
      <c r="K306" s="579"/>
      <c r="L306" s="579"/>
      <c r="M306" s="579"/>
      <c r="N306" s="579"/>
      <c r="O306" s="579"/>
      <c r="P306" s="579"/>
      <c r="Q306" s="579"/>
      <c r="R306" s="538"/>
      <c r="S306" s="538"/>
      <c r="T306" s="538"/>
      <c r="U306" s="538"/>
      <c r="V306" s="538"/>
    </row>
    <row r="307" spans="1:22" ht="15.75" hidden="1" customHeight="1">
      <c r="A307" s="579"/>
      <c r="B307" s="579"/>
      <c r="C307" s="599"/>
      <c r="D307" s="579"/>
      <c r="E307" s="579"/>
      <c r="F307" s="579"/>
      <c r="G307" s="579"/>
      <c r="H307" s="579"/>
      <c r="I307" s="579"/>
      <c r="J307" s="579"/>
      <c r="K307" s="579"/>
      <c r="L307" s="579"/>
      <c r="M307" s="579"/>
      <c r="N307" s="579"/>
      <c r="O307" s="579"/>
      <c r="P307" s="579"/>
      <c r="Q307" s="579"/>
      <c r="R307" s="538"/>
      <c r="S307" s="538"/>
      <c r="T307" s="538"/>
      <c r="U307" s="538"/>
      <c r="V307" s="538"/>
    </row>
    <row r="308" spans="1:22" ht="15.75" hidden="1" customHeight="1">
      <c r="A308" s="579"/>
      <c r="B308" s="579"/>
      <c r="C308" s="599"/>
      <c r="D308" s="579"/>
      <c r="E308" s="579"/>
      <c r="F308" s="579"/>
      <c r="G308" s="579"/>
      <c r="H308" s="579"/>
      <c r="I308" s="579"/>
      <c r="J308" s="579"/>
      <c r="K308" s="579"/>
      <c r="L308" s="579"/>
      <c r="M308" s="579"/>
      <c r="N308" s="579"/>
      <c r="O308" s="579"/>
      <c r="P308" s="579"/>
      <c r="Q308" s="579"/>
      <c r="R308" s="538"/>
      <c r="S308" s="538"/>
      <c r="T308" s="538"/>
      <c r="U308" s="538"/>
      <c r="V308" s="538"/>
    </row>
    <row r="309" spans="1:22" ht="15.75" hidden="1" customHeight="1">
      <c r="A309" s="579"/>
      <c r="B309" s="579"/>
      <c r="C309" s="599"/>
      <c r="D309" s="579"/>
      <c r="E309" s="579"/>
      <c r="F309" s="579"/>
      <c r="G309" s="579"/>
      <c r="H309" s="579"/>
      <c r="I309" s="579"/>
      <c r="J309" s="579"/>
      <c r="K309" s="579"/>
      <c r="L309" s="579"/>
      <c r="M309" s="579"/>
      <c r="N309" s="579"/>
      <c r="O309" s="579"/>
      <c r="P309" s="579"/>
      <c r="Q309" s="579"/>
      <c r="R309" s="538"/>
      <c r="S309" s="538"/>
      <c r="T309" s="538"/>
      <c r="U309" s="538"/>
      <c r="V309" s="538"/>
    </row>
    <row r="310" spans="1:22" ht="15.75" hidden="1" customHeight="1">
      <c r="A310" s="579"/>
      <c r="B310" s="579"/>
      <c r="C310" s="599"/>
      <c r="D310" s="579"/>
      <c r="E310" s="579"/>
      <c r="F310" s="579"/>
      <c r="G310" s="579"/>
      <c r="H310" s="579"/>
      <c r="I310" s="579"/>
      <c r="J310" s="579"/>
      <c r="K310" s="579"/>
      <c r="L310" s="579"/>
      <c r="M310" s="579"/>
      <c r="N310" s="579"/>
      <c r="O310" s="579"/>
      <c r="P310" s="579"/>
      <c r="Q310" s="579"/>
      <c r="R310" s="538"/>
      <c r="S310" s="538"/>
      <c r="T310" s="538"/>
      <c r="U310" s="538"/>
      <c r="V310" s="538"/>
    </row>
    <row r="311" spans="1:22" ht="15.75" hidden="1" customHeight="1">
      <c r="A311" s="579"/>
      <c r="B311" s="579"/>
      <c r="C311" s="599"/>
      <c r="D311" s="579"/>
      <c r="E311" s="579"/>
      <c r="F311" s="579"/>
      <c r="G311" s="579"/>
      <c r="H311" s="579"/>
      <c r="I311" s="579"/>
      <c r="J311" s="579"/>
      <c r="K311" s="579"/>
      <c r="L311" s="579"/>
      <c r="M311" s="579"/>
      <c r="N311" s="579"/>
      <c r="O311" s="579"/>
      <c r="P311" s="579"/>
      <c r="Q311" s="579"/>
      <c r="R311" s="538"/>
      <c r="S311" s="538"/>
      <c r="T311" s="538"/>
      <c r="U311" s="538"/>
      <c r="V311" s="538"/>
    </row>
    <row r="312" spans="1:22" ht="15.75" hidden="1" customHeight="1">
      <c r="A312" s="579"/>
      <c r="B312" s="579"/>
      <c r="C312" s="599"/>
      <c r="D312" s="579"/>
      <c r="E312" s="579"/>
      <c r="F312" s="579"/>
      <c r="G312" s="579"/>
      <c r="H312" s="579"/>
      <c r="I312" s="579"/>
      <c r="J312" s="579"/>
      <c r="K312" s="579"/>
      <c r="L312" s="579"/>
      <c r="M312" s="579"/>
      <c r="N312" s="579"/>
      <c r="O312" s="579"/>
      <c r="P312" s="579"/>
      <c r="Q312" s="579"/>
      <c r="R312" s="538"/>
      <c r="S312" s="538"/>
      <c r="T312" s="538"/>
      <c r="U312" s="538"/>
      <c r="V312" s="538"/>
    </row>
    <row r="313" spans="1:22" ht="15.75" hidden="1" customHeight="1">
      <c r="A313" s="579"/>
      <c r="B313" s="579"/>
      <c r="C313" s="599"/>
      <c r="D313" s="579"/>
      <c r="E313" s="579"/>
      <c r="F313" s="579"/>
      <c r="G313" s="579"/>
      <c r="H313" s="579"/>
      <c r="I313" s="579"/>
      <c r="J313" s="579"/>
      <c r="K313" s="579"/>
      <c r="L313" s="579"/>
      <c r="M313" s="579"/>
      <c r="N313" s="579"/>
      <c r="O313" s="579"/>
      <c r="P313" s="579"/>
      <c r="Q313" s="579"/>
      <c r="R313" s="538"/>
      <c r="S313" s="538"/>
      <c r="T313" s="538"/>
      <c r="U313" s="538"/>
      <c r="V313" s="538"/>
    </row>
    <row r="314" spans="1:22" ht="15.75" hidden="1" customHeight="1">
      <c r="A314" s="579"/>
      <c r="B314" s="579"/>
      <c r="C314" s="599"/>
      <c r="D314" s="579"/>
      <c r="E314" s="579"/>
      <c r="F314" s="579"/>
      <c r="G314" s="579"/>
      <c r="H314" s="579"/>
      <c r="I314" s="579"/>
      <c r="J314" s="579"/>
      <c r="K314" s="579"/>
      <c r="L314" s="579"/>
      <c r="M314" s="579"/>
      <c r="N314" s="579"/>
      <c r="O314" s="579"/>
      <c r="P314" s="579"/>
      <c r="Q314" s="579"/>
      <c r="R314" s="538"/>
      <c r="S314" s="538"/>
      <c r="T314" s="538"/>
      <c r="U314" s="538"/>
      <c r="V314" s="538"/>
    </row>
    <row r="315" spans="1:22" ht="15.75" hidden="1" customHeight="1">
      <c r="A315" s="579"/>
      <c r="B315" s="579"/>
      <c r="C315" s="599"/>
      <c r="D315" s="579"/>
      <c r="E315" s="579"/>
      <c r="F315" s="579"/>
      <c r="G315" s="579"/>
      <c r="H315" s="579"/>
      <c r="I315" s="579"/>
      <c r="J315" s="579"/>
      <c r="K315" s="579"/>
      <c r="L315" s="579"/>
      <c r="M315" s="579"/>
      <c r="N315" s="579"/>
      <c r="O315" s="579"/>
      <c r="P315" s="579"/>
      <c r="Q315" s="579"/>
      <c r="R315" s="538"/>
      <c r="S315" s="538"/>
      <c r="T315" s="538"/>
      <c r="U315" s="538"/>
      <c r="V315" s="538"/>
    </row>
    <row r="316" spans="1:22" ht="15.75" hidden="1" customHeight="1">
      <c r="A316" s="579"/>
      <c r="B316" s="579"/>
      <c r="C316" s="599"/>
      <c r="D316" s="579"/>
      <c r="E316" s="579"/>
      <c r="F316" s="579"/>
      <c r="G316" s="579"/>
      <c r="H316" s="579"/>
      <c r="I316" s="579"/>
      <c r="J316" s="579"/>
      <c r="K316" s="579"/>
      <c r="L316" s="579"/>
      <c r="M316" s="579"/>
      <c r="N316" s="579"/>
      <c r="O316" s="579"/>
      <c r="P316" s="579"/>
      <c r="Q316" s="579"/>
      <c r="R316" s="538"/>
      <c r="S316" s="538"/>
      <c r="T316" s="538"/>
      <c r="U316" s="538"/>
      <c r="V316" s="538"/>
    </row>
    <row r="317" spans="1:22" ht="15.75" hidden="1" customHeight="1">
      <c r="A317" s="579"/>
      <c r="B317" s="579"/>
      <c r="C317" s="599"/>
      <c r="D317" s="579"/>
      <c r="E317" s="579"/>
      <c r="F317" s="579"/>
      <c r="G317" s="579"/>
      <c r="H317" s="579"/>
      <c r="I317" s="579"/>
      <c r="J317" s="579"/>
      <c r="K317" s="579"/>
      <c r="L317" s="579"/>
      <c r="M317" s="579"/>
      <c r="N317" s="579"/>
      <c r="O317" s="579"/>
      <c r="P317" s="579"/>
      <c r="Q317" s="579"/>
      <c r="R317" s="538"/>
      <c r="S317" s="538"/>
      <c r="T317" s="538"/>
      <c r="U317" s="538"/>
      <c r="V317" s="538"/>
    </row>
    <row r="318" spans="1:22" ht="15.75" hidden="1" customHeight="1">
      <c r="A318" s="579"/>
      <c r="B318" s="579"/>
      <c r="C318" s="599"/>
      <c r="D318" s="579"/>
      <c r="E318" s="579"/>
      <c r="F318" s="579"/>
      <c r="G318" s="579"/>
      <c r="H318" s="579"/>
      <c r="I318" s="579"/>
      <c r="J318" s="579"/>
      <c r="K318" s="579"/>
      <c r="L318" s="579"/>
      <c r="M318" s="579"/>
      <c r="N318" s="579"/>
      <c r="O318" s="579"/>
      <c r="P318" s="579"/>
      <c r="Q318" s="579"/>
      <c r="R318" s="538"/>
      <c r="S318" s="538"/>
      <c r="T318" s="538"/>
      <c r="U318" s="538"/>
      <c r="V318" s="538"/>
    </row>
    <row r="319" spans="1:22" ht="15.75" hidden="1" customHeight="1">
      <c r="A319" s="579"/>
      <c r="B319" s="579"/>
      <c r="C319" s="599"/>
      <c r="D319" s="579"/>
      <c r="E319" s="579"/>
      <c r="F319" s="579"/>
      <c r="G319" s="579"/>
      <c r="H319" s="579"/>
      <c r="I319" s="579"/>
      <c r="J319" s="579"/>
      <c r="K319" s="579"/>
      <c r="L319" s="579"/>
      <c r="M319" s="579"/>
      <c r="N319" s="579"/>
      <c r="O319" s="579"/>
      <c r="P319" s="579"/>
      <c r="Q319" s="579"/>
      <c r="R319" s="538"/>
      <c r="S319" s="538"/>
      <c r="T319" s="538"/>
      <c r="U319" s="538"/>
      <c r="V319" s="538"/>
    </row>
    <row r="320" spans="1:22" ht="15.75" hidden="1" customHeight="1">
      <c r="A320" s="579"/>
      <c r="B320" s="579"/>
      <c r="C320" s="599"/>
      <c r="D320" s="579"/>
      <c r="E320" s="579"/>
      <c r="F320" s="579"/>
      <c r="G320" s="579"/>
      <c r="H320" s="579"/>
      <c r="I320" s="579"/>
      <c r="J320" s="579"/>
      <c r="K320" s="579"/>
      <c r="L320" s="579"/>
      <c r="M320" s="579"/>
      <c r="N320" s="579"/>
      <c r="O320" s="579"/>
      <c r="P320" s="579"/>
      <c r="Q320" s="579"/>
      <c r="R320" s="538"/>
      <c r="S320" s="538"/>
      <c r="T320" s="538"/>
      <c r="U320" s="538"/>
      <c r="V320" s="538"/>
    </row>
    <row r="321" spans="1:22" ht="15.75" hidden="1" customHeight="1">
      <c r="A321" s="579"/>
      <c r="B321" s="579"/>
      <c r="C321" s="599"/>
      <c r="D321" s="579"/>
      <c r="E321" s="579"/>
      <c r="F321" s="579"/>
      <c r="G321" s="579"/>
      <c r="H321" s="579"/>
      <c r="I321" s="579"/>
      <c r="J321" s="579"/>
      <c r="K321" s="579"/>
      <c r="L321" s="579"/>
      <c r="M321" s="579"/>
      <c r="N321" s="579"/>
      <c r="O321" s="579"/>
      <c r="P321" s="579"/>
      <c r="Q321" s="579"/>
      <c r="R321" s="538"/>
      <c r="S321" s="538"/>
      <c r="T321" s="538"/>
      <c r="U321" s="538"/>
      <c r="V321" s="538"/>
    </row>
    <row r="322" spans="1:22" ht="15.75" hidden="1" customHeight="1">
      <c r="A322" s="579"/>
      <c r="B322" s="579"/>
      <c r="C322" s="599"/>
      <c r="D322" s="579"/>
      <c r="E322" s="579"/>
      <c r="F322" s="579"/>
      <c r="G322" s="579"/>
      <c r="H322" s="579"/>
      <c r="I322" s="579"/>
      <c r="J322" s="579"/>
      <c r="K322" s="579"/>
      <c r="L322" s="579"/>
      <c r="M322" s="579"/>
      <c r="N322" s="579"/>
      <c r="O322" s="579"/>
      <c r="P322" s="579"/>
      <c r="Q322" s="579"/>
      <c r="R322" s="538"/>
      <c r="S322" s="538"/>
      <c r="T322" s="538"/>
      <c r="U322" s="538"/>
      <c r="V322" s="538"/>
    </row>
    <row r="323" spans="1:22" ht="15.75" hidden="1" customHeight="1">
      <c r="A323" s="579"/>
      <c r="B323" s="579"/>
      <c r="C323" s="599"/>
      <c r="D323" s="579"/>
      <c r="E323" s="579"/>
      <c r="F323" s="579"/>
      <c r="G323" s="579"/>
      <c r="H323" s="579"/>
      <c r="I323" s="579"/>
      <c r="J323" s="579"/>
      <c r="K323" s="579"/>
      <c r="L323" s="579"/>
      <c r="M323" s="579"/>
      <c r="N323" s="579"/>
      <c r="O323" s="579"/>
      <c r="P323" s="579"/>
      <c r="Q323" s="579"/>
      <c r="R323" s="538"/>
      <c r="S323" s="538"/>
      <c r="T323" s="538"/>
      <c r="U323" s="538"/>
      <c r="V323" s="538"/>
    </row>
    <row r="324" spans="1:22" ht="15.75" hidden="1" customHeight="1">
      <c r="A324" s="579"/>
      <c r="B324" s="579"/>
      <c r="C324" s="599"/>
      <c r="D324" s="579"/>
      <c r="E324" s="579"/>
      <c r="F324" s="579"/>
      <c r="G324" s="579"/>
      <c r="H324" s="579"/>
      <c r="I324" s="579"/>
      <c r="J324" s="579"/>
      <c r="K324" s="579"/>
      <c r="L324" s="579"/>
      <c r="M324" s="579"/>
      <c r="N324" s="579"/>
      <c r="O324" s="579"/>
      <c r="P324" s="579"/>
      <c r="Q324" s="579"/>
      <c r="R324" s="538"/>
      <c r="S324" s="538"/>
      <c r="T324" s="538"/>
      <c r="U324" s="538"/>
      <c r="V324" s="538"/>
    </row>
    <row r="325" spans="1:22" ht="15.75" hidden="1" customHeight="1">
      <c r="A325" s="579"/>
      <c r="B325" s="579"/>
      <c r="C325" s="599"/>
      <c r="D325" s="579"/>
      <c r="E325" s="579"/>
      <c r="F325" s="579"/>
      <c r="G325" s="579"/>
      <c r="H325" s="579"/>
      <c r="I325" s="579"/>
      <c r="J325" s="579"/>
      <c r="K325" s="579"/>
      <c r="L325" s="579"/>
      <c r="M325" s="579"/>
      <c r="N325" s="579"/>
      <c r="O325" s="579"/>
      <c r="P325" s="579"/>
      <c r="Q325" s="579"/>
      <c r="R325" s="538"/>
      <c r="S325" s="538"/>
      <c r="T325" s="538"/>
      <c r="U325" s="538"/>
      <c r="V325" s="538"/>
    </row>
    <row r="326" spans="1:22" ht="15.75" hidden="1" customHeight="1">
      <c r="A326" s="579"/>
      <c r="B326" s="579"/>
      <c r="C326" s="599"/>
      <c r="D326" s="579"/>
      <c r="E326" s="579"/>
      <c r="F326" s="579"/>
      <c r="G326" s="579"/>
      <c r="H326" s="579"/>
      <c r="I326" s="579"/>
      <c r="J326" s="579"/>
      <c r="K326" s="579"/>
      <c r="L326" s="579"/>
      <c r="M326" s="579"/>
      <c r="N326" s="579"/>
      <c r="O326" s="579"/>
      <c r="P326" s="579"/>
      <c r="Q326" s="579"/>
      <c r="R326" s="538"/>
      <c r="S326" s="538"/>
      <c r="T326" s="538"/>
      <c r="U326" s="538"/>
      <c r="V326" s="538"/>
    </row>
    <row r="327" spans="1:22" ht="15.75" hidden="1" customHeight="1">
      <c r="A327" s="579"/>
      <c r="B327" s="579"/>
      <c r="C327" s="599"/>
      <c r="D327" s="579"/>
      <c r="E327" s="579"/>
      <c r="F327" s="579"/>
      <c r="G327" s="579"/>
      <c r="H327" s="579"/>
      <c r="I327" s="579"/>
      <c r="J327" s="579"/>
      <c r="K327" s="579"/>
      <c r="L327" s="579"/>
      <c r="M327" s="579"/>
      <c r="N327" s="579"/>
      <c r="O327" s="579"/>
      <c r="P327" s="579"/>
      <c r="Q327" s="579"/>
      <c r="R327" s="538"/>
      <c r="S327" s="538"/>
      <c r="T327" s="538"/>
      <c r="U327" s="538"/>
      <c r="V327" s="538"/>
    </row>
    <row r="328" spans="1:22" ht="15.75" hidden="1" customHeight="1">
      <c r="A328" s="579"/>
      <c r="B328" s="579"/>
      <c r="C328" s="599"/>
      <c r="D328" s="579"/>
      <c r="E328" s="579"/>
      <c r="F328" s="579"/>
      <c r="G328" s="579"/>
      <c r="H328" s="579"/>
      <c r="I328" s="579"/>
      <c r="J328" s="579"/>
      <c r="K328" s="579"/>
      <c r="L328" s="579"/>
      <c r="M328" s="579"/>
      <c r="N328" s="579"/>
      <c r="O328" s="579"/>
      <c r="P328" s="579"/>
      <c r="Q328" s="579"/>
      <c r="R328" s="538"/>
      <c r="S328" s="538"/>
      <c r="T328" s="538"/>
      <c r="U328" s="538"/>
      <c r="V328" s="538"/>
    </row>
    <row r="329" spans="1:22" ht="15.75" hidden="1" customHeight="1">
      <c r="A329" s="579"/>
      <c r="B329" s="579"/>
      <c r="C329" s="599"/>
      <c r="D329" s="579"/>
      <c r="E329" s="579"/>
      <c r="F329" s="579"/>
      <c r="G329" s="579"/>
      <c r="H329" s="579"/>
      <c r="I329" s="579"/>
      <c r="J329" s="579"/>
      <c r="K329" s="579"/>
      <c r="L329" s="579"/>
      <c r="M329" s="579"/>
      <c r="N329" s="579"/>
      <c r="O329" s="579"/>
      <c r="P329" s="579"/>
      <c r="Q329" s="579"/>
      <c r="R329" s="538"/>
      <c r="S329" s="538"/>
      <c r="T329" s="538"/>
      <c r="U329" s="538"/>
      <c r="V329" s="538"/>
    </row>
    <row r="330" spans="1:22" ht="15.75" hidden="1" customHeight="1">
      <c r="A330" s="579"/>
      <c r="B330" s="579"/>
      <c r="C330" s="599"/>
      <c r="D330" s="579"/>
      <c r="E330" s="579"/>
      <c r="F330" s="579"/>
      <c r="G330" s="579"/>
      <c r="H330" s="579"/>
      <c r="I330" s="579"/>
      <c r="J330" s="579"/>
      <c r="K330" s="579"/>
      <c r="L330" s="579"/>
      <c r="M330" s="579"/>
      <c r="N330" s="579"/>
      <c r="O330" s="579"/>
      <c r="P330" s="579"/>
      <c r="Q330" s="579"/>
      <c r="R330" s="538"/>
      <c r="S330" s="538"/>
      <c r="T330" s="538"/>
      <c r="U330" s="538"/>
      <c r="V330" s="538"/>
    </row>
    <row r="331" spans="1:22" ht="15.75" hidden="1" customHeight="1">
      <c r="A331" s="579"/>
      <c r="B331" s="579"/>
      <c r="C331" s="599"/>
      <c r="D331" s="579"/>
      <c r="E331" s="579"/>
      <c r="F331" s="579"/>
      <c r="G331" s="579"/>
      <c r="H331" s="579"/>
      <c r="I331" s="579"/>
      <c r="J331" s="579"/>
      <c r="K331" s="579"/>
      <c r="L331" s="579"/>
      <c r="M331" s="579"/>
      <c r="N331" s="579"/>
      <c r="O331" s="579"/>
      <c r="P331" s="579"/>
      <c r="Q331" s="579"/>
      <c r="R331" s="538"/>
      <c r="S331" s="538"/>
      <c r="T331" s="538"/>
      <c r="U331" s="538"/>
      <c r="V331" s="538"/>
    </row>
    <row r="332" spans="1:22" ht="15.75" hidden="1" customHeight="1">
      <c r="A332" s="579"/>
      <c r="B332" s="579"/>
      <c r="C332" s="599"/>
      <c r="D332" s="579"/>
      <c r="E332" s="579"/>
      <c r="F332" s="579"/>
      <c r="G332" s="579"/>
      <c r="H332" s="579"/>
      <c r="I332" s="579"/>
      <c r="J332" s="579"/>
      <c r="K332" s="579"/>
      <c r="L332" s="579"/>
      <c r="M332" s="579"/>
      <c r="N332" s="579"/>
      <c r="O332" s="579"/>
      <c r="P332" s="579"/>
      <c r="Q332" s="579"/>
      <c r="R332" s="538"/>
      <c r="S332" s="538"/>
      <c r="T332" s="538"/>
      <c r="U332" s="538"/>
      <c r="V332" s="538"/>
    </row>
    <row r="333" spans="1:22" ht="15.75" hidden="1" customHeight="1">
      <c r="A333" s="579"/>
      <c r="B333" s="579"/>
      <c r="C333" s="599"/>
      <c r="D333" s="579"/>
      <c r="E333" s="579"/>
      <c r="F333" s="579"/>
      <c r="G333" s="579"/>
      <c r="H333" s="579"/>
      <c r="I333" s="579"/>
      <c r="J333" s="579"/>
      <c r="K333" s="579"/>
      <c r="L333" s="579"/>
      <c r="M333" s="579"/>
      <c r="N333" s="579"/>
      <c r="O333" s="579"/>
      <c r="P333" s="579"/>
      <c r="Q333" s="579"/>
      <c r="R333" s="538"/>
      <c r="S333" s="538"/>
      <c r="T333" s="538"/>
      <c r="U333" s="538"/>
      <c r="V333" s="538"/>
    </row>
    <row r="334" spans="1:22" ht="15.75" hidden="1" customHeight="1">
      <c r="A334" s="579"/>
      <c r="B334" s="579"/>
      <c r="C334" s="599"/>
      <c r="D334" s="579"/>
      <c r="E334" s="579"/>
      <c r="F334" s="579"/>
      <c r="G334" s="579"/>
      <c r="H334" s="579"/>
      <c r="I334" s="579"/>
      <c r="J334" s="579"/>
      <c r="K334" s="579"/>
      <c r="L334" s="579"/>
      <c r="M334" s="579"/>
      <c r="N334" s="579"/>
      <c r="O334" s="579"/>
      <c r="P334" s="579"/>
      <c r="Q334" s="579"/>
      <c r="R334" s="538"/>
      <c r="S334" s="538"/>
      <c r="T334" s="538"/>
      <c r="U334" s="538"/>
      <c r="V334" s="538"/>
    </row>
    <row r="335" spans="1:22" ht="15.75" hidden="1" customHeight="1">
      <c r="A335" s="579"/>
      <c r="B335" s="579"/>
      <c r="C335" s="599"/>
      <c r="D335" s="579"/>
      <c r="E335" s="579"/>
      <c r="F335" s="579"/>
      <c r="G335" s="579"/>
      <c r="H335" s="579"/>
      <c r="I335" s="579"/>
      <c r="J335" s="579"/>
      <c r="K335" s="579"/>
      <c r="L335" s="579"/>
      <c r="M335" s="579"/>
      <c r="N335" s="579"/>
      <c r="O335" s="579"/>
      <c r="P335" s="579"/>
      <c r="Q335" s="579"/>
      <c r="R335" s="538"/>
      <c r="S335" s="538"/>
      <c r="T335" s="538"/>
      <c r="U335" s="538"/>
      <c r="V335" s="538"/>
    </row>
    <row r="336" spans="1:22" ht="15.75" hidden="1" customHeight="1">
      <c r="A336" s="579"/>
      <c r="B336" s="579"/>
      <c r="C336" s="599"/>
      <c r="D336" s="579"/>
      <c r="E336" s="579"/>
      <c r="F336" s="579"/>
      <c r="G336" s="579"/>
      <c r="H336" s="579"/>
      <c r="I336" s="579"/>
      <c r="J336" s="579"/>
      <c r="K336" s="579"/>
      <c r="L336" s="579"/>
      <c r="M336" s="579"/>
      <c r="N336" s="579"/>
      <c r="O336" s="579"/>
      <c r="P336" s="579"/>
      <c r="Q336" s="579"/>
      <c r="R336" s="538"/>
      <c r="S336" s="538"/>
      <c r="T336" s="538"/>
      <c r="U336" s="538"/>
      <c r="V336" s="538"/>
    </row>
    <row r="337" spans="1:22" ht="15.75" hidden="1" customHeight="1">
      <c r="A337" s="579"/>
      <c r="B337" s="579"/>
      <c r="C337" s="599"/>
      <c r="D337" s="579"/>
      <c r="E337" s="579"/>
      <c r="F337" s="579"/>
      <c r="G337" s="579"/>
      <c r="H337" s="579"/>
      <c r="I337" s="579"/>
      <c r="J337" s="579"/>
      <c r="K337" s="579"/>
      <c r="L337" s="579"/>
      <c r="M337" s="579"/>
      <c r="N337" s="579"/>
      <c r="O337" s="579"/>
      <c r="P337" s="579"/>
      <c r="Q337" s="579"/>
      <c r="R337" s="538"/>
      <c r="S337" s="538"/>
      <c r="T337" s="538"/>
      <c r="U337" s="538"/>
      <c r="V337" s="538"/>
    </row>
    <row r="338" spans="1:22" ht="15.75" hidden="1" customHeight="1">
      <c r="A338" s="579"/>
      <c r="B338" s="579"/>
      <c r="C338" s="599"/>
      <c r="D338" s="579"/>
      <c r="E338" s="579"/>
      <c r="F338" s="579"/>
      <c r="G338" s="579"/>
      <c r="H338" s="579"/>
      <c r="I338" s="579"/>
      <c r="J338" s="579"/>
      <c r="K338" s="579"/>
      <c r="L338" s="579"/>
      <c r="M338" s="579"/>
      <c r="N338" s="579"/>
      <c r="O338" s="579"/>
      <c r="P338" s="579"/>
      <c r="Q338" s="579"/>
      <c r="R338" s="538"/>
      <c r="S338" s="538"/>
      <c r="T338" s="538"/>
      <c r="U338" s="538"/>
      <c r="V338" s="538"/>
    </row>
    <row r="339" spans="1:22" ht="15.75" hidden="1" customHeight="1">
      <c r="A339" s="579"/>
      <c r="B339" s="579"/>
      <c r="C339" s="599"/>
      <c r="D339" s="579"/>
      <c r="E339" s="579"/>
      <c r="F339" s="579"/>
      <c r="G339" s="579"/>
      <c r="H339" s="579"/>
      <c r="I339" s="579"/>
      <c r="J339" s="579"/>
      <c r="K339" s="579"/>
      <c r="L339" s="579"/>
      <c r="M339" s="579"/>
      <c r="N339" s="579"/>
      <c r="O339" s="579"/>
      <c r="P339" s="579"/>
      <c r="Q339" s="579"/>
      <c r="R339" s="538"/>
      <c r="S339" s="538"/>
      <c r="T339" s="538"/>
      <c r="U339" s="538"/>
      <c r="V339" s="538"/>
    </row>
    <row r="340" spans="1:22" ht="15.75" hidden="1" customHeight="1">
      <c r="A340" s="579"/>
      <c r="B340" s="579"/>
      <c r="C340" s="599"/>
      <c r="D340" s="579"/>
      <c r="E340" s="579"/>
      <c r="F340" s="579"/>
      <c r="G340" s="579"/>
      <c r="H340" s="579"/>
      <c r="I340" s="579"/>
      <c r="J340" s="579"/>
      <c r="K340" s="579"/>
      <c r="L340" s="579"/>
      <c r="M340" s="579"/>
      <c r="N340" s="579"/>
      <c r="O340" s="579"/>
      <c r="P340" s="579"/>
      <c r="Q340" s="579"/>
      <c r="R340" s="538"/>
      <c r="S340" s="538"/>
      <c r="T340" s="538"/>
      <c r="U340" s="538"/>
      <c r="V340" s="538"/>
    </row>
    <row r="341" spans="1:22" ht="15.75" hidden="1" customHeight="1">
      <c r="A341" s="579"/>
      <c r="B341" s="579"/>
      <c r="C341" s="599"/>
      <c r="D341" s="579"/>
      <c r="E341" s="579"/>
      <c r="F341" s="579"/>
      <c r="G341" s="579"/>
      <c r="H341" s="579"/>
      <c r="I341" s="579"/>
      <c r="J341" s="579"/>
      <c r="K341" s="579"/>
      <c r="L341" s="579"/>
      <c r="M341" s="579"/>
      <c r="N341" s="579"/>
      <c r="O341" s="579"/>
      <c r="P341" s="579"/>
      <c r="Q341" s="579"/>
      <c r="R341" s="538"/>
      <c r="S341" s="538"/>
      <c r="T341" s="538"/>
      <c r="U341" s="538"/>
      <c r="V341" s="538"/>
    </row>
    <row r="342" spans="1:22" ht="15.75" hidden="1" customHeight="1">
      <c r="A342" s="579"/>
      <c r="B342" s="579"/>
      <c r="C342" s="599"/>
      <c r="D342" s="579"/>
      <c r="E342" s="579"/>
      <c r="F342" s="579"/>
      <c r="G342" s="579"/>
      <c r="H342" s="579"/>
      <c r="I342" s="579"/>
      <c r="J342" s="579"/>
      <c r="K342" s="579"/>
      <c r="L342" s="579"/>
      <c r="M342" s="579"/>
      <c r="N342" s="579"/>
      <c r="O342" s="579"/>
      <c r="P342" s="579"/>
      <c r="Q342" s="579"/>
      <c r="R342" s="538"/>
      <c r="S342" s="538"/>
      <c r="T342" s="538"/>
      <c r="U342" s="538"/>
      <c r="V342" s="538"/>
    </row>
    <row r="343" spans="1:22" ht="15.75" hidden="1" customHeight="1">
      <c r="A343" s="579"/>
      <c r="B343" s="579"/>
      <c r="C343" s="599"/>
      <c r="D343" s="579"/>
      <c r="E343" s="579"/>
      <c r="F343" s="579"/>
      <c r="G343" s="579"/>
      <c r="H343" s="579"/>
      <c r="I343" s="579"/>
      <c r="J343" s="579"/>
      <c r="K343" s="579"/>
      <c r="L343" s="579"/>
      <c r="M343" s="579"/>
      <c r="N343" s="579"/>
      <c r="O343" s="579"/>
      <c r="P343" s="579"/>
      <c r="Q343" s="579"/>
      <c r="R343" s="538"/>
      <c r="S343" s="538"/>
      <c r="T343" s="538"/>
      <c r="U343" s="538"/>
      <c r="V343" s="538"/>
    </row>
    <row r="344" spans="1:22" ht="15.75" hidden="1" customHeight="1">
      <c r="A344" s="579"/>
      <c r="B344" s="579"/>
      <c r="C344" s="599"/>
      <c r="D344" s="579"/>
      <c r="E344" s="579"/>
      <c r="F344" s="579"/>
      <c r="G344" s="579"/>
      <c r="H344" s="579"/>
      <c r="I344" s="579"/>
      <c r="J344" s="579"/>
      <c r="K344" s="579"/>
      <c r="L344" s="579"/>
      <c r="M344" s="579"/>
      <c r="N344" s="579"/>
      <c r="O344" s="579"/>
      <c r="P344" s="579"/>
      <c r="Q344" s="579"/>
      <c r="R344" s="538"/>
      <c r="S344" s="538"/>
      <c r="T344" s="538"/>
      <c r="U344" s="538"/>
      <c r="V344" s="538"/>
    </row>
    <row r="345" spans="1:22" ht="15.75" hidden="1" customHeight="1">
      <c r="A345" s="579"/>
      <c r="B345" s="579"/>
      <c r="C345" s="599"/>
      <c r="D345" s="579"/>
      <c r="E345" s="579"/>
      <c r="F345" s="579"/>
      <c r="G345" s="579"/>
      <c r="H345" s="579"/>
      <c r="I345" s="579"/>
      <c r="J345" s="579"/>
      <c r="K345" s="579"/>
      <c r="L345" s="579"/>
      <c r="M345" s="579"/>
      <c r="N345" s="579"/>
      <c r="O345" s="579"/>
      <c r="P345" s="579"/>
      <c r="Q345" s="579"/>
      <c r="R345" s="538"/>
      <c r="S345" s="538"/>
      <c r="T345" s="538"/>
      <c r="U345" s="538"/>
      <c r="V345" s="538"/>
    </row>
    <row r="346" spans="1:22" ht="15.75" hidden="1" customHeight="1">
      <c r="A346" s="579"/>
      <c r="B346" s="579"/>
      <c r="C346" s="599"/>
      <c r="D346" s="579"/>
      <c r="E346" s="579"/>
      <c r="F346" s="579"/>
      <c r="G346" s="579"/>
      <c r="H346" s="579"/>
      <c r="I346" s="579"/>
      <c r="J346" s="579"/>
      <c r="K346" s="579"/>
      <c r="L346" s="579"/>
      <c r="M346" s="579"/>
      <c r="N346" s="579"/>
      <c r="O346" s="579"/>
      <c r="P346" s="579"/>
      <c r="Q346" s="579"/>
      <c r="R346" s="538"/>
      <c r="S346" s="538"/>
      <c r="T346" s="538"/>
      <c r="U346" s="538"/>
      <c r="V346" s="538"/>
    </row>
    <row r="347" spans="1:22" ht="15.75" hidden="1" customHeight="1">
      <c r="A347" s="579"/>
      <c r="B347" s="579"/>
      <c r="C347" s="599"/>
      <c r="D347" s="579"/>
      <c r="E347" s="579"/>
      <c r="F347" s="579"/>
      <c r="G347" s="579"/>
      <c r="H347" s="579"/>
      <c r="I347" s="579"/>
      <c r="J347" s="579"/>
      <c r="K347" s="579"/>
      <c r="L347" s="579"/>
      <c r="M347" s="579"/>
      <c r="N347" s="579"/>
      <c r="O347" s="579"/>
      <c r="P347" s="579"/>
      <c r="Q347" s="579"/>
      <c r="R347" s="538"/>
      <c r="S347" s="538"/>
      <c r="T347" s="538"/>
      <c r="U347" s="538"/>
      <c r="V347" s="538"/>
    </row>
    <row r="348" spans="1:22" ht="15.75" hidden="1" customHeight="1">
      <c r="A348" s="579"/>
      <c r="B348" s="579"/>
      <c r="C348" s="599"/>
      <c r="D348" s="579"/>
      <c r="E348" s="579"/>
      <c r="F348" s="579"/>
      <c r="G348" s="579"/>
      <c r="H348" s="579"/>
      <c r="I348" s="579"/>
      <c r="J348" s="579"/>
      <c r="K348" s="579"/>
      <c r="L348" s="579"/>
      <c r="M348" s="579"/>
      <c r="N348" s="579"/>
      <c r="O348" s="579"/>
      <c r="P348" s="579"/>
      <c r="Q348" s="579"/>
      <c r="R348" s="538"/>
      <c r="S348" s="538"/>
      <c r="T348" s="538"/>
      <c r="U348" s="538"/>
      <c r="V348" s="538"/>
    </row>
    <row r="349" spans="1:22" ht="15.75" hidden="1" customHeight="1">
      <c r="A349" s="579"/>
      <c r="B349" s="579"/>
      <c r="C349" s="599"/>
      <c r="D349" s="579"/>
      <c r="E349" s="579"/>
      <c r="F349" s="579"/>
      <c r="G349" s="579"/>
      <c r="H349" s="579"/>
      <c r="I349" s="579"/>
      <c r="J349" s="579"/>
      <c r="K349" s="579"/>
      <c r="L349" s="579"/>
      <c r="M349" s="579"/>
      <c r="N349" s="579"/>
      <c r="O349" s="579"/>
      <c r="P349" s="579"/>
      <c r="Q349" s="579"/>
      <c r="R349" s="538"/>
      <c r="S349" s="538"/>
      <c r="T349" s="538"/>
      <c r="U349" s="538"/>
      <c r="V349" s="538"/>
    </row>
    <row r="350" spans="1:22" ht="15.75" hidden="1" customHeight="1">
      <c r="A350" s="579"/>
      <c r="B350" s="579"/>
      <c r="C350" s="599"/>
      <c r="D350" s="579"/>
      <c r="E350" s="579"/>
      <c r="F350" s="579"/>
      <c r="G350" s="579"/>
      <c r="H350" s="579"/>
      <c r="I350" s="579"/>
      <c r="J350" s="579"/>
      <c r="K350" s="579"/>
      <c r="L350" s="579"/>
      <c r="M350" s="579"/>
      <c r="N350" s="579"/>
      <c r="O350" s="579"/>
      <c r="P350" s="579"/>
      <c r="Q350" s="579"/>
      <c r="R350" s="538"/>
      <c r="S350" s="538"/>
      <c r="T350" s="538"/>
      <c r="U350" s="538"/>
      <c r="V350" s="538"/>
    </row>
    <row r="351" spans="1:22" ht="15.75" hidden="1" customHeight="1">
      <c r="A351" s="579"/>
      <c r="B351" s="579"/>
      <c r="C351" s="599"/>
      <c r="D351" s="579"/>
      <c r="E351" s="579"/>
      <c r="F351" s="579"/>
      <c r="G351" s="579"/>
      <c r="H351" s="579"/>
      <c r="I351" s="579"/>
      <c r="J351" s="579"/>
      <c r="K351" s="579"/>
      <c r="L351" s="579"/>
      <c r="M351" s="579"/>
      <c r="N351" s="579"/>
      <c r="O351" s="579"/>
      <c r="P351" s="579"/>
      <c r="Q351" s="579"/>
      <c r="R351" s="538"/>
      <c r="S351" s="538"/>
      <c r="T351" s="538"/>
      <c r="U351" s="538"/>
      <c r="V351" s="538"/>
    </row>
    <row r="352" spans="1:22" ht="15.75" hidden="1" customHeight="1">
      <c r="A352" s="579"/>
      <c r="B352" s="579"/>
      <c r="C352" s="599"/>
      <c r="D352" s="579"/>
      <c r="E352" s="579"/>
      <c r="F352" s="579"/>
      <c r="G352" s="579"/>
      <c r="H352" s="579"/>
      <c r="I352" s="579"/>
      <c r="J352" s="579"/>
      <c r="K352" s="579"/>
      <c r="L352" s="579"/>
      <c r="M352" s="579"/>
      <c r="N352" s="579"/>
      <c r="O352" s="579"/>
      <c r="P352" s="579"/>
      <c r="Q352" s="579"/>
      <c r="R352" s="538"/>
      <c r="S352" s="538"/>
      <c r="T352" s="538"/>
      <c r="U352" s="538"/>
      <c r="V352" s="538"/>
    </row>
    <row r="353" spans="1:22" ht="15.75" hidden="1" customHeight="1">
      <c r="A353" s="579"/>
      <c r="B353" s="579"/>
      <c r="C353" s="599"/>
      <c r="D353" s="579"/>
      <c r="E353" s="579"/>
      <c r="F353" s="579"/>
      <c r="G353" s="579"/>
      <c r="H353" s="579"/>
      <c r="I353" s="579"/>
      <c r="J353" s="579"/>
      <c r="K353" s="579"/>
      <c r="L353" s="579"/>
      <c r="M353" s="579"/>
      <c r="N353" s="579"/>
      <c r="O353" s="579"/>
      <c r="P353" s="579"/>
      <c r="Q353" s="579"/>
      <c r="R353" s="538"/>
      <c r="S353" s="538"/>
      <c r="T353" s="538"/>
      <c r="U353" s="538"/>
      <c r="V353" s="538"/>
    </row>
    <row r="354" spans="1:22" ht="15.75" hidden="1" customHeight="1">
      <c r="A354" s="579"/>
      <c r="B354" s="579"/>
      <c r="C354" s="599"/>
      <c r="D354" s="579"/>
      <c r="E354" s="579"/>
      <c r="F354" s="579"/>
      <c r="G354" s="579"/>
      <c r="H354" s="579"/>
      <c r="I354" s="579"/>
      <c r="J354" s="579"/>
      <c r="K354" s="579"/>
      <c r="L354" s="579"/>
      <c r="M354" s="579"/>
      <c r="N354" s="579"/>
      <c r="O354" s="579"/>
      <c r="P354" s="579"/>
      <c r="Q354" s="579"/>
      <c r="R354" s="538"/>
      <c r="S354" s="538"/>
      <c r="T354" s="538"/>
      <c r="U354" s="538"/>
      <c r="V354" s="538"/>
    </row>
    <row r="355" spans="1:22" ht="15.75" hidden="1" customHeight="1">
      <c r="A355" s="579"/>
      <c r="B355" s="579"/>
      <c r="C355" s="599"/>
      <c r="D355" s="579"/>
      <c r="E355" s="579"/>
      <c r="F355" s="579"/>
      <c r="G355" s="579"/>
      <c r="H355" s="579"/>
      <c r="I355" s="579"/>
      <c r="J355" s="579"/>
      <c r="K355" s="579"/>
      <c r="L355" s="579"/>
      <c r="M355" s="579"/>
      <c r="N355" s="579"/>
      <c r="O355" s="579"/>
      <c r="P355" s="579"/>
      <c r="Q355" s="579"/>
      <c r="R355" s="538"/>
      <c r="S355" s="538"/>
      <c r="T355" s="538"/>
      <c r="U355" s="538"/>
      <c r="V355" s="538"/>
    </row>
    <row r="356" spans="1:22" ht="15.75" hidden="1" customHeight="1">
      <c r="A356" s="579"/>
      <c r="B356" s="579"/>
      <c r="C356" s="599"/>
      <c r="D356" s="579"/>
      <c r="E356" s="579"/>
      <c r="F356" s="579"/>
      <c r="G356" s="579"/>
      <c r="H356" s="579"/>
      <c r="I356" s="579"/>
      <c r="J356" s="579"/>
      <c r="K356" s="579"/>
      <c r="L356" s="579"/>
      <c r="M356" s="579"/>
      <c r="N356" s="579"/>
      <c r="O356" s="579"/>
      <c r="P356" s="579"/>
      <c r="Q356" s="579"/>
      <c r="R356" s="538"/>
      <c r="S356" s="538"/>
      <c r="T356" s="538"/>
      <c r="U356" s="538"/>
      <c r="V356" s="538"/>
    </row>
    <row r="357" spans="1:22" ht="15.75" hidden="1" customHeight="1">
      <c r="A357" s="579"/>
      <c r="B357" s="579"/>
      <c r="C357" s="599"/>
      <c r="D357" s="579"/>
      <c r="E357" s="579"/>
      <c r="F357" s="579"/>
      <c r="G357" s="579"/>
      <c r="H357" s="579"/>
      <c r="I357" s="579"/>
      <c r="J357" s="579"/>
      <c r="K357" s="579"/>
      <c r="L357" s="579"/>
      <c r="M357" s="579"/>
      <c r="N357" s="579"/>
      <c r="O357" s="579"/>
      <c r="P357" s="579"/>
      <c r="Q357" s="579"/>
      <c r="R357" s="538"/>
      <c r="S357" s="538"/>
      <c r="T357" s="538"/>
      <c r="U357" s="538"/>
      <c r="V357" s="538"/>
    </row>
    <row r="358" spans="1:22" ht="15.75" hidden="1" customHeight="1">
      <c r="A358" s="579"/>
      <c r="B358" s="579"/>
      <c r="C358" s="599"/>
      <c r="D358" s="579"/>
      <c r="E358" s="579"/>
      <c r="F358" s="579"/>
      <c r="G358" s="579"/>
      <c r="H358" s="579"/>
      <c r="I358" s="579"/>
      <c r="J358" s="579"/>
      <c r="K358" s="579"/>
      <c r="L358" s="579"/>
      <c r="M358" s="579"/>
      <c r="N358" s="579"/>
      <c r="O358" s="579"/>
      <c r="P358" s="579"/>
      <c r="Q358" s="579"/>
      <c r="R358" s="538"/>
      <c r="S358" s="538"/>
      <c r="T358" s="538"/>
      <c r="U358" s="538"/>
      <c r="V358" s="538"/>
    </row>
    <row r="359" spans="1:22" ht="15.75" hidden="1" customHeight="1">
      <c r="A359" s="579"/>
      <c r="B359" s="579"/>
      <c r="C359" s="599"/>
      <c r="D359" s="579"/>
      <c r="E359" s="579"/>
      <c r="F359" s="579"/>
      <c r="G359" s="579"/>
      <c r="H359" s="579"/>
      <c r="I359" s="579"/>
      <c r="J359" s="579"/>
      <c r="K359" s="579"/>
      <c r="L359" s="579"/>
      <c r="M359" s="579"/>
      <c r="N359" s="579"/>
      <c r="O359" s="579"/>
      <c r="P359" s="579"/>
      <c r="Q359" s="579"/>
      <c r="R359" s="538"/>
      <c r="S359" s="538"/>
      <c r="T359" s="538"/>
      <c r="U359" s="538"/>
      <c r="V359" s="538"/>
    </row>
    <row r="360" spans="1:22" ht="15.75" hidden="1" customHeight="1">
      <c r="A360" s="579"/>
      <c r="B360" s="579"/>
      <c r="C360" s="599"/>
      <c r="D360" s="579"/>
      <c r="E360" s="579"/>
      <c r="F360" s="579"/>
      <c r="G360" s="579"/>
      <c r="H360" s="579"/>
      <c r="I360" s="579"/>
      <c r="J360" s="579"/>
      <c r="K360" s="579"/>
      <c r="L360" s="579"/>
      <c r="M360" s="579"/>
      <c r="N360" s="579"/>
      <c r="O360" s="579"/>
      <c r="P360" s="579"/>
      <c r="Q360" s="579"/>
      <c r="R360" s="538"/>
      <c r="S360" s="538"/>
      <c r="T360" s="538"/>
      <c r="U360" s="538"/>
      <c r="V360" s="538"/>
    </row>
    <row r="361" spans="1:22" ht="15.75" hidden="1" customHeight="1">
      <c r="A361" s="579"/>
      <c r="B361" s="579"/>
      <c r="C361" s="599"/>
      <c r="D361" s="579"/>
      <c r="E361" s="579"/>
      <c r="F361" s="579"/>
      <c r="G361" s="579"/>
      <c r="H361" s="579"/>
      <c r="I361" s="579"/>
      <c r="J361" s="579"/>
      <c r="K361" s="579"/>
      <c r="L361" s="579"/>
      <c r="M361" s="579"/>
      <c r="N361" s="579"/>
      <c r="O361" s="579"/>
      <c r="P361" s="579"/>
      <c r="Q361" s="579"/>
      <c r="R361" s="538"/>
      <c r="S361" s="538"/>
      <c r="T361" s="538"/>
      <c r="U361" s="538"/>
      <c r="V361" s="538"/>
    </row>
    <row r="362" spans="1:22" ht="15.75" hidden="1" customHeight="1">
      <c r="A362" s="579"/>
      <c r="B362" s="579"/>
      <c r="C362" s="599"/>
      <c r="D362" s="579"/>
      <c r="E362" s="579"/>
      <c r="F362" s="579"/>
      <c r="G362" s="579"/>
      <c r="H362" s="579"/>
      <c r="I362" s="579"/>
      <c r="J362" s="579"/>
      <c r="K362" s="579"/>
      <c r="L362" s="579"/>
      <c r="M362" s="579"/>
      <c r="N362" s="579"/>
      <c r="O362" s="579"/>
      <c r="P362" s="579"/>
      <c r="Q362" s="579"/>
      <c r="R362" s="538"/>
      <c r="S362" s="538"/>
      <c r="T362" s="538"/>
      <c r="U362" s="538"/>
      <c r="V362" s="538"/>
    </row>
    <row r="363" spans="1:22" ht="15.75" hidden="1" customHeight="1">
      <c r="A363" s="579"/>
      <c r="B363" s="579"/>
      <c r="C363" s="599"/>
      <c r="D363" s="579"/>
      <c r="E363" s="579"/>
      <c r="F363" s="579"/>
      <c r="G363" s="579"/>
      <c r="H363" s="579"/>
      <c r="I363" s="579"/>
      <c r="J363" s="579"/>
      <c r="K363" s="579"/>
      <c r="L363" s="579"/>
      <c r="M363" s="579"/>
      <c r="N363" s="579"/>
      <c r="O363" s="579"/>
      <c r="P363" s="579"/>
      <c r="Q363" s="579"/>
      <c r="R363" s="538"/>
      <c r="S363" s="538"/>
      <c r="T363" s="538"/>
      <c r="U363" s="538"/>
      <c r="V363" s="538"/>
    </row>
    <row r="364" spans="1:22" ht="15.75" hidden="1" customHeight="1">
      <c r="A364" s="579"/>
      <c r="B364" s="579"/>
      <c r="C364" s="599"/>
      <c r="D364" s="579"/>
      <c r="E364" s="579"/>
      <c r="F364" s="579"/>
      <c r="G364" s="579"/>
      <c r="H364" s="579"/>
      <c r="I364" s="579"/>
      <c r="J364" s="579"/>
      <c r="K364" s="579"/>
      <c r="L364" s="579"/>
      <c r="M364" s="579"/>
      <c r="N364" s="579"/>
      <c r="O364" s="579"/>
      <c r="P364" s="579"/>
      <c r="Q364" s="579"/>
      <c r="R364" s="538"/>
      <c r="S364" s="538"/>
      <c r="T364" s="538"/>
      <c r="U364" s="538"/>
      <c r="V364" s="538"/>
    </row>
    <row r="365" spans="1:22" ht="15.75" hidden="1" customHeight="1">
      <c r="A365" s="579"/>
      <c r="B365" s="579"/>
      <c r="C365" s="599"/>
      <c r="D365" s="579"/>
      <c r="E365" s="579"/>
      <c r="F365" s="579"/>
      <c r="G365" s="579"/>
      <c r="H365" s="579"/>
      <c r="I365" s="579"/>
      <c r="J365" s="579"/>
      <c r="K365" s="579"/>
      <c r="L365" s="579"/>
      <c r="M365" s="579"/>
      <c r="N365" s="579"/>
      <c r="O365" s="579"/>
      <c r="P365" s="579"/>
      <c r="Q365" s="579"/>
      <c r="R365" s="538"/>
      <c r="S365" s="538"/>
      <c r="T365" s="538"/>
      <c r="U365" s="538"/>
      <c r="V365" s="538"/>
    </row>
    <row r="366" spans="1:22" ht="15.75" hidden="1" customHeight="1">
      <c r="A366" s="579"/>
      <c r="B366" s="579"/>
      <c r="C366" s="599"/>
      <c r="D366" s="579"/>
      <c r="E366" s="579"/>
      <c r="F366" s="579"/>
      <c r="G366" s="579"/>
      <c r="H366" s="579"/>
      <c r="I366" s="579"/>
      <c r="J366" s="579"/>
      <c r="K366" s="579"/>
      <c r="L366" s="579"/>
      <c r="M366" s="579"/>
      <c r="N366" s="579"/>
      <c r="O366" s="579"/>
      <c r="P366" s="579"/>
      <c r="Q366" s="579"/>
      <c r="R366" s="538"/>
      <c r="S366" s="538"/>
      <c r="T366" s="538"/>
      <c r="U366" s="538"/>
      <c r="V366" s="538"/>
    </row>
    <row r="367" spans="1:22" ht="15.75" hidden="1" customHeight="1">
      <c r="A367" s="579"/>
      <c r="B367" s="579"/>
      <c r="C367" s="599"/>
      <c r="D367" s="579"/>
      <c r="E367" s="579"/>
      <c r="F367" s="579"/>
      <c r="G367" s="579"/>
      <c r="H367" s="579"/>
      <c r="I367" s="579"/>
      <c r="J367" s="579"/>
      <c r="K367" s="579"/>
      <c r="L367" s="579"/>
      <c r="M367" s="579"/>
      <c r="N367" s="579"/>
      <c r="O367" s="579"/>
      <c r="P367" s="579"/>
      <c r="Q367" s="579"/>
      <c r="R367" s="538"/>
      <c r="S367" s="538"/>
      <c r="T367" s="538"/>
      <c r="U367" s="538"/>
      <c r="V367" s="538"/>
    </row>
    <row r="368" spans="1:22" ht="15.75" hidden="1" customHeight="1">
      <c r="A368" s="579"/>
      <c r="B368" s="579"/>
      <c r="C368" s="599"/>
      <c r="D368" s="579"/>
      <c r="E368" s="579"/>
      <c r="F368" s="579"/>
      <c r="G368" s="579"/>
      <c r="H368" s="579"/>
      <c r="I368" s="579"/>
      <c r="J368" s="579"/>
      <c r="K368" s="579"/>
      <c r="L368" s="579"/>
      <c r="M368" s="579"/>
      <c r="N368" s="579"/>
      <c r="O368" s="579"/>
      <c r="P368" s="579"/>
      <c r="Q368" s="579"/>
      <c r="R368" s="538"/>
      <c r="S368" s="538"/>
      <c r="T368" s="538"/>
      <c r="U368" s="538"/>
      <c r="V368" s="538"/>
    </row>
    <row r="369" spans="1:22" ht="15.75" hidden="1" customHeight="1">
      <c r="A369" s="579"/>
      <c r="B369" s="579"/>
      <c r="C369" s="599"/>
      <c r="D369" s="579"/>
      <c r="E369" s="579"/>
      <c r="F369" s="579"/>
      <c r="G369" s="579"/>
      <c r="H369" s="579"/>
      <c r="I369" s="579"/>
      <c r="J369" s="579"/>
      <c r="K369" s="579"/>
      <c r="L369" s="579"/>
      <c r="M369" s="579"/>
      <c r="N369" s="579"/>
      <c r="O369" s="579"/>
      <c r="P369" s="579"/>
      <c r="Q369" s="579"/>
      <c r="R369" s="538"/>
      <c r="S369" s="538"/>
      <c r="T369" s="538"/>
      <c r="U369" s="538"/>
      <c r="V369" s="538"/>
    </row>
    <row r="370" spans="1:22" ht="15.75" hidden="1" customHeight="1">
      <c r="A370" s="579"/>
      <c r="B370" s="579"/>
      <c r="C370" s="599"/>
      <c r="D370" s="579"/>
      <c r="E370" s="579"/>
      <c r="F370" s="579"/>
      <c r="G370" s="579"/>
      <c r="H370" s="579"/>
      <c r="I370" s="579"/>
      <c r="J370" s="579"/>
      <c r="K370" s="579"/>
      <c r="L370" s="579"/>
      <c r="M370" s="579"/>
      <c r="N370" s="579"/>
      <c r="O370" s="579"/>
      <c r="P370" s="579"/>
      <c r="Q370" s="579"/>
      <c r="R370" s="538"/>
      <c r="S370" s="538"/>
      <c r="T370" s="538"/>
      <c r="U370" s="538"/>
      <c r="V370" s="538"/>
    </row>
    <row r="371" spans="1:22" ht="15.75" hidden="1" customHeight="1">
      <c r="A371" s="579"/>
      <c r="B371" s="579"/>
      <c r="C371" s="599"/>
      <c r="D371" s="579"/>
      <c r="E371" s="579"/>
      <c r="F371" s="579"/>
      <c r="G371" s="579"/>
      <c r="H371" s="579"/>
      <c r="I371" s="579"/>
      <c r="J371" s="579"/>
      <c r="K371" s="579"/>
      <c r="L371" s="579"/>
      <c r="M371" s="579"/>
      <c r="N371" s="579"/>
      <c r="O371" s="579"/>
      <c r="P371" s="579"/>
      <c r="Q371" s="579"/>
      <c r="R371" s="538"/>
      <c r="S371" s="538"/>
      <c r="T371" s="538"/>
      <c r="U371" s="538"/>
      <c r="V371" s="538"/>
    </row>
    <row r="372" spans="1:22" ht="15.75" hidden="1" customHeight="1">
      <c r="A372" s="579"/>
      <c r="B372" s="579"/>
      <c r="C372" s="599"/>
      <c r="D372" s="579"/>
      <c r="E372" s="579"/>
      <c r="F372" s="579"/>
      <c r="G372" s="579"/>
      <c r="H372" s="579"/>
      <c r="I372" s="579"/>
      <c r="J372" s="579"/>
      <c r="K372" s="579"/>
      <c r="L372" s="579"/>
      <c r="M372" s="579"/>
      <c r="N372" s="579"/>
      <c r="O372" s="579"/>
      <c r="P372" s="579"/>
      <c r="Q372" s="579"/>
      <c r="R372" s="538"/>
      <c r="S372" s="538"/>
      <c r="T372" s="538"/>
      <c r="U372" s="538"/>
      <c r="V372" s="538"/>
    </row>
    <row r="373" spans="1:22" ht="15.75" hidden="1" customHeight="1">
      <c r="A373" s="579"/>
      <c r="B373" s="579"/>
      <c r="C373" s="599"/>
      <c r="D373" s="579"/>
      <c r="E373" s="579"/>
      <c r="F373" s="579"/>
      <c r="G373" s="579"/>
      <c r="H373" s="579"/>
      <c r="I373" s="579"/>
      <c r="J373" s="579"/>
      <c r="K373" s="579"/>
      <c r="L373" s="579"/>
      <c r="M373" s="579"/>
      <c r="N373" s="579"/>
      <c r="O373" s="579"/>
      <c r="P373" s="579"/>
      <c r="Q373" s="579"/>
      <c r="R373" s="538"/>
      <c r="S373" s="538"/>
      <c r="T373" s="538"/>
      <c r="U373" s="538"/>
      <c r="V373" s="538"/>
    </row>
    <row r="374" spans="1:22" ht="15.75" hidden="1" customHeight="1">
      <c r="A374" s="579"/>
      <c r="B374" s="579"/>
      <c r="C374" s="599"/>
      <c r="D374" s="579"/>
      <c r="E374" s="579"/>
      <c r="F374" s="579"/>
      <c r="G374" s="579"/>
      <c r="H374" s="579"/>
      <c r="I374" s="579"/>
      <c r="J374" s="579"/>
      <c r="K374" s="579"/>
      <c r="L374" s="579"/>
      <c r="M374" s="579"/>
      <c r="N374" s="579"/>
      <c r="O374" s="579"/>
      <c r="P374" s="579"/>
      <c r="Q374" s="579"/>
      <c r="R374" s="538"/>
      <c r="S374" s="538"/>
      <c r="T374" s="538"/>
      <c r="U374" s="538"/>
      <c r="V374" s="538"/>
    </row>
    <row r="375" spans="1:22" ht="15.75" hidden="1" customHeight="1">
      <c r="A375" s="579"/>
      <c r="B375" s="579"/>
      <c r="C375" s="599"/>
      <c r="D375" s="579"/>
      <c r="E375" s="579"/>
      <c r="F375" s="579"/>
      <c r="G375" s="579"/>
      <c r="H375" s="579"/>
      <c r="I375" s="579"/>
      <c r="J375" s="579"/>
      <c r="K375" s="579"/>
      <c r="L375" s="579"/>
      <c r="M375" s="579"/>
      <c r="N375" s="579"/>
      <c r="O375" s="579"/>
      <c r="P375" s="579"/>
      <c r="Q375" s="579"/>
      <c r="R375" s="538"/>
      <c r="S375" s="538"/>
      <c r="T375" s="538"/>
      <c r="U375" s="538"/>
      <c r="V375" s="538"/>
    </row>
    <row r="376" spans="1:22" ht="15.75" hidden="1" customHeight="1">
      <c r="A376" s="579"/>
      <c r="B376" s="579"/>
      <c r="C376" s="599"/>
      <c r="D376" s="579"/>
      <c r="E376" s="579"/>
      <c r="F376" s="579"/>
      <c r="G376" s="579"/>
      <c r="H376" s="579"/>
      <c r="I376" s="579"/>
      <c r="J376" s="579"/>
      <c r="K376" s="579"/>
      <c r="L376" s="579"/>
      <c r="M376" s="579"/>
      <c r="N376" s="579"/>
      <c r="O376" s="579"/>
      <c r="P376" s="579"/>
      <c r="Q376" s="579"/>
      <c r="R376" s="538"/>
      <c r="S376" s="538"/>
      <c r="T376" s="538"/>
      <c r="U376" s="538"/>
      <c r="V376" s="538"/>
    </row>
    <row r="377" spans="1:22" ht="15.75" hidden="1" customHeight="1">
      <c r="A377" s="579"/>
      <c r="B377" s="579"/>
      <c r="C377" s="599"/>
      <c r="D377" s="579"/>
      <c r="E377" s="579"/>
      <c r="F377" s="579"/>
      <c r="G377" s="579"/>
      <c r="H377" s="579"/>
      <c r="I377" s="579"/>
      <c r="J377" s="579"/>
      <c r="K377" s="579"/>
      <c r="L377" s="579"/>
      <c r="M377" s="579"/>
      <c r="N377" s="579"/>
      <c r="O377" s="579"/>
      <c r="P377" s="579"/>
      <c r="Q377" s="579"/>
      <c r="R377" s="538"/>
      <c r="S377" s="538"/>
      <c r="T377" s="538"/>
      <c r="U377" s="538"/>
      <c r="V377" s="538"/>
    </row>
    <row r="378" spans="1:22" ht="15.75" hidden="1" customHeight="1">
      <c r="A378" s="579"/>
      <c r="B378" s="579"/>
      <c r="C378" s="599"/>
      <c r="D378" s="579"/>
      <c r="E378" s="579"/>
      <c r="F378" s="579"/>
      <c r="G378" s="579"/>
      <c r="H378" s="579"/>
      <c r="I378" s="579"/>
      <c r="J378" s="579"/>
      <c r="K378" s="579"/>
      <c r="L378" s="579"/>
      <c r="M378" s="579"/>
      <c r="N378" s="579"/>
      <c r="O378" s="579"/>
      <c r="P378" s="579"/>
      <c r="Q378" s="579"/>
      <c r="R378" s="538"/>
      <c r="S378" s="538"/>
      <c r="T378" s="538"/>
      <c r="U378" s="538"/>
      <c r="V378" s="538"/>
    </row>
    <row r="379" spans="1:22" ht="15.75" hidden="1" customHeight="1">
      <c r="A379" s="579"/>
      <c r="B379" s="579"/>
      <c r="C379" s="599"/>
      <c r="D379" s="579"/>
      <c r="E379" s="579"/>
      <c r="F379" s="579"/>
      <c r="G379" s="579"/>
      <c r="H379" s="579"/>
      <c r="I379" s="579"/>
      <c r="J379" s="579"/>
      <c r="K379" s="579"/>
      <c r="L379" s="579"/>
      <c r="M379" s="579"/>
      <c r="N379" s="579"/>
      <c r="O379" s="579"/>
      <c r="P379" s="579"/>
      <c r="Q379" s="579"/>
      <c r="R379" s="538"/>
      <c r="S379" s="538"/>
      <c r="T379" s="538"/>
      <c r="U379" s="538"/>
      <c r="V379" s="538"/>
    </row>
    <row r="380" spans="1:22" ht="15.75" hidden="1" customHeight="1">
      <c r="A380" s="579"/>
      <c r="B380" s="579"/>
      <c r="C380" s="599"/>
      <c r="D380" s="579"/>
      <c r="E380" s="579"/>
      <c r="F380" s="579"/>
      <c r="G380" s="579"/>
      <c r="H380" s="579"/>
      <c r="I380" s="579"/>
      <c r="J380" s="579"/>
      <c r="K380" s="579"/>
      <c r="L380" s="579"/>
      <c r="M380" s="579"/>
      <c r="N380" s="579"/>
      <c r="O380" s="579"/>
      <c r="P380" s="579"/>
      <c r="Q380" s="579"/>
      <c r="R380" s="538"/>
      <c r="S380" s="538"/>
      <c r="T380" s="538"/>
      <c r="U380" s="538"/>
      <c r="V380" s="538"/>
    </row>
    <row r="381" spans="1:22" ht="15.75" hidden="1" customHeight="1">
      <c r="A381" s="579"/>
      <c r="B381" s="579"/>
      <c r="C381" s="599"/>
      <c r="D381" s="579"/>
      <c r="E381" s="579"/>
      <c r="F381" s="579"/>
      <c r="G381" s="579"/>
      <c r="H381" s="579"/>
      <c r="I381" s="579"/>
      <c r="J381" s="579"/>
      <c r="K381" s="579"/>
      <c r="L381" s="579"/>
      <c r="M381" s="579"/>
      <c r="N381" s="579"/>
      <c r="O381" s="579"/>
      <c r="P381" s="579"/>
      <c r="Q381" s="579"/>
      <c r="R381" s="538"/>
      <c r="S381" s="538"/>
      <c r="T381" s="538"/>
      <c r="U381" s="538"/>
      <c r="V381" s="538"/>
    </row>
    <row r="382" spans="1:22" ht="15.75" hidden="1" customHeight="1">
      <c r="A382" s="579"/>
      <c r="B382" s="579"/>
      <c r="C382" s="599"/>
      <c r="D382" s="579"/>
      <c r="E382" s="579"/>
      <c r="F382" s="579"/>
      <c r="G382" s="579"/>
      <c r="H382" s="579"/>
      <c r="I382" s="579"/>
      <c r="J382" s="579"/>
      <c r="K382" s="579"/>
      <c r="L382" s="579"/>
      <c r="M382" s="579"/>
      <c r="N382" s="579"/>
      <c r="O382" s="579"/>
      <c r="P382" s="579"/>
      <c r="Q382" s="579"/>
      <c r="R382" s="538"/>
      <c r="S382" s="538"/>
      <c r="T382" s="538"/>
      <c r="U382" s="538"/>
      <c r="V382" s="538"/>
    </row>
    <row r="383" spans="1:22" ht="15.75" hidden="1" customHeight="1">
      <c r="A383" s="579"/>
      <c r="B383" s="579"/>
      <c r="C383" s="599"/>
      <c r="D383" s="579"/>
      <c r="E383" s="579"/>
      <c r="F383" s="579"/>
      <c r="G383" s="579"/>
      <c r="H383" s="579"/>
      <c r="I383" s="579"/>
      <c r="J383" s="579"/>
      <c r="K383" s="579"/>
      <c r="L383" s="579"/>
      <c r="M383" s="579"/>
      <c r="N383" s="579"/>
      <c r="O383" s="579"/>
      <c r="P383" s="579"/>
      <c r="Q383" s="579"/>
      <c r="R383" s="538"/>
      <c r="S383" s="538"/>
      <c r="T383" s="538"/>
      <c r="U383" s="538"/>
      <c r="V383" s="538"/>
    </row>
    <row r="384" spans="1:22" ht="15.75" hidden="1" customHeight="1">
      <c r="A384" s="579"/>
      <c r="B384" s="579"/>
      <c r="C384" s="599"/>
      <c r="D384" s="579"/>
      <c r="E384" s="579"/>
      <c r="F384" s="579"/>
      <c r="G384" s="579"/>
      <c r="H384" s="579"/>
      <c r="I384" s="579"/>
      <c r="J384" s="579"/>
      <c r="K384" s="579"/>
      <c r="L384" s="579"/>
      <c r="M384" s="579"/>
      <c r="N384" s="579"/>
      <c r="O384" s="579"/>
      <c r="P384" s="579"/>
      <c r="Q384" s="579"/>
      <c r="R384" s="538"/>
      <c r="S384" s="538"/>
      <c r="T384" s="538"/>
      <c r="U384" s="538"/>
      <c r="V384" s="538"/>
    </row>
    <row r="385" spans="1:22" ht="15.75" hidden="1" customHeight="1">
      <c r="A385" s="579"/>
      <c r="B385" s="579"/>
      <c r="C385" s="599"/>
      <c r="D385" s="579"/>
      <c r="E385" s="579"/>
      <c r="F385" s="579"/>
      <c r="G385" s="579"/>
      <c r="H385" s="579"/>
      <c r="I385" s="579"/>
      <c r="J385" s="579"/>
      <c r="K385" s="579"/>
      <c r="L385" s="579"/>
      <c r="M385" s="579"/>
      <c r="N385" s="579"/>
      <c r="O385" s="579"/>
      <c r="P385" s="579"/>
      <c r="Q385" s="579"/>
      <c r="R385" s="538"/>
      <c r="S385" s="538"/>
      <c r="T385" s="538"/>
      <c r="U385" s="538"/>
      <c r="V385" s="538"/>
    </row>
    <row r="386" spans="1:22" ht="15.75" hidden="1" customHeight="1">
      <c r="A386" s="579"/>
      <c r="B386" s="579"/>
      <c r="C386" s="599"/>
      <c r="D386" s="579"/>
      <c r="E386" s="579"/>
      <c r="F386" s="579"/>
      <c r="G386" s="579"/>
      <c r="H386" s="579"/>
      <c r="I386" s="579"/>
      <c r="J386" s="579"/>
      <c r="K386" s="579"/>
      <c r="L386" s="579"/>
      <c r="M386" s="579"/>
      <c r="N386" s="579"/>
      <c r="O386" s="579"/>
      <c r="P386" s="579"/>
      <c r="Q386" s="579"/>
      <c r="R386" s="538"/>
      <c r="S386" s="538"/>
      <c r="T386" s="538"/>
      <c r="U386" s="538"/>
      <c r="V386" s="538"/>
    </row>
    <row r="387" spans="1:22" ht="15.75" hidden="1" customHeight="1">
      <c r="A387" s="579"/>
      <c r="B387" s="579"/>
      <c r="C387" s="599"/>
      <c r="D387" s="579"/>
      <c r="E387" s="579"/>
      <c r="F387" s="579"/>
      <c r="G387" s="579"/>
      <c r="H387" s="579"/>
      <c r="I387" s="579"/>
      <c r="J387" s="579"/>
      <c r="K387" s="579"/>
      <c r="L387" s="579"/>
      <c r="M387" s="579"/>
      <c r="N387" s="579"/>
      <c r="O387" s="579"/>
      <c r="P387" s="579"/>
      <c r="Q387" s="579"/>
      <c r="R387" s="538"/>
      <c r="S387" s="538"/>
      <c r="T387" s="538"/>
      <c r="U387" s="538"/>
      <c r="V387" s="538"/>
    </row>
    <row r="388" spans="1:22" ht="15.75" hidden="1" customHeight="1">
      <c r="A388" s="579"/>
      <c r="B388" s="579"/>
      <c r="C388" s="599"/>
      <c r="D388" s="579"/>
      <c r="E388" s="579"/>
      <c r="F388" s="579"/>
      <c r="G388" s="579"/>
      <c r="H388" s="579"/>
      <c r="I388" s="579"/>
      <c r="J388" s="579"/>
      <c r="K388" s="579"/>
      <c r="L388" s="579"/>
      <c r="M388" s="579"/>
      <c r="N388" s="579"/>
      <c r="O388" s="579"/>
      <c r="P388" s="579"/>
      <c r="Q388" s="579"/>
      <c r="R388" s="538"/>
      <c r="S388" s="538"/>
      <c r="T388" s="538"/>
      <c r="U388" s="538"/>
      <c r="V388" s="538"/>
    </row>
    <row r="389" spans="1:22" ht="15.75" hidden="1" customHeight="1">
      <c r="A389" s="579"/>
      <c r="B389" s="579"/>
      <c r="C389" s="599"/>
      <c r="D389" s="579"/>
      <c r="E389" s="579"/>
      <c r="F389" s="579"/>
      <c r="G389" s="579"/>
      <c r="H389" s="579"/>
      <c r="I389" s="579"/>
      <c r="J389" s="579"/>
      <c r="K389" s="579"/>
      <c r="L389" s="579"/>
      <c r="M389" s="579"/>
      <c r="N389" s="579"/>
      <c r="O389" s="579"/>
      <c r="P389" s="579"/>
      <c r="Q389" s="579"/>
      <c r="R389" s="538"/>
      <c r="S389" s="538"/>
      <c r="T389" s="538"/>
      <c r="U389" s="538"/>
      <c r="V389" s="538"/>
    </row>
    <row r="390" spans="1:22" ht="15.75" hidden="1" customHeight="1">
      <c r="A390" s="579"/>
      <c r="B390" s="579"/>
      <c r="C390" s="599"/>
      <c r="D390" s="579"/>
      <c r="E390" s="579"/>
      <c r="F390" s="579"/>
      <c r="G390" s="579"/>
      <c r="H390" s="579"/>
      <c r="I390" s="579"/>
      <c r="J390" s="579"/>
      <c r="K390" s="579"/>
      <c r="L390" s="579"/>
      <c r="M390" s="579"/>
      <c r="N390" s="579"/>
      <c r="O390" s="579"/>
      <c r="P390" s="579"/>
      <c r="Q390" s="579"/>
      <c r="R390" s="538"/>
      <c r="S390" s="538"/>
      <c r="T390" s="538"/>
      <c r="U390" s="538"/>
      <c r="V390" s="538"/>
    </row>
    <row r="391" spans="1:22" ht="15.75" hidden="1" customHeight="1">
      <c r="A391" s="579"/>
      <c r="B391" s="579"/>
      <c r="C391" s="599"/>
      <c r="D391" s="579"/>
      <c r="E391" s="579"/>
      <c r="F391" s="579"/>
      <c r="G391" s="579"/>
      <c r="H391" s="579"/>
      <c r="I391" s="579"/>
      <c r="J391" s="579"/>
      <c r="K391" s="579"/>
      <c r="L391" s="579"/>
      <c r="M391" s="579"/>
      <c r="N391" s="579"/>
      <c r="O391" s="579"/>
      <c r="P391" s="579"/>
      <c r="Q391" s="579"/>
      <c r="R391" s="538"/>
      <c r="S391" s="538"/>
      <c r="T391" s="538"/>
      <c r="U391" s="538"/>
      <c r="V391" s="538"/>
    </row>
    <row r="392" spans="1:22" ht="15.75" hidden="1" customHeight="1">
      <c r="A392" s="579"/>
      <c r="B392" s="579"/>
      <c r="C392" s="599"/>
      <c r="D392" s="579"/>
      <c r="E392" s="579"/>
      <c r="F392" s="579"/>
      <c r="G392" s="579"/>
      <c r="H392" s="579"/>
      <c r="I392" s="579"/>
      <c r="J392" s="579"/>
      <c r="K392" s="579"/>
      <c r="L392" s="579"/>
      <c r="M392" s="579"/>
      <c r="N392" s="579"/>
      <c r="O392" s="579"/>
      <c r="P392" s="579"/>
      <c r="Q392" s="579"/>
      <c r="R392" s="538"/>
      <c r="S392" s="538"/>
      <c r="T392" s="538"/>
      <c r="U392" s="538"/>
      <c r="V392" s="538"/>
    </row>
    <row r="393" spans="1:22" ht="15.75" hidden="1" customHeight="1">
      <c r="A393" s="579"/>
      <c r="B393" s="579"/>
      <c r="C393" s="599"/>
      <c r="D393" s="579"/>
      <c r="E393" s="579"/>
      <c r="F393" s="579"/>
      <c r="G393" s="579"/>
      <c r="H393" s="579"/>
      <c r="I393" s="579"/>
      <c r="J393" s="579"/>
      <c r="K393" s="579"/>
      <c r="L393" s="579"/>
      <c r="M393" s="579"/>
      <c r="N393" s="579"/>
      <c r="O393" s="579"/>
      <c r="P393" s="579"/>
      <c r="Q393" s="579"/>
      <c r="R393" s="538"/>
      <c r="S393" s="538"/>
      <c r="T393" s="538"/>
      <c r="U393" s="538"/>
      <c r="V393" s="538"/>
    </row>
    <row r="394" spans="1:22" ht="15.75" hidden="1" customHeight="1">
      <c r="A394" s="579"/>
      <c r="B394" s="579"/>
      <c r="C394" s="599"/>
      <c r="D394" s="579"/>
      <c r="E394" s="579"/>
      <c r="F394" s="579"/>
      <c r="G394" s="579"/>
      <c r="H394" s="579"/>
      <c r="I394" s="579"/>
      <c r="J394" s="579"/>
      <c r="K394" s="579"/>
      <c r="L394" s="579"/>
      <c r="M394" s="579"/>
      <c r="N394" s="579"/>
      <c r="O394" s="579"/>
      <c r="P394" s="579"/>
      <c r="Q394" s="579"/>
      <c r="R394" s="538"/>
      <c r="S394" s="538"/>
      <c r="T394" s="538"/>
      <c r="U394" s="538"/>
      <c r="V394" s="538"/>
    </row>
    <row r="395" spans="1:22" ht="15.75" hidden="1" customHeight="1">
      <c r="A395" s="579"/>
      <c r="B395" s="579"/>
      <c r="C395" s="599"/>
      <c r="D395" s="579"/>
      <c r="E395" s="579"/>
      <c r="F395" s="579"/>
      <c r="G395" s="579"/>
      <c r="H395" s="579"/>
      <c r="I395" s="579"/>
      <c r="J395" s="579"/>
      <c r="K395" s="579"/>
      <c r="L395" s="579"/>
      <c r="M395" s="579"/>
      <c r="N395" s="579"/>
      <c r="O395" s="579"/>
      <c r="P395" s="579"/>
      <c r="Q395" s="579"/>
      <c r="R395" s="538"/>
      <c r="S395" s="538"/>
      <c r="T395" s="538"/>
      <c r="U395" s="538"/>
      <c r="V395" s="538"/>
    </row>
    <row r="396" spans="1:22" ht="15.75" hidden="1" customHeight="1">
      <c r="A396" s="579"/>
      <c r="B396" s="579"/>
      <c r="C396" s="599"/>
      <c r="D396" s="579"/>
      <c r="E396" s="579"/>
      <c r="F396" s="579"/>
      <c r="G396" s="579"/>
      <c r="H396" s="579"/>
      <c r="I396" s="579"/>
      <c r="J396" s="579"/>
      <c r="K396" s="579"/>
      <c r="L396" s="579"/>
      <c r="M396" s="579"/>
      <c r="N396" s="579"/>
      <c r="O396" s="579"/>
      <c r="P396" s="579"/>
      <c r="Q396" s="579"/>
      <c r="R396" s="538"/>
      <c r="S396" s="538"/>
      <c r="T396" s="538"/>
      <c r="U396" s="538"/>
      <c r="V396" s="538"/>
    </row>
    <row r="397" spans="1:22" ht="15.75" hidden="1" customHeight="1">
      <c r="A397" s="579"/>
      <c r="B397" s="579"/>
      <c r="C397" s="599"/>
      <c r="D397" s="579"/>
      <c r="E397" s="579"/>
      <c r="F397" s="579"/>
      <c r="G397" s="579"/>
      <c r="H397" s="579"/>
      <c r="I397" s="579"/>
      <c r="J397" s="579"/>
      <c r="K397" s="579"/>
      <c r="L397" s="579"/>
      <c r="M397" s="579"/>
      <c r="N397" s="579"/>
      <c r="O397" s="579"/>
      <c r="P397" s="579"/>
      <c r="Q397" s="579"/>
      <c r="R397" s="538"/>
      <c r="S397" s="538"/>
      <c r="T397" s="538"/>
      <c r="U397" s="538"/>
      <c r="V397" s="538"/>
    </row>
    <row r="398" spans="1:22" ht="15.75" hidden="1" customHeight="1">
      <c r="A398" s="579"/>
      <c r="B398" s="579"/>
      <c r="C398" s="599"/>
      <c r="D398" s="579"/>
      <c r="E398" s="579"/>
      <c r="F398" s="579"/>
      <c r="G398" s="579"/>
      <c r="H398" s="579"/>
      <c r="I398" s="579"/>
      <c r="J398" s="579"/>
      <c r="K398" s="579"/>
      <c r="L398" s="579"/>
      <c r="M398" s="579"/>
      <c r="N398" s="579"/>
      <c r="O398" s="579"/>
      <c r="P398" s="579"/>
      <c r="Q398" s="579"/>
      <c r="R398" s="538"/>
      <c r="S398" s="538"/>
      <c r="T398" s="538"/>
      <c r="U398" s="538"/>
      <c r="V398" s="538"/>
    </row>
    <row r="399" spans="1:22" ht="15.75" hidden="1" customHeight="1">
      <c r="A399" s="579"/>
      <c r="B399" s="579"/>
      <c r="C399" s="599"/>
      <c r="D399" s="579"/>
      <c r="E399" s="579"/>
      <c r="F399" s="579"/>
      <c r="G399" s="579"/>
      <c r="H399" s="579"/>
      <c r="I399" s="579"/>
      <c r="J399" s="579"/>
      <c r="K399" s="579"/>
      <c r="L399" s="579"/>
      <c r="M399" s="579"/>
      <c r="N399" s="579"/>
      <c r="O399" s="579"/>
      <c r="P399" s="579"/>
      <c r="Q399" s="579"/>
      <c r="R399" s="538"/>
      <c r="S399" s="538"/>
      <c r="T399" s="538"/>
      <c r="U399" s="538"/>
      <c r="V399" s="538"/>
    </row>
    <row r="400" spans="1:22" ht="15.75" hidden="1" customHeight="1">
      <c r="A400" s="579"/>
      <c r="B400" s="579"/>
      <c r="C400" s="599"/>
      <c r="D400" s="579"/>
      <c r="E400" s="579"/>
      <c r="F400" s="579"/>
      <c r="G400" s="579"/>
      <c r="H400" s="579"/>
      <c r="I400" s="579"/>
      <c r="J400" s="579"/>
      <c r="K400" s="579"/>
      <c r="L400" s="579"/>
      <c r="M400" s="579"/>
      <c r="N400" s="579"/>
      <c r="O400" s="579"/>
      <c r="P400" s="579"/>
      <c r="Q400" s="579"/>
      <c r="R400" s="538"/>
      <c r="S400" s="538"/>
      <c r="T400" s="538"/>
      <c r="U400" s="538"/>
      <c r="V400" s="538"/>
    </row>
    <row r="401" spans="1:22" ht="15.75" hidden="1" customHeight="1">
      <c r="A401" s="579"/>
      <c r="B401" s="579"/>
      <c r="C401" s="599"/>
      <c r="D401" s="579"/>
      <c r="E401" s="579"/>
      <c r="F401" s="579"/>
      <c r="G401" s="579"/>
      <c r="H401" s="579"/>
      <c r="I401" s="579"/>
      <c r="J401" s="579"/>
      <c r="K401" s="579"/>
      <c r="L401" s="579"/>
      <c r="M401" s="579"/>
      <c r="N401" s="579"/>
      <c r="O401" s="579"/>
      <c r="P401" s="579"/>
      <c r="Q401" s="579"/>
      <c r="R401" s="538"/>
      <c r="S401" s="538"/>
      <c r="T401" s="538"/>
      <c r="U401" s="538"/>
      <c r="V401" s="538"/>
    </row>
    <row r="402" spans="1:22" ht="15.75" hidden="1" customHeight="1">
      <c r="A402" s="579"/>
      <c r="B402" s="579"/>
      <c r="C402" s="599"/>
      <c r="D402" s="579"/>
      <c r="E402" s="579"/>
      <c r="F402" s="579"/>
      <c r="G402" s="579"/>
      <c r="H402" s="579"/>
      <c r="I402" s="579"/>
      <c r="J402" s="579"/>
      <c r="K402" s="579"/>
      <c r="L402" s="579"/>
      <c r="M402" s="579"/>
      <c r="N402" s="579"/>
      <c r="O402" s="579"/>
      <c r="P402" s="579"/>
      <c r="Q402" s="579"/>
      <c r="R402" s="538"/>
      <c r="S402" s="538"/>
      <c r="T402" s="538"/>
      <c r="U402" s="538"/>
      <c r="V402" s="538"/>
    </row>
    <row r="403" spans="1:22" ht="15.75" hidden="1" customHeight="1">
      <c r="A403" s="579"/>
      <c r="B403" s="579"/>
      <c r="C403" s="599"/>
      <c r="D403" s="579"/>
      <c r="E403" s="579"/>
      <c r="F403" s="579"/>
      <c r="G403" s="579"/>
      <c r="H403" s="579"/>
      <c r="I403" s="579"/>
      <c r="J403" s="579"/>
      <c r="K403" s="579"/>
      <c r="L403" s="579"/>
      <c r="M403" s="579"/>
      <c r="N403" s="579"/>
      <c r="O403" s="579"/>
      <c r="P403" s="579"/>
      <c r="Q403" s="579"/>
      <c r="R403" s="538"/>
      <c r="S403" s="538"/>
      <c r="T403" s="538"/>
      <c r="U403" s="538"/>
      <c r="V403" s="538"/>
    </row>
    <row r="404" spans="1:22" ht="15.75" hidden="1" customHeight="1">
      <c r="A404" s="579"/>
      <c r="B404" s="579"/>
      <c r="C404" s="599"/>
      <c r="D404" s="579"/>
      <c r="E404" s="579"/>
      <c r="F404" s="579"/>
      <c r="G404" s="579"/>
      <c r="H404" s="579"/>
      <c r="I404" s="579"/>
      <c r="J404" s="579"/>
      <c r="K404" s="579"/>
      <c r="L404" s="579"/>
      <c r="M404" s="579"/>
      <c r="N404" s="579"/>
      <c r="O404" s="579"/>
      <c r="P404" s="579"/>
      <c r="Q404" s="579"/>
      <c r="R404" s="538"/>
      <c r="S404" s="538"/>
      <c r="T404" s="538"/>
      <c r="U404" s="538"/>
      <c r="V404" s="538"/>
    </row>
    <row r="405" spans="1:22" ht="15.75" hidden="1" customHeight="1">
      <c r="A405" s="579"/>
      <c r="B405" s="579"/>
      <c r="C405" s="599"/>
      <c r="D405" s="579"/>
      <c r="E405" s="579"/>
      <c r="F405" s="579"/>
      <c r="G405" s="579"/>
      <c r="H405" s="579"/>
      <c r="I405" s="579"/>
      <c r="J405" s="579"/>
      <c r="K405" s="579"/>
      <c r="L405" s="579"/>
      <c r="M405" s="579"/>
      <c r="N405" s="579"/>
      <c r="O405" s="579"/>
      <c r="P405" s="579"/>
      <c r="Q405" s="579"/>
      <c r="R405" s="538"/>
      <c r="S405" s="538"/>
      <c r="T405" s="538"/>
      <c r="U405" s="538"/>
      <c r="V405" s="538"/>
    </row>
    <row r="406" spans="1:22" ht="15.75" hidden="1" customHeight="1">
      <c r="A406" s="579"/>
      <c r="B406" s="579"/>
      <c r="C406" s="599"/>
      <c r="D406" s="579"/>
      <c r="E406" s="579"/>
      <c r="F406" s="579"/>
      <c r="G406" s="579"/>
      <c r="H406" s="579"/>
      <c r="I406" s="579"/>
      <c r="J406" s="579"/>
      <c r="K406" s="579"/>
      <c r="L406" s="579"/>
      <c r="M406" s="579"/>
      <c r="N406" s="579"/>
      <c r="O406" s="579"/>
      <c r="P406" s="579"/>
      <c r="Q406" s="579"/>
      <c r="R406" s="538"/>
      <c r="S406" s="538"/>
      <c r="T406" s="538"/>
      <c r="U406" s="538"/>
      <c r="V406" s="538"/>
    </row>
    <row r="407" spans="1:22" ht="15.75" hidden="1" customHeight="1">
      <c r="A407" s="579"/>
      <c r="B407" s="579"/>
      <c r="C407" s="599"/>
      <c r="D407" s="579"/>
      <c r="E407" s="579"/>
      <c r="F407" s="579"/>
      <c r="G407" s="579"/>
      <c r="H407" s="579"/>
      <c r="I407" s="579"/>
      <c r="J407" s="579"/>
      <c r="K407" s="579"/>
      <c r="L407" s="579"/>
      <c r="M407" s="579"/>
      <c r="N407" s="579"/>
      <c r="O407" s="579"/>
      <c r="P407" s="579"/>
      <c r="Q407" s="579"/>
      <c r="R407" s="538"/>
      <c r="S407" s="538"/>
      <c r="T407" s="538"/>
      <c r="U407" s="538"/>
      <c r="V407" s="538"/>
    </row>
    <row r="408" spans="1:22" ht="15.75" hidden="1" customHeight="1">
      <c r="A408" s="579"/>
      <c r="B408" s="579"/>
      <c r="C408" s="599"/>
      <c r="D408" s="579"/>
      <c r="E408" s="579"/>
      <c r="F408" s="579"/>
      <c r="G408" s="579"/>
      <c r="H408" s="579"/>
      <c r="I408" s="579"/>
      <c r="J408" s="579"/>
      <c r="K408" s="579"/>
      <c r="L408" s="579"/>
      <c r="M408" s="579"/>
      <c r="N408" s="579"/>
      <c r="O408" s="579"/>
      <c r="P408" s="579"/>
      <c r="Q408" s="579"/>
      <c r="R408" s="538"/>
      <c r="S408" s="538"/>
      <c r="T408" s="538"/>
      <c r="U408" s="538"/>
      <c r="V408" s="538"/>
    </row>
    <row r="409" spans="1:22" ht="15.75" hidden="1" customHeight="1">
      <c r="A409" s="579"/>
      <c r="B409" s="579"/>
      <c r="C409" s="599"/>
      <c r="D409" s="579"/>
      <c r="E409" s="579"/>
      <c r="F409" s="579"/>
      <c r="G409" s="579"/>
      <c r="H409" s="579"/>
      <c r="I409" s="579"/>
      <c r="J409" s="579"/>
      <c r="K409" s="579"/>
      <c r="L409" s="579"/>
      <c r="M409" s="579"/>
      <c r="N409" s="579"/>
      <c r="O409" s="579"/>
      <c r="P409" s="579"/>
      <c r="Q409" s="579"/>
      <c r="R409" s="538"/>
      <c r="S409" s="538"/>
      <c r="T409" s="538"/>
      <c r="U409" s="538"/>
      <c r="V409" s="538"/>
    </row>
    <row r="410" spans="1:22" ht="15.75" hidden="1" customHeight="1">
      <c r="A410" s="579"/>
      <c r="B410" s="579"/>
      <c r="C410" s="599"/>
      <c r="D410" s="579"/>
      <c r="E410" s="579"/>
      <c r="F410" s="579"/>
      <c r="G410" s="579"/>
      <c r="H410" s="579"/>
      <c r="I410" s="579"/>
      <c r="J410" s="579"/>
      <c r="K410" s="579"/>
      <c r="L410" s="579"/>
      <c r="M410" s="579"/>
      <c r="N410" s="579"/>
      <c r="O410" s="579"/>
      <c r="P410" s="579"/>
      <c r="Q410" s="579"/>
      <c r="R410" s="538"/>
      <c r="S410" s="538"/>
      <c r="T410" s="538"/>
      <c r="U410" s="538"/>
      <c r="V410" s="538"/>
    </row>
    <row r="411" spans="1:22" ht="15.75" hidden="1" customHeight="1">
      <c r="A411" s="579"/>
      <c r="B411" s="579"/>
      <c r="C411" s="599"/>
      <c r="D411" s="579"/>
      <c r="E411" s="579"/>
      <c r="F411" s="579"/>
      <c r="G411" s="579"/>
      <c r="H411" s="579"/>
      <c r="I411" s="579"/>
      <c r="J411" s="579"/>
      <c r="K411" s="579"/>
      <c r="L411" s="579"/>
      <c r="M411" s="579"/>
      <c r="N411" s="579"/>
      <c r="O411" s="579"/>
      <c r="P411" s="579"/>
      <c r="Q411" s="579"/>
      <c r="R411" s="538"/>
      <c r="S411" s="538"/>
      <c r="T411" s="538"/>
      <c r="U411" s="538"/>
      <c r="V411" s="538"/>
    </row>
    <row r="412" spans="1:22" ht="15.75" hidden="1" customHeight="1">
      <c r="A412" s="579"/>
      <c r="B412" s="579"/>
      <c r="C412" s="599"/>
      <c r="D412" s="579"/>
      <c r="E412" s="579"/>
      <c r="F412" s="579"/>
      <c r="G412" s="579"/>
      <c r="H412" s="579"/>
      <c r="I412" s="579"/>
      <c r="J412" s="579"/>
      <c r="K412" s="579"/>
      <c r="L412" s="579"/>
      <c r="M412" s="579"/>
      <c r="N412" s="579"/>
      <c r="O412" s="579"/>
      <c r="P412" s="579"/>
      <c r="Q412" s="579"/>
      <c r="R412" s="538"/>
      <c r="S412" s="538"/>
      <c r="T412" s="538"/>
      <c r="U412" s="538"/>
      <c r="V412" s="538"/>
    </row>
    <row r="413" spans="1:22" ht="15.75" hidden="1" customHeight="1">
      <c r="A413" s="579"/>
      <c r="B413" s="579"/>
      <c r="C413" s="599"/>
      <c r="D413" s="579"/>
      <c r="E413" s="579"/>
      <c r="F413" s="579"/>
      <c r="G413" s="579"/>
      <c r="H413" s="579"/>
      <c r="I413" s="579"/>
      <c r="J413" s="579"/>
      <c r="K413" s="579"/>
      <c r="L413" s="579"/>
      <c r="M413" s="579"/>
      <c r="N413" s="579"/>
      <c r="O413" s="579"/>
      <c r="P413" s="579"/>
      <c r="Q413" s="579"/>
      <c r="R413" s="538"/>
      <c r="S413" s="538"/>
      <c r="T413" s="538"/>
      <c r="U413" s="538"/>
      <c r="V413" s="538"/>
    </row>
    <row r="414" spans="1:22" ht="15.75" hidden="1" customHeight="1">
      <c r="A414" s="579"/>
      <c r="B414" s="579"/>
      <c r="C414" s="599"/>
      <c r="D414" s="579"/>
      <c r="E414" s="579"/>
      <c r="F414" s="579"/>
      <c r="G414" s="579"/>
      <c r="H414" s="579"/>
      <c r="I414" s="579"/>
      <c r="J414" s="579"/>
      <c r="K414" s="579"/>
      <c r="L414" s="579"/>
      <c r="M414" s="579"/>
      <c r="N414" s="579"/>
      <c r="O414" s="579"/>
      <c r="P414" s="579"/>
      <c r="Q414" s="579"/>
      <c r="R414" s="538"/>
      <c r="S414" s="538"/>
      <c r="T414" s="538"/>
      <c r="U414" s="538"/>
      <c r="V414" s="538"/>
    </row>
    <row r="415" spans="1:22" ht="15.75" hidden="1" customHeight="1">
      <c r="A415" s="579"/>
      <c r="B415" s="579"/>
      <c r="C415" s="599"/>
      <c r="D415" s="579"/>
      <c r="E415" s="579"/>
      <c r="F415" s="579"/>
      <c r="G415" s="579"/>
      <c r="H415" s="579"/>
      <c r="I415" s="579"/>
      <c r="J415" s="579"/>
      <c r="K415" s="579"/>
      <c r="L415" s="579"/>
      <c r="M415" s="579"/>
      <c r="N415" s="579"/>
      <c r="O415" s="579"/>
      <c r="P415" s="579"/>
      <c r="Q415" s="579"/>
      <c r="R415" s="538"/>
      <c r="S415" s="538"/>
      <c r="T415" s="538"/>
      <c r="U415" s="538"/>
      <c r="V415" s="538"/>
    </row>
    <row r="416" spans="1:22" ht="15.75" hidden="1" customHeight="1">
      <c r="A416" s="579"/>
      <c r="B416" s="579"/>
      <c r="C416" s="599"/>
      <c r="D416" s="579"/>
      <c r="E416" s="579"/>
      <c r="F416" s="579"/>
      <c r="G416" s="579"/>
      <c r="H416" s="579"/>
      <c r="I416" s="579"/>
      <c r="J416" s="579"/>
      <c r="K416" s="579"/>
      <c r="L416" s="579"/>
      <c r="M416" s="579"/>
      <c r="N416" s="579"/>
      <c r="O416" s="579"/>
      <c r="P416" s="579"/>
      <c r="Q416" s="579"/>
      <c r="R416" s="538"/>
      <c r="S416" s="538"/>
      <c r="T416" s="538"/>
      <c r="U416" s="538"/>
      <c r="V416" s="538"/>
    </row>
    <row r="417" spans="1:22" ht="15.75" hidden="1" customHeight="1">
      <c r="A417" s="579"/>
      <c r="B417" s="579"/>
      <c r="C417" s="599"/>
      <c r="D417" s="579"/>
      <c r="E417" s="579"/>
      <c r="F417" s="579"/>
      <c r="G417" s="579"/>
      <c r="H417" s="579"/>
      <c r="I417" s="579"/>
      <c r="J417" s="579"/>
      <c r="K417" s="579"/>
      <c r="L417" s="579"/>
      <c r="M417" s="579"/>
      <c r="N417" s="579"/>
      <c r="O417" s="579"/>
      <c r="P417" s="579"/>
      <c r="Q417" s="579"/>
      <c r="R417" s="538"/>
      <c r="S417" s="538"/>
      <c r="T417" s="538"/>
      <c r="U417" s="538"/>
      <c r="V417" s="538"/>
    </row>
    <row r="418" spans="1:22" ht="15.75" hidden="1" customHeight="1">
      <c r="A418" s="579"/>
      <c r="B418" s="579"/>
      <c r="C418" s="599"/>
      <c r="D418" s="579"/>
      <c r="E418" s="579"/>
      <c r="F418" s="579"/>
      <c r="G418" s="579"/>
      <c r="H418" s="579"/>
      <c r="I418" s="579"/>
      <c r="J418" s="579"/>
      <c r="K418" s="579"/>
      <c r="L418" s="579"/>
      <c r="M418" s="579"/>
      <c r="N418" s="579"/>
      <c r="O418" s="579"/>
      <c r="P418" s="579"/>
      <c r="Q418" s="579"/>
      <c r="R418" s="538"/>
      <c r="S418" s="538"/>
      <c r="T418" s="538"/>
      <c r="U418" s="538"/>
      <c r="V418" s="538"/>
    </row>
    <row r="419" spans="1:22" ht="15.75" hidden="1" customHeight="1">
      <c r="A419" s="579"/>
      <c r="B419" s="579"/>
      <c r="C419" s="599"/>
      <c r="D419" s="579"/>
      <c r="E419" s="579"/>
      <c r="F419" s="579"/>
      <c r="G419" s="579"/>
      <c r="H419" s="579"/>
      <c r="I419" s="579"/>
      <c r="J419" s="579"/>
      <c r="K419" s="579"/>
      <c r="L419" s="579"/>
      <c r="M419" s="579"/>
      <c r="N419" s="579"/>
      <c r="O419" s="579"/>
      <c r="P419" s="579"/>
      <c r="Q419" s="579"/>
      <c r="R419" s="538"/>
      <c r="S419" s="538"/>
      <c r="T419" s="538"/>
      <c r="U419" s="538"/>
      <c r="V419" s="538"/>
    </row>
    <row r="420" spans="1:22" ht="15.75" hidden="1" customHeight="1">
      <c r="A420" s="579"/>
      <c r="B420" s="579"/>
      <c r="C420" s="599"/>
      <c r="D420" s="579"/>
      <c r="E420" s="579"/>
      <c r="F420" s="579"/>
      <c r="G420" s="579"/>
      <c r="H420" s="579"/>
      <c r="I420" s="579"/>
      <c r="J420" s="579"/>
      <c r="K420" s="579"/>
      <c r="L420" s="579"/>
      <c r="M420" s="579"/>
      <c r="N420" s="579"/>
      <c r="O420" s="579"/>
      <c r="P420" s="579"/>
      <c r="Q420" s="579"/>
      <c r="R420" s="538"/>
      <c r="S420" s="538"/>
      <c r="T420" s="538"/>
      <c r="U420" s="538"/>
      <c r="V420" s="538"/>
    </row>
    <row r="421" spans="1:22" ht="15.75" hidden="1" customHeight="1">
      <c r="A421" s="579"/>
      <c r="B421" s="579"/>
      <c r="C421" s="599"/>
      <c r="D421" s="579"/>
      <c r="E421" s="579"/>
      <c r="F421" s="579"/>
      <c r="G421" s="579"/>
      <c r="H421" s="579"/>
      <c r="I421" s="579"/>
      <c r="J421" s="579"/>
      <c r="K421" s="579"/>
      <c r="L421" s="579"/>
      <c r="M421" s="579"/>
      <c r="N421" s="579"/>
      <c r="O421" s="579"/>
      <c r="P421" s="579"/>
      <c r="Q421" s="579"/>
      <c r="R421" s="538"/>
      <c r="S421" s="538"/>
      <c r="T421" s="538"/>
      <c r="U421" s="538"/>
      <c r="V421" s="538"/>
    </row>
    <row r="422" spans="1:22" ht="15.75" hidden="1" customHeight="1">
      <c r="A422" s="579"/>
      <c r="B422" s="579"/>
      <c r="C422" s="599"/>
      <c r="D422" s="579"/>
      <c r="E422" s="579"/>
      <c r="F422" s="579"/>
      <c r="G422" s="579"/>
      <c r="H422" s="579"/>
      <c r="I422" s="579"/>
      <c r="J422" s="579"/>
      <c r="K422" s="579"/>
      <c r="L422" s="579"/>
      <c r="M422" s="579"/>
      <c r="N422" s="579"/>
      <c r="O422" s="579"/>
      <c r="P422" s="579"/>
      <c r="Q422" s="579"/>
      <c r="R422" s="538"/>
      <c r="S422" s="538"/>
      <c r="T422" s="538"/>
      <c r="U422" s="538"/>
      <c r="V422" s="538"/>
    </row>
    <row r="423" spans="1:22" ht="15.75" hidden="1" customHeight="1">
      <c r="A423" s="579"/>
      <c r="B423" s="579"/>
      <c r="C423" s="599"/>
      <c r="D423" s="579"/>
      <c r="E423" s="579"/>
      <c r="F423" s="579"/>
      <c r="G423" s="579"/>
      <c r="H423" s="579"/>
      <c r="I423" s="579"/>
      <c r="J423" s="579"/>
      <c r="K423" s="579"/>
      <c r="L423" s="579"/>
      <c r="M423" s="579"/>
      <c r="N423" s="579"/>
      <c r="O423" s="579"/>
      <c r="P423" s="579"/>
      <c r="Q423" s="579"/>
      <c r="R423" s="538"/>
      <c r="S423" s="538"/>
      <c r="T423" s="538"/>
      <c r="U423" s="538"/>
      <c r="V423" s="538"/>
    </row>
    <row r="424" spans="1:22" ht="15.75" hidden="1" customHeight="1">
      <c r="A424" s="579"/>
      <c r="B424" s="579"/>
      <c r="C424" s="599"/>
      <c r="D424" s="579"/>
      <c r="E424" s="579"/>
      <c r="F424" s="579"/>
      <c r="G424" s="579"/>
      <c r="H424" s="579"/>
      <c r="I424" s="579"/>
      <c r="J424" s="579"/>
      <c r="K424" s="579"/>
      <c r="L424" s="579"/>
      <c r="M424" s="579"/>
      <c r="N424" s="579"/>
      <c r="O424" s="579"/>
      <c r="P424" s="579"/>
      <c r="Q424" s="579"/>
      <c r="R424" s="538"/>
      <c r="S424" s="538"/>
      <c r="T424" s="538"/>
      <c r="U424" s="538"/>
      <c r="V424" s="538"/>
    </row>
    <row r="425" spans="1:22" ht="15.75" hidden="1" customHeight="1">
      <c r="A425" s="579"/>
      <c r="B425" s="579"/>
      <c r="C425" s="599"/>
      <c r="D425" s="579"/>
      <c r="E425" s="579"/>
      <c r="F425" s="579"/>
      <c r="G425" s="579"/>
      <c r="H425" s="579"/>
      <c r="I425" s="579"/>
      <c r="J425" s="579"/>
      <c r="K425" s="579"/>
      <c r="L425" s="579"/>
      <c r="M425" s="579"/>
      <c r="N425" s="579"/>
      <c r="O425" s="579"/>
      <c r="P425" s="579"/>
      <c r="Q425" s="579"/>
      <c r="R425" s="538"/>
      <c r="S425" s="538"/>
      <c r="T425" s="538"/>
      <c r="U425" s="538"/>
      <c r="V425" s="538"/>
    </row>
    <row r="426" spans="1:22" ht="15.75" hidden="1" customHeight="1">
      <c r="A426" s="579"/>
      <c r="B426" s="579"/>
      <c r="C426" s="599"/>
      <c r="D426" s="579"/>
      <c r="E426" s="579"/>
      <c r="F426" s="579"/>
      <c r="G426" s="579"/>
      <c r="H426" s="579"/>
      <c r="I426" s="579"/>
      <c r="J426" s="579"/>
      <c r="K426" s="579"/>
      <c r="L426" s="579"/>
      <c r="M426" s="579"/>
      <c r="N426" s="579"/>
      <c r="O426" s="579"/>
      <c r="P426" s="579"/>
      <c r="Q426" s="579"/>
      <c r="R426" s="538"/>
      <c r="S426" s="538"/>
      <c r="T426" s="538"/>
      <c r="U426" s="538"/>
      <c r="V426" s="538"/>
    </row>
    <row r="427" spans="1:22" ht="15.75" hidden="1" customHeight="1">
      <c r="A427" s="579"/>
      <c r="B427" s="579"/>
      <c r="C427" s="599"/>
      <c r="D427" s="579"/>
      <c r="E427" s="579"/>
      <c r="F427" s="579"/>
      <c r="G427" s="579"/>
      <c r="H427" s="579"/>
      <c r="I427" s="579"/>
      <c r="J427" s="579"/>
      <c r="K427" s="579"/>
      <c r="L427" s="579"/>
      <c r="M427" s="579"/>
      <c r="N427" s="579"/>
      <c r="O427" s="579"/>
      <c r="P427" s="579"/>
      <c r="Q427" s="579"/>
      <c r="R427" s="538"/>
      <c r="S427" s="538"/>
      <c r="T427" s="538"/>
      <c r="U427" s="538"/>
      <c r="V427" s="538"/>
    </row>
    <row r="428" spans="1:22" ht="15.75" hidden="1" customHeight="1">
      <c r="A428" s="579"/>
      <c r="B428" s="579"/>
      <c r="C428" s="599"/>
      <c r="D428" s="579"/>
      <c r="E428" s="579"/>
      <c r="F428" s="579"/>
      <c r="G428" s="579"/>
      <c r="H428" s="579"/>
      <c r="I428" s="579"/>
      <c r="J428" s="579"/>
      <c r="K428" s="579"/>
      <c r="L428" s="579"/>
      <c r="M428" s="579"/>
      <c r="N428" s="579"/>
      <c r="O428" s="579"/>
      <c r="P428" s="579"/>
      <c r="Q428" s="579"/>
      <c r="R428" s="538"/>
      <c r="S428" s="538"/>
      <c r="T428" s="538"/>
      <c r="U428" s="538"/>
      <c r="V428" s="538"/>
    </row>
    <row r="429" spans="1:22" ht="15.75" hidden="1" customHeight="1">
      <c r="A429" s="579"/>
      <c r="B429" s="579"/>
      <c r="C429" s="599"/>
      <c r="D429" s="579"/>
      <c r="E429" s="579"/>
      <c r="F429" s="579"/>
      <c r="G429" s="579"/>
      <c r="H429" s="579"/>
      <c r="I429" s="579"/>
      <c r="J429" s="579"/>
      <c r="K429" s="579"/>
      <c r="L429" s="579"/>
      <c r="M429" s="579"/>
      <c r="N429" s="579"/>
      <c r="O429" s="579"/>
      <c r="P429" s="579"/>
      <c r="Q429" s="579"/>
      <c r="R429" s="538"/>
      <c r="S429" s="538"/>
      <c r="T429" s="538"/>
      <c r="U429" s="538"/>
      <c r="V429" s="538"/>
    </row>
    <row r="430" spans="1:22" ht="15.75" hidden="1" customHeight="1">
      <c r="A430" s="579"/>
      <c r="B430" s="579"/>
      <c r="C430" s="599"/>
      <c r="D430" s="579"/>
      <c r="E430" s="579"/>
      <c r="F430" s="579"/>
      <c r="G430" s="579"/>
      <c r="H430" s="579"/>
      <c r="I430" s="579"/>
      <c r="J430" s="579"/>
      <c r="K430" s="579"/>
      <c r="L430" s="579"/>
      <c r="M430" s="579"/>
      <c r="N430" s="579"/>
      <c r="O430" s="579"/>
      <c r="P430" s="579"/>
      <c r="Q430" s="579"/>
      <c r="R430" s="538"/>
      <c r="S430" s="538"/>
      <c r="T430" s="538"/>
      <c r="U430" s="538"/>
      <c r="V430" s="538"/>
    </row>
    <row r="431" spans="1:22" ht="15.75" hidden="1" customHeight="1">
      <c r="A431" s="579"/>
      <c r="B431" s="579"/>
      <c r="C431" s="599"/>
      <c r="D431" s="579"/>
      <c r="E431" s="579"/>
      <c r="F431" s="579"/>
      <c r="G431" s="579"/>
      <c r="H431" s="579"/>
      <c r="I431" s="579"/>
      <c r="J431" s="579"/>
      <c r="K431" s="579"/>
      <c r="L431" s="579"/>
      <c r="M431" s="579"/>
      <c r="N431" s="579"/>
      <c r="O431" s="579"/>
      <c r="P431" s="579"/>
      <c r="Q431" s="579"/>
      <c r="R431" s="538"/>
      <c r="S431" s="538"/>
      <c r="T431" s="538"/>
      <c r="U431" s="538"/>
      <c r="V431" s="538"/>
    </row>
    <row r="432" spans="1:22" ht="15.75" hidden="1" customHeight="1">
      <c r="A432" s="579"/>
      <c r="B432" s="579"/>
      <c r="C432" s="599"/>
      <c r="D432" s="579"/>
      <c r="E432" s="579"/>
      <c r="F432" s="579"/>
      <c r="G432" s="579"/>
      <c r="H432" s="579"/>
      <c r="I432" s="579"/>
      <c r="J432" s="579"/>
      <c r="K432" s="579"/>
      <c r="L432" s="579"/>
      <c r="M432" s="579"/>
      <c r="N432" s="579"/>
      <c r="O432" s="579"/>
      <c r="P432" s="579"/>
      <c r="Q432" s="579"/>
      <c r="R432" s="538"/>
      <c r="S432" s="538"/>
      <c r="T432" s="538"/>
      <c r="U432" s="538"/>
      <c r="V432" s="538"/>
    </row>
    <row r="433" spans="1:22" ht="15.75" hidden="1" customHeight="1">
      <c r="A433" s="579"/>
      <c r="B433" s="579"/>
      <c r="C433" s="599"/>
      <c r="D433" s="579"/>
      <c r="E433" s="579"/>
      <c r="F433" s="579"/>
      <c r="G433" s="579"/>
      <c r="H433" s="579"/>
      <c r="I433" s="579"/>
      <c r="J433" s="579"/>
      <c r="K433" s="579"/>
      <c r="L433" s="579"/>
      <c r="M433" s="579"/>
      <c r="N433" s="579"/>
      <c r="O433" s="579"/>
      <c r="P433" s="579"/>
      <c r="Q433" s="579"/>
      <c r="R433" s="538"/>
      <c r="S433" s="538"/>
      <c r="T433" s="538"/>
      <c r="U433" s="538"/>
      <c r="V433" s="538"/>
    </row>
    <row r="434" spans="1:22" ht="15.75" hidden="1" customHeight="1">
      <c r="A434" s="579"/>
      <c r="B434" s="579"/>
      <c r="C434" s="599"/>
      <c r="D434" s="579"/>
      <c r="E434" s="579"/>
      <c r="F434" s="579"/>
      <c r="G434" s="579"/>
      <c r="H434" s="579"/>
      <c r="I434" s="579"/>
      <c r="J434" s="579"/>
      <c r="K434" s="579"/>
      <c r="L434" s="579"/>
      <c r="M434" s="579"/>
      <c r="N434" s="579"/>
      <c r="O434" s="579"/>
      <c r="P434" s="579"/>
      <c r="Q434" s="579"/>
      <c r="R434" s="538"/>
      <c r="S434" s="538"/>
      <c r="T434" s="538"/>
      <c r="U434" s="538"/>
      <c r="V434" s="538"/>
    </row>
    <row r="435" spans="1:22" ht="15.75" hidden="1" customHeight="1">
      <c r="A435" s="579"/>
      <c r="B435" s="579"/>
      <c r="C435" s="599"/>
      <c r="D435" s="579"/>
      <c r="E435" s="579"/>
      <c r="F435" s="579"/>
      <c r="G435" s="579"/>
      <c r="H435" s="579"/>
      <c r="I435" s="579"/>
      <c r="J435" s="579"/>
      <c r="K435" s="579"/>
      <c r="L435" s="579"/>
      <c r="M435" s="579"/>
      <c r="N435" s="579"/>
      <c r="O435" s="579"/>
      <c r="P435" s="579"/>
      <c r="Q435" s="579"/>
      <c r="R435" s="538"/>
      <c r="S435" s="538"/>
      <c r="T435" s="538"/>
      <c r="U435" s="538"/>
      <c r="V435" s="538"/>
    </row>
    <row r="436" spans="1:22" ht="15.75" hidden="1" customHeight="1">
      <c r="A436" s="579"/>
      <c r="B436" s="579"/>
      <c r="C436" s="599"/>
      <c r="D436" s="579"/>
      <c r="E436" s="579"/>
      <c r="F436" s="579"/>
      <c r="G436" s="579"/>
      <c r="H436" s="579"/>
      <c r="I436" s="579"/>
      <c r="J436" s="579"/>
      <c r="K436" s="579"/>
      <c r="L436" s="579"/>
      <c r="M436" s="579"/>
      <c r="N436" s="579"/>
      <c r="O436" s="579"/>
      <c r="P436" s="579"/>
      <c r="Q436" s="579"/>
      <c r="R436" s="538"/>
      <c r="S436" s="538"/>
      <c r="T436" s="538"/>
      <c r="U436" s="538"/>
      <c r="V436" s="538"/>
    </row>
    <row r="437" spans="1:22" ht="15.75" hidden="1" customHeight="1">
      <c r="A437" s="579"/>
      <c r="B437" s="579"/>
      <c r="C437" s="599"/>
      <c r="D437" s="579"/>
      <c r="E437" s="579"/>
      <c r="F437" s="579"/>
      <c r="G437" s="579"/>
      <c r="H437" s="579"/>
      <c r="I437" s="579"/>
      <c r="J437" s="579"/>
      <c r="K437" s="579"/>
      <c r="L437" s="579"/>
      <c r="M437" s="579"/>
      <c r="N437" s="579"/>
      <c r="O437" s="579"/>
      <c r="P437" s="579"/>
      <c r="Q437" s="579"/>
      <c r="R437" s="538"/>
      <c r="S437" s="538"/>
      <c r="T437" s="538"/>
      <c r="U437" s="538"/>
      <c r="V437" s="538"/>
    </row>
    <row r="438" spans="1:22" ht="15.75" hidden="1" customHeight="1">
      <c r="A438" s="579"/>
      <c r="B438" s="579"/>
      <c r="C438" s="599"/>
      <c r="D438" s="579"/>
      <c r="E438" s="579"/>
      <c r="F438" s="579"/>
      <c r="G438" s="579"/>
      <c r="H438" s="579"/>
      <c r="I438" s="579"/>
      <c r="J438" s="579"/>
      <c r="K438" s="579"/>
      <c r="L438" s="579"/>
      <c r="M438" s="579"/>
      <c r="N438" s="579"/>
      <c r="O438" s="579"/>
      <c r="P438" s="579"/>
      <c r="Q438" s="579"/>
      <c r="R438" s="538"/>
      <c r="S438" s="538"/>
      <c r="T438" s="538"/>
      <c r="U438" s="538"/>
      <c r="V438" s="538"/>
    </row>
    <row r="439" spans="1:22" ht="15.75" hidden="1" customHeight="1">
      <c r="A439" s="579"/>
      <c r="B439" s="579"/>
      <c r="C439" s="599"/>
      <c r="D439" s="579"/>
      <c r="E439" s="579"/>
      <c r="F439" s="579"/>
      <c r="G439" s="579"/>
      <c r="H439" s="579"/>
      <c r="I439" s="579"/>
      <c r="J439" s="579"/>
      <c r="K439" s="579"/>
      <c r="L439" s="579"/>
      <c r="M439" s="579"/>
      <c r="N439" s="579"/>
      <c r="O439" s="579"/>
      <c r="P439" s="579"/>
      <c r="Q439" s="579"/>
      <c r="R439" s="538"/>
      <c r="S439" s="538"/>
      <c r="T439" s="538"/>
      <c r="U439" s="538"/>
      <c r="V439" s="538"/>
    </row>
    <row r="440" spans="1:22" ht="15.75" hidden="1" customHeight="1">
      <c r="A440" s="579"/>
      <c r="B440" s="579"/>
      <c r="C440" s="599"/>
      <c r="D440" s="579"/>
      <c r="E440" s="579"/>
      <c r="F440" s="579"/>
      <c r="G440" s="579"/>
      <c r="H440" s="579"/>
      <c r="I440" s="579"/>
      <c r="J440" s="579"/>
      <c r="K440" s="579"/>
      <c r="L440" s="579"/>
      <c r="M440" s="579"/>
      <c r="N440" s="579"/>
      <c r="O440" s="579"/>
      <c r="P440" s="579"/>
      <c r="Q440" s="579"/>
      <c r="R440" s="538"/>
      <c r="S440" s="538"/>
      <c r="T440" s="538"/>
      <c r="U440" s="538"/>
      <c r="V440" s="538"/>
    </row>
    <row r="441" spans="1:22" ht="15.75" hidden="1" customHeight="1">
      <c r="A441" s="579"/>
      <c r="B441" s="579"/>
      <c r="C441" s="599"/>
      <c r="D441" s="579"/>
      <c r="E441" s="579"/>
      <c r="F441" s="579"/>
      <c r="G441" s="579"/>
      <c r="H441" s="579"/>
      <c r="I441" s="579"/>
      <c r="J441" s="579"/>
      <c r="K441" s="579"/>
      <c r="L441" s="579"/>
      <c r="M441" s="579"/>
      <c r="N441" s="579"/>
      <c r="O441" s="579"/>
      <c r="P441" s="579"/>
      <c r="Q441" s="579"/>
      <c r="R441" s="538"/>
      <c r="S441" s="538"/>
      <c r="T441" s="538"/>
      <c r="U441" s="538"/>
      <c r="V441" s="538"/>
    </row>
    <row r="442" spans="1:22" ht="15.75" hidden="1" customHeight="1">
      <c r="A442" s="579"/>
      <c r="B442" s="579"/>
      <c r="C442" s="599"/>
      <c r="D442" s="579"/>
      <c r="E442" s="579"/>
      <c r="F442" s="579"/>
      <c r="G442" s="579"/>
      <c r="H442" s="579"/>
      <c r="I442" s="579"/>
      <c r="J442" s="579"/>
      <c r="K442" s="579"/>
      <c r="L442" s="579"/>
      <c r="M442" s="579"/>
      <c r="N442" s="579"/>
      <c r="O442" s="579"/>
      <c r="P442" s="579"/>
      <c r="Q442" s="579"/>
      <c r="R442" s="538"/>
      <c r="S442" s="538"/>
      <c r="T442" s="538"/>
      <c r="U442" s="538"/>
      <c r="V442" s="538"/>
    </row>
    <row r="443" spans="1:22" ht="15.75" hidden="1" customHeight="1">
      <c r="A443" s="579"/>
      <c r="B443" s="579"/>
      <c r="C443" s="599"/>
      <c r="D443" s="579"/>
      <c r="E443" s="579"/>
      <c r="F443" s="579"/>
      <c r="G443" s="579"/>
      <c r="H443" s="579"/>
      <c r="I443" s="579"/>
      <c r="J443" s="579"/>
      <c r="K443" s="579"/>
      <c r="L443" s="579"/>
      <c r="M443" s="579"/>
      <c r="N443" s="579"/>
      <c r="O443" s="579"/>
      <c r="P443" s="579"/>
      <c r="Q443" s="579"/>
      <c r="R443" s="538"/>
      <c r="S443" s="538"/>
      <c r="T443" s="538"/>
      <c r="U443" s="538"/>
      <c r="V443" s="538"/>
    </row>
    <row r="444" spans="1:22" ht="15.75" hidden="1" customHeight="1">
      <c r="A444" s="579"/>
      <c r="B444" s="579"/>
      <c r="C444" s="599"/>
      <c r="D444" s="579"/>
      <c r="E444" s="579"/>
      <c r="F444" s="579"/>
      <c r="G444" s="579"/>
      <c r="H444" s="579"/>
      <c r="I444" s="579"/>
      <c r="J444" s="579"/>
      <c r="K444" s="579"/>
      <c r="L444" s="579"/>
      <c r="M444" s="579"/>
      <c r="N444" s="579"/>
      <c r="O444" s="579"/>
      <c r="P444" s="579"/>
      <c r="Q444" s="579"/>
      <c r="R444" s="538"/>
      <c r="S444" s="538"/>
      <c r="T444" s="538"/>
      <c r="U444" s="538"/>
      <c r="V444" s="538"/>
    </row>
    <row r="445" spans="1:22" ht="15.75" hidden="1" customHeight="1">
      <c r="A445" s="579"/>
      <c r="B445" s="579"/>
      <c r="C445" s="599"/>
      <c r="D445" s="579"/>
      <c r="E445" s="579"/>
      <c r="F445" s="579"/>
      <c r="G445" s="579"/>
      <c r="H445" s="579"/>
      <c r="I445" s="579"/>
      <c r="J445" s="579"/>
      <c r="K445" s="579"/>
      <c r="L445" s="579"/>
      <c r="M445" s="579"/>
      <c r="N445" s="579"/>
      <c r="O445" s="579"/>
      <c r="P445" s="579"/>
      <c r="Q445" s="579"/>
      <c r="R445" s="538"/>
      <c r="S445" s="538"/>
      <c r="T445" s="538"/>
      <c r="U445" s="538"/>
      <c r="V445" s="538"/>
    </row>
    <row r="446" spans="1:22" ht="15.75" hidden="1" customHeight="1">
      <c r="A446" s="579"/>
      <c r="B446" s="579"/>
      <c r="C446" s="599"/>
      <c r="D446" s="579"/>
      <c r="E446" s="579"/>
      <c r="F446" s="579"/>
      <c r="G446" s="579"/>
      <c r="H446" s="579"/>
      <c r="I446" s="579"/>
      <c r="J446" s="579"/>
      <c r="K446" s="579"/>
      <c r="L446" s="579"/>
      <c r="M446" s="579"/>
      <c r="N446" s="579"/>
      <c r="O446" s="579"/>
      <c r="P446" s="579"/>
      <c r="Q446" s="579"/>
      <c r="R446" s="538"/>
      <c r="S446" s="538"/>
      <c r="T446" s="538"/>
      <c r="U446" s="538"/>
      <c r="V446" s="538"/>
    </row>
    <row r="447" spans="1:22" ht="15.75" hidden="1" customHeight="1">
      <c r="A447" s="579"/>
      <c r="B447" s="579"/>
      <c r="C447" s="599"/>
      <c r="D447" s="579"/>
      <c r="E447" s="579"/>
      <c r="F447" s="579"/>
      <c r="G447" s="579"/>
      <c r="H447" s="579"/>
      <c r="I447" s="579"/>
      <c r="J447" s="579"/>
      <c r="K447" s="579"/>
      <c r="L447" s="579"/>
      <c r="M447" s="579"/>
      <c r="N447" s="579"/>
      <c r="O447" s="579"/>
      <c r="P447" s="579"/>
      <c r="Q447" s="579"/>
      <c r="R447" s="538"/>
      <c r="S447" s="538"/>
      <c r="T447" s="538"/>
      <c r="U447" s="538"/>
      <c r="V447" s="538"/>
    </row>
    <row r="448" spans="1:22" ht="15.75" hidden="1" customHeight="1">
      <c r="A448" s="579"/>
      <c r="B448" s="579"/>
      <c r="C448" s="599"/>
      <c r="D448" s="579"/>
      <c r="E448" s="579"/>
      <c r="F448" s="579"/>
      <c r="G448" s="579"/>
      <c r="H448" s="579"/>
      <c r="I448" s="579"/>
      <c r="J448" s="579"/>
      <c r="K448" s="579"/>
      <c r="L448" s="579"/>
      <c r="M448" s="579"/>
      <c r="N448" s="579"/>
      <c r="O448" s="579"/>
      <c r="P448" s="579"/>
      <c r="Q448" s="579"/>
      <c r="R448" s="538"/>
      <c r="S448" s="538"/>
      <c r="T448" s="538"/>
      <c r="U448" s="538"/>
      <c r="V448" s="538"/>
    </row>
    <row r="449" spans="1:22" ht="15.75" hidden="1" customHeight="1">
      <c r="A449" s="579"/>
      <c r="B449" s="579"/>
      <c r="C449" s="599"/>
      <c r="D449" s="579"/>
      <c r="E449" s="579"/>
      <c r="F449" s="579"/>
      <c r="G449" s="579"/>
      <c r="H449" s="579"/>
      <c r="I449" s="579"/>
      <c r="J449" s="579"/>
      <c r="K449" s="579"/>
      <c r="L449" s="579"/>
      <c r="M449" s="579"/>
      <c r="N449" s="579"/>
      <c r="O449" s="579"/>
      <c r="P449" s="579"/>
      <c r="Q449" s="579"/>
      <c r="R449" s="538"/>
      <c r="S449" s="538"/>
      <c r="T449" s="538"/>
      <c r="U449" s="538"/>
      <c r="V449" s="538"/>
    </row>
    <row r="450" spans="1:22" ht="15.75" hidden="1" customHeight="1">
      <c r="A450" s="579"/>
      <c r="B450" s="579"/>
      <c r="C450" s="599"/>
      <c r="D450" s="579"/>
      <c r="E450" s="579"/>
      <c r="F450" s="579"/>
      <c r="G450" s="579"/>
      <c r="H450" s="579"/>
      <c r="I450" s="579"/>
      <c r="J450" s="579"/>
      <c r="K450" s="579"/>
      <c r="L450" s="579"/>
      <c r="M450" s="579"/>
      <c r="N450" s="579"/>
      <c r="O450" s="579"/>
      <c r="P450" s="579"/>
      <c r="Q450" s="579"/>
      <c r="R450" s="538"/>
      <c r="S450" s="538"/>
      <c r="T450" s="538"/>
      <c r="U450" s="538"/>
      <c r="V450" s="538"/>
    </row>
    <row r="451" spans="1:22" ht="15.75" hidden="1" customHeight="1">
      <c r="A451" s="579"/>
      <c r="B451" s="579"/>
      <c r="C451" s="599"/>
      <c r="D451" s="579"/>
      <c r="E451" s="579"/>
      <c r="F451" s="579"/>
      <c r="G451" s="579"/>
      <c r="H451" s="579"/>
      <c r="I451" s="579"/>
      <c r="J451" s="579"/>
      <c r="K451" s="579"/>
      <c r="L451" s="579"/>
      <c r="M451" s="579"/>
      <c r="N451" s="579"/>
      <c r="O451" s="579"/>
      <c r="P451" s="579"/>
      <c r="Q451" s="579"/>
      <c r="R451" s="538"/>
      <c r="S451" s="538"/>
      <c r="T451" s="538"/>
      <c r="U451" s="538"/>
      <c r="V451" s="538"/>
    </row>
    <row r="452" spans="1:22" ht="15.75" hidden="1" customHeight="1">
      <c r="A452" s="579"/>
      <c r="B452" s="579"/>
      <c r="C452" s="599"/>
      <c r="D452" s="579"/>
      <c r="E452" s="579"/>
      <c r="F452" s="579"/>
      <c r="G452" s="579"/>
      <c r="H452" s="579"/>
      <c r="I452" s="579"/>
      <c r="J452" s="579"/>
      <c r="K452" s="579"/>
      <c r="L452" s="579"/>
      <c r="M452" s="579"/>
      <c r="N452" s="579"/>
      <c r="O452" s="579"/>
      <c r="P452" s="579"/>
      <c r="Q452" s="579"/>
      <c r="R452" s="538"/>
      <c r="S452" s="538"/>
      <c r="T452" s="538"/>
      <c r="U452" s="538"/>
      <c r="V452" s="538"/>
    </row>
    <row r="453" spans="1:22" ht="15.75" hidden="1" customHeight="1">
      <c r="A453" s="579"/>
      <c r="B453" s="579"/>
      <c r="C453" s="599"/>
      <c r="D453" s="579"/>
      <c r="E453" s="579"/>
      <c r="F453" s="579"/>
      <c r="G453" s="579"/>
      <c r="H453" s="579"/>
      <c r="I453" s="579"/>
      <c r="J453" s="579"/>
      <c r="K453" s="579"/>
      <c r="L453" s="579"/>
      <c r="M453" s="579"/>
      <c r="N453" s="579"/>
      <c r="O453" s="579"/>
      <c r="P453" s="579"/>
      <c r="Q453" s="579"/>
      <c r="R453" s="538"/>
      <c r="S453" s="538"/>
      <c r="T453" s="538"/>
      <c r="U453" s="538"/>
      <c r="V453" s="538"/>
    </row>
    <row r="454" spans="1:22" ht="15.75" hidden="1" customHeight="1">
      <c r="A454" s="579"/>
      <c r="B454" s="579"/>
      <c r="C454" s="599"/>
      <c r="D454" s="579"/>
      <c r="E454" s="579"/>
      <c r="F454" s="579"/>
      <c r="G454" s="579"/>
      <c r="H454" s="579"/>
      <c r="I454" s="579"/>
      <c r="J454" s="579"/>
      <c r="K454" s="579"/>
      <c r="L454" s="579"/>
      <c r="M454" s="579"/>
      <c r="N454" s="579"/>
      <c r="O454" s="579"/>
      <c r="P454" s="579"/>
      <c r="Q454" s="579"/>
      <c r="R454" s="538"/>
      <c r="S454" s="538"/>
      <c r="T454" s="538"/>
      <c r="U454" s="538"/>
      <c r="V454" s="538"/>
    </row>
    <row r="455" spans="1:22" ht="15.75" hidden="1" customHeight="1">
      <c r="A455" s="579"/>
      <c r="B455" s="579"/>
      <c r="C455" s="599"/>
      <c r="D455" s="579"/>
      <c r="E455" s="579"/>
      <c r="F455" s="579"/>
      <c r="G455" s="579"/>
      <c r="H455" s="579"/>
      <c r="I455" s="579"/>
      <c r="J455" s="579"/>
      <c r="K455" s="579"/>
      <c r="L455" s="579"/>
      <c r="M455" s="579"/>
      <c r="N455" s="579"/>
      <c r="O455" s="579"/>
      <c r="P455" s="579"/>
      <c r="Q455" s="579"/>
      <c r="R455" s="538"/>
      <c r="S455" s="538"/>
      <c r="T455" s="538"/>
      <c r="U455" s="538"/>
      <c r="V455" s="538"/>
    </row>
    <row r="456" spans="1:22" ht="15.75" hidden="1" customHeight="1">
      <c r="A456" s="579"/>
      <c r="B456" s="579"/>
      <c r="C456" s="599"/>
      <c r="D456" s="579"/>
      <c r="E456" s="579"/>
      <c r="F456" s="579"/>
      <c r="G456" s="579"/>
      <c r="H456" s="579"/>
      <c r="I456" s="579"/>
      <c r="J456" s="579"/>
      <c r="K456" s="579"/>
      <c r="L456" s="579"/>
      <c r="M456" s="579"/>
      <c r="N456" s="579"/>
      <c r="O456" s="579"/>
      <c r="P456" s="579"/>
      <c r="Q456" s="579"/>
      <c r="R456" s="538"/>
      <c r="S456" s="538"/>
      <c r="T456" s="538"/>
      <c r="U456" s="538"/>
      <c r="V456" s="538"/>
    </row>
    <row r="457" spans="1:22" ht="15.75" hidden="1" customHeight="1">
      <c r="A457" s="579"/>
      <c r="B457" s="579"/>
      <c r="C457" s="599"/>
      <c r="D457" s="579"/>
      <c r="E457" s="579"/>
      <c r="F457" s="579"/>
      <c r="G457" s="579"/>
      <c r="H457" s="579"/>
      <c r="I457" s="579"/>
      <c r="J457" s="579"/>
      <c r="K457" s="579"/>
      <c r="L457" s="579"/>
      <c r="M457" s="579"/>
      <c r="N457" s="579"/>
      <c r="O457" s="579"/>
      <c r="P457" s="579"/>
      <c r="Q457" s="579"/>
      <c r="R457" s="538"/>
      <c r="S457" s="538"/>
      <c r="T457" s="538"/>
      <c r="U457" s="538"/>
      <c r="V457" s="538"/>
    </row>
    <row r="458" spans="1:22" ht="15.75" hidden="1" customHeight="1">
      <c r="A458" s="579"/>
      <c r="B458" s="579"/>
      <c r="C458" s="599"/>
      <c r="D458" s="579"/>
      <c r="E458" s="579"/>
      <c r="F458" s="579"/>
      <c r="G458" s="579"/>
      <c r="H458" s="579"/>
      <c r="I458" s="579"/>
      <c r="J458" s="579"/>
      <c r="K458" s="579"/>
      <c r="L458" s="579"/>
      <c r="M458" s="579"/>
      <c r="N458" s="579"/>
      <c r="O458" s="579"/>
      <c r="P458" s="579"/>
      <c r="Q458" s="579"/>
      <c r="R458" s="538"/>
      <c r="S458" s="538"/>
      <c r="T458" s="538"/>
      <c r="U458" s="538"/>
      <c r="V458" s="538"/>
    </row>
    <row r="459" spans="1:22" ht="15.75" hidden="1" customHeight="1">
      <c r="A459" s="579"/>
      <c r="B459" s="579"/>
      <c r="C459" s="599"/>
      <c r="D459" s="579"/>
      <c r="E459" s="579"/>
      <c r="F459" s="579"/>
      <c r="G459" s="579"/>
      <c r="H459" s="579"/>
      <c r="I459" s="579"/>
      <c r="J459" s="579"/>
      <c r="K459" s="579"/>
      <c r="L459" s="579"/>
      <c r="M459" s="579"/>
      <c r="N459" s="579"/>
      <c r="O459" s="579"/>
      <c r="P459" s="579"/>
      <c r="Q459" s="579"/>
      <c r="R459" s="538"/>
      <c r="S459" s="538"/>
      <c r="T459" s="538"/>
      <c r="U459" s="538"/>
      <c r="V459" s="538"/>
    </row>
    <row r="460" spans="1:22" ht="15.75" hidden="1" customHeight="1">
      <c r="A460" s="579"/>
      <c r="B460" s="579"/>
      <c r="C460" s="599"/>
      <c r="D460" s="579"/>
      <c r="E460" s="579"/>
      <c r="F460" s="579"/>
      <c r="G460" s="579"/>
      <c r="H460" s="579"/>
      <c r="I460" s="579"/>
      <c r="J460" s="579"/>
      <c r="K460" s="579"/>
      <c r="L460" s="579"/>
      <c r="M460" s="579"/>
      <c r="N460" s="579"/>
      <c r="O460" s="579"/>
      <c r="P460" s="579"/>
      <c r="Q460" s="579"/>
      <c r="R460" s="538"/>
      <c r="S460" s="538"/>
      <c r="T460" s="538"/>
      <c r="U460" s="538"/>
      <c r="V460" s="538"/>
    </row>
    <row r="461" spans="1:22" ht="15.75" hidden="1" customHeight="1">
      <c r="A461" s="579"/>
      <c r="B461" s="579"/>
      <c r="C461" s="599"/>
      <c r="D461" s="579"/>
      <c r="E461" s="579"/>
      <c r="F461" s="579"/>
      <c r="G461" s="579"/>
      <c r="H461" s="579"/>
      <c r="I461" s="579"/>
      <c r="J461" s="579"/>
      <c r="K461" s="579"/>
      <c r="L461" s="579"/>
      <c r="M461" s="579"/>
      <c r="N461" s="579"/>
      <c r="O461" s="579"/>
      <c r="P461" s="579"/>
      <c r="Q461" s="579"/>
      <c r="R461" s="538"/>
      <c r="S461" s="538"/>
      <c r="T461" s="538"/>
      <c r="U461" s="538"/>
      <c r="V461" s="538"/>
    </row>
    <row r="462" spans="1:22" ht="15.75" hidden="1" customHeight="1">
      <c r="A462" s="579"/>
      <c r="B462" s="579"/>
      <c r="C462" s="599"/>
      <c r="D462" s="579"/>
      <c r="E462" s="579"/>
      <c r="F462" s="579"/>
      <c r="G462" s="579"/>
      <c r="H462" s="579"/>
      <c r="I462" s="579"/>
      <c r="J462" s="579"/>
      <c r="K462" s="579"/>
      <c r="L462" s="579"/>
      <c r="M462" s="579"/>
      <c r="N462" s="579"/>
      <c r="O462" s="579"/>
      <c r="P462" s="579"/>
      <c r="Q462" s="579"/>
      <c r="R462" s="538"/>
      <c r="S462" s="538"/>
      <c r="T462" s="538"/>
      <c r="U462" s="538"/>
      <c r="V462" s="538"/>
    </row>
    <row r="463" spans="1:22" ht="15.75" hidden="1" customHeight="1">
      <c r="A463" s="579"/>
      <c r="B463" s="579"/>
      <c r="C463" s="599"/>
      <c r="D463" s="579"/>
      <c r="E463" s="579"/>
      <c r="F463" s="579"/>
      <c r="G463" s="579"/>
      <c r="H463" s="579"/>
      <c r="I463" s="579"/>
      <c r="J463" s="579"/>
      <c r="K463" s="579"/>
      <c r="L463" s="579"/>
      <c r="M463" s="579"/>
      <c r="N463" s="579"/>
      <c r="O463" s="579"/>
      <c r="P463" s="579"/>
      <c r="Q463" s="579"/>
      <c r="R463" s="538"/>
      <c r="S463" s="538"/>
      <c r="T463" s="538"/>
      <c r="U463" s="538"/>
      <c r="V463" s="538"/>
    </row>
    <row r="464" spans="1:22" ht="15.75" hidden="1" customHeight="1">
      <c r="A464" s="579"/>
      <c r="B464" s="579"/>
      <c r="C464" s="599"/>
      <c r="D464" s="579"/>
      <c r="E464" s="579"/>
      <c r="F464" s="579"/>
      <c r="G464" s="579"/>
      <c r="H464" s="579"/>
      <c r="I464" s="579"/>
      <c r="J464" s="579"/>
      <c r="K464" s="579"/>
      <c r="L464" s="579"/>
      <c r="M464" s="579"/>
      <c r="N464" s="579"/>
      <c r="O464" s="579"/>
      <c r="P464" s="579"/>
      <c r="Q464" s="579"/>
      <c r="R464" s="538"/>
      <c r="S464" s="538"/>
      <c r="T464" s="538"/>
      <c r="U464" s="538"/>
      <c r="V464" s="538"/>
    </row>
    <row r="465" spans="1:22" ht="15.75" hidden="1" customHeight="1">
      <c r="A465" s="579"/>
      <c r="B465" s="579"/>
      <c r="C465" s="599"/>
      <c r="D465" s="579"/>
      <c r="E465" s="579"/>
      <c r="F465" s="579"/>
      <c r="G465" s="579"/>
      <c r="H465" s="579"/>
      <c r="I465" s="579"/>
      <c r="J465" s="579"/>
      <c r="K465" s="579"/>
      <c r="L465" s="579"/>
      <c r="M465" s="579"/>
      <c r="N465" s="579"/>
      <c r="O465" s="579"/>
      <c r="P465" s="579"/>
      <c r="Q465" s="579"/>
      <c r="R465" s="538"/>
      <c r="S465" s="538"/>
      <c r="T465" s="538"/>
      <c r="U465" s="538"/>
      <c r="V465" s="538"/>
    </row>
    <row r="466" spans="1:22" ht="15.75" hidden="1" customHeight="1">
      <c r="A466" s="579"/>
      <c r="B466" s="579"/>
      <c r="C466" s="599"/>
      <c r="D466" s="579"/>
      <c r="E466" s="579"/>
      <c r="F466" s="579"/>
      <c r="G466" s="579"/>
      <c r="H466" s="579"/>
      <c r="I466" s="579"/>
      <c r="J466" s="579"/>
      <c r="K466" s="579"/>
      <c r="L466" s="579"/>
      <c r="M466" s="579"/>
      <c r="N466" s="579"/>
      <c r="O466" s="579"/>
      <c r="P466" s="579"/>
      <c r="Q466" s="579"/>
      <c r="R466" s="538"/>
      <c r="S466" s="538"/>
      <c r="T466" s="538"/>
      <c r="U466" s="538"/>
      <c r="V466" s="538"/>
    </row>
    <row r="467" spans="1:22" ht="15.75" hidden="1" customHeight="1">
      <c r="A467" s="579"/>
      <c r="B467" s="579"/>
      <c r="C467" s="599"/>
      <c r="D467" s="579"/>
      <c r="E467" s="579"/>
      <c r="F467" s="579"/>
      <c r="G467" s="579"/>
      <c r="H467" s="579"/>
      <c r="I467" s="579"/>
      <c r="J467" s="579"/>
      <c r="K467" s="579"/>
      <c r="L467" s="579"/>
      <c r="M467" s="579"/>
      <c r="N467" s="579"/>
      <c r="O467" s="579"/>
      <c r="P467" s="579"/>
      <c r="Q467" s="579"/>
      <c r="R467" s="538"/>
      <c r="S467" s="538"/>
      <c r="T467" s="538"/>
      <c r="U467" s="538"/>
      <c r="V467" s="538"/>
    </row>
    <row r="468" spans="1:22" ht="15.75" hidden="1" customHeight="1">
      <c r="A468" s="579"/>
      <c r="B468" s="579"/>
      <c r="C468" s="599"/>
      <c r="D468" s="579"/>
      <c r="E468" s="579"/>
      <c r="F468" s="579"/>
      <c r="G468" s="579"/>
      <c r="H468" s="579"/>
      <c r="I468" s="579"/>
      <c r="J468" s="579"/>
      <c r="K468" s="579"/>
      <c r="L468" s="579"/>
      <c r="M468" s="579"/>
      <c r="N468" s="579"/>
      <c r="O468" s="579"/>
      <c r="P468" s="579"/>
      <c r="Q468" s="579"/>
      <c r="R468" s="538"/>
      <c r="S468" s="538"/>
      <c r="T468" s="538"/>
      <c r="U468" s="538"/>
      <c r="V468" s="538"/>
    </row>
    <row r="469" spans="1:22" ht="15.75" hidden="1" customHeight="1">
      <c r="A469" s="579"/>
      <c r="B469" s="579"/>
      <c r="C469" s="599"/>
      <c r="D469" s="579"/>
      <c r="E469" s="579"/>
      <c r="F469" s="579"/>
      <c r="G469" s="579"/>
      <c r="H469" s="579"/>
      <c r="I469" s="579"/>
      <c r="J469" s="579"/>
      <c r="K469" s="579"/>
      <c r="L469" s="579"/>
      <c r="M469" s="579"/>
      <c r="N469" s="579"/>
      <c r="O469" s="579"/>
      <c r="P469" s="579"/>
      <c r="Q469" s="579"/>
      <c r="R469" s="538"/>
      <c r="S469" s="538"/>
      <c r="T469" s="538"/>
      <c r="U469" s="538"/>
      <c r="V469" s="538"/>
    </row>
    <row r="470" spans="1:22" ht="15.75" hidden="1" customHeight="1">
      <c r="A470" s="579"/>
      <c r="B470" s="579"/>
      <c r="C470" s="599"/>
      <c r="D470" s="579"/>
      <c r="E470" s="579"/>
      <c r="F470" s="579"/>
      <c r="G470" s="579"/>
      <c r="H470" s="579"/>
      <c r="I470" s="579"/>
      <c r="J470" s="579"/>
      <c r="K470" s="579"/>
      <c r="L470" s="579"/>
      <c r="M470" s="579"/>
      <c r="N470" s="579"/>
      <c r="O470" s="579"/>
      <c r="P470" s="579"/>
      <c r="Q470" s="579"/>
      <c r="R470" s="538"/>
      <c r="S470" s="538"/>
      <c r="T470" s="538"/>
      <c r="U470" s="538"/>
      <c r="V470" s="538"/>
    </row>
    <row r="471" spans="1:22" ht="15.75" hidden="1" customHeight="1">
      <c r="A471" s="579"/>
      <c r="B471" s="579"/>
      <c r="C471" s="599"/>
      <c r="D471" s="579"/>
      <c r="E471" s="579"/>
      <c r="F471" s="579"/>
      <c r="G471" s="579"/>
      <c r="H471" s="579"/>
      <c r="I471" s="579"/>
      <c r="J471" s="579"/>
      <c r="K471" s="579"/>
      <c r="L471" s="579"/>
      <c r="M471" s="579"/>
      <c r="N471" s="579"/>
      <c r="O471" s="579"/>
      <c r="P471" s="579"/>
      <c r="Q471" s="579"/>
      <c r="R471" s="538"/>
      <c r="S471" s="538"/>
      <c r="T471" s="538"/>
      <c r="U471" s="538"/>
      <c r="V471" s="538"/>
    </row>
    <row r="472" spans="1:22" ht="15.75" hidden="1" customHeight="1">
      <c r="A472" s="579"/>
      <c r="B472" s="579"/>
      <c r="C472" s="599"/>
      <c r="D472" s="579"/>
      <c r="E472" s="579"/>
      <c r="F472" s="579"/>
      <c r="G472" s="579"/>
      <c r="H472" s="579"/>
      <c r="I472" s="579"/>
      <c r="J472" s="579"/>
      <c r="K472" s="579"/>
      <c r="L472" s="579"/>
      <c r="M472" s="579"/>
      <c r="N472" s="579"/>
      <c r="O472" s="579"/>
      <c r="P472" s="579"/>
      <c r="Q472" s="579"/>
      <c r="R472" s="538"/>
      <c r="S472" s="538"/>
      <c r="T472" s="538"/>
      <c r="U472" s="538"/>
      <c r="V472" s="538"/>
    </row>
    <row r="473" spans="1:22" ht="15.75" hidden="1" customHeight="1">
      <c r="A473" s="579"/>
      <c r="B473" s="579"/>
      <c r="C473" s="599"/>
      <c r="D473" s="579"/>
      <c r="E473" s="579"/>
      <c r="F473" s="579"/>
      <c r="G473" s="579"/>
      <c r="H473" s="579"/>
      <c r="I473" s="579"/>
      <c r="J473" s="579"/>
      <c r="K473" s="579"/>
      <c r="L473" s="579"/>
      <c r="M473" s="579"/>
      <c r="N473" s="579"/>
      <c r="O473" s="579"/>
      <c r="P473" s="579"/>
      <c r="Q473" s="579"/>
      <c r="R473" s="538"/>
      <c r="S473" s="538"/>
      <c r="T473" s="538"/>
      <c r="U473" s="538"/>
      <c r="V473" s="538"/>
    </row>
    <row r="474" spans="1:22" ht="15.75" hidden="1" customHeight="1">
      <c r="A474" s="579"/>
      <c r="B474" s="579"/>
      <c r="C474" s="599"/>
      <c r="D474" s="579"/>
      <c r="E474" s="579"/>
      <c r="F474" s="579"/>
      <c r="G474" s="579"/>
      <c r="H474" s="579"/>
      <c r="I474" s="579"/>
      <c r="J474" s="579"/>
      <c r="K474" s="579"/>
      <c r="L474" s="579"/>
      <c r="M474" s="579"/>
      <c r="N474" s="579"/>
      <c r="O474" s="579"/>
      <c r="P474" s="579"/>
      <c r="Q474" s="579"/>
      <c r="R474" s="538"/>
      <c r="S474" s="538"/>
      <c r="T474" s="538"/>
      <c r="U474" s="538"/>
      <c r="V474" s="538"/>
    </row>
    <row r="475" spans="1:22" ht="15.75" hidden="1" customHeight="1">
      <c r="A475" s="579"/>
      <c r="B475" s="579"/>
      <c r="C475" s="599"/>
      <c r="D475" s="579"/>
      <c r="E475" s="579"/>
      <c r="F475" s="579"/>
      <c r="G475" s="579"/>
      <c r="H475" s="579"/>
      <c r="I475" s="579"/>
      <c r="J475" s="579"/>
      <c r="K475" s="579"/>
      <c r="L475" s="579"/>
      <c r="M475" s="579"/>
      <c r="N475" s="579"/>
      <c r="O475" s="579"/>
      <c r="P475" s="579"/>
      <c r="Q475" s="579"/>
      <c r="R475" s="538"/>
      <c r="S475" s="538"/>
      <c r="T475" s="538"/>
      <c r="U475" s="538"/>
      <c r="V475" s="538"/>
    </row>
    <row r="476" spans="1:22" ht="15.75" hidden="1" customHeight="1">
      <c r="A476" s="579"/>
      <c r="B476" s="579"/>
      <c r="C476" s="599"/>
      <c r="D476" s="579"/>
      <c r="E476" s="579"/>
      <c r="F476" s="579"/>
      <c r="G476" s="579"/>
      <c r="H476" s="579"/>
      <c r="I476" s="579"/>
      <c r="J476" s="579"/>
      <c r="K476" s="579"/>
      <c r="L476" s="579"/>
      <c r="M476" s="579"/>
      <c r="N476" s="579"/>
      <c r="O476" s="579"/>
      <c r="P476" s="579"/>
      <c r="Q476" s="579"/>
      <c r="R476" s="538"/>
      <c r="S476" s="538"/>
      <c r="T476" s="538"/>
      <c r="U476" s="538"/>
      <c r="V476" s="538"/>
    </row>
    <row r="477" spans="1:22" ht="15.75" hidden="1" customHeight="1">
      <c r="A477" s="579"/>
      <c r="B477" s="579"/>
      <c r="C477" s="599"/>
      <c r="D477" s="579"/>
      <c r="E477" s="579"/>
      <c r="F477" s="579"/>
      <c r="G477" s="579"/>
      <c r="H477" s="579"/>
      <c r="I477" s="579"/>
      <c r="J477" s="579"/>
      <c r="K477" s="579"/>
      <c r="L477" s="579"/>
      <c r="M477" s="579"/>
      <c r="N477" s="579"/>
      <c r="O477" s="579"/>
      <c r="P477" s="579"/>
      <c r="Q477" s="579"/>
      <c r="R477" s="538"/>
      <c r="S477" s="538"/>
      <c r="T477" s="538"/>
      <c r="U477" s="538"/>
      <c r="V477" s="538"/>
    </row>
    <row r="478" spans="1:22" ht="15.75" hidden="1" customHeight="1">
      <c r="A478" s="579"/>
      <c r="B478" s="579"/>
      <c r="C478" s="599"/>
      <c r="D478" s="579"/>
      <c r="E478" s="579"/>
      <c r="F478" s="579"/>
      <c r="G478" s="579"/>
      <c r="H478" s="579"/>
      <c r="I478" s="579"/>
      <c r="J478" s="579"/>
      <c r="K478" s="579"/>
      <c r="L478" s="579"/>
      <c r="M478" s="579"/>
      <c r="N478" s="579"/>
      <c r="O478" s="579"/>
      <c r="P478" s="579"/>
      <c r="Q478" s="579"/>
      <c r="R478" s="538"/>
      <c r="S478" s="538"/>
      <c r="T478" s="538"/>
      <c r="U478" s="538"/>
      <c r="V478" s="538"/>
    </row>
    <row r="479" spans="1:22" ht="15.75" hidden="1" customHeight="1">
      <c r="A479" s="579"/>
      <c r="B479" s="579"/>
      <c r="C479" s="599"/>
      <c r="D479" s="579"/>
      <c r="E479" s="579"/>
      <c r="F479" s="579"/>
      <c r="G479" s="579"/>
      <c r="H479" s="579"/>
      <c r="I479" s="579"/>
      <c r="J479" s="579"/>
      <c r="K479" s="579"/>
      <c r="L479" s="579"/>
      <c r="M479" s="579"/>
      <c r="N479" s="579"/>
      <c r="O479" s="579"/>
      <c r="P479" s="579"/>
      <c r="Q479" s="579"/>
      <c r="R479" s="538"/>
      <c r="S479" s="538"/>
      <c r="T479" s="538"/>
      <c r="U479" s="538"/>
      <c r="V479" s="538"/>
    </row>
    <row r="480" spans="1:22" ht="15.75" hidden="1" customHeight="1">
      <c r="A480" s="579"/>
      <c r="B480" s="579"/>
      <c r="C480" s="599"/>
      <c r="D480" s="579"/>
      <c r="E480" s="579"/>
      <c r="F480" s="579"/>
      <c r="G480" s="579"/>
      <c r="H480" s="579"/>
      <c r="I480" s="579"/>
      <c r="J480" s="579"/>
      <c r="K480" s="579"/>
      <c r="L480" s="579"/>
      <c r="M480" s="579"/>
      <c r="N480" s="579"/>
      <c r="O480" s="579"/>
      <c r="P480" s="579"/>
      <c r="Q480" s="579"/>
      <c r="R480" s="538"/>
      <c r="S480" s="538"/>
      <c r="T480" s="538"/>
      <c r="U480" s="538"/>
      <c r="V480" s="538"/>
    </row>
    <row r="481" spans="1:22" ht="15.75" hidden="1" customHeight="1">
      <c r="A481" s="579"/>
      <c r="B481" s="579"/>
      <c r="C481" s="599"/>
      <c r="D481" s="579"/>
      <c r="E481" s="579"/>
      <c r="F481" s="579"/>
      <c r="G481" s="579"/>
      <c r="H481" s="579"/>
      <c r="I481" s="579"/>
      <c r="J481" s="579"/>
      <c r="K481" s="579"/>
      <c r="L481" s="579"/>
      <c r="M481" s="579"/>
      <c r="N481" s="579"/>
      <c r="O481" s="579"/>
      <c r="P481" s="579"/>
      <c r="Q481" s="579"/>
      <c r="R481" s="538"/>
      <c r="S481" s="538"/>
      <c r="T481" s="538"/>
      <c r="U481" s="538"/>
      <c r="V481" s="538"/>
    </row>
    <row r="482" spans="1:22" ht="15.75" hidden="1" customHeight="1">
      <c r="A482" s="579"/>
      <c r="B482" s="579"/>
      <c r="C482" s="599"/>
      <c r="D482" s="579"/>
      <c r="E482" s="579"/>
      <c r="F482" s="579"/>
      <c r="G482" s="579"/>
      <c r="H482" s="579"/>
      <c r="I482" s="579"/>
      <c r="J482" s="579"/>
      <c r="K482" s="579"/>
      <c r="L482" s="579"/>
      <c r="M482" s="579"/>
      <c r="N482" s="579"/>
      <c r="O482" s="579"/>
      <c r="P482" s="579"/>
      <c r="Q482" s="579"/>
      <c r="R482" s="538"/>
      <c r="S482" s="538"/>
      <c r="T482" s="538"/>
      <c r="U482" s="538"/>
      <c r="V482" s="538"/>
    </row>
    <row r="483" spans="1:22" ht="15.75" hidden="1" customHeight="1">
      <c r="A483" s="579"/>
      <c r="B483" s="579"/>
      <c r="C483" s="599"/>
      <c r="D483" s="579"/>
      <c r="E483" s="579"/>
      <c r="F483" s="579"/>
      <c r="G483" s="579"/>
      <c r="H483" s="579"/>
      <c r="I483" s="579"/>
      <c r="J483" s="579"/>
      <c r="K483" s="579"/>
      <c r="L483" s="579"/>
      <c r="M483" s="579"/>
      <c r="N483" s="579"/>
      <c r="O483" s="579"/>
      <c r="P483" s="579"/>
      <c r="Q483" s="579"/>
      <c r="R483" s="538"/>
      <c r="S483" s="538"/>
      <c r="T483" s="538"/>
      <c r="U483" s="538"/>
      <c r="V483" s="538"/>
    </row>
    <row r="484" spans="1:22" ht="15.75" hidden="1" customHeight="1">
      <c r="A484" s="579"/>
      <c r="B484" s="579"/>
      <c r="C484" s="599"/>
      <c r="D484" s="579"/>
      <c r="E484" s="579"/>
      <c r="F484" s="579"/>
      <c r="G484" s="579"/>
      <c r="H484" s="579"/>
      <c r="I484" s="579"/>
      <c r="J484" s="579"/>
      <c r="K484" s="579"/>
      <c r="L484" s="579"/>
      <c r="M484" s="579"/>
      <c r="N484" s="579"/>
      <c r="O484" s="579"/>
      <c r="P484" s="579"/>
      <c r="Q484" s="579"/>
      <c r="R484" s="538"/>
      <c r="S484" s="538"/>
      <c r="T484" s="538"/>
      <c r="U484" s="538"/>
      <c r="V484" s="538"/>
    </row>
    <row r="485" spans="1:22" ht="15.75" hidden="1" customHeight="1">
      <c r="A485" s="579"/>
      <c r="B485" s="579"/>
      <c r="C485" s="599"/>
      <c r="D485" s="579"/>
      <c r="E485" s="579"/>
      <c r="F485" s="579"/>
      <c r="G485" s="579"/>
      <c r="H485" s="579"/>
      <c r="I485" s="579"/>
      <c r="J485" s="579"/>
      <c r="K485" s="579"/>
      <c r="L485" s="579"/>
      <c r="M485" s="579"/>
      <c r="N485" s="579"/>
      <c r="O485" s="579"/>
      <c r="P485" s="579"/>
      <c r="Q485" s="579"/>
      <c r="R485" s="538"/>
      <c r="S485" s="538"/>
      <c r="T485" s="538"/>
      <c r="U485" s="538"/>
      <c r="V485" s="538"/>
    </row>
    <row r="486" spans="1:22" ht="15.75" hidden="1" customHeight="1">
      <c r="A486" s="579"/>
      <c r="B486" s="579"/>
      <c r="C486" s="599"/>
      <c r="D486" s="579"/>
      <c r="E486" s="579"/>
      <c r="F486" s="579"/>
      <c r="G486" s="579"/>
      <c r="H486" s="579"/>
      <c r="I486" s="579"/>
      <c r="J486" s="579"/>
      <c r="K486" s="579"/>
      <c r="L486" s="579"/>
      <c r="M486" s="579"/>
      <c r="N486" s="579"/>
      <c r="O486" s="579"/>
      <c r="P486" s="579"/>
      <c r="Q486" s="579"/>
      <c r="R486" s="538"/>
      <c r="S486" s="538"/>
      <c r="T486" s="538"/>
      <c r="U486" s="538"/>
      <c r="V486" s="538"/>
    </row>
    <row r="487" spans="1:22" ht="15.75" hidden="1" customHeight="1">
      <c r="A487" s="579"/>
      <c r="B487" s="579"/>
      <c r="C487" s="599"/>
      <c r="D487" s="579"/>
      <c r="E487" s="579"/>
      <c r="F487" s="579"/>
      <c r="G487" s="579"/>
      <c r="H487" s="579"/>
      <c r="I487" s="579"/>
      <c r="J487" s="579"/>
      <c r="K487" s="579"/>
      <c r="L487" s="579"/>
      <c r="M487" s="579"/>
      <c r="N487" s="579"/>
      <c r="O487" s="579"/>
      <c r="P487" s="579"/>
      <c r="Q487" s="579"/>
      <c r="R487" s="538"/>
      <c r="S487" s="538"/>
      <c r="T487" s="538"/>
      <c r="U487" s="538"/>
      <c r="V487" s="538"/>
    </row>
    <row r="488" spans="1:22" ht="15.75" hidden="1" customHeight="1">
      <c r="A488" s="579"/>
      <c r="B488" s="579"/>
      <c r="C488" s="599"/>
      <c r="D488" s="579"/>
      <c r="E488" s="579"/>
      <c r="F488" s="579"/>
      <c r="G488" s="579"/>
      <c r="H488" s="579"/>
      <c r="I488" s="579"/>
      <c r="J488" s="579"/>
      <c r="K488" s="579"/>
      <c r="L488" s="579"/>
      <c r="M488" s="579"/>
      <c r="N488" s="579"/>
      <c r="O488" s="579"/>
      <c r="P488" s="579"/>
      <c r="Q488" s="579"/>
      <c r="R488" s="538"/>
      <c r="S488" s="538"/>
      <c r="T488" s="538"/>
      <c r="U488" s="538"/>
      <c r="V488" s="538"/>
    </row>
    <row r="489" spans="1:22" ht="15.75" hidden="1" customHeight="1">
      <c r="A489" s="579"/>
      <c r="B489" s="579"/>
      <c r="C489" s="599"/>
      <c r="D489" s="579"/>
      <c r="E489" s="579"/>
      <c r="F489" s="579"/>
      <c r="G489" s="579"/>
      <c r="H489" s="579"/>
      <c r="I489" s="579"/>
      <c r="J489" s="579"/>
      <c r="K489" s="579"/>
      <c r="L489" s="579"/>
      <c r="M489" s="579"/>
      <c r="N489" s="579"/>
      <c r="O489" s="579"/>
      <c r="P489" s="579"/>
      <c r="Q489" s="579"/>
      <c r="R489" s="538"/>
      <c r="S489" s="538"/>
      <c r="T489" s="538"/>
      <c r="U489" s="538"/>
      <c r="V489" s="538"/>
    </row>
    <row r="490" spans="1:22" ht="15.75" hidden="1" customHeight="1">
      <c r="A490" s="579"/>
      <c r="B490" s="579"/>
      <c r="C490" s="599"/>
      <c r="D490" s="579"/>
      <c r="E490" s="579"/>
      <c r="F490" s="579"/>
      <c r="G490" s="579"/>
      <c r="H490" s="579"/>
      <c r="I490" s="579"/>
      <c r="J490" s="579"/>
      <c r="K490" s="579"/>
      <c r="L490" s="579"/>
      <c r="M490" s="579"/>
      <c r="N490" s="579"/>
      <c r="O490" s="579"/>
      <c r="P490" s="579"/>
      <c r="Q490" s="579"/>
      <c r="R490" s="538"/>
      <c r="S490" s="538"/>
      <c r="T490" s="538"/>
      <c r="U490" s="538"/>
      <c r="V490" s="538"/>
    </row>
    <row r="491" spans="1:22" ht="15.75" hidden="1" customHeight="1">
      <c r="A491" s="579"/>
      <c r="B491" s="579"/>
      <c r="C491" s="599"/>
      <c r="D491" s="579"/>
      <c r="E491" s="579"/>
      <c r="F491" s="579"/>
      <c r="G491" s="579"/>
      <c r="H491" s="579"/>
      <c r="I491" s="579"/>
      <c r="J491" s="579"/>
      <c r="K491" s="579"/>
      <c r="L491" s="579"/>
      <c r="M491" s="579"/>
      <c r="N491" s="579"/>
      <c r="O491" s="579"/>
      <c r="P491" s="579"/>
      <c r="Q491" s="579"/>
      <c r="R491" s="538"/>
      <c r="S491" s="538"/>
      <c r="T491" s="538"/>
      <c r="U491" s="538"/>
      <c r="V491" s="538"/>
    </row>
    <row r="492" spans="1:22" ht="15.75" hidden="1" customHeight="1">
      <c r="A492" s="579"/>
      <c r="B492" s="579"/>
      <c r="C492" s="599"/>
      <c r="D492" s="579"/>
      <c r="E492" s="579"/>
      <c r="F492" s="579"/>
      <c r="G492" s="579"/>
      <c r="H492" s="579"/>
      <c r="I492" s="579"/>
      <c r="J492" s="579"/>
      <c r="K492" s="579"/>
      <c r="L492" s="579"/>
      <c r="M492" s="579"/>
      <c r="N492" s="579"/>
      <c r="O492" s="579"/>
      <c r="P492" s="579"/>
      <c r="Q492" s="579"/>
      <c r="R492" s="538"/>
      <c r="S492" s="538"/>
      <c r="T492" s="538"/>
      <c r="U492" s="538"/>
      <c r="V492" s="538"/>
    </row>
    <row r="493" spans="1:22" ht="15.75" hidden="1" customHeight="1">
      <c r="A493" s="579"/>
      <c r="B493" s="579"/>
      <c r="C493" s="599"/>
      <c r="D493" s="579"/>
      <c r="E493" s="579"/>
      <c r="F493" s="579"/>
      <c r="G493" s="579"/>
      <c r="H493" s="579"/>
      <c r="I493" s="579"/>
      <c r="J493" s="579"/>
      <c r="K493" s="579"/>
      <c r="L493" s="579"/>
      <c r="M493" s="579"/>
      <c r="N493" s="579"/>
      <c r="O493" s="579"/>
      <c r="P493" s="579"/>
      <c r="Q493" s="579"/>
      <c r="R493" s="538"/>
      <c r="S493" s="538"/>
      <c r="T493" s="538"/>
      <c r="U493" s="538"/>
      <c r="V493" s="538"/>
    </row>
    <row r="494" spans="1:22" ht="15.75" hidden="1" customHeight="1">
      <c r="A494" s="579"/>
      <c r="B494" s="579"/>
      <c r="C494" s="599"/>
      <c r="D494" s="579"/>
      <c r="E494" s="579"/>
      <c r="F494" s="579"/>
      <c r="G494" s="579"/>
      <c r="H494" s="579"/>
      <c r="I494" s="579"/>
      <c r="J494" s="579"/>
      <c r="K494" s="579"/>
      <c r="L494" s="579"/>
      <c r="M494" s="579"/>
      <c r="N494" s="579"/>
      <c r="O494" s="579"/>
      <c r="P494" s="579"/>
      <c r="Q494" s="579"/>
      <c r="R494" s="538"/>
      <c r="S494" s="538"/>
      <c r="T494" s="538"/>
      <c r="U494" s="538"/>
      <c r="V494" s="538"/>
    </row>
    <row r="495" spans="1:22" ht="15.75" hidden="1" customHeight="1">
      <c r="A495" s="579"/>
      <c r="B495" s="579"/>
      <c r="C495" s="599"/>
      <c r="D495" s="579"/>
      <c r="E495" s="579"/>
      <c r="F495" s="579"/>
      <c r="G495" s="579"/>
      <c r="H495" s="579"/>
      <c r="I495" s="579"/>
      <c r="J495" s="579"/>
      <c r="K495" s="579"/>
      <c r="L495" s="579"/>
      <c r="M495" s="579"/>
      <c r="N495" s="579"/>
      <c r="O495" s="579"/>
      <c r="P495" s="579"/>
      <c r="Q495" s="579"/>
      <c r="R495" s="538"/>
      <c r="S495" s="538"/>
      <c r="T495" s="538"/>
      <c r="U495" s="538"/>
      <c r="V495" s="538"/>
    </row>
    <row r="496" spans="1:22" ht="15.75" hidden="1" customHeight="1">
      <c r="A496" s="579"/>
      <c r="B496" s="579"/>
      <c r="C496" s="599"/>
      <c r="D496" s="579"/>
      <c r="E496" s="579"/>
      <c r="F496" s="579"/>
      <c r="G496" s="579"/>
      <c r="H496" s="579"/>
      <c r="I496" s="579"/>
      <c r="J496" s="579"/>
      <c r="K496" s="579"/>
      <c r="L496" s="579"/>
      <c r="M496" s="579"/>
      <c r="N496" s="579"/>
      <c r="O496" s="579"/>
      <c r="P496" s="579"/>
      <c r="Q496" s="579"/>
      <c r="R496" s="538"/>
      <c r="S496" s="538"/>
      <c r="T496" s="538"/>
      <c r="U496" s="538"/>
      <c r="V496" s="538"/>
    </row>
    <row r="497" spans="1:22" ht="15.75" hidden="1" customHeight="1">
      <c r="A497" s="579"/>
      <c r="B497" s="579"/>
      <c r="C497" s="599"/>
      <c r="D497" s="579"/>
      <c r="E497" s="579"/>
      <c r="F497" s="579"/>
      <c r="G497" s="579"/>
      <c r="H497" s="579"/>
      <c r="I497" s="579"/>
      <c r="J497" s="579"/>
      <c r="K497" s="579"/>
      <c r="L497" s="579"/>
      <c r="M497" s="579"/>
      <c r="N497" s="579"/>
      <c r="O497" s="579"/>
      <c r="P497" s="579"/>
      <c r="Q497" s="579"/>
      <c r="R497" s="538"/>
      <c r="S497" s="538"/>
      <c r="T497" s="538"/>
      <c r="U497" s="538"/>
      <c r="V497" s="538"/>
    </row>
    <row r="498" spans="1:22" ht="15.75" hidden="1" customHeight="1">
      <c r="A498" s="579"/>
      <c r="B498" s="579"/>
      <c r="C498" s="599"/>
      <c r="D498" s="579"/>
      <c r="E498" s="579"/>
      <c r="F498" s="579"/>
      <c r="G498" s="579"/>
      <c r="H498" s="579"/>
      <c r="I498" s="579"/>
      <c r="J498" s="579"/>
      <c r="K498" s="579"/>
      <c r="L498" s="579"/>
      <c r="M498" s="579"/>
      <c r="N498" s="579"/>
      <c r="O498" s="579"/>
      <c r="P498" s="579"/>
      <c r="Q498" s="579"/>
      <c r="R498" s="538"/>
      <c r="S498" s="538"/>
      <c r="T498" s="538"/>
      <c r="U498" s="538"/>
      <c r="V498" s="538"/>
    </row>
    <row r="499" spans="1:22" ht="15.75" hidden="1" customHeight="1">
      <c r="A499" s="579"/>
      <c r="B499" s="579"/>
      <c r="C499" s="599"/>
      <c r="D499" s="579"/>
      <c r="E499" s="579"/>
      <c r="F499" s="579"/>
      <c r="G499" s="579"/>
      <c r="H499" s="579"/>
      <c r="I499" s="579"/>
      <c r="J499" s="579"/>
      <c r="K499" s="579"/>
      <c r="L499" s="579"/>
      <c r="M499" s="579"/>
      <c r="N499" s="579"/>
      <c r="O499" s="579"/>
      <c r="P499" s="579"/>
      <c r="Q499" s="579"/>
      <c r="R499" s="538"/>
      <c r="S499" s="538"/>
      <c r="T499" s="538"/>
      <c r="U499" s="538"/>
      <c r="V499" s="538"/>
    </row>
    <row r="500" spans="1:22" ht="15.75" hidden="1" customHeight="1">
      <c r="A500" s="579"/>
      <c r="B500" s="579"/>
      <c r="C500" s="599"/>
      <c r="D500" s="579"/>
      <c r="E500" s="579"/>
      <c r="F500" s="579"/>
      <c r="G500" s="579"/>
      <c r="H500" s="579"/>
      <c r="I500" s="579"/>
      <c r="J500" s="579"/>
      <c r="K500" s="579"/>
      <c r="L500" s="579"/>
      <c r="M500" s="579"/>
      <c r="N500" s="579"/>
      <c r="O500" s="579"/>
      <c r="P500" s="579"/>
      <c r="Q500" s="579"/>
      <c r="R500" s="538"/>
      <c r="S500" s="538"/>
      <c r="T500" s="538"/>
      <c r="U500" s="538"/>
      <c r="V500" s="538"/>
    </row>
    <row r="501" spans="1:22" ht="15.75" hidden="1" customHeight="1">
      <c r="A501" s="579"/>
      <c r="B501" s="579"/>
      <c r="C501" s="599"/>
      <c r="D501" s="579"/>
      <c r="E501" s="579"/>
      <c r="F501" s="579"/>
      <c r="G501" s="579"/>
      <c r="H501" s="579"/>
      <c r="I501" s="579"/>
      <c r="J501" s="579"/>
      <c r="K501" s="579"/>
      <c r="L501" s="579"/>
      <c r="M501" s="579"/>
      <c r="N501" s="579"/>
      <c r="O501" s="579"/>
      <c r="P501" s="579"/>
      <c r="Q501" s="579"/>
      <c r="R501" s="538"/>
      <c r="S501" s="538"/>
      <c r="T501" s="538"/>
      <c r="U501" s="538"/>
      <c r="V501" s="538"/>
    </row>
    <row r="502" spans="1:22" ht="15.75" hidden="1" customHeight="1">
      <c r="A502" s="579"/>
      <c r="B502" s="579"/>
      <c r="C502" s="599"/>
      <c r="D502" s="579"/>
      <c r="E502" s="579"/>
      <c r="F502" s="579"/>
      <c r="G502" s="579"/>
      <c r="H502" s="579"/>
      <c r="I502" s="579"/>
      <c r="J502" s="579"/>
      <c r="K502" s="579"/>
      <c r="L502" s="579"/>
      <c r="M502" s="579"/>
      <c r="N502" s="579"/>
      <c r="O502" s="579"/>
      <c r="P502" s="579"/>
      <c r="Q502" s="579"/>
      <c r="R502" s="538"/>
      <c r="S502" s="538"/>
      <c r="T502" s="538"/>
      <c r="U502" s="538"/>
      <c r="V502" s="538"/>
    </row>
    <row r="503" spans="1:22" ht="15.75" hidden="1" customHeight="1">
      <c r="A503" s="579"/>
      <c r="B503" s="579"/>
      <c r="C503" s="599"/>
      <c r="D503" s="579"/>
      <c r="E503" s="579"/>
      <c r="F503" s="579"/>
      <c r="G503" s="579"/>
      <c r="H503" s="579"/>
      <c r="I503" s="579"/>
      <c r="J503" s="579"/>
      <c r="K503" s="579"/>
      <c r="L503" s="579"/>
      <c r="M503" s="579"/>
      <c r="N503" s="579"/>
      <c r="O503" s="579"/>
      <c r="P503" s="579"/>
      <c r="Q503" s="579"/>
      <c r="R503" s="538"/>
      <c r="S503" s="538"/>
      <c r="T503" s="538"/>
      <c r="U503" s="538"/>
      <c r="V503" s="538"/>
    </row>
    <row r="504" spans="1:22" ht="15.75" hidden="1" customHeight="1">
      <c r="A504" s="579"/>
      <c r="B504" s="579"/>
      <c r="C504" s="599"/>
      <c r="D504" s="579"/>
      <c r="E504" s="579"/>
      <c r="F504" s="579"/>
      <c r="G504" s="579"/>
      <c r="H504" s="579"/>
      <c r="I504" s="579"/>
      <c r="J504" s="579"/>
      <c r="K504" s="579"/>
      <c r="L504" s="579"/>
      <c r="M504" s="579"/>
      <c r="N504" s="579"/>
      <c r="O504" s="579"/>
      <c r="P504" s="579"/>
      <c r="Q504" s="579"/>
      <c r="R504" s="538"/>
      <c r="S504" s="538"/>
      <c r="T504" s="538"/>
      <c r="U504" s="538"/>
      <c r="V504" s="538"/>
    </row>
    <row r="505" spans="1:22" ht="15.75" hidden="1" customHeight="1">
      <c r="A505" s="579"/>
      <c r="B505" s="579"/>
      <c r="C505" s="599"/>
      <c r="D505" s="579"/>
      <c r="E505" s="579"/>
      <c r="F505" s="579"/>
      <c r="G505" s="579"/>
      <c r="H505" s="579"/>
      <c r="I505" s="579"/>
      <c r="J505" s="579"/>
      <c r="K505" s="579"/>
      <c r="L505" s="579"/>
      <c r="M505" s="579"/>
      <c r="N505" s="579"/>
      <c r="O505" s="579"/>
      <c r="P505" s="579"/>
      <c r="Q505" s="579"/>
      <c r="R505" s="538"/>
      <c r="S505" s="538"/>
      <c r="T505" s="538"/>
      <c r="U505" s="538"/>
      <c r="V505" s="538"/>
    </row>
    <row r="506" spans="1:22" ht="15.75" hidden="1" customHeight="1">
      <c r="A506" s="579"/>
      <c r="B506" s="579"/>
      <c r="C506" s="599"/>
      <c r="D506" s="579"/>
      <c r="E506" s="579"/>
      <c r="F506" s="579"/>
      <c r="G506" s="579"/>
      <c r="H506" s="579"/>
      <c r="I506" s="579"/>
      <c r="J506" s="579"/>
      <c r="K506" s="579"/>
      <c r="L506" s="579"/>
      <c r="M506" s="579"/>
      <c r="N506" s="579"/>
      <c r="O506" s="579"/>
      <c r="P506" s="579"/>
      <c r="Q506" s="579"/>
      <c r="R506" s="538"/>
      <c r="S506" s="538"/>
      <c r="T506" s="538"/>
      <c r="U506" s="538"/>
      <c r="V506" s="538"/>
    </row>
    <row r="507" spans="1:22" ht="15.75" hidden="1" customHeight="1">
      <c r="A507" s="579"/>
      <c r="B507" s="579"/>
      <c r="C507" s="599"/>
      <c r="D507" s="579"/>
      <c r="E507" s="579"/>
      <c r="F507" s="579"/>
      <c r="G507" s="579"/>
      <c r="H507" s="579"/>
      <c r="I507" s="579"/>
      <c r="J507" s="579"/>
      <c r="K507" s="579"/>
      <c r="L507" s="579"/>
      <c r="M507" s="579"/>
      <c r="N507" s="579"/>
      <c r="O507" s="579"/>
      <c r="P507" s="579"/>
      <c r="Q507" s="579"/>
      <c r="R507" s="538"/>
      <c r="S507" s="538"/>
      <c r="T507" s="538"/>
      <c r="U507" s="538"/>
      <c r="V507" s="538"/>
    </row>
    <row r="508" spans="1:22" ht="15.75" hidden="1" customHeight="1">
      <c r="A508" s="579"/>
      <c r="B508" s="579"/>
      <c r="C508" s="599"/>
      <c r="D508" s="579"/>
      <c r="E508" s="579"/>
      <c r="F508" s="579"/>
      <c r="G508" s="579"/>
      <c r="H508" s="579"/>
      <c r="I508" s="579"/>
      <c r="J508" s="579"/>
      <c r="K508" s="579"/>
      <c r="L508" s="579"/>
      <c r="M508" s="579"/>
      <c r="N508" s="579"/>
      <c r="O508" s="579"/>
      <c r="P508" s="579"/>
      <c r="Q508" s="579"/>
      <c r="R508" s="538"/>
      <c r="S508" s="538"/>
      <c r="T508" s="538"/>
      <c r="U508" s="538"/>
      <c r="V508" s="538"/>
    </row>
    <row r="509" spans="1:22" ht="15.75" hidden="1" customHeight="1">
      <c r="A509" s="579"/>
      <c r="B509" s="579"/>
      <c r="C509" s="599"/>
      <c r="D509" s="579"/>
      <c r="E509" s="579"/>
      <c r="F509" s="579"/>
      <c r="G509" s="579"/>
      <c r="H509" s="579"/>
      <c r="I509" s="579"/>
      <c r="J509" s="579"/>
      <c r="K509" s="579"/>
      <c r="L509" s="579"/>
      <c r="M509" s="579"/>
      <c r="N509" s="579"/>
      <c r="O509" s="579"/>
      <c r="P509" s="579"/>
      <c r="Q509" s="579"/>
      <c r="R509" s="538"/>
      <c r="S509" s="538"/>
      <c r="T509" s="538"/>
      <c r="U509" s="538"/>
      <c r="V509" s="538"/>
    </row>
    <row r="510" spans="1:22" ht="15.75" hidden="1" customHeight="1">
      <c r="A510" s="579"/>
      <c r="B510" s="579"/>
      <c r="C510" s="599"/>
      <c r="D510" s="579"/>
      <c r="E510" s="579"/>
      <c r="F510" s="579"/>
      <c r="G510" s="579"/>
      <c r="H510" s="579"/>
      <c r="I510" s="579"/>
      <c r="J510" s="579"/>
      <c r="K510" s="579"/>
      <c r="L510" s="579"/>
      <c r="M510" s="579"/>
      <c r="N510" s="579"/>
      <c r="O510" s="579"/>
      <c r="P510" s="579"/>
      <c r="Q510" s="579"/>
      <c r="R510" s="538"/>
      <c r="S510" s="538"/>
      <c r="T510" s="538"/>
      <c r="U510" s="538"/>
      <c r="V510" s="538"/>
    </row>
    <row r="511" spans="1:22" ht="15.75" hidden="1" customHeight="1">
      <c r="A511" s="579"/>
      <c r="B511" s="579"/>
      <c r="C511" s="599"/>
      <c r="D511" s="579"/>
      <c r="E511" s="579"/>
      <c r="F511" s="579"/>
      <c r="G511" s="579"/>
      <c r="H511" s="579"/>
      <c r="I511" s="579"/>
      <c r="J511" s="579"/>
      <c r="K511" s="579"/>
      <c r="L511" s="579"/>
      <c r="M511" s="579"/>
      <c r="N511" s="579"/>
      <c r="O511" s="579"/>
      <c r="P511" s="579"/>
      <c r="Q511" s="579"/>
      <c r="R511" s="538"/>
      <c r="S511" s="538"/>
      <c r="T511" s="538"/>
      <c r="U511" s="538"/>
      <c r="V511" s="538"/>
    </row>
    <row r="512" spans="1:22" ht="15.75" hidden="1" customHeight="1">
      <c r="A512" s="579"/>
      <c r="B512" s="579"/>
      <c r="C512" s="599"/>
      <c r="D512" s="579"/>
      <c r="E512" s="579"/>
      <c r="F512" s="579"/>
      <c r="G512" s="579"/>
      <c r="H512" s="579"/>
      <c r="I512" s="579"/>
      <c r="J512" s="579"/>
      <c r="K512" s="579"/>
      <c r="L512" s="579"/>
      <c r="M512" s="579"/>
      <c r="N512" s="579"/>
      <c r="O512" s="579"/>
      <c r="P512" s="579"/>
      <c r="Q512" s="579"/>
      <c r="R512" s="538"/>
      <c r="S512" s="538"/>
      <c r="T512" s="538"/>
      <c r="U512" s="538"/>
      <c r="V512" s="538"/>
    </row>
    <row r="513" spans="1:22" ht="15.75" hidden="1" customHeight="1">
      <c r="A513" s="579"/>
      <c r="B513" s="579"/>
      <c r="C513" s="599"/>
      <c r="D513" s="579"/>
      <c r="E513" s="579"/>
      <c r="F513" s="579"/>
      <c r="G513" s="579"/>
      <c r="H513" s="579"/>
      <c r="I513" s="579"/>
      <c r="J513" s="579"/>
      <c r="K513" s="579"/>
      <c r="L513" s="579"/>
      <c r="M513" s="579"/>
      <c r="N513" s="579"/>
      <c r="O513" s="579"/>
      <c r="P513" s="579"/>
      <c r="Q513" s="579"/>
      <c r="R513" s="538"/>
      <c r="S513" s="538"/>
      <c r="T513" s="538"/>
      <c r="U513" s="538"/>
      <c r="V513" s="538"/>
    </row>
    <row r="514" spans="1:22" ht="15.75" hidden="1" customHeight="1">
      <c r="A514" s="579"/>
      <c r="B514" s="579"/>
      <c r="C514" s="599"/>
      <c r="D514" s="579"/>
      <c r="E514" s="579"/>
      <c r="F514" s="579"/>
      <c r="G514" s="579"/>
      <c r="H514" s="579"/>
      <c r="I514" s="579"/>
      <c r="J514" s="579"/>
      <c r="K514" s="579"/>
      <c r="L514" s="579"/>
      <c r="M514" s="579"/>
      <c r="N514" s="579"/>
      <c r="O514" s="579"/>
      <c r="P514" s="579"/>
      <c r="Q514" s="579"/>
      <c r="R514" s="538"/>
      <c r="S514" s="538"/>
      <c r="T514" s="538"/>
      <c r="U514" s="538"/>
      <c r="V514" s="538"/>
    </row>
    <row r="515" spans="1:22" ht="15.75" hidden="1" customHeight="1">
      <c r="A515" s="579"/>
      <c r="B515" s="579"/>
      <c r="C515" s="599"/>
      <c r="D515" s="579"/>
      <c r="E515" s="579"/>
      <c r="F515" s="579"/>
      <c r="G515" s="579"/>
      <c r="H515" s="579"/>
      <c r="I515" s="579"/>
      <c r="J515" s="579"/>
      <c r="K515" s="579"/>
      <c r="L515" s="579"/>
      <c r="M515" s="579"/>
      <c r="N515" s="579"/>
      <c r="O515" s="579"/>
      <c r="P515" s="579"/>
      <c r="Q515" s="579"/>
      <c r="R515" s="538"/>
      <c r="S515" s="538"/>
      <c r="T515" s="538"/>
      <c r="U515" s="538"/>
      <c r="V515" s="538"/>
    </row>
    <row r="516" spans="1:22" ht="15.75" hidden="1" customHeight="1">
      <c r="A516" s="579"/>
      <c r="B516" s="579"/>
      <c r="C516" s="599"/>
      <c r="D516" s="579"/>
      <c r="E516" s="579"/>
      <c r="F516" s="579"/>
      <c r="G516" s="579"/>
      <c r="H516" s="579"/>
      <c r="I516" s="579"/>
      <c r="J516" s="579"/>
      <c r="K516" s="579"/>
      <c r="L516" s="579"/>
      <c r="M516" s="579"/>
      <c r="N516" s="579"/>
      <c r="O516" s="579"/>
      <c r="P516" s="579"/>
      <c r="Q516" s="579"/>
      <c r="R516" s="538"/>
      <c r="S516" s="538"/>
      <c r="T516" s="538"/>
      <c r="U516" s="538"/>
      <c r="V516" s="538"/>
    </row>
    <row r="517" spans="1:22" ht="15.75" hidden="1" customHeight="1">
      <c r="A517" s="579"/>
      <c r="B517" s="579"/>
      <c r="C517" s="599"/>
      <c r="D517" s="579"/>
      <c r="E517" s="579"/>
      <c r="F517" s="579"/>
      <c r="G517" s="579"/>
      <c r="H517" s="579"/>
      <c r="I517" s="579"/>
      <c r="J517" s="579"/>
      <c r="K517" s="579"/>
      <c r="L517" s="579"/>
      <c r="M517" s="579"/>
      <c r="N517" s="579"/>
      <c r="O517" s="579"/>
      <c r="P517" s="579"/>
      <c r="Q517" s="579"/>
      <c r="R517" s="538"/>
      <c r="S517" s="538"/>
      <c r="T517" s="538"/>
      <c r="U517" s="538"/>
      <c r="V517" s="538"/>
    </row>
    <row r="518" spans="1:22" ht="15.75" hidden="1" customHeight="1">
      <c r="A518" s="579"/>
      <c r="B518" s="579"/>
      <c r="C518" s="599"/>
      <c r="D518" s="579"/>
      <c r="E518" s="579"/>
      <c r="F518" s="579"/>
      <c r="G518" s="579"/>
      <c r="H518" s="579"/>
      <c r="I518" s="579"/>
      <c r="J518" s="579"/>
      <c r="K518" s="579"/>
      <c r="L518" s="579"/>
      <c r="M518" s="579"/>
      <c r="N518" s="579"/>
      <c r="O518" s="579"/>
      <c r="P518" s="579"/>
      <c r="Q518" s="579"/>
      <c r="R518" s="538"/>
      <c r="S518" s="538"/>
      <c r="T518" s="538"/>
      <c r="U518" s="538"/>
      <c r="V518" s="538"/>
    </row>
    <row r="519" spans="1:22" ht="15.75" hidden="1" customHeight="1">
      <c r="A519" s="579"/>
      <c r="B519" s="579"/>
      <c r="C519" s="599"/>
      <c r="D519" s="579"/>
      <c r="E519" s="579"/>
      <c r="F519" s="579"/>
      <c r="G519" s="579"/>
      <c r="H519" s="579"/>
      <c r="I519" s="579"/>
      <c r="J519" s="579"/>
      <c r="K519" s="579"/>
      <c r="L519" s="579"/>
      <c r="M519" s="579"/>
      <c r="N519" s="579"/>
      <c r="O519" s="579"/>
      <c r="P519" s="579"/>
      <c r="Q519" s="579"/>
      <c r="R519" s="538"/>
      <c r="S519" s="538"/>
      <c r="T519" s="538"/>
      <c r="U519" s="538"/>
      <c r="V519" s="538"/>
    </row>
    <row r="520" spans="1:22" ht="15.75" hidden="1" customHeight="1">
      <c r="A520" s="579"/>
      <c r="B520" s="579"/>
      <c r="C520" s="599"/>
      <c r="D520" s="579"/>
      <c r="E520" s="579"/>
      <c r="F520" s="579"/>
      <c r="G520" s="579"/>
      <c r="H520" s="579"/>
      <c r="I520" s="579"/>
      <c r="J520" s="579"/>
      <c r="K520" s="579"/>
      <c r="L520" s="579"/>
      <c r="M520" s="579"/>
      <c r="N520" s="579"/>
      <c r="O520" s="579"/>
      <c r="P520" s="579"/>
      <c r="Q520" s="579"/>
      <c r="R520" s="538"/>
      <c r="S520" s="538"/>
      <c r="T520" s="538"/>
      <c r="U520" s="538"/>
      <c r="V520" s="538"/>
    </row>
    <row r="521" spans="1:22" ht="15.75" hidden="1" customHeight="1">
      <c r="A521" s="579"/>
      <c r="B521" s="579"/>
      <c r="C521" s="599"/>
      <c r="D521" s="579"/>
      <c r="E521" s="579"/>
      <c r="F521" s="579"/>
      <c r="G521" s="579"/>
      <c r="H521" s="579"/>
      <c r="I521" s="579"/>
      <c r="J521" s="579"/>
      <c r="K521" s="579"/>
      <c r="L521" s="579"/>
      <c r="M521" s="579"/>
      <c r="N521" s="579"/>
      <c r="O521" s="579"/>
      <c r="P521" s="579"/>
      <c r="Q521" s="579"/>
      <c r="R521" s="538"/>
      <c r="S521" s="538"/>
      <c r="T521" s="538"/>
      <c r="U521" s="538"/>
      <c r="V521" s="538"/>
    </row>
    <row r="522" spans="1:22" ht="15.75" hidden="1" customHeight="1">
      <c r="A522" s="579"/>
      <c r="B522" s="579"/>
      <c r="C522" s="599"/>
      <c r="D522" s="579"/>
      <c r="E522" s="579"/>
      <c r="F522" s="579"/>
      <c r="G522" s="579"/>
      <c r="H522" s="579"/>
      <c r="I522" s="579"/>
      <c r="J522" s="579"/>
      <c r="K522" s="579"/>
      <c r="L522" s="579"/>
      <c r="M522" s="579"/>
      <c r="N522" s="579"/>
      <c r="O522" s="579"/>
      <c r="P522" s="579"/>
      <c r="Q522" s="579"/>
      <c r="R522" s="538"/>
      <c r="S522" s="538"/>
      <c r="T522" s="538"/>
      <c r="U522" s="538"/>
      <c r="V522" s="538"/>
    </row>
    <row r="523" spans="1:22" ht="15.75" hidden="1" customHeight="1">
      <c r="A523" s="579"/>
      <c r="B523" s="579"/>
      <c r="C523" s="599"/>
      <c r="D523" s="579"/>
      <c r="E523" s="579"/>
      <c r="F523" s="579"/>
      <c r="G523" s="579"/>
      <c r="H523" s="579"/>
      <c r="I523" s="579"/>
      <c r="J523" s="579"/>
      <c r="K523" s="579"/>
      <c r="L523" s="579"/>
      <c r="M523" s="579"/>
      <c r="N523" s="579"/>
      <c r="O523" s="579"/>
      <c r="P523" s="579"/>
      <c r="Q523" s="579"/>
      <c r="R523" s="538"/>
      <c r="S523" s="538"/>
      <c r="T523" s="538"/>
      <c r="U523" s="538"/>
      <c r="V523" s="538"/>
    </row>
    <row r="524" spans="1:22" ht="15.75" hidden="1" customHeight="1">
      <c r="A524" s="579"/>
      <c r="B524" s="579"/>
      <c r="C524" s="599"/>
      <c r="D524" s="579"/>
      <c r="E524" s="579"/>
      <c r="F524" s="579"/>
      <c r="G524" s="579"/>
      <c r="H524" s="579"/>
      <c r="I524" s="579"/>
      <c r="J524" s="579"/>
      <c r="K524" s="579"/>
      <c r="L524" s="579"/>
      <c r="M524" s="579"/>
      <c r="N524" s="579"/>
      <c r="O524" s="579"/>
      <c r="P524" s="579"/>
      <c r="Q524" s="579"/>
      <c r="R524" s="538"/>
      <c r="S524" s="538"/>
      <c r="T524" s="538"/>
      <c r="U524" s="538"/>
      <c r="V524" s="538"/>
    </row>
    <row r="525" spans="1:22" ht="15.75" hidden="1" customHeight="1">
      <c r="A525" s="579"/>
      <c r="B525" s="579"/>
      <c r="C525" s="599"/>
      <c r="D525" s="579"/>
      <c r="E525" s="579"/>
      <c r="F525" s="579"/>
      <c r="G525" s="579"/>
      <c r="H525" s="579"/>
      <c r="I525" s="579"/>
      <c r="J525" s="579"/>
      <c r="K525" s="579"/>
      <c r="L525" s="579"/>
      <c r="M525" s="579"/>
      <c r="N525" s="579"/>
      <c r="O525" s="579"/>
      <c r="P525" s="579"/>
      <c r="Q525" s="579"/>
      <c r="R525" s="538"/>
      <c r="S525" s="538"/>
      <c r="T525" s="538"/>
      <c r="U525" s="538"/>
      <c r="V525" s="538"/>
    </row>
    <row r="526" spans="1:22" ht="15.75" hidden="1" customHeight="1">
      <c r="A526" s="579"/>
      <c r="B526" s="579"/>
      <c r="C526" s="599"/>
      <c r="D526" s="579"/>
      <c r="E526" s="579"/>
      <c r="F526" s="579"/>
      <c r="G526" s="579"/>
      <c r="H526" s="579"/>
      <c r="I526" s="579"/>
      <c r="J526" s="579"/>
      <c r="K526" s="579"/>
      <c r="L526" s="579"/>
      <c r="M526" s="579"/>
      <c r="N526" s="579"/>
      <c r="O526" s="579"/>
      <c r="P526" s="579"/>
      <c r="Q526" s="579"/>
      <c r="R526" s="538"/>
      <c r="S526" s="538"/>
      <c r="T526" s="538"/>
      <c r="U526" s="538"/>
      <c r="V526" s="538"/>
    </row>
    <row r="527" spans="1:22" ht="15.75" hidden="1" customHeight="1">
      <c r="A527" s="579"/>
      <c r="B527" s="579"/>
      <c r="C527" s="599"/>
      <c r="D527" s="579"/>
      <c r="E527" s="579"/>
      <c r="F527" s="579"/>
      <c r="G527" s="579"/>
      <c r="H527" s="579"/>
      <c r="I527" s="579"/>
      <c r="J527" s="579"/>
      <c r="K527" s="579"/>
      <c r="L527" s="579"/>
      <c r="M527" s="579"/>
      <c r="N527" s="579"/>
      <c r="O527" s="579"/>
      <c r="P527" s="579"/>
      <c r="Q527" s="579"/>
      <c r="R527" s="538"/>
      <c r="S527" s="538"/>
      <c r="T527" s="538"/>
      <c r="U527" s="538"/>
      <c r="V527" s="538"/>
    </row>
    <row r="528" spans="1:22" ht="15.75" hidden="1" customHeight="1">
      <c r="A528" s="579"/>
      <c r="B528" s="579"/>
      <c r="C528" s="599"/>
      <c r="D528" s="579"/>
      <c r="E528" s="579"/>
      <c r="F528" s="579"/>
      <c r="G528" s="579"/>
      <c r="H528" s="579"/>
      <c r="I528" s="579"/>
      <c r="J528" s="579"/>
      <c r="K528" s="579"/>
      <c r="L528" s="579"/>
      <c r="M528" s="579"/>
      <c r="N528" s="579"/>
      <c r="O528" s="579"/>
      <c r="P528" s="579"/>
      <c r="Q528" s="579"/>
      <c r="R528" s="538"/>
      <c r="S528" s="538"/>
      <c r="T528" s="538"/>
      <c r="U528" s="538"/>
      <c r="V528" s="538"/>
    </row>
    <row r="529" spans="1:22" ht="15.75" hidden="1" customHeight="1">
      <c r="A529" s="579"/>
      <c r="B529" s="579"/>
      <c r="C529" s="599"/>
      <c r="D529" s="579"/>
      <c r="E529" s="579"/>
      <c r="F529" s="579"/>
      <c r="G529" s="579"/>
      <c r="H529" s="579"/>
      <c r="I529" s="579"/>
      <c r="J529" s="579"/>
      <c r="K529" s="579"/>
      <c r="L529" s="579"/>
      <c r="M529" s="579"/>
      <c r="N529" s="579"/>
      <c r="O529" s="579"/>
      <c r="P529" s="579"/>
      <c r="Q529" s="579"/>
      <c r="R529" s="538"/>
      <c r="S529" s="538"/>
      <c r="T529" s="538"/>
      <c r="U529" s="538"/>
      <c r="V529" s="538"/>
    </row>
    <row r="530" spans="1:22" ht="15.75" hidden="1" customHeight="1">
      <c r="A530" s="579"/>
      <c r="B530" s="579"/>
      <c r="C530" s="599"/>
      <c r="D530" s="579"/>
      <c r="E530" s="579"/>
      <c r="F530" s="579"/>
      <c r="G530" s="579"/>
      <c r="H530" s="579"/>
      <c r="I530" s="579"/>
      <c r="J530" s="579"/>
      <c r="K530" s="579"/>
      <c r="L530" s="579"/>
      <c r="M530" s="579"/>
      <c r="N530" s="579"/>
      <c r="O530" s="579"/>
      <c r="P530" s="579"/>
      <c r="Q530" s="579"/>
      <c r="R530" s="538"/>
      <c r="S530" s="538"/>
      <c r="T530" s="538"/>
      <c r="U530" s="538"/>
      <c r="V530" s="538"/>
    </row>
    <row r="531" spans="1:22" ht="15.75" hidden="1" customHeight="1">
      <c r="A531" s="579"/>
      <c r="B531" s="579"/>
      <c r="C531" s="599"/>
      <c r="D531" s="579"/>
      <c r="E531" s="579"/>
      <c r="F531" s="579"/>
      <c r="G531" s="579"/>
      <c r="H531" s="579"/>
      <c r="I531" s="579"/>
      <c r="J531" s="579"/>
      <c r="K531" s="579"/>
      <c r="L531" s="579"/>
      <c r="M531" s="579"/>
      <c r="N531" s="579"/>
      <c r="O531" s="579"/>
      <c r="P531" s="579"/>
      <c r="Q531" s="579"/>
      <c r="R531" s="538"/>
      <c r="S531" s="538"/>
      <c r="T531" s="538"/>
      <c r="U531" s="538"/>
      <c r="V531" s="538"/>
    </row>
    <row r="532" spans="1:22" ht="15.75" hidden="1" customHeight="1">
      <c r="A532" s="579"/>
      <c r="B532" s="579"/>
      <c r="C532" s="599"/>
      <c r="D532" s="579"/>
      <c r="E532" s="579"/>
      <c r="F532" s="579"/>
      <c r="G532" s="579"/>
      <c r="H532" s="579"/>
      <c r="I532" s="579"/>
      <c r="J532" s="579"/>
      <c r="K532" s="579"/>
      <c r="L532" s="579"/>
      <c r="M532" s="579"/>
      <c r="N532" s="579"/>
      <c r="O532" s="579"/>
      <c r="P532" s="579"/>
      <c r="Q532" s="579"/>
      <c r="R532" s="538"/>
      <c r="S532" s="538"/>
      <c r="T532" s="538"/>
      <c r="U532" s="538"/>
      <c r="V532" s="538"/>
    </row>
    <row r="533" spans="1:22" ht="15.75" hidden="1" customHeight="1">
      <c r="A533" s="579"/>
      <c r="B533" s="579"/>
      <c r="C533" s="599"/>
      <c r="D533" s="579"/>
      <c r="E533" s="579"/>
      <c r="F533" s="579"/>
      <c r="G533" s="579"/>
      <c r="H533" s="579"/>
      <c r="I533" s="579"/>
      <c r="J533" s="579"/>
      <c r="K533" s="579"/>
      <c r="L533" s="579"/>
      <c r="M533" s="579"/>
      <c r="N533" s="579"/>
      <c r="O533" s="579"/>
      <c r="P533" s="579"/>
      <c r="Q533" s="579"/>
      <c r="R533" s="538"/>
      <c r="S533" s="538"/>
      <c r="T533" s="538"/>
      <c r="U533" s="538"/>
      <c r="V533" s="538"/>
    </row>
    <row r="534" spans="1:22" ht="15.75" hidden="1" customHeight="1">
      <c r="A534" s="579"/>
      <c r="B534" s="579"/>
      <c r="C534" s="599"/>
      <c r="D534" s="579"/>
      <c r="E534" s="579"/>
      <c r="F534" s="579"/>
      <c r="G534" s="579"/>
      <c r="H534" s="579"/>
      <c r="I534" s="579"/>
      <c r="J534" s="579"/>
      <c r="K534" s="579"/>
      <c r="L534" s="579"/>
      <c r="M534" s="579"/>
      <c r="N534" s="579"/>
      <c r="O534" s="579"/>
      <c r="P534" s="579"/>
      <c r="Q534" s="579"/>
      <c r="R534" s="538"/>
      <c r="S534" s="538"/>
      <c r="T534" s="538"/>
      <c r="U534" s="538"/>
      <c r="V534" s="538"/>
    </row>
    <row r="535" spans="1:22" ht="15.75" hidden="1" customHeight="1">
      <c r="A535" s="579"/>
      <c r="B535" s="579"/>
      <c r="C535" s="599"/>
      <c r="D535" s="579"/>
      <c r="E535" s="579"/>
      <c r="F535" s="579"/>
      <c r="G535" s="579"/>
      <c r="H535" s="579"/>
      <c r="I535" s="579"/>
      <c r="J535" s="579"/>
      <c r="K535" s="579"/>
      <c r="L535" s="579"/>
      <c r="M535" s="579"/>
      <c r="N535" s="579"/>
      <c r="O535" s="579"/>
      <c r="P535" s="579"/>
      <c r="Q535" s="579"/>
      <c r="R535" s="538"/>
      <c r="S535" s="538"/>
      <c r="T535" s="538"/>
      <c r="U535" s="538"/>
      <c r="V535" s="538"/>
    </row>
    <row r="536" spans="1:22" ht="15.75" hidden="1" customHeight="1">
      <c r="A536" s="579"/>
      <c r="B536" s="579"/>
      <c r="C536" s="599"/>
      <c r="D536" s="579"/>
      <c r="E536" s="579"/>
      <c r="F536" s="579"/>
      <c r="G536" s="579"/>
      <c r="H536" s="579"/>
      <c r="I536" s="579"/>
      <c r="J536" s="579"/>
      <c r="K536" s="579"/>
      <c r="L536" s="579"/>
      <c r="M536" s="579"/>
      <c r="N536" s="579"/>
      <c r="O536" s="579"/>
      <c r="P536" s="579"/>
      <c r="Q536" s="579"/>
      <c r="R536" s="538"/>
      <c r="S536" s="538"/>
      <c r="T536" s="538"/>
      <c r="U536" s="538"/>
      <c r="V536" s="538"/>
    </row>
    <row r="537" spans="1:22" ht="15.75" hidden="1" customHeight="1">
      <c r="A537" s="579"/>
      <c r="B537" s="579"/>
      <c r="C537" s="599"/>
      <c r="D537" s="579"/>
      <c r="E537" s="579"/>
      <c r="F537" s="579"/>
      <c r="G537" s="579"/>
      <c r="H537" s="579"/>
      <c r="I537" s="579"/>
      <c r="J537" s="579"/>
      <c r="K537" s="579"/>
      <c r="L537" s="579"/>
      <c r="M537" s="579"/>
      <c r="N537" s="579"/>
      <c r="O537" s="579"/>
      <c r="P537" s="579"/>
      <c r="Q537" s="579"/>
      <c r="R537" s="538"/>
      <c r="S537" s="538"/>
      <c r="T537" s="538"/>
      <c r="U537" s="538"/>
      <c r="V537" s="538"/>
    </row>
    <row r="538" spans="1:22" ht="15.75" hidden="1" customHeight="1">
      <c r="A538" s="579"/>
      <c r="B538" s="579"/>
      <c r="C538" s="599"/>
      <c r="D538" s="579"/>
      <c r="E538" s="579"/>
      <c r="F538" s="579"/>
      <c r="G538" s="579"/>
      <c r="H538" s="579"/>
      <c r="I538" s="579"/>
      <c r="J538" s="579"/>
      <c r="K538" s="579"/>
      <c r="L538" s="579"/>
      <c r="M538" s="579"/>
      <c r="N538" s="579"/>
      <c r="O538" s="579"/>
      <c r="P538" s="579"/>
      <c r="Q538" s="579"/>
      <c r="R538" s="538"/>
      <c r="S538" s="538"/>
      <c r="T538" s="538"/>
      <c r="U538" s="538"/>
      <c r="V538" s="538"/>
    </row>
    <row r="539" spans="1:22" ht="15.75" hidden="1" customHeight="1">
      <c r="A539" s="579"/>
      <c r="B539" s="579"/>
      <c r="C539" s="599"/>
      <c r="D539" s="579"/>
      <c r="E539" s="579"/>
      <c r="F539" s="579"/>
      <c r="G539" s="579"/>
      <c r="H539" s="579"/>
      <c r="I539" s="579"/>
      <c r="J539" s="579"/>
      <c r="K539" s="579"/>
      <c r="L539" s="579"/>
      <c r="M539" s="579"/>
      <c r="N539" s="579"/>
      <c r="O539" s="579"/>
      <c r="P539" s="579"/>
      <c r="Q539" s="579"/>
      <c r="R539" s="538"/>
      <c r="S539" s="538"/>
      <c r="T539" s="538"/>
      <c r="U539" s="538"/>
      <c r="V539" s="538"/>
    </row>
    <row r="540" spans="1:22" ht="15.75" hidden="1" customHeight="1">
      <c r="A540" s="579"/>
      <c r="B540" s="579"/>
      <c r="C540" s="599"/>
      <c r="D540" s="579"/>
      <c r="E540" s="579"/>
      <c r="F540" s="579"/>
      <c r="G540" s="579"/>
      <c r="H540" s="579"/>
      <c r="I540" s="579"/>
      <c r="J540" s="579"/>
      <c r="K540" s="579"/>
      <c r="L540" s="579"/>
      <c r="M540" s="579"/>
      <c r="N540" s="579"/>
      <c r="O540" s="579"/>
      <c r="P540" s="579"/>
      <c r="Q540" s="579"/>
      <c r="R540" s="538"/>
      <c r="S540" s="538"/>
      <c r="T540" s="538"/>
      <c r="U540" s="538"/>
      <c r="V540" s="538"/>
    </row>
    <row r="541" spans="1:22" ht="15.75" hidden="1" customHeight="1">
      <c r="A541" s="579"/>
      <c r="B541" s="579"/>
      <c r="C541" s="599"/>
      <c r="D541" s="579"/>
      <c r="E541" s="579"/>
      <c r="F541" s="579"/>
      <c r="G541" s="579"/>
      <c r="H541" s="579"/>
      <c r="I541" s="579"/>
      <c r="J541" s="579"/>
      <c r="K541" s="579"/>
      <c r="L541" s="579"/>
      <c r="M541" s="579"/>
      <c r="N541" s="579"/>
      <c r="O541" s="579"/>
      <c r="P541" s="579"/>
      <c r="Q541" s="579"/>
      <c r="R541" s="538"/>
      <c r="S541" s="538"/>
      <c r="T541" s="538"/>
      <c r="U541" s="538"/>
      <c r="V541" s="538"/>
    </row>
    <row r="542" spans="1:22" ht="15.75" hidden="1" customHeight="1">
      <c r="A542" s="579"/>
      <c r="B542" s="579"/>
      <c r="C542" s="599"/>
      <c r="D542" s="579"/>
      <c r="E542" s="579"/>
      <c r="F542" s="579"/>
      <c r="G542" s="579"/>
      <c r="H542" s="579"/>
      <c r="I542" s="579"/>
      <c r="J542" s="579"/>
      <c r="K542" s="579"/>
      <c r="L542" s="579"/>
      <c r="M542" s="579"/>
      <c r="N542" s="579"/>
      <c r="O542" s="579"/>
      <c r="P542" s="579"/>
      <c r="Q542" s="579"/>
      <c r="R542" s="538"/>
      <c r="S542" s="538"/>
      <c r="T542" s="538"/>
      <c r="U542" s="538"/>
      <c r="V542" s="538"/>
    </row>
    <row r="543" spans="1:22" ht="15.75" hidden="1" customHeight="1">
      <c r="A543" s="579"/>
      <c r="B543" s="579"/>
      <c r="C543" s="599"/>
      <c r="D543" s="579"/>
      <c r="E543" s="579"/>
      <c r="F543" s="579"/>
      <c r="G543" s="579"/>
      <c r="H543" s="579"/>
      <c r="I543" s="579"/>
      <c r="J543" s="579"/>
      <c r="K543" s="579"/>
      <c r="L543" s="579"/>
      <c r="M543" s="579"/>
      <c r="N543" s="579"/>
      <c r="O543" s="579"/>
      <c r="P543" s="579"/>
      <c r="Q543" s="579"/>
      <c r="R543" s="538"/>
      <c r="S543" s="538"/>
      <c r="T543" s="538"/>
      <c r="U543" s="538"/>
      <c r="V543" s="538"/>
    </row>
    <row r="544" spans="1:22" ht="15.75" hidden="1" customHeight="1">
      <c r="A544" s="579"/>
      <c r="B544" s="579"/>
      <c r="C544" s="599"/>
      <c r="D544" s="579"/>
      <c r="E544" s="579"/>
      <c r="F544" s="579"/>
      <c r="G544" s="579"/>
      <c r="H544" s="579"/>
      <c r="I544" s="579"/>
      <c r="J544" s="579"/>
      <c r="K544" s="579"/>
      <c r="L544" s="579"/>
      <c r="M544" s="579"/>
      <c r="N544" s="579"/>
      <c r="O544" s="579"/>
      <c r="P544" s="579"/>
      <c r="Q544" s="579"/>
      <c r="R544" s="538"/>
      <c r="S544" s="538"/>
      <c r="T544" s="538"/>
      <c r="U544" s="538"/>
      <c r="V544" s="538"/>
    </row>
    <row r="545" spans="1:22" ht="15.75" hidden="1" customHeight="1">
      <c r="A545" s="579"/>
      <c r="B545" s="579"/>
      <c r="C545" s="599"/>
      <c r="D545" s="579"/>
      <c r="E545" s="579"/>
      <c r="F545" s="579"/>
      <c r="G545" s="579"/>
      <c r="H545" s="579"/>
      <c r="I545" s="579"/>
      <c r="J545" s="579"/>
      <c r="K545" s="579"/>
      <c r="L545" s="579"/>
      <c r="M545" s="579"/>
      <c r="N545" s="579"/>
      <c r="O545" s="579"/>
      <c r="P545" s="579"/>
      <c r="Q545" s="579"/>
      <c r="R545" s="538"/>
      <c r="S545" s="538"/>
      <c r="T545" s="538"/>
      <c r="U545" s="538"/>
      <c r="V545" s="538"/>
    </row>
    <row r="546" spans="1:22" ht="15.75" hidden="1" customHeight="1">
      <c r="A546" s="579"/>
      <c r="B546" s="579"/>
      <c r="C546" s="599"/>
      <c r="D546" s="579"/>
      <c r="E546" s="579"/>
      <c r="F546" s="579"/>
      <c r="G546" s="579"/>
      <c r="H546" s="579"/>
      <c r="I546" s="579"/>
      <c r="J546" s="579"/>
      <c r="K546" s="579"/>
      <c r="L546" s="579"/>
      <c r="M546" s="579"/>
      <c r="N546" s="579"/>
      <c r="O546" s="579"/>
      <c r="P546" s="579"/>
      <c r="Q546" s="579"/>
      <c r="R546" s="538"/>
      <c r="S546" s="538"/>
      <c r="T546" s="538"/>
      <c r="U546" s="538"/>
      <c r="V546" s="538"/>
    </row>
    <row r="547" spans="1:22" ht="15.75" hidden="1" customHeight="1">
      <c r="A547" s="579"/>
      <c r="B547" s="579"/>
      <c r="C547" s="599"/>
      <c r="D547" s="579"/>
      <c r="E547" s="579"/>
      <c r="F547" s="579"/>
      <c r="G547" s="579"/>
      <c r="H547" s="579"/>
      <c r="I547" s="579"/>
      <c r="J547" s="579"/>
      <c r="K547" s="579"/>
      <c r="L547" s="579"/>
      <c r="M547" s="579"/>
      <c r="N547" s="579"/>
      <c r="O547" s="579"/>
      <c r="P547" s="579"/>
      <c r="Q547" s="579"/>
      <c r="R547" s="538"/>
      <c r="S547" s="538"/>
      <c r="T547" s="538"/>
      <c r="U547" s="538"/>
      <c r="V547" s="538"/>
    </row>
    <row r="548" spans="1:22" ht="15.75" hidden="1" customHeight="1">
      <c r="A548" s="579"/>
      <c r="B548" s="579"/>
      <c r="C548" s="599"/>
      <c r="D548" s="579"/>
      <c r="E548" s="579"/>
      <c r="F548" s="579"/>
      <c r="G548" s="579"/>
      <c r="H548" s="579"/>
      <c r="I548" s="579"/>
      <c r="J548" s="579"/>
      <c r="K548" s="579"/>
      <c r="L548" s="579"/>
      <c r="M548" s="579"/>
      <c r="N548" s="579"/>
      <c r="O548" s="579"/>
      <c r="P548" s="579"/>
      <c r="Q548" s="579"/>
      <c r="R548" s="538"/>
      <c r="S548" s="538"/>
      <c r="T548" s="538"/>
      <c r="U548" s="538"/>
      <c r="V548" s="538"/>
    </row>
    <row r="549" spans="1:22" ht="15.75" hidden="1" customHeight="1">
      <c r="A549" s="579"/>
      <c r="B549" s="579"/>
      <c r="C549" s="599"/>
      <c r="D549" s="579"/>
      <c r="E549" s="579"/>
      <c r="F549" s="579"/>
      <c r="G549" s="579"/>
      <c r="H549" s="579"/>
      <c r="I549" s="579"/>
      <c r="J549" s="579"/>
      <c r="K549" s="579"/>
      <c r="L549" s="579"/>
      <c r="M549" s="579"/>
      <c r="N549" s="579"/>
      <c r="O549" s="579"/>
      <c r="P549" s="579"/>
      <c r="Q549" s="579"/>
      <c r="R549" s="538"/>
      <c r="S549" s="538"/>
      <c r="T549" s="538"/>
      <c r="U549" s="538"/>
      <c r="V549" s="538"/>
    </row>
    <row r="550" spans="1:22" ht="15.75" hidden="1" customHeight="1">
      <c r="A550" s="579"/>
      <c r="B550" s="579"/>
      <c r="C550" s="599"/>
      <c r="D550" s="579"/>
      <c r="E550" s="579"/>
      <c r="F550" s="579"/>
      <c r="G550" s="579"/>
      <c r="H550" s="579"/>
      <c r="I550" s="579"/>
      <c r="J550" s="579"/>
      <c r="K550" s="579"/>
      <c r="L550" s="579"/>
      <c r="M550" s="579"/>
      <c r="N550" s="579"/>
      <c r="O550" s="579"/>
      <c r="P550" s="579"/>
      <c r="Q550" s="579"/>
      <c r="R550" s="538"/>
      <c r="S550" s="538"/>
      <c r="T550" s="538"/>
      <c r="U550" s="538"/>
      <c r="V550" s="538"/>
    </row>
    <row r="551" spans="1:22" ht="15.75" hidden="1" customHeight="1">
      <c r="A551" s="579"/>
      <c r="B551" s="579"/>
      <c r="C551" s="599"/>
      <c r="D551" s="579"/>
      <c r="E551" s="579"/>
      <c r="F551" s="579"/>
      <c r="G551" s="579"/>
      <c r="H551" s="579"/>
      <c r="I551" s="579"/>
      <c r="J551" s="579"/>
      <c r="K551" s="579"/>
      <c r="L551" s="579"/>
      <c r="M551" s="579"/>
      <c r="N551" s="579"/>
      <c r="O551" s="579"/>
      <c r="P551" s="579"/>
      <c r="Q551" s="579"/>
      <c r="R551" s="538"/>
      <c r="S551" s="538"/>
      <c r="T551" s="538"/>
      <c r="U551" s="538"/>
      <c r="V551" s="538"/>
    </row>
    <row r="552" spans="1:22" ht="15.75" hidden="1" customHeight="1">
      <c r="A552" s="579"/>
      <c r="B552" s="579"/>
      <c r="C552" s="599"/>
      <c r="D552" s="579"/>
      <c r="E552" s="579"/>
      <c r="F552" s="579"/>
      <c r="G552" s="579"/>
      <c r="H552" s="579"/>
      <c r="I552" s="579"/>
      <c r="J552" s="579"/>
      <c r="K552" s="579"/>
      <c r="L552" s="579"/>
      <c r="M552" s="579"/>
      <c r="N552" s="579"/>
      <c r="O552" s="579"/>
      <c r="P552" s="579"/>
      <c r="Q552" s="579"/>
      <c r="R552" s="538"/>
      <c r="S552" s="538"/>
      <c r="T552" s="538"/>
      <c r="U552" s="538"/>
      <c r="V552" s="538"/>
    </row>
    <row r="553" spans="1:22" ht="15.75" hidden="1" customHeight="1">
      <c r="A553" s="579"/>
      <c r="B553" s="579"/>
      <c r="C553" s="599"/>
      <c r="D553" s="579"/>
      <c r="E553" s="579"/>
      <c r="F553" s="579"/>
      <c r="G553" s="579"/>
      <c r="H553" s="579"/>
      <c r="I553" s="579"/>
      <c r="J553" s="579"/>
      <c r="K553" s="579"/>
      <c r="L553" s="579"/>
      <c r="M553" s="579"/>
      <c r="N553" s="579"/>
      <c r="O553" s="579"/>
      <c r="P553" s="579"/>
      <c r="Q553" s="579"/>
      <c r="R553" s="538"/>
      <c r="S553" s="538"/>
      <c r="T553" s="538"/>
      <c r="U553" s="538"/>
      <c r="V553" s="538"/>
    </row>
    <row r="554" spans="1:22" ht="15.75" hidden="1" customHeight="1">
      <c r="A554" s="579"/>
      <c r="B554" s="579"/>
      <c r="C554" s="599"/>
      <c r="D554" s="579"/>
      <c r="E554" s="579"/>
      <c r="F554" s="579"/>
      <c r="G554" s="579"/>
      <c r="H554" s="579"/>
      <c r="I554" s="579"/>
      <c r="J554" s="579"/>
      <c r="K554" s="579"/>
      <c r="L554" s="579"/>
      <c r="M554" s="579"/>
      <c r="N554" s="579"/>
      <c r="O554" s="579"/>
      <c r="P554" s="579"/>
      <c r="Q554" s="579"/>
      <c r="R554" s="538"/>
      <c r="S554" s="538"/>
      <c r="T554" s="538"/>
      <c r="U554" s="538"/>
      <c r="V554" s="538"/>
    </row>
    <row r="555" spans="1:22" ht="15.75" hidden="1" customHeight="1">
      <c r="A555" s="579"/>
      <c r="B555" s="579"/>
      <c r="C555" s="599"/>
      <c r="D555" s="579"/>
      <c r="E555" s="579"/>
      <c r="F555" s="579"/>
      <c r="G555" s="579"/>
      <c r="H555" s="579"/>
      <c r="I555" s="579"/>
      <c r="J555" s="579"/>
      <c r="K555" s="579"/>
      <c r="L555" s="579"/>
      <c r="M555" s="579"/>
      <c r="N555" s="579"/>
      <c r="O555" s="579"/>
      <c r="P555" s="579"/>
      <c r="Q555" s="579"/>
      <c r="R555" s="538"/>
      <c r="S555" s="538"/>
      <c r="T555" s="538"/>
      <c r="U555" s="538"/>
      <c r="V555" s="538"/>
    </row>
    <row r="556" spans="1:22" ht="15.75" hidden="1" customHeight="1">
      <c r="A556" s="579"/>
      <c r="B556" s="579"/>
      <c r="C556" s="599"/>
      <c r="D556" s="579"/>
      <c r="E556" s="579"/>
      <c r="F556" s="579"/>
      <c r="G556" s="579"/>
      <c r="H556" s="579"/>
      <c r="I556" s="579"/>
      <c r="J556" s="579"/>
      <c r="K556" s="579"/>
      <c r="L556" s="579"/>
      <c r="M556" s="579"/>
      <c r="N556" s="579"/>
      <c r="O556" s="579"/>
      <c r="P556" s="579"/>
      <c r="Q556" s="579"/>
      <c r="R556" s="538"/>
      <c r="S556" s="538"/>
      <c r="T556" s="538"/>
      <c r="U556" s="538"/>
      <c r="V556" s="538"/>
    </row>
    <row r="557" spans="1:22" ht="15.75" hidden="1" customHeight="1">
      <c r="A557" s="579"/>
      <c r="B557" s="579"/>
      <c r="C557" s="599"/>
      <c r="D557" s="579"/>
      <c r="E557" s="579"/>
      <c r="F557" s="579"/>
      <c r="G557" s="579"/>
      <c r="H557" s="579"/>
      <c r="I557" s="579"/>
      <c r="J557" s="579"/>
      <c r="K557" s="579"/>
      <c r="L557" s="579"/>
      <c r="M557" s="579"/>
      <c r="N557" s="579"/>
      <c r="O557" s="579"/>
      <c r="P557" s="579"/>
      <c r="Q557" s="579"/>
      <c r="R557" s="538"/>
      <c r="S557" s="538"/>
      <c r="T557" s="538"/>
      <c r="U557" s="538"/>
      <c r="V557" s="538"/>
    </row>
    <row r="558" spans="1:22" ht="15.75" hidden="1" customHeight="1">
      <c r="A558" s="579"/>
      <c r="B558" s="579"/>
      <c r="C558" s="599"/>
      <c r="D558" s="579"/>
      <c r="E558" s="579"/>
      <c r="F558" s="579"/>
      <c r="G558" s="579"/>
      <c r="H558" s="579"/>
      <c r="I558" s="579"/>
      <c r="J558" s="579"/>
      <c r="K558" s="579"/>
      <c r="L558" s="579"/>
      <c r="M558" s="579"/>
      <c r="N558" s="579"/>
      <c r="O558" s="579"/>
      <c r="P558" s="579"/>
      <c r="Q558" s="579"/>
      <c r="R558" s="538"/>
      <c r="S558" s="538"/>
      <c r="T558" s="538"/>
      <c r="U558" s="538"/>
      <c r="V558" s="538"/>
    </row>
    <row r="559" spans="1:22" ht="15.75" hidden="1" customHeight="1">
      <c r="A559" s="579"/>
      <c r="B559" s="579"/>
      <c r="C559" s="599"/>
      <c r="D559" s="579"/>
      <c r="E559" s="579"/>
      <c r="F559" s="579"/>
      <c r="G559" s="579"/>
      <c r="H559" s="579"/>
      <c r="I559" s="579"/>
      <c r="J559" s="579"/>
      <c r="K559" s="579"/>
      <c r="L559" s="579"/>
      <c r="M559" s="579"/>
      <c r="N559" s="579"/>
      <c r="O559" s="579"/>
      <c r="P559" s="579"/>
      <c r="Q559" s="579"/>
      <c r="R559" s="538"/>
      <c r="S559" s="538"/>
      <c r="T559" s="538"/>
      <c r="U559" s="538"/>
      <c r="V559" s="538"/>
    </row>
    <row r="560" spans="1:22" ht="15.75" hidden="1" customHeight="1">
      <c r="A560" s="579"/>
      <c r="B560" s="579"/>
      <c r="C560" s="599"/>
      <c r="D560" s="579"/>
      <c r="E560" s="579"/>
      <c r="F560" s="579"/>
      <c r="G560" s="579"/>
      <c r="H560" s="579"/>
      <c r="I560" s="579"/>
      <c r="J560" s="579"/>
      <c r="K560" s="579"/>
      <c r="L560" s="579"/>
      <c r="M560" s="579"/>
      <c r="N560" s="579"/>
      <c r="O560" s="579"/>
      <c r="P560" s="579"/>
      <c r="Q560" s="579"/>
      <c r="R560" s="538"/>
      <c r="S560" s="538"/>
      <c r="T560" s="538"/>
      <c r="U560" s="538"/>
      <c r="V560" s="538"/>
    </row>
    <row r="561" spans="1:22" ht="15.75" hidden="1" customHeight="1">
      <c r="A561" s="579"/>
      <c r="B561" s="579"/>
      <c r="C561" s="599"/>
      <c r="D561" s="579"/>
      <c r="E561" s="579"/>
      <c r="F561" s="579"/>
      <c r="G561" s="579"/>
      <c r="H561" s="579"/>
      <c r="I561" s="579"/>
      <c r="J561" s="579"/>
      <c r="K561" s="579"/>
      <c r="L561" s="579"/>
      <c r="M561" s="579"/>
      <c r="N561" s="579"/>
      <c r="O561" s="579"/>
      <c r="P561" s="579"/>
      <c r="Q561" s="579"/>
      <c r="R561" s="538"/>
      <c r="S561" s="538"/>
      <c r="T561" s="538"/>
      <c r="U561" s="538"/>
      <c r="V561" s="538"/>
    </row>
    <row r="562" spans="1:22" ht="15.75" hidden="1" customHeight="1">
      <c r="A562" s="579"/>
      <c r="B562" s="579"/>
      <c r="C562" s="599"/>
      <c r="D562" s="579"/>
      <c r="E562" s="579"/>
      <c r="F562" s="579"/>
      <c r="G562" s="579"/>
      <c r="H562" s="579"/>
      <c r="I562" s="579"/>
      <c r="J562" s="579"/>
      <c r="K562" s="579"/>
      <c r="L562" s="579"/>
      <c r="M562" s="579"/>
      <c r="N562" s="579"/>
      <c r="O562" s="579"/>
      <c r="P562" s="579"/>
      <c r="Q562" s="579"/>
      <c r="R562" s="538"/>
      <c r="S562" s="538"/>
      <c r="T562" s="538"/>
      <c r="U562" s="538"/>
      <c r="V562" s="538"/>
    </row>
    <row r="563" spans="1:22" ht="15.75" hidden="1" customHeight="1">
      <c r="A563" s="579"/>
      <c r="B563" s="579"/>
      <c r="C563" s="599"/>
      <c r="D563" s="579"/>
      <c r="E563" s="579"/>
      <c r="F563" s="579"/>
      <c r="G563" s="579"/>
      <c r="H563" s="579"/>
      <c r="I563" s="579"/>
      <c r="J563" s="579"/>
      <c r="K563" s="579"/>
      <c r="L563" s="579"/>
      <c r="M563" s="579"/>
      <c r="N563" s="579"/>
      <c r="O563" s="579"/>
      <c r="P563" s="579"/>
      <c r="Q563" s="579"/>
      <c r="R563" s="538"/>
      <c r="S563" s="538"/>
      <c r="T563" s="538"/>
      <c r="U563" s="538"/>
      <c r="V563" s="538"/>
    </row>
    <row r="564" spans="1:22" ht="15.75" hidden="1" customHeight="1">
      <c r="A564" s="579"/>
      <c r="B564" s="579"/>
      <c r="C564" s="599"/>
      <c r="D564" s="579"/>
      <c r="E564" s="579"/>
      <c r="F564" s="579"/>
      <c r="G564" s="579"/>
      <c r="H564" s="579"/>
      <c r="I564" s="579"/>
      <c r="J564" s="579"/>
      <c r="K564" s="579"/>
      <c r="L564" s="579"/>
      <c r="M564" s="579"/>
      <c r="N564" s="579"/>
      <c r="O564" s="579"/>
      <c r="P564" s="579"/>
      <c r="Q564" s="579"/>
      <c r="R564" s="538"/>
      <c r="S564" s="538"/>
      <c r="T564" s="538"/>
      <c r="U564" s="538"/>
      <c r="V564" s="538"/>
    </row>
    <row r="565" spans="1:22" ht="15.75" hidden="1" customHeight="1">
      <c r="A565" s="579"/>
      <c r="B565" s="579"/>
      <c r="C565" s="599"/>
      <c r="D565" s="579"/>
      <c r="E565" s="579"/>
      <c r="F565" s="579"/>
      <c r="G565" s="579"/>
      <c r="H565" s="579"/>
      <c r="I565" s="579"/>
      <c r="J565" s="579"/>
      <c r="K565" s="579"/>
      <c r="L565" s="579"/>
      <c r="M565" s="579"/>
      <c r="N565" s="579"/>
      <c r="O565" s="579"/>
      <c r="P565" s="579"/>
      <c r="Q565" s="579"/>
      <c r="R565" s="538"/>
      <c r="S565" s="538"/>
      <c r="T565" s="538"/>
      <c r="U565" s="538"/>
      <c r="V565" s="538"/>
    </row>
    <row r="566" spans="1:22" ht="15.75" hidden="1" customHeight="1">
      <c r="A566" s="579"/>
      <c r="B566" s="579"/>
      <c r="C566" s="599"/>
      <c r="D566" s="579"/>
      <c r="E566" s="579"/>
      <c r="F566" s="579"/>
      <c r="G566" s="579"/>
      <c r="H566" s="579"/>
      <c r="I566" s="579"/>
      <c r="J566" s="579"/>
      <c r="K566" s="579"/>
      <c r="L566" s="579"/>
      <c r="M566" s="579"/>
      <c r="N566" s="579"/>
      <c r="O566" s="579"/>
      <c r="P566" s="579"/>
      <c r="Q566" s="579"/>
      <c r="R566" s="538"/>
      <c r="S566" s="538"/>
      <c r="T566" s="538"/>
      <c r="U566" s="538"/>
      <c r="V566" s="538"/>
    </row>
    <row r="567" spans="1:22" ht="15.75" hidden="1" customHeight="1">
      <c r="A567" s="579"/>
      <c r="B567" s="579"/>
      <c r="C567" s="599"/>
      <c r="D567" s="579"/>
      <c r="E567" s="579"/>
      <c r="F567" s="579"/>
      <c r="G567" s="579"/>
      <c r="H567" s="579"/>
      <c r="I567" s="579"/>
      <c r="J567" s="579"/>
      <c r="K567" s="579"/>
      <c r="L567" s="579"/>
      <c r="M567" s="579"/>
      <c r="N567" s="579"/>
      <c r="O567" s="579"/>
      <c r="P567" s="579"/>
      <c r="Q567" s="579"/>
      <c r="R567" s="538"/>
      <c r="S567" s="538"/>
      <c r="T567" s="538"/>
      <c r="U567" s="538"/>
      <c r="V567" s="538"/>
    </row>
    <row r="568" spans="1:22" ht="15.75" hidden="1" customHeight="1">
      <c r="A568" s="579"/>
      <c r="B568" s="579"/>
      <c r="C568" s="599"/>
      <c r="D568" s="579"/>
      <c r="E568" s="579"/>
      <c r="F568" s="579"/>
      <c r="G568" s="579"/>
      <c r="H568" s="579"/>
      <c r="I568" s="579"/>
      <c r="J568" s="579"/>
      <c r="K568" s="579"/>
      <c r="L568" s="579"/>
      <c r="M568" s="579"/>
      <c r="N568" s="579"/>
      <c r="O568" s="579"/>
      <c r="P568" s="579"/>
      <c r="Q568" s="579"/>
      <c r="R568" s="538"/>
      <c r="S568" s="538"/>
      <c r="T568" s="538"/>
      <c r="U568" s="538"/>
      <c r="V568" s="538"/>
    </row>
    <row r="569" spans="1:22" ht="15.75" hidden="1" customHeight="1">
      <c r="A569" s="579"/>
      <c r="B569" s="579"/>
      <c r="C569" s="599"/>
      <c r="D569" s="579"/>
      <c r="E569" s="579"/>
      <c r="F569" s="579"/>
      <c r="G569" s="579"/>
      <c r="H569" s="579"/>
      <c r="I569" s="579"/>
      <c r="J569" s="579"/>
      <c r="K569" s="579"/>
      <c r="L569" s="579"/>
      <c r="M569" s="579"/>
      <c r="N569" s="579"/>
      <c r="O569" s="579"/>
      <c r="P569" s="579"/>
      <c r="Q569" s="579"/>
      <c r="R569" s="538"/>
      <c r="S569" s="538"/>
      <c r="T569" s="538"/>
      <c r="U569" s="538"/>
      <c r="V569" s="538"/>
    </row>
    <row r="570" spans="1:22" ht="15.75" hidden="1" customHeight="1">
      <c r="A570" s="579"/>
      <c r="B570" s="579"/>
      <c r="C570" s="599"/>
      <c r="D570" s="579"/>
      <c r="E570" s="579"/>
      <c r="F570" s="579"/>
      <c r="G570" s="579"/>
      <c r="H570" s="579"/>
      <c r="I570" s="579"/>
      <c r="J570" s="579"/>
      <c r="K570" s="579"/>
      <c r="L570" s="579"/>
      <c r="M570" s="579"/>
      <c r="N570" s="579"/>
      <c r="O570" s="579"/>
      <c r="P570" s="579"/>
      <c r="Q570" s="579"/>
      <c r="R570" s="538"/>
      <c r="S570" s="538"/>
      <c r="T570" s="538"/>
      <c r="U570" s="538"/>
      <c r="V570" s="538"/>
    </row>
    <row r="571" spans="1:22" ht="15.75" hidden="1" customHeight="1">
      <c r="A571" s="579"/>
      <c r="B571" s="579"/>
      <c r="C571" s="599"/>
      <c r="D571" s="579"/>
      <c r="E571" s="579"/>
      <c r="F571" s="579"/>
      <c r="G571" s="579"/>
      <c r="H571" s="579"/>
      <c r="I571" s="579"/>
      <c r="J571" s="579"/>
      <c r="K571" s="579"/>
      <c r="L571" s="579"/>
      <c r="M571" s="579"/>
      <c r="N571" s="579"/>
      <c r="O571" s="579"/>
      <c r="P571" s="579"/>
      <c r="Q571" s="579"/>
      <c r="R571" s="538"/>
      <c r="S571" s="538"/>
      <c r="T571" s="538"/>
      <c r="U571" s="538"/>
      <c r="V571" s="538"/>
    </row>
    <row r="572" spans="1:22" ht="15.75" hidden="1" customHeight="1">
      <c r="A572" s="579"/>
      <c r="B572" s="579"/>
      <c r="C572" s="599"/>
      <c r="D572" s="579"/>
      <c r="E572" s="579"/>
      <c r="F572" s="579"/>
      <c r="G572" s="579"/>
      <c r="H572" s="579"/>
      <c r="I572" s="579"/>
      <c r="J572" s="579"/>
      <c r="K572" s="579"/>
      <c r="L572" s="579"/>
      <c r="M572" s="579"/>
      <c r="N572" s="579"/>
      <c r="O572" s="579"/>
      <c r="P572" s="579"/>
      <c r="Q572" s="579"/>
      <c r="R572" s="538"/>
      <c r="S572" s="538"/>
      <c r="T572" s="538"/>
      <c r="U572" s="538"/>
      <c r="V572" s="538"/>
    </row>
    <row r="573" spans="1:22" ht="15.75" hidden="1" customHeight="1">
      <c r="A573" s="579"/>
      <c r="B573" s="579"/>
      <c r="C573" s="599"/>
      <c r="D573" s="579"/>
      <c r="E573" s="579"/>
      <c r="F573" s="579"/>
      <c r="G573" s="579"/>
      <c r="H573" s="579"/>
      <c r="I573" s="579"/>
      <c r="J573" s="579"/>
      <c r="K573" s="579"/>
      <c r="L573" s="579"/>
      <c r="M573" s="579"/>
      <c r="N573" s="579"/>
      <c r="O573" s="579"/>
      <c r="P573" s="579"/>
      <c r="Q573" s="579"/>
      <c r="R573" s="538"/>
      <c r="S573" s="538"/>
      <c r="T573" s="538"/>
      <c r="U573" s="538"/>
      <c r="V573" s="538"/>
    </row>
    <row r="574" spans="1:22" ht="15.75" hidden="1" customHeight="1">
      <c r="A574" s="579"/>
      <c r="B574" s="579"/>
      <c r="C574" s="599"/>
      <c r="D574" s="579"/>
      <c r="E574" s="579"/>
      <c r="F574" s="579"/>
      <c r="G574" s="579"/>
      <c r="H574" s="579"/>
      <c r="I574" s="579"/>
      <c r="J574" s="579"/>
      <c r="K574" s="579"/>
      <c r="L574" s="579"/>
      <c r="M574" s="579"/>
      <c r="N574" s="579"/>
      <c r="O574" s="579"/>
      <c r="P574" s="579"/>
      <c r="Q574" s="579"/>
      <c r="R574" s="538"/>
      <c r="S574" s="538"/>
      <c r="T574" s="538"/>
      <c r="U574" s="538"/>
      <c r="V574" s="538"/>
    </row>
    <row r="575" spans="1:22" ht="15.75" hidden="1" customHeight="1">
      <c r="A575" s="579"/>
      <c r="B575" s="579"/>
      <c r="C575" s="599"/>
      <c r="D575" s="579"/>
      <c r="E575" s="579"/>
      <c r="F575" s="579"/>
      <c r="G575" s="579"/>
      <c r="H575" s="579"/>
      <c r="I575" s="579"/>
      <c r="J575" s="579"/>
      <c r="K575" s="579"/>
      <c r="L575" s="579"/>
      <c r="M575" s="579"/>
      <c r="N575" s="579"/>
      <c r="O575" s="579"/>
      <c r="P575" s="579"/>
      <c r="Q575" s="579"/>
      <c r="R575" s="538"/>
      <c r="S575" s="538"/>
      <c r="T575" s="538"/>
      <c r="U575" s="538"/>
      <c r="V575" s="538"/>
    </row>
    <row r="576" spans="1:22" ht="15.75" hidden="1" customHeight="1">
      <c r="A576" s="579"/>
      <c r="B576" s="579"/>
      <c r="C576" s="599"/>
      <c r="D576" s="579"/>
      <c r="E576" s="579"/>
      <c r="F576" s="579"/>
      <c r="G576" s="579"/>
      <c r="H576" s="579"/>
      <c r="I576" s="579"/>
      <c r="J576" s="579"/>
      <c r="K576" s="579"/>
      <c r="L576" s="579"/>
      <c r="M576" s="579"/>
      <c r="N576" s="579"/>
      <c r="O576" s="579"/>
      <c r="P576" s="579"/>
      <c r="Q576" s="579"/>
      <c r="R576" s="538"/>
      <c r="S576" s="538"/>
      <c r="T576" s="538"/>
      <c r="U576" s="538"/>
      <c r="V576" s="538"/>
    </row>
    <row r="577" spans="1:22" ht="15.75" hidden="1" customHeight="1">
      <c r="A577" s="579"/>
      <c r="B577" s="579"/>
      <c r="C577" s="599"/>
      <c r="D577" s="579"/>
      <c r="E577" s="579"/>
      <c r="F577" s="579"/>
      <c r="G577" s="579"/>
      <c r="H577" s="579"/>
      <c r="I577" s="579"/>
      <c r="J577" s="579"/>
      <c r="K577" s="579"/>
      <c r="L577" s="579"/>
      <c r="M577" s="579"/>
      <c r="N577" s="579"/>
      <c r="O577" s="579"/>
      <c r="P577" s="579"/>
      <c r="Q577" s="579"/>
      <c r="R577" s="538"/>
      <c r="S577" s="538"/>
      <c r="T577" s="538"/>
      <c r="U577" s="538"/>
      <c r="V577" s="538"/>
    </row>
    <row r="578" spans="1:22" ht="15.75" hidden="1" customHeight="1">
      <c r="A578" s="579"/>
      <c r="B578" s="579"/>
      <c r="C578" s="599"/>
      <c r="D578" s="579"/>
      <c r="E578" s="579"/>
      <c r="F578" s="579"/>
      <c r="G578" s="579"/>
      <c r="H578" s="579"/>
      <c r="I578" s="579"/>
      <c r="J578" s="579"/>
      <c r="K578" s="579"/>
      <c r="L578" s="579"/>
      <c r="M578" s="579"/>
      <c r="N578" s="579"/>
      <c r="O578" s="579"/>
      <c r="P578" s="579"/>
      <c r="Q578" s="579"/>
      <c r="R578" s="538"/>
      <c r="S578" s="538"/>
      <c r="T578" s="538"/>
      <c r="U578" s="538"/>
      <c r="V578" s="538"/>
    </row>
    <row r="579" spans="1:22" ht="15.75" hidden="1" customHeight="1">
      <c r="A579" s="579"/>
      <c r="B579" s="579"/>
      <c r="C579" s="599"/>
      <c r="D579" s="579"/>
      <c r="E579" s="579"/>
      <c r="F579" s="579"/>
      <c r="G579" s="579"/>
      <c r="H579" s="579"/>
      <c r="I579" s="579"/>
      <c r="J579" s="579"/>
      <c r="K579" s="579"/>
      <c r="L579" s="579"/>
      <c r="M579" s="579"/>
      <c r="N579" s="579"/>
      <c r="O579" s="579"/>
      <c r="P579" s="579"/>
      <c r="Q579" s="579"/>
      <c r="R579" s="538"/>
      <c r="S579" s="538"/>
      <c r="T579" s="538"/>
      <c r="U579" s="538"/>
      <c r="V579" s="538"/>
    </row>
    <row r="580" spans="1:22" ht="15.75" hidden="1" customHeight="1">
      <c r="A580" s="579"/>
      <c r="B580" s="579"/>
      <c r="C580" s="599"/>
      <c r="D580" s="579"/>
      <c r="E580" s="579"/>
      <c r="F580" s="579"/>
      <c r="G580" s="579"/>
      <c r="H580" s="579"/>
      <c r="I580" s="579"/>
      <c r="J580" s="579"/>
      <c r="K580" s="579"/>
      <c r="L580" s="579"/>
      <c r="M580" s="579"/>
      <c r="N580" s="579"/>
      <c r="O580" s="579"/>
      <c r="P580" s="579"/>
      <c r="Q580" s="579"/>
      <c r="R580" s="538"/>
      <c r="S580" s="538"/>
      <c r="T580" s="538"/>
      <c r="U580" s="538"/>
      <c r="V580" s="538"/>
    </row>
    <row r="581" spans="1:22" ht="15.75" hidden="1" customHeight="1">
      <c r="A581" s="579"/>
      <c r="B581" s="579"/>
      <c r="C581" s="599"/>
      <c r="D581" s="579"/>
      <c r="E581" s="579"/>
      <c r="F581" s="579"/>
      <c r="G581" s="579"/>
      <c r="H581" s="579"/>
      <c r="I581" s="579"/>
      <c r="J581" s="579"/>
      <c r="K581" s="579"/>
      <c r="L581" s="579"/>
      <c r="M581" s="579"/>
      <c r="N581" s="579"/>
      <c r="O581" s="579"/>
      <c r="P581" s="579"/>
      <c r="Q581" s="579"/>
      <c r="R581" s="538"/>
      <c r="S581" s="538"/>
      <c r="T581" s="538"/>
      <c r="U581" s="538"/>
      <c r="V581" s="538"/>
    </row>
    <row r="582" spans="1:22" ht="15.75" hidden="1" customHeight="1">
      <c r="A582" s="579"/>
      <c r="B582" s="579"/>
      <c r="C582" s="599"/>
      <c r="D582" s="579"/>
      <c r="E582" s="579"/>
      <c r="F582" s="579"/>
      <c r="G582" s="579"/>
      <c r="H582" s="579"/>
      <c r="I582" s="579"/>
      <c r="J582" s="579"/>
      <c r="K582" s="579"/>
      <c r="L582" s="579"/>
      <c r="M582" s="579"/>
      <c r="N582" s="579"/>
      <c r="O582" s="579"/>
      <c r="P582" s="579"/>
      <c r="Q582" s="579"/>
      <c r="R582" s="538"/>
      <c r="S582" s="538"/>
      <c r="T582" s="538"/>
      <c r="U582" s="538"/>
      <c r="V582" s="538"/>
    </row>
    <row r="583" spans="1:22" ht="15.75" hidden="1" customHeight="1">
      <c r="A583" s="579"/>
      <c r="B583" s="579"/>
      <c r="C583" s="599"/>
      <c r="D583" s="579"/>
      <c r="E583" s="579"/>
      <c r="F583" s="579"/>
      <c r="G583" s="579"/>
      <c r="H583" s="579"/>
      <c r="I583" s="579"/>
      <c r="J583" s="579"/>
      <c r="K583" s="579"/>
      <c r="L583" s="579"/>
      <c r="M583" s="579"/>
      <c r="N583" s="579"/>
      <c r="O583" s="579"/>
      <c r="P583" s="579"/>
      <c r="Q583" s="579"/>
      <c r="R583" s="538"/>
      <c r="S583" s="538"/>
      <c r="T583" s="538"/>
      <c r="U583" s="538"/>
      <c r="V583" s="538"/>
    </row>
    <row r="584" spans="1:22" ht="15.75" hidden="1" customHeight="1">
      <c r="A584" s="579"/>
      <c r="B584" s="579"/>
      <c r="C584" s="599"/>
      <c r="D584" s="579"/>
      <c r="E584" s="579"/>
      <c r="F584" s="579"/>
      <c r="G584" s="579"/>
      <c r="H584" s="579"/>
      <c r="I584" s="579"/>
      <c r="J584" s="579"/>
      <c r="K584" s="579"/>
      <c r="L584" s="579"/>
      <c r="M584" s="579"/>
      <c r="N584" s="579"/>
      <c r="O584" s="579"/>
      <c r="P584" s="579"/>
      <c r="Q584" s="579"/>
      <c r="R584" s="538"/>
      <c r="S584" s="538"/>
      <c r="T584" s="538"/>
      <c r="U584" s="538"/>
      <c r="V584" s="538"/>
    </row>
    <row r="585" spans="1:22" ht="15.75" hidden="1" customHeight="1">
      <c r="A585" s="579"/>
      <c r="B585" s="579"/>
      <c r="C585" s="599"/>
      <c r="D585" s="579"/>
      <c r="E585" s="579"/>
      <c r="F585" s="579"/>
      <c r="G585" s="579"/>
      <c r="H585" s="579"/>
      <c r="I585" s="579"/>
      <c r="J585" s="579"/>
      <c r="K585" s="579"/>
      <c r="L585" s="579"/>
      <c r="M585" s="579"/>
      <c r="N585" s="579"/>
      <c r="O585" s="579"/>
      <c r="P585" s="579"/>
      <c r="Q585" s="579"/>
      <c r="R585" s="538"/>
      <c r="S585" s="538"/>
      <c r="T585" s="538"/>
      <c r="U585" s="538"/>
      <c r="V585" s="538"/>
    </row>
    <row r="586" spans="1:22" ht="15.75" hidden="1" customHeight="1">
      <c r="A586" s="579"/>
      <c r="B586" s="579"/>
      <c r="C586" s="599"/>
      <c r="D586" s="579"/>
      <c r="E586" s="579"/>
      <c r="F586" s="579"/>
      <c r="G586" s="579"/>
      <c r="H586" s="579"/>
      <c r="I586" s="579"/>
      <c r="J586" s="579"/>
      <c r="K586" s="579"/>
      <c r="L586" s="579"/>
      <c r="M586" s="579"/>
      <c r="N586" s="579"/>
      <c r="O586" s="579"/>
      <c r="P586" s="579"/>
      <c r="Q586" s="579"/>
      <c r="R586" s="538"/>
      <c r="S586" s="538"/>
      <c r="T586" s="538"/>
      <c r="U586" s="538"/>
      <c r="V586" s="538"/>
    </row>
    <row r="587" spans="1:22" ht="15.75" hidden="1" customHeight="1">
      <c r="A587" s="579"/>
      <c r="B587" s="579"/>
      <c r="C587" s="599"/>
      <c r="D587" s="579"/>
      <c r="E587" s="579"/>
      <c r="F587" s="579"/>
      <c r="G587" s="579"/>
      <c r="H587" s="579"/>
      <c r="I587" s="579"/>
      <c r="J587" s="579"/>
      <c r="K587" s="579"/>
      <c r="L587" s="579"/>
      <c r="M587" s="579"/>
      <c r="N587" s="579"/>
      <c r="O587" s="579"/>
      <c r="P587" s="579"/>
      <c r="Q587" s="579"/>
      <c r="R587" s="538"/>
      <c r="S587" s="538"/>
      <c r="T587" s="538"/>
      <c r="U587" s="538"/>
      <c r="V587" s="538"/>
    </row>
    <row r="588" spans="1:22" ht="15.75" hidden="1" customHeight="1">
      <c r="A588" s="579"/>
      <c r="B588" s="579"/>
      <c r="C588" s="599"/>
      <c r="D588" s="579"/>
      <c r="E588" s="579"/>
      <c r="F588" s="579"/>
      <c r="G588" s="579"/>
      <c r="H588" s="579"/>
      <c r="I588" s="579"/>
      <c r="J588" s="579"/>
      <c r="K588" s="579"/>
      <c r="L588" s="579"/>
      <c r="M588" s="579"/>
      <c r="N588" s="579"/>
      <c r="O588" s="579"/>
      <c r="P588" s="579"/>
      <c r="Q588" s="579"/>
      <c r="R588" s="538"/>
      <c r="S588" s="538"/>
      <c r="T588" s="538"/>
      <c r="U588" s="538"/>
      <c r="V588" s="538"/>
    </row>
    <row r="589" spans="1:22" ht="15.75" hidden="1" customHeight="1">
      <c r="A589" s="579"/>
      <c r="B589" s="579"/>
      <c r="C589" s="599"/>
      <c r="D589" s="579"/>
      <c r="E589" s="579"/>
      <c r="F589" s="579"/>
      <c r="G589" s="579"/>
      <c r="H589" s="579"/>
      <c r="I589" s="579"/>
      <c r="J589" s="579"/>
      <c r="K589" s="579"/>
      <c r="L589" s="579"/>
      <c r="M589" s="579"/>
      <c r="N589" s="579"/>
      <c r="O589" s="579"/>
      <c r="P589" s="579"/>
      <c r="Q589" s="579"/>
      <c r="R589" s="538"/>
      <c r="S589" s="538"/>
      <c r="T589" s="538"/>
      <c r="U589" s="538"/>
      <c r="V589" s="538"/>
    </row>
    <row r="590" spans="1:22" ht="15.75" hidden="1" customHeight="1">
      <c r="A590" s="579"/>
      <c r="B590" s="579"/>
      <c r="C590" s="599"/>
      <c r="D590" s="579"/>
      <c r="E590" s="579"/>
      <c r="F590" s="579"/>
      <c r="G590" s="579"/>
      <c r="H590" s="579"/>
      <c r="I590" s="579"/>
      <c r="J590" s="579"/>
      <c r="K590" s="579"/>
      <c r="L590" s="579"/>
      <c r="M590" s="579"/>
      <c r="N590" s="579"/>
      <c r="O590" s="579"/>
      <c r="P590" s="579"/>
      <c r="Q590" s="579"/>
      <c r="R590" s="538"/>
      <c r="S590" s="538"/>
      <c r="T590" s="538"/>
      <c r="U590" s="538"/>
      <c r="V590" s="538"/>
    </row>
    <row r="591" spans="1:22" ht="15.75" hidden="1" customHeight="1">
      <c r="A591" s="579"/>
      <c r="B591" s="579"/>
      <c r="C591" s="599"/>
      <c r="D591" s="579"/>
      <c r="E591" s="579"/>
      <c r="F591" s="579"/>
      <c r="G591" s="579"/>
      <c r="H591" s="579"/>
      <c r="I591" s="579"/>
      <c r="J591" s="579"/>
      <c r="K591" s="579"/>
      <c r="L591" s="579"/>
      <c r="M591" s="579"/>
      <c r="N591" s="579"/>
      <c r="O591" s="579"/>
      <c r="P591" s="579"/>
      <c r="Q591" s="579"/>
      <c r="R591" s="538"/>
      <c r="S591" s="538"/>
      <c r="T591" s="538"/>
      <c r="U591" s="538"/>
      <c r="V591" s="538"/>
    </row>
    <row r="592" spans="1:22" ht="15.75" hidden="1" customHeight="1">
      <c r="A592" s="579"/>
      <c r="B592" s="579"/>
      <c r="C592" s="599"/>
      <c r="D592" s="579"/>
      <c r="E592" s="579"/>
      <c r="F592" s="579"/>
      <c r="G592" s="579"/>
      <c r="H592" s="579"/>
      <c r="I592" s="579"/>
      <c r="J592" s="579"/>
      <c r="K592" s="579"/>
      <c r="L592" s="579"/>
      <c r="M592" s="579"/>
      <c r="N592" s="579"/>
      <c r="O592" s="579"/>
      <c r="P592" s="579"/>
      <c r="Q592" s="579"/>
      <c r="R592" s="538"/>
      <c r="S592" s="538"/>
      <c r="T592" s="538"/>
      <c r="U592" s="538"/>
      <c r="V592" s="538"/>
    </row>
    <row r="593" spans="1:22" ht="15.75" hidden="1" customHeight="1">
      <c r="A593" s="579"/>
      <c r="B593" s="579"/>
      <c r="C593" s="599"/>
      <c r="D593" s="579"/>
      <c r="E593" s="579"/>
      <c r="F593" s="579"/>
      <c r="G593" s="579"/>
      <c r="H593" s="579"/>
      <c r="I593" s="579"/>
      <c r="J593" s="579"/>
      <c r="K593" s="579"/>
      <c r="L593" s="579"/>
      <c r="M593" s="579"/>
      <c r="N593" s="579"/>
      <c r="O593" s="579"/>
      <c r="P593" s="579"/>
      <c r="Q593" s="579"/>
      <c r="R593" s="538"/>
      <c r="S593" s="538"/>
      <c r="T593" s="538"/>
      <c r="U593" s="538"/>
      <c r="V593" s="538"/>
    </row>
    <row r="594" spans="1:22" ht="15.75" hidden="1" customHeight="1">
      <c r="A594" s="579"/>
      <c r="B594" s="579"/>
      <c r="C594" s="599"/>
      <c r="D594" s="579"/>
      <c r="E594" s="579"/>
      <c r="F594" s="579"/>
      <c r="G594" s="579"/>
      <c r="H594" s="579"/>
      <c r="I594" s="579"/>
      <c r="J594" s="579"/>
      <c r="K594" s="579"/>
      <c r="L594" s="579"/>
      <c r="M594" s="579"/>
      <c r="N594" s="579"/>
      <c r="O594" s="579"/>
      <c r="P594" s="579"/>
      <c r="Q594" s="579"/>
      <c r="R594" s="538"/>
      <c r="S594" s="538"/>
      <c r="T594" s="538"/>
      <c r="U594" s="538"/>
      <c r="V594" s="538"/>
    </row>
    <row r="595" spans="1:22" ht="15.75" hidden="1" customHeight="1">
      <c r="A595" s="579"/>
      <c r="B595" s="579"/>
      <c r="C595" s="599"/>
      <c r="D595" s="579"/>
      <c r="E595" s="579"/>
      <c r="F595" s="579"/>
      <c r="G595" s="579"/>
      <c r="H595" s="579"/>
      <c r="I595" s="579"/>
      <c r="J595" s="579"/>
      <c r="K595" s="579"/>
      <c r="L595" s="579"/>
      <c r="M595" s="579"/>
      <c r="N595" s="579"/>
      <c r="O595" s="579"/>
      <c r="P595" s="579"/>
      <c r="Q595" s="579"/>
      <c r="R595" s="538"/>
      <c r="S595" s="538"/>
      <c r="T595" s="538"/>
      <c r="U595" s="538"/>
      <c r="V595" s="538"/>
    </row>
    <row r="596" spans="1:22" ht="15.75" hidden="1" customHeight="1">
      <c r="A596" s="579"/>
      <c r="B596" s="579"/>
      <c r="C596" s="599"/>
      <c r="D596" s="579"/>
      <c r="E596" s="579"/>
      <c r="F596" s="579"/>
      <c r="G596" s="579"/>
      <c r="H596" s="579"/>
      <c r="I596" s="579"/>
      <c r="J596" s="579"/>
      <c r="K596" s="579"/>
      <c r="L596" s="579"/>
      <c r="M596" s="579"/>
      <c r="N596" s="579"/>
      <c r="O596" s="579"/>
      <c r="P596" s="579"/>
      <c r="Q596" s="579"/>
      <c r="R596" s="538"/>
      <c r="S596" s="538"/>
      <c r="T596" s="538"/>
      <c r="U596" s="538"/>
      <c r="V596" s="538"/>
    </row>
    <row r="597" spans="1:22" ht="15.75" hidden="1" customHeight="1">
      <c r="A597" s="579"/>
      <c r="B597" s="579"/>
      <c r="C597" s="599"/>
      <c r="D597" s="579"/>
      <c r="E597" s="579"/>
      <c r="F597" s="579"/>
      <c r="G597" s="579"/>
      <c r="H597" s="579"/>
      <c r="I597" s="579"/>
      <c r="J597" s="579"/>
      <c r="K597" s="579"/>
      <c r="L597" s="579"/>
      <c r="M597" s="579"/>
      <c r="N597" s="579"/>
      <c r="O597" s="579"/>
      <c r="P597" s="579"/>
      <c r="Q597" s="579"/>
      <c r="R597" s="538"/>
      <c r="S597" s="538"/>
      <c r="T597" s="538"/>
      <c r="U597" s="538"/>
      <c r="V597" s="538"/>
    </row>
    <row r="598" spans="1:22" ht="15.75" hidden="1" customHeight="1">
      <c r="A598" s="579"/>
      <c r="B598" s="579"/>
      <c r="C598" s="599"/>
      <c r="D598" s="579"/>
      <c r="E598" s="579"/>
      <c r="F598" s="579"/>
      <c r="G598" s="579"/>
      <c r="H598" s="579"/>
      <c r="I598" s="579"/>
      <c r="J598" s="579"/>
      <c r="K598" s="579"/>
      <c r="L598" s="579"/>
      <c r="M598" s="579"/>
      <c r="N598" s="579"/>
      <c r="O598" s="579"/>
      <c r="P598" s="579"/>
      <c r="Q598" s="579"/>
      <c r="R598" s="538"/>
      <c r="S598" s="538"/>
      <c r="T598" s="538"/>
      <c r="U598" s="538"/>
      <c r="V598" s="538"/>
    </row>
    <row r="599" spans="1:22" ht="15.75" hidden="1" customHeight="1">
      <c r="A599" s="579"/>
      <c r="B599" s="579"/>
      <c r="C599" s="599"/>
      <c r="D599" s="579"/>
      <c r="E599" s="579"/>
      <c r="F599" s="579"/>
      <c r="G599" s="579"/>
      <c r="H599" s="579"/>
      <c r="I599" s="579"/>
      <c r="J599" s="579"/>
      <c r="K599" s="579"/>
      <c r="L599" s="579"/>
      <c r="M599" s="579"/>
      <c r="N599" s="579"/>
      <c r="O599" s="579"/>
      <c r="P599" s="579"/>
      <c r="Q599" s="579"/>
      <c r="R599" s="538"/>
      <c r="S599" s="538"/>
      <c r="T599" s="538"/>
      <c r="U599" s="538"/>
      <c r="V599" s="538"/>
    </row>
    <row r="600" spans="1:22" ht="15.75" hidden="1" customHeight="1">
      <c r="A600" s="579"/>
      <c r="B600" s="579"/>
      <c r="C600" s="599"/>
      <c r="D600" s="579"/>
      <c r="E600" s="579"/>
      <c r="F600" s="579"/>
      <c r="G600" s="579"/>
      <c r="H600" s="579"/>
      <c r="I600" s="579"/>
      <c r="J600" s="579"/>
      <c r="K600" s="579"/>
      <c r="L600" s="579"/>
      <c r="M600" s="579"/>
      <c r="N600" s="579"/>
      <c r="O600" s="579"/>
      <c r="P600" s="579"/>
      <c r="Q600" s="579"/>
      <c r="R600" s="538"/>
      <c r="S600" s="538"/>
      <c r="T600" s="538"/>
      <c r="U600" s="538"/>
      <c r="V600" s="538"/>
    </row>
    <row r="601" spans="1:22" ht="15.75" hidden="1" customHeight="1">
      <c r="A601" s="579"/>
      <c r="B601" s="579"/>
      <c r="C601" s="599"/>
      <c r="D601" s="579"/>
      <c r="E601" s="579"/>
      <c r="F601" s="579"/>
      <c r="G601" s="579"/>
      <c r="H601" s="579"/>
      <c r="I601" s="579"/>
      <c r="J601" s="579"/>
      <c r="K601" s="579"/>
      <c r="L601" s="579"/>
      <c r="M601" s="579"/>
      <c r="N601" s="579"/>
      <c r="O601" s="579"/>
      <c r="P601" s="579"/>
      <c r="Q601" s="579"/>
      <c r="R601" s="538"/>
      <c r="S601" s="538"/>
      <c r="T601" s="538"/>
      <c r="U601" s="538"/>
      <c r="V601" s="538"/>
    </row>
    <row r="602" spans="1:22" ht="15.75" hidden="1" customHeight="1">
      <c r="A602" s="579"/>
      <c r="B602" s="579"/>
      <c r="C602" s="599"/>
      <c r="D602" s="579"/>
      <c r="E602" s="579"/>
      <c r="F602" s="579"/>
      <c r="G602" s="579"/>
      <c r="H602" s="579"/>
      <c r="I602" s="579"/>
      <c r="J602" s="579"/>
      <c r="K602" s="579"/>
      <c r="L602" s="579"/>
      <c r="M602" s="579"/>
      <c r="N602" s="579"/>
      <c r="O602" s="579"/>
      <c r="P602" s="579"/>
      <c r="Q602" s="579"/>
      <c r="R602" s="538"/>
      <c r="S602" s="538"/>
      <c r="T602" s="538"/>
      <c r="U602" s="538"/>
      <c r="V602" s="538"/>
    </row>
    <row r="603" spans="1:22" ht="15.75" hidden="1" customHeight="1">
      <c r="A603" s="579"/>
      <c r="B603" s="579"/>
      <c r="C603" s="599"/>
      <c r="D603" s="579"/>
      <c r="E603" s="579"/>
      <c r="F603" s="579"/>
      <c r="G603" s="579"/>
      <c r="H603" s="579"/>
      <c r="I603" s="579"/>
      <c r="J603" s="579"/>
      <c r="K603" s="579"/>
      <c r="L603" s="579"/>
      <c r="M603" s="579"/>
      <c r="N603" s="579"/>
      <c r="O603" s="579"/>
      <c r="P603" s="579"/>
      <c r="Q603" s="579"/>
      <c r="R603" s="538"/>
      <c r="S603" s="538"/>
      <c r="T603" s="538"/>
      <c r="U603" s="538"/>
      <c r="V603" s="538"/>
    </row>
    <row r="604" spans="1:22" ht="15.75" hidden="1" customHeight="1">
      <c r="A604" s="579"/>
      <c r="B604" s="579"/>
      <c r="C604" s="599"/>
      <c r="D604" s="579"/>
      <c r="E604" s="579"/>
      <c r="F604" s="579"/>
      <c r="G604" s="579"/>
      <c r="H604" s="579"/>
      <c r="I604" s="579"/>
      <c r="J604" s="579"/>
      <c r="K604" s="579"/>
      <c r="L604" s="579"/>
      <c r="M604" s="579"/>
      <c r="N604" s="579"/>
      <c r="O604" s="579"/>
      <c r="P604" s="579"/>
      <c r="Q604" s="579"/>
      <c r="R604" s="538"/>
      <c r="S604" s="538"/>
      <c r="T604" s="538"/>
      <c r="U604" s="538"/>
      <c r="V604" s="538"/>
    </row>
    <row r="605" spans="1:22" ht="15.75" hidden="1" customHeight="1">
      <c r="A605" s="579"/>
      <c r="B605" s="579"/>
      <c r="C605" s="599"/>
      <c r="D605" s="579"/>
      <c r="E605" s="579"/>
      <c r="F605" s="579"/>
      <c r="G605" s="579"/>
      <c r="H605" s="579"/>
      <c r="I605" s="579"/>
      <c r="J605" s="579"/>
      <c r="K605" s="579"/>
      <c r="L605" s="579"/>
      <c r="M605" s="579"/>
      <c r="N605" s="579"/>
      <c r="O605" s="579"/>
      <c r="P605" s="579"/>
      <c r="Q605" s="579"/>
      <c r="R605" s="538"/>
      <c r="S605" s="538"/>
      <c r="T605" s="538"/>
      <c r="U605" s="538"/>
      <c r="V605" s="538"/>
    </row>
    <row r="606" spans="1:22" ht="15.75" hidden="1" customHeight="1">
      <c r="A606" s="579"/>
      <c r="B606" s="579"/>
      <c r="C606" s="599"/>
      <c r="D606" s="579"/>
      <c r="E606" s="579"/>
      <c r="F606" s="579"/>
      <c r="G606" s="579"/>
      <c r="H606" s="579"/>
      <c r="I606" s="579"/>
      <c r="J606" s="579"/>
      <c r="K606" s="579"/>
      <c r="L606" s="579"/>
      <c r="M606" s="579"/>
      <c r="N606" s="579"/>
      <c r="O606" s="579"/>
      <c r="P606" s="579"/>
      <c r="Q606" s="579"/>
      <c r="R606" s="538"/>
      <c r="S606" s="538"/>
      <c r="T606" s="538"/>
      <c r="U606" s="538"/>
      <c r="V606" s="538"/>
    </row>
    <row r="607" spans="1:22" ht="15.75" hidden="1" customHeight="1">
      <c r="A607" s="579"/>
      <c r="B607" s="579"/>
      <c r="C607" s="599"/>
      <c r="D607" s="579"/>
      <c r="E607" s="579"/>
      <c r="F607" s="579"/>
      <c r="G607" s="579"/>
      <c r="H607" s="579"/>
      <c r="I607" s="579"/>
      <c r="J607" s="579"/>
      <c r="K607" s="579"/>
      <c r="L607" s="579"/>
      <c r="M607" s="579"/>
      <c r="N607" s="579"/>
      <c r="O607" s="579"/>
      <c r="P607" s="579"/>
      <c r="Q607" s="579"/>
      <c r="R607" s="538"/>
      <c r="S607" s="538"/>
      <c r="T607" s="538"/>
      <c r="U607" s="538"/>
      <c r="V607" s="538"/>
    </row>
    <row r="608" spans="1:22" ht="15.75" hidden="1" customHeight="1">
      <c r="A608" s="579"/>
      <c r="B608" s="579"/>
      <c r="C608" s="599"/>
      <c r="D608" s="579"/>
      <c r="E608" s="579"/>
      <c r="F608" s="579"/>
      <c r="G608" s="579"/>
      <c r="H608" s="579"/>
      <c r="I608" s="579"/>
      <c r="J608" s="579"/>
      <c r="K608" s="579"/>
      <c r="L608" s="579"/>
      <c r="M608" s="579"/>
      <c r="N608" s="579"/>
      <c r="O608" s="579"/>
      <c r="P608" s="579"/>
      <c r="Q608" s="579"/>
      <c r="R608" s="538"/>
      <c r="S608" s="538"/>
      <c r="T608" s="538"/>
      <c r="U608" s="538"/>
      <c r="V608" s="538"/>
    </row>
    <row r="609" spans="1:22" ht="15.75" hidden="1" customHeight="1">
      <c r="A609" s="579"/>
      <c r="B609" s="579"/>
      <c r="C609" s="599"/>
      <c r="D609" s="579"/>
      <c r="E609" s="579"/>
      <c r="F609" s="579"/>
      <c r="G609" s="579"/>
      <c r="H609" s="579"/>
      <c r="I609" s="579"/>
      <c r="J609" s="579"/>
      <c r="K609" s="579"/>
      <c r="L609" s="579"/>
      <c r="M609" s="579"/>
      <c r="N609" s="579"/>
      <c r="O609" s="579"/>
      <c r="P609" s="579"/>
      <c r="Q609" s="579"/>
      <c r="R609" s="538"/>
      <c r="S609" s="538"/>
      <c r="T609" s="538"/>
      <c r="U609" s="538"/>
      <c r="V609" s="538"/>
    </row>
    <row r="610" spans="1:22" ht="15.75" hidden="1" customHeight="1">
      <c r="A610" s="579"/>
      <c r="B610" s="579"/>
      <c r="C610" s="599"/>
      <c r="D610" s="579"/>
      <c r="E610" s="579"/>
      <c r="F610" s="579"/>
      <c r="G610" s="579"/>
      <c r="H610" s="579"/>
      <c r="I610" s="579"/>
      <c r="J610" s="579"/>
      <c r="K610" s="579"/>
      <c r="L610" s="579"/>
      <c r="M610" s="579"/>
      <c r="N610" s="579"/>
      <c r="O610" s="579"/>
      <c r="P610" s="579"/>
      <c r="Q610" s="579"/>
      <c r="R610" s="538"/>
      <c r="S610" s="538"/>
      <c r="T610" s="538"/>
      <c r="U610" s="538"/>
      <c r="V610" s="538"/>
    </row>
    <row r="611" spans="1:22" ht="15.75" hidden="1" customHeight="1">
      <c r="A611" s="579"/>
      <c r="B611" s="579"/>
      <c r="C611" s="599"/>
      <c r="D611" s="579"/>
      <c r="E611" s="579"/>
      <c r="F611" s="579"/>
      <c r="G611" s="579"/>
      <c r="H611" s="579"/>
      <c r="I611" s="579"/>
      <c r="J611" s="579"/>
      <c r="K611" s="579"/>
      <c r="L611" s="579"/>
      <c r="M611" s="579"/>
      <c r="N611" s="579"/>
      <c r="O611" s="579"/>
      <c r="P611" s="579"/>
      <c r="Q611" s="579"/>
      <c r="R611" s="538"/>
      <c r="S611" s="538"/>
      <c r="T611" s="538"/>
      <c r="U611" s="538"/>
      <c r="V611" s="538"/>
    </row>
    <row r="612" spans="1:22" ht="15.75" hidden="1" customHeight="1">
      <c r="A612" s="579"/>
      <c r="B612" s="579"/>
      <c r="C612" s="599"/>
      <c r="D612" s="579"/>
      <c r="E612" s="579"/>
      <c r="F612" s="579"/>
      <c r="G612" s="579"/>
      <c r="H612" s="579"/>
      <c r="I612" s="579"/>
      <c r="J612" s="579"/>
      <c r="K612" s="579"/>
      <c r="L612" s="579"/>
      <c r="M612" s="579"/>
      <c r="N612" s="579"/>
      <c r="O612" s="579"/>
      <c r="P612" s="579"/>
      <c r="Q612" s="579"/>
      <c r="R612" s="538"/>
      <c r="S612" s="538"/>
      <c r="T612" s="538"/>
      <c r="U612" s="538"/>
      <c r="V612" s="538"/>
    </row>
    <row r="613" spans="1:22" ht="15.75" hidden="1" customHeight="1">
      <c r="A613" s="579"/>
      <c r="B613" s="579"/>
      <c r="C613" s="599"/>
      <c r="D613" s="579"/>
      <c r="E613" s="579"/>
      <c r="F613" s="579"/>
      <c r="G613" s="579"/>
      <c r="H613" s="579"/>
      <c r="I613" s="579"/>
      <c r="J613" s="579"/>
      <c r="K613" s="579"/>
      <c r="L613" s="579"/>
      <c r="M613" s="579"/>
      <c r="N613" s="579"/>
      <c r="O613" s="579"/>
      <c r="P613" s="579"/>
      <c r="Q613" s="579"/>
      <c r="R613" s="538"/>
      <c r="S613" s="538"/>
      <c r="T613" s="538"/>
      <c r="U613" s="538"/>
      <c r="V613" s="538"/>
    </row>
    <row r="614" spans="1:22" ht="15.75" hidden="1" customHeight="1">
      <c r="A614" s="579"/>
      <c r="B614" s="579"/>
      <c r="C614" s="599"/>
      <c r="D614" s="579"/>
      <c r="E614" s="579"/>
      <c r="F614" s="579"/>
      <c r="G614" s="579"/>
      <c r="H614" s="579"/>
      <c r="I614" s="579"/>
      <c r="J614" s="579"/>
      <c r="K614" s="579"/>
      <c r="L614" s="579"/>
      <c r="M614" s="579"/>
      <c r="N614" s="579"/>
      <c r="O614" s="579"/>
      <c r="P614" s="579"/>
      <c r="Q614" s="579"/>
      <c r="R614" s="538"/>
      <c r="S614" s="538"/>
      <c r="T614" s="538"/>
      <c r="U614" s="538"/>
      <c r="V614" s="538"/>
    </row>
    <row r="615" spans="1:22" ht="15.75" hidden="1" customHeight="1">
      <c r="A615" s="579"/>
      <c r="B615" s="579"/>
      <c r="C615" s="599"/>
      <c r="D615" s="579"/>
      <c r="E615" s="579"/>
      <c r="F615" s="579"/>
      <c r="G615" s="579"/>
      <c r="H615" s="579"/>
      <c r="I615" s="579"/>
      <c r="J615" s="579"/>
      <c r="K615" s="579"/>
      <c r="L615" s="579"/>
      <c r="M615" s="579"/>
      <c r="N615" s="579"/>
      <c r="O615" s="579"/>
      <c r="P615" s="579"/>
      <c r="Q615" s="579"/>
      <c r="R615" s="538"/>
      <c r="S615" s="538"/>
      <c r="T615" s="538"/>
      <c r="U615" s="538"/>
      <c r="V615" s="538"/>
    </row>
    <row r="616" spans="1:22" ht="15.75" hidden="1" customHeight="1">
      <c r="A616" s="579"/>
      <c r="B616" s="579"/>
      <c r="C616" s="599"/>
      <c r="D616" s="579"/>
      <c r="E616" s="579"/>
      <c r="F616" s="579"/>
      <c r="G616" s="579"/>
      <c r="H616" s="579"/>
      <c r="I616" s="579"/>
      <c r="J616" s="579"/>
      <c r="K616" s="579"/>
      <c r="L616" s="579"/>
      <c r="M616" s="579"/>
      <c r="N616" s="579"/>
      <c r="O616" s="579"/>
      <c r="P616" s="579"/>
      <c r="Q616" s="579"/>
      <c r="R616" s="538"/>
      <c r="S616" s="538"/>
      <c r="T616" s="538"/>
      <c r="U616" s="538"/>
      <c r="V616" s="538"/>
    </row>
    <row r="617" spans="1:22" ht="15.75" hidden="1" customHeight="1">
      <c r="A617" s="579"/>
      <c r="B617" s="579"/>
      <c r="C617" s="599"/>
      <c r="D617" s="579"/>
      <c r="E617" s="579"/>
      <c r="F617" s="579"/>
      <c r="G617" s="579"/>
      <c r="H617" s="579"/>
      <c r="I617" s="579"/>
      <c r="J617" s="579"/>
      <c r="K617" s="579"/>
      <c r="L617" s="579"/>
      <c r="M617" s="579"/>
      <c r="N617" s="579"/>
      <c r="O617" s="579"/>
      <c r="P617" s="579"/>
      <c r="Q617" s="579"/>
      <c r="R617" s="538"/>
      <c r="S617" s="538"/>
      <c r="T617" s="538"/>
      <c r="U617" s="538"/>
      <c r="V617" s="538"/>
    </row>
    <row r="618" spans="1:22" ht="15.75" hidden="1" customHeight="1">
      <c r="A618" s="579"/>
      <c r="B618" s="579"/>
      <c r="C618" s="599"/>
      <c r="D618" s="579"/>
      <c r="E618" s="579"/>
      <c r="F618" s="579"/>
      <c r="G618" s="579"/>
      <c r="H618" s="579"/>
      <c r="I618" s="579"/>
      <c r="J618" s="579"/>
      <c r="K618" s="579"/>
      <c r="L618" s="579"/>
      <c r="M618" s="579"/>
      <c r="N618" s="579"/>
      <c r="O618" s="579"/>
      <c r="P618" s="579"/>
      <c r="Q618" s="579"/>
      <c r="R618" s="538"/>
      <c r="S618" s="538"/>
      <c r="T618" s="538"/>
      <c r="U618" s="538"/>
      <c r="V618" s="538"/>
    </row>
    <row r="619" spans="1:22" ht="15.75" hidden="1" customHeight="1">
      <c r="A619" s="579"/>
      <c r="B619" s="579"/>
      <c r="C619" s="599"/>
      <c r="D619" s="579"/>
      <c r="E619" s="579"/>
      <c r="F619" s="579"/>
      <c r="G619" s="579"/>
      <c r="H619" s="579"/>
      <c r="I619" s="579"/>
      <c r="J619" s="579"/>
      <c r="K619" s="579"/>
      <c r="L619" s="579"/>
      <c r="M619" s="579"/>
      <c r="N619" s="579"/>
      <c r="O619" s="579"/>
      <c r="P619" s="579"/>
      <c r="Q619" s="579"/>
      <c r="R619" s="538"/>
      <c r="S619" s="538"/>
      <c r="T619" s="538"/>
      <c r="U619" s="538"/>
      <c r="V619" s="538"/>
    </row>
    <row r="620" spans="1:22" ht="15.75" hidden="1" customHeight="1">
      <c r="A620" s="579"/>
      <c r="B620" s="579"/>
      <c r="C620" s="599"/>
      <c r="D620" s="579"/>
      <c r="E620" s="579"/>
      <c r="F620" s="579"/>
      <c r="G620" s="579"/>
      <c r="H620" s="579"/>
      <c r="I620" s="579"/>
      <c r="J620" s="579"/>
      <c r="K620" s="579"/>
      <c r="L620" s="579"/>
      <c r="M620" s="579"/>
      <c r="N620" s="579"/>
      <c r="O620" s="579"/>
      <c r="P620" s="579"/>
      <c r="Q620" s="579"/>
      <c r="R620" s="538"/>
      <c r="S620" s="538"/>
      <c r="T620" s="538"/>
      <c r="U620" s="538"/>
      <c r="V620" s="538"/>
    </row>
    <row r="621" spans="1:22" ht="15.75" hidden="1" customHeight="1">
      <c r="A621" s="579"/>
      <c r="B621" s="579"/>
      <c r="C621" s="599"/>
      <c r="D621" s="579"/>
      <c r="E621" s="579"/>
      <c r="F621" s="579"/>
      <c r="G621" s="579"/>
      <c r="H621" s="579"/>
      <c r="I621" s="579"/>
      <c r="J621" s="579"/>
      <c r="K621" s="579"/>
      <c r="L621" s="579"/>
      <c r="M621" s="579"/>
      <c r="N621" s="579"/>
      <c r="O621" s="579"/>
      <c r="P621" s="579"/>
      <c r="Q621" s="579"/>
      <c r="R621" s="538"/>
      <c r="S621" s="538"/>
      <c r="T621" s="538"/>
      <c r="U621" s="538"/>
      <c r="V621" s="538"/>
    </row>
    <row r="622" spans="1:22" ht="15.75" hidden="1" customHeight="1">
      <c r="A622" s="579"/>
      <c r="B622" s="579"/>
      <c r="C622" s="599"/>
      <c r="D622" s="579"/>
      <c r="E622" s="579"/>
      <c r="F622" s="579"/>
      <c r="G622" s="579"/>
      <c r="H622" s="579"/>
      <c r="I622" s="579"/>
      <c r="J622" s="579"/>
      <c r="K622" s="579"/>
      <c r="L622" s="579"/>
      <c r="M622" s="579"/>
      <c r="N622" s="579"/>
      <c r="O622" s="579"/>
      <c r="P622" s="579"/>
      <c r="Q622" s="579"/>
      <c r="R622" s="538"/>
      <c r="S622" s="538"/>
      <c r="T622" s="538"/>
      <c r="U622" s="538"/>
      <c r="V622" s="538"/>
    </row>
    <row r="623" spans="1:22" ht="15.75" hidden="1" customHeight="1">
      <c r="A623" s="579"/>
      <c r="B623" s="579"/>
      <c r="C623" s="599"/>
      <c r="D623" s="579"/>
      <c r="E623" s="579"/>
      <c r="F623" s="579"/>
      <c r="G623" s="579"/>
      <c r="H623" s="579"/>
      <c r="I623" s="579"/>
      <c r="J623" s="579"/>
      <c r="K623" s="579"/>
      <c r="L623" s="579"/>
      <c r="M623" s="579"/>
      <c r="N623" s="579"/>
      <c r="O623" s="579"/>
      <c r="P623" s="579"/>
      <c r="Q623" s="579"/>
      <c r="R623" s="538"/>
      <c r="S623" s="538"/>
      <c r="T623" s="538"/>
      <c r="U623" s="538"/>
      <c r="V623" s="538"/>
    </row>
    <row r="624" spans="1:22" ht="15.75" hidden="1" customHeight="1">
      <c r="A624" s="579"/>
      <c r="B624" s="579"/>
      <c r="C624" s="599"/>
      <c r="D624" s="579"/>
      <c r="E624" s="579"/>
      <c r="F624" s="579"/>
      <c r="G624" s="579"/>
      <c r="H624" s="579"/>
      <c r="I624" s="579"/>
      <c r="J624" s="579"/>
      <c r="K624" s="579"/>
      <c r="L624" s="579"/>
      <c r="M624" s="579"/>
      <c r="N624" s="579"/>
      <c r="O624" s="579"/>
      <c r="P624" s="579"/>
      <c r="Q624" s="579"/>
      <c r="R624" s="538"/>
      <c r="S624" s="538"/>
      <c r="T624" s="538"/>
      <c r="U624" s="538"/>
      <c r="V624" s="538"/>
    </row>
    <row r="625" spans="1:22" ht="15.75" hidden="1" customHeight="1">
      <c r="A625" s="579"/>
      <c r="B625" s="579"/>
      <c r="C625" s="599"/>
      <c r="D625" s="579"/>
      <c r="E625" s="579"/>
      <c r="F625" s="579"/>
      <c r="G625" s="579"/>
      <c r="H625" s="579"/>
      <c r="I625" s="579"/>
      <c r="J625" s="579"/>
      <c r="K625" s="579"/>
      <c r="L625" s="579"/>
      <c r="M625" s="579"/>
      <c r="N625" s="579"/>
      <c r="O625" s="579"/>
      <c r="P625" s="579"/>
      <c r="Q625" s="579"/>
      <c r="R625" s="538"/>
      <c r="S625" s="538"/>
      <c r="T625" s="538"/>
      <c r="U625" s="538"/>
      <c r="V625" s="538"/>
    </row>
    <row r="626" spans="1:22" ht="15.75" hidden="1" customHeight="1">
      <c r="A626" s="579"/>
      <c r="B626" s="579"/>
      <c r="C626" s="599"/>
      <c r="D626" s="579"/>
      <c r="E626" s="579"/>
      <c r="F626" s="579"/>
      <c r="G626" s="579"/>
      <c r="H626" s="579"/>
      <c r="I626" s="579"/>
      <c r="J626" s="579"/>
      <c r="K626" s="579"/>
      <c r="L626" s="579"/>
      <c r="M626" s="579"/>
      <c r="N626" s="579"/>
      <c r="O626" s="579"/>
      <c r="P626" s="579"/>
      <c r="Q626" s="579"/>
      <c r="R626" s="538"/>
      <c r="S626" s="538"/>
      <c r="T626" s="538"/>
      <c r="U626" s="538"/>
      <c r="V626" s="538"/>
    </row>
    <row r="627" spans="1:22" ht="15.75" hidden="1" customHeight="1">
      <c r="A627" s="579"/>
      <c r="B627" s="579"/>
      <c r="C627" s="599"/>
      <c r="D627" s="579"/>
      <c r="E627" s="579"/>
      <c r="F627" s="579"/>
      <c r="G627" s="579"/>
      <c r="H627" s="579"/>
      <c r="I627" s="579"/>
      <c r="J627" s="579"/>
      <c r="K627" s="579"/>
      <c r="L627" s="579"/>
      <c r="M627" s="579"/>
      <c r="N627" s="579"/>
      <c r="O627" s="579"/>
      <c r="P627" s="579"/>
      <c r="Q627" s="579"/>
      <c r="R627" s="538"/>
      <c r="S627" s="538"/>
      <c r="T627" s="538"/>
      <c r="U627" s="538"/>
      <c r="V627" s="538"/>
    </row>
    <row r="628" spans="1:22" ht="15.75" hidden="1" customHeight="1">
      <c r="A628" s="579"/>
      <c r="B628" s="579"/>
      <c r="C628" s="599"/>
      <c r="D628" s="579"/>
      <c r="E628" s="579"/>
      <c r="F628" s="579"/>
      <c r="G628" s="579"/>
      <c r="H628" s="579"/>
      <c r="I628" s="579"/>
      <c r="J628" s="579"/>
      <c r="K628" s="579"/>
      <c r="L628" s="579"/>
      <c r="M628" s="579"/>
      <c r="N628" s="579"/>
      <c r="O628" s="579"/>
      <c r="P628" s="579"/>
      <c r="Q628" s="579"/>
      <c r="R628" s="538"/>
      <c r="S628" s="538"/>
      <c r="T628" s="538"/>
      <c r="U628" s="538"/>
      <c r="V628" s="538"/>
    </row>
    <row r="629" spans="1:22" ht="15.75" hidden="1" customHeight="1">
      <c r="A629" s="579"/>
      <c r="B629" s="579"/>
      <c r="C629" s="599"/>
      <c r="D629" s="579"/>
      <c r="E629" s="579"/>
      <c r="F629" s="579"/>
      <c r="G629" s="579"/>
      <c r="H629" s="579"/>
      <c r="I629" s="579"/>
      <c r="J629" s="579"/>
      <c r="K629" s="579"/>
      <c r="L629" s="579"/>
      <c r="M629" s="579"/>
      <c r="N629" s="579"/>
      <c r="O629" s="579"/>
      <c r="P629" s="579"/>
      <c r="Q629" s="579"/>
      <c r="R629" s="538"/>
      <c r="S629" s="538"/>
      <c r="T629" s="538"/>
      <c r="U629" s="538"/>
      <c r="V629" s="538"/>
    </row>
    <row r="630" spans="1:22" ht="15.75" hidden="1" customHeight="1">
      <c r="A630" s="579"/>
      <c r="B630" s="579"/>
      <c r="C630" s="599"/>
      <c r="D630" s="579"/>
      <c r="E630" s="579"/>
      <c r="F630" s="579"/>
      <c r="G630" s="579"/>
      <c r="H630" s="579"/>
      <c r="I630" s="579"/>
      <c r="J630" s="579"/>
      <c r="K630" s="579"/>
      <c r="L630" s="579"/>
      <c r="M630" s="579"/>
      <c r="N630" s="579"/>
      <c r="O630" s="579"/>
      <c r="P630" s="579"/>
      <c r="Q630" s="579"/>
      <c r="R630" s="538"/>
      <c r="S630" s="538"/>
      <c r="T630" s="538"/>
      <c r="U630" s="538"/>
      <c r="V630" s="538"/>
    </row>
    <row r="631" spans="1:22" ht="15.75" hidden="1" customHeight="1">
      <c r="A631" s="579"/>
      <c r="B631" s="579"/>
      <c r="C631" s="599"/>
      <c r="D631" s="579"/>
      <c r="E631" s="579"/>
      <c r="F631" s="579"/>
      <c r="G631" s="579"/>
      <c r="H631" s="579"/>
      <c r="I631" s="579"/>
      <c r="J631" s="579"/>
      <c r="K631" s="579"/>
      <c r="L631" s="579"/>
      <c r="M631" s="579"/>
      <c r="N631" s="579"/>
      <c r="O631" s="579"/>
      <c r="P631" s="579"/>
      <c r="Q631" s="579"/>
      <c r="R631" s="538"/>
      <c r="S631" s="538"/>
      <c r="T631" s="538"/>
      <c r="U631" s="538"/>
      <c r="V631" s="538"/>
    </row>
    <row r="632" spans="1:22" ht="15.75" hidden="1" customHeight="1">
      <c r="A632" s="579"/>
      <c r="B632" s="579"/>
      <c r="C632" s="599"/>
      <c r="D632" s="579"/>
      <c r="E632" s="579"/>
      <c r="F632" s="579"/>
      <c r="G632" s="579"/>
      <c r="H632" s="579"/>
      <c r="I632" s="579"/>
      <c r="J632" s="579"/>
      <c r="K632" s="579"/>
      <c r="L632" s="579"/>
      <c r="M632" s="579"/>
      <c r="N632" s="579"/>
      <c r="O632" s="579"/>
      <c r="P632" s="579"/>
      <c r="Q632" s="579"/>
      <c r="R632" s="538"/>
      <c r="S632" s="538"/>
      <c r="T632" s="538"/>
      <c r="U632" s="538"/>
      <c r="V632" s="538"/>
    </row>
    <row r="633" spans="1:22" ht="15.75" hidden="1" customHeight="1">
      <c r="A633" s="579"/>
      <c r="B633" s="579"/>
      <c r="C633" s="599"/>
      <c r="D633" s="579"/>
      <c r="E633" s="579"/>
      <c r="F633" s="579"/>
      <c r="G633" s="579"/>
      <c r="H633" s="579"/>
      <c r="I633" s="579"/>
      <c r="J633" s="579"/>
      <c r="K633" s="579"/>
      <c r="L633" s="579"/>
      <c r="M633" s="579"/>
      <c r="N633" s="579"/>
      <c r="O633" s="579"/>
      <c r="P633" s="579"/>
      <c r="Q633" s="579"/>
      <c r="R633" s="538"/>
      <c r="S633" s="538"/>
      <c r="T633" s="538"/>
      <c r="U633" s="538"/>
      <c r="V633" s="538"/>
    </row>
    <row r="634" spans="1:22" ht="15.75" hidden="1" customHeight="1">
      <c r="A634" s="579"/>
      <c r="B634" s="579"/>
      <c r="C634" s="599"/>
      <c r="D634" s="579"/>
      <c r="E634" s="579"/>
      <c r="F634" s="579"/>
      <c r="G634" s="579"/>
      <c r="H634" s="579"/>
      <c r="I634" s="579"/>
      <c r="J634" s="579"/>
      <c r="K634" s="579"/>
      <c r="L634" s="579"/>
      <c r="M634" s="579"/>
      <c r="N634" s="579"/>
      <c r="O634" s="579"/>
      <c r="P634" s="579"/>
      <c r="Q634" s="579"/>
      <c r="R634" s="538"/>
      <c r="S634" s="538"/>
      <c r="T634" s="538"/>
      <c r="U634" s="538"/>
      <c r="V634" s="538"/>
    </row>
    <row r="635" spans="1:22" ht="15.75" hidden="1" customHeight="1">
      <c r="A635" s="579"/>
      <c r="B635" s="579"/>
      <c r="C635" s="599"/>
      <c r="D635" s="579"/>
      <c r="E635" s="579"/>
      <c r="F635" s="579"/>
      <c r="G635" s="579"/>
      <c r="H635" s="579"/>
      <c r="I635" s="579"/>
      <c r="J635" s="579"/>
      <c r="K635" s="579"/>
      <c r="L635" s="579"/>
      <c r="M635" s="579"/>
      <c r="N635" s="579"/>
      <c r="O635" s="579"/>
      <c r="P635" s="579"/>
      <c r="Q635" s="579"/>
      <c r="R635" s="538"/>
      <c r="S635" s="538"/>
      <c r="T635" s="538"/>
      <c r="U635" s="538"/>
      <c r="V635" s="538"/>
    </row>
    <row r="636" spans="1:22" ht="15.75" hidden="1" customHeight="1">
      <c r="A636" s="579"/>
      <c r="B636" s="579"/>
      <c r="C636" s="599"/>
      <c r="D636" s="579"/>
      <c r="E636" s="579"/>
      <c r="F636" s="579"/>
      <c r="G636" s="579"/>
      <c r="H636" s="579"/>
      <c r="I636" s="579"/>
      <c r="J636" s="579"/>
      <c r="K636" s="579"/>
      <c r="L636" s="579"/>
      <c r="M636" s="579"/>
      <c r="N636" s="579"/>
      <c r="O636" s="579"/>
      <c r="P636" s="579"/>
      <c r="Q636" s="579"/>
      <c r="R636" s="538"/>
      <c r="S636" s="538"/>
      <c r="T636" s="538"/>
      <c r="U636" s="538"/>
      <c r="V636" s="538"/>
    </row>
    <row r="637" spans="1:22" ht="15.75" hidden="1" customHeight="1">
      <c r="A637" s="579"/>
      <c r="B637" s="579"/>
      <c r="C637" s="599"/>
      <c r="D637" s="579"/>
      <c r="E637" s="579"/>
      <c r="F637" s="579"/>
      <c r="G637" s="579"/>
      <c r="H637" s="579"/>
      <c r="I637" s="579"/>
      <c r="J637" s="579"/>
      <c r="K637" s="579"/>
      <c r="L637" s="579"/>
      <c r="M637" s="579"/>
      <c r="N637" s="579"/>
      <c r="O637" s="579"/>
      <c r="P637" s="579"/>
      <c r="Q637" s="579"/>
      <c r="R637" s="538"/>
      <c r="S637" s="538"/>
      <c r="T637" s="538"/>
      <c r="U637" s="538"/>
      <c r="V637" s="538"/>
    </row>
    <row r="638" spans="1:22" ht="15.75" hidden="1" customHeight="1">
      <c r="A638" s="579"/>
      <c r="B638" s="579"/>
      <c r="C638" s="599"/>
      <c r="D638" s="579"/>
      <c r="E638" s="579"/>
      <c r="F638" s="579"/>
      <c r="G638" s="579"/>
      <c r="H638" s="579"/>
      <c r="I638" s="579"/>
      <c r="J638" s="579"/>
      <c r="K638" s="579"/>
      <c r="L638" s="579"/>
      <c r="M638" s="579"/>
      <c r="N638" s="579"/>
      <c r="O638" s="579"/>
      <c r="P638" s="579"/>
      <c r="Q638" s="579"/>
      <c r="R638" s="538"/>
      <c r="S638" s="538"/>
      <c r="T638" s="538"/>
      <c r="U638" s="538"/>
      <c r="V638" s="538"/>
    </row>
    <row r="639" spans="1:22" ht="15.75" hidden="1" customHeight="1">
      <c r="A639" s="579"/>
      <c r="B639" s="579"/>
      <c r="C639" s="599"/>
      <c r="D639" s="579"/>
      <c r="E639" s="579"/>
      <c r="F639" s="579"/>
      <c r="G639" s="579"/>
      <c r="H639" s="579"/>
      <c r="I639" s="579"/>
      <c r="J639" s="579"/>
      <c r="K639" s="579"/>
      <c r="L639" s="579"/>
      <c r="M639" s="579"/>
      <c r="N639" s="579"/>
      <c r="O639" s="579"/>
      <c r="P639" s="579"/>
      <c r="Q639" s="579"/>
      <c r="R639" s="538"/>
      <c r="S639" s="538"/>
      <c r="T639" s="538"/>
      <c r="U639" s="538"/>
      <c r="V639" s="538"/>
    </row>
    <row r="640" spans="1:22" ht="15.75" hidden="1" customHeight="1">
      <c r="A640" s="579"/>
      <c r="B640" s="579"/>
      <c r="C640" s="599"/>
      <c r="D640" s="579"/>
      <c r="E640" s="579"/>
      <c r="F640" s="579"/>
      <c r="G640" s="579"/>
      <c r="H640" s="579"/>
      <c r="I640" s="579"/>
      <c r="J640" s="579"/>
      <c r="K640" s="579"/>
      <c r="L640" s="579"/>
      <c r="M640" s="579"/>
      <c r="N640" s="579"/>
      <c r="O640" s="579"/>
      <c r="P640" s="579"/>
      <c r="Q640" s="579"/>
      <c r="R640" s="538"/>
      <c r="S640" s="538"/>
      <c r="T640" s="538"/>
      <c r="U640" s="538"/>
      <c r="V640" s="538"/>
    </row>
    <row r="641" spans="1:22" ht="15.75" hidden="1" customHeight="1">
      <c r="A641" s="579"/>
      <c r="B641" s="579"/>
      <c r="C641" s="599"/>
      <c r="D641" s="579"/>
      <c r="E641" s="579"/>
      <c r="F641" s="579"/>
      <c r="G641" s="579"/>
      <c r="H641" s="579"/>
      <c r="I641" s="579"/>
      <c r="J641" s="579"/>
      <c r="K641" s="579"/>
      <c r="L641" s="579"/>
      <c r="M641" s="579"/>
      <c r="N641" s="579"/>
      <c r="O641" s="579"/>
      <c r="P641" s="579"/>
      <c r="Q641" s="579"/>
      <c r="R641" s="538"/>
      <c r="S641" s="538"/>
      <c r="T641" s="538"/>
      <c r="U641" s="538"/>
      <c r="V641" s="538"/>
    </row>
    <row r="642" spans="1:22" ht="15.75" hidden="1" customHeight="1">
      <c r="A642" s="579"/>
      <c r="B642" s="579"/>
      <c r="C642" s="599"/>
      <c r="D642" s="579"/>
      <c r="E642" s="579"/>
      <c r="F642" s="579"/>
      <c r="G642" s="579"/>
      <c r="H642" s="579"/>
      <c r="I642" s="579"/>
      <c r="J642" s="579"/>
      <c r="K642" s="579"/>
      <c r="L642" s="579"/>
      <c r="M642" s="579"/>
      <c r="N642" s="579"/>
      <c r="O642" s="579"/>
      <c r="P642" s="579"/>
      <c r="Q642" s="579"/>
      <c r="R642" s="538"/>
      <c r="S642" s="538"/>
      <c r="T642" s="538"/>
      <c r="U642" s="538"/>
      <c r="V642" s="538"/>
    </row>
    <row r="643" spans="1:22" ht="15.75" hidden="1" customHeight="1">
      <c r="A643" s="579"/>
      <c r="B643" s="579"/>
      <c r="C643" s="599"/>
      <c r="D643" s="579"/>
      <c r="E643" s="579"/>
      <c r="F643" s="579"/>
      <c r="G643" s="579"/>
      <c r="H643" s="579"/>
      <c r="I643" s="579"/>
      <c r="J643" s="579"/>
      <c r="K643" s="579"/>
      <c r="L643" s="579"/>
      <c r="M643" s="579"/>
      <c r="N643" s="579"/>
      <c r="O643" s="579"/>
      <c r="P643" s="579"/>
      <c r="Q643" s="579"/>
      <c r="R643" s="538"/>
      <c r="S643" s="538"/>
      <c r="T643" s="538"/>
      <c r="U643" s="538"/>
      <c r="V643" s="538"/>
    </row>
    <row r="644" spans="1:22" ht="15.75" hidden="1" customHeight="1">
      <c r="A644" s="579"/>
      <c r="B644" s="579"/>
      <c r="C644" s="599"/>
      <c r="D644" s="579"/>
      <c r="E644" s="579"/>
      <c r="F644" s="579"/>
      <c r="G644" s="579"/>
      <c r="H644" s="579"/>
      <c r="I644" s="579"/>
      <c r="J644" s="579"/>
      <c r="K644" s="579"/>
      <c r="L644" s="579"/>
      <c r="M644" s="579"/>
      <c r="N644" s="579"/>
      <c r="O644" s="579"/>
      <c r="P644" s="579"/>
      <c r="Q644" s="579"/>
      <c r="R644" s="538"/>
      <c r="S644" s="538"/>
      <c r="T644" s="538"/>
      <c r="U644" s="538"/>
      <c r="V644" s="538"/>
    </row>
    <row r="645" spans="1:22" ht="15.75" hidden="1" customHeight="1">
      <c r="A645" s="579"/>
      <c r="B645" s="579"/>
      <c r="C645" s="599"/>
      <c r="D645" s="579"/>
      <c r="E645" s="579"/>
      <c r="F645" s="579"/>
      <c r="G645" s="579"/>
      <c r="H645" s="579"/>
      <c r="I645" s="579"/>
      <c r="J645" s="579"/>
      <c r="K645" s="579"/>
      <c r="L645" s="579"/>
      <c r="M645" s="579"/>
      <c r="N645" s="579"/>
      <c r="O645" s="579"/>
      <c r="P645" s="579"/>
      <c r="Q645" s="579"/>
      <c r="R645" s="538"/>
      <c r="S645" s="538"/>
      <c r="T645" s="538"/>
      <c r="U645" s="538"/>
      <c r="V645" s="538"/>
    </row>
    <row r="646" spans="1:22" ht="15.75" hidden="1" customHeight="1">
      <c r="A646" s="579"/>
      <c r="B646" s="579"/>
      <c r="C646" s="599"/>
      <c r="D646" s="579"/>
      <c r="E646" s="579"/>
      <c r="F646" s="579"/>
      <c r="G646" s="579"/>
      <c r="H646" s="579"/>
      <c r="I646" s="579"/>
      <c r="J646" s="579"/>
      <c r="K646" s="579"/>
      <c r="L646" s="579"/>
      <c r="M646" s="579"/>
      <c r="N646" s="579"/>
      <c r="O646" s="579"/>
      <c r="P646" s="579"/>
      <c r="Q646" s="579"/>
      <c r="R646" s="538"/>
      <c r="S646" s="538"/>
      <c r="T646" s="538"/>
      <c r="U646" s="538"/>
      <c r="V646" s="538"/>
    </row>
    <row r="647" spans="1:22" ht="15.75" hidden="1" customHeight="1">
      <c r="A647" s="579"/>
      <c r="B647" s="579"/>
      <c r="C647" s="599"/>
      <c r="D647" s="579"/>
      <c r="E647" s="579"/>
      <c r="F647" s="579"/>
      <c r="G647" s="579"/>
      <c r="H647" s="579"/>
      <c r="I647" s="579"/>
      <c r="J647" s="579"/>
      <c r="K647" s="579"/>
      <c r="L647" s="579"/>
      <c r="M647" s="579"/>
      <c r="N647" s="579"/>
      <c r="O647" s="579"/>
      <c r="P647" s="579"/>
      <c r="Q647" s="579"/>
      <c r="R647" s="538"/>
      <c r="S647" s="538"/>
      <c r="T647" s="538"/>
      <c r="U647" s="538"/>
      <c r="V647" s="538"/>
    </row>
    <row r="648" spans="1:22" ht="15.75" hidden="1" customHeight="1">
      <c r="A648" s="579"/>
      <c r="B648" s="579"/>
      <c r="C648" s="599"/>
      <c r="D648" s="579"/>
      <c r="E648" s="579"/>
      <c r="F648" s="579"/>
      <c r="G648" s="579"/>
      <c r="H648" s="579"/>
      <c r="I648" s="579"/>
      <c r="J648" s="579"/>
      <c r="K648" s="579"/>
      <c r="L648" s="579"/>
      <c r="M648" s="579"/>
      <c r="N648" s="579"/>
      <c r="O648" s="579"/>
      <c r="P648" s="579"/>
      <c r="Q648" s="579"/>
      <c r="R648" s="538"/>
      <c r="S648" s="538"/>
      <c r="T648" s="538"/>
      <c r="U648" s="538"/>
      <c r="V648" s="538"/>
    </row>
    <row r="649" spans="1:22" ht="15.75" hidden="1" customHeight="1">
      <c r="A649" s="579"/>
      <c r="B649" s="579"/>
      <c r="C649" s="599"/>
      <c r="D649" s="579"/>
      <c r="E649" s="579"/>
      <c r="F649" s="579"/>
      <c r="G649" s="579"/>
      <c r="H649" s="579"/>
      <c r="I649" s="579"/>
      <c r="J649" s="579"/>
      <c r="K649" s="579"/>
      <c r="L649" s="579"/>
      <c r="M649" s="579"/>
      <c r="N649" s="579"/>
      <c r="O649" s="579"/>
      <c r="P649" s="579"/>
      <c r="Q649" s="579"/>
      <c r="R649" s="538"/>
      <c r="S649" s="538"/>
      <c r="T649" s="538"/>
      <c r="U649" s="538"/>
      <c r="V649" s="538"/>
    </row>
    <row r="650" spans="1:22" ht="15.75" hidden="1" customHeight="1">
      <c r="A650" s="579"/>
      <c r="B650" s="579"/>
      <c r="C650" s="599"/>
      <c r="D650" s="579"/>
      <c r="E650" s="579"/>
      <c r="F650" s="579"/>
      <c r="G650" s="579"/>
      <c r="H650" s="579"/>
      <c r="I650" s="579"/>
      <c r="J650" s="579"/>
      <c r="K650" s="579"/>
      <c r="L650" s="579"/>
      <c r="M650" s="579"/>
      <c r="N650" s="579"/>
      <c r="O650" s="579"/>
      <c r="P650" s="579"/>
      <c r="Q650" s="579"/>
      <c r="R650" s="538"/>
      <c r="S650" s="538"/>
      <c r="T650" s="538"/>
      <c r="U650" s="538"/>
      <c r="V650" s="538"/>
    </row>
    <row r="651" spans="1:22" ht="15.75" hidden="1" customHeight="1">
      <c r="A651" s="579"/>
      <c r="B651" s="579"/>
      <c r="C651" s="599"/>
      <c r="D651" s="579"/>
      <c r="E651" s="579"/>
      <c r="F651" s="579"/>
      <c r="G651" s="579"/>
      <c r="H651" s="579"/>
      <c r="I651" s="579"/>
      <c r="J651" s="579"/>
      <c r="K651" s="579"/>
      <c r="L651" s="579"/>
      <c r="M651" s="579"/>
      <c r="N651" s="579"/>
      <c r="O651" s="579"/>
      <c r="P651" s="579"/>
      <c r="Q651" s="579"/>
      <c r="R651" s="538"/>
      <c r="S651" s="538"/>
      <c r="T651" s="538"/>
      <c r="U651" s="538"/>
      <c r="V651" s="538"/>
    </row>
    <row r="652" spans="1:22" ht="15.75" hidden="1" customHeight="1">
      <c r="A652" s="579"/>
      <c r="B652" s="579"/>
      <c r="C652" s="599"/>
      <c r="D652" s="579"/>
      <c r="E652" s="579"/>
      <c r="F652" s="579"/>
      <c r="G652" s="579"/>
      <c r="H652" s="579"/>
      <c r="I652" s="579"/>
      <c r="J652" s="579"/>
      <c r="K652" s="579"/>
      <c r="L652" s="579"/>
      <c r="M652" s="579"/>
      <c r="N652" s="579"/>
      <c r="O652" s="579"/>
      <c r="P652" s="579"/>
      <c r="Q652" s="579"/>
      <c r="R652" s="538"/>
      <c r="S652" s="538"/>
      <c r="T652" s="538"/>
      <c r="U652" s="538"/>
      <c r="V652" s="538"/>
    </row>
    <row r="653" spans="1:22" ht="15.75" hidden="1" customHeight="1">
      <c r="A653" s="579"/>
      <c r="B653" s="579"/>
      <c r="C653" s="599"/>
      <c r="D653" s="579"/>
      <c r="E653" s="579"/>
      <c r="F653" s="579"/>
      <c r="G653" s="579"/>
      <c r="H653" s="579"/>
      <c r="I653" s="579"/>
      <c r="J653" s="579"/>
      <c r="K653" s="579"/>
      <c r="L653" s="579"/>
      <c r="M653" s="579"/>
      <c r="N653" s="579"/>
      <c r="O653" s="579"/>
      <c r="P653" s="579"/>
      <c r="Q653" s="579"/>
      <c r="R653" s="538"/>
      <c r="S653" s="538"/>
      <c r="T653" s="538"/>
      <c r="U653" s="538"/>
      <c r="V653" s="538"/>
    </row>
    <row r="654" spans="1:22" ht="15.75" hidden="1" customHeight="1">
      <c r="A654" s="579"/>
      <c r="B654" s="579"/>
      <c r="C654" s="599"/>
      <c r="D654" s="579"/>
      <c r="E654" s="579"/>
      <c r="F654" s="579"/>
      <c r="G654" s="579"/>
      <c r="H654" s="579"/>
      <c r="I654" s="579"/>
      <c r="J654" s="579"/>
      <c r="K654" s="579"/>
      <c r="L654" s="579"/>
      <c r="M654" s="579"/>
      <c r="N654" s="579"/>
      <c r="O654" s="579"/>
      <c r="P654" s="579"/>
      <c r="Q654" s="579"/>
      <c r="R654" s="538"/>
      <c r="S654" s="538"/>
      <c r="T654" s="538"/>
      <c r="U654" s="538"/>
      <c r="V654" s="538"/>
    </row>
    <row r="655" spans="1:22" ht="15.75" hidden="1" customHeight="1">
      <c r="A655" s="579"/>
      <c r="B655" s="579"/>
      <c r="C655" s="599"/>
      <c r="D655" s="579"/>
      <c r="E655" s="579"/>
      <c r="F655" s="579"/>
      <c r="G655" s="579"/>
      <c r="H655" s="579"/>
      <c r="I655" s="579"/>
      <c r="J655" s="579"/>
      <c r="K655" s="579"/>
      <c r="L655" s="579"/>
      <c r="M655" s="579"/>
      <c r="N655" s="579"/>
      <c r="O655" s="579"/>
      <c r="P655" s="579"/>
      <c r="Q655" s="579"/>
      <c r="R655" s="538"/>
      <c r="S655" s="538"/>
      <c r="T655" s="538"/>
      <c r="U655" s="538"/>
      <c r="V655" s="538"/>
    </row>
    <row r="656" spans="1:22" ht="15.75" hidden="1" customHeight="1">
      <c r="A656" s="579"/>
      <c r="B656" s="579"/>
      <c r="C656" s="599"/>
      <c r="D656" s="579"/>
      <c r="E656" s="579"/>
      <c r="F656" s="579"/>
      <c r="G656" s="579"/>
      <c r="H656" s="579"/>
      <c r="I656" s="579"/>
      <c r="J656" s="579"/>
      <c r="K656" s="579"/>
      <c r="L656" s="579"/>
      <c r="M656" s="579"/>
      <c r="N656" s="579"/>
      <c r="O656" s="579"/>
      <c r="P656" s="579"/>
      <c r="Q656" s="579"/>
      <c r="R656" s="538"/>
      <c r="S656" s="538"/>
      <c r="T656" s="538"/>
      <c r="U656" s="538"/>
      <c r="V656" s="538"/>
    </row>
    <row r="657" spans="1:22" ht="15.75" hidden="1" customHeight="1">
      <c r="A657" s="579"/>
      <c r="B657" s="579"/>
      <c r="C657" s="599"/>
      <c r="D657" s="579"/>
      <c r="E657" s="579"/>
      <c r="F657" s="579"/>
      <c r="G657" s="579"/>
      <c r="H657" s="579"/>
      <c r="I657" s="579"/>
      <c r="J657" s="579"/>
      <c r="K657" s="579"/>
      <c r="L657" s="579"/>
      <c r="M657" s="579"/>
      <c r="N657" s="579"/>
      <c r="O657" s="579"/>
      <c r="P657" s="579"/>
      <c r="Q657" s="579"/>
      <c r="R657" s="538"/>
      <c r="S657" s="538"/>
      <c r="T657" s="538"/>
      <c r="U657" s="538"/>
      <c r="V657" s="538"/>
    </row>
    <row r="658" spans="1:22" ht="15.75" hidden="1" customHeight="1">
      <c r="A658" s="579"/>
      <c r="B658" s="579"/>
      <c r="C658" s="599"/>
      <c r="D658" s="579"/>
      <c r="E658" s="579"/>
      <c r="F658" s="579"/>
      <c r="G658" s="579"/>
      <c r="H658" s="579"/>
      <c r="I658" s="579"/>
      <c r="J658" s="579"/>
      <c r="K658" s="579"/>
      <c r="L658" s="579"/>
      <c r="M658" s="579"/>
      <c r="N658" s="579"/>
      <c r="O658" s="579"/>
      <c r="P658" s="579"/>
      <c r="Q658" s="579"/>
      <c r="R658" s="538"/>
      <c r="S658" s="538"/>
      <c r="T658" s="538"/>
      <c r="U658" s="538"/>
      <c r="V658" s="538"/>
    </row>
    <row r="659" spans="1:22" ht="15.75" hidden="1" customHeight="1">
      <c r="A659" s="579"/>
      <c r="B659" s="579"/>
      <c r="C659" s="599"/>
      <c r="D659" s="579"/>
      <c r="E659" s="579"/>
      <c r="F659" s="579"/>
      <c r="G659" s="579"/>
      <c r="H659" s="579"/>
      <c r="I659" s="579"/>
      <c r="J659" s="579"/>
      <c r="K659" s="579"/>
      <c r="L659" s="579"/>
      <c r="M659" s="579"/>
      <c r="N659" s="579"/>
      <c r="O659" s="579"/>
      <c r="P659" s="579"/>
      <c r="Q659" s="579"/>
      <c r="R659" s="538"/>
      <c r="S659" s="538"/>
      <c r="T659" s="538"/>
      <c r="U659" s="538"/>
      <c r="V659" s="538"/>
    </row>
    <row r="660" spans="1:22" ht="15.75" hidden="1" customHeight="1">
      <c r="A660" s="579"/>
      <c r="B660" s="579"/>
      <c r="C660" s="599"/>
      <c r="D660" s="579"/>
      <c r="E660" s="579"/>
      <c r="F660" s="579"/>
      <c r="G660" s="579"/>
      <c r="H660" s="579"/>
      <c r="I660" s="579"/>
      <c r="J660" s="579"/>
      <c r="K660" s="579"/>
      <c r="L660" s="579"/>
      <c r="M660" s="579"/>
      <c r="N660" s="579"/>
      <c r="O660" s="579"/>
      <c r="P660" s="579"/>
      <c r="Q660" s="579"/>
      <c r="R660" s="538"/>
      <c r="S660" s="538"/>
      <c r="T660" s="538"/>
      <c r="U660" s="538"/>
      <c r="V660" s="538"/>
    </row>
    <row r="661" spans="1:22" ht="15.75" hidden="1" customHeight="1">
      <c r="A661" s="579"/>
      <c r="B661" s="579"/>
      <c r="C661" s="599"/>
      <c r="D661" s="579"/>
      <c r="E661" s="579"/>
      <c r="F661" s="579"/>
      <c r="G661" s="579"/>
      <c r="H661" s="579"/>
      <c r="I661" s="579"/>
      <c r="J661" s="579"/>
      <c r="K661" s="579"/>
      <c r="L661" s="579"/>
      <c r="M661" s="579"/>
      <c r="N661" s="579"/>
      <c r="O661" s="579"/>
      <c r="P661" s="579"/>
      <c r="Q661" s="579"/>
      <c r="R661" s="538"/>
      <c r="S661" s="538"/>
      <c r="T661" s="538"/>
      <c r="U661" s="538"/>
      <c r="V661" s="538"/>
    </row>
    <row r="662" spans="1:22" ht="15.75" hidden="1" customHeight="1">
      <c r="A662" s="579"/>
      <c r="B662" s="579"/>
      <c r="C662" s="599"/>
      <c r="D662" s="579"/>
      <c r="E662" s="579"/>
      <c r="F662" s="579"/>
      <c r="G662" s="579"/>
      <c r="H662" s="579"/>
      <c r="I662" s="579"/>
      <c r="J662" s="579"/>
      <c r="K662" s="579"/>
      <c r="L662" s="579"/>
      <c r="M662" s="579"/>
      <c r="N662" s="579"/>
      <c r="O662" s="579"/>
      <c r="P662" s="579"/>
      <c r="Q662" s="579"/>
      <c r="R662" s="538"/>
      <c r="S662" s="538"/>
      <c r="T662" s="538"/>
      <c r="U662" s="538"/>
      <c r="V662" s="538"/>
    </row>
    <row r="663" spans="1:22" ht="15.75" hidden="1" customHeight="1">
      <c r="A663" s="579"/>
      <c r="B663" s="579"/>
      <c r="C663" s="599"/>
      <c r="D663" s="579"/>
      <c r="E663" s="579"/>
      <c r="F663" s="579"/>
      <c r="G663" s="579"/>
      <c r="H663" s="579"/>
      <c r="I663" s="579"/>
      <c r="J663" s="579"/>
      <c r="K663" s="579"/>
      <c r="L663" s="579"/>
      <c r="M663" s="579"/>
      <c r="N663" s="579"/>
      <c r="O663" s="579"/>
      <c r="P663" s="579"/>
      <c r="Q663" s="579"/>
      <c r="R663" s="538"/>
      <c r="S663" s="538"/>
      <c r="T663" s="538"/>
      <c r="U663" s="538"/>
      <c r="V663" s="538"/>
    </row>
    <row r="664" spans="1:22" ht="15.75" hidden="1" customHeight="1">
      <c r="A664" s="579"/>
      <c r="B664" s="579"/>
      <c r="C664" s="599"/>
      <c r="D664" s="579"/>
      <c r="E664" s="579"/>
      <c r="F664" s="579"/>
      <c r="G664" s="579"/>
      <c r="H664" s="579"/>
      <c r="I664" s="579"/>
      <c r="J664" s="579"/>
      <c r="K664" s="579"/>
      <c r="L664" s="579"/>
      <c r="M664" s="579"/>
      <c r="N664" s="579"/>
      <c r="O664" s="579"/>
      <c r="P664" s="579"/>
      <c r="Q664" s="579"/>
      <c r="R664" s="538"/>
      <c r="S664" s="538"/>
      <c r="T664" s="538"/>
      <c r="U664" s="538"/>
      <c r="V664" s="538"/>
    </row>
    <row r="665" spans="1:22" ht="15.75" hidden="1" customHeight="1">
      <c r="A665" s="579"/>
      <c r="B665" s="579"/>
      <c r="C665" s="599"/>
      <c r="D665" s="579"/>
      <c r="E665" s="579"/>
      <c r="F665" s="579"/>
      <c r="G665" s="579"/>
      <c r="H665" s="579"/>
      <c r="I665" s="579"/>
      <c r="J665" s="579"/>
      <c r="K665" s="579"/>
      <c r="L665" s="579"/>
      <c r="M665" s="579"/>
      <c r="N665" s="579"/>
      <c r="O665" s="579"/>
      <c r="P665" s="579"/>
      <c r="Q665" s="579"/>
      <c r="R665" s="538"/>
      <c r="S665" s="538"/>
      <c r="T665" s="538"/>
      <c r="U665" s="538"/>
      <c r="V665" s="538"/>
    </row>
    <row r="666" spans="1:22" ht="15.75" hidden="1" customHeight="1">
      <c r="A666" s="579"/>
      <c r="B666" s="579"/>
      <c r="C666" s="599"/>
      <c r="D666" s="579"/>
      <c r="E666" s="579"/>
      <c r="F666" s="579"/>
      <c r="G666" s="579"/>
      <c r="H666" s="579"/>
      <c r="I666" s="579"/>
      <c r="J666" s="579"/>
      <c r="K666" s="579"/>
      <c r="L666" s="579"/>
      <c r="M666" s="579"/>
      <c r="N666" s="579"/>
      <c r="O666" s="579"/>
      <c r="P666" s="579"/>
      <c r="Q666" s="579"/>
      <c r="R666" s="538"/>
      <c r="S666" s="538"/>
      <c r="T666" s="538"/>
      <c r="U666" s="538"/>
      <c r="V666" s="538"/>
    </row>
    <row r="667" spans="1:22" ht="15.75" hidden="1" customHeight="1">
      <c r="A667" s="579"/>
      <c r="B667" s="579"/>
      <c r="C667" s="599"/>
      <c r="D667" s="579"/>
      <c r="E667" s="579"/>
      <c r="F667" s="579"/>
      <c r="G667" s="579"/>
      <c r="H667" s="579"/>
      <c r="I667" s="579"/>
      <c r="J667" s="579"/>
      <c r="K667" s="579"/>
      <c r="L667" s="579"/>
      <c r="M667" s="579"/>
      <c r="N667" s="579"/>
      <c r="O667" s="579"/>
      <c r="P667" s="579"/>
      <c r="Q667" s="579"/>
      <c r="R667" s="538"/>
      <c r="S667" s="538"/>
      <c r="T667" s="538"/>
      <c r="U667" s="538"/>
      <c r="V667" s="538"/>
    </row>
    <row r="668" spans="1:22" ht="15.75" hidden="1" customHeight="1">
      <c r="A668" s="579"/>
      <c r="B668" s="579"/>
      <c r="C668" s="599"/>
      <c r="D668" s="579"/>
      <c r="E668" s="579"/>
      <c r="F668" s="579"/>
      <c r="G668" s="579"/>
      <c r="H668" s="579"/>
      <c r="I668" s="579"/>
      <c r="J668" s="579"/>
      <c r="K668" s="579"/>
      <c r="L668" s="579"/>
      <c r="M668" s="579"/>
      <c r="N668" s="579"/>
      <c r="O668" s="579"/>
      <c r="P668" s="579"/>
      <c r="Q668" s="579"/>
      <c r="R668" s="538"/>
      <c r="S668" s="538"/>
      <c r="T668" s="538"/>
      <c r="U668" s="538"/>
      <c r="V668" s="538"/>
    </row>
    <row r="669" spans="1:22" ht="15.75" hidden="1" customHeight="1">
      <c r="A669" s="579"/>
      <c r="B669" s="579"/>
      <c r="C669" s="599"/>
      <c r="D669" s="579"/>
      <c r="E669" s="579"/>
      <c r="F669" s="579"/>
      <c r="G669" s="579"/>
      <c r="H669" s="579"/>
      <c r="I669" s="579"/>
      <c r="J669" s="579"/>
      <c r="K669" s="579"/>
      <c r="L669" s="579"/>
      <c r="M669" s="579"/>
      <c r="N669" s="579"/>
      <c r="O669" s="579"/>
      <c r="P669" s="579"/>
      <c r="Q669" s="579"/>
      <c r="R669" s="538"/>
      <c r="S669" s="538"/>
      <c r="T669" s="538"/>
      <c r="U669" s="538"/>
      <c r="V669" s="538"/>
    </row>
    <row r="670" spans="1:22" ht="15.75" hidden="1" customHeight="1">
      <c r="A670" s="579"/>
      <c r="B670" s="579"/>
      <c r="C670" s="599"/>
      <c r="D670" s="579"/>
      <c r="E670" s="579"/>
      <c r="F670" s="579"/>
      <c r="G670" s="579"/>
      <c r="H670" s="579"/>
      <c r="I670" s="579"/>
      <c r="J670" s="579"/>
      <c r="K670" s="579"/>
      <c r="L670" s="579"/>
      <c r="M670" s="579"/>
      <c r="N670" s="579"/>
      <c r="O670" s="579"/>
      <c r="P670" s="579"/>
      <c r="Q670" s="579"/>
      <c r="R670" s="538"/>
      <c r="S670" s="538"/>
      <c r="T670" s="538"/>
      <c r="U670" s="538"/>
      <c r="V670" s="538"/>
    </row>
    <row r="671" spans="1:22" ht="15.75" hidden="1" customHeight="1">
      <c r="A671" s="579"/>
      <c r="B671" s="579"/>
      <c r="C671" s="599"/>
      <c r="D671" s="579"/>
      <c r="E671" s="579"/>
      <c r="F671" s="579"/>
      <c r="G671" s="579"/>
      <c r="H671" s="579"/>
      <c r="I671" s="579"/>
      <c r="J671" s="579"/>
      <c r="K671" s="579"/>
      <c r="L671" s="579"/>
      <c r="M671" s="579"/>
      <c r="N671" s="579"/>
      <c r="O671" s="579"/>
      <c r="P671" s="579"/>
      <c r="Q671" s="579"/>
      <c r="R671" s="538"/>
      <c r="S671" s="538"/>
      <c r="T671" s="538"/>
      <c r="U671" s="538"/>
      <c r="V671" s="538"/>
    </row>
    <row r="672" spans="1:22" ht="15.75" hidden="1" customHeight="1">
      <c r="A672" s="579"/>
      <c r="B672" s="579"/>
      <c r="C672" s="599"/>
      <c r="D672" s="579"/>
      <c r="E672" s="579"/>
      <c r="F672" s="579"/>
      <c r="G672" s="579"/>
      <c r="H672" s="579"/>
      <c r="I672" s="579"/>
      <c r="J672" s="579"/>
      <c r="K672" s="579"/>
      <c r="L672" s="579"/>
      <c r="M672" s="579"/>
      <c r="N672" s="579"/>
      <c r="O672" s="579"/>
      <c r="P672" s="579"/>
      <c r="Q672" s="579"/>
      <c r="R672" s="538"/>
      <c r="S672" s="538"/>
      <c r="T672" s="538"/>
      <c r="U672" s="538"/>
      <c r="V672" s="538"/>
    </row>
    <row r="673" spans="1:22" ht="15.75" hidden="1" customHeight="1">
      <c r="A673" s="579"/>
      <c r="B673" s="579"/>
      <c r="C673" s="599"/>
      <c r="D673" s="579"/>
      <c r="E673" s="579"/>
      <c r="F673" s="579"/>
      <c r="G673" s="579"/>
      <c r="H673" s="579"/>
      <c r="I673" s="579"/>
      <c r="J673" s="579"/>
      <c r="K673" s="579"/>
      <c r="L673" s="579"/>
      <c r="M673" s="579"/>
      <c r="N673" s="579"/>
      <c r="O673" s="579"/>
      <c r="P673" s="579"/>
      <c r="Q673" s="579"/>
      <c r="R673" s="538"/>
      <c r="S673" s="538"/>
      <c r="T673" s="538"/>
      <c r="U673" s="538"/>
      <c r="V673" s="538"/>
    </row>
    <row r="674" spans="1:22" ht="15.75" hidden="1" customHeight="1">
      <c r="A674" s="579"/>
      <c r="B674" s="579"/>
      <c r="C674" s="599"/>
      <c r="D674" s="579"/>
      <c r="E674" s="579"/>
      <c r="F674" s="579"/>
      <c r="G674" s="579"/>
      <c r="H674" s="579"/>
      <c r="I674" s="579"/>
      <c r="J674" s="579"/>
      <c r="K674" s="579"/>
      <c r="L674" s="579"/>
      <c r="M674" s="579"/>
      <c r="N674" s="579"/>
      <c r="O674" s="579"/>
      <c r="P674" s="579"/>
      <c r="Q674" s="579"/>
      <c r="R674" s="538"/>
      <c r="S674" s="538"/>
      <c r="T674" s="538"/>
      <c r="U674" s="538"/>
      <c r="V674" s="538"/>
    </row>
    <row r="675" spans="1:22" ht="15.75" hidden="1" customHeight="1">
      <c r="A675" s="579"/>
      <c r="B675" s="579"/>
      <c r="C675" s="599"/>
      <c r="D675" s="579"/>
      <c r="E675" s="579"/>
      <c r="F675" s="579"/>
      <c r="G675" s="579"/>
      <c r="H675" s="579"/>
      <c r="I675" s="579"/>
      <c r="J675" s="579"/>
      <c r="K675" s="579"/>
      <c r="L675" s="579"/>
      <c r="M675" s="579"/>
      <c r="N675" s="579"/>
      <c r="O675" s="579"/>
      <c r="P675" s="579"/>
      <c r="Q675" s="579"/>
      <c r="R675" s="538"/>
      <c r="S675" s="538"/>
      <c r="T675" s="538"/>
      <c r="U675" s="538"/>
      <c r="V675" s="538"/>
    </row>
    <row r="676" spans="1:22" ht="15.75" hidden="1" customHeight="1">
      <c r="A676" s="579"/>
      <c r="B676" s="579"/>
      <c r="C676" s="599"/>
      <c r="D676" s="579"/>
      <c r="E676" s="579"/>
      <c r="F676" s="579"/>
      <c r="G676" s="579"/>
      <c r="H676" s="579"/>
      <c r="I676" s="579"/>
      <c r="J676" s="579"/>
      <c r="K676" s="579"/>
      <c r="L676" s="579"/>
      <c r="M676" s="579"/>
      <c r="N676" s="579"/>
      <c r="O676" s="579"/>
      <c r="P676" s="579"/>
      <c r="Q676" s="579"/>
      <c r="R676" s="538"/>
      <c r="S676" s="538"/>
      <c r="T676" s="538"/>
      <c r="U676" s="538"/>
      <c r="V676" s="538"/>
    </row>
    <row r="677" spans="1:22" ht="15.75" hidden="1" customHeight="1">
      <c r="A677" s="579"/>
      <c r="B677" s="579"/>
      <c r="C677" s="599"/>
      <c r="D677" s="579"/>
      <c r="E677" s="579"/>
      <c r="F677" s="579"/>
      <c r="G677" s="579"/>
      <c r="H677" s="579"/>
      <c r="I677" s="579"/>
      <c r="J677" s="579"/>
      <c r="K677" s="579"/>
      <c r="L677" s="579"/>
      <c r="M677" s="579"/>
      <c r="N677" s="579"/>
      <c r="O677" s="579"/>
      <c r="P677" s="579"/>
      <c r="Q677" s="579"/>
      <c r="R677" s="538"/>
      <c r="S677" s="538"/>
      <c r="T677" s="538"/>
      <c r="U677" s="538"/>
      <c r="V677" s="538"/>
    </row>
    <row r="678" spans="1:22" ht="15.75" hidden="1" customHeight="1">
      <c r="A678" s="579"/>
      <c r="B678" s="579"/>
      <c r="C678" s="599"/>
      <c r="D678" s="579"/>
      <c r="E678" s="579"/>
      <c r="F678" s="579"/>
      <c r="G678" s="579"/>
      <c r="H678" s="579"/>
      <c r="I678" s="579"/>
      <c r="J678" s="579"/>
      <c r="K678" s="579"/>
      <c r="L678" s="579"/>
      <c r="M678" s="579"/>
      <c r="N678" s="579"/>
      <c r="O678" s="579"/>
      <c r="P678" s="579"/>
      <c r="Q678" s="579"/>
      <c r="R678" s="538"/>
      <c r="S678" s="538"/>
      <c r="T678" s="538"/>
      <c r="U678" s="538"/>
      <c r="V678" s="538"/>
    </row>
    <row r="679" spans="1:22" ht="15.75" hidden="1" customHeight="1">
      <c r="A679" s="579"/>
      <c r="B679" s="579"/>
      <c r="C679" s="599"/>
      <c r="D679" s="579"/>
      <c r="E679" s="579"/>
      <c r="F679" s="579"/>
      <c r="G679" s="579"/>
      <c r="H679" s="579"/>
      <c r="I679" s="579"/>
      <c r="J679" s="579"/>
      <c r="K679" s="579"/>
      <c r="L679" s="579"/>
      <c r="M679" s="579"/>
      <c r="N679" s="579"/>
      <c r="O679" s="579"/>
      <c r="P679" s="579"/>
      <c r="Q679" s="579"/>
      <c r="R679" s="538"/>
      <c r="S679" s="538"/>
      <c r="T679" s="538"/>
      <c r="U679" s="538"/>
      <c r="V679" s="538"/>
    </row>
    <row r="680" spans="1:22" ht="15.75" hidden="1" customHeight="1">
      <c r="A680" s="579"/>
      <c r="B680" s="579"/>
      <c r="C680" s="599"/>
      <c r="D680" s="579"/>
      <c r="E680" s="579"/>
      <c r="F680" s="579"/>
      <c r="G680" s="579"/>
      <c r="H680" s="579"/>
      <c r="I680" s="579"/>
      <c r="J680" s="579"/>
      <c r="K680" s="579"/>
      <c r="L680" s="579"/>
      <c r="M680" s="579"/>
      <c r="N680" s="579"/>
      <c r="O680" s="579"/>
      <c r="P680" s="579"/>
      <c r="Q680" s="579"/>
      <c r="R680" s="538"/>
      <c r="S680" s="538"/>
      <c r="T680" s="538"/>
      <c r="U680" s="538"/>
      <c r="V680" s="538"/>
    </row>
    <row r="681" spans="1:22" ht="15.75" hidden="1" customHeight="1">
      <c r="A681" s="579"/>
      <c r="B681" s="579"/>
      <c r="C681" s="599"/>
      <c r="D681" s="579"/>
      <c r="E681" s="579"/>
      <c r="F681" s="579"/>
      <c r="G681" s="579"/>
      <c r="H681" s="579"/>
      <c r="I681" s="579"/>
      <c r="J681" s="579"/>
      <c r="K681" s="579"/>
      <c r="L681" s="579"/>
      <c r="M681" s="579"/>
      <c r="N681" s="579"/>
      <c r="O681" s="579"/>
      <c r="P681" s="579"/>
      <c r="Q681" s="579"/>
      <c r="R681" s="538"/>
      <c r="S681" s="538"/>
      <c r="T681" s="538"/>
      <c r="U681" s="538"/>
      <c r="V681" s="538"/>
    </row>
    <row r="682" spans="1:22" ht="15.75" hidden="1" customHeight="1">
      <c r="A682" s="579"/>
      <c r="B682" s="579"/>
      <c r="C682" s="599"/>
      <c r="D682" s="579"/>
      <c r="E682" s="579"/>
      <c r="F682" s="579"/>
      <c r="G682" s="579"/>
      <c r="H682" s="579"/>
      <c r="I682" s="579"/>
      <c r="J682" s="579"/>
      <c r="K682" s="579"/>
      <c r="L682" s="579"/>
      <c r="M682" s="579"/>
      <c r="N682" s="579"/>
      <c r="O682" s="579"/>
      <c r="P682" s="579"/>
      <c r="Q682" s="579"/>
      <c r="R682" s="538"/>
      <c r="S682" s="538"/>
      <c r="T682" s="538"/>
      <c r="U682" s="538"/>
      <c r="V682" s="538"/>
    </row>
    <row r="683" spans="1:22" ht="15.75" hidden="1" customHeight="1">
      <c r="A683" s="579"/>
      <c r="B683" s="579"/>
      <c r="C683" s="599"/>
      <c r="D683" s="579"/>
      <c r="E683" s="579"/>
      <c r="F683" s="579"/>
      <c r="G683" s="579"/>
      <c r="H683" s="579"/>
      <c r="I683" s="579"/>
      <c r="J683" s="579"/>
      <c r="K683" s="579"/>
      <c r="L683" s="579"/>
      <c r="M683" s="579"/>
      <c r="N683" s="579"/>
      <c r="O683" s="579"/>
      <c r="P683" s="579"/>
      <c r="Q683" s="579"/>
      <c r="R683" s="538"/>
      <c r="S683" s="538"/>
      <c r="T683" s="538"/>
      <c r="U683" s="538"/>
      <c r="V683" s="538"/>
    </row>
    <row r="684" spans="1:22" ht="15.75" hidden="1" customHeight="1">
      <c r="A684" s="579"/>
      <c r="B684" s="579"/>
      <c r="C684" s="599"/>
      <c r="D684" s="579"/>
      <c r="E684" s="579"/>
      <c r="F684" s="579"/>
      <c r="G684" s="579"/>
      <c r="H684" s="579"/>
      <c r="I684" s="579"/>
      <c r="J684" s="579"/>
      <c r="K684" s="579"/>
      <c r="L684" s="579"/>
      <c r="M684" s="579"/>
      <c r="N684" s="579"/>
      <c r="O684" s="579"/>
      <c r="P684" s="579"/>
      <c r="Q684" s="579"/>
      <c r="R684" s="538"/>
      <c r="S684" s="538"/>
      <c r="T684" s="538"/>
      <c r="U684" s="538"/>
      <c r="V684" s="538"/>
    </row>
    <row r="685" spans="1:22" ht="15.75" hidden="1" customHeight="1">
      <c r="A685" s="579"/>
      <c r="B685" s="579"/>
      <c r="C685" s="599"/>
      <c r="D685" s="579"/>
      <c r="E685" s="579"/>
      <c r="F685" s="579"/>
      <c r="G685" s="579"/>
      <c r="H685" s="579"/>
      <c r="I685" s="579"/>
      <c r="J685" s="579"/>
      <c r="K685" s="579"/>
      <c r="L685" s="579"/>
      <c r="M685" s="579"/>
      <c r="N685" s="579"/>
      <c r="O685" s="579"/>
      <c r="P685" s="579"/>
      <c r="Q685" s="579"/>
      <c r="R685" s="538"/>
      <c r="S685" s="538"/>
      <c r="T685" s="538"/>
      <c r="U685" s="538"/>
      <c r="V685" s="538"/>
    </row>
    <row r="686" spans="1:22" ht="15.75" hidden="1" customHeight="1">
      <c r="A686" s="579"/>
      <c r="B686" s="579"/>
      <c r="C686" s="599"/>
      <c r="D686" s="579"/>
      <c r="E686" s="579"/>
      <c r="F686" s="579"/>
      <c r="G686" s="579"/>
      <c r="H686" s="579"/>
      <c r="I686" s="579"/>
      <c r="J686" s="579"/>
      <c r="K686" s="579"/>
      <c r="L686" s="579"/>
      <c r="M686" s="579"/>
      <c r="N686" s="579"/>
      <c r="O686" s="579"/>
      <c r="P686" s="579"/>
      <c r="Q686" s="579"/>
      <c r="R686" s="538"/>
      <c r="S686" s="538"/>
      <c r="T686" s="538"/>
      <c r="U686" s="538"/>
      <c r="V686" s="538"/>
    </row>
    <row r="687" spans="1:22" ht="15.75" hidden="1" customHeight="1">
      <c r="A687" s="579"/>
      <c r="B687" s="579"/>
      <c r="C687" s="599"/>
      <c r="D687" s="579"/>
      <c r="E687" s="579"/>
      <c r="F687" s="579"/>
      <c r="G687" s="579"/>
      <c r="H687" s="579"/>
      <c r="I687" s="579"/>
      <c r="J687" s="579"/>
      <c r="K687" s="579"/>
      <c r="L687" s="579"/>
      <c r="M687" s="579"/>
      <c r="N687" s="579"/>
      <c r="O687" s="579"/>
      <c r="P687" s="579"/>
      <c r="Q687" s="579"/>
      <c r="R687" s="538"/>
      <c r="S687" s="538"/>
      <c r="T687" s="538"/>
      <c r="U687" s="538"/>
      <c r="V687" s="538"/>
    </row>
    <row r="688" spans="1:22" ht="15.75" hidden="1" customHeight="1">
      <c r="A688" s="579"/>
      <c r="B688" s="579"/>
      <c r="C688" s="599"/>
      <c r="D688" s="579"/>
      <c r="E688" s="579"/>
      <c r="F688" s="579"/>
      <c r="G688" s="579"/>
      <c r="H688" s="579"/>
      <c r="I688" s="579"/>
      <c r="J688" s="579"/>
      <c r="K688" s="579"/>
      <c r="L688" s="579"/>
      <c r="M688" s="579"/>
      <c r="N688" s="579"/>
      <c r="O688" s="579"/>
      <c r="P688" s="579"/>
      <c r="Q688" s="579"/>
      <c r="R688" s="538"/>
      <c r="S688" s="538"/>
      <c r="T688" s="538"/>
      <c r="U688" s="538"/>
      <c r="V688" s="538"/>
    </row>
    <row r="689" spans="1:22" ht="15.75" hidden="1" customHeight="1">
      <c r="A689" s="579"/>
      <c r="B689" s="579"/>
      <c r="C689" s="599"/>
      <c r="D689" s="579"/>
      <c r="E689" s="579"/>
      <c r="F689" s="579"/>
      <c r="G689" s="579"/>
      <c r="H689" s="579"/>
      <c r="I689" s="579"/>
      <c r="J689" s="579"/>
      <c r="K689" s="579"/>
      <c r="L689" s="579"/>
      <c r="M689" s="579"/>
      <c r="N689" s="579"/>
      <c r="O689" s="579"/>
      <c r="P689" s="579"/>
      <c r="Q689" s="579"/>
      <c r="R689" s="538"/>
      <c r="S689" s="538"/>
      <c r="T689" s="538"/>
      <c r="U689" s="538"/>
      <c r="V689" s="538"/>
    </row>
    <row r="690" spans="1:22" ht="15.75" hidden="1" customHeight="1">
      <c r="A690" s="579"/>
      <c r="B690" s="579"/>
      <c r="C690" s="599"/>
      <c r="D690" s="579"/>
      <c r="E690" s="579"/>
      <c r="F690" s="579"/>
      <c r="G690" s="579"/>
      <c r="H690" s="579"/>
      <c r="I690" s="579"/>
      <c r="J690" s="579"/>
      <c r="K690" s="579"/>
      <c r="L690" s="579"/>
      <c r="M690" s="579"/>
      <c r="N690" s="579"/>
      <c r="O690" s="579"/>
      <c r="P690" s="579"/>
      <c r="Q690" s="579"/>
      <c r="R690" s="538"/>
      <c r="S690" s="538"/>
      <c r="T690" s="538"/>
      <c r="U690" s="538"/>
      <c r="V690" s="538"/>
    </row>
    <row r="691" spans="1:22" ht="15.75" hidden="1" customHeight="1">
      <c r="A691" s="579"/>
      <c r="B691" s="579"/>
      <c r="C691" s="599"/>
      <c r="D691" s="579"/>
      <c r="E691" s="579"/>
      <c r="F691" s="579"/>
      <c r="G691" s="579"/>
      <c r="H691" s="579"/>
      <c r="I691" s="579"/>
      <c r="J691" s="579"/>
      <c r="K691" s="579"/>
      <c r="L691" s="579"/>
      <c r="M691" s="579"/>
      <c r="N691" s="579"/>
      <c r="O691" s="579"/>
      <c r="P691" s="579"/>
      <c r="Q691" s="579"/>
      <c r="R691" s="538"/>
      <c r="S691" s="538"/>
      <c r="T691" s="538"/>
      <c r="U691" s="538"/>
      <c r="V691" s="538"/>
    </row>
    <row r="692" spans="1:22" ht="15.75" hidden="1" customHeight="1">
      <c r="A692" s="579"/>
      <c r="B692" s="579"/>
      <c r="C692" s="599"/>
      <c r="D692" s="579"/>
      <c r="E692" s="579"/>
      <c r="F692" s="579"/>
      <c r="G692" s="579"/>
      <c r="H692" s="579"/>
      <c r="I692" s="579"/>
      <c r="J692" s="579"/>
      <c r="K692" s="579"/>
      <c r="L692" s="579"/>
      <c r="M692" s="579"/>
      <c r="N692" s="579"/>
      <c r="O692" s="579"/>
      <c r="P692" s="579"/>
      <c r="Q692" s="579"/>
      <c r="R692" s="538"/>
      <c r="S692" s="538"/>
      <c r="T692" s="538"/>
      <c r="U692" s="538"/>
      <c r="V692" s="538"/>
    </row>
    <row r="693" spans="1:22" ht="15.75" hidden="1" customHeight="1">
      <c r="A693" s="579"/>
      <c r="B693" s="579"/>
      <c r="C693" s="599"/>
      <c r="D693" s="579"/>
      <c r="E693" s="579"/>
      <c r="F693" s="579"/>
      <c r="G693" s="579"/>
      <c r="H693" s="579"/>
      <c r="I693" s="579"/>
      <c r="J693" s="579"/>
      <c r="K693" s="579"/>
      <c r="L693" s="579"/>
      <c r="M693" s="579"/>
      <c r="N693" s="579"/>
      <c r="O693" s="579"/>
      <c r="P693" s="579"/>
      <c r="Q693" s="579"/>
      <c r="R693" s="538"/>
      <c r="S693" s="538"/>
      <c r="T693" s="538"/>
      <c r="U693" s="538"/>
      <c r="V693" s="538"/>
    </row>
    <row r="694" spans="1:22" ht="15.75" hidden="1" customHeight="1">
      <c r="A694" s="579"/>
      <c r="B694" s="579"/>
      <c r="C694" s="599"/>
      <c r="D694" s="579"/>
      <c r="E694" s="579"/>
      <c r="F694" s="579"/>
      <c r="G694" s="579"/>
      <c r="H694" s="579"/>
      <c r="I694" s="579"/>
      <c r="J694" s="579"/>
      <c r="K694" s="579"/>
      <c r="L694" s="579"/>
      <c r="M694" s="579"/>
      <c r="N694" s="579"/>
      <c r="O694" s="579"/>
      <c r="P694" s="579"/>
      <c r="Q694" s="579"/>
      <c r="R694" s="538"/>
      <c r="S694" s="538"/>
      <c r="T694" s="538"/>
      <c r="U694" s="538"/>
      <c r="V694" s="538"/>
    </row>
    <row r="695" spans="1:22" ht="15.75" hidden="1" customHeight="1">
      <c r="A695" s="579"/>
      <c r="B695" s="579"/>
      <c r="C695" s="599"/>
      <c r="D695" s="579"/>
      <c r="E695" s="579"/>
      <c r="F695" s="579"/>
      <c r="G695" s="579"/>
      <c r="H695" s="579"/>
      <c r="I695" s="579"/>
      <c r="J695" s="579"/>
      <c r="K695" s="579"/>
      <c r="L695" s="579"/>
      <c r="M695" s="579"/>
      <c r="N695" s="579"/>
      <c r="O695" s="579"/>
      <c r="P695" s="579"/>
      <c r="Q695" s="579"/>
      <c r="R695" s="538"/>
      <c r="S695" s="538"/>
      <c r="T695" s="538"/>
      <c r="U695" s="538"/>
      <c r="V695" s="538"/>
    </row>
    <row r="696" spans="1:22" ht="15.75" hidden="1" customHeight="1">
      <c r="A696" s="579"/>
      <c r="B696" s="579"/>
      <c r="C696" s="599"/>
      <c r="D696" s="579"/>
      <c r="E696" s="579"/>
      <c r="F696" s="579"/>
      <c r="G696" s="579"/>
      <c r="H696" s="579"/>
      <c r="I696" s="579"/>
      <c r="J696" s="579"/>
      <c r="K696" s="579"/>
      <c r="L696" s="579"/>
      <c r="M696" s="579"/>
      <c r="N696" s="579"/>
      <c r="O696" s="579"/>
      <c r="P696" s="579"/>
      <c r="Q696" s="579"/>
      <c r="R696" s="538"/>
      <c r="S696" s="538"/>
      <c r="T696" s="538"/>
      <c r="U696" s="538"/>
      <c r="V696" s="538"/>
    </row>
    <row r="697" spans="1:22" ht="15.75" hidden="1" customHeight="1">
      <c r="A697" s="579"/>
      <c r="B697" s="579"/>
      <c r="C697" s="599"/>
      <c r="D697" s="579"/>
      <c r="E697" s="579"/>
      <c r="F697" s="579"/>
      <c r="G697" s="579"/>
      <c r="H697" s="579"/>
      <c r="I697" s="579"/>
      <c r="J697" s="579"/>
      <c r="K697" s="579"/>
      <c r="L697" s="579"/>
      <c r="M697" s="579"/>
      <c r="N697" s="579"/>
      <c r="O697" s="579"/>
      <c r="P697" s="579"/>
      <c r="Q697" s="579"/>
      <c r="R697" s="538"/>
      <c r="S697" s="538"/>
      <c r="T697" s="538"/>
      <c r="U697" s="538"/>
      <c r="V697" s="538"/>
    </row>
    <row r="698" spans="1:22" ht="15.75" hidden="1" customHeight="1">
      <c r="A698" s="579"/>
      <c r="B698" s="579"/>
      <c r="C698" s="599"/>
      <c r="D698" s="579"/>
      <c r="E698" s="579"/>
      <c r="F698" s="579"/>
      <c r="G698" s="579"/>
      <c r="H698" s="579"/>
      <c r="I698" s="579"/>
      <c r="J698" s="579"/>
      <c r="K698" s="579"/>
      <c r="L698" s="579"/>
      <c r="M698" s="579"/>
      <c r="N698" s="579"/>
      <c r="O698" s="579"/>
      <c r="P698" s="579"/>
      <c r="Q698" s="579"/>
      <c r="R698" s="538"/>
      <c r="S698" s="538"/>
      <c r="T698" s="538"/>
      <c r="U698" s="538"/>
      <c r="V698" s="538"/>
    </row>
    <row r="699" spans="1:22" ht="15.75" hidden="1" customHeight="1">
      <c r="A699" s="579"/>
      <c r="B699" s="579"/>
      <c r="C699" s="599"/>
      <c r="D699" s="579"/>
      <c r="E699" s="579"/>
      <c r="F699" s="579"/>
      <c r="G699" s="579"/>
      <c r="H699" s="579"/>
      <c r="I699" s="579"/>
      <c r="J699" s="579"/>
      <c r="K699" s="579"/>
      <c r="L699" s="579"/>
      <c r="M699" s="579"/>
      <c r="N699" s="579"/>
      <c r="O699" s="579"/>
      <c r="P699" s="579"/>
      <c r="Q699" s="579"/>
      <c r="R699" s="538"/>
      <c r="S699" s="538"/>
      <c r="T699" s="538"/>
      <c r="U699" s="538"/>
      <c r="V699" s="538"/>
    </row>
    <row r="700" spans="1:22" ht="15.75" hidden="1" customHeight="1">
      <c r="A700" s="579"/>
      <c r="B700" s="579"/>
      <c r="C700" s="599"/>
      <c r="D700" s="579"/>
      <c r="E700" s="579"/>
      <c r="F700" s="579"/>
      <c r="G700" s="579"/>
      <c r="H700" s="579"/>
      <c r="I700" s="579"/>
      <c r="J700" s="579"/>
      <c r="K700" s="579"/>
      <c r="L700" s="579"/>
      <c r="M700" s="579"/>
      <c r="N700" s="579"/>
      <c r="O700" s="579"/>
      <c r="P700" s="579"/>
      <c r="Q700" s="579"/>
      <c r="R700" s="538"/>
      <c r="S700" s="538"/>
      <c r="T700" s="538"/>
      <c r="U700" s="538"/>
      <c r="V700" s="538"/>
    </row>
    <row r="701" spans="1:22" ht="15.75" hidden="1" customHeight="1">
      <c r="A701" s="579"/>
      <c r="B701" s="579"/>
      <c r="C701" s="599"/>
      <c r="D701" s="579"/>
      <c r="E701" s="579"/>
      <c r="F701" s="579"/>
      <c r="G701" s="579"/>
      <c r="H701" s="579"/>
      <c r="I701" s="579"/>
      <c r="J701" s="579"/>
      <c r="K701" s="579"/>
      <c r="L701" s="579"/>
      <c r="M701" s="579"/>
      <c r="N701" s="579"/>
      <c r="O701" s="579"/>
      <c r="P701" s="579"/>
      <c r="Q701" s="579"/>
      <c r="R701" s="538"/>
      <c r="S701" s="538"/>
      <c r="T701" s="538"/>
      <c r="U701" s="538"/>
      <c r="V701" s="538"/>
    </row>
    <row r="702" spans="1:22" ht="15.75" hidden="1" customHeight="1">
      <c r="A702" s="579"/>
      <c r="B702" s="579"/>
      <c r="C702" s="599"/>
      <c r="D702" s="579"/>
      <c r="E702" s="579"/>
      <c r="F702" s="579"/>
      <c r="G702" s="579"/>
      <c r="H702" s="579"/>
      <c r="I702" s="579"/>
      <c r="J702" s="579"/>
      <c r="K702" s="579"/>
      <c r="L702" s="579"/>
      <c r="M702" s="579"/>
      <c r="N702" s="579"/>
      <c r="O702" s="579"/>
      <c r="P702" s="579"/>
      <c r="Q702" s="579"/>
      <c r="R702" s="538"/>
      <c r="S702" s="538"/>
      <c r="T702" s="538"/>
      <c r="U702" s="538"/>
      <c r="V702" s="538"/>
    </row>
    <row r="703" spans="1:22" ht="15.75" hidden="1" customHeight="1">
      <c r="A703" s="579"/>
      <c r="B703" s="579"/>
      <c r="C703" s="599"/>
      <c r="D703" s="579"/>
      <c r="E703" s="579"/>
      <c r="F703" s="579"/>
      <c r="G703" s="579"/>
      <c r="H703" s="579"/>
      <c r="I703" s="579"/>
      <c r="J703" s="579"/>
      <c r="K703" s="579"/>
      <c r="L703" s="579"/>
      <c r="M703" s="579"/>
      <c r="N703" s="579"/>
      <c r="O703" s="579"/>
      <c r="P703" s="579"/>
      <c r="Q703" s="579"/>
      <c r="R703" s="538"/>
      <c r="S703" s="538"/>
      <c r="T703" s="538"/>
      <c r="U703" s="538"/>
      <c r="V703" s="538"/>
    </row>
    <row r="704" spans="1:22" ht="15.75" hidden="1" customHeight="1">
      <c r="A704" s="579"/>
      <c r="B704" s="579"/>
      <c r="C704" s="599"/>
      <c r="D704" s="579"/>
      <c r="E704" s="579"/>
      <c r="F704" s="579"/>
      <c r="G704" s="579"/>
      <c r="H704" s="579"/>
      <c r="I704" s="579"/>
      <c r="J704" s="579"/>
      <c r="K704" s="579"/>
      <c r="L704" s="579"/>
      <c r="M704" s="579"/>
      <c r="N704" s="579"/>
      <c r="O704" s="579"/>
      <c r="P704" s="579"/>
      <c r="Q704" s="579"/>
      <c r="R704" s="538"/>
      <c r="S704" s="538"/>
      <c r="T704" s="538"/>
      <c r="U704" s="538"/>
      <c r="V704" s="538"/>
    </row>
    <row r="705" spans="1:22" ht="15.75" hidden="1" customHeight="1">
      <c r="A705" s="579"/>
      <c r="B705" s="579"/>
      <c r="C705" s="599"/>
      <c r="D705" s="579"/>
      <c r="E705" s="579"/>
      <c r="F705" s="579"/>
      <c r="G705" s="579"/>
      <c r="H705" s="579"/>
      <c r="I705" s="579"/>
      <c r="J705" s="579"/>
      <c r="K705" s="579"/>
      <c r="L705" s="579"/>
      <c r="M705" s="579"/>
      <c r="N705" s="579"/>
      <c r="O705" s="579"/>
      <c r="P705" s="579"/>
      <c r="Q705" s="579"/>
      <c r="R705" s="538"/>
      <c r="S705" s="538"/>
      <c r="T705" s="538"/>
      <c r="U705" s="538"/>
      <c r="V705" s="538"/>
    </row>
    <row r="706" spans="1:22" ht="15.75" hidden="1" customHeight="1">
      <c r="A706" s="579"/>
      <c r="B706" s="579"/>
      <c r="C706" s="599"/>
      <c r="D706" s="579"/>
      <c r="E706" s="579"/>
      <c r="F706" s="579"/>
      <c r="G706" s="579"/>
      <c r="H706" s="579"/>
      <c r="I706" s="579"/>
      <c r="J706" s="579"/>
      <c r="K706" s="579"/>
      <c r="L706" s="579"/>
      <c r="M706" s="579"/>
      <c r="N706" s="579"/>
      <c r="O706" s="579"/>
      <c r="P706" s="579"/>
      <c r="Q706" s="579"/>
      <c r="R706" s="538"/>
      <c r="S706" s="538"/>
      <c r="T706" s="538"/>
      <c r="U706" s="538"/>
      <c r="V706" s="538"/>
    </row>
    <row r="707" spans="1:22" ht="15.75" hidden="1" customHeight="1">
      <c r="A707" s="579"/>
      <c r="B707" s="579"/>
      <c r="C707" s="599"/>
      <c r="D707" s="579"/>
      <c r="E707" s="579"/>
      <c r="F707" s="579"/>
      <c r="G707" s="579"/>
      <c r="H707" s="579"/>
      <c r="I707" s="579"/>
      <c r="J707" s="579"/>
      <c r="K707" s="579"/>
      <c r="L707" s="579"/>
      <c r="M707" s="579"/>
      <c r="N707" s="579"/>
      <c r="O707" s="579"/>
      <c r="P707" s="579"/>
      <c r="Q707" s="579"/>
      <c r="R707" s="538"/>
      <c r="S707" s="538"/>
      <c r="T707" s="538"/>
      <c r="U707" s="538"/>
      <c r="V707" s="538"/>
    </row>
    <row r="708" spans="1:22" ht="15.75" hidden="1" customHeight="1">
      <c r="A708" s="579"/>
      <c r="B708" s="579"/>
      <c r="C708" s="599"/>
      <c r="D708" s="579"/>
      <c r="E708" s="579"/>
      <c r="F708" s="579"/>
      <c r="G708" s="579"/>
      <c r="H708" s="579"/>
      <c r="I708" s="579"/>
      <c r="J708" s="579"/>
      <c r="K708" s="579"/>
      <c r="L708" s="579"/>
      <c r="M708" s="579"/>
      <c r="N708" s="579"/>
      <c r="O708" s="579"/>
      <c r="P708" s="579"/>
      <c r="Q708" s="579"/>
      <c r="R708" s="538"/>
      <c r="S708" s="538"/>
      <c r="T708" s="538"/>
      <c r="U708" s="538"/>
      <c r="V708" s="538"/>
    </row>
    <row r="709" spans="1:22" ht="15.75" hidden="1" customHeight="1">
      <c r="A709" s="579"/>
      <c r="B709" s="579"/>
      <c r="C709" s="599"/>
      <c r="D709" s="579"/>
      <c r="E709" s="579"/>
      <c r="F709" s="579"/>
      <c r="G709" s="579"/>
      <c r="H709" s="579"/>
      <c r="I709" s="579"/>
      <c r="J709" s="579"/>
      <c r="K709" s="579"/>
      <c r="L709" s="579"/>
      <c r="M709" s="579"/>
      <c r="N709" s="579"/>
      <c r="O709" s="579"/>
      <c r="P709" s="579"/>
      <c r="Q709" s="579"/>
      <c r="R709" s="538"/>
      <c r="S709" s="538"/>
      <c r="T709" s="538"/>
      <c r="U709" s="538"/>
      <c r="V709" s="538"/>
    </row>
    <row r="710" spans="1:22" ht="15.75" hidden="1" customHeight="1">
      <c r="A710" s="579"/>
      <c r="B710" s="579"/>
      <c r="C710" s="599"/>
      <c r="D710" s="579"/>
      <c r="E710" s="579"/>
      <c r="F710" s="579"/>
      <c r="G710" s="579"/>
      <c r="H710" s="579"/>
      <c r="I710" s="579"/>
      <c r="J710" s="579"/>
      <c r="K710" s="579"/>
      <c r="L710" s="579"/>
      <c r="M710" s="579"/>
      <c r="N710" s="579"/>
      <c r="O710" s="579"/>
      <c r="P710" s="579"/>
      <c r="Q710" s="579"/>
      <c r="R710" s="538"/>
      <c r="S710" s="538"/>
      <c r="T710" s="538"/>
      <c r="U710" s="538"/>
      <c r="V710" s="538"/>
    </row>
    <row r="711" spans="1:22" ht="15.75" hidden="1" customHeight="1">
      <c r="A711" s="579"/>
      <c r="B711" s="579"/>
      <c r="C711" s="599"/>
      <c r="D711" s="579"/>
      <c r="E711" s="579"/>
      <c r="F711" s="579"/>
      <c r="G711" s="579"/>
      <c r="H711" s="579"/>
      <c r="I711" s="579"/>
      <c r="J711" s="579"/>
      <c r="K711" s="579"/>
      <c r="L711" s="579"/>
      <c r="M711" s="579"/>
      <c r="N711" s="579"/>
      <c r="O711" s="579"/>
      <c r="P711" s="579"/>
      <c r="Q711" s="579"/>
      <c r="R711" s="538"/>
      <c r="S711" s="538"/>
      <c r="T711" s="538"/>
      <c r="U711" s="538"/>
      <c r="V711" s="538"/>
    </row>
    <row r="712" spans="1:22" ht="15.75" hidden="1" customHeight="1">
      <c r="A712" s="579"/>
      <c r="B712" s="579"/>
      <c r="C712" s="599"/>
      <c r="D712" s="579"/>
      <c r="E712" s="579"/>
      <c r="F712" s="579"/>
      <c r="G712" s="579"/>
      <c r="H712" s="579"/>
      <c r="I712" s="579"/>
      <c r="J712" s="579"/>
      <c r="K712" s="579"/>
      <c r="L712" s="579"/>
      <c r="M712" s="579"/>
      <c r="N712" s="579"/>
      <c r="O712" s="579"/>
      <c r="P712" s="579"/>
      <c r="Q712" s="579"/>
      <c r="R712" s="538"/>
      <c r="S712" s="538"/>
      <c r="T712" s="538"/>
      <c r="U712" s="538"/>
      <c r="V712" s="538"/>
    </row>
    <row r="713" spans="1:22" ht="15.75" hidden="1" customHeight="1">
      <c r="A713" s="579"/>
      <c r="B713" s="579"/>
      <c r="C713" s="599"/>
      <c r="D713" s="579"/>
      <c r="E713" s="579"/>
      <c r="F713" s="579"/>
      <c r="G713" s="579"/>
      <c r="H713" s="579"/>
      <c r="I713" s="579"/>
      <c r="J713" s="579"/>
      <c r="K713" s="579"/>
      <c r="L713" s="579"/>
      <c r="M713" s="579"/>
      <c r="N713" s="579"/>
      <c r="O713" s="579"/>
      <c r="P713" s="579"/>
      <c r="Q713" s="579"/>
      <c r="R713" s="538"/>
      <c r="S713" s="538"/>
      <c r="T713" s="538"/>
      <c r="U713" s="538"/>
      <c r="V713" s="538"/>
    </row>
    <row r="714" spans="1:22" ht="15.75" hidden="1" customHeight="1">
      <c r="A714" s="579"/>
      <c r="B714" s="579"/>
      <c r="C714" s="599"/>
      <c r="D714" s="579"/>
      <c r="E714" s="579"/>
      <c r="F714" s="579"/>
      <c r="G714" s="579"/>
      <c r="H714" s="579"/>
      <c r="I714" s="579"/>
      <c r="J714" s="579"/>
      <c r="K714" s="579"/>
      <c r="L714" s="579"/>
      <c r="M714" s="579"/>
      <c r="N714" s="579"/>
      <c r="O714" s="579"/>
      <c r="P714" s="579"/>
      <c r="Q714" s="579"/>
      <c r="R714" s="538"/>
      <c r="S714" s="538"/>
      <c r="T714" s="538"/>
      <c r="U714" s="538"/>
      <c r="V714" s="538"/>
    </row>
    <row r="715" spans="1:22" ht="15.75" hidden="1" customHeight="1">
      <c r="A715" s="579"/>
      <c r="B715" s="579"/>
      <c r="C715" s="599"/>
      <c r="D715" s="579"/>
      <c r="E715" s="579"/>
      <c r="F715" s="579"/>
      <c r="G715" s="579"/>
      <c r="H715" s="579"/>
      <c r="I715" s="579"/>
      <c r="J715" s="579"/>
      <c r="K715" s="579"/>
      <c r="L715" s="579"/>
      <c r="M715" s="579"/>
      <c r="N715" s="579"/>
      <c r="O715" s="579"/>
      <c r="P715" s="579"/>
      <c r="Q715" s="579"/>
      <c r="R715" s="538"/>
      <c r="S715" s="538"/>
      <c r="T715" s="538"/>
      <c r="U715" s="538"/>
      <c r="V715" s="538"/>
    </row>
    <row r="716" spans="1:22" ht="15.75" hidden="1" customHeight="1">
      <c r="A716" s="579"/>
      <c r="B716" s="579"/>
      <c r="C716" s="599"/>
      <c r="D716" s="579"/>
      <c r="E716" s="579"/>
      <c r="F716" s="579"/>
      <c r="G716" s="579"/>
      <c r="H716" s="579"/>
      <c r="I716" s="579"/>
      <c r="J716" s="579"/>
      <c r="K716" s="579"/>
      <c r="L716" s="579"/>
      <c r="M716" s="579"/>
      <c r="N716" s="579"/>
      <c r="O716" s="579"/>
      <c r="P716" s="579"/>
      <c r="Q716" s="579"/>
      <c r="R716" s="538"/>
      <c r="S716" s="538"/>
      <c r="T716" s="538"/>
      <c r="U716" s="538"/>
      <c r="V716" s="538"/>
    </row>
    <row r="717" spans="1:22" ht="15.75" hidden="1" customHeight="1">
      <c r="A717" s="579"/>
      <c r="B717" s="579"/>
      <c r="C717" s="599"/>
      <c r="D717" s="579"/>
      <c r="E717" s="579"/>
      <c r="F717" s="579"/>
      <c r="G717" s="579"/>
      <c r="H717" s="579"/>
      <c r="I717" s="579"/>
      <c r="J717" s="579"/>
      <c r="K717" s="579"/>
      <c r="L717" s="579"/>
      <c r="M717" s="579"/>
      <c r="N717" s="579"/>
      <c r="O717" s="579"/>
      <c r="P717" s="579"/>
      <c r="Q717" s="579"/>
      <c r="R717" s="538"/>
      <c r="S717" s="538"/>
      <c r="T717" s="538"/>
      <c r="U717" s="538"/>
      <c r="V717" s="538"/>
    </row>
    <row r="718" spans="1:22" ht="15.75" hidden="1" customHeight="1">
      <c r="A718" s="579"/>
      <c r="B718" s="579"/>
      <c r="C718" s="599"/>
      <c r="D718" s="579"/>
      <c r="E718" s="579"/>
      <c r="F718" s="579"/>
      <c r="G718" s="579"/>
      <c r="H718" s="579"/>
      <c r="I718" s="579"/>
      <c r="J718" s="579"/>
      <c r="K718" s="579"/>
      <c r="L718" s="579"/>
      <c r="M718" s="579"/>
      <c r="N718" s="579"/>
      <c r="O718" s="579"/>
      <c r="P718" s="579"/>
      <c r="Q718" s="579"/>
      <c r="R718" s="538"/>
      <c r="S718" s="538"/>
      <c r="T718" s="538"/>
      <c r="U718" s="538"/>
      <c r="V718" s="538"/>
    </row>
    <row r="719" spans="1:22" ht="15.75" hidden="1" customHeight="1">
      <c r="A719" s="579"/>
      <c r="B719" s="579"/>
      <c r="C719" s="599"/>
      <c r="D719" s="579"/>
      <c r="E719" s="579"/>
      <c r="F719" s="579"/>
      <c r="G719" s="579"/>
      <c r="H719" s="579"/>
      <c r="I719" s="579"/>
      <c r="J719" s="579"/>
      <c r="K719" s="579"/>
      <c r="L719" s="579"/>
      <c r="M719" s="579"/>
      <c r="N719" s="579"/>
      <c r="O719" s="579"/>
      <c r="P719" s="579"/>
      <c r="Q719" s="579"/>
      <c r="R719" s="538"/>
      <c r="S719" s="538"/>
      <c r="T719" s="538"/>
      <c r="U719" s="538"/>
      <c r="V719" s="538"/>
    </row>
    <row r="720" spans="1:22" ht="15.75" hidden="1" customHeight="1">
      <c r="A720" s="579"/>
      <c r="B720" s="579"/>
      <c r="C720" s="599"/>
      <c r="D720" s="579"/>
      <c r="E720" s="579"/>
      <c r="F720" s="579"/>
      <c r="G720" s="579"/>
      <c r="H720" s="579"/>
      <c r="I720" s="579"/>
      <c r="J720" s="579"/>
      <c r="K720" s="579"/>
      <c r="L720" s="579"/>
      <c r="M720" s="579"/>
      <c r="N720" s="579"/>
      <c r="O720" s="579"/>
      <c r="P720" s="579"/>
      <c r="Q720" s="579"/>
      <c r="R720" s="538"/>
      <c r="S720" s="538"/>
      <c r="T720" s="538"/>
      <c r="U720" s="538"/>
      <c r="V720" s="538"/>
    </row>
    <row r="721" spans="1:22" ht="15.75" hidden="1" customHeight="1">
      <c r="A721" s="579"/>
      <c r="B721" s="579"/>
      <c r="C721" s="599"/>
      <c r="D721" s="579"/>
      <c r="E721" s="579"/>
      <c r="F721" s="579"/>
      <c r="G721" s="579"/>
      <c r="H721" s="579"/>
      <c r="I721" s="579"/>
      <c r="J721" s="579"/>
      <c r="K721" s="579"/>
      <c r="L721" s="579"/>
      <c r="M721" s="579"/>
      <c r="N721" s="579"/>
      <c r="O721" s="579"/>
      <c r="P721" s="579"/>
      <c r="Q721" s="579"/>
      <c r="R721" s="538"/>
      <c r="S721" s="538"/>
      <c r="T721" s="538"/>
      <c r="U721" s="538"/>
      <c r="V721" s="538"/>
    </row>
    <row r="722" spans="1:22" ht="15.75" hidden="1" customHeight="1">
      <c r="A722" s="579"/>
      <c r="B722" s="579"/>
      <c r="C722" s="599"/>
      <c r="D722" s="579"/>
      <c r="E722" s="579"/>
      <c r="F722" s="579"/>
      <c r="G722" s="579"/>
      <c r="H722" s="579"/>
      <c r="I722" s="579"/>
      <c r="J722" s="579"/>
      <c r="K722" s="579"/>
      <c r="L722" s="579"/>
      <c r="M722" s="579"/>
      <c r="N722" s="579"/>
      <c r="O722" s="579"/>
      <c r="P722" s="579"/>
      <c r="Q722" s="579"/>
      <c r="R722" s="538"/>
      <c r="S722" s="538"/>
      <c r="T722" s="538"/>
      <c r="U722" s="538"/>
      <c r="V722" s="538"/>
    </row>
    <row r="723" spans="1:22" ht="15.75" hidden="1" customHeight="1">
      <c r="A723" s="579"/>
      <c r="B723" s="579"/>
      <c r="C723" s="599"/>
      <c r="D723" s="579"/>
      <c r="E723" s="579"/>
      <c r="F723" s="579"/>
      <c r="G723" s="579"/>
      <c r="H723" s="579"/>
      <c r="I723" s="579"/>
      <c r="J723" s="579"/>
      <c r="K723" s="579"/>
      <c r="L723" s="579"/>
      <c r="M723" s="579"/>
      <c r="N723" s="579"/>
      <c r="O723" s="579"/>
      <c r="P723" s="579"/>
      <c r="Q723" s="579"/>
      <c r="R723" s="538"/>
      <c r="S723" s="538"/>
      <c r="T723" s="538"/>
      <c r="U723" s="538"/>
      <c r="V723" s="538"/>
    </row>
    <row r="724" spans="1:22" ht="15.75" hidden="1" customHeight="1">
      <c r="A724" s="579"/>
      <c r="B724" s="579"/>
      <c r="C724" s="599"/>
      <c r="D724" s="579"/>
      <c r="E724" s="579"/>
      <c r="F724" s="579"/>
      <c r="G724" s="579"/>
      <c r="H724" s="579"/>
      <c r="I724" s="579"/>
      <c r="J724" s="579"/>
      <c r="K724" s="579"/>
      <c r="L724" s="579"/>
      <c r="M724" s="579"/>
      <c r="N724" s="579"/>
      <c r="O724" s="579"/>
      <c r="P724" s="579"/>
      <c r="Q724" s="579"/>
      <c r="R724" s="538"/>
      <c r="S724" s="538"/>
      <c r="T724" s="538"/>
      <c r="U724" s="538"/>
      <c r="V724" s="538"/>
    </row>
    <row r="725" spans="1:22" ht="15.75" hidden="1" customHeight="1">
      <c r="A725" s="579"/>
      <c r="B725" s="579"/>
      <c r="C725" s="599"/>
      <c r="D725" s="579"/>
      <c r="E725" s="579"/>
      <c r="F725" s="579"/>
      <c r="G725" s="579"/>
      <c r="H725" s="579"/>
      <c r="I725" s="579"/>
      <c r="J725" s="579"/>
      <c r="K725" s="579"/>
      <c r="L725" s="579"/>
      <c r="M725" s="579"/>
      <c r="N725" s="579"/>
      <c r="O725" s="579"/>
      <c r="P725" s="579"/>
      <c r="Q725" s="579"/>
      <c r="R725" s="538"/>
      <c r="S725" s="538"/>
      <c r="T725" s="538"/>
      <c r="U725" s="538"/>
      <c r="V725" s="538"/>
    </row>
    <row r="726" spans="1:22" ht="15.75" hidden="1" customHeight="1">
      <c r="A726" s="579"/>
      <c r="B726" s="579"/>
      <c r="C726" s="599"/>
      <c r="D726" s="579"/>
      <c r="E726" s="579"/>
      <c r="F726" s="579"/>
      <c r="G726" s="579"/>
      <c r="H726" s="579"/>
      <c r="I726" s="579"/>
      <c r="J726" s="579"/>
      <c r="K726" s="579"/>
      <c r="L726" s="579"/>
      <c r="M726" s="579"/>
      <c r="N726" s="579"/>
      <c r="O726" s="579"/>
      <c r="P726" s="579"/>
      <c r="Q726" s="579"/>
      <c r="R726" s="538"/>
      <c r="S726" s="538"/>
      <c r="T726" s="538"/>
      <c r="U726" s="538"/>
      <c r="V726" s="538"/>
    </row>
    <row r="727" spans="1:22" ht="15.75" hidden="1" customHeight="1">
      <c r="A727" s="579"/>
      <c r="B727" s="579"/>
      <c r="C727" s="599"/>
      <c r="D727" s="579"/>
      <c r="E727" s="579"/>
      <c r="F727" s="579"/>
      <c r="G727" s="579"/>
      <c r="H727" s="579"/>
      <c r="I727" s="579"/>
      <c r="J727" s="579"/>
      <c r="K727" s="579"/>
      <c r="L727" s="579"/>
      <c r="M727" s="579"/>
      <c r="N727" s="579"/>
      <c r="O727" s="579"/>
      <c r="P727" s="579"/>
      <c r="Q727" s="579"/>
      <c r="R727" s="538"/>
      <c r="S727" s="538"/>
      <c r="T727" s="538"/>
      <c r="U727" s="538"/>
      <c r="V727" s="538"/>
    </row>
    <row r="728" spans="1:22" ht="15.75" hidden="1" customHeight="1">
      <c r="A728" s="579"/>
      <c r="B728" s="579"/>
      <c r="C728" s="599"/>
      <c r="D728" s="579"/>
      <c r="E728" s="579"/>
      <c r="F728" s="579"/>
      <c r="G728" s="579"/>
      <c r="H728" s="579"/>
      <c r="I728" s="579"/>
      <c r="J728" s="579"/>
      <c r="K728" s="579"/>
      <c r="L728" s="579"/>
      <c r="M728" s="579"/>
      <c r="N728" s="579"/>
      <c r="O728" s="579"/>
      <c r="P728" s="579"/>
      <c r="Q728" s="579"/>
      <c r="R728" s="538"/>
      <c r="S728" s="538"/>
      <c r="T728" s="538"/>
      <c r="U728" s="538"/>
      <c r="V728" s="538"/>
    </row>
    <row r="729" spans="1:22" ht="15.75" hidden="1" customHeight="1">
      <c r="A729" s="579"/>
      <c r="B729" s="579"/>
      <c r="C729" s="599"/>
      <c r="D729" s="579"/>
      <c r="E729" s="579"/>
      <c r="F729" s="579"/>
      <c r="G729" s="579"/>
      <c r="H729" s="579"/>
      <c r="I729" s="579"/>
      <c r="J729" s="579"/>
      <c r="K729" s="579"/>
      <c r="L729" s="579"/>
      <c r="M729" s="579"/>
      <c r="N729" s="579"/>
      <c r="O729" s="579"/>
      <c r="P729" s="579"/>
      <c r="Q729" s="579"/>
      <c r="R729" s="538"/>
      <c r="S729" s="538"/>
      <c r="T729" s="538"/>
      <c r="U729" s="538"/>
      <c r="V729" s="538"/>
    </row>
    <row r="730" spans="1:22" ht="15.75" hidden="1" customHeight="1">
      <c r="A730" s="579"/>
      <c r="B730" s="579"/>
      <c r="C730" s="599"/>
      <c r="D730" s="579"/>
      <c r="E730" s="579"/>
      <c r="F730" s="579"/>
      <c r="G730" s="579"/>
      <c r="H730" s="579"/>
      <c r="I730" s="579"/>
      <c r="J730" s="579"/>
      <c r="K730" s="579"/>
      <c r="L730" s="579"/>
      <c r="M730" s="579"/>
      <c r="N730" s="579"/>
      <c r="O730" s="579"/>
      <c r="P730" s="579"/>
      <c r="Q730" s="579"/>
      <c r="R730" s="538"/>
      <c r="S730" s="538"/>
      <c r="T730" s="538"/>
      <c r="U730" s="538"/>
      <c r="V730" s="538"/>
    </row>
    <row r="731" spans="1:22" ht="15.75" hidden="1" customHeight="1">
      <c r="A731" s="579"/>
      <c r="B731" s="579"/>
      <c r="C731" s="599"/>
      <c r="D731" s="579"/>
      <c r="E731" s="579"/>
      <c r="F731" s="579"/>
      <c r="G731" s="579"/>
      <c r="H731" s="579"/>
      <c r="I731" s="579"/>
      <c r="J731" s="579"/>
      <c r="K731" s="579"/>
      <c r="L731" s="579"/>
      <c r="M731" s="579"/>
      <c r="N731" s="579"/>
      <c r="O731" s="579"/>
      <c r="P731" s="579"/>
      <c r="Q731" s="579"/>
      <c r="R731" s="538"/>
      <c r="S731" s="538"/>
      <c r="T731" s="538"/>
      <c r="U731" s="538"/>
      <c r="V731" s="538"/>
    </row>
    <row r="732" spans="1:22" ht="15.75" hidden="1" customHeight="1">
      <c r="A732" s="579"/>
      <c r="B732" s="579"/>
      <c r="C732" s="599"/>
      <c r="D732" s="579"/>
      <c r="E732" s="579"/>
      <c r="F732" s="579"/>
      <c r="G732" s="579"/>
      <c r="H732" s="579"/>
      <c r="I732" s="579"/>
      <c r="J732" s="579"/>
      <c r="K732" s="579"/>
      <c r="L732" s="579"/>
      <c r="M732" s="579"/>
      <c r="N732" s="579"/>
      <c r="O732" s="579"/>
      <c r="P732" s="579"/>
      <c r="Q732" s="579"/>
      <c r="R732" s="538"/>
      <c r="S732" s="538"/>
      <c r="T732" s="538"/>
      <c r="U732" s="538"/>
      <c r="V732" s="538"/>
    </row>
    <row r="733" spans="1:22" ht="15.75" hidden="1" customHeight="1">
      <c r="A733" s="579"/>
      <c r="B733" s="579"/>
      <c r="C733" s="599"/>
      <c r="D733" s="579"/>
      <c r="E733" s="579"/>
      <c r="F733" s="579"/>
      <c r="G733" s="579"/>
      <c r="H733" s="579"/>
      <c r="I733" s="579"/>
      <c r="J733" s="579"/>
      <c r="K733" s="579"/>
      <c r="L733" s="579"/>
      <c r="M733" s="579"/>
      <c r="N733" s="579"/>
      <c r="O733" s="579"/>
      <c r="P733" s="579"/>
      <c r="Q733" s="579"/>
      <c r="R733" s="538"/>
      <c r="S733" s="538"/>
      <c r="T733" s="538"/>
      <c r="U733" s="538"/>
      <c r="V733" s="538"/>
    </row>
    <row r="734" spans="1:22" ht="15.75" hidden="1" customHeight="1">
      <c r="A734" s="579"/>
      <c r="B734" s="579"/>
      <c r="C734" s="599"/>
      <c r="D734" s="579"/>
      <c r="E734" s="579"/>
      <c r="F734" s="579"/>
      <c r="G734" s="579"/>
      <c r="H734" s="579"/>
      <c r="I734" s="579"/>
      <c r="J734" s="579"/>
      <c r="K734" s="579"/>
      <c r="L734" s="579"/>
      <c r="M734" s="579"/>
      <c r="N734" s="579"/>
      <c r="O734" s="579"/>
      <c r="P734" s="579"/>
      <c r="Q734" s="579"/>
      <c r="R734" s="538"/>
      <c r="S734" s="538"/>
      <c r="T734" s="538"/>
      <c r="U734" s="538"/>
      <c r="V734" s="538"/>
    </row>
    <row r="735" spans="1:22" ht="15.75" hidden="1" customHeight="1">
      <c r="A735" s="579"/>
      <c r="B735" s="579"/>
      <c r="C735" s="599"/>
      <c r="D735" s="579"/>
      <c r="E735" s="579"/>
      <c r="F735" s="579"/>
      <c r="G735" s="579"/>
      <c r="H735" s="579"/>
      <c r="I735" s="579"/>
      <c r="J735" s="579"/>
      <c r="K735" s="579"/>
      <c r="L735" s="579"/>
      <c r="M735" s="579"/>
      <c r="N735" s="579"/>
      <c r="O735" s="579"/>
      <c r="P735" s="579"/>
      <c r="Q735" s="579"/>
      <c r="R735" s="538"/>
      <c r="S735" s="538"/>
      <c r="T735" s="538"/>
      <c r="U735" s="538"/>
      <c r="V735" s="538"/>
    </row>
    <row r="736" spans="1:22" ht="15.75" hidden="1" customHeight="1">
      <c r="A736" s="579"/>
      <c r="B736" s="579"/>
      <c r="C736" s="599"/>
      <c r="D736" s="579"/>
      <c r="E736" s="579"/>
      <c r="F736" s="579"/>
      <c r="G736" s="579"/>
      <c r="H736" s="579"/>
      <c r="I736" s="579"/>
      <c r="J736" s="579"/>
      <c r="K736" s="579"/>
      <c r="L736" s="579"/>
      <c r="M736" s="579"/>
      <c r="N736" s="579"/>
      <c r="O736" s="579"/>
      <c r="P736" s="579"/>
      <c r="Q736" s="579"/>
      <c r="R736" s="538"/>
      <c r="S736" s="538"/>
      <c r="T736" s="538"/>
      <c r="U736" s="538"/>
      <c r="V736" s="538"/>
    </row>
    <row r="737" spans="1:22" ht="15.75" hidden="1" customHeight="1">
      <c r="A737" s="579"/>
      <c r="B737" s="579"/>
      <c r="C737" s="599"/>
      <c r="D737" s="579"/>
      <c r="E737" s="579"/>
      <c r="F737" s="579"/>
      <c r="G737" s="579"/>
      <c r="H737" s="579"/>
      <c r="I737" s="579"/>
      <c r="J737" s="579"/>
      <c r="K737" s="579"/>
      <c r="L737" s="579"/>
      <c r="M737" s="579"/>
      <c r="N737" s="579"/>
      <c r="O737" s="579"/>
      <c r="P737" s="579"/>
      <c r="Q737" s="579"/>
      <c r="R737" s="538"/>
      <c r="S737" s="538"/>
      <c r="T737" s="538"/>
      <c r="U737" s="538"/>
      <c r="V737" s="538"/>
    </row>
    <row r="738" spans="1:22" ht="15.75" hidden="1" customHeight="1">
      <c r="A738" s="579"/>
      <c r="B738" s="579"/>
      <c r="C738" s="599"/>
      <c r="D738" s="579"/>
      <c r="E738" s="579"/>
      <c r="F738" s="579"/>
      <c r="G738" s="579"/>
      <c r="H738" s="579"/>
      <c r="I738" s="579"/>
      <c r="J738" s="579"/>
      <c r="K738" s="579"/>
      <c r="L738" s="579"/>
      <c r="M738" s="579"/>
      <c r="N738" s="579"/>
      <c r="O738" s="579"/>
      <c r="P738" s="579"/>
      <c r="Q738" s="579"/>
      <c r="R738" s="538"/>
      <c r="S738" s="538"/>
      <c r="T738" s="538"/>
      <c r="U738" s="538"/>
      <c r="V738" s="538"/>
    </row>
    <row r="739" spans="1:22" ht="15.75" hidden="1" customHeight="1">
      <c r="A739" s="579"/>
      <c r="B739" s="579"/>
      <c r="C739" s="599"/>
      <c r="D739" s="579"/>
      <c r="E739" s="579"/>
      <c r="F739" s="579"/>
      <c r="G739" s="579"/>
      <c r="H739" s="579"/>
      <c r="I739" s="579"/>
      <c r="J739" s="579"/>
      <c r="K739" s="579"/>
      <c r="L739" s="579"/>
      <c r="M739" s="579"/>
      <c r="N739" s="579"/>
      <c r="O739" s="579"/>
      <c r="P739" s="579"/>
      <c r="Q739" s="579"/>
      <c r="R739" s="538"/>
      <c r="S739" s="538"/>
      <c r="T739" s="538"/>
      <c r="U739" s="538"/>
      <c r="V739" s="538"/>
    </row>
    <row r="740" spans="1:22" ht="15.75" hidden="1" customHeight="1">
      <c r="A740" s="579"/>
      <c r="B740" s="579"/>
      <c r="C740" s="599"/>
      <c r="D740" s="579"/>
      <c r="E740" s="579"/>
      <c r="F740" s="579"/>
      <c r="G740" s="579"/>
      <c r="H740" s="579"/>
      <c r="I740" s="579"/>
      <c r="J740" s="579"/>
      <c r="K740" s="579"/>
      <c r="L740" s="579"/>
      <c r="M740" s="579"/>
      <c r="N740" s="579"/>
      <c r="O740" s="579"/>
      <c r="P740" s="579"/>
      <c r="Q740" s="579"/>
      <c r="R740" s="538"/>
      <c r="S740" s="538"/>
      <c r="T740" s="538"/>
      <c r="U740" s="538"/>
      <c r="V740" s="538"/>
    </row>
    <row r="741" spans="1:22" ht="15.75" hidden="1" customHeight="1">
      <c r="A741" s="579"/>
      <c r="B741" s="579"/>
      <c r="C741" s="599"/>
      <c r="D741" s="579"/>
      <c r="E741" s="579"/>
      <c r="F741" s="579"/>
      <c r="G741" s="579"/>
      <c r="H741" s="579"/>
      <c r="I741" s="579"/>
      <c r="J741" s="579"/>
      <c r="K741" s="579"/>
      <c r="L741" s="579"/>
      <c r="M741" s="579"/>
      <c r="N741" s="579"/>
      <c r="O741" s="579"/>
      <c r="P741" s="579"/>
      <c r="Q741" s="579"/>
      <c r="R741" s="538"/>
      <c r="S741" s="538"/>
      <c r="T741" s="538"/>
      <c r="U741" s="538"/>
      <c r="V741" s="538"/>
    </row>
    <row r="742" spans="1:22" ht="15.75" hidden="1" customHeight="1">
      <c r="A742" s="579"/>
      <c r="B742" s="579"/>
      <c r="C742" s="599"/>
      <c r="D742" s="579"/>
      <c r="E742" s="579"/>
      <c r="F742" s="579"/>
      <c r="G742" s="579"/>
      <c r="H742" s="579"/>
      <c r="I742" s="579"/>
      <c r="J742" s="579"/>
      <c r="K742" s="579"/>
      <c r="L742" s="579"/>
      <c r="M742" s="579"/>
      <c r="N742" s="579"/>
      <c r="O742" s="579"/>
      <c r="P742" s="579"/>
      <c r="Q742" s="579"/>
      <c r="R742" s="538"/>
      <c r="S742" s="538"/>
      <c r="T742" s="538"/>
      <c r="U742" s="538"/>
      <c r="V742" s="538"/>
    </row>
    <row r="743" spans="1:22" ht="15.75" hidden="1" customHeight="1">
      <c r="A743" s="579"/>
      <c r="B743" s="579"/>
      <c r="C743" s="599"/>
      <c r="D743" s="579"/>
      <c r="E743" s="579"/>
      <c r="F743" s="579"/>
      <c r="G743" s="579"/>
      <c r="H743" s="579"/>
      <c r="I743" s="579"/>
      <c r="J743" s="579"/>
      <c r="K743" s="579"/>
      <c r="L743" s="579"/>
      <c r="M743" s="579"/>
      <c r="N743" s="579"/>
      <c r="O743" s="579"/>
      <c r="P743" s="579"/>
      <c r="Q743" s="579"/>
      <c r="R743" s="538"/>
      <c r="S743" s="538"/>
      <c r="T743" s="538"/>
      <c r="U743" s="538"/>
      <c r="V743" s="538"/>
    </row>
    <row r="744" spans="1:22" ht="15.75" hidden="1" customHeight="1">
      <c r="A744" s="579"/>
      <c r="B744" s="579"/>
      <c r="C744" s="599"/>
      <c r="D744" s="579"/>
      <c r="E744" s="579"/>
      <c r="F744" s="579"/>
      <c r="G744" s="579"/>
      <c r="H744" s="579"/>
      <c r="I744" s="579"/>
      <c r="J744" s="579"/>
      <c r="K744" s="579"/>
      <c r="L744" s="579"/>
      <c r="M744" s="579"/>
      <c r="N744" s="579"/>
      <c r="O744" s="579"/>
      <c r="P744" s="579"/>
      <c r="Q744" s="579"/>
      <c r="R744" s="538"/>
      <c r="S744" s="538"/>
      <c r="T744" s="538"/>
      <c r="U744" s="538"/>
      <c r="V744" s="538"/>
    </row>
    <row r="745" spans="1:22" ht="15.75" hidden="1" customHeight="1">
      <c r="A745" s="579"/>
      <c r="B745" s="579"/>
      <c r="C745" s="599"/>
      <c r="D745" s="579"/>
      <c r="E745" s="579"/>
      <c r="F745" s="579"/>
      <c r="G745" s="579"/>
      <c r="H745" s="579"/>
      <c r="I745" s="579"/>
      <c r="J745" s="579"/>
      <c r="K745" s="579"/>
      <c r="L745" s="579"/>
      <c r="M745" s="579"/>
      <c r="N745" s="579"/>
      <c r="O745" s="579"/>
      <c r="P745" s="579"/>
      <c r="Q745" s="579"/>
      <c r="R745" s="538"/>
      <c r="S745" s="538"/>
      <c r="T745" s="538"/>
      <c r="U745" s="538"/>
      <c r="V745" s="538"/>
    </row>
    <row r="746" spans="1:22" ht="15.75" hidden="1" customHeight="1">
      <c r="A746" s="579"/>
      <c r="B746" s="579"/>
      <c r="C746" s="599"/>
      <c r="D746" s="579"/>
      <c r="E746" s="579"/>
      <c r="F746" s="579"/>
      <c r="G746" s="579"/>
      <c r="H746" s="579"/>
      <c r="I746" s="579"/>
      <c r="J746" s="579"/>
      <c r="K746" s="579"/>
      <c r="L746" s="579"/>
      <c r="M746" s="579"/>
      <c r="N746" s="579"/>
      <c r="O746" s="579"/>
      <c r="P746" s="579"/>
      <c r="Q746" s="579"/>
      <c r="R746" s="538"/>
      <c r="S746" s="538"/>
      <c r="T746" s="538"/>
      <c r="U746" s="538"/>
      <c r="V746" s="538"/>
    </row>
    <row r="747" spans="1:22" ht="15.75" hidden="1" customHeight="1">
      <c r="A747" s="579"/>
      <c r="B747" s="579"/>
      <c r="C747" s="599"/>
      <c r="D747" s="579"/>
      <c r="E747" s="579"/>
      <c r="F747" s="579"/>
      <c r="G747" s="579"/>
      <c r="H747" s="579"/>
      <c r="I747" s="579"/>
      <c r="J747" s="579"/>
      <c r="K747" s="579"/>
      <c r="L747" s="579"/>
      <c r="M747" s="579"/>
      <c r="N747" s="579"/>
      <c r="O747" s="579"/>
      <c r="P747" s="579"/>
      <c r="Q747" s="579"/>
      <c r="R747" s="538"/>
      <c r="S747" s="538"/>
      <c r="T747" s="538"/>
      <c r="U747" s="538"/>
      <c r="V747" s="538"/>
    </row>
    <row r="748" spans="1:22" ht="15.75" hidden="1" customHeight="1">
      <c r="A748" s="579"/>
      <c r="B748" s="579"/>
      <c r="C748" s="599"/>
      <c r="D748" s="579"/>
      <c r="E748" s="579"/>
      <c r="F748" s="579"/>
      <c r="G748" s="579"/>
      <c r="H748" s="579"/>
      <c r="I748" s="579"/>
      <c r="J748" s="579"/>
      <c r="K748" s="579"/>
      <c r="L748" s="579"/>
      <c r="M748" s="579"/>
      <c r="N748" s="579"/>
      <c r="O748" s="579"/>
      <c r="P748" s="579"/>
      <c r="Q748" s="579"/>
      <c r="R748" s="538"/>
      <c r="S748" s="538"/>
      <c r="T748" s="538"/>
      <c r="U748" s="538"/>
      <c r="V748" s="538"/>
    </row>
    <row r="749" spans="1:22" ht="15.75" hidden="1" customHeight="1">
      <c r="A749" s="579"/>
      <c r="B749" s="579"/>
      <c r="C749" s="599"/>
      <c r="D749" s="579"/>
      <c r="E749" s="579"/>
      <c r="F749" s="579"/>
      <c r="G749" s="579"/>
      <c r="H749" s="579"/>
      <c r="I749" s="579"/>
      <c r="J749" s="579"/>
      <c r="K749" s="579"/>
      <c r="L749" s="579"/>
      <c r="M749" s="579"/>
      <c r="N749" s="579"/>
      <c r="O749" s="579"/>
      <c r="P749" s="579"/>
      <c r="Q749" s="579"/>
      <c r="R749" s="538"/>
      <c r="S749" s="538"/>
      <c r="T749" s="538"/>
      <c r="U749" s="538"/>
      <c r="V749" s="538"/>
    </row>
    <row r="750" spans="1:22" ht="15.75" hidden="1" customHeight="1">
      <c r="A750" s="579"/>
      <c r="B750" s="579"/>
      <c r="C750" s="599"/>
      <c r="D750" s="579"/>
      <c r="E750" s="579"/>
      <c r="F750" s="579"/>
      <c r="G750" s="579"/>
      <c r="H750" s="579"/>
      <c r="I750" s="579"/>
      <c r="J750" s="579"/>
      <c r="K750" s="579"/>
      <c r="L750" s="579"/>
      <c r="M750" s="579"/>
      <c r="N750" s="579"/>
      <c r="O750" s="579"/>
      <c r="P750" s="579"/>
      <c r="Q750" s="579"/>
      <c r="R750" s="538"/>
      <c r="S750" s="538"/>
      <c r="T750" s="538"/>
      <c r="U750" s="538"/>
      <c r="V750" s="538"/>
    </row>
    <row r="751" spans="1:22" ht="15.75" hidden="1" customHeight="1">
      <c r="A751" s="579"/>
      <c r="B751" s="579"/>
      <c r="C751" s="599"/>
      <c r="D751" s="579"/>
      <c r="E751" s="579"/>
      <c r="F751" s="579"/>
      <c r="G751" s="579"/>
      <c r="H751" s="579"/>
      <c r="I751" s="579"/>
      <c r="J751" s="579"/>
      <c r="K751" s="579"/>
      <c r="L751" s="579"/>
      <c r="M751" s="579"/>
      <c r="N751" s="579"/>
      <c r="O751" s="579"/>
      <c r="P751" s="579"/>
      <c r="Q751" s="579"/>
      <c r="R751" s="538"/>
      <c r="S751" s="538"/>
      <c r="T751" s="538"/>
      <c r="U751" s="538"/>
      <c r="V751" s="538"/>
    </row>
    <row r="752" spans="1:22" ht="15.75" hidden="1" customHeight="1">
      <c r="A752" s="579"/>
      <c r="B752" s="579"/>
      <c r="C752" s="599"/>
      <c r="D752" s="579"/>
      <c r="E752" s="579"/>
      <c r="F752" s="579"/>
      <c r="G752" s="579"/>
      <c r="H752" s="579"/>
      <c r="I752" s="579"/>
      <c r="J752" s="579"/>
      <c r="K752" s="579"/>
      <c r="L752" s="579"/>
      <c r="M752" s="579"/>
      <c r="N752" s="579"/>
      <c r="O752" s="579"/>
      <c r="P752" s="579"/>
      <c r="Q752" s="579"/>
      <c r="R752" s="538"/>
      <c r="S752" s="538"/>
      <c r="T752" s="538"/>
      <c r="U752" s="538"/>
      <c r="V752" s="538"/>
    </row>
    <row r="753" spans="1:22" ht="15.75" hidden="1" customHeight="1">
      <c r="A753" s="579"/>
      <c r="B753" s="579"/>
      <c r="C753" s="599"/>
      <c r="D753" s="579"/>
      <c r="E753" s="579"/>
      <c r="F753" s="579"/>
      <c r="G753" s="579"/>
      <c r="H753" s="579"/>
      <c r="I753" s="579"/>
      <c r="J753" s="579"/>
      <c r="K753" s="579"/>
      <c r="L753" s="579"/>
      <c r="M753" s="579"/>
      <c r="N753" s="579"/>
      <c r="O753" s="579"/>
      <c r="P753" s="579"/>
      <c r="Q753" s="579"/>
      <c r="R753" s="538"/>
      <c r="S753" s="538"/>
      <c r="T753" s="538"/>
      <c r="U753" s="538"/>
      <c r="V753" s="538"/>
    </row>
    <row r="754" spans="1:22" ht="15.75" hidden="1" customHeight="1">
      <c r="A754" s="579"/>
      <c r="B754" s="579"/>
      <c r="C754" s="599"/>
      <c r="D754" s="579"/>
      <c r="E754" s="579"/>
      <c r="F754" s="579"/>
      <c r="G754" s="579"/>
      <c r="H754" s="579"/>
      <c r="I754" s="579"/>
      <c r="J754" s="579"/>
      <c r="K754" s="579"/>
      <c r="L754" s="579"/>
      <c r="M754" s="579"/>
      <c r="N754" s="579"/>
      <c r="O754" s="579"/>
      <c r="P754" s="579"/>
      <c r="Q754" s="579"/>
      <c r="R754" s="538"/>
      <c r="S754" s="538"/>
      <c r="T754" s="538"/>
      <c r="U754" s="538"/>
      <c r="V754" s="538"/>
    </row>
    <row r="755" spans="1:22" ht="15.75" hidden="1" customHeight="1">
      <c r="A755" s="579"/>
      <c r="B755" s="579"/>
      <c r="C755" s="599"/>
      <c r="D755" s="579"/>
      <c r="E755" s="579"/>
      <c r="F755" s="579"/>
      <c r="G755" s="579"/>
      <c r="H755" s="579"/>
      <c r="I755" s="579"/>
      <c r="J755" s="579"/>
      <c r="K755" s="579"/>
      <c r="L755" s="579"/>
      <c r="M755" s="579"/>
      <c r="N755" s="579"/>
      <c r="O755" s="579"/>
      <c r="P755" s="579"/>
      <c r="Q755" s="579"/>
      <c r="R755" s="538"/>
      <c r="S755" s="538"/>
      <c r="T755" s="538"/>
      <c r="U755" s="538"/>
      <c r="V755" s="538"/>
    </row>
    <row r="756" spans="1:22" ht="15.75" hidden="1" customHeight="1">
      <c r="A756" s="579"/>
      <c r="B756" s="579"/>
      <c r="C756" s="599"/>
      <c r="D756" s="579"/>
      <c r="E756" s="579"/>
      <c r="F756" s="579"/>
      <c r="G756" s="579"/>
      <c r="H756" s="579"/>
      <c r="I756" s="579"/>
      <c r="J756" s="579"/>
      <c r="K756" s="579"/>
      <c r="L756" s="579"/>
      <c r="M756" s="579"/>
      <c r="N756" s="579"/>
      <c r="O756" s="579"/>
      <c r="P756" s="579"/>
      <c r="Q756" s="579"/>
      <c r="R756" s="538"/>
      <c r="S756" s="538"/>
      <c r="T756" s="538"/>
      <c r="U756" s="538"/>
      <c r="V756" s="538"/>
    </row>
    <row r="757" spans="1:22" ht="15.75" hidden="1" customHeight="1">
      <c r="A757" s="579"/>
      <c r="B757" s="579"/>
      <c r="C757" s="599"/>
      <c r="D757" s="579"/>
      <c r="E757" s="579"/>
      <c r="F757" s="579"/>
      <c r="G757" s="579"/>
      <c r="H757" s="579"/>
      <c r="I757" s="579"/>
      <c r="J757" s="579"/>
      <c r="K757" s="579"/>
      <c r="L757" s="579"/>
      <c r="M757" s="579"/>
      <c r="N757" s="579"/>
      <c r="O757" s="579"/>
      <c r="P757" s="579"/>
      <c r="Q757" s="579"/>
      <c r="R757" s="538"/>
      <c r="S757" s="538"/>
      <c r="T757" s="538"/>
      <c r="U757" s="538"/>
      <c r="V757" s="538"/>
    </row>
    <row r="758" spans="1:22" ht="15.75" hidden="1" customHeight="1">
      <c r="A758" s="579"/>
      <c r="B758" s="579"/>
      <c r="C758" s="599"/>
      <c r="D758" s="579"/>
      <c r="E758" s="579"/>
      <c r="F758" s="579"/>
      <c r="G758" s="579"/>
      <c r="H758" s="579"/>
      <c r="I758" s="579"/>
      <c r="J758" s="579"/>
      <c r="K758" s="579"/>
      <c r="L758" s="579"/>
      <c r="M758" s="579"/>
      <c r="N758" s="579"/>
      <c r="O758" s="579"/>
      <c r="P758" s="579"/>
      <c r="Q758" s="579"/>
      <c r="R758" s="538"/>
      <c r="S758" s="538"/>
      <c r="T758" s="538"/>
      <c r="U758" s="538"/>
      <c r="V758" s="538"/>
    </row>
    <row r="759" spans="1:22" ht="15.75" hidden="1" customHeight="1">
      <c r="A759" s="579"/>
      <c r="B759" s="579"/>
      <c r="C759" s="599"/>
      <c r="D759" s="579"/>
      <c r="E759" s="579"/>
      <c r="F759" s="579"/>
      <c r="G759" s="579"/>
      <c r="H759" s="579"/>
      <c r="I759" s="579"/>
      <c r="J759" s="579"/>
      <c r="K759" s="579"/>
      <c r="L759" s="579"/>
      <c r="M759" s="579"/>
      <c r="N759" s="579"/>
      <c r="O759" s="579"/>
      <c r="P759" s="579"/>
      <c r="Q759" s="579"/>
      <c r="R759" s="538"/>
      <c r="S759" s="538"/>
      <c r="T759" s="538"/>
      <c r="U759" s="538"/>
      <c r="V759" s="538"/>
    </row>
    <row r="760" spans="1:22" ht="15.75" hidden="1" customHeight="1">
      <c r="A760" s="579"/>
      <c r="B760" s="579"/>
      <c r="C760" s="599"/>
      <c r="D760" s="579"/>
      <c r="E760" s="579"/>
      <c r="F760" s="579"/>
      <c r="G760" s="579"/>
      <c r="H760" s="579"/>
      <c r="I760" s="579"/>
      <c r="J760" s="579"/>
      <c r="K760" s="579"/>
      <c r="L760" s="579"/>
      <c r="M760" s="579"/>
      <c r="N760" s="579"/>
      <c r="O760" s="579"/>
      <c r="P760" s="579"/>
      <c r="Q760" s="579"/>
      <c r="R760" s="538"/>
      <c r="S760" s="538"/>
      <c r="T760" s="538"/>
      <c r="U760" s="538"/>
      <c r="V760" s="538"/>
    </row>
    <row r="761" spans="1:22" ht="15.75" hidden="1" customHeight="1">
      <c r="A761" s="579"/>
      <c r="B761" s="579"/>
      <c r="C761" s="599"/>
      <c r="D761" s="579"/>
      <c r="E761" s="579"/>
      <c r="F761" s="579"/>
      <c r="G761" s="579"/>
      <c r="H761" s="579"/>
      <c r="I761" s="579"/>
      <c r="J761" s="579"/>
      <c r="K761" s="579"/>
      <c r="L761" s="579"/>
      <c r="M761" s="579"/>
      <c r="N761" s="579"/>
      <c r="O761" s="579"/>
      <c r="P761" s="579"/>
      <c r="Q761" s="579"/>
      <c r="R761" s="538"/>
      <c r="S761" s="538"/>
      <c r="T761" s="538"/>
      <c r="U761" s="538"/>
      <c r="V761" s="538"/>
    </row>
    <row r="762" spans="1:22" ht="15.75" hidden="1" customHeight="1">
      <c r="A762" s="579"/>
      <c r="B762" s="579"/>
      <c r="C762" s="599"/>
      <c r="D762" s="579"/>
      <c r="E762" s="579"/>
      <c r="F762" s="579"/>
      <c r="G762" s="579"/>
      <c r="H762" s="579"/>
      <c r="I762" s="579"/>
      <c r="J762" s="579"/>
      <c r="K762" s="579"/>
      <c r="L762" s="579"/>
      <c r="M762" s="579"/>
      <c r="N762" s="579"/>
      <c r="O762" s="579"/>
      <c r="P762" s="579"/>
      <c r="Q762" s="579"/>
      <c r="R762" s="538"/>
      <c r="S762" s="538"/>
      <c r="T762" s="538"/>
      <c r="U762" s="538"/>
      <c r="V762" s="538"/>
    </row>
    <row r="763" spans="1:22" ht="15.75" hidden="1" customHeight="1">
      <c r="A763" s="579"/>
      <c r="B763" s="579"/>
      <c r="C763" s="599"/>
      <c r="D763" s="579"/>
      <c r="E763" s="579"/>
      <c r="F763" s="579"/>
      <c r="G763" s="579"/>
      <c r="H763" s="579"/>
      <c r="I763" s="579"/>
      <c r="J763" s="579"/>
      <c r="K763" s="579"/>
      <c r="L763" s="579"/>
      <c r="M763" s="579"/>
      <c r="N763" s="579"/>
      <c r="O763" s="579"/>
      <c r="P763" s="579"/>
      <c r="Q763" s="579"/>
      <c r="R763" s="538"/>
      <c r="S763" s="538"/>
      <c r="T763" s="538"/>
      <c r="U763" s="538"/>
      <c r="V763" s="538"/>
    </row>
    <row r="764" spans="1:22" ht="15.75" hidden="1" customHeight="1">
      <c r="A764" s="579"/>
      <c r="B764" s="579"/>
      <c r="C764" s="599"/>
      <c r="D764" s="579"/>
      <c r="E764" s="579"/>
      <c r="F764" s="579"/>
      <c r="G764" s="579"/>
      <c r="H764" s="579"/>
      <c r="I764" s="579"/>
      <c r="J764" s="579"/>
      <c r="K764" s="579"/>
      <c r="L764" s="579"/>
      <c r="M764" s="579"/>
      <c r="N764" s="579"/>
      <c r="O764" s="579"/>
      <c r="P764" s="579"/>
      <c r="Q764" s="579"/>
      <c r="R764" s="538"/>
      <c r="S764" s="538"/>
      <c r="T764" s="538"/>
      <c r="U764" s="538"/>
      <c r="V764" s="538"/>
    </row>
    <row r="765" spans="1:22" ht="15.75" hidden="1" customHeight="1">
      <c r="A765" s="579"/>
      <c r="B765" s="579"/>
      <c r="C765" s="599"/>
      <c r="D765" s="579"/>
      <c r="E765" s="579"/>
      <c r="F765" s="579"/>
      <c r="G765" s="579"/>
      <c r="H765" s="579"/>
      <c r="I765" s="579"/>
      <c r="J765" s="579"/>
      <c r="K765" s="579"/>
      <c r="L765" s="579"/>
      <c r="M765" s="579"/>
      <c r="N765" s="579"/>
      <c r="O765" s="579"/>
      <c r="P765" s="579"/>
      <c r="Q765" s="579"/>
      <c r="R765" s="538"/>
      <c r="S765" s="538"/>
      <c r="T765" s="538"/>
      <c r="U765" s="538"/>
      <c r="V765" s="538"/>
    </row>
    <row r="766" spans="1:22" ht="15.75" hidden="1" customHeight="1">
      <c r="A766" s="579"/>
      <c r="B766" s="579"/>
      <c r="C766" s="599"/>
      <c r="D766" s="579"/>
      <c r="E766" s="579"/>
      <c r="F766" s="579"/>
      <c r="G766" s="579"/>
      <c r="H766" s="579"/>
      <c r="I766" s="579"/>
      <c r="J766" s="579"/>
      <c r="K766" s="579"/>
      <c r="L766" s="579"/>
      <c r="M766" s="579"/>
      <c r="N766" s="579"/>
      <c r="O766" s="579"/>
      <c r="P766" s="579"/>
      <c r="Q766" s="579"/>
      <c r="R766" s="538"/>
      <c r="S766" s="538"/>
      <c r="T766" s="538"/>
      <c r="U766" s="538"/>
      <c r="V766" s="538"/>
    </row>
    <row r="767" spans="1:22" ht="15.75" hidden="1" customHeight="1">
      <c r="A767" s="579"/>
      <c r="B767" s="579"/>
      <c r="C767" s="599"/>
      <c r="D767" s="579"/>
      <c r="E767" s="579"/>
      <c r="F767" s="579"/>
      <c r="G767" s="579"/>
      <c r="H767" s="579"/>
      <c r="I767" s="579"/>
      <c r="J767" s="579"/>
      <c r="K767" s="579"/>
      <c r="L767" s="579"/>
      <c r="M767" s="579"/>
      <c r="N767" s="579"/>
      <c r="O767" s="579"/>
      <c r="P767" s="579"/>
      <c r="Q767" s="579"/>
      <c r="R767" s="538"/>
      <c r="S767" s="538"/>
      <c r="T767" s="538"/>
      <c r="U767" s="538"/>
      <c r="V767" s="538"/>
    </row>
    <row r="768" spans="1:22" ht="15.75" hidden="1" customHeight="1">
      <c r="A768" s="579"/>
      <c r="B768" s="579"/>
      <c r="C768" s="599"/>
      <c r="D768" s="579"/>
      <c r="E768" s="579"/>
      <c r="F768" s="579"/>
      <c r="G768" s="579"/>
      <c r="H768" s="579"/>
      <c r="I768" s="579"/>
      <c r="J768" s="579"/>
      <c r="K768" s="579"/>
      <c r="L768" s="579"/>
      <c r="M768" s="579"/>
      <c r="N768" s="579"/>
      <c r="O768" s="579"/>
      <c r="P768" s="579"/>
      <c r="Q768" s="579"/>
      <c r="R768" s="538"/>
      <c r="S768" s="538"/>
      <c r="T768" s="538"/>
      <c r="U768" s="538"/>
      <c r="V768" s="538"/>
    </row>
    <row r="769" spans="1:22" ht="15.75" hidden="1" customHeight="1">
      <c r="A769" s="579"/>
      <c r="B769" s="579"/>
      <c r="C769" s="599"/>
      <c r="D769" s="579"/>
      <c r="E769" s="579"/>
      <c r="F769" s="579"/>
      <c r="G769" s="579"/>
      <c r="H769" s="579"/>
      <c r="I769" s="579"/>
      <c r="J769" s="579"/>
      <c r="K769" s="579"/>
      <c r="L769" s="579"/>
      <c r="M769" s="579"/>
      <c r="N769" s="579"/>
      <c r="O769" s="579"/>
      <c r="P769" s="579"/>
      <c r="Q769" s="579"/>
      <c r="R769" s="538"/>
      <c r="S769" s="538"/>
      <c r="T769" s="538"/>
      <c r="U769" s="538"/>
      <c r="V769" s="538"/>
    </row>
    <row r="770" spans="1:22" ht="15.75" hidden="1" customHeight="1">
      <c r="A770" s="579"/>
      <c r="B770" s="579"/>
      <c r="C770" s="599"/>
      <c r="D770" s="579"/>
      <c r="E770" s="579"/>
      <c r="F770" s="579"/>
      <c r="G770" s="579"/>
      <c r="H770" s="579"/>
      <c r="I770" s="579"/>
      <c r="J770" s="579"/>
      <c r="K770" s="579"/>
      <c r="L770" s="579"/>
      <c r="M770" s="579"/>
      <c r="N770" s="579"/>
      <c r="O770" s="579"/>
      <c r="P770" s="579"/>
      <c r="Q770" s="579"/>
      <c r="R770" s="538"/>
      <c r="S770" s="538"/>
      <c r="T770" s="538"/>
      <c r="U770" s="538"/>
      <c r="V770" s="538"/>
    </row>
    <row r="771" spans="1:22" ht="15.75" hidden="1" customHeight="1">
      <c r="A771" s="579"/>
      <c r="B771" s="579"/>
      <c r="C771" s="599"/>
      <c r="D771" s="579"/>
      <c r="E771" s="579"/>
      <c r="F771" s="579"/>
      <c r="G771" s="579"/>
      <c r="H771" s="579"/>
      <c r="I771" s="579"/>
      <c r="J771" s="579"/>
      <c r="K771" s="579"/>
      <c r="L771" s="579"/>
      <c r="M771" s="579"/>
      <c r="N771" s="579"/>
      <c r="O771" s="579"/>
      <c r="P771" s="579"/>
      <c r="Q771" s="579"/>
      <c r="R771" s="538"/>
      <c r="S771" s="538"/>
      <c r="T771" s="538"/>
      <c r="U771" s="538"/>
      <c r="V771" s="538"/>
    </row>
    <row r="772" spans="1:22" ht="15.75" hidden="1" customHeight="1">
      <c r="A772" s="579"/>
      <c r="B772" s="579"/>
      <c r="C772" s="599"/>
      <c r="D772" s="579"/>
      <c r="E772" s="579"/>
      <c r="F772" s="579"/>
      <c r="G772" s="579"/>
      <c r="H772" s="579"/>
      <c r="I772" s="579"/>
      <c r="J772" s="579"/>
      <c r="K772" s="579"/>
      <c r="L772" s="579"/>
      <c r="M772" s="579"/>
      <c r="N772" s="579"/>
      <c r="O772" s="579"/>
      <c r="P772" s="579"/>
      <c r="Q772" s="579"/>
      <c r="R772" s="538"/>
      <c r="S772" s="538"/>
      <c r="T772" s="538"/>
      <c r="U772" s="538"/>
      <c r="V772" s="538"/>
    </row>
    <row r="773" spans="1:22" ht="15.75" hidden="1" customHeight="1">
      <c r="A773" s="579"/>
      <c r="B773" s="579"/>
      <c r="C773" s="599"/>
      <c r="D773" s="579"/>
      <c r="E773" s="579"/>
      <c r="F773" s="579"/>
      <c r="G773" s="579"/>
      <c r="H773" s="579"/>
      <c r="I773" s="579"/>
      <c r="J773" s="579"/>
      <c r="K773" s="579"/>
      <c r="L773" s="579"/>
      <c r="M773" s="579"/>
      <c r="N773" s="579"/>
      <c r="O773" s="579"/>
      <c r="P773" s="579"/>
      <c r="Q773" s="579"/>
      <c r="R773" s="538"/>
      <c r="S773" s="538"/>
      <c r="T773" s="538"/>
      <c r="U773" s="538"/>
      <c r="V773" s="538"/>
    </row>
    <row r="774" spans="1:22" ht="15.75" hidden="1" customHeight="1">
      <c r="A774" s="579"/>
      <c r="B774" s="579"/>
      <c r="C774" s="599"/>
      <c r="D774" s="579"/>
      <c r="E774" s="579"/>
      <c r="F774" s="579"/>
      <c r="G774" s="579"/>
      <c r="H774" s="579"/>
      <c r="I774" s="579"/>
      <c r="J774" s="579"/>
      <c r="K774" s="579"/>
      <c r="L774" s="579"/>
      <c r="M774" s="579"/>
      <c r="N774" s="579"/>
      <c r="O774" s="579"/>
      <c r="P774" s="579"/>
      <c r="Q774" s="579"/>
      <c r="R774" s="538"/>
      <c r="S774" s="538"/>
      <c r="T774" s="538"/>
      <c r="U774" s="538"/>
      <c r="V774" s="538"/>
    </row>
    <row r="775" spans="1:22" ht="15.75" hidden="1" customHeight="1">
      <c r="A775" s="579"/>
      <c r="B775" s="579"/>
      <c r="C775" s="599"/>
      <c r="D775" s="579"/>
      <c r="E775" s="579"/>
      <c r="F775" s="579"/>
      <c r="G775" s="579"/>
      <c r="H775" s="579"/>
      <c r="I775" s="579"/>
      <c r="J775" s="579"/>
      <c r="K775" s="579"/>
      <c r="L775" s="579"/>
      <c r="M775" s="579"/>
      <c r="N775" s="579"/>
      <c r="O775" s="579"/>
      <c r="P775" s="579"/>
      <c r="Q775" s="579"/>
      <c r="R775" s="538"/>
      <c r="S775" s="538"/>
      <c r="T775" s="538"/>
      <c r="U775" s="538"/>
      <c r="V775" s="538"/>
    </row>
    <row r="776" spans="1:22" ht="15.75" hidden="1" customHeight="1">
      <c r="A776" s="579"/>
      <c r="B776" s="579"/>
      <c r="C776" s="599"/>
      <c r="D776" s="579"/>
      <c r="E776" s="579"/>
      <c r="F776" s="579"/>
      <c r="G776" s="579"/>
      <c r="H776" s="579"/>
      <c r="I776" s="579"/>
      <c r="J776" s="579"/>
      <c r="K776" s="579"/>
      <c r="L776" s="579"/>
      <c r="M776" s="579"/>
      <c r="N776" s="579"/>
      <c r="O776" s="579"/>
      <c r="P776" s="579"/>
      <c r="Q776" s="579"/>
      <c r="R776" s="538"/>
      <c r="S776" s="538"/>
      <c r="T776" s="538"/>
      <c r="U776" s="538"/>
      <c r="V776" s="538"/>
    </row>
    <row r="777" spans="1:22" ht="15.75" hidden="1" customHeight="1">
      <c r="A777" s="579"/>
      <c r="B777" s="579"/>
      <c r="C777" s="599"/>
      <c r="D777" s="579"/>
      <c r="E777" s="579"/>
      <c r="F777" s="579"/>
      <c r="G777" s="579"/>
      <c r="H777" s="579"/>
      <c r="I777" s="579"/>
      <c r="J777" s="579"/>
      <c r="K777" s="579"/>
      <c r="L777" s="579"/>
      <c r="M777" s="579"/>
      <c r="N777" s="579"/>
      <c r="O777" s="579"/>
      <c r="P777" s="579"/>
      <c r="Q777" s="579"/>
      <c r="R777" s="538"/>
      <c r="S777" s="538"/>
      <c r="T777" s="538"/>
      <c r="U777" s="538"/>
      <c r="V777" s="538"/>
    </row>
    <row r="778" spans="1:22" ht="15.75" hidden="1" customHeight="1">
      <c r="A778" s="579"/>
      <c r="B778" s="579"/>
      <c r="C778" s="599"/>
      <c r="D778" s="579"/>
      <c r="E778" s="579"/>
      <c r="F778" s="579"/>
      <c r="G778" s="579"/>
      <c r="H778" s="579"/>
      <c r="I778" s="579"/>
      <c r="J778" s="579"/>
      <c r="K778" s="579"/>
      <c r="L778" s="579"/>
      <c r="M778" s="579"/>
      <c r="N778" s="579"/>
      <c r="O778" s="579"/>
      <c r="P778" s="579"/>
      <c r="Q778" s="579"/>
      <c r="R778" s="538"/>
      <c r="S778" s="538"/>
      <c r="T778" s="538"/>
      <c r="U778" s="538"/>
      <c r="V778" s="538"/>
    </row>
    <row r="779" spans="1:22" ht="15.75" hidden="1" customHeight="1">
      <c r="A779" s="579"/>
      <c r="B779" s="579"/>
      <c r="C779" s="599"/>
      <c r="D779" s="579"/>
      <c r="E779" s="579"/>
      <c r="F779" s="579"/>
      <c r="G779" s="579"/>
      <c r="H779" s="579"/>
      <c r="I779" s="579"/>
      <c r="J779" s="579"/>
      <c r="K779" s="579"/>
      <c r="L779" s="579"/>
      <c r="M779" s="579"/>
      <c r="N779" s="579"/>
      <c r="O779" s="579"/>
      <c r="P779" s="579"/>
      <c r="Q779" s="579"/>
      <c r="R779" s="538"/>
      <c r="S779" s="538"/>
      <c r="T779" s="538"/>
      <c r="U779" s="538"/>
      <c r="V779" s="538"/>
    </row>
    <row r="780" spans="1:22" ht="15.75" hidden="1" customHeight="1">
      <c r="A780" s="579"/>
      <c r="B780" s="579"/>
      <c r="C780" s="599"/>
      <c r="D780" s="579"/>
      <c r="E780" s="579"/>
      <c r="F780" s="579"/>
      <c r="G780" s="579"/>
      <c r="H780" s="579"/>
      <c r="I780" s="579"/>
      <c r="J780" s="579"/>
      <c r="K780" s="579"/>
      <c r="L780" s="579"/>
      <c r="M780" s="579"/>
      <c r="N780" s="579"/>
      <c r="O780" s="579"/>
      <c r="P780" s="579"/>
      <c r="Q780" s="579"/>
      <c r="R780" s="538"/>
      <c r="S780" s="538"/>
      <c r="T780" s="538"/>
      <c r="U780" s="538"/>
      <c r="V780" s="538"/>
    </row>
    <row r="781" spans="1:22" ht="15.75" hidden="1" customHeight="1">
      <c r="A781" s="579"/>
      <c r="B781" s="579"/>
      <c r="C781" s="599"/>
      <c r="D781" s="579"/>
      <c r="E781" s="579"/>
      <c r="F781" s="579"/>
      <c r="G781" s="579"/>
      <c r="H781" s="579"/>
      <c r="I781" s="579"/>
      <c r="J781" s="579"/>
      <c r="K781" s="579"/>
      <c r="L781" s="579"/>
      <c r="M781" s="579"/>
      <c r="N781" s="579"/>
      <c r="O781" s="579"/>
      <c r="P781" s="579"/>
      <c r="Q781" s="579"/>
      <c r="R781" s="538"/>
      <c r="S781" s="538"/>
      <c r="T781" s="538"/>
      <c r="U781" s="538"/>
      <c r="V781" s="538"/>
    </row>
    <row r="782" spans="1:22" ht="15.75" hidden="1" customHeight="1">
      <c r="A782" s="579"/>
      <c r="B782" s="579"/>
      <c r="C782" s="599"/>
      <c r="D782" s="579"/>
      <c r="E782" s="579"/>
      <c r="F782" s="579"/>
      <c r="G782" s="579"/>
      <c r="H782" s="579"/>
      <c r="I782" s="579"/>
      <c r="J782" s="579"/>
      <c r="K782" s="579"/>
      <c r="L782" s="579"/>
      <c r="M782" s="579"/>
      <c r="N782" s="579"/>
      <c r="O782" s="579"/>
      <c r="P782" s="579"/>
      <c r="Q782" s="579"/>
      <c r="R782" s="538"/>
      <c r="S782" s="538"/>
      <c r="T782" s="538"/>
      <c r="U782" s="538"/>
      <c r="V782" s="538"/>
    </row>
    <row r="783" spans="1:22" ht="15.75" hidden="1" customHeight="1">
      <c r="A783" s="579"/>
      <c r="B783" s="579"/>
      <c r="C783" s="599"/>
      <c r="D783" s="579"/>
      <c r="E783" s="579"/>
      <c r="F783" s="579"/>
      <c r="G783" s="579"/>
      <c r="H783" s="579"/>
      <c r="I783" s="579"/>
      <c r="J783" s="579"/>
      <c r="K783" s="579"/>
      <c r="L783" s="579"/>
      <c r="M783" s="579"/>
      <c r="N783" s="579"/>
      <c r="O783" s="579"/>
      <c r="P783" s="579"/>
      <c r="Q783" s="579"/>
      <c r="R783" s="538"/>
      <c r="S783" s="538"/>
      <c r="T783" s="538"/>
      <c r="U783" s="538"/>
      <c r="V783" s="538"/>
    </row>
    <row r="784" spans="1:22" ht="15.75" hidden="1" customHeight="1">
      <c r="A784" s="579"/>
      <c r="B784" s="579"/>
      <c r="C784" s="599"/>
      <c r="D784" s="579"/>
      <c r="E784" s="579"/>
      <c r="F784" s="579"/>
      <c r="G784" s="579"/>
      <c r="H784" s="579"/>
      <c r="I784" s="579"/>
      <c r="J784" s="579"/>
      <c r="K784" s="579"/>
      <c r="L784" s="579"/>
      <c r="M784" s="579"/>
      <c r="N784" s="579"/>
      <c r="O784" s="579"/>
      <c r="P784" s="579"/>
      <c r="Q784" s="579"/>
      <c r="R784" s="538"/>
      <c r="S784" s="538"/>
      <c r="T784" s="538"/>
      <c r="U784" s="538"/>
      <c r="V784" s="538"/>
    </row>
    <row r="785" spans="1:22" ht="15.75" hidden="1" customHeight="1">
      <c r="A785" s="579"/>
      <c r="B785" s="579"/>
      <c r="C785" s="599"/>
      <c r="D785" s="579"/>
      <c r="E785" s="579"/>
      <c r="F785" s="579"/>
      <c r="G785" s="579"/>
      <c r="H785" s="579"/>
      <c r="I785" s="579"/>
      <c r="J785" s="579"/>
      <c r="K785" s="579"/>
      <c r="L785" s="579"/>
      <c r="M785" s="579"/>
      <c r="N785" s="579"/>
      <c r="O785" s="579"/>
      <c r="P785" s="579"/>
      <c r="Q785" s="579"/>
      <c r="R785" s="538"/>
      <c r="S785" s="538"/>
      <c r="T785" s="538"/>
      <c r="U785" s="538"/>
      <c r="V785" s="538"/>
    </row>
    <row r="786" spans="1:22" ht="15.75" hidden="1" customHeight="1">
      <c r="A786" s="579"/>
      <c r="B786" s="579"/>
      <c r="C786" s="599"/>
      <c r="D786" s="579"/>
      <c r="E786" s="579"/>
      <c r="F786" s="579"/>
      <c r="G786" s="579"/>
      <c r="H786" s="579"/>
      <c r="I786" s="579"/>
      <c r="J786" s="579"/>
      <c r="K786" s="579"/>
      <c r="L786" s="579"/>
      <c r="M786" s="579"/>
      <c r="N786" s="579"/>
      <c r="O786" s="579"/>
      <c r="P786" s="579"/>
      <c r="Q786" s="579"/>
      <c r="R786" s="538"/>
      <c r="S786" s="538"/>
      <c r="T786" s="538"/>
      <c r="U786" s="538"/>
      <c r="V786" s="538"/>
    </row>
    <row r="787" spans="1:22" ht="15.75" hidden="1" customHeight="1">
      <c r="A787" s="579"/>
      <c r="B787" s="579"/>
      <c r="C787" s="599"/>
      <c r="D787" s="579"/>
      <c r="E787" s="579"/>
      <c r="F787" s="579"/>
      <c r="G787" s="579"/>
      <c r="H787" s="579"/>
      <c r="I787" s="579"/>
      <c r="J787" s="579"/>
      <c r="K787" s="579"/>
      <c r="L787" s="579"/>
      <c r="M787" s="579"/>
      <c r="N787" s="579"/>
      <c r="O787" s="579"/>
      <c r="P787" s="579"/>
      <c r="Q787" s="579"/>
      <c r="R787" s="538"/>
      <c r="S787" s="538"/>
      <c r="T787" s="538"/>
      <c r="U787" s="538"/>
      <c r="V787" s="538"/>
    </row>
    <row r="788" spans="1:22" ht="15.75" hidden="1" customHeight="1">
      <c r="A788" s="579"/>
      <c r="B788" s="579"/>
      <c r="C788" s="599"/>
      <c r="D788" s="579"/>
      <c r="E788" s="579"/>
      <c r="F788" s="579"/>
      <c r="G788" s="579"/>
      <c r="H788" s="579"/>
      <c r="I788" s="579"/>
      <c r="J788" s="579"/>
      <c r="K788" s="579"/>
      <c r="L788" s="579"/>
      <c r="M788" s="579"/>
      <c r="N788" s="579"/>
      <c r="O788" s="579"/>
      <c r="P788" s="579"/>
      <c r="Q788" s="579"/>
      <c r="R788" s="538"/>
      <c r="S788" s="538"/>
      <c r="T788" s="538"/>
      <c r="U788" s="538"/>
      <c r="V788" s="538"/>
    </row>
    <row r="789" spans="1:22" ht="15.75" hidden="1" customHeight="1">
      <c r="A789" s="579"/>
      <c r="B789" s="579"/>
      <c r="C789" s="599"/>
      <c r="D789" s="579"/>
      <c r="E789" s="579"/>
      <c r="F789" s="579"/>
      <c r="G789" s="579"/>
      <c r="H789" s="579"/>
      <c r="I789" s="579"/>
      <c r="J789" s="579"/>
      <c r="K789" s="579"/>
      <c r="L789" s="579"/>
      <c r="M789" s="579"/>
      <c r="N789" s="579"/>
      <c r="O789" s="579"/>
      <c r="P789" s="579"/>
      <c r="Q789" s="579"/>
      <c r="R789" s="538"/>
      <c r="S789" s="538"/>
      <c r="T789" s="538"/>
      <c r="U789" s="538"/>
      <c r="V789" s="538"/>
    </row>
    <row r="790" spans="1:22" ht="15.75" hidden="1" customHeight="1">
      <c r="A790" s="579"/>
      <c r="B790" s="579"/>
      <c r="C790" s="599"/>
      <c r="D790" s="579"/>
      <c r="E790" s="579"/>
      <c r="F790" s="579"/>
      <c r="G790" s="579"/>
      <c r="H790" s="579"/>
      <c r="I790" s="579"/>
      <c r="J790" s="579"/>
      <c r="K790" s="579"/>
      <c r="L790" s="579"/>
      <c r="M790" s="579"/>
      <c r="N790" s="579"/>
      <c r="O790" s="579"/>
      <c r="P790" s="579"/>
      <c r="Q790" s="579"/>
      <c r="R790" s="538"/>
      <c r="S790" s="538"/>
      <c r="T790" s="538"/>
      <c r="U790" s="538"/>
      <c r="V790" s="538"/>
    </row>
    <row r="791" spans="1:22" ht="15.75" hidden="1" customHeight="1">
      <c r="A791" s="579"/>
      <c r="B791" s="579"/>
      <c r="C791" s="599"/>
      <c r="D791" s="579"/>
      <c r="E791" s="579"/>
      <c r="F791" s="579"/>
      <c r="G791" s="579"/>
      <c r="H791" s="579"/>
      <c r="I791" s="579"/>
      <c r="J791" s="579"/>
      <c r="K791" s="579"/>
      <c r="L791" s="579"/>
      <c r="M791" s="579"/>
      <c r="N791" s="579"/>
      <c r="O791" s="579"/>
      <c r="P791" s="579"/>
      <c r="Q791" s="579"/>
      <c r="R791" s="538"/>
      <c r="S791" s="538"/>
      <c r="T791" s="538"/>
      <c r="U791" s="538"/>
      <c r="V791" s="538"/>
    </row>
    <row r="792" spans="1:22" ht="15.75" hidden="1" customHeight="1">
      <c r="A792" s="579"/>
      <c r="B792" s="579"/>
      <c r="C792" s="599"/>
      <c r="D792" s="579"/>
      <c r="E792" s="579"/>
      <c r="F792" s="579"/>
      <c r="G792" s="579"/>
      <c r="H792" s="579"/>
      <c r="I792" s="579"/>
      <c r="J792" s="579"/>
      <c r="K792" s="579"/>
      <c r="L792" s="579"/>
      <c r="M792" s="579"/>
      <c r="N792" s="579"/>
      <c r="O792" s="579"/>
      <c r="P792" s="579"/>
      <c r="Q792" s="579"/>
      <c r="R792" s="538"/>
      <c r="S792" s="538"/>
      <c r="T792" s="538"/>
      <c r="U792" s="538"/>
      <c r="V792" s="538"/>
    </row>
    <row r="793" spans="1:22" ht="15.75" hidden="1" customHeight="1">
      <c r="A793" s="579"/>
      <c r="B793" s="579"/>
      <c r="C793" s="599"/>
      <c r="D793" s="579"/>
      <c r="E793" s="579"/>
      <c r="F793" s="579"/>
      <c r="G793" s="579"/>
      <c r="H793" s="579"/>
      <c r="I793" s="579"/>
      <c r="J793" s="579"/>
      <c r="K793" s="579"/>
      <c r="L793" s="579"/>
      <c r="M793" s="579"/>
      <c r="N793" s="579"/>
      <c r="O793" s="579"/>
      <c r="P793" s="579"/>
      <c r="Q793" s="579"/>
      <c r="R793" s="538"/>
      <c r="S793" s="538"/>
      <c r="T793" s="538"/>
      <c r="U793" s="538"/>
      <c r="V793" s="538"/>
    </row>
    <row r="794" spans="1:22" ht="15.75" hidden="1" customHeight="1">
      <c r="A794" s="579"/>
      <c r="B794" s="579"/>
      <c r="C794" s="599"/>
      <c r="D794" s="579"/>
      <c r="E794" s="579"/>
      <c r="F794" s="579"/>
      <c r="G794" s="579"/>
      <c r="H794" s="579"/>
      <c r="I794" s="579"/>
      <c r="J794" s="579"/>
      <c r="K794" s="579"/>
      <c r="L794" s="579"/>
      <c r="M794" s="579"/>
      <c r="N794" s="579"/>
      <c r="O794" s="579"/>
      <c r="P794" s="579"/>
      <c r="Q794" s="579"/>
      <c r="R794" s="538"/>
      <c r="S794" s="538"/>
      <c r="T794" s="538"/>
      <c r="U794" s="538"/>
      <c r="V794" s="538"/>
    </row>
    <row r="795" spans="1:22" ht="15.75" hidden="1" customHeight="1">
      <c r="A795" s="579"/>
      <c r="B795" s="579"/>
      <c r="C795" s="599"/>
      <c r="D795" s="579"/>
      <c r="E795" s="579"/>
      <c r="F795" s="579"/>
      <c r="G795" s="579"/>
      <c r="H795" s="579"/>
      <c r="I795" s="579"/>
      <c r="J795" s="579"/>
      <c r="K795" s="579"/>
      <c r="L795" s="579"/>
      <c r="M795" s="579"/>
      <c r="N795" s="579"/>
      <c r="O795" s="579"/>
      <c r="P795" s="579"/>
      <c r="Q795" s="579"/>
      <c r="R795" s="538"/>
      <c r="S795" s="538"/>
      <c r="T795" s="538"/>
      <c r="U795" s="538"/>
      <c r="V795" s="538"/>
    </row>
    <row r="796" spans="1:22" ht="15.75" hidden="1" customHeight="1">
      <c r="A796" s="579"/>
      <c r="B796" s="579"/>
      <c r="C796" s="599"/>
      <c r="D796" s="579"/>
      <c r="E796" s="579"/>
      <c r="F796" s="579"/>
      <c r="G796" s="579"/>
      <c r="H796" s="579"/>
      <c r="I796" s="579"/>
      <c r="J796" s="579"/>
      <c r="K796" s="579"/>
      <c r="L796" s="579"/>
      <c r="M796" s="579"/>
      <c r="N796" s="579"/>
      <c r="O796" s="579"/>
      <c r="P796" s="579"/>
      <c r="Q796" s="579"/>
      <c r="R796" s="538"/>
      <c r="S796" s="538"/>
      <c r="T796" s="538"/>
      <c r="U796" s="538"/>
      <c r="V796" s="538"/>
    </row>
    <row r="797" spans="1:22" ht="15.75" hidden="1" customHeight="1">
      <c r="A797" s="579"/>
      <c r="B797" s="579"/>
      <c r="C797" s="599"/>
      <c r="D797" s="579"/>
      <c r="E797" s="579"/>
      <c r="F797" s="579"/>
      <c r="G797" s="579"/>
      <c r="H797" s="579"/>
      <c r="I797" s="579"/>
      <c r="J797" s="579"/>
      <c r="K797" s="579"/>
      <c r="L797" s="579"/>
      <c r="M797" s="579"/>
      <c r="N797" s="579"/>
      <c r="O797" s="579"/>
      <c r="P797" s="579"/>
      <c r="Q797" s="579"/>
      <c r="R797" s="538"/>
      <c r="S797" s="538"/>
      <c r="T797" s="538"/>
      <c r="U797" s="538"/>
      <c r="V797" s="538"/>
    </row>
    <row r="798" spans="1:22" ht="15.75" hidden="1" customHeight="1">
      <c r="A798" s="579"/>
      <c r="B798" s="579"/>
      <c r="C798" s="599"/>
      <c r="D798" s="579"/>
      <c r="E798" s="579"/>
      <c r="F798" s="579"/>
      <c r="G798" s="579"/>
      <c r="H798" s="579"/>
      <c r="I798" s="579"/>
      <c r="J798" s="579"/>
      <c r="K798" s="579"/>
      <c r="L798" s="579"/>
      <c r="M798" s="579"/>
      <c r="N798" s="579"/>
      <c r="O798" s="579"/>
      <c r="P798" s="579"/>
      <c r="Q798" s="579"/>
      <c r="R798" s="538"/>
      <c r="S798" s="538"/>
      <c r="T798" s="538"/>
      <c r="U798" s="538"/>
      <c r="V798" s="538"/>
    </row>
    <row r="799" spans="1:22" ht="15.75" hidden="1" customHeight="1">
      <c r="A799" s="579"/>
      <c r="B799" s="579"/>
      <c r="C799" s="599"/>
      <c r="D799" s="579"/>
      <c r="E799" s="579"/>
      <c r="F799" s="579"/>
      <c r="G799" s="579"/>
      <c r="H799" s="579"/>
      <c r="I799" s="579"/>
      <c r="J799" s="579"/>
      <c r="K799" s="579"/>
      <c r="L799" s="579"/>
      <c r="M799" s="579"/>
      <c r="N799" s="579"/>
      <c r="O799" s="579"/>
      <c r="P799" s="579"/>
      <c r="Q799" s="579"/>
      <c r="R799" s="538"/>
      <c r="S799" s="538"/>
      <c r="T799" s="538"/>
      <c r="U799" s="538"/>
      <c r="V799" s="538"/>
    </row>
    <row r="800" spans="1:22" ht="15.75" hidden="1" customHeight="1">
      <c r="A800" s="579"/>
      <c r="B800" s="579"/>
      <c r="C800" s="599"/>
      <c r="D800" s="579"/>
      <c r="E800" s="579"/>
      <c r="F800" s="579"/>
      <c r="G800" s="579"/>
      <c r="H800" s="579"/>
      <c r="I800" s="579"/>
      <c r="J800" s="579"/>
      <c r="K800" s="579"/>
      <c r="L800" s="579"/>
      <c r="M800" s="579"/>
      <c r="N800" s="579"/>
      <c r="O800" s="579"/>
      <c r="P800" s="579"/>
      <c r="Q800" s="579"/>
      <c r="R800" s="538"/>
      <c r="S800" s="538"/>
      <c r="T800" s="538"/>
      <c r="U800" s="538"/>
      <c r="V800" s="538"/>
    </row>
    <row r="801" spans="1:22" ht="15.75" hidden="1" customHeight="1">
      <c r="A801" s="579"/>
      <c r="B801" s="579"/>
      <c r="C801" s="599"/>
      <c r="D801" s="579"/>
      <c r="E801" s="579"/>
      <c r="F801" s="579"/>
      <c r="G801" s="579"/>
      <c r="H801" s="579"/>
      <c r="I801" s="579"/>
      <c r="J801" s="579"/>
      <c r="K801" s="579"/>
      <c r="L801" s="579"/>
      <c r="M801" s="579"/>
      <c r="N801" s="579"/>
      <c r="O801" s="579"/>
      <c r="P801" s="579"/>
      <c r="Q801" s="579"/>
      <c r="R801" s="538"/>
      <c r="S801" s="538"/>
      <c r="T801" s="538"/>
      <c r="U801" s="538"/>
      <c r="V801" s="538"/>
    </row>
    <row r="802" spans="1:22" ht="15.75" hidden="1" customHeight="1">
      <c r="A802" s="579"/>
      <c r="B802" s="579"/>
      <c r="C802" s="599"/>
      <c r="D802" s="579"/>
      <c r="E802" s="579"/>
      <c r="F802" s="579"/>
      <c r="G802" s="579"/>
      <c r="H802" s="579"/>
      <c r="I802" s="579"/>
      <c r="J802" s="579"/>
      <c r="K802" s="579"/>
      <c r="L802" s="579"/>
      <c r="M802" s="579"/>
      <c r="N802" s="579"/>
      <c r="O802" s="579"/>
      <c r="P802" s="579"/>
      <c r="Q802" s="579"/>
      <c r="R802" s="538"/>
      <c r="S802" s="538"/>
      <c r="T802" s="538"/>
      <c r="U802" s="538"/>
      <c r="V802" s="538"/>
    </row>
    <row r="803" spans="1:22" ht="15.75" hidden="1" customHeight="1">
      <c r="A803" s="579"/>
      <c r="B803" s="579"/>
      <c r="C803" s="599"/>
      <c r="D803" s="579"/>
      <c r="E803" s="579"/>
      <c r="F803" s="579"/>
      <c r="G803" s="579"/>
      <c r="H803" s="579"/>
      <c r="I803" s="579"/>
      <c r="J803" s="579"/>
      <c r="K803" s="579"/>
      <c r="L803" s="579"/>
      <c r="M803" s="579"/>
      <c r="N803" s="579"/>
      <c r="O803" s="579"/>
      <c r="P803" s="579"/>
      <c r="Q803" s="579"/>
      <c r="R803" s="538"/>
      <c r="S803" s="538"/>
      <c r="T803" s="538"/>
      <c r="U803" s="538"/>
      <c r="V803" s="538"/>
    </row>
    <row r="804" spans="1:22" ht="15.75" hidden="1" customHeight="1">
      <c r="A804" s="579"/>
      <c r="B804" s="579"/>
      <c r="C804" s="599"/>
      <c r="D804" s="579"/>
      <c r="E804" s="579"/>
      <c r="F804" s="579"/>
      <c r="G804" s="579"/>
      <c r="H804" s="579"/>
      <c r="I804" s="579"/>
      <c r="J804" s="579"/>
      <c r="K804" s="579"/>
      <c r="L804" s="579"/>
      <c r="M804" s="579"/>
      <c r="N804" s="579"/>
      <c r="O804" s="579"/>
      <c r="P804" s="579"/>
      <c r="Q804" s="579"/>
      <c r="R804" s="538"/>
      <c r="S804" s="538"/>
      <c r="T804" s="538"/>
      <c r="U804" s="538"/>
      <c r="V804" s="538"/>
    </row>
    <row r="805" spans="1:22" ht="15.75" hidden="1" customHeight="1">
      <c r="A805" s="579"/>
      <c r="B805" s="579"/>
      <c r="C805" s="599"/>
      <c r="D805" s="579"/>
      <c r="E805" s="579"/>
      <c r="F805" s="579"/>
      <c r="G805" s="579"/>
      <c r="H805" s="579"/>
      <c r="I805" s="579"/>
      <c r="J805" s="579"/>
      <c r="K805" s="579"/>
      <c r="L805" s="579"/>
      <c r="M805" s="579"/>
      <c r="N805" s="579"/>
      <c r="O805" s="579"/>
      <c r="P805" s="579"/>
      <c r="Q805" s="579"/>
      <c r="R805" s="538"/>
      <c r="S805" s="538"/>
      <c r="T805" s="538"/>
      <c r="U805" s="538"/>
      <c r="V805" s="538"/>
    </row>
    <row r="806" spans="1:22" ht="15.75" hidden="1" customHeight="1">
      <c r="A806" s="579"/>
      <c r="B806" s="579"/>
      <c r="C806" s="599"/>
      <c r="D806" s="579"/>
      <c r="E806" s="579"/>
      <c r="F806" s="579"/>
      <c r="G806" s="579"/>
      <c r="H806" s="579"/>
      <c r="I806" s="579"/>
      <c r="J806" s="579"/>
      <c r="K806" s="579"/>
      <c r="L806" s="579"/>
      <c r="M806" s="579"/>
      <c r="N806" s="579"/>
      <c r="O806" s="579"/>
      <c r="P806" s="579"/>
      <c r="Q806" s="579"/>
      <c r="R806" s="538"/>
      <c r="S806" s="538"/>
      <c r="T806" s="538"/>
      <c r="U806" s="538"/>
      <c r="V806" s="538"/>
    </row>
    <row r="807" spans="1:22" ht="15.75" hidden="1" customHeight="1">
      <c r="A807" s="579"/>
      <c r="B807" s="579"/>
      <c r="C807" s="599"/>
      <c r="D807" s="579"/>
      <c r="E807" s="579"/>
      <c r="F807" s="579"/>
      <c r="G807" s="579"/>
      <c r="H807" s="579"/>
      <c r="I807" s="579"/>
      <c r="J807" s="579"/>
      <c r="K807" s="579"/>
      <c r="L807" s="579"/>
      <c r="M807" s="579"/>
      <c r="N807" s="579"/>
      <c r="O807" s="579"/>
      <c r="P807" s="579"/>
      <c r="Q807" s="579"/>
      <c r="R807" s="538"/>
      <c r="S807" s="538"/>
      <c r="T807" s="538"/>
      <c r="U807" s="538"/>
      <c r="V807" s="538"/>
    </row>
    <row r="808" spans="1:22" ht="15.75" hidden="1" customHeight="1">
      <c r="A808" s="579"/>
      <c r="B808" s="579"/>
      <c r="C808" s="599"/>
      <c r="D808" s="579"/>
      <c r="E808" s="579"/>
      <c r="F808" s="579"/>
      <c r="G808" s="579"/>
      <c r="H808" s="579"/>
      <c r="I808" s="579"/>
      <c r="J808" s="579"/>
      <c r="K808" s="579"/>
      <c r="L808" s="579"/>
      <c r="M808" s="579"/>
      <c r="N808" s="579"/>
      <c r="O808" s="579"/>
      <c r="P808" s="579"/>
      <c r="Q808" s="579"/>
      <c r="R808" s="538"/>
      <c r="S808" s="538"/>
      <c r="T808" s="538"/>
      <c r="U808" s="538"/>
      <c r="V808" s="538"/>
    </row>
    <row r="809" spans="1:22" ht="15.75" hidden="1" customHeight="1">
      <c r="A809" s="579"/>
      <c r="B809" s="579"/>
      <c r="C809" s="599"/>
      <c r="D809" s="579"/>
      <c r="E809" s="579"/>
      <c r="F809" s="579"/>
      <c r="G809" s="579"/>
      <c r="H809" s="579"/>
      <c r="I809" s="579"/>
      <c r="J809" s="579"/>
      <c r="K809" s="579"/>
      <c r="L809" s="579"/>
      <c r="M809" s="579"/>
      <c r="N809" s="579"/>
      <c r="O809" s="579"/>
      <c r="P809" s="579"/>
      <c r="Q809" s="579"/>
      <c r="R809" s="538"/>
      <c r="S809" s="538"/>
      <c r="T809" s="538"/>
      <c r="U809" s="538"/>
      <c r="V809" s="538"/>
    </row>
    <row r="810" spans="1:22" ht="15.75" hidden="1" customHeight="1">
      <c r="A810" s="579"/>
      <c r="B810" s="579"/>
      <c r="C810" s="599"/>
      <c r="D810" s="579"/>
      <c r="E810" s="579"/>
      <c r="F810" s="579"/>
      <c r="G810" s="579"/>
      <c r="H810" s="579"/>
      <c r="I810" s="579"/>
      <c r="J810" s="579"/>
      <c r="K810" s="579"/>
      <c r="L810" s="579"/>
      <c r="M810" s="579"/>
      <c r="N810" s="579"/>
      <c r="O810" s="579"/>
      <c r="P810" s="579"/>
      <c r="Q810" s="579"/>
      <c r="R810" s="538"/>
      <c r="S810" s="538"/>
      <c r="T810" s="538"/>
      <c r="U810" s="538"/>
      <c r="V810" s="538"/>
    </row>
    <row r="811" spans="1:22" ht="15.75" hidden="1" customHeight="1">
      <c r="A811" s="579"/>
      <c r="B811" s="579"/>
      <c r="C811" s="599"/>
      <c r="D811" s="579"/>
      <c r="E811" s="579"/>
      <c r="F811" s="579"/>
      <c r="G811" s="579"/>
      <c r="H811" s="579"/>
      <c r="I811" s="579"/>
      <c r="J811" s="579"/>
      <c r="K811" s="579"/>
      <c r="L811" s="579"/>
      <c r="M811" s="579"/>
      <c r="N811" s="579"/>
      <c r="O811" s="579"/>
      <c r="P811" s="579"/>
      <c r="Q811" s="579"/>
      <c r="R811" s="538"/>
      <c r="S811" s="538"/>
      <c r="T811" s="538"/>
      <c r="U811" s="538"/>
      <c r="V811" s="538"/>
    </row>
    <row r="812" spans="1:22" ht="15.75" hidden="1" customHeight="1">
      <c r="A812" s="579"/>
      <c r="B812" s="579"/>
      <c r="C812" s="599"/>
      <c r="D812" s="579"/>
      <c r="E812" s="579"/>
      <c r="F812" s="579"/>
      <c r="G812" s="579"/>
      <c r="H812" s="579"/>
      <c r="I812" s="579"/>
      <c r="J812" s="579"/>
      <c r="K812" s="579"/>
      <c r="L812" s="579"/>
      <c r="M812" s="579"/>
      <c r="N812" s="579"/>
      <c r="O812" s="579"/>
      <c r="P812" s="579"/>
      <c r="Q812" s="579"/>
      <c r="R812" s="538"/>
      <c r="S812" s="538"/>
      <c r="T812" s="538"/>
      <c r="U812" s="538"/>
      <c r="V812" s="538"/>
    </row>
    <row r="813" spans="1:22" ht="15.75" hidden="1" customHeight="1">
      <c r="A813" s="579"/>
      <c r="B813" s="579"/>
      <c r="C813" s="599"/>
      <c r="D813" s="579"/>
      <c r="E813" s="579"/>
      <c r="F813" s="579"/>
      <c r="G813" s="579"/>
      <c r="H813" s="579"/>
      <c r="I813" s="579"/>
      <c r="J813" s="579"/>
      <c r="K813" s="579"/>
      <c r="L813" s="579"/>
      <c r="M813" s="579"/>
      <c r="N813" s="579"/>
      <c r="O813" s="579"/>
      <c r="P813" s="579"/>
      <c r="Q813" s="579"/>
      <c r="R813" s="538"/>
      <c r="S813" s="538"/>
      <c r="T813" s="538"/>
      <c r="U813" s="538"/>
      <c r="V813" s="538"/>
    </row>
    <row r="814" spans="1:22" ht="15.75" hidden="1" customHeight="1">
      <c r="A814" s="579"/>
      <c r="B814" s="579"/>
      <c r="C814" s="599"/>
      <c r="D814" s="579"/>
      <c r="E814" s="579"/>
      <c r="F814" s="579"/>
      <c r="G814" s="579"/>
      <c r="H814" s="579"/>
      <c r="I814" s="579"/>
      <c r="J814" s="579"/>
      <c r="K814" s="579"/>
      <c r="L814" s="579"/>
      <c r="M814" s="579"/>
      <c r="N814" s="579"/>
      <c r="O814" s="579"/>
      <c r="P814" s="579"/>
      <c r="Q814" s="579"/>
      <c r="R814" s="538"/>
      <c r="S814" s="538"/>
      <c r="T814" s="538"/>
      <c r="U814" s="538"/>
      <c r="V814" s="538"/>
    </row>
    <row r="815" spans="1:22" ht="15.75" hidden="1" customHeight="1">
      <c r="A815" s="579"/>
      <c r="B815" s="579"/>
      <c r="C815" s="599"/>
      <c r="D815" s="579"/>
      <c r="E815" s="579"/>
      <c r="F815" s="579"/>
      <c r="G815" s="579"/>
      <c r="H815" s="579"/>
      <c r="I815" s="579"/>
      <c r="J815" s="579"/>
      <c r="K815" s="579"/>
      <c r="L815" s="579"/>
      <c r="M815" s="579"/>
      <c r="N815" s="579"/>
      <c r="O815" s="579"/>
      <c r="P815" s="579"/>
      <c r="Q815" s="579"/>
      <c r="R815" s="538"/>
      <c r="S815" s="538"/>
      <c r="T815" s="538"/>
      <c r="U815" s="538"/>
      <c r="V815" s="538"/>
    </row>
    <row r="816" spans="1:22" ht="15.75" hidden="1" customHeight="1">
      <c r="A816" s="579"/>
      <c r="B816" s="579"/>
      <c r="C816" s="599"/>
      <c r="D816" s="579"/>
      <c r="E816" s="579"/>
      <c r="F816" s="579"/>
      <c r="G816" s="579"/>
      <c r="H816" s="579"/>
      <c r="I816" s="579"/>
      <c r="J816" s="579"/>
      <c r="K816" s="579"/>
      <c r="L816" s="579"/>
      <c r="M816" s="579"/>
      <c r="N816" s="579"/>
      <c r="O816" s="579"/>
      <c r="P816" s="579"/>
      <c r="Q816" s="579"/>
      <c r="R816" s="538"/>
      <c r="S816" s="538"/>
      <c r="T816" s="538"/>
      <c r="U816" s="538"/>
      <c r="V816" s="538"/>
    </row>
    <row r="817" spans="1:22" ht="15.75" hidden="1" customHeight="1">
      <c r="A817" s="579"/>
      <c r="B817" s="579"/>
      <c r="C817" s="599"/>
      <c r="D817" s="579"/>
      <c r="E817" s="579"/>
      <c r="F817" s="579"/>
      <c r="G817" s="579"/>
      <c r="H817" s="579"/>
      <c r="I817" s="579"/>
      <c r="J817" s="579"/>
      <c r="K817" s="579"/>
      <c r="L817" s="579"/>
      <c r="M817" s="579"/>
      <c r="N817" s="579"/>
      <c r="O817" s="579"/>
      <c r="P817" s="579"/>
      <c r="Q817" s="579"/>
      <c r="R817" s="538"/>
      <c r="S817" s="538"/>
      <c r="T817" s="538"/>
      <c r="U817" s="538"/>
      <c r="V817" s="538"/>
    </row>
    <row r="818" spans="1:22" ht="15.75" hidden="1" customHeight="1">
      <c r="A818" s="579"/>
      <c r="B818" s="579"/>
      <c r="C818" s="599"/>
      <c r="D818" s="579"/>
      <c r="E818" s="579"/>
      <c r="F818" s="579"/>
      <c r="G818" s="579"/>
      <c r="H818" s="579"/>
      <c r="I818" s="579"/>
      <c r="J818" s="579"/>
      <c r="K818" s="579"/>
      <c r="L818" s="579"/>
      <c r="M818" s="579"/>
      <c r="N818" s="579"/>
      <c r="O818" s="579"/>
      <c r="P818" s="579"/>
      <c r="Q818" s="579"/>
      <c r="R818" s="538"/>
      <c r="S818" s="538"/>
      <c r="T818" s="538"/>
      <c r="U818" s="538"/>
      <c r="V818" s="538"/>
    </row>
    <row r="819" spans="1:22" ht="15.75" hidden="1" customHeight="1">
      <c r="A819" s="579"/>
      <c r="B819" s="579"/>
      <c r="C819" s="599"/>
      <c r="D819" s="579"/>
      <c r="E819" s="579"/>
      <c r="F819" s="579"/>
      <c r="G819" s="579"/>
      <c r="H819" s="579"/>
      <c r="I819" s="579"/>
      <c r="J819" s="579"/>
      <c r="K819" s="579"/>
      <c r="L819" s="579"/>
      <c r="M819" s="579"/>
      <c r="N819" s="579"/>
      <c r="O819" s="579"/>
      <c r="P819" s="579"/>
      <c r="Q819" s="579"/>
      <c r="R819" s="538"/>
      <c r="S819" s="538"/>
      <c r="T819" s="538"/>
      <c r="U819" s="538"/>
      <c r="V819" s="538"/>
    </row>
    <row r="820" spans="1:22" ht="15.75" hidden="1" customHeight="1">
      <c r="A820" s="579"/>
      <c r="B820" s="579"/>
      <c r="C820" s="599"/>
      <c r="D820" s="579"/>
      <c r="E820" s="579"/>
      <c r="F820" s="579"/>
      <c r="G820" s="579"/>
      <c r="H820" s="579"/>
      <c r="I820" s="579"/>
      <c r="J820" s="579"/>
      <c r="K820" s="579"/>
      <c r="L820" s="579"/>
      <c r="M820" s="579"/>
      <c r="N820" s="579"/>
      <c r="O820" s="579"/>
      <c r="P820" s="579"/>
      <c r="Q820" s="579"/>
      <c r="R820" s="538"/>
      <c r="S820" s="538"/>
      <c r="T820" s="538"/>
      <c r="U820" s="538"/>
      <c r="V820" s="538"/>
    </row>
    <row r="821" spans="1:22" ht="15.75" hidden="1" customHeight="1">
      <c r="A821" s="579"/>
      <c r="B821" s="579"/>
      <c r="C821" s="599"/>
      <c r="D821" s="579"/>
      <c r="E821" s="579"/>
      <c r="F821" s="579"/>
      <c r="G821" s="579"/>
      <c r="H821" s="579"/>
      <c r="I821" s="579"/>
      <c r="J821" s="579"/>
      <c r="K821" s="579"/>
      <c r="L821" s="579"/>
      <c r="M821" s="579"/>
      <c r="N821" s="579"/>
      <c r="O821" s="579"/>
      <c r="P821" s="579"/>
      <c r="Q821" s="579"/>
      <c r="R821" s="538"/>
      <c r="S821" s="538"/>
      <c r="T821" s="538"/>
      <c r="U821" s="538"/>
      <c r="V821" s="538"/>
    </row>
    <row r="822" spans="1:22" ht="15.75" hidden="1" customHeight="1">
      <c r="A822" s="579"/>
      <c r="B822" s="579"/>
      <c r="C822" s="599"/>
      <c r="D822" s="579"/>
      <c r="E822" s="579"/>
      <c r="F822" s="579"/>
      <c r="G822" s="579"/>
      <c r="H822" s="579"/>
      <c r="I822" s="579"/>
      <c r="J822" s="579"/>
      <c r="K822" s="579"/>
      <c r="L822" s="579"/>
      <c r="M822" s="579"/>
      <c r="N822" s="579"/>
      <c r="O822" s="579"/>
      <c r="P822" s="579"/>
      <c r="Q822" s="579"/>
      <c r="R822" s="538"/>
      <c r="S822" s="538"/>
      <c r="T822" s="538"/>
      <c r="U822" s="538"/>
      <c r="V822" s="538"/>
    </row>
    <row r="823" spans="1:22" ht="15.75" hidden="1" customHeight="1">
      <c r="A823" s="579"/>
      <c r="B823" s="579"/>
      <c r="C823" s="599"/>
      <c r="D823" s="579"/>
      <c r="E823" s="579"/>
      <c r="F823" s="579"/>
      <c r="G823" s="579"/>
      <c r="H823" s="579"/>
      <c r="I823" s="579"/>
      <c r="J823" s="579"/>
      <c r="K823" s="579"/>
      <c r="L823" s="579"/>
      <c r="M823" s="579"/>
      <c r="N823" s="579"/>
      <c r="O823" s="579"/>
      <c r="P823" s="579"/>
      <c r="Q823" s="579"/>
      <c r="R823" s="538"/>
      <c r="S823" s="538"/>
      <c r="T823" s="538"/>
      <c r="U823" s="538"/>
      <c r="V823" s="538"/>
    </row>
    <row r="824" spans="1:22" ht="15.75" hidden="1" customHeight="1">
      <c r="A824" s="579"/>
      <c r="B824" s="579"/>
      <c r="C824" s="599"/>
      <c r="D824" s="579"/>
      <c r="E824" s="579"/>
      <c r="F824" s="579"/>
      <c r="G824" s="579"/>
      <c r="H824" s="579"/>
      <c r="I824" s="579"/>
      <c r="J824" s="579"/>
      <c r="K824" s="579"/>
      <c r="L824" s="579"/>
      <c r="M824" s="579"/>
      <c r="N824" s="579"/>
      <c r="O824" s="579"/>
      <c r="P824" s="579"/>
      <c r="Q824" s="579"/>
      <c r="R824" s="538"/>
      <c r="S824" s="538"/>
      <c r="T824" s="538"/>
      <c r="U824" s="538"/>
      <c r="V824" s="538"/>
    </row>
    <row r="825" spans="1:22" ht="15.75" hidden="1" customHeight="1">
      <c r="A825" s="579"/>
      <c r="B825" s="579"/>
      <c r="C825" s="599"/>
      <c r="D825" s="579"/>
      <c r="E825" s="579"/>
      <c r="F825" s="579"/>
      <c r="G825" s="579"/>
      <c r="H825" s="579"/>
      <c r="I825" s="579"/>
      <c r="J825" s="579"/>
      <c r="K825" s="579"/>
      <c r="L825" s="579"/>
      <c r="M825" s="579"/>
      <c r="N825" s="579"/>
      <c r="O825" s="579"/>
      <c r="P825" s="579"/>
      <c r="Q825" s="579"/>
      <c r="R825" s="538"/>
      <c r="S825" s="538"/>
      <c r="T825" s="538"/>
      <c r="U825" s="538"/>
      <c r="V825" s="538"/>
    </row>
    <row r="826" spans="1:22" ht="15.75" hidden="1" customHeight="1">
      <c r="A826" s="579"/>
      <c r="B826" s="579"/>
      <c r="C826" s="599"/>
      <c r="D826" s="579"/>
      <c r="E826" s="579"/>
      <c r="F826" s="579"/>
      <c r="G826" s="579"/>
      <c r="H826" s="579"/>
      <c r="I826" s="579"/>
      <c r="J826" s="579"/>
      <c r="K826" s="579"/>
      <c r="L826" s="579"/>
      <c r="M826" s="579"/>
      <c r="N826" s="579"/>
      <c r="O826" s="579"/>
      <c r="P826" s="579"/>
      <c r="Q826" s="579"/>
      <c r="R826" s="538"/>
      <c r="S826" s="538"/>
      <c r="T826" s="538"/>
      <c r="U826" s="538"/>
      <c r="V826" s="538"/>
    </row>
    <row r="827" spans="1:22" ht="15.75" hidden="1" customHeight="1">
      <c r="A827" s="579"/>
      <c r="B827" s="579"/>
      <c r="C827" s="599"/>
      <c r="D827" s="579"/>
      <c r="E827" s="579"/>
      <c r="F827" s="579"/>
      <c r="G827" s="579"/>
      <c r="H827" s="579"/>
      <c r="I827" s="579"/>
      <c r="J827" s="579"/>
      <c r="K827" s="579"/>
      <c r="L827" s="579"/>
      <c r="M827" s="579"/>
      <c r="N827" s="579"/>
      <c r="O827" s="579"/>
      <c r="P827" s="579"/>
      <c r="Q827" s="579"/>
      <c r="R827" s="538"/>
      <c r="S827" s="538"/>
      <c r="T827" s="538"/>
      <c r="U827" s="538"/>
      <c r="V827" s="538"/>
    </row>
    <row r="828" spans="1:22" ht="15.75" hidden="1" customHeight="1">
      <c r="A828" s="579"/>
      <c r="B828" s="579"/>
      <c r="C828" s="599"/>
      <c r="D828" s="579"/>
      <c r="E828" s="579"/>
      <c r="F828" s="579"/>
      <c r="G828" s="579"/>
      <c r="H828" s="579"/>
      <c r="I828" s="579"/>
      <c r="J828" s="579"/>
      <c r="K828" s="579"/>
      <c r="L828" s="579"/>
      <c r="M828" s="579"/>
      <c r="N828" s="579"/>
      <c r="O828" s="579"/>
      <c r="P828" s="579"/>
      <c r="Q828" s="579"/>
      <c r="R828" s="538"/>
      <c r="S828" s="538"/>
      <c r="T828" s="538"/>
      <c r="U828" s="538"/>
      <c r="V828" s="538"/>
    </row>
    <row r="829" spans="1:22" ht="15.75" hidden="1" customHeight="1">
      <c r="A829" s="579"/>
      <c r="B829" s="579"/>
      <c r="C829" s="599"/>
      <c r="D829" s="579"/>
      <c r="E829" s="579"/>
      <c r="F829" s="579"/>
      <c r="G829" s="579"/>
      <c r="H829" s="579"/>
      <c r="I829" s="579"/>
      <c r="J829" s="579"/>
      <c r="K829" s="579"/>
      <c r="L829" s="579"/>
      <c r="M829" s="579"/>
      <c r="N829" s="579"/>
      <c r="O829" s="579"/>
      <c r="P829" s="579"/>
      <c r="Q829" s="579"/>
      <c r="R829" s="538"/>
      <c r="S829" s="538"/>
      <c r="T829" s="538"/>
      <c r="U829" s="538"/>
      <c r="V829" s="538"/>
    </row>
    <row r="830" spans="1:22" ht="15.75" hidden="1" customHeight="1">
      <c r="A830" s="579"/>
      <c r="B830" s="579"/>
      <c r="C830" s="599"/>
      <c r="D830" s="579"/>
      <c r="E830" s="579"/>
      <c r="F830" s="579"/>
      <c r="G830" s="579"/>
      <c r="H830" s="579"/>
      <c r="I830" s="579"/>
      <c r="J830" s="579"/>
      <c r="K830" s="579"/>
      <c r="L830" s="579"/>
      <c r="M830" s="579"/>
      <c r="N830" s="579"/>
      <c r="O830" s="579"/>
      <c r="P830" s="579"/>
      <c r="Q830" s="579"/>
      <c r="R830" s="538"/>
      <c r="S830" s="538"/>
      <c r="T830" s="538"/>
      <c r="U830" s="538"/>
      <c r="V830" s="538"/>
    </row>
    <row r="831" spans="1:22" ht="15.75" hidden="1" customHeight="1">
      <c r="A831" s="579"/>
      <c r="B831" s="579"/>
      <c r="C831" s="599"/>
      <c r="D831" s="579"/>
      <c r="E831" s="579"/>
      <c r="F831" s="579"/>
      <c r="G831" s="579"/>
      <c r="H831" s="579"/>
      <c r="I831" s="579"/>
      <c r="J831" s="579"/>
      <c r="K831" s="579"/>
      <c r="L831" s="579"/>
      <c r="M831" s="579"/>
      <c r="N831" s="579"/>
      <c r="O831" s="579"/>
      <c r="P831" s="579"/>
      <c r="Q831" s="579"/>
      <c r="R831" s="538"/>
      <c r="S831" s="538"/>
      <c r="T831" s="538"/>
      <c r="U831" s="538"/>
      <c r="V831" s="538"/>
    </row>
    <row r="832" spans="1:22" ht="15.75" hidden="1" customHeight="1">
      <c r="A832" s="579"/>
      <c r="B832" s="579"/>
      <c r="C832" s="599"/>
      <c r="D832" s="579"/>
      <c r="E832" s="579"/>
      <c r="F832" s="579"/>
      <c r="G832" s="579"/>
      <c r="H832" s="579"/>
      <c r="I832" s="579"/>
      <c r="J832" s="579"/>
      <c r="K832" s="579"/>
      <c r="L832" s="579"/>
      <c r="M832" s="579"/>
      <c r="N832" s="579"/>
      <c r="O832" s="579"/>
      <c r="P832" s="579"/>
      <c r="Q832" s="579"/>
      <c r="R832" s="538"/>
      <c r="S832" s="538"/>
      <c r="T832" s="538"/>
      <c r="U832" s="538"/>
      <c r="V832" s="538"/>
    </row>
    <row r="833" spans="1:22" ht="15.75" hidden="1" customHeight="1">
      <c r="A833" s="579"/>
      <c r="B833" s="579"/>
      <c r="C833" s="599"/>
      <c r="D833" s="579"/>
      <c r="E833" s="579"/>
      <c r="F833" s="579"/>
      <c r="G833" s="579"/>
      <c r="H833" s="579"/>
      <c r="I833" s="579"/>
      <c r="J833" s="579"/>
      <c r="K833" s="579"/>
      <c r="L833" s="579"/>
      <c r="M833" s="579"/>
      <c r="N833" s="579"/>
      <c r="O833" s="579"/>
      <c r="P833" s="579"/>
      <c r="Q833" s="579"/>
      <c r="R833" s="538"/>
      <c r="S833" s="538"/>
      <c r="T833" s="538"/>
      <c r="U833" s="538"/>
      <c r="V833" s="538"/>
    </row>
    <row r="834" spans="1:22" ht="15.75" hidden="1" customHeight="1">
      <c r="A834" s="579"/>
      <c r="B834" s="579"/>
      <c r="C834" s="599"/>
      <c r="D834" s="579"/>
      <c r="E834" s="579"/>
      <c r="F834" s="579"/>
      <c r="G834" s="579"/>
      <c r="H834" s="579"/>
      <c r="I834" s="579"/>
      <c r="J834" s="579"/>
      <c r="K834" s="579"/>
      <c r="L834" s="579"/>
      <c r="M834" s="579"/>
      <c r="N834" s="579"/>
      <c r="O834" s="579"/>
      <c r="P834" s="579"/>
      <c r="Q834" s="579"/>
      <c r="R834" s="538"/>
      <c r="S834" s="538"/>
      <c r="T834" s="538"/>
      <c r="U834" s="538"/>
      <c r="V834" s="538"/>
    </row>
    <row r="835" spans="1:22" ht="15.75" hidden="1" customHeight="1">
      <c r="A835" s="579"/>
      <c r="B835" s="579"/>
      <c r="C835" s="599"/>
      <c r="D835" s="579"/>
      <c r="E835" s="579"/>
      <c r="F835" s="579"/>
      <c r="G835" s="579"/>
      <c r="H835" s="579"/>
      <c r="I835" s="579"/>
      <c r="J835" s="579"/>
      <c r="K835" s="579"/>
      <c r="L835" s="579"/>
      <c r="M835" s="579"/>
      <c r="N835" s="579"/>
      <c r="O835" s="579"/>
      <c r="P835" s="579"/>
      <c r="Q835" s="579"/>
      <c r="R835" s="538"/>
      <c r="S835" s="538"/>
      <c r="T835" s="538"/>
      <c r="U835" s="538"/>
      <c r="V835" s="538"/>
    </row>
    <row r="836" spans="1:22" ht="15.75" hidden="1" customHeight="1">
      <c r="A836" s="579"/>
      <c r="B836" s="579"/>
      <c r="C836" s="599"/>
      <c r="D836" s="579"/>
      <c r="E836" s="579"/>
      <c r="F836" s="579"/>
      <c r="G836" s="579"/>
      <c r="H836" s="579"/>
      <c r="I836" s="579"/>
      <c r="J836" s="579"/>
      <c r="K836" s="579"/>
      <c r="L836" s="579"/>
      <c r="M836" s="579"/>
      <c r="N836" s="579"/>
      <c r="O836" s="579"/>
      <c r="P836" s="579"/>
      <c r="Q836" s="579"/>
      <c r="R836" s="538"/>
      <c r="S836" s="538"/>
      <c r="T836" s="538"/>
      <c r="U836" s="538"/>
      <c r="V836" s="538"/>
    </row>
    <row r="837" spans="1:22" ht="15.75" hidden="1" customHeight="1">
      <c r="A837" s="579"/>
      <c r="B837" s="579"/>
      <c r="C837" s="599"/>
      <c r="D837" s="579"/>
      <c r="E837" s="579"/>
      <c r="F837" s="579"/>
      <c r="G837" s="579"/>
      <c r="H837" s="579"/>
      <c r="I837" s="579"/>
      <c r="J837" s="579"/>
      <c r="K837" s="579"/>
      <c r="L837" s="579"/>
      <c r="M837" s="579"/>
      <c r="N837" s="579"/>
      <c r="O837" s="579"/>
      <c r="P837" s="579"/>
      <c r="Q837" s="579"/>
      <c r="R837" s="538"/>
      <c r="S837" s="538"/>
      <c r="T837" s="538"/>
      <c r="U837" s="538"/>
      <c r="V837" s="538"/>
    </row>
    <row r="838" spans="1:22" ht="15.75" hidden="1" customHeight="1">
      <c r="A838" s="579"/>
      <c r="B838" s="579"/>
      <c r="C838" s="599"/>
      <c r="D838" s="579"/>
      <c r="E838" s="579"/>
      <c r="F838" s="579"/>
      <c r="G838" s="579"/>
      <c r="H838" s="579"/>
      <c r="I838" s="579"/>
      <c r="J838" s="579"/>
      <c r="K838" s="579"/>
      <c r="L838" s="579"/>
      <c r="M838" s="579"/>
      <c r="N838" s="579"/>
      <c r="O838" s="579"/>
      <c r="P838" s="579"/>
      <c r="Q838" s="579"/>
      <c r="R838" s="538"/>
      <c r="S838" s="538"/>
      <c r="T838" s="538"/>
      <c r="U838" s="538"/>
      <c r="V838" s="538"/>
    </row>
    <row r="839" spans="1:22" ht="15.75" hidden="1" customHeight="1">
      <c r="A839" s="579"/>
      <c r="B839" s="579"/>
      <c r="C839" s="599"/>
      <c r="D839" s="579"/>
      <c r="E839" s="579"/>
      <c r="F839" s="579"/>
      <c r="G839" s="579"/>
      <c r="H839" s="579"/>
      <c r="I839" s="579"/>
      <c r="J839" s="579"/>
      <c r="K839" s="579"/>
      <c r="L839" s="579"/>
      <c r="M839" s="579"/>
      <c r="N839" s="579"/>
      <c r="O839" s="579"/>
      <c r="P839" s="579"/>
      <c r="Q839" s="579"/>
      <c r="R839" s="538"/>
      <c r="S839" s="538"/>
      <c r="T839" s="538"/>
      <c r="U839" s="538"/>
      <c r="V839" s="538"/>
    </row>
    <row r="840" spans="1:22" ht="15.75" hidden="1" customHeight="1">
      <c r="A840" s="579"/>
      <c r="B840" s="579"/>
      <c r="C840" s="599"/>
      <c r="D840" s="579"/>
      <c r="E840" s="579"/>
      <c r="F840" s="579"/>
      <c r="G840" s="579"/>
      <c r="H840" s="579"/>
      <c r="I840" s="579"/>
      <c r="J840" s="579"/>
      <c r="K840" s="579"/>
      <c r="L840" s="579"/>
      <c r="M840" s="579"/>
      <c r="N840" s="579"/>
      <c r="O840" s="579"/>
      <c r="P840" s="579"/>
      <c r="Q840" s="579"/>
      <c r="R840" s="538"/>
      <c r="S840" s="538"/>
      <c r="T840" s="538"/>
      <c r="U840" s="538"/>
      <c r="V840" s="538"/>
    </row>
    <row r="841" spans="1:22" ht="15.75" hidden="1" customHeight="1">
      <c r="A841" s="579"/>
      <c r="B841" s="579"/>
      <c r="C841" s="599"/>
      <c r="D841" s="579"/>
      <c r="E841" s="579"/>
      <c r="F841" s="579"/>
      <c r="G841" s="579"/>
      <c r="H841" s="579"/>
      <c r="I841" s="579"/>
      <c r="J841" s="579"/>
      <c r="K841" s="579"/>
      <c r="L841" s="579"/>
      <c r="M841" s="579"/>
      <c r="N841" s="579"/>
      <c r="O841" s="579"/>
      <c r="P841" s="579"/>
      <c r="Q841" s="579"/>
      <c r="R841" s="538"/>
      <c r="S841" s="538"/>
      <c r="T841" s="538"/>
      <c r="U841" s="538"/>
      <c r="V841" s="538"/>
    </row>
    <row r="842" spans="1:22" ht="15.75" hidden="1" customHeight="1">
      <c r="A842" s="579"/>
      <c r="B842" s="579"/>
      <c r="C842" s="599"/>
      <c r="D842" s="579"/>
      <c r="E842" s="579"/>
      <c r="F842" s="579"/>
      <c r="G842" s="579"/>
      <c r="H842" s="579"/>
      <c r="I842" s="579"/>
      <c r="J842" s="579"/>
      <c r="K842" s="579"/>
      <c r="L842" s="579"/>
      <c r="M842" s="579"/>
      <c r="N842" s="579"/>
      <c r="O842" s="579"/>
      <c r="P842" s="579"/>
      <c r="Q842" s="579"/>
      <c r="R842" s="538"/>
      <c r="S842" s="538"/>
      <c r="T842" s="538"/>
      <c r="U842" s="538"/>
      <c r="V842" s="538"/>
    </row>
    <row r="843" spans="1:22" ht="15.75" hidden="1" customHeight="1">
      <c r="A843" s="579"/>
      <c r="B843" s="579"/>
      <c r="C843" s="599"/>
      <c r="D843" s="579"/>
      <c r="E843" s="579"/>
      <c r="F843" s="579"/>
      <c r="G843" s="579"/>
      <c r="H843" s="579"/>
      <c r="I843" s="579"/>
      <c r="J843" s="579"/>
      <c r="K843" s="579"/>
      <c r="L843" s="579"/>
      <c r="M843" s="579"/>
      <c r="N843" s="579"/>
      <c r="O843" s="579"/>
      <c r="P843" s="579"/>
      <c r="Q843" s="579"/>
      <c r="R843" s="538"/>
      <c r="S843" s="538"/>
      <c r="T843" s="538"/>
      <c r="U843" s="538"/>
      <c r="V843" s="538"/>
    </row>
    <row r="844" spans="1:22" ht="15.75" hidden="1" customHeight="1">
      <c r="A844" s="579"/>
      <c r="B844" s="579"/>
      <c r="C844" s="599"/>
      <c r="D844" s="579"/>
      <c r="E844" s="579"/>
      <c r="F844" s="579"/>
      <c r="G844" s="579"/>
      <c r="H844" s="579"/>
      <c r="I844" s="579"/>
      <c r="J844" s="579"/>
      <c r="K844" s="579"/>
      <c r="L844" s="579"/>
      <c r="M844" s="579"/>
      <c r="N844" s="579"/>
      <c r="O844" s="579"/>
      <c r="P844" s="579"/>
      <c r="Q844" s="579"/>
      <c r="R844" s="538"/>
      <c r="S844" s="538"/>
      <c r="T844" s="538"/>
      <c r="U844" s="538"/>
      <c r="V844" s="538"/>
    </row>
    <row r="845" spans="1:22" ht="15.75" hidden="1" customHeight="1">
      <c r="A845" s="579"/>
      <c r="B845" s="579"/>
      <c r="C845" s="599"/>
      <c r="D845" s="579"/>
      <c r="E845" s="579"/>
      <c r="F845" s="579"/>
      <c r="G845" s="579"/>
      <c r="H845" s="579"/>
      <c r="I845" s="579"/>
      <c r="J845" s="579"/>
      <c r="K845" s="579"/>
      <c r="L845" s="579"/>
      <c r="M845" s="579"/>
      <c r="N845" s="579"/>
      <c r="O845" s="579"/>
      <c r="P845" s="579"/>
      <c r="Q845" s="579"/>
      <c r="R845" s="538"/>
      <c r="S845" s="538"/>
      <c r="T845" s="538"/>
      <c r="U845" s="538"/>
      <c r="V845" s="538"/>
    </row>
    <row r="846" spans="1:22" ht="15.75" hidden="1" customHeight="1">
      <c r="A846" s="579"/>
      <c r="B846" s="579"/>
      <c r="C846" s="599"/>
      <c r="D846" s="579"/>
      <c r="E846" s="579"/>
      <c r="F846" s="579"/>
      <c r="G846" s="579"/>
      <c r="H846" s="579"/>
      <c r="I846" s="579"/>
      <c r="J846" s="579"/>
      <c r="K846" s="579"/>
      <c r="L846" s="579"/>
      <c r="M846" s="579"/>
      <c r="N846" s="579"/>
      <c r="O846" s="579"/>
      <c r="P846" s="579"/>
      <c r="Q846" s="579"/>
      <c r="R846" s="538"/>
      <c r="S846" s="538"/>
      <c r="T846" s="538"/>
      <c r="U846" s="538"/>
      <c r="V846" s="538"/>
    </row>
    <row r="847" spans="1:22" ht="15.75" hidden="1" customHeight="1">
      <c r="A847" s="579"/>
      <c r="B847" s="579"/>
      <c r="C847" s="599"/>
      <c r="D847" s="579"/>
      <c r="E847" s="579"/>
      <c r="F847" s="579"/>
      <c r="G847" s="579"/>
      <c r="H847" s="579"/>
      <c r="I847" s="579"/>
      <c r="J847" s="579"/>
      <c r="K847" s="579"/>
      <c r="L847" s="579"/>
      <c r="M847" s="579"/>
      <c r="N847" s="579"/>
      <c r="O847" s="579"/>
      <c r="P847" s="579"/>
      <c r="Q847" s="579"/>
      <c r="R847" s="538"/>
      <c r="S847" s="538"/>
      <c r="T847" s="538"/>
      <c r="U847" s="538"/>
      <c r="V847" s="538"/>
    </row>
    <row r="848" spans="1:22" ht="15.75" hidden="1" customHeight="1">
      <c r="A848" s="579"/>
      <c r="B848" s="579"/>
      <c r="C848" s="599"/>
      <c r="D848" s="579"/>
      <c r="E848" s="579"/>
      <c r="F848" s="579"/>
      <c r="G848" s="579"/>
      <c r="H848" s="579"/>
      <c r="I848" s="579"/>
      <c r="J848" s="579"/>
      <c r="K848" s="579"/>
      <c r="L848" s="579"/>
      <c r="M848" s="579"/>
      <c r="N848" s="579"/>
      <c r="O848" s="579"/>
      <c r="P848" s="579"/>
      <c r="Q848" s="579"/>
      <c r="R848" s="538"/>
      <c r="S848" s="538"/>
      <c r="T848" s="538"/>
      <c r="U848" s="538"/>
      <c r="V848" s="538"/>
    </row>
    <row r="849" spans="1:22" ht="15.75" hidden="1" customHeight="1">
      <c r="A849" s="579"/>
      <c r="B849" s="579"/>
      <c r="C849" s="599"/>
      <c r="D849" s="579"/>
      <c r="E849" s="579"/>
      <c r="F849" s="579"/>
      <c r="G849" s="579"/>
      <c r="H849" s="579"/>
      <c r="I849" s="579"/>
      <c r="J849" s="579"/>
      <c r="K849" s="579"/>
      <c r="L849" s="579"/>
      <c r="M849" s="579"/>
      <c r="N849" s="579"/>
      <c r="O849" s="579"/>
      <c r="P849" s="579"/>
      <c r="Q849" s="579"/>
      <c r="R849" s="538"/>
      <c r="S849" s="538"/>
      <c r="T849" s="538"/>
      <c r="U849" s="538"/>
      <c r="V849" s="538"/>
    </row>
    <row r="850" spans="1:22" ht="15.75" hidden="1" customHeight="1">
      <c r="A850" s="579"/>
      <c r="B850" s="579"/>
      <c r="C850" s="599"/>
      <c r="D850" s="579"/>
      <c r="E850" s="579"/>
      <c r="F850" s="579"/>
      <c r="G850" s="579"/>
      <c r="H850" s="579"/>
      <c r="I850" s="579"/>
      <c r="J850" s="579"/>
      <c r="K850" s="579"/>
      <c r="L850" s="579"/>
      <c r="M850" s="579"/>
      <c r="N850" s="579"/>
      <c r="O850" s="579"/>
      <c r="P850" s="579"/>
      <c r="Q850" s="579"/>
      <c r="R850" s="538"/>
      <c r="S850" s="538"/>
      <c r="T850" s="538"/>
      <c r="U850" s="538"/>
      <c r="V850" s="538"/>
    </row>
    <row r="851" spans="1:22" ht="15.75" hidden="1" customHeight="1">
      <c r="A851" s="579"/>
      <c r="B851" s="579"/>
      <c r="C851" s="599"/>
      <c r="D851" s="579"/>
      <c r="E851" s="579"/>
      <c r="F851" s="579"/>
      <c r="G851" s="579"/>
      <c r="H851" s="579"/>
      <c r="I851" s="579"/>
      <c r="J851" s="579"/>
      <c r="K851" s="579"/>
      <c r="L851" s="579"/>
      <c r="M851" s="579"/>
      <c r="N851" s="579"/>
      <c r="O851" s="579"/>
      <c r="P851" s="579"/>
      <c r="Q851" s="579"/>
      <c r="R851" s="538"/>
      <c r="S851" s="538"/>
      <c r="T851" s="538"/>
      <c r="U851" s="538"/>
      <c r="V851" s="538"/>
    </row>
    <row r="852" spans="1:22" ht="15.75" hidden="1" customHeight="1">
      <c r="A852" s="579"/>
      <c r="B852" s="579"/>
      <c r="C852" s="599"/>
      <c r="D852" s="579"/>
      <c r="E852" s="579"/>
      <c r="F852" s="579"/>
      <c r="G852" s="579"/>
      <c r="H852" s="579"/>
      <c r="I852" s="579"/>
      <c r="J852" s="579"/>
      <c r="K852" s="579"/>
      <c r="L852" s="579"/>
      <c r="M852" s="579"/>
      <c r="N852" s="579"/>
      <c r="O852" s="579"/>
      <c r="P852" s="579"/>
      <c r="Q852" s="579"/>
      <c r="R852" s="538"/>
      <c r="S852" s="538"/>
      <c r="T852" s="538"/>
      <c r="U852" s="538"/>
      <c r="V852" s="538"/>
    </row>
    <row r="853" spans="1:22" ht="15.75" hidden="1" customHeight="1">
      <c r="A853" s="579"/>
      <c r="B853" s="579"/>
      <c r="C853" s="599"/>
      <c r="D853" s="579"/>
      <c r="E853" s="579"/>
      <c r="F853" s="579"/>
      <c r="G853" s="579"/>
      <c r="H853" s="579"/>
      <c r="I853" s="579"/>
      <c r="J853" s="579"/>
      <c r="K853" s="579"/>
      <c r="L853" s="579"/>
      <c r="M853" s="579"/>
      <c r="N853" s="579"/>
      <c r="O853" s="579"/>
      <c r="P853" s="579"/>
      <c r="Q853" s="579"/>
      <c r="R853" s="538"/>
      <c r="S853" s="538"/>
      <c r="T853" s="538"/>
      <c r="U853" s="538"/>
      <c r="V853" s="538"/>
    </row>
    <row r="854" spans="1:22" ht="15.75" hidden="1" customHeight="1">
      <c r="A854" s="579"/>
      <c r="B854" s="579"/>
      <c r="C854" s="599"/>
      <c r="D854" s="579"/>
      <c r="E854" s="579"/>
      <c r="F854" s="579"/>
      <c r="G854" s="579"/>
      <c r="H854" s="579"/>
      <c r="I854" s="579"/>
      <c r="J854" s="579"/>
      <c r="K854" s="579"/>
      <c r="L854" s="579"/>
      <c r="M854" s="579"/>
      <c r="N854" s="579"/>
      <c r="O854" s="579"/>
      <c r="P854" s="579"/>
      <c r="Q854" s="579"/>
      <c r="R854" s="538"/>
      <c r="S854" s="538"/>
      <c r="T854" s="538"/>
      <c r="U854" s="538"/>
      <c r="V854" s="538"/>
    </row>
    <row r="855" spans="1:22" ht="15.75" hidden="1" customHeight="1">
      <c r="A855" s="579"/>
      <c r="B855" s="579"/>
      <c r="C855" s="599"/>
      <c r="D855" s="579"/>
      <c r="E855" s="579"/>
      <c r="F855" s="579"/>
      <c r="G855" s="579"/>
      <c r="H855" s="579"/>
      <c r="I855" s="579"/>
      <c r="J855" s="579"/>
      <c r="K855" s="579"/>
      <c r="L855" s="579"/>
      <c r="M855" s="579"/>
      <c r="N855" s="579"/>
      <c r="O855" s="579"/>
      <c r="P855" s="579"/>
      <c r="Q855" s="579"/>
      <c r="R855" s="538"/>
      <c r="S855" s="538"/>
      <c r="T855" s="538"/>
      <c r="U855" s="538"/>
      <c r="V855" s="538"/>
    </row>
    <row r="856" spans="1:22" ht="15.75" hidden="1" customHeight="1">
      <c r="A856" s="579"/>
      <c r="B856" s="579"/>
      <c r="C856" s="599"/>
      <c r="D856" s="579"/>
      <c r="E856" s="579"/>
      <c r="F856" s="579"/>
      <c r="G856" s="579"/>
      <c r="H856" s="579"/>
      <c r="I856" s="579"/>
      <c r="J856" s="579"/>
      <c r="K856" s="579"/>
      <c r="L856" s="579"/>
      <c r="M856" s="579"/>
      <c r="N856" s="579"/>
      <c r="O856" s="579"/>
      <c r="P856" s="579"/>
      <c r="Q856" s="579"/>
      <c r="R856" s="538"/>
      <c r="S856" s="538"/>
      <c r="T856" s="538"/>
      <c r="U856" s="538"/>
      <c r="V856" s="538"/>
    </row>
    <row r="857" spans="1:22" ht="15.75" hidden="1" customHeight="1">
      <c r="A857" s="579"/>
      <c r="B857" s="579"/>
      <c r="C857" s="599"/>
      <c r="D857" s="579"/>
      <c r="E857" s="579"/>
      <c r="F857" s="579"/>
      <c r="G857" s="579"/>
      <c r="H857" s="579"/>
      <c r="I857" s="579"/>
      <c r="J857" s="579"/>
      <c r="K857" s="579"/>
      <c r="L857" s="579"/>
      <c r="M857" s="579"/>
      <c r="N857" s="579"/>
      <c r="O857" s="579"/>
      <c r="P857" s="579"/>
      <c r="Q857" s="579"/>
      <c r="R857" s="538"/>
      <c r="S857" s="538"/>
      <c r="T857" s="538"/>
      <c r="U857" s="538"/>
      <c r="V857" s="538"/>
    </row>
    <row r="858" spans="1:22" ht="15.75" hidden="1" customHeight="1">
      <c r="A858" s="579"/>
      <c r="B858" s="579"/>
      <c r="C858" s="599"/>
      <c r="D858" s="579"/>
      <c r="E858" s="579"/>
      <c r="F858" s="579"/>
      <c r="G858" s="579"/>
      <c r="H858" s="579"/>
      <c r="I858" s="579"/>
      <c r="J858" s="579"/>
      <c r="K858" s="579"/>
      <c r="L858" s="579"/>
      <c r="M858" s="579"/>
      <c r="N858" s="579"/>
      <c r="O858" s="579"/>
      <c r="P858" s="579"/>
      <c r="Q858" s="579"/>
      <c r="R858" s="538"/>
      <c r="S858" s="538"/>
      <c r="T858" s="538"/>
      <c r="U858" s="538"/>
      <c r="V858" s="538"/>
    </row>
    <row r="859" spans="1:22" ht="15.75" hidden="1" customHeight="1">
      <c r="A859" s="579"/>
      <c r="B859" s="579"/>
      <c r="C859" s="599"/>
      <c r="D859" s="579"/>
      <c r="E859" s="579"/>
      <c r="F859" s="579"/>
      <c r="G859" s="579"/>
      <c r="H859" s="579"/>
      <c r="I859" s="579"/>
      <c r="J859" s="579"/>
      <c r="K859" s="579"/>
      <c r="L859" s="579"/>
      <c r="M859" s="579"/>
      <c r="N859" s="579"/>
      <c r="O859" s="579"/>
      <c r="P859" s="579"/>
      <c r="Q859" s="579"/>
      <c r="R859" s="538"/>
      <c r="S859" s="538"/>
      <c r="T859" s="538"/>
      <c r="U859" s="538"/>
      <c r="V859" s="538"/>
    </row>
    <row r="860" spans="1:22" ht="15.75" hidden="1" customHeight="1">
      <c r="A860" s="579"/>
      <c r="B860" s="579"/>
      <c r="C860" s="599"/>
      <c r="D860" s="579"/>
      <c r="E860" s="579"/>
      <c r="F860" s="579"/>
      <c r="G860" s="579"/>
      <c r="H860" s="579"/>
      <c r="I860" s="579"/>
      <c r="J860" s="579"/>
      <c r="K860" s="579"/>
      <c r="L860" s="579"/>
      <c r="M860" s="579"/>
      <c r="N860" s="579"/>
      <c r="O860" s="579"/>
      <c r="P860" s="579"/>
      <c r="Q860" s="579"/>
      <c r="R860" s="538"/>
      <c r="S860" s="538"/>
      <c r="T860" s="538"/>
      <c r="U860" s="538"/>
      <c r="V860" s="538"/>
    </row>
    <row r="861" spans="1:22" ht="15.75" hidden="1" customHeight="1">
      <c r="A861" s="579"/>
      <c r="B861" s="579"/>
      <c r="C861" s="599"/>
      <c r="D861" s="579"/>
      <c r="E861" s="579"/>
      <c r="F861" s="579"/>
      <c r="G861" s="579"/>
      <c r="H861" s="579"/>
      <c r="I861" s="579"/>
      <c r="J861" s="579"/>
      <c r="K861" s="579"/>
      <c r="L861" s="579"/>
      <c r="M861" s="579"/>
      <c r="N861" s="579"/>
      <c r="O861" s="579"/>
      <c r="P861" s="579"/>
      <c r="Q861" s="579"/>
      <c r="R861" s="538"/>
      <c r="S861" s="538"/>
      <c r="T861" s="538"/>
      <c r="U861" s="538"/>
      <c r="V861" s="538"/>
    </row>
    <row r="862" spans="1:22" ht="15.75" hidden="1" customHeight="1">
      <c r="A862" s="579"/>
      <c r="B862" s="579"/>
      <c r="C862" s="599"/>
      <c r="D862" s="579"/>
      <c r="E862" s="579"/>
      <c r="F862" s="579"/>
      <c r="G862" s="579"/>
      <c r="H862" s="579"/>
      <c r="I862" s="579"/>
      <c r="J862" s="579"/>
      <c r="K862" s="579"/>
      <c r="L862" s="579"/>
      <c r="M862" s="579"/>
      <c r="N862" s="579"/>
      <c r="O862" s="579"/>
      <c r="P862" s="579"/>
      <c r="Q862" s="579"/>
      <c r="R862" s="538"/>
      <c r="S862" s="538"/>
      <c r="T862" s="538"/>
      <c r="U862" s="538"/>
      <c r="V862" s="538"/>
    </row>
    <row r="863" spans="1:22" ht="15.75" hidden="1" customHeight="1">
      <c r="A863" s="579"/>
      <c r="B863" s="579"/>
      <c r="C863" s="599"/>
      <c r="D863" s="579"/>
      <c r="E863" s="579"/>
      <c r="F863" s="579"/>
      <c r="G863" s="579"/>
      <c r="H863" s="579"/>
      <c r="I863" s="579"/>
      <c r="J863" s="579"/>
      <c r="K863" s="579"/>
      <c r="L863" s="579"/>
      <c r="M863" s="579"/>
      <c r="N863" s="579"/>
      <c r="O863" s="579"/>
      <c r="P863" s="579"/>
      <c r="Q863" s="579"/>
      <c r="R863" s="538"/>
      <c r="S863" s="538"/>
      <c r="T863" s="538"/>
      <c r="U863" s="538"/>
      <c r="V863" s="538"/>
    </row>
    <row r="864" spans="1:22" ht="15.75" hidden="1" customHeight="1">
      <c r="A864" s="579"/>
      <c r="B864" s="579"/>
      <c r="C864" s="599"/>
      <c r="D864" s="579"/>
      <c r="E864" s="579"/>
      <c r="F864" s="579"/>
      <c r="G864" s="579"/>
      <c r="H864" s="579"/>
      <c r="I864" s="579"/>
      <c r="J864" s="579"/>
      <c r="K864" s="579"/>
      <c r="L864" s="579"/>
      <c r="M864" s="579"/>
      <c r="N864" s="579"/>
      <c r="O864" s="579"/>
      <c r="P864" s="579"/>
      <c r="Q864" s="579"/>
      <c r="R864" s="538"/>
      <c r="S864" s="538"/>
      <c r="T864" s="538"/>
      <c r="U864" s="538"/>
      <c r="V864" s="538"/>
    </row>
    <row r="865" spans="1:22" ht="15.75" hidden="1" customHeight="1">
      <c r="A865" s="579"/>
      <c r="B865" s="579"/>
      <c r="C865" s="599"/>
      <c r="D865" s="579"/>
      <c r="E865" s="579"/>
      <c r="F865" s="579"/>
      <c r="G865" s="579"/>
      <c r="H865" s="579"/>
      <c r="I865" s="579"/>
      <c r="J865" s="579"/>
      <c r="K865" s="579"/>
      <c r="L865" s="579"/>
      <c r="M865" s="579"/>
      <c r="N865" s="579"/>
      <c r="O865" s="579"/>
      <c r="P865" s="579"/>
      <c r="Q865" s="579"/>
      <c r="R865" s="538"/>
      <c r="S865" s="538"/>
      <c r="T865" s="538"/>
      <c r="U865" s="538"/>
      <c r="V865" s="538"/>
    </row>
    <row r="866" spans="1:22" ht="15.75" hidden="1" customHeight="1">
      <c r="A866" s="579"/>
      <c r="B866" s="579"/>
      <c r="C866" s="599"/>
      <c r="D866" s="579"/>
      <c r="E866" s="579"/>
      <c r="F866" s="579"/>
      <c r="G866" s="579"/>
      <c r="H866" s="579"/>
      <c r="I866" s="579"/>
      <c r="J866" s="579"/>
      <c r="K866" s="579"/>
      <c r="L866" s="579"/>
      <c r="M866" s="579"/>
      <c r="N866" s="579"/>
      <c r="O866" s="579"/>
      <c r="P866" s="579"/>
      <c r="Q866" s="579"/>
      <c r="R866" s="538"/>
      <c r="S866" s="538"/>
      <c r="T866" s="538"/>
      <c r="U866" s="538"/>
      <c r="V866" s="538"/>
    </row>
    <row r="867" spans="1:22" ht="15.75" hidden="1" customHeight="1">
      <c r="A867" s="579"/>
      <c r="B867" s="579"/>
      <c r="C867" s="599"/>
      <c r="D867" s="579"/>
      <c r="E867" s="579"/>
      <c r="F867" s="579"/>
      <c r="G867" s="579"/>
      <c r="H867" s="579"/>
      <c r="I867" s="579"/>
      <c r="J867" s="579"/>
      <c r="K867" s="579"/>
      <c r="L867" s="579"/>
      <c r="M867" s="579"/>
      <c r="N867" s="579"/>
      <c r="O867" s="579"/>
      <c r="P867" s="579"/>
      <c r="Q867" s="579"/>
      <c r="R867" s="538"/>
      <c r="S867" s="538"/>
      <c r="T867" s="538"/>
      <c r="U867" s="538"/>
      <c r="V867" s="538"/>
    </row>
    <row r="868" spans="1:22" ht="15.75" hidden="1" customHeight="1">
      <c r="A868" s="579"/>
      <c r="B868" s="579"/>
      <c r="C868" s="599"/>
      <c r="D868" s="579"/>
      <c r="E868" s="579"/>
      <c r="F868" s="579"/>
      <c r="G868" s="579"/>
      <c r="H868" s="579"/>
      <c r="I868" s="579"/>
      <c r="J868" s="579"/>
      <c r="K868" s="579"/>
      <c r="L868" s="579"/>
      <c r="M868" s="579"/>
      <c r="N868" s="579"/>
      <c r="O868" s="579"/>
      <c r="P868" s="579"/>
      <c r="Q868" s="579"/>
      <c r="R868" s="538"/>
      <c r="S868" s="538"/>
      <c r="T868" s="538"/>
      <c r="U868" s="538"/>
      <c r="V868" s="538"/>
    </row>
    <row r="869" spans="1:22" ht="15.75" hidden="1" customHeight="1">
      <c r="A869" s="579"/>
      <c r="B869" s="579"/>
      <c r="C869" s="599"/>
      <c r="D869" s="579"/>
      <c r="E869" s="579"/>
      <c r="F869" s="579"/>
      <c r="G869" s="579"/>
      <c r="H869" s="579"/>
      <c r="I869" s="579"/>
      <c r="J869" s="579"/>
      <c r="K869" s="579"/>
      <c r="L869" s="579"/>
      <c r="M869" s="579"/>
      <c r="N869" s="579"/>
      <c r="O869" s="579"/>
      <c r="P869" s="579"/>
      <c r="Q869" s="579"/>
      <c r="R869" s="538"/>
      <c r="S869" s="538"/>
      <c r="T869" s="538"/>
      <c r="U869" s="538"/>
      <c r="V869" s="538"/>
    </row>
    <row r="870" spans="1:22" ht="15.75" hidden="1" customHeight="1">
      <c r="A870" s="579"/>
      <c r="B870" s="579"/>
      <c r="C870" s="599"/>
      <c r="D870" s="579"/>
      <c r="E870" s="579"/>
      <c r="F870" s="579"/>
      <c r="G870" s="579"/>
      <c r="H870" s="579"/>
      <c r="I870" s="579"/>
      <c r="J870" s="579"/>
      <c r="K870" s="579"/>
      <c r="L870" s="579"/>
      <c r="M870" s="579"/>
      <c r="N870" s="579"/>
      <c r="O870" s="579"/>
      <c r="P870" s="579"/>
      <c r="Q870" s="579"/>
      <c r="R870" s="538"/>
      <c r="S870" s="538"/>
      <c r="T870" s="538"/>
      <c r="U870" s="538"/>
      <c r="V870" s="538"/>
    </row>
    <row r="871" spans="1:22" ht="15.75" hidden="1" customHeight="1">
      <c r="A871" s="579"/>
      <c r="B871" s="579"/>
      <c r="C871" s="599"/>
      <c r="D871" s="579"/>
      <c r="E871" s="579"/>
      <c r="F871" s="579"/>
      <c r="G871" s="579"/>
      <c r="H871" s="579"/>
      <c r="I871" s="579"/>
      <c r="J871" s="579"/>
      <c r="K871" s="579"/>
      <c r="L871" s="579"/>
      <c r="M871" s="579"/>
      <c r="N871" s="579"/>
      <c r="O871" s="579"/>
      <c r="P871" s="579"/>
      <c r="Q871" s="579"/>
      <c r="R871" s="538"/>
      <c r="S871" s="538"/>
      <c r="T871" s="538"/>
      <c r="U871" s="538"/>
      <c r="V871" s="538"/>
    </row>
    <row r="872" spans="1:22" ht="15.75" hidden="1" customHeight="1">
      <c r="A872" s="579"/>
      <c r="B872" s="579"/>
      <c r="C872" s="599"/>
      <c r="D872" s="579"/>
      <c r="E872" s="579"/>
      <c r="F872" s="579"/>
      <c r="G872" s="579"/>
      <c r="H872" s="579"/>
      <c r="I872" s="579"/>
      <c r="J872" s="579"/>
      <c r="K872" s="579"/>
      <c r="L872" s="579"/>
      <c r="M872" s="579"/>
      <c r="N872" s="579"/>
      <c r="O872" s="579"/>
      <c r="P872" s="579"/>
      <c r="Q872" s="579"/>
      <c r="R872" s="538"/>
      <c r="S872" s="538"/>
      <c r="T872" s="538"/>
      <c r="U872" s="538"/>
      <c r="V872" s="538"/>
    </row>
    <row r="873" spans="1:22" ht="15.75" hidden="1" customHeight="1">
      <c r="A873" s="579"/>
      <c r="B873" s="579"/>
      <c r="C873" s="599"/>
      <c r="D873" s="579"/>
      <c r="E873" s="579"/>
      <c r="F873" s="579"/>
      <c r="G873" s="579"/>
      <c r="H873" s="579"/>
      <c r="I873" s="579"/>
      <c r="J873" s="579"/>
      <c r="K873" s="579"/>
      <c r="L873" s="579"/>
      <c r="M873" s="579"/>
      <c r="N873" s="579"/>
      <c r="O873" s="579"/>
      <c r="P873" s="579"/>
      <c r="Q873" s="579"/>
      <c r="R873" s="538"/>
      <c r="S873" s="538"/>
      <c r="T873" s="538"/>
      <c r="U873" s="538"/>
      <c r="V873" s="538"/>
    </row>
    <row r="874" spans="1:22" ht="15.75" hidden="1" customHeight="1">
      <c r="A874" s="579"/>
      <c r="B874" s="579"/>
      <c r="C874" s="599"/>
      <c r="D874" s="579"/>
      <c r="E874" s="579"/>
      <c r="F874" s="579"/>
      <c r="G874" s="579"/>
      <c r="H874" s="579"/>
      <c r="I874" s="579"/>
      <c r="J874" s="579"/>
      <c r="K874" s="579"/>
      <c r="L874" s="579"/>
      <c r="M874" s="579"/>
      <c r="N874" s="579"/>
      <c r="O874" s="579"/>
      <c r="P874" s="579"/>
      <c r="Q874" s="579"/>
      <c r="R874" s="538"/>
      <c r="S874" s="538"/>
      <c r="T874" s="538"/>
      <c r="U874" s="538"/>
      <c r="V874" s="538"/>
    </row>
    <row r="875" spans="1:22" ht="15.75" hidden="1" customHeight="1">
      <c r="A875" s="579"/>
      <c r="B875" s="579"/>
      <c r="C875" s="599"/>
      <c r="D875" s="579"/>
      <c r="E875" s="579"/>
      <c r="F875" s="579"/>
      <c r="G875" s="579"/>
      <c r="H875" s="579"/>
      <c r="I875" s="579"/>
      <c r="J875" s="579"/>
      <c r="K875" s="579"/>
      <c r="L875" s="579"/>
      <c r="M875" s="579"/>
      <c r="N875" s="579"/>
      <c r="O875" s="579"/>
      <c r="P875" s="579"/>
      <c r="Q875" s="579"/>
      <c r="R875" s="538"/>
      <c r="S875" s="538"/>
      <c r="T875" s="538"/>
      <c r="U875" s="538"/>
      <c r="V875" s="538"/>
    </row>
    <row r="876" spans="1:22" ht="15.75" hidden="1" customHeight="1">
      <c r="A876" s="579"/>
      <c r="B876" s="579"/>
      <c r="C876" s="599"/>
      <c r="D876" s="579"/>
      <c r="E876" s="579"/>
      <c r="F876" s="579"/>
      <c r="G876" s="579"/>
      <c r="H876" s="579"/>
      <c r="I876" s="579"/>
      <c r="J876" s="579"/>
      <c r="K876" s="579"/>
      <c r="L876" s="579"/>
      <c r="M876" s="579"/>
      <c r="N876" s="579"/>
      <c r="O876" s="579"/>
      <c r="P876" s="579"/>
      <c r="Q876" s="579"/>
      <c r="R876" s="538"/>
      <c r="S876" s="538"/>
      <c r="T876" s="538"/>
      <c r="U876" s="538"/>
      <c r="V876" s="538"/>
    </row>
    <row r="877" spans="1:22" ht="15.75" hidden="1" customHeight="1">
      <c r="A877" s="579"/>
      <c r="B877" s="579"/>
      <c r="C877" s="599"/>
      <c r="D877" s="579"/>
      <c r="E877" s="579"/>
      <c r="F877" s="579"/>
      <c r="G877" s="579"/>
      <c r="H877" s="579"/>
      <c r="I877" s="579"/>
      <c r="J877" s="579"/>
      <c r="K877" s="579"/>
      <c r="L877" s="579"/>
      <c r="M877" s="579"/>
      <c r="N877" s="579"/>
      <c r="O877" s="579"/>
      <c r="P877" s="579"/>
      <c r="Q877" s="579"/>
      <c r="R877" s="538"/>
      <c r="S877" s="538"/>
      <c r="T877" s="538"/>
      <c r="U877" s="538"/>
      <c r="V877" s="538"/>
    </row>
    <row r="878" spans="1:22" ht="15.75" hidden="1" customHeight="1">
      <c r="A878" s="579"/>
      <c r="B878" s="579"/>
      <c r="C878" s="599"/>
      <c r="D878" s="579"/>
      <c r="E878" s="579"/>
      <c r="F878" s="579"/>
      <c r="G878" s="579"/>
      <c r="H878" s="579"/>
      <c r="I878" s="579"/>
      <c r="J878" s="579"/>
      <c r="K878" s="579"/>
      <c r="L878" s="579"/>
      <c r="M878" s="579"/>
      <c r="N878" s="579"/>
      <c r="O878" s="579"/>
      <c r="P878" s="579"/>
      <c r="Q878" s="579"/>
      <c r="R878" s="538"/>
      <c r="S878" s="538"/>
      <c r="T878" s="538"/>
      <c r="U878" s="538"/>
      <c r="V878" s="538"/>
    </row>
    <row r="879" spans="1:22" ht="15.75" hidden="1" customHeight="1">
      <c r="A879" s="579"/>
      <c r="B879" s="579"/>
      <c r="C879" s="599"/>
      <c r="D879" s="579"/>
      <c r="E879" s="579"/>
      <c r="F879" s="579"/>
      <c r="G879" s="579"/>
      <c r="H879" s="579"/>
      <c r="I879" s="579"/>
      <c r="J879" s="579"/>
      <c r="K879" s="579"/>
      <c r="L879" s="579"/>
      <c r="M879" s="579"/>
      <c r="N879" s="579"/>
      <c r="O879" s="579"/>
      <c r="P879" s="579"/>
      <c r="Q879" s="579"/>
      <c r="R879" s="538"/>
      <c r="S879" s="538"/>
      <c r="T879" s="538"/>
      <c r="U879" s="538"/>
      <c r="V879" s="538"/>
    </row>
    <row r="880" spans="1:22" ht="15.75" hidden="1" customHeight="1">
      <c r="A880" s="579"/>
      <c r="B880" s="579"/>
      <c r="C880" s="599"/>
      <c r="D880" s="579"/>
      <c r="E880" s="579"/>
      <c r="F880" s="579"/>
      <c r="G880" s="579"/>
      <c r="H880" s="579"/>
      <c r="I880" s="579"/>
      <c r="J880" s="579"/>
      <c r="K880" s="579"/>
      <c r="L880" s="579"/>
      <c r="M880" s="579"/>
      <c r="N880" s="579"/>
      <c r="O880" s="579"/>
      <c r="P880" s="579"/>
      <c r="Q880" s="579"/>
      <c r="R880" s="538"/>
      <c r="S880" s="538"/>
      <c r="T880" s="538"/>
      <c r="U880" s="538"/>
      <c r="V880" s="538"/>
    </row>
    <row r="881" spans="1:22" ht="15.75" hidden="1" customHeight="1">
      <c r="A881" s="579"/>
      <c r="B881" s="579"/>
      <c r="C881" s="599"/>
      <c r="D881" s="579"/>
      <c r="E881" s="579"/>
      <c r="F881" s="579"/>
      <c r="G881" s="579"/>
      <c r="H881" s="579"/>
      <c r="I881" s="579"/>
      <c r="J881" s="579"/>
      <c r="K881" s="579"/>
      <c r="L881" s="579"/>
      <c r="M881" s="579"/>
      <c r="N881" s="579"/>
      <c r="O881" s="579"/>
      <c r="P881" s="579"/>
      <c r="Q881" s="579"/>
      <c r="R881" s="538"/>
      <c r="S881" s="538"/>
      <c r="T881" s="538"/>
      <c r="U881" s="538"/>
      <c r="V881" s="538"/>
    </row>
    <row r="882" spans="1:22" ht="15.75" hidden="1" customHeight="1">
      <c r="A882" s="579"/>
      <c r="B882" s="579"/>
      <c r="C882" s="599"/>
      <c r="D882" s="579"/>
      <c r="E882" s="579"/>
      <c r="F882" s="579"/>
      <c r="G882" s="579"/>
      <c r="H882" s="579"/>
      <c r="I882" s="579"/>
      <c r="J882" s="579"/>
      <c r="K882" s="579"/>
      <c r="L882" s="579"/>
      <c r="M882" s="579"/>
      <c r="N882" s="579"/>
      <c r="O882" s="579"/>
      <c r="P882" s="579"/>
      <c r="Q882" s="579"/>
      <c r="R882" s="538"/>
      <c r="S882" s="538"/>
      <c r="T882" s="538"/>
      <c r="U882" s="538"/>
      <c r="V882" s="538"/>
    </row>
    <row r="883" spans="1:22" ht="15.75" hidden="1" customHeight="1">
      <c r="A883" s="579"/>
      <c r="B883" s="579"/>
      <c r="C883" s="599"/>
      <c r="D883" s="579"/>
      <c r="E883" s="579"/>
      <c r="F883" s="579"/>
      <c r="G883" s="579"/>
      <c r="H883" s="579"/>
      <c r="I883" s="579"/>
      <c r="J883" s="579"/>
      <c r="K883" s="579"/>
      <c r="L883" s="579"/>
      <c r="M883" s="579"/>
      <c r="N883" s="579"/>
      <c r="O883" s="579"/>
      <c r="P883" s="579"/>
      <c r="Q883" s="579"/>
      <c r="R883" s="538"/>
      <c r="S883" s="538"/>
      <c r="T883" s="538"/>
      <c r="U883" s="538"/>
      <c r="V883" s="538"/>
    </row>
    <row r="884" spans="1:22" ht="15.75" hidden="1" customHeight="1">
      <c r="A884" s="579"/>
      <c r="B884" s="579"/>
      <c r="C884" s="599"/>
      <c r="D884" s="579"/>
      <c r="E884" s="579"/>
      <c r="F884" s="579"/>
      <c r="G884" s="579"/>
      <c r="H884" s="579"/>
      <c r="I884" s="579"/>
      <c r="J884" s="579"/>
      <c r="K884" s="579"/>
      <c r="L884" s="579"/>
      <c r="M884" s="579"/>
      <c r="N884" s="579"/>
      <c r="O884" s="579"/>
      <c r="P884" s="579"/>
      <c r="Q884" s="579"/>
      <c r="R884" s="538"/>
      <c r="S884" s="538"/>
      <c r="T884" s="538"/>
      <c r="U884" s="538"/>
      <c r="V884" s="538"/>
    </row>
    <row r="885" spans="1:22" ht="15.75" hidden="1" customHeight="1">
      <c r="A885" s="579"/>
      <c r="B885" s="579"/>
      <c r="C885" s="599"/>
      <c r="D885" s="579"/>
      <c r="E885" s="579"/>
      <c r="F885" s="579"/>
      <c r="G885" s="579"/>
      <c r="H885" s="579"/>
      <c r="I885" s="579"/>
      <c r="J885" s="579"/>
      <c r="K885" s="579"/>
      <c r="L885" s="579"/>
      <c r="M885" s="579"/>
      <c r="N885" s="579"/>
      <c r="O885" s="579"/>
      <c r="P885" s="579"/>
      <c r="Q885" s="579"/>
      <c r="R885" s="538"/>
      <c r="S885" s="538"/>
      <c r="T885" s="538"/>
      <c r="U885" s="538"/>
      <c r="V885" s="538"/>
    </row>
    <row r="886" spans="1:22" ht="15.75" hidden="1" customHeight="1">
      <c r="A886" s="579"/>
      <c r="B886" s="579"/>
      <c r="C886" s="599"/>
      <c r="D886" s="579"/>
      <c r="E886" s="579"/>
      <c r="F886" s="579"/>
      <c r="G886" s="579"/>
      <c r="H886" s="579"/>
      <c r="I886" s="579"/>
      <c r="J886" s="579"/>
      <c r="K886" s="579"/>
      <c r="L886" s="579"/>
      <c r="M886" s="579"/>
      <c r="N886" s="579"/>
      <c r="O886" s="579"/>
      <c r="P886" s="579"/>
      <c r="Q886" s="579"/>
      <c r="R886" s="538"/>
      <c r="S886" s="538"/>
      <c r="T886" s="538"/>
      <c r="U886" s="538"/>
      <c r="V886" s="538"/>
    </row>
    <row r="887" spans="1:22" ht="15.75" hidden="1" customHeight="1">
      <c r="A887" s="579"/>
      <c r="B887" s="579"/>
      <c r="C887" s="599"/>
      <c r="D887" s="579"/>
      <c r="E887" s="579"/>
      <c r="F887" s="579"/>
      <c r="G887" s="579"/>
      <c r="H887" s="579"/>
      <c r="I887" s="579"/>
      <c r="J887" s="579"/>
      <c r="K887" s="579"/>
      <c r="L887" s="579"/>
      <c r="M887" s="579"/>
      <c r="N887" s="579"/>
      <c r="O887" s="579"/>
      <c r="P887" s="579"/>
      <c r="Q887" s="579"/>
      <c r="R887" s="538"/>
      <c r="S887" s="538"/>
      <c r="T887" s="538"/>
      <c r="U887" s="538"/>
      <c r="V887" s="538"/>
    </row>
    <row r="888" spans="1:22" ht="15.75" hidden="1" customHeight="1">
      <c r="A888" s="579"/>
      <c r="B888" s="579"/>
      <c r="C888" s="599"/>
      <c r="D888" s="579"/>
      <c r="E888" s="579"/>
      <c r="F888" s="579"/>
      <c r="G888" s="579"/>
      <c r="H888" s="579"/>
      <c r="I888" s="579"/>
      <c r="J888" s="579"/>
      <c r="K888" s="579"/>
      <c r="L888" s="579"/>
      <c r="M888" s="579"/>
      <c r="N888" s="579"/>
      <c r="O888" s="579"/>
      <c r="P888" s="579"/>
      <c r="Q888" s="579"/>
      <c r="R888" s="538"/>
      <c r="S888" s="538"/>
      <c r="T888" s="538"/>
      <c r="U888" s="538"/>
      <c r="V888" s="538"/>
    </row>
    <row r="889" spans="1:22" ht="15.75" hidden="1" customHeight="1">
      <c r="A889" s="579"/>
      <c r="B889" s="579"/>
      <c r="C889" s="599"/>
      <c r="D889" s="579"/>
      <c r="E889" s="579"/>
      <c r="F889" s="579"/>
      <c r="G889" s="579"/>
      <c r="H889" s="579"/>
      <c r="I889" s="579"/>
      <c r="J889" s="579"/>
      <c r="K889" s="579"/>
      <c r="L889" s="579"/>
      <c r="M889" s="579"/>
      <c r="N889" s="579"/>
      <c r="O889" s="579"/>
      <c r="P889" s="579"/>
      <c r="Q889" s="579"/>
      <c r="R889" s="538"/>
      <c r="S889" s="538"/>
      <c r="T889" s="538"/>
      <c r="U889" s="538"/>
      <c r="V889" s="538"/>
    </row>
    <row r="890" spans="1:22" ht="15.75" hidden="1" customHeight="1">
      <c r="A890" s="579"/>
      <c r="B890" s="579"/>
      <c r="C890" s="599"/>
      <c r="D890" s="579"/>
      <c r="E890" s="579"/>
      <c r="F890" s="579"/>
      <c r="G890" s="579"/>
      <c r="H890" s="579"/>
      <c r="I890" s="579"/>
      <c r="J890" s="579"/>
      <c r="K890" s="579"/>
      <c r="L890" s="579"/>
      <c r="M890" s="579"/>
      <c r="N890" s="579"/>
      <c r="O890" s="579"/>
      <c r="P890" s="579"/>
      <c r="Q890" s="579"/>
      <c r="R890" s="538"/>
      <c r="S890" s="538"/>
      <c r="T890" s="538"/>
      <c r="U890" s="538"/>
      <c r="V890" s="538"/>
    </row>
    <row r="891" spans="1:22" ht="15.75" hidden="1" customHeight="1">
      <c r="A891" s="579"/>
      <c r="B891" s="579"/>
      <c r="C891" s="599"/>
      <c r="D891" s="579"/>
      <c r="E891" s="579"/>
      <c r="F891" s="579"/>
      <c r="G891" s="579"/>
      <c r="H891" s="579"/>
      <c r="I891" s="579"/>
      <c r="J891" s="579"/>
      <c r="K891" s="579"/>
      <c r="L891" s="579"/>
      <c r="M891" s="579"/>
      <c r="N891" s="579"/>
      <c r="O891" s="579"/>
      <c r="P891" s="579"/>
      <c r="Q891" s="579"/>
      <c r="R891" s="538"/>
      <c r="S891" s="538"/>
      <c r="T891" s="538"/>
      <c r="U891" s="538"/>
      <c r="V891" s="538"/>
    </row>
    <row r="892" spans="1:22" ht="15.75" hidden="1" customHeight="1">
      <c r="A892" s="579"/>
      <c r="B892" s="579"/>
      <c r="C892" s="599"/>
      <c r="D892" s="579"/>
      <c r="E892" s="579"/>
      <c r="F892" s="579"/>
      <c r="G892" s="579"/>
      <c r="H892" s="579"/>
      <c r="I892" s="579"/>
      <c r="J892" s="579"/>
      <c r="K892" s="579"/>
      <c r="L892" s="579"/>
      <c r="M892" s="579"/>
      <c r="N892" s="579"/>
      <c r="O892" s="579"/>
      <c r="P892" s="579"/>
      <c r="Q892" s="579"/>
      <c r="R892" s="538"/>
      <c r="S892" s="538"/>
      <c r="T892" s="538"/>
      <c r="U892" s="538"/>
      <c r="V892" s="538"/>
    </row>
    <row r="893" spans="1:22" ht="15.75" hidden="1" customHeight="1">
      <c r="A893" s="579"/>
      <c r="B893" s="579"/>
      <c r="C893" s="599"/>
      <c r="D893" s="579"/>
      <c r="E893" s="579"/>
      <c r="F893" s="579"/>
      <c r="G893" s="579"/>
      <c r="H893" s="579"/>
      <c r="I893" s="579"/>
      <c r="J893" s="579"/>
      <c r="K893" s="579"/>
      <c r="L893" s="579"/>
      <c r="M893" s="579"/>
      <c r="N893" s="579"/>
      <c r="O893" s="579"/>
      <c r="P893" s="579"/>
      <c r="Q893" s="579"/>
      <c r="R893" s="538"/>
      <c r="S893" s="538"/>
      <c r="T893" s="538"/>
      <c r="U893" s="538"/>
      <c r="V893" s="538"/>
    </row>
    <row r="894" spans="1:22" ht="15.75" hidden="1" customHeight="1">
      <c r="A894" s="579"/>
      <c r="B894" s="579"/>
      <c r="C894" s="599"/>
      <c r="D894" s="579"/>
      <c r="E894" s="579"/>
      <c r="F894" s="579"/>
      <c r="G894" s="579"/>
      <c r="H894" s="579"/>
      <c r="I894" s="579"/>
      <c r="J894" s="579"/>
      <c r="K894" s="579"/>
      <c r="L894" s="579"/>
      <c r="M894" s="579"/>
      <c r="N894" s="579"/>
      <c r="O894" s="579"/>
      <c r="P894" s="579"/>
      <c r="Q894" s="579"/>
      <c r="R894" s="538"/>
      <c r="S894" s="538"/>
      <c r="T894" s="538"/>
      <c r="U894" s="538"/>
      <c r="V894" s="538"/>
    </row>
    <row r="895" spans="1:22" ht="15.75" hidden="1" customHeight="1">
      <c r="A895" s="579"/>
      <c r="B895" s="579"/>
      <c r="C895" s="599"/>
      <c r="D895" s="579"/>
      <c r="E895" s="579"/>
      <c r="F895" s="579"/>
      <c r="G895" s="579"/>
      <c r="H895" s="579"/>
      <c r="I895" s="579"/>
      <c r="J895" s="579"/>
      <c r="K895" s="579"/>
      <c r="L895" s="579"/>
      <c r="M895" s="579"/>
      <c r="N895" s="579"/>
      <c r="O895" s="579"/>
      <c r="P895" s="579"/>
      <c r="Q895" s="579"/>
      <c r="R895" s="538"/>
      <c r="S895" s="538"/>
      <c r="T895" s="538"/>
      <c r="U895" s="538"/>
      <c r="V895" s="538"/>
    </row>
    <row r="896" spans="1:22" ht="15.75" hidden="1" customHeight="1">
      <c r="A896" s="579"/>
      <c r="B896" s="579"/>
      <c r="C896" s="599"/>
      <c r="D896" s="579"/>
      <c r="E896" s="579"/>
      <c r="F896" s="579"/>
      <c r="G896" s="579"/>
      <c r="H896" s="579"/>
      <c r="I896" s="579"/>
      <c r="J896" s="579"/>
      <c r="K896" s="579"/>
      <c r="L896" s="579"/>
      <c r="M896" s="579"/>
      <c r="N896" s="579"/>
      <c r="O896" s="579"/>
      <c r="P896" s="579"/>
      <c r="Q896" s="579"/>
      <c r="R896" s="538"/>
      <c r="S896" s="538"/>
      <c r="T896" s="538"/>
      <c r="U896" s="538"/>
      <c r="V896" s="538"/>
    </row>
    <row r="897" spans="1:22" ht="15.75" hidden="1" customHeight="1">
      <c r="A897" s="579"/>
      <c r="B897" s="579"/>
      <c r="C897" s="599"/>
      <c r="D897" s="579"/>
      <c r="E897" s="579"/>
      <c r="F897" s="579"/>
      <c r="G897" s="579"/>
      <c r="H897" s="579"/>
      <c r="I897" s="579"/>
      <c r="J897" s="579"/>
      <c r="K897" s="579"/>
      <c r="L897" s="579"/>
      <c r="M897" s="579"/>
      <c r="N897" s="579"/>
      <c r="O897" s="579"/>
      <c r="P897" s="579"/>
      <c r="Q897" s="579"/>
      <c r="R897" s="538"/>
      <c r="S897" s="538"/>
      <c r="T897" s="538"/>
      <c r="U897" s="538"/>
      <c r="V897" s="538"/>
    </row>
    <row r="898" spans="1:22" ht="15.75" hidden="1" customHeight="1">
      <c r="A898" s="579"/>
      <c r="B898" s="579"/>
      <c r="C898" s="599"/>
      <c r="D898" s="579"/>
      <c r="E898" s="579"/>
      <c r="F898" s="579"/>
      <c r="G898" s="579"/>
      <c r="H898" s="579"/>
      <c r="I898" s="579"/>
      <c r="J898" s="579"/>
      <c r="K898" s="579"/>
      <c r="L898" s="579"/>
      <c r="M898" s="579"/>
      <c r="N898" s="579"/>
      <c r="O898" s="579"/>
      <c r="P898" s="579"/>
      <c r="Q898" s="579"/>
      <c r="R898" s="538"/>
      <c r="S898" s="538"/>
      <c r="T898" s="538"/>
      <c r="U898" s="538"/>
      <c r="V898" s="538"/>
    </row>
    <row r="899" spans="1:22" ht="15.75" hidden="1" customHeight="1">
      <c r="A899" s="579"/>
      <c r="B899" s="579"/>
      <c r="C899" s="599"/>
      <c r="D899" s="579"/>
      <c r="E899" s="579"/>
      <c r="F899" s="579"/>
      <c r="G899" s="579"/>
      <c r="H899" s="579"/>
      <c r="I899" s="579"/>
      <c r="J899" s="579"/>
      <c r="K899" s="579"/>
      <c r="L899" s="579"/>
      <c r="M899" s="579"/>
      <c r="N899" s="579"/>
      <c r="O899" s="579"/>
      <c r="P899" s="579"/>
      <c r="Q899" s="579"/>
      <c r="R899" s="538"/>
      <c r="S899" s="538"/>
      <c r="T899" s="538"/>
      <c r="U899" s="538"/>
      <c r="V899" s="538"/>
    </row>
    <row r="900" spans="1:22" ht="15.75" hidden="1" customHeight="1">
      <c r="A900" s="579"/>
      <c r="B900" s="579"/>
      <c r="C900" s="599"/>
      <c r="D900" s="579"/>
      <c r="E900" s="579"/>
      <c r="F900" s="579"/>
      <c r="G900" s="579"/>
      <c r="H900" s="579"/>
      <c r="I900" s="579"/>
      <c r="J900" s="579"/>
      <c r="K900" s="579"/>
      <c r="L900" s="579"/>
      <c r="M900" s="579"/>
      <c r="N900" s="579"/>
      <c r="O900" s="579"/>
      <c r="P900" s="579"/>
      <c r="Q900" s="579"/>
      <c r="R900" s="538"/>
      <c r="S900" s="538"/>
      <c r="T900" s="538"/>
      <c r="U900" s="538"/>
      <c r="V900" s="538"/>
    </row>
    <row r="901" spans="1:22" ht="15.75" hidden="1" customHeight="1">
      <c r="A901" s="579"/>
      <c r="B901" s="579"/>
      <c r="C901" s="599"/>
      <c r="D901" s="579"/>
      <c r="E901" s="579"/>
      <c r="F901" s="579"/>
      <c r="G901" s="579"/>
      <c r="H901" s="579"/>
      <c r="I901" s="579"/>
      <c r="J901" s="579"/>
      <c r="K901" s="579"/>
      <c r="L901" s="579"/>
      <c r="M901" s="579"/>
      <c r="N901" s="579"/>
      <c r="O901" s="579"/>
      <c r="P901" s="579"/>
      <c r="Q901" s="579"/>
      <c r="R901" s="538"/>
      <c r="S901" s="538"/>
      <c r="T901" s="538"/>
      <c r="U901" s="538"/>
      <c r="V901" s="538"/>
    </row>
    <row r="902" spans="1:22" ht="15.75" hidden="1" customHeight="1">
      <c r="A902" s="579"/>
      <c r="B902" s="579"/>
      <c r="C902" s="599"/>
      <c r="D902" s="579"/>
      <c r="E902" s="579"/>
      <c r="F902" s="579"/>
      <c r="G902" s="579"/>
      <c r="H902" s="579"/>
      <c r="I902" s="579"/>
      <c r="J902" s="579"/>
      <c r="K902" s="579"/>
      <c r="L902" s="579"/>
      <c r="M902" s="579"/>
      <c r="N902" s="579"/>
      <c r="O902" s="579"/>
      <c r="P902" s="579"/>
      <c r="Q902" s="579"/>
      <c r="R902" s="538"/>
      <c r="S902" s="538"/>
      <c r="T902" s="538"/>
      <c r="U902" s="538"/>
      <c r="V902" s="538"/>
    </row>
    <row r="903" spans="1:22" ht="15.75" hidden="1" customHeight="1">
      <c r="A903" s="579"/>
      <c r="B903" s="579"/>
      <c r="C903" s="599"/>
      <c r="D903" s="579"/>
      <c r="E903" s="579"/>
      <c r="F903" s="579"/>
      <c r="G903" s="579"/>
      <c r="H903" s="579"/>
      <c r="I903" s="579"/>
      <c r="J903" s="579"/>
      <c r="K903" s="579"/>
      <c r="L903" s="579"/>
      <c r="M903" s="579"/>
      <c r="N903" s="579"/>
      <c r="O903" s="579"/>
      <c r="P903" s="579"/>
      <c r="Q903" s="579"/>
      <c r="R903" s="538"/>
      <c r="S903" s="538"/>
      <c r="T903" s="538"/>
      <c r="U903" s="538"/>
      <c r="V903" s="538"/>
    </row>
    <row r="904" spans="1:22" ht="15.75" hidden="1" customHeight="1">
      <c r="A904" s="579"/>
      <c r="B904" s="579"/>
      <c r="C904" s="599"/>
      <c r="D904" s="579"/>
      <c r="E904" s="579"/>
      <c r="F904" s="579"/>
      <c r="G904" s="579"/>
      <c r="H904" s="579"/>
      <c r="I904" s="579"/>
      <c r="J904" s="579"/>
      <c r="K904" s="579"/>
      <c r="L904" s="579"/>
      <c r="M904" s="579"/>
      <c r="N904" s="579"/>
      <c r="O904" s="579"/>
      <c r="P904" s="579"/>
      <c r="Q904" s="579"/>
      <c r="R904" s="538"/>
      <c r="S904" s="538"/>
      <c r="T904" s="538"/>
      <c r="U904" s="538"/>
      <c r="V904" s="538"/>
    </row>
    <row r="905" spans="1:22" ht="15.75" hidden="1" customHeight="1">
      <c r="A905" s="579"/>
      <c r="B905" s="579"/>
      <c r="C905" s="599"/>
      <c r="D905" s="579"/>
      <c r="E905" s="579"/>
      <c r="F905" s="579"/>
      <c r="G905" s="579"/>
      <c r="H905" s="579"/>
      <c r="I905" s="579"/>
      <c r="J905" s="579"/>
      <c r="K905" s="579"/>
      <c r="L905" s="579"/>
      <c r="M905" s="579"/>
      <c r="N905" s="579"/>
      <c r="O905" s="579"/>
      <c r="P905" s="579"/>
      <c r="Q905" s="579"/>
      <c r="R905" s="538"/>
      <c r="S905" s="538"/>
      <c r="T905" s="538"/>
      <c r="U905" s="538"/>
      <c r="V905" s="538"/>
    </row>
    <row r="906" spans="1:22" ht="15.75" hidden="1" customHeight="1">
      <c r="A906" s="579"/>
      <c r="B906" s="579"/>
      <c r="C906" s="599"/>
      <c r="D906" s="579"/>
      <c r="E906" s="579"/>
      <c r="F906" s="579"/>
      <c r="G906" s="579"/>
      <c r="H906" s="579"/>
      <c r="I906" s="579"/>
      <c r="J906" s="579"/>
      <c r="K906" s="579"/>
      <c r="L906" s="579"/>
      <c r="M906" s="579"/>
      <c r="N906" s="579"/>
      <c r="O906" s="579"/>
      <c r="P906" s="579"/>
      <c r="Q906" s="579"/>
      <c r="R906" s="538"/>
      <c r="S906" s="538"/>
      <c r="T906" s="538"/>
      <c r="U906" s="538"/>
      <c r="V906" s="538"/>
    </row>
    <row r="907" spans="1:22" ht="15.75" hidden="1" customHeight="1">
      <c r="A907" s="579"/>
      <c r="B907" s="579"/>
      <c r="C907" s="599"/>
      <c r="D907" s="579"/>
      <c r="E907" s="579"/>
      <c r="F907" s="579"/>
      <c r="G907" s="579"/>
      <c r="H907" s="579"/>
      <c r="I907" s="579"/>
      <c r="J907" s="579"/>
      <c r="K907" s="579"/>
      <c r="L907" s="579"/>
      <c r="M907" s="579"/>
      <c r="N907" s="579"/>
      <c r="O907" s="579"/>
      <c r="P907" s="579"/>
      <c r="Q907" s="579"/>
      <c r="R907" s="538"/>
      <c r="S907" s="538"/>
      <c r="T907" s="538"/>
      <c r="U907" s="538"/>
      <c r="V907" s="538"/>
    </row>
    <row r="908" spans="1:22" ht="15.75" hidden="1" customHeight="1">
      <c r="A908" s="579"/>
      <c r="B908" s="579"/>
      <c r="C908" s="599"/>
      <c r="D908" s="579"/>
      <c r="E908" s="579"/>
      <c r="F908" s="579"/>
      <c r="G908" s="579"/>
      <c r="H908" s="579"/>
      <c r="I908" s="579"/>
      <c r="J908" s="579"/>
      <c r="K908" s="579"/>
      <c r="L908" s="579"/>
      <c r="M908" s="579"/>
      <c r="N908" s="579"/>
      <c r="O908" s="579"/>
      <c r="P908" s="579"/>
      <c r="Q908" s="579"/>
      <c r="R908" s="538"/>
      <c r="S908" s="538"/>
      <c r="T908" s="538"/>
      <c r="U908" s="538"/>
      <c r="V908" s="538"/>
    </row>
    <row r="909" spans="1:22" ht="15.75" hidden="1" customHeight="1">
      <c r="A909" s="579"/>
      <c r="B909" s="579"/>
      <c r="C909" s="599"/>
      <c r="D909" s="579"/>
      <c r="E909" s="579"/>
      <c r="F909" s="579"/>
      <c r="G909" s="579"/>
      <c r="H909" s="579"/>
      <c r="I909" s="579"/>
      <c r="J909" s="579"/>
      <c r="K909" s="579"/>
      <c r="L909" s="579"/>
      <c r="M909" s="579"/>
      <c r="N909" s="579"/>
      <c r="O909" s="579"/>
      <c r="P909" s="579"/>
      <c r="Q909" s="579"/>
      <c r="R909" s="538"/>
      <c r="S909" s="538"/>
      <c r="T909" s="538"/>
      <c r="U909" s="538"/>
      <c r="V909" s="538"/>
    </row>
    <row r="910" spans="1:22" ht="15.75" hidden="1" customHeight="1">
      <c r="A910" s="579"/>
      <c r="B910" s="579"/>
      <c r="C910" s="599"/>
      <c r="D910" s="579"/>
      <c r="E910" s="579"/>
      <c r="F910" s="579"/>
      <c r="G910" s="579"/>
      <c r="H910" s="579"/>
      <c r="I910" s="579"/>
      <c r="J910" s="579"/>
      <c r="K910" s="579"/>
      <c r="L910" s="579"/>
      <c r="M910" s="579"/>
      <c r="N910" s="579"/>
      <c r="O910" s="579"/>
      <c r="P910" s="579"/>
      <c r="Q910" s="579"/>
      <c r="R910" s="538"/>
      <c r="S910" s="538"/>
      <c r="T910" s="538"/>
      <c r="U910" s="538"/>
      <c r="V910" s="538"/>
    </row>
    <row r="911" spans="1:22" ht="15.75" hidden="1" customHeight="1">
      <c r="A911" s="579"/>
      <c r="B911" s="579"/>
      <c r="C911" s="599"/>
      <c r="D911" s="579"/>
      <c r="E911" s="579"/>
      <c r="F911" s="579"/>
      <c r="G911" s="579"/>
      <c r="H911" s="579"/>
      <c r="I911" s="579"/>
      <c r="J911" s="579"/>
      <c r="K911" s="579"/>
      <c r="L911" s="579"/>
      <c r="M911" s="579"/>
      <c r="N911" s="579"/>
      <c r="O911" s="579"/>
      <c r="P911" s="579"/>
      <c r="Q911" s="579"/>
      <c r="R911" s="538"/>
      <c r="S911" s="538"/>
      <c r="T911" s="538"/>
      <c r="U911" s="538"/>
      <c r="V911" s="538"/>
    </row>
    <row r="912" spans="1:22" ht="15.75" hidden="1" customHeight="1">
      <c r="A912" s="579"/>
      <c r="B912" s="579"/>
      <c r="C912" s="599"/>
      <c r="D912" s="579"/>
      <c r="E912" s="579"/>
      <c r="F912" s="579"/>
      <c r="G912" s="579"/>
      <c r="H912" s="579"/>
      <c r="I912" s="579"/>
      <c r="J912" s="579"/>
      <c r="K912" s="579"/>
      <c r="L912" s="579"/>
      <c r="M912" s="579"/>
      <c r="N912" s="579"/>
      <c r="O912" s="579"/>
      <c r="P912" s="579"/>
      <c r="Q912" s="579"/>
      <c r="R912" s="538"/>
      <c r="S912" s="538"/>
      <c r="T912" s="538"/>
      <c r="U912" s="538"/>
      <c r="V912" s="538"/>
    </row>
    <row r="913" spans="1:22" ht="15.75" hidden="1" customHeight="1">
      <c r="A913" s="579"/>
      <c r="B913" s="579"/>
      <c r="C913" s="599"/>
      <c r="D913" s="579"/>
      <c r="E913" s="579"/>
      <c r="F913" s="579"/>
      <c r="G913" s="579"/>
      <c r="H913" s="579"/>
      <c r="I913" s="579"/>
      <c r="J913" s="579"/>
      <c r="K913" s="579"/>
      <c r="L913" s="579"/>
      <c r="M913" s="579"/>
      <c r="N913" s="579"/>
      <c r="O913" s="579"/>
      <c r="P913" s="579"/>
      <c r="Q913" s="579"/>
      <c r="R913" s="538"/>
      <c r="S913" s="538"/>
      <c r="T913" s="538"/>
      <c r="U913" s="538"/>
      <c r="V913" s="538"/>
    </row>
    <row r="914" spans="1:22" ht="15.75" hidden="1" customHeight="1">
      <c r="A914" s="579"/>
      <c r="B914" s="579"/>
      <c r="C914" s="599"/>
      <c r="D914" s="579"/>
      <c r="E914" s="579"/>
      <c r="F914" s="579"/>
      <c r="G914" s="579"/>
      <c r="H914" s="579"/>
      <c r="I914" s="579"/>
      <c r="J914" s="579"/>
      <c r="K914" s="579"/>
      <c r="L914" s="579"/>
      <c r="M914" s="579"/>
      <c r="N914" s="579"/>
      <c r="O914" s="579"/>
      <c r="P914" s="579"/>
      <c r="Q914" s="579"/>
      <c r="R914" s="538"/>
      <c r="S914" s="538"/>
      <c r="T914" s="538"/>
      <c r="U914" s="538"/>
      <c r="V914" s="538"/>
    </row>
    <row r="915" spans="1:22" ht="15.75" hidden="1" customHeight="1">
      <c r="A915" s="579"/>
      <c r="B915" s="579"/>
      <c r="C915" s="599"/>
      <c r="D915" s="579"/>
      <c r="E915" s="579"/>
      <c r="F915" s="579"/>
      <c r="G915" s="579"/>
      <c r="H915" s="579"/>
      <c r="I915" s="579"/>
      <c r="J915" s="579"/>
      <c r="K915" s="579"/>
      <c r="L915" s="579"/>
      <c r="M915" s="579"/>
      <c r="N915" s="579"/>
      <c r="O915" s="579"/>
      <c r="P915" s="579"/>
      <c r="Q915" s="579"/>
      <c r="R915" s="538"/>
      <c r="S915" s="538"/>
      <c r="T915" s="538"/>
      <c r="U915" s="538"/>
      <c r="V915" s="538"/>
    </row>
    <row r="916" spans="1:22" ht="15.75" hidden="1" customHeight="1">
      <c r="A916" s="579"/>
      <c r="B916" s="579"/>
      <c r="C916" s="599"/>
      <c r="D916" s="579"/>
      <c r="E916" s="579"/>
      <c r="F916" s="579"/>
      <c r="G916" s="579"/>
      <c r="H916" s="579"/>
      <c r="I916" s="579"/>
      <c r="J916" s="579"/>
      <c r="K916" s="579"/>
      <c r="L916" s="579"/>
      <c r="M916" s="579"/>
      <c r="N916" s="579"/>
      <c r="O916" s="579"/>
      <c r="P916" s="579"/>
      <c r="Q916" s="579"/>
      <c r="R916" s="538"/>
      <c r="S916" s="538"/>
      <c r="T916" s="538"/>
      <c r="U916" s="538"/>
      <c r="V916" s="538"/>
    </row>
    <row r="917" spans="1:22" ht="15.75" hidden="1" customHeight="1">
      <c r="A917" s="579"/>
      <c r="B917" s="579"/>
      <c r="C917" s="599"/>
      <c r="D917" s="579"/>
      <c r="E917" s="579"/>
      <c r="F917" s="579"/>
      <c r="G917" s="579"/>
      <c r="H917" s="579"/>
      <c r="I917" s="579"/>
      <c r="J917" s="579"/>
      <c r="K917" s="579"/>
      <c r="L917" s="579"/>
      <c r="M917" s="579"/>
      <c r="N917" s="579"/>
      <c r="O917" s="579"/>
      <c r="P917" s="579"/>
      <c r="Q917" s="579"/>
      <c r="R917" s="538"/>
      <c r="S917" s="538"/>
      <c r="T917" s="538"/>
      <c r="U917" s="538"/>
      <c r="V917" s="538"/>
    </row>
    <row r="918" spans="1:22" ht="15.75" hidden="1" customHeight="1">
      <c r="A918" s="579"/>
      <c r="B918" s="579"/>
      <c r="C918" s="599"/>
      <c r="D918" s="579"/>
      <c r="E918" s="579"/>
      <c r="F918" s="579"/>
      <c r="G918" s="579"/>
      <c r="H918" s="579"/>
      <c r="I918" s="579"/>
      <c r="J918" s="579"/>
      <c r="K918" s="579"/>
      <c r="L918" s="579"/>
      <c r="M918" s="579"/>
      <c r="N918" s="579"/>
      <c r="O918" s="579"/>
      <c r="P918" s="579"/>
      <c r="Q918" s="579"/>
      <c r="R918" s="538"/>
      <c r="S918" s="538"/>
      <c r="T918" s="538"/>
      <c r="U918" s="538"/>
      <c r="V918" s="538"/>
    </row>
    <row r="919" spans="1:22" ht="15.75" hidden="1" customHeight="1">
      <c r="A919" s="579"/>
      <c r="B919" s="579"/>
      <c r="C919" s="599"/>
      <c r="D919" s="579"/>
      <c r="E919" s="579"/>
      <c r="F919" s="579"/>
      <c r="G919" s="579"/>
      <c r="H919" s="579"/>
      <c r="I919" s="579"/>
      <c r="J919" s="579"/>
      <c r="K919" s="579"/>
      <c r="L919" s="579"/>
      <c r="M919" s="579"/>
      <c r="N919" s="579"/>
      <c r="O919" s="579"/>
      <c r="P919" s="579"/>
      <c r="Q919" s="579"/>
      <c r="R919" s="538"/>
      <c r="S919" s="538"/>
      <c r="T919" s="538"/>
      <c r="U919" s="538"/>
      <c r="V919" s="538"/>
    </row>
    <row r="920" spans="1:22" ht="15.75" hidden="1" customHeight="1">
      <c r="A920" s="579"/>
      <c r="B920" s="579"/>
      <c r="C920" s="599"/>
      <c r="D920" s="579"/>
      <c r="E920" s="579"/>
      <c r="F920" s="579"/>
      <c r="G920" s="579"/>
      <c r="H920" s="579"/>
      <c r="I920" s="579"/>
      <c r="J920" s="579"/>
      <c r="K920" s="579"/>
      <c r="L920" s="579"/>
      <c r="M920" s="579"/>
      <c r="N920" s="579"/>
      <c r="O920" s="579"/>
      <c r="P920" s="579"/>
      <c r="Q920" s="579"/>
      <c r="R920" s="538"/>
      <c r="S920" s="538"/>
      <c r="T920" s="538"/>
      <c r="U920" s="538"/>
      <c r="V920" s="538"/>
    </row>
    <row r="921" spans="1:22" ht="15.75" hidden="1" customHeight="1">
      <c r="A921" s="579"/>
      <c r="B921" s="579"/>
      <c r="C921" s="599"/>
      <c r="D921" s="579"/>
      <c r="E921" s="579"/>
      <c r="F921" s="579"/>
      <c r="G921" s="579"/>
      <c r="H921" s="579"/>
      <c r="I921" s="579"/>
      <c r="J921" s="579"/>
      <c r="K921" s="579"/>
      <c r="L921" s="579"/>
      <c r="M921" s="579"/>
      <c r="N921" s="579"/>
      <c r="O921" s="579"/>
      <c r="P921" s="579"/>
      <c r="Q921" s="579"/>
      <c r="R921" s="538"/>
      <c r="S921" s="538"/>
      <c r="T921" s="538"/>
      <c r="U921" s="538"/>
      <c r="V921" s="538"/>
    </row>
    <row r="922" spans="1:22" ht="15.75" hidden="1" customHeight="1">
      <c r="A922" s="579"/>
      <c r="B922" s="579"/>
      <c r="C922" s="599"/>
      <c r="D922" s="579"/>
      <c r="E922" s="579"/>
      <c r="F922" s="579"/>
      <c r="G922" s="579"/>
      <c r="H922" s="579"/>
      <c r="I922" s="579"/>
      <c r="J922" s="579"/>
      <c r="K922" s="579"/>
      <c r="L922" s="579"/>
      <c r="M922" s="579"/>
      <c r="N922" s="579"/>
      <c r="O922" s="579"/>
      <c r="P922" s="579"/>
      <c r="Q922" s="579"/>
      <c r="R922" s="538"/>
      <c r="S922" s="538"/>
      <c r="T922" s="538"/>
      <c r="U922" s="538"/>
      <c r="V922" s="538"/>
    </row>
    <row r="923" spans="1:22" ht="15.75" hidden="1" customHeight="1">
      <c r="A923" s="579"/>
      <c r="B923" s="579"/>
      <c r="C923" s="599"/>
      <c r="D923" s="579"/>
      <c r="E923" s="579"/>
      <c r="F923" s="579"/>
      <c r="G923" s="579"/>
      <c r="H923" s="579"/>
      <c r="I923" s="579"/>
      <c r="J923" s="579"/>
      <c r="K923" s="579"/>
      <c r="L923" s="579"/>
      <c r="M923" s="579"/>
      <c r="N923" s="579"/>
      <c r="O923" s="579"/>
      <c r="P923" s="579"/>
      <c r="Q923" s="579"/>
      <c r="R923" s="538"/>
      <c r="S923" s="538"/>
      <c r="T923" s="538"/>
      <c r="U923" s="538"/>
      <c r="V923" s="538"/>
    </row>
    <row r="924" spans="1:22" ht="15.75" hidden="1" customHeight="1">
      <c r="A924" s="579"/>
      <c r="B924" s="579"/>
      <c r="C924" s="599"/>
      <c r="D924" s="579"/>
      <c r="E924" s="579"/>
      <c r="F924" s="579"/>
      <c r="G924" s="579"/>
      <c r="H924" s="579"/>
      <c r="I924" s="579"/>
      <c r="J924" s="579"/>
      <c r="K924" s="579"/>
      <c r="L924" s="579"/>
      <c r="M924" s="579"/>
      <c r="N924" s="579"/>
      <c r="O924" s="579"/>
      <c r="P924" s="579"/>
      <c r="Q924" s="579"/>
      <c r="R924" s="538"/>
      <c r="S924" s="538"/>
      <c r="T924" s="538"/>
      <c r="U924" s="538"/>
      <c r="V924" s="538"/>
    </row>
    <row r="925" spans="1:22" ht="15.75" hidden="1" customHeight="1">
      <c r="A925" s="579"/>
      <c r="B925" s="579"/>
      <c r="C925" s="599"/>
      <c r="D925" s="579"/>
      <c r="E925" s="579"/>
      <c r="F925" s="579"/>
      <c r="G925" s="579"/>
      <c r="H925" s="579"/>
      <c r="I925" s="579"/>
      <c r="J925" s="579"/>
      <c r="K925" s="579"/>
      <c r="L925" s="579"/>
      <c r="M925" s="579"/>
      <c r="N925" s="579"/>
      <c r="O925" s="579"/>
      <c r="P925" s="579"/>
      <c r="Q925" s="579"/>
      <c r="R925" s="538"/>
      <c r="S925" s="538"/>
      <c r="T925" s="538"/>
      <c r="U925" s="538"/>
      <c r="V925" s="538"/>
    </row>
    <row r="926" spans="1:22" ht="15.75" hidden="1" customHeight="1">
      <c r="A926" s="579"/>
      <c r="B926" s="579"/>
      <c r="C926" s="599"/>
      <c r="D926" s="579"/>
      <c r="E926" s="579"/>
      <c r="F926" s="579"/>
      <c r="G926" s="579"/>
      <c r="H926" s="579"/>
      <c r="I926" s="579"/>
      <c r="J926" s="579"/>
      <c r="K926" s="579"/>
      <c r="L926" s="579"/>
      <c r="M926" s="579"/>
      <c r="N926" s="579"/>
      <c r="O926" s="579"/>
      <c r="P926" s="579"/>
      <c r="Q926" s="579"/>
      <c r="R926" s="538"/>
      <c r="S926" s="538"/>
      <c r="T926" s="538"/>
      <c r="U926" s="538"/>
      <c r="V926" s="538"/>
    </row>
    <row r="927" spans="1:22" ht="15.75" hidden="1" customHeight="1">
      <c r="A927" s="579"/>
      <c r="B927" s="579"/>
      <c r="C927" s="599"/>
      <c r="D927" s="579"/>
      <c r="E927" s="579"/>
      <c r="F927" s="579"/>
      <c r="G927" s="579"/>
      <c r="H927" s="579"/>
      <c r="I927" s="579"/>
      <c r="J927" s="579"/>
      <c r="K927" s="579"/>
      <c r="L927" s="579"/>
      <c r="M927" s="579"/>
      <c r="N927" s="579"/>
      <c r="O927" s="579"/>
      <c r="P927" s="579"/>
      <c r="Q927" s="579"/>
      <c r="R927" s="538"/>
      <c r="S927" s="538"/>
      <c r="T927" s="538"/>
      <c r="U927" s="538"/>
      <c r="V927" s="538"/>
    </row>
    <row r="928" spans="1:22" ht="15.75" hidden="1" customHeight="1">
      <c r="A928" s="579"/>
      <c r="B928" s="579"/>
      <c r="C928" s="599"/>
      <c r="D928" s="579"/>
      <c r="E928" s="579"/>
      <c r="F928" s="579"/>
      <c r="G928" s="579"/>
      <c r="H928" s="579"/>
      <c r="I928" s="579"/>
      <c r="J928" s="579"/>
      <c r="K928" s="579"/>
      <c r="L928" s="579"/>
      <c r="M928" s="579"/>
      <c r="N928" s="579"/>
      <c r="O928" s="579"/>
      <c r="P928" s="579"/>
      <c r="Q928" s="579"/>
      <c r="R928" s="538"/>
      <c r="S928" s="538"/>
      <c r="T928" s="538"/>
      <c r="U928" s="538"/>
      <c r="V928" s="538"/>
    </row>
    <row r="929" spans="1:22" ht="15.75" hidden="1" customHeight="1">
      <c r="A929" s="579"/>
      <c r="B929" s="579"/>
      <c r="C929" s="599"/>
      <c r="D929" s="579"/>
      <c r="E929" s="579"/>
      <c r="F929" s="579"/>
      <c r="G929" s="579"/>
      <c r="H929" s="579"/>
      <c r="I929" s="579"/>
      <c r="J929" s="579"/>
      <c r="K929" s="579"/>
      <c r="L929" s="579"/>
      <c r="M929" s="579"/>
      <c r="N929" s="579"/>
      <c r="O929" s="579"/>
      <c r="P929" s="579"/>
      <c r="Q929" s="579"/>
      <c r="R929" s="538"/>
      <c r="S929" s="538"/>
      <c r="T929" s="538"/>
      <c r="U929" s="538"/>
      <c r="V929" s="538"/>
    </row>
    <row r="930" spans="1:22" ht="15.75" hidden="1" customHeight="1">
      <c r="A930" s="579"/>
      <c r="B930" s="579"/>
      <c r="C930" s="599"/>
      <c r="D930" s="579"/>
      <c r="E930" s="579"/>
      <c r="F930" s="579"/>
      <c r="G930" s="579"/>
      <c r="H930" s="579"/>
      <c r="I930" s="579"/>
      <c r="J930" s="579"/>
      <c r="K930" s="579"/>
      <c r="L930" s="579"/>
      <c r="M930" s="579"/>
      <c r="N930" s="579"/>
      <c r="O930" s="579"/>
      <c r="P930" s="579"/>
      <c r="Q930" s="579"/>
      <c r="R930" s="538"/>
      <c r="S930" s="538"/>
      <c r="T930" s="538"/>
      <c r="U930" s="538"/>
      <c r="V930" s="538"/>
    </row>
    <row r="931" spans="1:22" ht="15.75" hidden="1" customHeight="1">
      <c r="A931" s="579"/>
      <c r="B931" s="579"/>
      <c r="C931" s="599"/>
      <c r="D931" s="579"/>
      <c r="E931" s="579"/>
      <c r="F931" s="579"/>
      <c r="G931" s="579"/>
      <c r="H931" s="579"/>
      <c r="I931" s="579"/>
      <c r="J931" s="579"/>
      <c r="K931" s="579"/>
      <c r="L931" s="579"/>
      <c r="M931" s="579"/>
      <c r="N931" s="579"/>
      <c r="O931" s="579"/>
      <c r="P931" s="579"/>
      <c r="Q931" s="579"/>
      <c r="R931" s="538"/>
      <c r="S931" s="538"/>
      <c r="T931" s="538"/>
      <c r="U931" s="538"/>
      <c r="V931" s="538"/>
    </row>
    <row r="932" spans="1:22" ht="15.75" hidden="1" customHeight="1">
      <c r="A932" s="579"/>
      <c r="B932" s="579"/>
      <c r="C932" s="599"/>
      <c r="D932" s="579"/>
      <c r="E932" s="579"/>
      <c r="F932" s="579"/>
      <c r="G932" s="579"/>
      <c r="H932" s="579"/>
      <c r="I932" s="579"/>
      <c r="J932" s="579"/>
      <c r="K932" s="579"/>
      <c r="L932" s="579"/>
      <c r="M932" s="579"/>
      <c r="N932" s="579"/>
      <c r="O932" s="579"/>
      <c r="P932" s="579"/>
      <c r="Q932" s="579"/>
      <c r="R932" s="538"/>
      <c r="S932" s="538"/>
      <c r="T932" s="538"/>
      <c r="U932" s="538"/>
      <c r="V932" s="538"/>
    </row>
    <row r="933" spans="1:22" ht="15.75" hidden="1" customHeight="1">
      <c r="A933" s="579"/>
      <c r="B933" s="579"/>
      <c r="C933" s="599"/>
      <c r="D933" s="579"/>
      <c r="E933" s="579"/>
      <c r="F933" s="579"/>
      <c r="G933" s="579"/>
      <c r="H933" s="579"/>
      <c r="I933" s="579"/>
      <c r="J933" s="579"/>
      <c r="K933" s="579"/>
      <c r="L933" s="579"/>
      <c r="M933" s="579"/>
      <c r="N933" s="579"/>
      <c r="O933" s="579"/>
      <c r="P933" s="579"/>
      <c r="Q933" s="579"/>
      <c r="R933" s="538"/>
      <c r="S933" s="538"/>
      <c r="T933" s="538"/>
      <c r="U933" s="538"/>
      <c r="V933" s="538"/>
    </row>
    <row r="934" spans="1:22" ht="15.75" hidden="1" customHeight="1">
      <c r="A934" s="579"/>
      <c r="B934" s="579"/>
      <c r="C934" s="599"/>
      <c r="D934" s="579"/>
      <c r="E934" s="579"/>
      <c r="F934" s="579"/>
      <c r="G934" s="579"/>
      <c r="H934" s="579"/>
      <c r="I934" s="579"/>
      <c r="J934" s="579"/>
      <c r="K934" s="579"/>
      <c r="L934" s="579"/>
      <c r="M934" s="579"/>
      <c r="N934" s="579"/>
      <c r="O934" s="579"/>
      <c r="P934" s="579"/>
      <c r="Q934" s="579"/>
      <c r="R934" s="538"/>
      <c r="S934" s="538"/>
      <c r="T934" s="538"/>
      <c r="U934" s="538"/>
      <c r="V934" s="538"/>
    </row>
    <row r="935" spans="1:22" ht="15.75" hidden="1" customHeight="1">
      <c r="A935" s="579"/>
      <c r="B935" s="579"/>
      <c r="C935" s="599"/>
      <c r="D935" s="579"/>
      <c r="E935" s="579"/>
      <c r="F935" s="579"/>
      <c r="G935" s="579"/>
      <c r="H935" s="579"/>
      <c r="I935" s="579"/>
      <c r="J935" s="579"/>
      <c r="K935" s="579"/>
      <c r="L935" s="579"/>
      <c r="M935" s="579"/>
      <c r="N935" s="579"/>
      <c r="O935" s="579"/>
      <c r="P935" s="579"/>
      <c r="Q935" s="579"/>
      <c r="R935" s="538"/>
      <c r="S935" s="538"/>
      <c r="T935" s="538"/>
      <c r="U935" s="538"/>
      <c r="V935" s="538"/>
    </row>
    <row r="936" spans="1:22" ht="15.75" hidden="1" customHeight="1">
      <c r="A936" s="579"/>
      <c r="B936" s="579"/>
      <c r="C936" s="599"/>
      <c r="D936" s="579"/>
      <c r="E936" s="579"/>
      <c r="F936" s="579"/>
      <c r="G936" s="579"/>
      <c r="H936" s="579"/>
      <c r="I936" s="579"/>
      <c r="J936" s="579"/>
      <c r="K936" s="579"/>
      <c r="L936" s="579"/>
      <c r="M936" s="579"/>
      <c r="N936" s="579"/>
      <c r="O936" s="579"/>
      <c r="P936" s="579"/>
      <c r="Q936" s="579"/>
      <c r="R936" s="538"/>
      <c r="S936" s="538"/>
      <c r="T936" s="538"/>
      <c r="U936" s="538"/>
      <c r="V936" s="538"/>
    </row>
    <row r="937" spans="1:22" ht="15.75" hidden="1" customHeight="1">
      <c r="A937" s="579"/>
      <c r="B937" s="579"/>
      <c r="C937" s="599"/>
      <c r="D937" s="579"/>
      <c r="E937" s="579"/>
      <c r="F937" s="579"/>
      <c r="G937" s="579"/>
      <c r="H937" s="579"/>
      <c r="I937" s="579"/>
      <c r="J937" s="579"/>
      <c r="K937" s="579"/>
      <c r="L937" s="579"/>
      <c r="M937" s="579"/>
      <c r="N937" s="579"/>
      <c r="O937" s="579"/>
      <c r="P937" s="579"/>
      <c r="Q937" s="579"/>
      <c r="R937" s="538"/>
      <c r="S937" s="538"/>
      <c r="T937" s="538"/>
      <c r="U937" s="538"/>
      <c r="V937" s="538"/>
    </row>
    <row r="938" spans="1:22" ht="15.75" hidden="1" customHeight="1">
      <c r="A938" s="579"/>
      <c r="B938" s="579"/>
      <c r="C938" s="599"/>
      <c r="D938" s="579"/>
      <c r="E938" s="579"/>
      <c r="F938" s="579"/>
      <c r="G938" s="579"/>
      <c r="H938" s="579"/>
      <c r="I938" s="579"/>
      <c r="J938" s="579"/>
      <c r="K938" s="579"/>
      <c r="L938" s="579"/>
      <c r="M938" s="579"/>
      <c r="N938" s="579"/>
      <c r="O938" s="579"/>
      <c r="P938" s="579"/>
      <c r="Q938" s="579"/>
      <c r="R938" s="538"/>
      <c r="S938" s="538"/>
      <c r="T938" s="538"/>
      <c r="U938" s="538"/>
      <c r="V938" s="538"/>
    </row>
    <row r="939" spans="1:22" ht="15.75" hidden="1" customHeight="1">
      <c r="A939" s="579"/>
      <c r="B939" s="579"/>
      <c r="C939" s="599"/>
      <c r="D939" s="579"/>
      <c r="E939" s="579"/>
      <c r="F939" s="579"/>
      <c r="G939" s="579"/>
      <c r="H939" s="579"/>
      <c r="I939" s="579"/>
      <c r="J939" s="579"/>
      <c r="K939" s="579"/>
      <c r="L939" s="579"/>
      <c r="M939" s="579"/>
      <c r="N939" s="579"/>
      <c r="O939" s="579"/>
      <c r="P939" s="579"/>
      <c r="Q939" s="579"/>
      <c r="R939" s="538"/>
      <c r="S939" s="538"/>
      <c r="T939" s="538"/>
      <c r="U939" s="538"/>
      <c r="V939" s="538"/>
    </row>
    <row r="940" spans="1:22" ht="15.75" hidden="1" customHeight="1">
      <c r="A940" s="579"/>
      <c r="B940" s="579"/>
      <c r="C940" s="599"/>
      <c r="D940" s="579"/>
      <c r="E940" s="579"/>
      <c r="F940" s="579"/>
      <c r="G940" s="579"/>
      <c r="H940" s="579"/>
      <c r="I940" s="579"/>
      <c r="J940" s="579"/>
      <c r="K940" s="579"/>
      <c r="L940" s="579"/>
      <c r="M940" s="579"/>
      <c r="N940" s="579"/>
      <c r="O940" s="579"/>
      <c r="P940" s="579"/>
      <c r="Q940" s="579"/>
      <c r="R940" s="538"/>
      <c r="S940" s="538"/>
      <c r="T940" s="538"/>
      <c r="U940" s="538"/>
      <c r="V940" s="538"/>
    </row>
    <row r="941" spans="1:22" ht="15.75" hidden="1" customHeight="1">
      <c r="A941" s="579"/>
      <c r="B941" s="579"/>
      <c r="C941" s="599"/>
      <c r="D941" s="579"/>
      <c r="E941" s="579"/>
      <c r="F941" s="579"/>
      <c r="G941" s="579"/>
      <c r="H941" s="579"/>
      <c r="I941" s="579"/>
      <c r="J941" s="579"/>
      <c r="K941" s="579"/>
      <c r="L941" s="579"/>
      <c r="M941" s="579"/>
      <c r="N941" s="579"/>
      <c r="O941" s="579"/>
      <c r="P941" s="579"/>
      <c r="Q941" s="579"/>
      <c r="R941" s="538"/>
      <c r="S941" s="538"/>
      <c r="T941" s="538"/>
      <c r="U941" s="538"/>
      <c r="V941" s="538"/>
    </row>
    <row r="942" spans="1:22" ht="15.75" hidden="1" customHeight="1">
      <c r="A942" s="579"/>
      <c r="B942" s="579"/>
      <c r="C942" s="599"/>
      <c r="D942" s="579"/>
      <c r="E942" s="579"/>
      <c r="F942" s="579"/>
      <c r="G942" s="579"/>
      <c r="H942" s="579"/>
      <c r="I942" s="579"/>
      <c r="J942" s="579"/>
      <c r="K942" s="579"/>
      <c r="L942" s="579"/>
      <c r="M942" s="579"/>
      <c r="N942" s="579"/>
      <c r="O942" s="579"/>
      <c r="P942" s="579"/>
      <c r="Q942" s="579"/>
      <c r="R942" s="538"/>
      <c r="S942" s="538"/>
      <c r="T942" s="538"/>
      <c r="U942" s="538"/>
      <c r="V942" s="538"/>
    </row>
    <row r="943" spans="1:22" ht="15.75" hidden="1" customHeight="1">
      <c r="A943" s="579"/>
      <c r="B943" s="579"/>
      <c r="C943" s="599"/>
      <c r="D943" s="579"/>
      <c r="E943" s="579"/>
      <c r="F943" s="579"/>
      <c r="G943" s="579"/>
      <c r="H943" s="579"/>
      <c r="I943" s="579"/>
      <c r="J943" s="579"/>
      <c r="K943" s="579"/>
      <c r="L943" s="579"/>
      <c r="M943" s="579"/>
      <c r="N943" s="579"/>
      <c r="O943" s="579"/>
      <c r="P943" s="579"/>
      <c r="Q943" s="579"/>
      <c r="R943" s="538"/>
      <c r="S943" s="538"/>
      <c r="T943" s="538"/>
      <c r="U943" s="538"/>
      <c r="V943" s="538"/>
    </row>
    <row r="944" spans="1:22" ht="15.75" hidden="1" customHeight="1">
      <c r="A944" s="579"/>
      <c r="B944" s="579"/>
      <c r="C944" s="599"/>
      <c r="D944" s="579"/>
      <c r="E944" s="579"/>
      <c r="F944" s="579"/>
      <c r="G944" s="579"/>
      <c r="H944" s="579"/>
      <c r="I944" s="579"/>
      <c r="J944" s="579"/>
      <c r="K944" s="579"/>
      <c r="L944" s="579"/>
      <c r="M944" s="579"/>
      <c r="N944" s="579"/>
      <c r="O944" s="579"/>
      <c r="P944" s="579"/>
      <c r="Q944" s="579"/>
      <c r="R944" s="538"/>
      <c r="S944" s="538"/>
      <c r="T944" s="538"/>
      <c r="U944" s="538"/>
      <c r="V944" s="538"/>
    </row>
    <row r="945" spans="1:22" ht="15.75" hidden="1" customHeight="1">
      <c r="A945" s="579"/>
      <c r="B945" s="579"/>
      <c r="C945" s="599"/>
      <c r="D945" s="579"/>
      <c r="E945" s="579"/>
      <c r="F945" s="579"/>
      <c r="G945" s="579"/>
      <c r="H945" s="579"/>
      <c r="I945" s="579"/>
      <c r="J945" s="579"/>
      <c r="K945" s="579"/>
      <c r="L945" s="579"/>
      <c r="M945" s="579"/>
      <c r="N945" s="579"/>
      <c r="O945" s="579"/>
      <c r="P945" s="579"/>
      <c r="Q945" s="579"/>
      <c r="R945" s="538"/>
      <c r="S945" s="538"/>
      <c r="T945" s="538"/>
      <c r="U945" s="538"/>
      <c r="V945" s="538"/>
    </row>
    <row r="946" spans="1:22" ht="15.75" hidden="1" customHeight="1">
      <c r="A946" s="579"/>
      <c r="B946" s="579"/>
      <c r="C946" s="599"/>
      <c r="D946" s="579"/>
      <c r="E946" s="579"/>
      <c r="F946" s="579"/>
      <c r="G946" s="579"/>
      <c r="H946" s="579"/>
      <c r="I946" s="579"/>
      <c r="J946" s="579"/>
      <c r="K946" s="579"/>
      <c r="L946" s="579"/>
      <c r="M946" s="579"/>
      <c r="N946" s="579"/>
      <c r="O946" s="579"/>
      <c r="P946" s="579"/>
      <c r="Q946" s="579"/>
      <c r="R946" s="538"/>
      <c r="S946" s="538"/>
      <c r="T946" s="538"/>
      <c r="U946" s="538"/>
      <c r="V946" s="538"/>
    </row>
    <row r="947" spans="1:22" ht="15.75" hidden="1" customHeight="1">
      <c r="A947" s="579"/>
      <c r="B947" s="579"/>
      <c r="C947" s="599"/>
      <c r="D947" s="579"/>
      <c r="E947" s="579"/>
      <c r="F947" s="579"/>
      <c r="G947" s="579"/>
      <c r="H947" s="579"/>
      <c r="I947" s="579"/>
      <c r="J947" s="579"/>
      <c r="K947" s="579"/>
      <c r="L947" s="579"/>
      <c r="M947" s="579"/>
      <c r="N947" s="579"/>
      <c r="O947" s="579"/>
      <c r="P947" s="579"/>
      <c r="Q947" s="579"/>
      <c r="R947" s="538"/>
      <c r="S947" s="538"/>
      <c r="T947" s="538"/>
      <c r="U947" s="538"/>
      <c r="V947" s="538"/>
    </row>
    <row r="948" spans="1:22" ht="15.75" hidden="1" customHeight="1">
      <c r="A948" s="579"/>
      <c r="B948" s="579"/>
      <c r="C948" s="599"/>
      <c r="D948" s="579"/>
      <c r="E948" s="579"/>
      <c r="F948" s="579"/>
      <c r="G948" s="579"/>
      <c r="H948" s="579"/>
      <c r="I948" s="579"/>
      <c r="J948" s="579"/>
      <c r="K948" s="579"/>
      <c r="L948" s="579"/>
      <c r="M948" s="579"/>
      <c r="N948" s="579"/>
      <c r="O948" s="579"/>
      <c r="P948" s="579"/>
      <c r="Q948" s="579"/>
      <c r="R948" s="538"/>
      <c r="S948" s="538"/>
      <c r="T948" s="538"/>
      <c r="U948" s="538"/>
      <c r="V948" s="538"/>
    </row>
    <row r="949" spans="1:22" ht="15.75" hidden="1" customHeight="1">
      <c r="A949" s="579"/>
      <c r="B949" s="579"/>
      <c r="C949" s="599"/>
      <c r="D949" s="579"/>
      <c r="E949" s="579"/>
      <c r="F949" s="579"/>
      <c r="G949" s="579"/>
      <c r="H949" s="579"/>
      <c r="I949" s="579"/>
      <c r="J949" s="579"/>
      <c r="K949" s="579"/>
      <c r="L949" s="579"/>
      <c r="M949" s="579"/>
      <c r="N949" s="579"/>
      <c r="O949" s="579"/>
      <c r="P949" s="579"/>
      <c r="Q949" s="579"/>
      <c r="R949" s="538"/>
      <c r="S949" s="538"/>
      <c r="T949" s="538"/>
      <c r="U949" s="538"/>
      <c r="V949" s="538"/>
    </row>
    <row r="950" spans="1:22" ht="15.75" hidden="1" customHeight="1">
      <c r="A950" s="579"/>
      <c r="B950" s="579"/>
      <c r="C950" s="599"/>
      <c r="D950" s="579"/>
      <c r="E950" s="579"/>
      <c r="F950" s="579"/>
      <c r="G950" s="579"/>
      <c r="H950" s="579"/>
      <c r="I950" s="579"/>
      <c r="J950" s="579"/>
      <c r="K950" s="579"/>
      <c r="L950" s="579"/>
      <c r="M950" s="579"/>
      <c r="N950" s="579"/>
      <c r="O950" s="579"/>
      <c r="P950" s="579"/>
      <c r="Q950" s="579"/>
      <c r="R950" s="538"/>
      <c r="S950" s="538"/>
      <c r="T950" s="538"/>
      <c r="U950" s="538"/>
      <c r="V950" s="538"/>
    </row>
    <row r="951" spans="1:22" ht="15.75" hidden="1" customHeight="1">
      <c r="A951" s="579"/>
      <c r="B951" s="579"/>
      <c r="C951" s="599"/>
      <c r="D951" s="579"/>
      <c r="E951" s="579"/>
      <c r="F951" s="579"/>
      <c r="G951" s="579"/>
      <c r="H951" s="579"/>
      <c r="I951" s="579"/>
      <c r="J951" s="579"/>
      <c r="K951" s="579"/>
      <c r="L951" s="579"/>
      <c r="M951" s="579"/>
      <c r="N951" s="579"/>
      <c r="O951" s="579"/>
      <c r="P951" s="579"/>
      <c r="Q951" s="579"/>
      <c r="R951" s="538"/>
      <c r="S951" s="538"/>
      <c r="T951" s="538"/>
      <c r="U951" s="538"/>
      <c r="V951" s="538"/>
    </row>
    <row r="952" spans="1:22" ht="15.75" hidden="1" customHeight="1">
      <c r="A952" s="579"/>
      <c r="B952" s="579"/>
      <c r="C952" s="599"/>
      <c r="D952" s="579"/>
      <c r="E952" s="579"/>
      <c r="F952" s="579"/>
      <c r="G952" s="579"/>
      <c r="H952" s="579"/>
      <c r="I952" s="579"/>
      <c r="J952" s="579"/>
      <c r="K952" s="579"/>
      <c r="L952" s="579"/>
      <c r="M952" s="579"/>
      <c r="N952" s="579"/>
      <c r="O952" s="579"/>
      <c r="P952" s="579"/>
      <c r="Q952" s="579"/>
      <c r="R952" s="538"/>
      <c r="S952" s="538"/>
      <c r="T952" s="538"/>
      <c r="U952" s="538"/>
      <c r="V952" s="538"/>
    </row>
    <row r="953" spans="1:22" ht="15.75" hidden="1" customHeight="1">
      <c r="A953" s="579"/>
      <c r="B953" s="579"/>
      <c r="C953" s="599"/>
      <c r="D953" s="579"/>
      <c r="E953" s="579"/>
      <c r="F953" s="579"/>
      <c r="G953" s="579"/>
      <c r="H953" s="579"/>
      <c r="I953" s="579"/>
      <c r="J953" s="579"/>
      <c r="K953" s="579"/>
      <c r="L953" s="579"/>
      <c r="M953" s="579"/>
      <c r="N953" s="579"/>
      <c r="O953" s="579"/>
      <c r="P953" s="579"/>
      <c r="Q953" s="579"/>
      <c r="R953" s="538"/>
      <c r="S953" s="538"/>
      <c r="T953" s="538"/>
      <c r="U953" s="538"/>
      <c r="V953" s="538"/>
    </row>
    <row r="954" spans="1:22" ht="15.75" hidden="1" customHeight="1">
      <c r="A954" s="579"/>
      <c r="B954" s="579"/>
      <c r="C954" s="599"/>
      <c r="D954" s="579"/>
      <c r="E954" s="579"/>
      <c r="F954" s="579"/>
      <c r="G954" s="579"/>
      <c r="H954" s="579"/>
      <c r="I954" s="579"/>
      <c r="J954" s="579"/>
      <c r="K954" s="579"/>
      <c r="L954" s="579"/>
      <c r="M954" s="579"/>
      <c r="N954" s="579"/>
      <c r="O954" s="579"/>
      <c r="P954" s="579"/>
      <c r="Q954" s="579"/>
      <c r="R954" s="538"/>
      <c r="S954" s="538"/>
      <c r="T954" s="538"/>
      <c r="U954" s="538"/>
      <c r="V954" s="538"/>
    </row>
    <row r="955" spans="1:22" ht="15.75" hidden="1" customHeight="1">
      <c r="A955" s="579"/>
      <c r="B955" s="579"/>
      <c r="C955" s="599"/>
      <c r="D955" s="579"/>
      <c r="E955" s="579"/>
      <c r="F955" s="579"/>
      <c r="G955" s="579"/>
      <c r="H955" s="579"/>
      <c r="I955" s="579"/>
      <c r="J955" s="579"/>
      <c r="K955" s="579"/>
      <c r="L955" s="579"/>
      <c r="M955" s="579"/>
      <c r="N955" s="579"/>
      <c r="O955" s="579"/>
      <c r="P955" s="579"/>
      <c r="Q955" s="579"/>
      <c r="R955" s="538"/>
      <c r="S955" s="538"/>
      <c r="T955" s="538"/>
      <c r="U955" s="538"/>
      <c r="V955" s="538"/>
    </row>
    <row r="956" spans="1:22" ht="15.75" hidden="1" customHeight="1">
      <c r="A956" s="579"/>
      <c r="B956" s="579"/>
      <c r="C956" s="599"/>
      <c r="D956" s="579"/>
      <c r="E956" s="579"/>
      <c r="F956" s="579"/>
      <c r="G956" s="579"/>
      <c r="H956" s="579"/>
      <c r="I956" s="579"/>
      <c r="J956" s="579"/>
      <c r="K956" s="579"/>
      <c r="L956" s="579"/>
      <c r="M956" s="579"/>
      <c r="N956" s="579"/>
      <c r="O956" s="579"/>
      <c r="P956" s="579"/>
      <c r="Q956" s="579"/>
      <c r="R956" s="538"/>
      <c r="S956" s="538"/>
      <c r="T956" s="538"/>
      <c r="U956" s="538"/>
      <c r="V956" s="538"/>
    </row>
    <row r="957" spans="1:22" ht="15.75" hidden="1" customHeight="1">
      <c r="A957" s="579"/>
      <c r="B957" s="579"/>
      <c r="C957" s="599"/>
      <c r="D957" s="579"/>
      <c r="E957" s="579"/>
      <c r="F957" s="579"/>
      <c r="G957" s="579"/>
      <c r="H957" s="579"/>
      <c r="I957" s="579"/>
      <c r="J957" s="579"/>
      <c r="K957" s="579"/>
      <c r="L957" s="579"/>
      <c r="M957" s="579"/>
      <c r="N957" s="579"/>
      <c r="O957" s="579"/>
      <c r="P957" s="579"/>
      <c r="Q957" s="579"/>
      <c r="R957" s="538"/>
      <c r="S957" s="538"/>
      <c r="T957" s="538"/>
      <c r="U957" s="538"/>
      <c r="V957" s="538"/>
    </row>
    <row r="958" spans="1:22" ht="15.75" hidden="1" customHeight="1">
      <c r="A958" s="579"/>
      <c r="B958" s="579"/>
      <c r="C958" s="599"/>
      <c r="D958" s="579"/>
      <c r="E958" s="579"/>
      <c r="F958" s="579"/>
      <c r="G958" s="579"/>
      <c r="H958" s="579"/>
      <c r="I958" s="579"/>
      <c r="J958" s="579"/>
      <c r="K958" s="579"/>
      <c r="L958" s="579"/>
      <c r="M958" s="579"/>
      <c r="N958" s="579"/>
      <c r="O958" s="579"/>
      <c r="P958" s="579"/>
      <c r="Q958" s="579"/>
      <c r="R958" s="538"/>
      <c r="S958" s="538"/>
      <c r="T958" s="538"/>
      <c r="U958" s="538"/>
      <c r="V958" s="538"/>
    </row>
    <row r="959" spans="1:22" ht="15.75" hidden="1" customHeight="1">
      <c r="A959" s="579"/>
      <c r="B959" s="579"/>
      <c r="C959" s="599"/>
      <c r="D959" s="579"/>
      <c r="E959" s="579"/>
      <c r="F959" s="579"/>
      <c r="G959" s="579"/>
      <c r="H959" s="579"/>
      <c r="I959" s="579"/>
      <c r="J959" s="579"/>
      <c r="K959" s="579"/>
      <c r="L959" s="579"/>
      <c r="M959" s="579"/>
      <c r="N959" s="579"/>
      <c r="O959" s="579"/>
      <c r="P959" s="579"/>
      <c r="Q959" s="579"/>
      <c r="R959" s="538"/>
      <c r="S959" s="538"/>
      <c r="T959" s="538"/>
      <c r="U959" s="538"/>
      <c r="V959" s="538"/>
    </row>
    <row r="960" spans="1:22" ht="15.75" hidden="1" customHeight="1">
      <c r="A960" s="579"/>
      <c r="B960" s="579"/>
      <c r="C960" s="599"/>
      <c r="D960" s="579"/>
      <c r="E960" s="579"/>
      <c r="F960" s="579"/>
      <c r="G960" s="579"/>
      <c r="H960" s="579"/>
      <c r="I960" s="579"/>
      <c r="J960" s="579"/>
      <c r="K960" s="579"/>
      <c r="L960" s="579"/>
      <c r="M960" s="579"/>
      <c r="N960" s="579"/>
      <c r="O960" s="579"/>
      <c r="P960" s="579"/>
      <c r="Q960" s="579"/>
      <c r="R960" s="538"/>
      <c r="S960" s="538"/>
      <c r="T960" s="538"/>
      <c r="U960" s="538"/>
      <c r="V960" s="538"/>
    </row>
    <row r="961" spans="1:22" ht="15.75" hidden="1" customHeight="1">
      <c r="A961" s="579"/>
      <c r="B961" s="579"/>
      <c r="C961" s="599"/>
      <c r="D961" s="579"/>
      <c r="E961" s="579"/>
      <c r="F961" s="579"/>
      <c r="G961" s="579"/>
      <c r="H961" s="579"/>
      <c r="I961" s="579"/>
      <c r="J961" s="579"/>
      <c r="K961" s="579"/>
      <c r="L961" s="579"/>
      <c r="M961" s="579"/>
      <c r="N961" s="579"/>
      <c r="O961" s="579"/>
      <c r="P961" s="579"/>
      <c r="Q961" s="579"/>
      <c r="R961" s="538"/>
      <c r="S961" s="538"/>
      <c r="T961" s="538"/>
      <c r="U961" s="538"/>
      <c r="V961" s="538"/>
    </row>
    <row r="962" spans="1:22" ht="15.75" hidden="1" customHeight="1">
      <c r="A962" s="579"/>
      <c r="B962" s="579"/>
      <c r="C962" s="599"/>
      <c r="D962" s="579"/>
      <c r="E962" s="579"/>
      <c r="F962" s="579"/>
      <c r="G962" s="579"/>
      <c r="H962" s="579"/>
      <c r="I962" s="579"/>
      <c r="J962" s="579"/>
      <c r="K962" s="579"/>
      <c r="L962" s="579"/>
      <c r="M962" s="579"/>
      <c r="N962" s="579"/>
      <c r="O962" s="579"/>
      <c r="P962" s="579"/>
      <c r="Q962" s="579"/>
      <c r="R962" s="538"/>
      <c r="S962" s="538"/>
      <c r="T962" s="538"/>
      <c r="U962" s="538"/>
      <c r="V962" s="538"/>
    </row>
    <row r="963" spans="1:22" ht="15.75" hidden="1" customHeight="1">
      <c r="A963" s="579"/>
      <c r="B963" s="579"/>
      <c r="C963" s="599"/>
      <c r="D963" s="579"/>
      <c r="E963" s="579"/>
      <c r="F963" s="579"/>
      <c r="G963" s="579"/>
      <c r="H963" s="579"/>
      <c r="I963" s="579"/>
      <c r="J963" s="579"/>
      <c r="K963" s="579"/>
      <c r="L963" s="579"/>
      <c r="M963" s="579"/>
      <c r="N963" s="579"/>
      <c r="O963" s="579"/>
      <c r="P963" s="579"/>
      <c r="Q963" s="579"/>
      <c r="R963" s="538"/>
      <c r="S963" s="538"/>
      <c r="T963" s="538"/>
      <c r="U963" s="538"/>
      <c r="V963" s="538"/>
    </row>
    <row r="964" spans="1:22" ht="15.75" hidden="1" customHeight="1">
      <c r="A964" s="579"/>
      <c r="B964" s="579"/>
      <c r="C964" s="599"/>
      <c r="D964" s="579"/>
      <c r="E964" s="579"/>
      <c r="F964" s="579"/>
      <c r="G964" s="579"/>
      <c r="H964" s="579"/>
      <c r="I964" s="579"/>
      <c r="J964" s="579"/>
      <c r="K964" s="579"/>
      <c r="L964" s="579"/>
      <c r="M964" s="579"/>
      <c r="N964" s="579"/>
      <c r="O964" s="579"/>
      <c r="P964" s="579"/>
      <c r="Q964" s="579"/>
      <c r="R964" s="538"/>
      <c r="S964" s="538"/>
      <c r="T964" s="538"/>
      <c r="U964" s="538"/>
      <c r="V964" s="538"/>
    </row>
    <row r="965" spans="1:22" ht="15.75" hidden="1" customHeight="1">
      <c r="A965" s="579"/>
      <c r="B965" s="579"/>
      <c r="C965" s="599"/>
      <c r="D965" s="579"/>
      <c r="E965" s="579"/>
      <c r="F965" s="579"/>
      <c r="G965" s="579"/>
      <c r="H965" s="579"/>
      <c r="I965" s="579"/>
      <c r="J965" s="579"/>
      <c r="K965" s="579"/>
      <c r="L965" s="579"/>
      <c r="M965" s="579"/>
      <c r="N965" s="579"/>
      <c r="O965" s="579"/>
      <c r="P965" s="579"/>
      <c r="Q965" s="579"/>
      <c r="R965" s="538"/>
      <c r="S965" s="538"/>
      <c r="T965" s="538"/>
      <c r="U965" s="538"/>
      <c r="V965" s="538"/>
    </row>
    <row r="966" spans="1:22" ht="15.75" hidden="1" customHeight="1">
      <c r="A966" s="579"/>
      <c r="B966" s="579"/>
      <c r="C966" s="599"/>
      <c r="D966" s="579"/>
      <c r="E966" s="579"/>
      <c r="F966" s="579"/>
      <c r="G966" s="579"/>
      <c r="H966" s="579"/>
      <c r="I966" s="579"/>
      <c r="J966" s="579"/>
      <c r="K966" s="579"/>
      <c r="L966" s="579"/>
      <c r="M966" s="579"/>
      <c r="N966" s="579"/>
      <c r="O966" s="579"/>
      <c r="P966" s="579"/>
      <c r="Q966" s="579"/>
      <c r="R966" s="538"/>
      <c r="S966" s="538"/>
      <c r="T966" s="538"/>
      <c r="U966" s="538"/>
      <c r="V966" s="538"/>
    </row>
    <row r="967" spans="1:22" ht="15.75" hidden="1" customHeight="1">
      <c r="A967" s="579"/>
      <c r="B967" s="579"/>
      <c r="C967" s="599"/>
      <c r="D967" s="579"/>
      <c r="E967" s="579"/>
      <c r="F967" s="579"/>
      <c r="G967" s="579"/>
      <c r="H967" s="579"/>
      <c r="I967" s="579"/>
      <c r="J967" s="579"/>
      <c r="K967" s="579"/>
      <c r="L967" s="579"/>
      <c r="M967" s="579"/>
      <c r="N967" s="579"/>
      <c r="O967" s="579"/>
      <c r="P967" s="579"/>
      <c r="Q967" s="579"/>
      <c r="R967" s="538"/>
      <c r="S967" s="538"/>
      <c r="T967" s="538"/>
      <c r="U967" s="538"/>
      <c r="V967" s="538"/>
    </row>
    <row r="968" spans="1:22" ht="15.75" hidden="1" customHeight="1">
      <c r="A968" s="579"/>
      <c r="B968" s="579"/>
      <c r="C968" s="599"/>
      <c r="D968" s="579"/>
      <c r="E968" s="579"/>
      <c r="F968" s="579"/>
      <c r="G968" s="579"/>
      <c r="H968" s="579"/>
      <c r="I968" s="579"/>
      <c r="J968" s="579"/>
      <c r="K968" s="579"/>
      <c r="L968" s="579"/>
      <c r="M968" s="579"/>
      <c r="N968" s="579"/>
      <c r="O968" s="579"/>
      <c r="P968" s="579"/>
      <c r="Q968" s="579"/>
      <c r="R968" s="538"/>
      <c r="S968" s="538"/>
      <c r="T968" s="538"/>
      <c r="U968" s="538"/>
      <c r="V968" s="538"/>
    </row>
    <row r="969" spans="1:22" ht="15.75" hidden="1" customHeight="1">
      <c r="A969" s="579"/>
      <c r="B969" s="579"/>
      <c r="C969" s="599"/>
      <c r="D969" s="579"/>
      <c r="E969" s="579"/>
      <c r="F969" s="579"/>
      <c r="G969" s="579"/>
      <c r="H969" s="579"/>
      <c r="I969" s="579"/>
      <c r="J969" s="579"/>
      <c r="K969" s="579"/>
      <c r="L969" s="579"/>
      <c r="M969" s="579"/>
      <c r="N969" s="579"/>
      <c r="O969" s="579"/>
      <c r="P969" s="579"/>
      <c r="Q969" s="579"/>
      <c r="R969" s="538"/>
      <c r="S969" s="538"/>
      <c r="T969" s="538"/>
      <c r="U969" s="538"/>
      <c r="V969" s="538"/>
    </row>
    <row r="970" spans="1:22" ht="15.75" hidden="1" customHeight="1">
      <c r="A970" s="579"/>
      <c r="B970" s="579"/>
      <c r="C970" s="599"/>
      <c r="D970" s="579"/>
      <c r="E970" s="579"/>
      <c r="F970" s="579"/>
      <c r="G970" s="579"/>
      <c r="H970" s="579"/>
      <c r="I970" s="579"/>
      <c r="J970" s="579"/>
      <c r="K970" s="579"/>
      <c r="L970" s="579"/>
      <c r="M970" s="579"/>
      <c r="N970" s="579"/>
      <c r="O970" s="579"/>
      <c r="P970" s="579"/>
      <c r="Q970" s="579"/>
      <c r="R970" s="538"/>
      <c r="S970" s="538"/>
      <c r="T970" s="538"/>
      <c r="U970" s="538"/>
      <c r="V970" s="538"/>
    </row>
    <row r="971" spans="1:22" ht="15.75" hidden="1" customHeight="1">
      <c r="A971" s="579"/>
      <c r="B971" s="579"/>
      <c r="C971" s="599"/>
      <c r="D971" s="579"/>
      <c r="E971" s="579"/>
      <c r="F971" s="579"/>
      <c r="G971" s="579"/>
      <c r="H971" s="579"/>
      <c r="I971" s="579"/>
      <c r="J971" s="579"/>
      <c r="K971" s="579"/>
      <c r="L971" s="579"/>
      <c r="M971" s="579"/>
      <c r="N971" s="579"/>
      <c r="O971" s="579"/>
      <c r="P971" s="579"/>
      <c r="Q971" s="579"/>
      <c r="R971" s="538"/>
      <c r="S971" s="538"/>
      <c r="T971" s="538"/>
      <c r="U971" s="538"/>
      <c r="V971" s="538"/>
    </row>
    <row r="972" spans="1:22" ht="15.75" hidden="1" customHeight="1">
      <c r="A972" s="579"/>
      <c r="B972" s="579"/>
      <c r="C972" s="599"/>
      <c r="D972" s="579"/>
      <c r="E972" s="579"/>
      <c r="F972" s="579"/>
      <c r="G972" s="579"/>
      <c r="H972" s="579"/>
      <c r="I972" s="579"/>
      <c r="J972" s="579"/>
      <c r="K972" s="579"/>
      <c r="L972" s="579"/>
      <c r="M972" s="579"/>
      <c r="N972" s="579"/>
      <c r="O972" s="579"/>
      <c r="P972" s="579"/>
      <c r="Q972" s="579"/>
      <c r="R972" s="538"/>
      <c r="S972" s="538"/>
      <c r="T972" s="538"/>
      <c r="U972" s="538"/>
      <c r="V972" s="538"/>
    </row>
    <row r="973" spans="1:22" ht="15.75" hidden="1" customHeight="1">
      <c r="A973" s="579"/>
      <c r="B973" s="579"/>
      <c r="C973" s="599"/>
      <c r="D973" s="579"/>
      <c r="E973" s="579"/>
      <c r="F973" s="579"/>
      <c r="G973" s="579"/>
      <c r="H973" s="579"/>
      <c r="I973" s="579"/>
      <c r="J973" s="579"/>
      <c r="K973" s="579"/>
      <c r="L973" s="579"/>
      <c r="M973" s="579"/>
      <c r="N973" s="579"/>
      <c r="O973" s="579"/>
      <c r="P973" s="579"/>
      <c r="Q973" s="579"/>
      <c r="R973" s="538"/>
      <c r="S973" s="538"/>
      <c r="T973" s="538"/>
      <c r="U973" s="538"/>
      <c r="V973" s="538"/>
    </row>
    <row r="974" spans="1:22" ht="15.75" hidden="1" customHeight="1">
      <c r="A974" s="579"/>
      <c r="B974" s="579"/>
      <c r="C974" s="599"/>
      <c r="D974" s="579"/>
      <c r="E974" s="579"/>
      <c r="F974" s="579"/>
      <c r="G974" s="579"/>
      <c r="H974" s="579"/>
      <c r="I974" s="579"/>
      <c r="J974" s="579"/>
      <c r="K974" s="579"/>
      <c r="L974" s="579"/>
      <c r="M974" s="579"/>
      <c r="N974" s="579"/>
      <c r="O974" s="579"/>
      <c r="P974" s="579"/>
      <c r="Q974" s="579"/>
      <c r="R974" s="538"/>
      <c r="S974" s="538"/>
      <c r="T974" s="538"/>
      <c r="U974" s="538"/>
      <c r="V974" s="538"/>
    </row>
    <row r="975" spans="1:22" ht="15.75" hidden="1" customHeight="1">
      <c r="A975" s="579"/>
      <c r="B975" s="579"/>
      <c r="C975" s="599"/>
      <c r="D975" s="579"/>
      <c r="E975" s="579"/>
      <c r="F975" s="579"/>
      <c r="G975" s="579"/>
      <c r="H975" s="579"/>
      <c r="I975" s="579"/>
      <c r="J975" s="579"/>
      <c r="K975" s="579"/>
      <c r="L975" s="579"/>
      <c r="M975" s="579"/>
      <c r="N975" s="579"/>
      <c r="O975" s="579"/>
      <c r="P975" s="579"/>
      <c r="Q975" s="579"/>
      <c r="R975" s="538"/>
      <c r="S975" s="538"/>
      <c r="T975" s="538"/>
      <c r="U975" s="538"/>
      <c r="V975" s="538"/>
    </row>
    <row r="976" spans="1:22" ht="15.75" hidden="1" customHeight="1">
      <c r="A976" s="579"/>
      <c r="B976" s="579"/>
      <c r="C976" s="599"/>
      <c r="D976" s="579"/>
      <c r="E976" s="579"/>
      <c r="F976" s="579"/>
      <c r="G976" s="579"/>
      <c r="H976" s="579"/>
      <c r="I976" s="579"/>
      <c r="J976" s="579"/>
      <c r="K976" s="579"/>
      <c r="L976" s="579"/>
      <c r="M976" s="579"/>
      <c r="N976" s="579"/>
      <c r="O976" s="579"/>
      <c r="P976" s="579"/>
      <c r="Q976" s="579"/>
      <c r="R976" s="538"/>
      <c r="S976" s="538"/>
      <c r="T976" s="538"/>
      <c r="U976" s="538"/>
      <c r="V976" s="538"/>
    </row>
    <row r="977" spans="1:22" ht="15.75" hidden="1" customHeight="1">
      <c r="A977" s="579"/>
      <c r="B977" s="579"/>
      <c r="C977" s="599"/>
      <c r="D977" s="579"/>
      <c r="E977" s="579"/>
      <c r="F977" s="579"/>
      <c r="G977" s="579"/>
      <c r="H977" s="579"/>
      <c r="I977" s="579"/>
      <c r="J977" s="579"/>
      <c r="K977" s="579"/>
      <c r="L977" s="579"/>
      <c r="M977" s="579"/>
      <c r="N977" s="579"/>
      <c r="O977" s="579"/>
      <c r="P977" s="579"/>
      <c r="Q977" s="579"/>
      <c r="R977" s="538"/>
      <c r="S977" s="538"/>
      <c r="T977" s="538"/>
      <c r="U977" s="538"/>
      <c r="V977" s="538"/>
    </row>
    <row r="978" spans="1:22" ht="15.75" hidden="1" customHeight="1">
      <c r="A978" s="579"/>
      <c r="B978" s="579"/>
      <c r="C978" s="599"/>
      <c r="D978" s="579"/>
      <c r="E978" s="579"/>
      <c r="F978" s="579"/>
      <c r="G978" s="579"/>
      <c r="H978" s="579"/>
      <c r="I978" s="579"/>
      <c r="J978" s="579"/>
      <c r="K978" s="579"/>
      <c r="L978" s="579"/>
      <c r="M978" s="579"/>
      <c r="N978" s="579"/>
      <c r="O978" s="579"/>
      <c r="P978" s="579"/>
      <c r="Q978" s="579"/>
      <c r="R978" s="538"/>
      <c r="S978" s="538"/>
      <c r="T978" s="538"/>
      <c r="U978" s="538"/>
      <c r="V978" s="538"/>
    </row>
    <row r="979" spans="1:22" ht="15.75" hidden="1" customHeight="1">
      <c r="A979" s="579"/>
      <c r="B979" s="579"/>
      <c r="C979" s="599"/>
      <c r="D979" s="579"/>
      <c r="E979" s="579"/>
      <c r="F979" s="579"/>
      <c r="G979" s="579"/>
      <c r="H979" s="579"/>
      <c r="I979" s="579"/>
      <c r="J979" s="579"/>
      <c r="K979" s="579"/>
      <c r="L979" s="579"/>
      <c r="M979" s="579"/>
      <c r="N979" s="579"/>
      <c r="O979" s="579"/>
      <c r="P979" s="579"/>
      <c r="Q979" s="579"/>
      <c r="R979" s="538"/>
      <c r="S979" s="538"/>
      <c r="T979" s="538"/>
      <c r="U979" s="538"/>
      <c r="V979" s="538"/>
    </row>
    <row r="980" spans="1:22" ht="15.75" hidden="1" customHeight="1">
      <c r="A980" s="579"/>
      <c r="B980" s="579"/>
      <c r="C980" s="599"/>
      <c r="D980" s="579"/>
      <c r="E980" s="579"/>
      <c r="F980" s="579"/>
      <c r="G980" s="579"/>
      <c r="H980" s="579"/>
      <c r="I980" s="579"/>
      <c r="J980" s="579"/>
      <c r="K980" s="579"/>
      <c r="L980" s="579"/>
      <c r="M980" s="579"/>
      <c r="N980" s="579"/>
      <c r="O980" s="579"/>
      <c r="P980" s="579"/>
      <c r="Q980" s="579"/>
      <c r="R980" s="538"/>
      <c r="S980" s="538"/>
      <c r="T980" s="538"/>
      <c r="U980" s="538"/>
      <c r="V980" s="538"/>
    </row>
    <row r="981" spans="1:22" ht="15.75" hidden="1" customHeight="1">
      <c r="A981" s="579"/>
      <c r="B981" s="579"/>
      <c r="C981" s="599"/>
      <c r="D981" s="579"/>
      <c r="E981" s="579"/>
      <c r="F981" s="579"/>
      <c r="G981" s="579"/>
      <c r="H981" s="579"/>
      <c r="I981" s="579"/>
      <c r="J981" s="579"/>
      <c r="K981" s="579"/>
      <c r="L981" s="579"/>
      <c r="M981" s="579"/>
      <c r="N981" s="579"/>
      <c r="O981" s="579"/>
      <c r="P981" s="579"/>
      <c r="Q981" s="579"/>
      <c r="R981" s="538"/>
      <c r="S981" s="538"/>
      <c r="T981" s="538"/>
      <c r="U981" s="538"/>
      <c r="V981" s="538"/>
    </row>
    <row r="982" spans="1:22" ht="15.75" hidden="1" customHeight="1">
      <c r="A982" s="579"/>
      <c r="B982" s="579"/>
      <c r="C982" s="599"/>
      <c r="D982" s="579"/>
      <c r="E982" s="579"/>
      <c r="F982" s="579"/>
      <c r="G982" s="579"/>
      <c r="H982" s="579"/>
      <c r="I982" s="579"/>
      <c r="J982" s="579"/>
      <c r="K982" s="579"/>
      <c r="L982" s="579"/>
      <c r="M982" s="579"/>
      <c r="N982" s="579"/>
      <c r="O982" s="579"/>
      <c r="P982" s="579"/>
      <c r="Q982" s="579"/>
      <c r="R982" s="538"/>
      <c r="S982" s="538"/>
      <c r="T982" s="538"/>
      <c r="U982" s="538"/>
      <c r="V982" s="538"/>
    </row>
    <row r="983" spans="1:22" ht="15.75" hidden="1" customHeight="1">
      <c r="A983" s="579"/>
      <c r="B983" s="579"/>
      <c r="C983" s="599"/>
      <c r="D983" s="579"/>
      <c r="E983" s="579"/>
      <c r="F983" s="579"/>
      <c r="G983" s="579"/>
      <c r="H983" s="579"/>
      <c r="I983" s="579"/>
      <c r="J983" s="579"/>
      <c r="K983" s="579"/>
      <c r="L983" s="579"/>
      <c r="M983" s="579"/>
      <c r="N983" s="579"/>
      <c r="O983" s="579"/>
      <c r="P983" s="579"/>
      <c r="Q983" s="579"/>
      <c r="R983" s="538"/>
      <c r="S983" s="538"/>
      <c r="T983" s="538"/>
      <c r="U983" s="538"/>
      <c r="V983" s="538"/>
    </row>
    <row r="984" spans="1:22" ht="15.75" hidden="1" customHeight="1">
      <c r="A984" s="579"/>
      <c r="B984" s="579"/>
      <c r="C984" s="599"/>
      <c r="D984" s="579"/>
      <c r="E984" s="579"/>
      <c r="F984" s="579"/>
      <c r="G984" s="579"/>
      <c r="H984" s="579"/>
      <c r="I984" s="579"/>
      <c r="J984" s="579"/>
      <c r="K984" s="579"/>
      <c r="L984" s="579"/>
      <c r="M984" s="579"/>
      <c r="N984" s="579"/>
      <c r="O984" s="579"/>
      <c r="P984" s="579"/>
      <c r="Q984" s="579"/>
      <c r="R984" s="538"/>
      <c r="S984" s="538"/>
      <c r="T984" s="538"/>
      <c r="U984" s="538"/>
      <c r="V984" s="538"/>
    </row>
    <row r="985" spans="1:22" ht="15.75" hidden="1" customHeight="1">
      <c r="A985" s="579"/>
      <c r="B985" s="579"/>
      <c r="C985" s="599"/>
      <c r="D985" s="579"/>
      <c r="E985" s="579"/>
      <c r="F985" s="579"/>
      <c r="G985" s="579"/>
      <c r="H985" s="579"/>
      <c r="I985" s="579"/>
      <c r="J985" s="579"/>
      <c r="K985" s="579"/>
      <c r="L985" s="579"/>
      <c r="M985" s="579"/>
      <c r="N985" s="579"/>
      <c r="O985" s="579"/>
      <c r="P985" s="579"/>
      <c r="Q985" s="579"/>
      <c r="R985" s="538"/>
      <c r="S985" s="538"/>
      <c r="T985" s="538"/>
      <c r="U985" s="538"/>
      <c r="V985" s="538"/>
    </row>
    <row r="986" spans="1:22" ht="15.75" hidden="1" customHeight="1">
      <c r="A986" s="579"/>
      <c r="B986" s="579"/>
      <c r="C986" s="599"/>
      <c r="D986" s="579"/>
      <c r="E986" s="579"/>
      <c r="F986" s="579"/>
      <c r="G986" s="579"/>
      <c r="H986" s="579"/>
      <c r="I986" s="579"/>
      <c r="J986" s="579"/>
      <c r="K986" s="579"/>
      <c r="L986" s="579"/>
      <c r="M986" s="579"/>
      <c r="N986" s="579"/>
      <c r="O986" s="579"/>
      <c r="P986" s="579"/>
      <c r="Q986" s="579"/>
      <c r="R986" s="538"/>
      <c r="S986" s="538"/>
      <c r="T986" s="538"/>
      <c r="U986" s="538"/>
      <c r="V986" s="538"/>
    </row>
    <row r="987" spans="1:22" ht="15.75" hidden="1" customHeight="1">
      <c r="A987" s="579"/>
      <c r="B987" s="579"/>
      <c r="C987" s="599"/>
      <c r="D987" s="579"/>
      <c r="E987" s="579"/>
      <c r="F987" s="579"/>
      <c r="G987" s="579"/>
      <c r="H987" s="579"/>
      <c r="I987" s="579"/>
      <c r="J987" s="579"/>
      <c r="K987" s="579"/>
      <c r="L987" s="579"/>
      <c r="M987" s="579"/>
      <c r="N987" s="579"/>
      <c r="O987" s="579"/>
      <c r="P987" s="579"/>
      <c r="Q987" s="579"/>
      <c r="R987" s="538"/>
      <c r="S987" s="538"/>
      <c r="T987" s="538"/>
      <c r="U987" s="538"/>
      <c r="V987" s="538"/>
    </row>
    <row r="988" spans="1:22" ht="15.75" hidden="1" customHeight="1">
      <c r="A988" s="579"/>
      <c r="B988" s="579"/>
      <c r="C988" s="599"/>
      <c r="D988" s="579"/>
      <c r="E988" s="579"/>
      <c r="F988" s="579"/>
      <c r="G988" s="579"/>
      <c r="H988" s="579"/>
      <c r="I988" s="579"/>
      <c r="J988" s="579"/>
      <c r="K988" s="579"/>
      <c r="L988" s="579"/>
      <c r="M988" s="579"/>
      <c r="N988" s="579"/>
      <c r="O988" s="579"/>
      <c r="P988" s="579"/>
      <c r="Q988" s="579"/>
      <c r="R988" s="538"/>
      <c r="S988" s="538"/>
      <c r="T988" s="538"/>
      <c r="U988" s="538"/>
      <c r="V988" s="538"/>
    </row>
    <row r="989" spans="1:22" ht="15.75" hidden="1" customHeight="1">
      <c r="A989" s="579"/>
      <c r="B989" s="579"/>
      <c r="C989" s="599"/>
      <c r="D989" s="579"/>
      <c r="E989" s="579"/>
      <c r="F989" s="579"/>
      <c r="G989" s="579"/>
      <c r="H989" s="579"/>
      <c r="I989" s="579"/>
      <c r="J989" s="579"/>
      <c r="K989" s="579"/>
      <c r="L989" s="579"/>
      <c r="M989" s="579"/>
      <c r="N989" s="579"/>
      <c r="O989" s="579"/>
      <c r="P989" s="579"/>
      <c r="Q989" s="579"/>
      <c r="R989" s="538"/>
      <c r="S989" s="538"/>
      <c r="T989" s="538"/>
      <c r="U989" s="538"/>
      <c r="V989" s="538"/>
    </row>
    <row r="990" spans="1:22" ht="15.75" hidden="1" customHeight="1">
      <c r="A990" s="579"/>
      <c r="B990" s="579"/>
      <c r="C990" s="599"/>
      <c r="D990" s="579"/>
      <c r="E990" s="579"/>
      <c r="F990" s="579"/>
      <c r="G990" s="579"/>
      <c r="H990" s="579"/>
      <c r="I990" s="579"/>
      <c r="J990" s="579"/>
      <c r="K990" s="579"/>
      <c r="L990" s="579"/>
      <c r="M990" s="579"/>
      <c r="N990" s="579"/>
      <c r="O990" s="579"/>
      <c r="P990" s="579"/>
      <c r="Q990" s="579"/>
      <c r="R990" s="538"/>
      <c r="S990" s="538"/>
      <c r="T990" s="538"/>
      <c r="U990" s="538"/>
      <c r="V990" s="538"/>
    </row>
    <row r="991" spans="1:22" ht="15.75" hidden="1" customHeight="1">
      <c r="A991" s="579"/>
      <c r="B991" s="579"/>
      <c r="C991" s="599"/>
      <c r="D991" s="579"/>
      <c r="E991" s="579"/>
      <c r="F991" s="579"/>
      <c r="G991" s="579"/>
      <c r="H991" s="579"/>
      <c r="I991" s="579"/>
      <c r="J991" s="579"/>
      <c r="K991" s="579"/>
      <c r="L991" s="579"/>
      <c r="M991" s="579"/>
      <c r="N991" s="579"/>
      <c r="O991" s="579"/>
      <c r="P991" s="579"/>
      <c r="Q991" s="579"/>
      <c r="R991" s="538"/>
      <c r="S991" s="538"/>
      <c r="T991" s="538"/>
      <c r="U991" s="538"/>
      <c r="V991" s="538"/>
    </row>
    <row r="992" spans="1:22" ht="15.75" hidden="1" customHeight="1">
      <c r="A992" s="579"/>
      <c r="B992" s="579"/>
      <c r="C992" s="599"/>
      <c r="D992" s="579"/>
      <c r="E992" s="579"/>
      <c r="F992" s="579"/>
      <c r="G992" s="579"/>
      <c r="H992" s="579"/>
      <c r="I992" s="579"/>
      <c r="J992" s="579"/>
      <c r="K992" s="579"/>
      <c r="L992" s="579"/>
      <c r="M992" s="579"/>
      <c r="N992" s="579"/>
      <c r="O992" s="579"/>
      <c r="P992" s="579"/>
      <c r="Q992" s="579"/>
      <c r="R992" s="538"/>
      <c r="S992" s="538"/>
      <c r="T992" s="538"/>
      <c r="U992" s="538"/>
      <c r="V992" s="538"/>
    </row>
    <row r="993" spans="1:22" ht="15.75" hidden="1" customHeight="1">
      <c r="A993" s="579"/>
      <c r="B993" s="579"/>
      <c r="C993" s="599"/>
      <c r="D993" s="579"/>
      <c r="E993" s="579"/>
      <c r="F993" s="579"/>
      <c r="G993" s="579"/>
      <c r="H993" s="579"/>
      <c r="I993" s="579"/>
      <c r="J993" s="579"/>
      <c r="K993" s="579"/>
      <c r="L993" s="579"/>
      <c r="M993" s="579"/>
      <c r="N993" s="579"/>
      <c r="O993" s="579"/>
      <c r="P993" s="579"/>
      <c r="Q993" s="579"/>
      <c r="R993" s="538"/>
      <c r="S993" s="538"/>
      <c r="T993" s="538"/>
      <c r="U993" s="538"/>
      <c r="V993" s="538"/>
    </row>
    <row r="994" spans="1:22" ht="15.75" hidden="1" customHeight="1">
      <c r="A994" s="579"/>
      <c r="B994" s="579"/>
      <c r="C994" s="599"/>
      <c r="D994" s="579"/>
      <c r="E994" s="579"/>
      <c r="F994" s="579"/>
      <c r="G994" s="579"/>
      <c r="H994" s="579"/>
      <c r="I994" s="579"/>
      <c r="J994" s="579"/>
      <c r="K994" s="579"/>
      <c r="L994" s="579"/>
      <c r="M994" s="579"/>
      <c r="N994" s="579"/>
      <c r="O994" s="579"/>
      <c r="P994" s="579"/>
      <c r="Q994" s="579"/>
      <c r="R994" s="538"/>
      <c r="S994" s="538"/>
      <c r="T994" s="538"/>
      <c r="U994" s="538"/>
      <c r="V994" s="538"/>
    </row>
    <row r="995" spans="1:22" ht="15.75" hidden="1" customHeight="1">
      <c r="A995" s="579"/>
      <c r="B995" s="579"/>
      <c r="C995" s="599"/>
      <c r="D995" s="579"/>
      <c r="E995" s="579"/>
      <c r="F995" s="579"/>
      <c r="G995" s="579"/>
      <c r="H995" s="579"/>
      <c r="I995" s="579"/>
      <c r="J995" s="579"/>
      <c r="K995" s="579"/>
      <c r="L995" s="579"/>
      <c r="M995" s="579"/>
      <c r="N995" s="579"/>
      <c r="O995" s="579"/>
      <c r="P995" s="579"/>
      <c r="Q995" s="579"/>
      <c r="R995" s="538"/>
      <c r="S995" s="538"/>
      <c r="T995" s="538"/>
      <c r="U995" s="538"/>
      <c r="V995" s="538"/>
    </row>
    <row r="996" spans="1:22" ht="15.75" hidden="1" customHeight="1">
      <c r="A996" s="579"/>
      <c r="B996" s="579"/>
      <c r="C996" s="599"/>
      <c r="D996" s="579"/>
      <c r="E996" s="579"/>
      <c r="F996" s="579"/>
      <c r="G996" s="579"/>
      <c r="H996" s="579"/>
      <c r="I996" s="579"/>
      <c r="J996" s="579"/>
      <c r="K996" s="579"/>
      <c r="L996" s="579"/>
      <c r="M996" s="579"/>
      <c r="N996" s="579"/>
      <c r="O996" s="579"/>
      <c r="P996" s="579"/>
      <c r="Q996" s="579"/>
      <c r="R996" s="538"/>
      <c r="S996" s="538"/>
      <c r="T996" s="538"/>
      <c r="U996" s="538"/>
      <c r="V996" s="538"/>
    </row>
    <row r="997" spans="1:22" ht="15.75" hidden="1" customHeight="1">
      <c r="A997" s="579"/>
      <c r="B997" s="579"/>
      <c r="C997" s="599"/>
      <c r="D997" s="579"/>
      <c r="E997" s="579"/>
      <c r="F997" s="579"/>
      <c r="G997" s="579"/>
      <c r="H997" s="579"/>
      <c r="I997" s="579"/>
      <c r="J997" s="579"/>
      <c r="K997" s="579"/>
      <c r="L997" s="579"/>
      <c r="M997" s="579"/>
      <c r="N997" s="579"/>
      <c r="O997" s="579"/>
      <c r="P997" s="579"/>
      <c r="Q997" s="579"/>
      <c r="R997" s="538"/>
      <c r="S997" s="538"/>
      <c r="T997" s="538"/>
      <c r="U997" s="538"/>
      <c r="V997" s="538"/>
    </row>
    <row r="998" spans="1:22" ht="15.75" hidden="1" customHeight="1">
      <c r="A998" s="579"/>
      <c r="B998" s="579"/>
      <c r="C998" s="599"/>
      <c r="D998" s="579"/>
      <c r="E998" s="579"/>
      <c r="F998" s="579"/>
      <c r="G998" s="579"/>
      <c r="H998" s="579"/>
      <c r="I998" s="579"/>
      <c r="J998" s="579"/>
      <c r="K998" s="579"/>
      <c r="L998" s="579"/>
      <c r="M998" s="579"/>
      <c r="N998" s="579"/>
      <c r="O998" s="579"/>
      <c r="P998" s="579"/>
      <c r="Q998" s="579"/>
      <c r="R998" s="538"/>
      <c r="S998" s="538"/>
      <c r="T998" s="538"/>
      <c r="U998" s="538"/>
      <c r="V998" s="538"/>
    </row>
    <row r="999" spans="1:22" ht="15" customHeight="1"/>
    <row r="1000" spans="1:22" ht="15" customHeight="1"/>
  </sheetData>
  <mergeCells count="7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49:C49"/>
    <mergeCell ref="B38:C38"/>
    <mergeCell ref="B39:C39"/>
    <mergeCell ref="B40:C40"/>
    <mergeCell ref="B41:C41"/>
    <mergeCell ref="B42:C42"/>
    <mergeCell ref="B43:C43"/>
    <mergeCell ref="B44:C44"/>
    <mergeCell ref="B45:C45"/>
    <mergeCell ref="B46:C46"/>
    <mergeCell ref="B47:C47"/>
    <mergeCell ref="B48:C48"/>
    <mergeCell ref="B63:H63"/>
    <mergeCell ref="B50:C50"/>
    <mergeCell ref="B51:C51"/>
    <mergeCell ref="B52:C52"/>
    <mergeCell ref="B53:C53"/>
    <mergeCell ref="C55:H55"/>
    <mergeCell ref="C56:H56"/>
    <mergeCell ref="C57:H57"/>
    <mergeCell ref="C58:H58"/>
    <mergeCell ref="C59:H59"/>
    <mergeCell ref="C60:H60"/>
    <mergeCell ref="C61:H61"/>
  </mergeCells>
  <pageMargins left="0.23622047244094491" right="0.23622047244094491" top="0.35433070866141736" bottom="0.35433070866141736" header="0" footer="0"/>
  <pageSetup scale="21" fitToHeight="0"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BB5EC-5E4B-4A51-99F9-114D89E2D175}">
  <sheetPr>
    <tabColor rgb="FF92D050"/>
    <pageSetUpPr fitToPage="1"/>
  </sheetPr>
  <dimension ref="A1:Z989"/>
  <sheetViews>
    <sheetView zoomScale="60" zoomScaleNormal="60" workbookViewId="0">
      <selection sqref="A1:D1"/>
    </sheetView>
  </sheetViews>
  <sheetFormatPr baseColWidth="10" defaultColWidth="0" defaultRowHeight="15" customHeight="1" zeroHeight="1"/>
  <cols>
    <col min="1" max="1" width="15.6640625" style="533" customWidth="1"/>
    <col min="2" max="2" width="70" style="533" customWidth="1"/>
    <col min="3" max="3" width="15.6640625" style="533" customWidth="1"/>
    <col min="4" max="17" width="35.6640625" style="533" customWidth="1"/>
    <col min="18" max="18" width="25.6640625" style="533" hidden="1" customWidth="1"/>
    <col min="19" max="22" width="11.44140625" style="533" hidden="1" customWidth="1"/>
    <col min="23" max="26" width="10.6640625" style="533" hidden="1" customWidth="1"/>
    <col min="27" max="16384" width="14.44140625" style="533" hidden="1"/>
  </cols>
  <sheetData>
    <row r="1" spans="1:26" ht="15.75" customHeight="1">
      <c r="A1" s="538"/>
      <c r="B1" s="538"/>
      <c r="C1" s="538"/>
      <c r="D1" s="538"/>
      <c r="E1" s="538"/>
      <c r="F1" s="538"/>
      <c r="G1" s="538"/>
      <c r="H1" s="538"/>
      <c r="I1" s="538"/>
      <c r="J1" s="570"/>
      <c r="K1" s="570"/>
      <c r="L1" s="538"/>
      <c r="M1" s="538"/>
      <c r="N1" s="570"/>
      <c r="O1" s="570"/>
      <c r="P1" s="538"/>
      <c r="Q1" s="538"/>
      <c r="R1" s="538"/>
      <c r="S1" s="532"/>
      <c r="T1" s="532"/>
      <c r="U1" s="532"/>
      <c r="V1" s="532"/>
      <c r="W1" s="532"/>
      <c r="X1" s="532"/>
      <c r="Y1" s="532"/>
      <c r="Z1" s="532"/>
    </row>
    <row r="2" spans="1:26" ht="15.75" customHeight="1">
      <c r="A2" s="530"/>
      <c r="B2" s="530"/>
      <c r="C2" s="530"/>
      <c r="D2" s="530"/>
      <c r="E2" s="530"/>
      <c r="F2" s="530"/>
      <c r="G2" s="530"/>
      <c r="H2" s="530"/>
      <c r="I2" s="530"/>
      <c r="J2" s="531"/>
      <c r="K2" s="531"/>
      <c r="L2" s="530"/>
      <c r="M2" s="530"/>
      <c r="N2" s="531"/>
      <c r="O2" s="531"/>
      <c r="P2" s="530"/>
      <c r="Q2" s="530"/>
      <c r="R2" s="530"/>
      <c r="S2" s="532"/>
      <c r="T2" s="532"/>
      <c r="U2" s="532"/>
      <c r="V2" s="532"/>
      <c r="W2" s="532"/>
      <c r="X2" s="532"/>
      <c r="Y2" s="532"/>
      <c r="Z2" s="532"/>
    </row>
    <row r="3" spans="1:26" ht="19.5" customHeight="1">
      <c r="A3" s="530"/>
      <c r="B3" s="994" t="s">
        <v>112</v>
      </c>
      <c r="C3" s="939"/>
      <c r="D3" s="960" t="s">
        <v>113</v>
      </c>
      <c r="E3" s="938"/>
      <c r="F3" s="938"/>
      <c r="G3" s="938"/>
      <c r="H3" s="939"/>
      <c r="I3" s="535"/>
      <c r="J3" s="531"/>
      <c r="K3" s="531"/>
      <c r="L3" s="530"/>
      <c r="M3" s="530"/>
      <c r="N3" s="531"/>
      <c r="O3" s="531"/>
      <c r="P3" s="530"/>
      <c r="Q3" s="530"/>
      <c r="R3" s="530"/>
      <c r="S3" s="538"/>
      <c r="T3" s="538"/>
      <c r="U3" s="538"/>
      <c r="V3" s="538"/>
      <c r="W3" s="538"/>
      <c r="X3" s="538"/>
      <c r="Y3" s="532"/>
      <c r="Z3" s="532"/>
    </row>
    <row r="4" spans="1:26" ht="19.5" customHeight="1">
      <c r="A4" s="530"/>
      <c r="B4" s="994" t="s">
        <v>114</v>
      </c>
      <c r="C4" s="939"/>
      <c r="D4" s="960" t="s">
        <v>3211</v>
      </c>
      <c r="E4" s="938"/>
      <c r="F4" s="938"/>
      <c r="G4" s="938"/>
      <c r="H4" s="939"/>
      <c r="I4" s="535"/>
      <c r="J4" s="531"/>
      <c r="K4" s="531"/>
      <c r="L4" s="530"/>
      <c r="M4" s="530"/>
      <c r="N4" s="531"/>
      <c r="O4" s="531"/>
      <c r="P4" s="530"/>
      <c r="Q4" s="530"/>
      <c r="R4" s="530"/>
      <c r="S4" s="538"/>
      <c r="T4" s="538"/>
      <c r="U4" s="538"/>
      <c r="V4" s="538"/>
      <c r="W4" s="538"/>
      <c r="X4" s="538"/>
      <c r="Y4" s="532"/>
      <c r="Z4" s="532"/>
    </row>
    <row r="5" spans="1:26" ht="19.5" customHeight="1">
      <c r="A5" s="530"/>
      <c r="B5" s="994" t="s">
        <v>116</v>
      </c>
      <c r="C5" s="939"/>
      <c r="D5" s="960" t="s">
        <v>1505</v>
      </c>
      <c r="E5" s="938"/>
      <c r="F5" s="938"/>
      <c r="G5" s="938"/>
      <c r="H5" s="939"/>
      <c r="I5" s="535"/>
      <c r="J5" s="531"/>
      <c r="K5" s="531"/>
      <c r="L5" s="530"/>
      <c r="M5" s="530"/>
      <c r="N5" s="531"/>
      <c r="O5" s="531"/>
      <c r="P5" s="530"/>
      <c r="Q5" s="530"/>
      <c r="R5" s="530"/>
      <c r="S5" s="538"/>
      <c r="T5" s="538"/>
      <c r="U5" s="538"/>
      <c r="V5" s="538"/>
      <c r="W5" s="538"/>
      <c r="X5" s="538"/>
      <c r="Y5" s="532"/>
      <c r="Z5" s="532"/>
    </row>
    <row r="6" spans="1:26" ht="19.5" customHeight="1">
      <c r="A6" s="530"/>
      <c r="B6" s="994" t="s">
        <v>118</v>
      </c>
      <c r="C6" s="939"/>
      <c r="D6" s="960" t="s">
        <v>3212</v>
      </c>
      <c r="E6" s="938"/>
      <c r="F6" s="938"/>
      <c r="G6" s="938"/>
      <c r="H6" s="939"/>
      <c r="I6" s="535"/>
      <c r="J6" s="531"/>
      <c r="K6" s="531"/>
      <c r="L6" s="530"/>
      <c r="M6" s="530"/>
      <c r="N6" s="531"/>
      <c r="O6" s="531"/>
      <c r="P6" s="530"/>
      <c r="Q6" s="530"/>
      <c r="R6" s="530"/>
      <c r="S6" s="538"/>
      <c r="T6" s="538"/>
      <c r="U6" s="538"/>
      <c r="V6" s="538"/>
      <c r="W6" s="538"/>
      <c r="X6" s="538"/>
      <c r="Y6" s="532"/>
      <c r="Z6" s="532"/>
    </row>
    <row r="7" spans="1:26" ht="19.5" customHeight="1">
      <c r="A7" s="530"/>
      <c r="B7" s="994" t="s">
        <v>120</v>
      </c>
      <c r="C7" s="939"/>
      <c r="D7" s="960" t="s">
        <v>514</v>
      </c>
      <c r="E7" s="938"/>
      <c r="F7" s="938"/>
      <c r="G7" s="938"/>
      <c r="H7" s="939"/>
      <c r="I7" s="535"/>
      <c r="J7" s="531"/>
      <c r="K7" s="531"/>
      <c r="L7" s="530"/>
      <c r="M7" s="530"/>
      <c r="N7" s="531"/>
      <c r="O7" s="531"/>
      <c r="P7" s="530"/>
      <c r="Q7" s="530"/>
      <c r="R7" s="530"/>
      <c r="S7" s="538"/>
      <c r="T7" s="538"/>
      <c r="U7" s="538"/>
      <c r="V7" s="538"/>
      <c r="W7" s="538"/>
      <c r="X7" s="538"/>
      <c r="Y7" s="532"/>
      <c r="Z7" s="532"/>
    </row>
    <row r="8" spans="1:26" ht="19.5" customHeight="1">
      <c r="A8" s="530"/>
      <c r="B8" s="994" t="s">
        <v>122</v>
      </c>
      <c r="C8" s="939"/>
      <c r="D8" s="960" t="s">
        <v>2859</v>
      </c>
      <c r="E8" s="938"/>
      <c r="F8" s="938"/>
      <c r="G8" s="938"/>
      <c r="H8" s="939"/>
      <c r="I8" s="535"/>
      <c r="J8" s="531"/>
      <c r="K8" s="531"/>
      <c r="L8" s="530"/>
      <c r="M8" s="530"/>
      <c r="N8" s="531"/>
      <c r="O8" s="531"/>
      <c r="P8" s="530"/>
      <c r="Q8" s="530"/>
      <c r="R8" s="530"/>
      <c r="S8" s="538"/>
      <c r="T8" s="538"/>
      <c r="U8" s="538"/>
      <c r="V8" s="538"/>
      <c r="W8" s="538"/>
      <c r="X8" s="538"/>
      <c r="Y8" s="532"/>
      <c r="Z8" s="532"/>
    </row>
    <row r="9" spans="1:26" ht="19.5" customHeight="1">
      <c r="A9" s="530"/>
      <c r="B9" s="994" t="s">
        <v>124</v>
      </c>
      <c r="C9" s="939"/>
      <c r="D9" s="960" t="s">
        <v>3213</v>
      </c>
      <c r="E9" s="938"/>
      <c r="F9" s="938"/>
      <c r="G9" s="938"/>
      <c r="H9" s="939"/>
      <c r="I9" s="535"/>
      <c r="J9" s="531"/>
      <c r="K9" s="531"/>
      <c r="L9" s="530"/>
      <c r="M9" s="530"/>
      <c r="N9" s="531"/>
      <c r="O9" s="531"/>
      <c r="P9" s="530"/>
      <c r="Q9" s="530"/>
      <c r="R9" s="530"/>
      <c r="S9" s="538"/>
      <c r="T9" s="538"/>
      <c r="U9" s="538"/>
      <c r="V9" s="538"/>
      <c r="W9" s="538"/>
      <c r="X9" s="538"/>
      <c r="Y9" s="532"/>
      <c r="Z9" s="532"/>
    </row>
    <row r="10" spans="1:26" ht="49.5" customHeight="1">
      <c r="A10" s="999" t="s">
        <v>126</v>
      </c>
      <c r="B10" s="994" t="s">
        <v>127</v>
      </c>
      <c r="C10" s="939"/>
      <c r="D10" s="866" t="s">
        <v>4400</v>
      </c>
      <c r="E10" s="869"/>
      <c r="F10" s="869"/>
      <c r="G10" s="869"/>
      <c r="H10" s="870"/>
      <c r="I10" s="535"/>
      <c r="J10" s="531"/>
      <c r="K10" s="531"/>
      <c r="L10" s="530"/>
      <c r="M10" s="530"/>
      <c r="N10" s="531"/>
      <c r="O10" s="531"/>
      <c r="P10" s="530"/>
      <c r="Q10" s="530"/>
      <c r="R10" s="530"/>
      <c r="S10" s="538"/>
      <c r="T10" s="538"/>
      <c r="U10" s="538"/>
      <c r="V10" s="538"/>
      <c r="W10" s="538"/>
      <c r="X10" s="538"/>
      <c r="Y10" s="538"/>
      <c r="Z10" s="538"/>
    </row>
    <row r="11" spans="1:26" ht="49.5" customHeight="1">
      <c r="A11" s="984"/>
      <c r="B11" s="994" t="s">
        <v>128</v>
      </c>
      <c r="C11" s="939"/>
      <c r="D11" s="860" t="s">
        <v>4422</v>
      </c>
      <c r="E11" s="861"/>
      <c r="F11" s="861"/>
      <c r="G11" s="861"/>
      <c r="H11" s="862"/>
      <c r="I11" s="535"/>
      <c r="J11" s="531"/>
      <c r="K11" s="531"/>
      <c r="L11" s="530"/>
      <c r="M11" s="530"/>
      <c r="N11" s="531"/>
      <c r="O11" s="531"/>
      <c r="P11" s="530"/>
      <c r="Q11" s="530"/>
      <c r="R11" s="530"/>
      <c r="S11" s="538"/>
      <c r="T11" s="538"/>
      <c r="U11" s="538"/>
      <c r="V11" s="538"/>
      <c r="W11" s="538"/>
      <c r="X11" s="538"/>
      <c r="Y11" s="538"/>
      <c r="Z11" s="538"/>
    </row>
    <row r="12" spans="1:26" ht="49.5" customHeight="1">
      <c r="A12" s="999" t="s">
        <v>129</v>
      </c>
      <c r="B12" s="994" t="s">
        <v>130</v>
      </c>
      <c r="C12" s="939"/>
      <c r="D12" s="860" t="s">
        <v>4398</v>
      </c>
      <c r="E12" s="861"/>
      <c r="F12" s="861"/>
      <c r="G12" s="861"/>
      <c r="H12" s="862"/>
      <c r="I12" s="535"/>
      <c r="J12" s="531"/>
      <c r="K12" s="531"/>
      <c r="L12" s="530"/>
      <c r="M12" s="530"/>
      <c r="N12" s="531"/>
      <c r="O12" s="531"/>
      <c r="P12" s="530"/>
      <c r="Q12" s="530"/>
      <c r="R12" s="530"/>
      <c r="S12" s="538"/>
      <c r="T12" s="538"/>
      <c r="U12" s="538"/>
      <c r="V12" s="538"/>
      <c r="W12" s="538"/>
      <c r="X12" s="538"/>
      <c r="Y12" s="538"/>
      <c r="Z12" s="538"/>
    </row>
    <row r="13" spans="1:26" ht="49.5" customHeight="1">
      <c r="A13" s="984"/>
      <c r="B13" s="994" t="s">
        <v>131</v>
      </c>
      <c r="C13" s="939"/>
      <c r="D13" s="860" t="s">
        <v>4403</v>
      </c>
      <c r="E13" s="861"/>
      <c r="F13" s="861"/>
      <c r="G13" s="861"/>
      <c r="H13" s="862"/>
      <c r="I13" s="535"/>
      <c r="J13" s="531"/>
      <c r="K13" s="531"/>
      <c r="L13" s="530"/>
      <c r="M13" s="530"/>
      <c r="N13" s="531"/>
      <c r="O13" s="531"/>
      <c r="P13" s="530"/>
      <c r="Q13" s="530"/>
      <c r="R13" s="530"/>
      <c r="S13" s="538"/>
      <c r="T13" s="538"/>
      <c r="U13" s="538"/>
      <c r="V13" s="538"/>
      <c r="W13" s="538"/>
      <c r="X13" s="538"/>
      <c r="Y13" s="538"/>
      <c r="Z13" s="538"/>
    </row>
    <row r="14" spans="1:26" ht="49.5" customHeight="1">
      <c r="A14" s="999" t="s">
        <v>471</v>
      </c>
      <c r="B14" s="994" t="s">
        <v>133</v>
      </c>
      <c r="C14" s="939"/>
      <c r="D14" s="866" t="s">
        <v>4289</v>
      </c>
      <c r="E14" s="867"/>
      <c r="F14" s="867"/>
      <c r="G14" s="867"/>
      <c r="H14" s="868"/>
      <c r="I14" s="535"/>
      <c r="J14" s="531"/>
      <c r="K14" s="531"/>
      <c r="L14" s="530"/>
      <c r="M14" s="530"/>
      <c r="N14" s="531"/>
      <c r="O14" s="531"/>
      <c r="P14" s="530"/>
      <c r="Q14" s="530"/>
      <c r="R14" s="530"/>
      <c r="S14" s="538"/>
      <c r="T14" s="538"/>
      <c r="U14" s="538"/>
      <c r="V14" s="538"/>
      <c r="W14" s="538"/>
      <c r="X14" s="538"/>
      <c r="Y14" s="538"/>
      <c r="Z14" s="538"/>
    </row>
    <row r="15" spans="1:26" ht="49.5" customHeight="1">
      <c r="A15" s="985"/>
      <c r="B15" s="994" t="s">
        <v>134</v>
      </c>
      <c r="C15" s="939"/>
      <c r="D15" s="866" t="s">
        <v>4319</v>
      </c>
      <c r="E15" s="867"/>
      <c r="F15" s="867"/>
      <c r="G15" s="867"/>
      <c r="H15" s="868"/>
      <c r="I15" s="535"/>
      <c r="J15" s="531"/>
      <c r="K15" s="531"/>
      <c r="L15" s="530"/>
      <c r="M15" s="530"/>
      <c r="N15" s="531"/>
      <c r="O15" s="531"/>
      <c r="P15" s="530"/>
      <c r="Q15" s="530"/>
      <c r="R15" s="530"/>
      <c r="S15" s="538"/>
      <c r="T15" s="538"/>
      <c r="U15" s="538"/>
      <c r="V15" s="538"/>
      <c r="W15" s="538"/>
      <c r="X15" s="538"/>
      <c r="Y15" s="538"/>
      <c r="Z15" s="538"/>
    </row>
    <row r="16" spans="1:26" ht="49.5" customHeight="1">
      <c r="A16" s="985"/>
      <c r="B16" s="994" t="s">
        <v>135</v>
      </c>
      <c r="C16" s="939"/>
      <c r="D16" s="860" t="s">
        <v>7</v>
      </c>
      <c r="E16" s="861"/>
      <c r="F16" s="861"/>
      <c r="G16" s="861"/>
      <c r="H16" s="862"/>
      <c r="I16" s="535"/>
      <c r="J16" s="531"/>
      <c r="K16" s="531"/>
      <c r="L16" s="530"/>
      <c r="M16" s="530"/>
      <c r="N16" s="531"/>
      <c r="O16" s="531"/>
      <c r="P16" s="530"/>
      <c r="Q16" s="530"/>
      <c r="R16" s="530"/>
      <c r="S16" s="538"/>
      <c r="T16" s="538"/>
      <c r="U16" s="538"/>
      <c r="V16" s="538"/>
      <c r="W16" s="538"/>
      <c r="X16" s="538"/>
      <c r="Y16" s="538"/>
      <c r="Z16" s="538"/>
    </row>
    <row r="17" spans="1:26" ht="49.5" customHeight="1">
      <c r="A17" s="984"/>
      <c r="B17" s="994" t="s">
        <v>136</v>
      </c>
      <c r="C17" s="939"/>
      <c r="D17" s="860" t="s">
        <v>4320</v>
      </c>
      <c r="E17" s="861"/>
      <c r="F17" s="861"/>
      <c r="G17" s="861"/>
      <c r="H17" s="862"/>
      <c r="I17" s="535"/>
      <c r="J17" s="531"/>
      <c r="K17" s="531"/>
      <c r="L17" s="530"/>
      <c r="M17" s="530"/>
      <c r="N17" s="531"/>
      <c r="O17" s="531"/>
      <c r="P17" s="530"/>
      <c r="Q17" s="530"/>
      <c r="R17" s="530"/>
      <c r="S17" s="538"/>
      <c r="T17" s="538"/>
      <c r="U17" s="538"/>
      <c r="V17" s="538"/>
      <c r="W17" s="538"/>
      <c r="X17" s="538"/>
      <c r="Y17" s="538"/>
      <c r="Z17" s="538"/>
    </row>
    <row r="18" spans="1:26" ht="15.75" customHeight="1">
      <c r="A18" s="530"/>
      <c r="B18" s="536"/>
      <c r="C18" s="536"/>
      <c r="D18" s="530"/>
      <c r="E18" s="530"/>
      <c r="F18" s="530"/>
      <c r="G18" s="530"/>
      <c r="H18" s="530"/>
      <c r="I18" s="530"/>
      <c r="J18" s="531"/>
      <c r="K18" s="531"/>
      <c r="L18" s="530"/>
      <c r="M18" s="530"/>
      <c r="N18" s="531"/>
      <c r="O18" s="537"/>
      <c r="P18" s="530"/>
      <c r="Q18" s="530"/>
      <c r="R18" s="538"/>
      <c r="S18" s="538"/>
      <c r="T18" s="538"/>
      <c r="U18" s="538"/>
      <c r="V18" s="538"/>
      <c r="W18" s="538"/>
      <c r="X18" s="538"/>
      <c r="Y18" s="538"/>
      <c r="Z18" s="538"/>
    </row>
    <row r="19" spans="1:26" ht="49.5" customHeight="1">
      <c r="A19" s="530"/>
      <c r="B19" s="995" t="s">
        <v>137</v>
      </c>
      <c r="C19" s="939"/>
      <c r="D19" s="79">
        <v>427627148.17000002</v>
      </c>
      <c r="E19" s="849" t="s">
        <v>4552</v>
      </c>
      <c r="F19" s="850"/>
      <c r="G19" s="850"/>
      <c r="H19" s="851"/>
      <c r="I19" s="530"/>
      <c r="J19" s="531"/>
      <c r="K19" s="531"/>
      <c r="L19" s="530"/>
      <c r="M19" s="530"/>
      <c r="N19" s="531"/>
      <c r="O19" s="537"/>
      <c r="P19" s="530"/>
      <c r="Q19" s="530"/>
      <c r="R19" s="538"/>
      <c r="S19" s="538"/>
      <c r="T19" s="538"/>
      <c r="U19" s="538"/>
      <c r="V19" s="538"/>
      <c r="W19" s="538"/>
      <c r="X19" s="538"/>
      <c r="Y19" s="538"/>
      <c r="Z19" s="538"/>
    </row>
    <row r="20" spans="1:26" ht="15.75" customHeight="1">
      <c r="A20" s="530"/>
      <c r="B20" s="530"/>
      <c r="C20" s="530"/>
      <c r="D20" s="530"/>
      <c r="E20" s="530"/>
      <c r="F20" s="530"/>
      <c r="G20" s="530"/>
      <c r="H20" s="530"/>
      <c r="I20" s="535"/>
      <c r="J20" s="531"/>
      <c r="K20" s="531"/>
      <c r="L20" s="530"/>
      <c r="M20" s="530"/>
      <c r="N20" s="531"/>
      <c r="O20" s="531"/>
      <c r="P20" s="530"/>
      <c r="Q20" s="530"/>
      <c r="R20" s="530"/>
      <c r="S20" s="538"/>
      <c r="T20" s="538"/>
      <c r="U20" s="538"/>
      <c r="V20" s="538"/>
      <c r="W20" s="538"/>
      <c r="X20" s="538"/>
      <c r="Y20" s="538"/>
      <c r="Z20" s="538"/>
    </row>
    <row r="21" spans="1:26" ht="49.5" customHeight="1">
      <c r="A21" s="530"/>
      <c r="B21" s="996" t="s">
        <v>138</v>
      </c>
      <c r="C21" s="997"/>
      <c r="D21" s="997"/>
      <c r="E21" s="997"/>
      <c r="F21" s="997"/>
      <c r="G21" s="997"/>
      <c r="H21" s="997"/>
      <c r="I21" s="997"/>
      <c r="J21" s="997"/>
      <c r="K21" s="997"/>
      <c r="L21" s="997"/>
      <c r="M21" s="997"/>
      <c r="N21" s="997"/>
      <c r="O21" s="997"/>
      <c r="P21" s="997"/>
      <c r="Q21" s="998"/>
      <c r="R21" s="951" t="s">
        <v>139</v>
      </c>
      <c r="S21" s="532"/>
      <c r="T21" s="532"/>
      <c r="U21" s="532"/>
      <c r="V21" s="532"/>
      <c r="W21" s="532"/>
      <c r="X21" s="532"/>
      <c r="Y21" s="532"/>
      <c r="Z21" s="532"/>
    </row>
    <row r="22" spans="1:26" ht="49.5" customHeight="1">
      <c r="A22" s="530"/>
      <c r="B22" s="995"/>
      <c r="C22" s="938"/>
      <c r="D22" s="604" t="s">
        <v>140</v>
      </c>
      <c r="E22" s="604" t="s">
        <v>141</v>
      </c>
      <c r="F22" s="604" t="s">
        <v>142</v>
      </c>
      <c r="G22" s="604" t="s">
        <v>143</v>
      </c>
      <c r="H22" s="604" t="s">
        <v>144</v>
      </c>
      <c r="I22" s="604" t="s">
        <v>145</v>
      </c>
      <c r="J22" s="605" t="s">
        <v>146</v>
      </c>
      <c r="K22" s="605" t="s">
        <v>147</v>
      </c>
      <c r="L22" s="604" t="s">
        <v>148</v>
      </c>
      <c r="M22" s="604" t="s">
        <v>149</v>
      </c>
      <c r="N22" s="605" t="s">
        <v>2861</v>
      </c>
      <c r="O22" s="605" t="s">
        <v>151</v>
      </c>
      <c r="P22" s="606" t="s">
        <v>152</v>
      </c>
      <c r="Q22" s="606" t="s">
        <v>153</v>
      </c>
      <c r="R22" s="952"/>
      <c r="S22" s="532"/>
      <c r="T22" s="532"/>
      <c r="U22" s="532"/>
      <c r="V22" s="532"/>
      <c r="W22" s="532"/>
      <c r="X22" s="532"/>
      <c r="Y22" s="532"/>
      <c r="Z22" s="532"/>
    </row>
    <row r="23" spans="1:26" ht="150" customHeight="1">
      <c r="A23" s="591">
        <v>1</v>
      </c>
      <c r="B23" s="994" t="s">
        <v>154</v>
      </c>
      <c r="C23" s="939"/>
      <c r="D23" s="544" t="s">
        <v>3214</v>
      </c>
      <c r="E23" s="544" t="s">
        <v>3215</v>
      </c>
      <c r="F23" s="544" t="s">
        <v>3216</v>
      </c>
      <c r="G23" s="544" t="s">
        <v>158</v>
      </c>
      <c r="H23" s="544" t="s">
        <v>159</v>
      </c>
      <c r="I23" s="607" t="s">
        <v>3217</v>
      </c>
      <c r="J23" s="271">
        <v>81308</v>
      </c>
      <c r="K23" s="271">
        <v>81308</v>
      </c>
      <c r="L23" s="608" t="s">
        <v>161</v>
      </c>
      <c r="M23" s="607" t="s">
        <v>162</v>
      </c>
      <c r="N23" s="271">
        <f t="shared" ref="N23:N46" si="0">(J23/K23)*100</f>
        <v>100</v>
      </c>
      <c r="O23" s="494">
        <v>78099</v>
      </c>
      <c r="P23" s="161" t="s">
        <v>2877</v>
      </c>
      <c r="Q23" s="3"/>
      <c r="R23" s="530"/>
      <c r="S23" s="532"/>
      <c r="T23" s="532"/>
      <c r="U23" s="532"/>
      <c r="V23" s="532"/>
      <c r="W23" s="532"/>
      <c r="X23" s="532"/>
      <c r="Y23" s="532"/>
      <c r="Z23" s="532"/>
    </row>
    <row r="24" spans="1:26" ht="161.25" customHeight="1">
      <c r="A24" s="591">
        <v>1</v>
      </c>
      <c r="B24" s="994" t="s">
        <v>164</v>
      </c>
      <c r="C24" s="939"/>
      <c r="D24" s="544" t="s">
        <v>3218</v>
      </c>
      <c r="E24" s="544" t="s">
        <v>3219</v>
      </c>
      <c r="F24" s="544" t="s">
        <v>3220</v>
      </c>
      <c r="G24" s="544" t="s">
        <v>158</v>
      </c>
      <c r="H24" s="544" t="s">
        <v>159</v>
      </c>
      <c r="I24" s="607" t="s">
        <v>3221</v>
      </c>
      <c r="J24" s="271">
        <v>61600</v>
      </c>
      <c r="K24" s="271">
        <v>80000</v>
      </c>
      <c r="L24" s="608" t="s">
        <v>161</v>
      </c>
      <c r="M24" s="607" t="s">
        <v>162</v>
      </c>
      <c r="N24" s="271">
        <f t="shared" si="0"/>
        <v>77</v>
      </c>
      <c r="O24" s="494">
        <v>51000</v>
      </c>
      <c r="P24" s="161" t="s">
        <v>3222</v>
      </c>
      <c r="Q24" s="248" t="s">
        <v>3223</v>
      </c>
      <c r="R24" s="530"/>
      <c r="S24" s="532"/>
      <c r="T24" s="532"/>
      <c r="U24" s="532"/>
      <c r="V24" s="532"/>
      <c r="W24" s="532"/>
      <c r="X24" s="532"/>
      <c r="Y24" s="532"/>
      <c r="Z24" s="532"/>
    </row>
    <row r="25" spans="1:26" ht="150" customHeight="1">
      <c r="A25" s="591">
        <v>1</v>
      </c>
      <c r="B25" s="994" t="s">
        <v>171</v>
      </c>
      <c r="C25" s="939"/>
      <c r="D25" s="544" t="s">
        <v>3224</v>
      </c>
      <c r="E25" s="544" t="s">
        <v>3225</v>
      </c>
      <c r="F25" s="544" t="s">
        <v>3226</v>
      </c>
      <c r="G25" s="544" t="s">
        <v>158</v>
      </c>
      <c r="H25" s="544" t="s">
        <v>175</v>
      </c>
      <c r="I25" s="607" t="s">
        <v>3227</v>
      </c>
      <c r="J25" s="271">
        <v>2865</v>
      </c>
      <c r="K25" s="271">
        <v>2865</v>
      </c>
      <c r="L25" s="608" t="s">
        <v>169</v>
      </c>
      <c r="M25" s="607" t="s">
        <v>162</v>
      </c>
      <c r="N25" s="271">
        <f t="shared" si="0"/>
        <v>100</v>
      </c>
      <c r="O25" s="494">
        <v>2984</v>
      </c>
      <c r="P25" s="161" t="s">
        <v>2877</v>
      </c>
      <c r="Q25" s="161" t="s">
        <v>3228</v>
      </c>
      <c r="R25" s="609" t="s">
        <v>180</v>
      </c>
      <c r="S25" s="532"/>
      <c r="T25" s="532"/>
      <c r="U25" s="532"/>
      <c r="V25" s="532"/>
      <c r="W25" s="532"/>
      <c r="X25" s="532"/>
      <c r="Y25" s="532"/>
      <c r="Z25" s="532"/>
    </row>
    <row r="26" spans="1:26" ht="150" customHeight="1">
      <c r="A26" s="591">
        <v>1</v>
      </c>
      <c r="B26" s="994" t="s">
        <v>181</v>
      </c>
      <c r="C26" s="939"/>
      <c r="D26" s="544" t="s">
        <v>3229</v>
      </c>
      <c r="E26" s="544" t="s">
        <v>3230</v>
      </c>
      <c r="F26" s="544" t="s">
        <v>3231</v>
      </c>
      <c r="G26" s="544" t="s">
        <v>158</v>
      </c>
      <c r="H26" s="544" t="s">
        <v>175</v>
      </c>
      <c r="I26" s="607" t="s">
        <v>3232</v>
      </c>
      <c r="J26" s="271">
        <v>36</v>
      </c>
      <c r="K26" s="271">
        <v>36</v>
      </c>
      <c r="L26" s="608" t="s">
        <v>177</v>
      </c>
      <c r="M26" s="607" t="s">
        <v>162</v>
      </c>
      <c r="N26" s="271">
        <f t="shared" si="0"/>
        <v>100</v>
      </c>
      <c r="O26" s="494">
        <v>36</v>
      </c>
      <c r="P26" s="161" t="s">
        <v>3233</v>
      </c>
      <c r="Q26" s="161" t="s">
        <v>3234</v>
      </c>
      <c r="R26" s="530"/>
      <c r="S26" s="532"/>
      <c r="T26" s="532"/>
      <c r="U26" s="532"/>
      <c r="V26" s="532"/>
      <c r="W26" s="532"/>
      <c r="X26" s="532"/>
      <c r="Y26" s="532"/>
      <c r="Z26" s="532"/>
    </row>
    <row r="27" spans="1:26" ht="150" customHeight="1">
      <c r="A27" s="591">
        <v>1</v>
      </c>
      <c r="B27" s="994" t="s">
        <v>188</v>
      </c>
      <c r="C27" s="939"/>
      <c r="D27" s="542" t="s">
        <v>3235</v>
      </c>
      <c r="E27" s="544" t="s">
        <v>3236</v>
      </c>
      <c r="F27" s="542" t="s">
        <v>3237</v>
      </c>
      <c r="G27" s="544" t="s">
        <v>158</v>
      </c>
      <c r="H27" s="544" t="s">
        <v>175</v>
      </c>
      <c r="I27" s="610" t="s">
        <v>3238</v>
      </c>
      <c r="J27" s="271">
        <v>840</v>
      </c>
      <c r="K27" s="271">
        <v>840</v>
      </c>
      <c r="L27" s="608" t="s">
        <v>177</v>
      </c>
      <c r="M27" s="607" t="s">
        <v>162</v>
      </c>
      <c r="N27" s="271">
        <f t="shared" si="0"/>
        <v>100</v>
      </c>
      <c r="O27" s="494">
        <v>800</v>
      </c>
      <c r="P27" s="161" t="s">
        <v>3233</v>
      </c>
      <c r="Q27" s="161" t="s">
        <v>3234</v>
      </c>
      <c r="R27" s="530"/>
      <c r="S27" s="532"/>
      <c r="T27" s="532"/>
      <c r="U27" s="532"/>
      <c r="V27" s="532"/>
      <c r="W27" s="532"/>
      <c r="X27" s="532"/>
      <c r="Y27" s="532"/>
      <c r="Z27" s="532"/>
    </row>
    <row r="28" spans="1:26" ht="150" customHeight="1">
      <c r="A28" s="591">
        <v>1</v>
      </c>
      <c r="B28" s="994" t="s">
        <v>195</v>
      </c>
      <c r="C28" s="939"/>
      <c r="D28" s="544" t="s">
        <v>3239</v>
      </c>
      <c r="E28" s="544" t="s">
        <v>3240</v>
      </c>
      <c r="F28" s="544" t="s">
        <v>3241</v>
      </c>
      <c r="G28" s="544" t="s">
        <v>158</v>
      </c>
      <c r="H28" s="544" t="s">
        <v>175</v>
      </c>
      <c r="I28" s="607" t="s">
        <v>3238</v>
      </c>
      <c r="J28" s="271">
        <v>450</v>
      </c>
      <c r="K28" s="271">
        <v>450</v>
      </c>
      <c r="L28" s="608" t="s">
        <v>177</v>
      </c>
      <c r="M28" s="607" t="s">
        <v>162</v>
      </c>
      <c r="N28" s="271">
        <f t="shared" si="0"/>
        <v>100</v>
      </c>
      <c r="O28" s="494">
        <v>400</v>
      </c>
      <c r="P28" s="161" t="s">
        <v>3233</v>
      </c>
      <c r="Q28" s="161" t="s">
        <v>3234</v>
      </c>
      <c r="R28" s="530"/>
      <c r="S28" s="532"/>
      <c r="T28" s="532"/>
      <c r="U28" s="532"/>
      <c r="V28" s="532"/>
      <c r="W28" s="532"/>
      <c r="X28" s="532"/>
      <c r="Y28" s="532"/>
      <c r="Z28" s="532"/>
    </row>
    <row r="29" spans="1:26" ht="150" customHeight="1">
      <c r="A29" s="591">
        <v>1</v>
      </c>
      <c r="B29" s="994" t="s">
        <v>550</v>
      </c>
      <c r="C29" s="939"/>
      <c r="D29" s="544" t="s">
        <v>3242</v>
      </c>
      <c r="E29" s="611" t="s">
        <v>3243</v>
      </c>
      <c r="F29" s="544" t="s">
        <v>3244</v>
      </c>
      <c r="G29" s="544" t="s">
        <v>158</v>
      </c>
      <c r="H29" s="544" t="s">
        <v>175</v>
      </c>
      <c r="I29" s="607" t="s">
        <v>3238</v>
      </c>
      <c r="J29" s="271">
        <v>840</v>
      </c>
      <c r="K29" s="271">
        <v>840</v>
      </c>
      <c r="L29" s="608" t="s">
        <v>177</v>
      </c>
      <c r="M29" s="607" t="s">
        <v>162</v>
      </c>
      <c r="N29" s="271">
        <f t="shared" si="0"/>
        <v>100</v>
      </c>
      <c r="O29" s="494">
        <v>1000</v>
      </c>
      <c r="P29" s="161" t="s">
        <v>3233</v>
      </c>
      <c r="Q29" s="161" t="s">
        <v>3234</v>
      </c>
      <c r="R29" s="530"/>
      <c r="S29" s="532"/>
      <c r="T29" s="532"/>
      <c r="U29" s="532"/>
      <c r="V29" s="532"/>
      <c r="W29" s="532"/>
      <c r="X29" s="532"/>
      <c r="Y29" s="532"/>
      <c r="Z29" s="532"/>
    </row>
    <row r="30" spans="1:26" ht="150" customHeight="1">
      <c r="A30" s="591">
        <v>1</v>
      </c>
      <c r="B30" s="994" t="s">
        <v>201</v>
      </c>
      <c r="C30" s="939"/>
      <c r="D30" s="544" t="s">
        <v>3245</v>
      </c>
      <c r="E30" s="544" t="s">
        <v>3246</v>
      </c>
      <c r="F30" s="544" t="s">
        <v>3247</v>
      </c>
      <c r="G30" s="544" t="s">
        <v>158</v>
      </c>
      <c r="H30" s="544" t="s">
        <v>175</v>
      </c>
      <c r="I30" s="607" t="s">
        <v>3248</v>
      </c>
      <c r="J30" s="271">
        <v>9</v>
      </c>
      <c r="K30" s="271">
        <v>9</v>
      </c>
      <c r="L30" s="608" t="s">
        <v>177</v>
      </c>
      <c r="M30" s="607" t="s">
        <v>162</v>
      </c>
      <c r="N30" s="271">
        <f t="shared" si="0"/>
        <v>100</v>
      </c>
      <c r="O30" s="494">
        <v>7</v>
      </c>
      <c r="P30" s="161" t="s">
        <v>3249</v>
      </c>
      <c r="Q30" s="161" t="s">
        <v>3250</v>
      </c>
      <c r="R30" s="530"/>
      <c r="S30" s="532"/>
      <c r="T30" s="532"/>
      <c r="U30" s="532"/>
      <c r="V30" s="532"/>
      <c r="W30" s="532"/>
      <c r="X30" s="532"/>
      <c r="Y30" s="532"/>
      <c r="Z30" s="532"/>
    </row>
    <row r="31" spans="1:26" ht="150" customHeight="1">
      <c r="A31" s="591">
        <v>1</v>
      </c>
      <c r="B31" s="994" t="s">
        <v>968</v>
      </c>
      <c r="C31" s="939"/>
      <c r="D31" s="544" t="s">
        <v>3251</v>
      </c>
      <c r="E31" s="544" t="s">
        <v>3252</v>
      </c>
      <c r="F31" s="544" t="s">
        <v>3253</v>
      </c>
      <c r="G31" s="544" t="s">
        <v>158</v>
      </c>
      <c r="H31" s="544" t="s">
        <v>175</v>
      </c>
      <c r="I31" s="607" t="s">
        <v>3254</v>
      </c>
      <c r="J31" s="271">
        <v>60</v>
      </c>
      <c r="K31" s="271">
        <v>60</v>
      </c>
      <c r="L31" s="608" t="s">
        <v>177</v>
      </c>
      <c r="M31" s="607" t="s">
        <v>162</v>
      </c>
      <c r="N31" s="271">
        <f t="shared" si="0"/>
        <v>100</v>
      </c>
      <c r="O31" s="494">
        <v>60</v>
      </c>
      <c r="P31" s="161" t="s">
        <v>3233</v>
      </c>
      <c r="Q31" s="161" t="s">
        <v>3234</v>
      </c>
      <c r="R31" s="530"/>
      <c r="S31" s="532"/>
      <c r="T31" s="532"/>
      <c r="U31" s="532"/>
      <c r="V31" s="532"/>
      <c r="W31" s="532"/>
      <c r="X31" s="532"/>
      <c r="Y31" s="532"/>
      <c r="Z31" s="532"/>
    </row>
    <row r="32" spans="1:26" ht="150" customHeight="1">
      <c r="A32" s="591">
        <v>1</v>
      </c>
      <c r="B32" s="994" t="s">
        <v>972</v>
      </c>
      <c r="C32" s="939"/>
      <c r="D32" s="544" t="s">
        <v>3255</v>
      </c>
      <c r="E32" s="544" t="s">
        <v>3256</v>
      </c>
      <c r="F32" s="561" t="s">
        <v>3257</v>
      </c>
      <c r="G32" s="544" t="s">
        <v>158</v>
      </c>
      <c r="H32" s="544" t="s">
        <v>175</v>
      </c>
      <c r="I32" s="607" t="s">
        <v>3258</v>
      </c>
      <c r="J32" s="271">
        <v>180</v>
      </c>
      <c r="K32" s="271">
        <v>180</v>
      </c>
      <c r="L32" s="608" t="s">
        <v>177</v>
      </c>
      <c r="M32" s="607" t="s">
        <v>162</v>
      </c>
      <c r="N32" s="271">
        <f t="shared" si="0"/>
        <v>100</v>
      </c>
      <c r="O32" s="494">
        <v>201</v>
      </c>
      <c r="P32" s="161" t="s">
        <v>3259</v>
      </c>
      <c r="Q32" s="161" t="s">
        <v>3260</v>
      </c>
      <c r="R32" s="530"/>
      <c r="S32" s="532"/>
      <c r="T32" s="532"/>
      <c r="U32" s="532"/>
      <c r="V32" s="532"/>
      <c r="W32" s="532"/>
      <c r="X32" s="532"/>
      <c r="Y32" s="532"/>
      <c r="Z32" s="532"/>
    </row>
    <row r="33" spans="1:26" ht="150" customHeight="1">
      <c r="A33" s="591">
        <v>1</v>
      </c>
      <c r="B33" s="994" t="s">
        <v>978</v>
      </c>
      <c r="C33" s="939"/>
      <c r="D33" s="544" t="s">
        <v>3261</v>
      </c>
      <c r="E33" s="544" t="s">
        <v>3262</v>
      </c>
      <c r="F33" s="544" t="s">
        <v>3263</v>
      </c>
      <c r="G33" s="544" t="s">
        <v>158</v>
      </c>
      <c r="H33" s="544" t="s">
        <v>175</v>
      </c>
      <c r="I33" s="607" t="s">
        <v>3238</v>
      </c>
      <c r="J33" s="271">
        <v>450</v>
      </c>
      <c r="K33" s="271">
        <v>450</v>
      </c>
      <c r="L33" s="608" t="s">
        <v>177</v>
      </c>
      <c r="M33" s="607" t="s">
        <v>162</v>
      </c>
      <c r="N33" s="271">
        <f t="shared" si="0"/>
        <v>100</v>
      </c>
      <c r="O33" s="494">
        <v>480</v>
      </c>
      <c r="P33" s="161" t="s">
        <v>3233</v>
      </c>
      <c r="Q33" s="161" t="s">
        <v>3234</v>
      </c>
      <c r="R33" s="530"/>
      <c r="S33" s="532"/>
      <c r="T33" s="532"/>
      <c r="U33" s="532"/>
      <c r="V33" s="532"/>
      <c r="W33" s="532"/>
      <c r="X33" s="532"/>
      <c r="Y33" s="532"/>
      <c r="Z33" s="532"/>
    </row>
    <row r="34" spans="1:26" ht="150" customHeight="1">
      <c r="A34" s="591">
        <v>1</v>
      </c>
      <c r="B34" s="994" t="s">
        <v>207</v>
      </c>
      <c r="C34" s="939"/>
      <c r="D34" s="544" t="s">
        <v>3264</v>
      </c>
      <c r="E34" s="544" t="s">
        <v>3265</v>
      </c>
      <c r="F34" s="544" t="s">
        <v>3266</v>
      </c>
      <c r="G34" s="544" t="s">
        <v>158</v>
      </c>
      <c r="H34" s="544" t="s">
        <v>175</v>
      </c>
      <c r="I34" s="607" t="s">
        <v>3267</v>
      </c>
      <c r="J34" s="271">
        <v>51431</v>
      </c>
      <c r="K34" s="271">
        <v>51431</v>
      </c>
      <c r="L34" s="608" t="s">
        <v>169</v>
      </c>
      <c r="M34" s="607" t="s">
        <v>162</v>
      </c>
      <c r="N34" s="271">
        <f t="shared" si="0"/>
        <v>100</v>
      </c>
      <c r="O34" s="494">
        <v>49603</v>
      </c>
      <c r="P34" s="161" t="s">
        <v>2877</v>
      </c>
      <c r="Q34" s="248" t="s">
        <v>3268</v>
      </c>
      <c r="R34" s="609" t="s">
        <v>180</v>
      </c>
      <c r="S34" s="532"/>
      <c r="T34" s="532"/>
      <c r="U34" s="532"/>
      <c r="V34" s="532"/>
      <c r="W34" s="532"/>
      <c r="X34" s="532"/>
      <c r="Y34" s="532"/>
      <c r="Z34" s="532"/>
    </row>
    <row r="35" spans="1:26" ht="150" customHeight="1">
      <c r="A35" s="591">
        <v>1</v>
      </c>
      <c r="B35" s="994" t="s">
        <v>214</v>
      </c>
      <c r="C35" s="939"/>
      <c r="D35" s="544" t="s">
        <v>3269</v>
      </c>
      <c r="E35" s="544" t="s">
        <v>3270</v>
      </c>
      <c r="F35" s="544" t="s">
        <v>3271</v>
      </c>
      <c r="G35" s="544" t="s">
        <v>158</v>
      </c>
      <c r="H35" s="544" t="s">
        <v>175</v>
      </c>
      <c r="I35" s="607" t="s">
        <v>3272</v>
      </c>
      <c r="J35" s="271">
        <v>1200</v>
      </c>
      <c r="K35" s="271">
        <v>1200</v>
      </c>
      <c r="L35" s="608" t="s">
        <v>177</v>
      </c>
      <c r="M35" s="607" t="s">
        <v>162</v>
      </c>
      <c r="N35" s="271">
        <f t="shared" si="0"/>
        <v>100</v>
      </c>
      <c r="O35" s="494">
        <v>1600</v>
      </c>
      <c r="P35" s="161" t="s">
        <v>3233</v>
      </c>
      <c r="Q35" s="248" t="s">
        <v>3273</v>
      </c>
      <c r="R35" s="530"/>
      <c r="S35" s="532"/>
      <c r="T35" s="532"/>
      <c r="U35" s="532"/>
      <c r="V35" s="532"/>
      <c r="W35" s="532"/>
      <c r="X35" s="532"/>
      <c r="Y35" s="532"/>
      <c r="Z35" s="532"/>
    </row>
    <row r="36" spans="1:26" ht="150" customHeight="1">
      <c r="A36" s="591">
        <v>1</v>
      </c>
      <c r="B36" s="994" t="s">
        <v>220</v>
      </c>
      <c r="C36" s="939"/>
      <c r="D36" s="544" t="s">
        <v>3274</v>
      </c>
      <c r="E36" s="544" t="s">
        <v>3275</v>
      </c>
      <c r="F36" s="544" t="s">
        <v>3276</v>
      </c>
      <c r="G36" s="544" t="s">
        <v>158</v>
      </c>
      <c r="H36" s="544" t="s">
        <v>175</v>
      </c>
      <c r="I36" s="607" t="s">
        <v>2929</v>
      </c>
      <c r="J36" s="271">
        <v>800</v>
      </c>
      <c r="K36" s="271">
        <v>800</v>
      </c>
      <c r="L36" s="608" t="s">
        <v>177</v>
      </c>
      <c r="M36" s="607" t="s">
        <v>162</v>
      </c>
      <c r="N36" s="271">
        <f t="shared" si="0"/>
        <v>100</v>
      </c>
      <c r="O36" s="494">
        <v>760</v>
      </c>
      <c r="P36" s="161" t="s">
        <v>3233</v>
      </c>
      <c r="Q36" s="161" t="s">
        <v>3277</v>
      </c>
      <c r="R36" s="530"/>
      <c r="S36" s="532"/>
      <c r="T36" s="532"/>
      <c r="U36" s="532"/>
      <c r="V36" s="532"/>
      <c r="W36" s="532"/>
      <c r="X36" s="532"/>
      <c r="Y36" s="532"/>
      <c r="Z36" s="532"/>
    </row>
    <row r="37" spans="1:26" ht="150" customHeight="1">
      <c r="A37" s="591">
        <v>1</v>
      </c>
      <c r="B37" s="994" t="s">
        <v>226</v>
      </c>
      <c r="C37" s="939"/>
      <c r="D37" s="544" t="s">
        <v>3278</v>
      </c>
      <c r="E37" s="544" t="s">
        <v>3279</v>
      </c>
      <c r="F37" s="544" t="s">
        <v>3280</v>
      </c>
      <c r="G37" s="544" t="s">
        <v>158</v>
      </c>
      <c r="H37" s="544" t="s">
        <v>175</v>
      </c>
      <c r="I37" s="607" t="s">
        <v>3281</v>
      </c>
      <c r="J37" s="271">
        <v>96</v>
      </c>
      <c r="K37" s="271">
        <v>96</v>
      </c>
      <c r="L37" s="608" t="s">
        <v>177</v>
      </c>
      <c r="M37" s="607" t="s">
        <v>162</v>
      </c>
      <c r="N37" s="271">
        <f t="shared" si="0"/>
        <v>100</v>
      </c>
      <c r="O37" s="494">
        <v>110</v>
      </c>
      <c r="P37" s="161" t="s">
        <v>3233</v>
      </c>
      <c r="Q37" s="161" t="s">
        <v>3282</v>
      </c>
      <c r="R37" s="530"/>
      <c r="S37" s="532"/>
      <c r="T37" s="532"/>
      <c r="U37" s="532"/>
      <c r="V37" s="532"/>
      <c r="W37" s="532"/>
      <c r="X37" s="532"/>
      <c r="Y37" s="532"/>
      <c r="Z37" s="532"/>
    </row>
    <row r="38" spans="1:26" ht="150" customHeight="1">
      <c r="A38" s="591">
        <v>1</v>
      </c>
      <c r="B38" s="994" t="s">
        <v>583</v>
      </c>
      <c r="C38" s="939"/>
      <c r="D38" s="544" t="s">
        <v>3283</v>
      </c>
      <c r="E38" s="544" t="s">
        <v>3284</v>
      </c>
      <c r="F38" s="544" t="s">
        <v>3285</v>
      </c>
      <c r="G38" s="544" t="s">
        <v>158</v>
      </c>
      <c r="H38" s="544" t="s">
        <v>175</v>
      </c>
      <c r="I38" s="607" t="s">
        <v>3286</v>
      </c>
      <c r="J38" s="271">
        <v>25</v>
      </c>
      <c r="K38" s="271">
        <v>25</v>
      </c>
      <c r="L38" s="608" t="s">
        <v>177</v>
      </c>
      <c r="M38" s="607" t="s">
        <v>162</v>
      </c>
      <c r="N38" s="271">
        <f t="shared" si="0"/>
        <v>100</v>
      </c>
      <c r="O38" s="494">
        <v>23</v>
      </c>
      <c r="P38" s="161" t="s">
        <v>3249</v>
      </c>
      <c r="Q38" s="248" t="s">
        <v>3287</v>
      </c>
      <c r="R38" s="530"/>
      <c r="S38" s="532"/>
      <c r="T38" s="532"/>
      <c r="U38" s="532"/>
      <c r="V38" s="532"/>
      <c r="W38" s="532"/>
      <c r="X38" s="532"/>
      <c r="Y38" s="532"/>
      <c r="Z38" s="532"/>
    </row>
    <row r="39" spans="1:26" ht="150" customHeight="1">
      <c r="A39" s="591">
        <v>1</v>
      </c>
      <c r="B39" s="994" t="s">
        <v>778</v>
      </c>
      <c r="C39" s="939"/>
      <c r="D39" s="544" t="s">
        <v>3288</v>
      </c>
      <c r="E39" s="544" t="s">
        <v>3289</v>
      </c>
      <c r="F39" s="544" t="s">
        <v>3290</v>
      </c>
      <c r="G39" s="544" t="s">
        <v>158</v>
      </c>
      <c r="H39" s="544" t="s">
        <v>175</v>
      </c>
      <c r="I39" s="607" t="s">
        <v>3291</v>
      </c>
      <c r="J39" s="271">
        <v>5000</v>
      </c>
      <c r="K39" s="271">
        <v>5000</v>
      </c>
      <c r="L39" s="608" t="s">
        <v>177</v>
      </c>
      <c r="M39" s="607" t="s">
        <v>162</v>
      </c>
      <c r="N39" s="271">
        <f t="shared" si="0"/>
        <v>100</v>
      </c>
      <c r="O39" s="494">
        <v>4350</v>
      </c>
      <c r="P39" s="161" t="s">
        <v>3249</v>
      </c>
      <c r="Q39" s="248" t="s">
        <v>3292</v>
      </c>
      <c r="R39" s="530"/>
      <c r="S39" s="532"/>
      <c r="T39" s="532"/>
      <c r="U39" s="532"/>
      <c r="V39" s="532"/>
      <c r="W39" s="532"/>
      <c r="X39" s="532"/>
      <c r="Y39" s="532"/>
      <c r="Z39" s="532"/>
    </row>
    <row r="40" spans="1:26" ht="144.75" customHeight="1">
      <c r="A40" s="591">
        <v>1</v>
      </c>
      <c r="B40" s="994" t="s">
        <v>783</v>
      </c>
      <c r="C40" s="939"/>
      <c r="D40" s="544" t="s">
        <v>3293</v>
      </c>
      <c r="E40" s="544" t="s">
        <v>3294</v>
      </c>
      <c r="F40" s="544" t="s">
        <v>3295</v>
      </c>
      <c r="G40" s="544" t="s">
        <v>158</v>
      </c>
      <c r="H40" s="544" t="s">
        <v>175</v>
      </c>
      <c r="I40" s="607" t="s">
        <v>3296</v>
      </c>
      <c r="J40" s="271">
        <v>6000</v>
      </c>
      <c r="K40" s="271">
        <v>6000</v>
      </c>
      <c r="L40" s="608" t="s">
        <v>177</v>
      </c>
      <c r="M40" s="607" t="s">
        <v>162</v>
      </c>
      <c r="N40" s="271">
        <f t="shared" si="0"/>
        <v>100</v>
      </c>
      <c r="O40" s="494">
        <v>6000</v>
      </c>
      <c r="P40" s="161" t="s">
        <v>3297</v>
      </c>
      <c r="Q40" s="161" t="s">
        <v>3298</v>
      </c>
      <c r="R40" s="612"/>
      <c r="S40" s="613"/>
      <c r="T40" s="613"/>
      <c r="U40" s="613"/>
      <c r="V40" s="613"/>
      <c r="W40" s="613"/>
      <c r="X40" s="613"/>
      <c r="Y40" s="613"/>
      <c r="Z40" s="613"/>
    </row>
    <row r="41" spans="1:26" ht="150" customHeight="1">
      <c r="A41" s="591">
        <v>1</v>
      </c>
      <c r="B41" s="994" t="s">
        <v>790</v>
      </c>
      <c r="C41" s="939"/>
      <c r="D41" s="544" t="s">
        <v>3299</v>
      </c>
      <c r="E41" s="544" t="s">
        <v>3300</v>
      </c>
      <c r="F41" s="544" t="s">
        <v>3301</v>
      </c>
      <c r="G41" s="544" t="s">
        <v>158</v>
      </c>
      <c r="H41" s="544" t="s">
        <v>175</v>
      </c>
      <c r="I41" s="607" t="s">
        <v>3302</v>
      </c>
      <c r="J41" s="271">
        <v>35000</v>
      </c>
      <c r="K41" s="271">
        <v>35000</v>
      </c>
      <c r="L41" s="608" t="s">
        <v>177</v>
      </c>
      <c r="M41" s="607" t="s">
        <v>162</v>
      </c>
      <c r="N41" s="271">
        <f>(J41/K41)*100</f>
        <v>100</v>
      </c>
      <c r="O41" s="494">
        <v>34000</v>
      </c>
      <c r="P41" s="161" t="s">
        <v>3297</v>
      </c>
      <c r="Q41" s="161" t="s">
        <v>3303</v>
      </c>
      <c r="R41" s="530"/>
      <c r="S41" s="532"/>
      <c r="T41" s="532"/>
      <c r="U41" s="532"/>
      <c r="V41" s="532"/>
      <c r="W41" s="532"/>
      <c r="X41" s="532"/>
      <c r="Y41" s="532"/>
      <c r="Z41" s="532"/>
    </row>
    <row r="42" spans="1:26" ht="150" customHeight="1">
      <c r="A42" s="591">
        <v>1</v>
      </c>
      <c r="B42" s="994" t="s">
        <v>3304</v>
      </c>
      <c r="C42" s="939"/>
      <c r="D42" s="495" t="s">
        <v>3305</v>
      </c>
      <c r="E42" s="559" t="s">
        <v>3306</v>
      </c>
      <c r="F42" s="559" t="s">
        <v>3307</v>
      </c>
      <c r="G42" s="559" t="s">
        <v>591</v>
      </c>
      <c r="H42" s="559" t="s">
        <v>175</v>
      </c>
      <c r="I42" s="614" t="s">
        <v>2876</v>
      </c>
      <c r="J42" s="271">
        <v>3310</v>
      </c>
      <c r="K42" s="271">
        <v>3310</v>
      </c>
      <c r="L42" s="559" t="s">
        <v>177</v>
      </c>
      <c r="M42" s="614" t="s">
        <v>162</v>
      </c>
      <c r="N42" s="271">
        <f t="shared" si="0"/>
        <v>100</v>
      </c>
      <c r="O42" s="494">
        <v>2760</v>
      </c>
      <c r="P42" s="161" t="s">
        <v>3308</v>
      </c>
      <c r="Q42" s="161" t="s">
        <v>3309</v>
      </c>
      <c r="R42" s="615"/>
      <c r="S42" s="532"/>
      <c r="T42" s="532"/>
      <c r="U42" s="532"/>
      <c r="V42" s="532"/>
      <c r="W42" s="532"/>
      <c r="X42" s="532"/>
      <c r="Y42" s="532"/>
      <c r="Z42" s="532"/>
    </row>
    <row r="43" spans="1:26" ht="150" customHeight="1">
      <c r="A43" s="591">
        <v>1</v>
      </c>
      <c r="B43" s="994" t="s">
        <v>233</v>
      </c>
      <c r="C43" s="939"/>
      <c r="D43" s="544" t="s">
        <v>3310</v>
      </c>
      <c r="E43" s="544" t="s">
        <v>3311</v>
      </c>
      <c r="F43" s="544" t="s">
        <v>3312</v>
      </c>
      <c r="G43" s="544" t="s">
        <v>158</v>
      </c>
      <c r="H43" s="544" t="s">
        <v>175</v>
      </c>
      <c r="I43" s="607" t="s">
        <v>3238</v>
      </c>
      <c r="J43" s="271">
        <v>27012</v>
      </c>
      <c r="K43" s="271">
        <v>27012</v>
      </c>
      <c r="L43" s="608" t="s">
        <v>169</v>
      </c>
      <c r="M43" s="607" t="s">
        <v>162</v>
      </c>
      <c r="N43" s="271">
        <f t="shared" si="0"/>
        <v>100</v>
      </c>
      <c r="O43" s="494">
        <v>25512</v>
      </c>
      <c r="P43" s="161" t="s">
        <v>3313</v>
      </c>
      <c r="Q43" s="161" t="s">
        <v>3314</v>
      </c>
      <c r="R43" s="616" t="s">
        <v>180</v>
      </c>
      <c r="S43" s="532"/>
      <c r="T43" s="532"/>
      <c r="U43" s="532"/>
      <c r="V43" s="532"/>
      <c r="W43" s="532"/>
      <c r="X43" s="532"/>
      <c r="Y43" s="532"/>
      <c r="Z43" s="532"/>
    </row>
    <row r="44" spans="1:26" ht="150" customHeight="1">
      <c r="A44" s="591">
        <v>1</v>
      </c>
      <c r="B44" s="994" t="s">
        <v>239</v>
      </c>
      <c r="C44" s="939"/>
      <c r="D44" s="544" t="s">
        <v>3315</v>
      </c>
      <c r="E44" s="544" t="s">
        <v>3316</v>
      </c>
      <c r="F44" s="544" t="s">
        <v>3317</v>
      </c>
      <c r="G44" s="544" t="s">
        <v>158</v>
      </c>
      <c r="H44" s="544" t="s">
        <v>175</v>
      </c>
      <c r="I44" s="607" t="s">
        <v>3318</v>
      </c>
      <c r="J44" s="271">
        <v>12</v>
      </c>
      <c r="K44" s="271">
        <v>12</v>
      </c>
      <c r="L44" s="608" t="s">
        <v>177</v>
      </c>
      <c r="M44" s="607" t="s">
        <v>162</v>
      </c>
      <c r="N44" s="271">
        <f t="shared" si="0"/>
        <v>100</v>
      </c>
      <c r="O44" s="494">
        <v>12</v>
      </c>
      <c r="P44" s="161" t="s">
        <v>3313</v>
      </c>
      <c r="Q44" s="161" t="s">
        <v>3319</v>
      </c>
      <c r="R44" s="530"/>
      <c r="S44" s="532"/>
      <c r="T44" s="532"/>
      <c r="U44" s="532"/>
      <c r="V44" s="532"/>
      <c r="W44" s="532"/>
      <c r="X44" s="532"/>
      <c r="Y44" s="532"/>
      <c r="Z44" s="532"/>
    </row>
    <row r="45" spans="1:26" ht="150" customHeight="1">
      <c r="A45" s="591">
        <v>1</v>
      </c>
      <c r="B45" s="994" t="s">
        <v>245</v>
      </c>
      <c r="C45" s="939"/>
      <c r="D45" s="544" t="s">
        <v>3320</v>
      </c>
      <c r="E45" s="561" t="s">
        <v>3321</v>
      </c>
      <c r="F45" s="544" t="s">
        <v>3322</v>
      </c>
      <c r="G45" s="544" t="s">
        <v>158</v>
      </c>
      <c r="H45" s="544" t="s">
        <v>175</v>
      </c>
      <c r="I45" s="617" t="s">
        <v>3323</v>
      </c>
      <c r="J45" s="271">
        <v>16000</v>
      </c>
      <c r="K45" s="271">
        <v>16000</v>
      </c>
      <c r="L45" s="608" t="s">
        <v>177</v>
      </c>
      <c r="M45" s="607" t="s">
        <v>162</v>
      </c>
      <c r="N45" s="271">
        <f t="shared" si="0"/>
        <v>100</v>
      </c>
      <c r="O45" s="494">
        <v>15000</v>
      </c>
      <c r="P45" s="161" t="s">
        <v>3313</v>
      </c>
      <c r="Q45" s="161" t="s">
        <v>3324</v>
      </c>
      <c r="R45" s="530"/>
      <c r="S45" s="532"/>
      <c r="T45" s="532"/>
      <c r="U45" s="532"/>
      <c r="V45" s="532"/>
      <c r="W45" s="532"/>
      <c r="X45" s="532"/>
      <c r="Y45" s="532"/>
      <c r="Z45" s="532"/>
    </row>
    <row r="46" spans="1:26" ht="150" customHeight="1">
      <c r="A46" s="591">
        <v>1</v>
      </c>
      <c r="B46" s="994" t="s">
        <v>251</v>
      </c>
      <c r="C46" s="939"/>
      <c r="D46" s="542" t="s">
        <v>3325</v>
      </c>
      <c r="E46" s="561" t="s">
        <v>3326</v>
      </c>
      <c r="F46" s="561" t="s">
        <v>3327</v>
      </c>
      <c r="G46" s="542" t="s">
        <v>158</v>
      </c>
      <c r="H46" s="542" t="s">
        <v>175</v>
      </c>
      <c r="I46" s="617" t="s">
        <v>3323</v>
      </c>
      <c r="J46" s="271">
        <v>11000</v>
      </c>
      <c r="K46" s="271">
        <v>11000</v>
      </c>
      <c r="L46" s="618" t="s">
        <v>177</v>
      </c>
      <c r="M46" s="610" t="s">
        <v>162</v>
      </c>
      <c r="N46" s="271">
        <f t="shared" si="0"/>
        <v>100</v>
      </c>
      <c r="O46" s="494">
        <v>10500</v>
      </c>
      <c r="P46" s="161" t="s">
        <v>3313</v>
      </c>
      <c r="Q46" s="161" t="s">
        <v>3328</v>
      </c>
      <c r="R46" s="615" t="s">
        <v>3329</v>
      </c>
      <c r="S46" s="532"/>
      <c r="T46" s="532"/>
      <c r="U46" s="532"/>
      <c r="V46" s="532"/>
      <c r="W46" s="532"/>
      <c r="X46" s="532"/>
      <c r="Y46" s="532"/>
      <c r="Z46" s="532"/>
    </row>
    <row r="47" spans="1:26" ht="42.75" customHeight="1">
      <c r="A47" s="530"/>
      <c r="B47" s="530"/>
      <c r="C47" s="530"/>
      <c r="D47" s="530"/>
      <c r="E47" s="530"/>
      <c r="F47" s="530"/>
      <c r="G47" s="530"/>
      <c r="H47" s="530"/>
      <c r="I47" s="530"/>
      <c r="J47" s="531"/>
      <c r="K47" s="531"/>
      <c r="L47" s="530"/>
      <c r="M47" s="530"/>
      <c r="N47" s="531"/>
      <c r="O47" s="531"/>
      <c r="P47" s="530"/>
      <c r="Q47" s="530"/>
      <c r="R47" s="619"/>
      <c r="S47" s="532"/>
      <c r="T47" s="532"/>
      <c r="U47" s="532"/>
      <c r="V47" s="532"/>
      <c r="W47" s="532"/>
      <c r="X47" s="532"/>
      <c r="Y47" s="532"/>
      <c r="Z47" s="532"/>
    </row>
    <row r="48" spans="1:26" ht="15.6" customHeight="1">
      <c r="A48" s="530"/>
      <c r="B48" s="620" t="s">
        <v>396</v>
      </c>
      <c r="C48" s="839" t="s">
        <v>4251</v>
      </c>
      <c r="D48" s="840"/>
      <c r="E48" s="840"/>
      <c r="F48" s="840"/>
      <c r="G48" s="840"/>
      <c r="H48" s="841"/>
      <c r="I48" s="566"/>
      <c r="J48" s="567"/>
      <c r="K48" s="567"/>
      <c r="L48" s="566"/>
      <c r="M48" s="566"/>
      <c r="N48" s="568"/>
      <c r="O48" s="568"/>
      <c r="P48" s="566"/>
      <c r="Q48" s="566"/>
      <c r="R48" s="619"/>
      <c r="S48" s="566"/>
      <c r="T48" s="530"/>
      <c r="U48" s="530"/>
      <c r="V48" s="532"/>
      <c r="W48" s="532"/>
      <c r="X48" s="532"/>
      <c r="Y48" s="532"/>
      <c r="Z48" s="532"/>
    </row>
    <row r="49" spans="1:26" ht="19.5" customHeight="1">
      <c r="A49" s="530"/>
      <c r="B49" s="620" t="s">
        <v>398</v>
      </c>
      <c r="C49" s="946" t="s">
        <v>3330</v>
      </c>
      <c r="D49" s="938"/>
      <c r="E49" s="938"/>
      <c r="F49" s="938"/>
      <c r="G49" s="938"/>
      <c r="H49" s="939"/>
      <c r="I49" s="566"/>
      <c r="J49" s="567"/>
      <c r="K49" s="567"/>
      <c r="L49" s="566"/>
      <c r="M49" s="566"/>
      <c r="N49" s="568"/>
      <c r="O49" s="568"/>
      <c r="P49" s="566"/>
      <c r="Q49" s="566"/>
      <c r="R49" s="566"/>
      <c r="S49" s="566"/>
      <c r="T49" s="530"/>
      <c r="U49" s="530"/>
      <c r="V49" s="532"/>
      <c r="W49" s="532"/>
      <c r="X49" s="532"/>
      <c r="Y49" s="532"/>
      <c r="Z49" s="532"/>
    </row>
    <row r="50" spans="1:26" ht="19.5" customHeight="1">
      <c r="A50" s="530"/>
      <c r="B50" s="620" t="s">
        <v>400</v>
      </c>
      <c r="C50" s="946" t="s">
        <v>401</v>
      </c>
      <c r="D50" s="938"/>
      <c r="E50" s="938"/>
      <c r="F50" s="938"/>
      <c r="G50" s="938"/>
      <c r="H50" s="939"/>
      <c r="I50" s="566"/>
      <c r="J50" s="567"/>
      <c r="K50" s="567"/>
      <c r="L50" s="566"/>
      <c r="M50" s="566"/>
      <c r="N50" s="568"/>
      <c r="O50" s="568"/>
      <c r="P50" s="566"/>
      <c r="Q50" s="566"/>
      <c r="R50" s="566"/>
      <c r="S50" s="566"/>
      <c r="T50" s="530"/>
      <c r="U50" s="530"/>
      <c r="V50" s="532"/>
      <c r="W50" s="532"/>
      <c r="X50" s="532"/>
      <c r="Y50" s="532"/>
      <c r="Z50" s="532"/>
    </row>
    <row r="51" spans="1:26" ht="19.5" customHeight="1">
      <c r="A51" s="530"/>
      <c r="B51" s="620" t="s">
        <v>402</v>
      </c>
      <c r="C51" s="946" t="s">
        <v>403</v>
      </c>
      <c r="D51" s="938"/>
      <c r="E51" s="938"/>
      <c r="F51" s="938"/>
      <c r="G51" s="938"/>
      <c r="H51" s="939"/>
      <c r="I51" s="566"/>
      <c r="J51" s="567"/>
      <c r="K51" s="567"/>
      <c r="L51" s="566"/>
      <c r="M51" s="566"/>
      <c r="N51" s="568"/>
      <c r="O51" s="568"/>
      <c r="P51" s="566"/>
      <c r="Q51" s="566"/>
      <c r="R51" s="566"/>
      <c r="S51" s="566"/>
      <c r="T51" s="530"/>
      <c r="U51" s="530"/>
      <c r="V51" s="532"/>
      <c r="W51" s="532"/>
      <c r="X51" s="532"/>
      <c r="Y51" s="532"/>
      <c r="Z51" s="532"/>
    </row>
    <row r="52" spans="1:26" ht="19.5" customHeight="1">
      <c r="A52" s="530"/>
      <c r="B52" s="620" t="s">
        <v>404</v>
      </c>
      <c r="C52" s="946" t="s">
        <v>405</v>
      </c>
      <c r="D52" s="938"/>
      <c r="E52" s="938"/>
      <c r="F52" s="938"/>
      <c r="G52" s="938"/>
      <c r="H52" s="939"/>
      <c r="I52" s="566"/>
      <c r="J52" s="567"/>
      <c r="K52" s="567"/>
      <c r="L52" s="566"/>
      <c r="M52" s="566"/>
      <c r="N52" s="568"/>
      <c r="O52" s="568"/>
      <c r="P52" s="566"/>
      <c r="Q52" s="566"/>
      <c r="R52" s="566"/>
      <c r="S52" s="566"/>
      <c r="T52" s="530"/>
      <c r="U52" s="530"/>
      <c r="V52" s="532"/>
      <c r="W52" s="532"/>
      <c r="X52" s="532"/>
      <c r="Y52" s="532"/>
      <c r="Z52" s="532"/>
    </row>
    <row r="53" spans="1:26" ht="33" customHeight="1">
      <c r="A53" s="530"/>
      <c r="B53" s="620" t="s">
        <v>406</v>
      </c>
      <c r="C53" s="988" t="s">
        <v>4490</v>
      </c>
      <c r="D53" s="989"/>
      <c r="E53" s="989"/>
      <c r="F53" s="989"/>
      <c r="G53" s="989"/>
      <c r="H53" s="990"/>
      <c r="I53" s="566"/>
      <c r="J53" s="567"/>
      <c r="K53" s="567"/>
      <c r="L53" s="566"/>
      <c r="M53" s="566"/>
      <c r="N53" s="568"/>
      <c r="O53" s="568"/>
      <c r="P53" s="566"/>
      <c r="Q53" s="566"/>
      <c r="R53" s="566"/>
      <c r="S53" s="566"/>
      <c r="T53" s="530"/>
      <c r="U53" s="530"/>
      <c r="V53" s="532"/>
      <c r="W53" s="532"/>
      <c r="X53" s="532"/>
      <c r="Y53" s="532"/>
      <c r="Z53" s="532"/>
    </row>
    <row r="54" spans="1:26" ht="30" customHeight="1">
      <c r="A54" s="530"/>
      <c r="B54" s="620" t="s">
        <v>408</v>
      </c>
      <c r="C54" s="991" t="s">
        <v>3331</v>
      </c>
      <c r="D54" s="992"/>
      <c r="E54" s="992"/>
      <c r="F54" s="992"/>
      <c r="G54" s="992"/>
      <c r="H54" s="993"/>
      <c r="I54" s="566"/>
      <c r="J54" s="567"/>
      <c r="K54" s="567"/>
      <c r="L54" s="566"/>
      <c r="M54" s="566"/>
      <c r="N54" s="568"/>
      <c r="O54" s="568"/>
      <c r="P54" s="566"/>
      <c r="Q54" s="566"/>
      <c r="R54" s="566"/>
      <c r="S54" s="566"/>
      <c r="T54" s="530"/>
      <c r="U54" s="530"/>
      <c r="V54" s="532"/>
      <c r="W54" s="532"/>
      <c r="X54" s="532"/>
      <c r="Y54" s="532"/>
      <c r="Z54" s="532"/>
    </row>
    <row r="55" spans="1:26" ht="19.5" customHeight="1">
      <c r="A55" s="530"/>
      <c r="B55" s="569"/>
      <c r="C55" s="569"/>
      <c r="D55" s="566"/>
      <c r="E55" s="566"/>
      <c r="F55" s="566"/>
      <c r="G55" s="566"/>
      <c r="H55" s="566"/>
      <c r="I55" s="566"/>
      <c r="J55" s="567"/>
      <c r="K55" s="567"/>
      <c r="L55" s="566"/>
      <c r="M55" s="566"/>
      <c r="N55" s="568"/>
      <c r="O55" s="568"/>
      <c r="P55" s="566"/>
      <c r="Q55" s="566"/>
      <c r="R55" s="566"/>
      <c r="S55" s="566"/>
      <c r="T55" s="530"/>
      <c r="U55" s="530"/>
      <c r="V55" s="532"/>
      <c r="W55" s="532"/>
      <c r="X55" s="532"/>
      <c r="Y55" s="532"/>
      <c r="Z55" s="532"/>
    </row>
    <row r="56" spans="1:26" ht="19.5" customHeight="1">
      <c r="A56" s="530"/>
      <c r="B56" s="943" t="s">
        <v>410</v>
      </c>
      <c r="C56" s="938"/>
      <c r="D56" s="938"/>
      <c r="E56" s="938"/>
      <c r="F56" s="938"/>
      <c r="G56" s="938"/>
      <c r="H56" s="939"/>
      <c r="I56" s="530"/>
      <c r="J56" s="531"/>
      <c r="K56" s="531"/>
      <c r="L56" s="530"/>
      <c r="M56" s="530"/>
      <c r="N56" s="531"/>
      <c r="O56" s="537"/>
      <c r="P56" s="530"/>
      <c r="Q56" s="530"/>
      <c r="R56" s="530"/>
      <c r="S56" s="530"/>
      <c r="T56" s="530"/>
      <c r="U56" s="530"/>
      <c r="V56" s="538"/>
      <c r="W56" s="532"/>
      <c r="X56" s="532"/>
      <c r="Y56" s="532"/>
      <c r="Z56" s="532"/>
    </row>
    <row r="57" spans="1:26" s="574" customFormat="1" ht="15.6" customHeight="1">
      <c r="A57" s="621"/>
      <c r="B57" s="621"/>
      <c r="C57" s="621"/>
      <c r="D57" s="621"/>
      <c r="E57" s="621"/>
      <c r="F57" s="621"/>
      <c r="G57" s="621"/>
      <c r="H57" s="621"/>
      <c r="I57" s="621"/>
      <c r="J57" s="622"/>
      <c r="K57" s="622"/>
      <c r="L57" s="621"/>
      <c r="M57" s="621"/>
      <c r="N57" s="622"/>
      <c r="O57" s="622"/>
      <c r="P57" s="621"/>
      <c r="Q57" s="621"/>
      <c r="R57" s="621"/>
      <c r="S57" s="572"/>
      <c r="T57" s="572"/>
      <c r="U57" s="572"/>
      <c r="V57" s="572"/>
      <c r="W57" s="572"/>
      <c r="X57" s="572"/>
      <c r="Y57" s="572"/>
      <c r="Z57" s="572"/>
    </row>
    <row r="58" spans="1:26" ht="15.75" hidden="1" customHeight="1">
      <c r="A58" s="623"/>
      <c r="B58" s="623"/>
      <c r="C58" s="623"/>
      <c r="D58" s="623"/>
      <c r="E58" s="623"/>
      <c r="F58" s="623"/>
      <c r="G58" s="623"/>
      <c r="H58" s="623"/>
      <c r="I58" s="623"/>
      <c r="J58" s="624"/>
      <c r="K58" s="624"/>
      <c r="L58" s="623"/>
      <c r="M58" s="623"/>
      <c r="N58" s="624"/>
      <c r="O58" s="624"/>
      <c r="P58" s="623"/>
      <c r="Q58" s="623"/>
      <c r="R58" s="623"/>
      <c r="S58" s="532"/>
      <c r="T58" s="532"/>
      <c r="U58" s="532"/>
      <c r="V58" s="532"/>
      <c r="W58" s="532"/>
      <c r="X58" s="532"/>
      <c r="Y58" s="532"/>
      <c r="Z58" s="532"/>
    </row>
    <row r="59" spans="1:26" ht="15.75" hidden="1" customHeight="1">
      <c r="A59" s="623"/>
      <c r="B59" s="623"/>
      <c r="C59" s="623"/>
      <c r="D59" s="623"/>
      <c r="E59" s="623"/>
      <c r="F59" s="623"/>
      <c r="G59" s="623"/>
      <c r="H59" s="623"/>
      <c r="I59" s="623"/>
      <c r="J59" s="624"/>
      <c r="K59" s="624"/>
      <c r="L59" s="623"/>
      <c r="M59" s="623"/>
      <c r="N59" s="624"/>
      <c r="O59" s="624"/>
      <c r="P59" s="623"/>
      <c r="Q59" s="623"/>
      <c r="R59" s="623"/>
      <c r="S59" s="532"/>
      <c r="T59" s="532"/>
      <c r="U59" s="532"/>
      <c r="V59" s="532"/>
      <c r="W59" s="532"/>
      <c r="X59" s="532"/>
      <c r="Y59" s="532"/>
      <c r="Z59" s="532"/>
    </row>
    <row r="60" spans="1:26" ht="15.75" hidden="1" customHeight="1">
      <c r="A60" s="623"/>
      <c r="B60" s="623"/>
      <c r="C60" s="623"/>
      <c r="D60" s="623"/>
      <c r="E60" s="623"/>
      <c r="F60" s="623"/>
      <c r="G60" s="623"/>
      <c r="H60" s="623"/>
      <c r="I60" s="623"/>
      <c r="J60" s="624"/>
      <c r="K60" s="624"/>
      <c r="L60" s="623"/>
      <c r="M60" s="623"/>
      <c r="N60" s="624"/>
      <c r="O60" s="624"/>
      <c r="P60" s="623"/>
      <c r="Q60" s="623"/>
      <c r="R60" s="623"/>
      <c r="S60" s="532"/>
      <c r="T60" s="532"/>
      <c r="U60" s="532"/>
      <c r="V60" s="532"/>
      <c r="W60" s="532"/>
      <c r="X60" s="532"/>
      <c r="Y60" s="532"/>
      <c r="Z60" s="532"/>
    </row>
    <row r="61" spans="1:26" ht="15.75" hidden="1" customHeight="1">
      <c r="A61" s="623"/>
      <c r="B61" s="623"/>
      <c r="C61" s="623"/>
      <c r="D61" s="623"/>
      <c r="E61" s="623"/>
      <c r="F61" s="623"/>
      <c r="G61" s="623"/>
      <c r="H61" s="623"/>
      <c r="I61" s="623"/>
      <c r="J61" s="624"/>
      <c r="K61" s="624"/>
      <c r="L61" s="623"/>
      <c r="M61" s="623"/>
      <c r="N61" s="624"/>
      <c r="O61" s="624"/>
      <c r="P61" s="623"/>
      <c r="Q61" s="623"/>
      <c r="R61" s="623"/>
      <c r="S61" s="532"/>
      <c r="T61" s="532"/>
      <c r="U61" s="532"/>
      <c r="V61" s="532"/>
      <c r="W61" s="532"/>
      <c r="X61" s="532"/>
      <c r="Y61" s="532"/>
      <c r="Z61" s="532"/>
    </row>
    <row r="62" spans="1:26" ht="15.75" hidden="1" customHeight="1">
      <c r="A62" s="623"/>
      <c r="B62" s="623"/>
      <c r="C62" s="623"/>
      <c r="D62" s="623"/>
      <c r="E62" s="623"/>
      <c r="F62" s="623"/>
      <c r="G62" s="623"/>
      <c r="H62" s="623"/>
      <c r="I62" s="623"/>
      <c r="J62" s="624"/>
      <c r="K62" s="624"/>
      <c r="L62" s="623"/>
      <c r="M62" s="623"/>
      <c r="N62" s="624"/>
      <c r="O62" s="624"/>
      <c r="P62" s="623"/>
      <c r="Q62" s="623"/>
      <c r="R62" s="623"/>
      <c r="S62" s="532"/>
      <c r="T62" s="532"/>
      <c r="U62" s="532"/>
      <c r="V62" s="532"/>
      <c r="W62" s="532"/>
      <c r="X62" s="532"/>
      <c r="Y62" s="532"/>
      <c r="Z62" s="532"/>
    </row>
    <row r="63" spans="1:26" ht="15.75" hidden="1" customHeight="1">
      <c r="A63" s="623"/>
      <c r="B63" s="623"/>
      <c r="C63" s="623"/>
      <c r="D63" s="623"/>
      <c r="E63" s="623"/>
      <c r="F63" s="623"/>
      <c r="G63" s="623"/>
      <c r="H63" s="623"/>
      <c r="I63" s="623"/>
      <c r="J63" s="624"/>
      <c r="K63" s="624"/>
      <c r="L63" s="623"/>
      <c r="M63" s="623"/>
      <c r="N63" s="624"/>
      <c r="O63" s="624"/>
      <c r="P63" s="623"/>
      <c r="Q63" s="623"/>
      <c r="R63" s="623"/>
      <c r="S63" s="532"/>
      <c r="T63" s="532"/>
      <c r="U63" s="532"/>
      <c r="V63" s="532"/>
      <c r="W63" s="532"/>
      <c r="X63" s="532"/>
      <c r="Y63" s="532"/>
      <c r="Z63" s="532"/>
    </row>
    <row r="64" spans="1:26" ht="15.75" hidden="1" customHeight="1">
      <c r="A64" s="623"/>
      <c r="B64" s="623"/>
      <c r="C64" s="623"/>
      <c r="D64" s="623"/>
      <c r="E64" s="623"/>
      <c r="F64" s="623"/>
      <c r="G64" s="623"/>
      <c r="H64" s="623"/>
      <c r="I64" s="623"/>
      <c r="J64" s="624"/>
      <c r="K64" s="624"/>
      <c r="L64" s="623"/>
      <c r="M64" s="623"/>
      <c r="N64" s="624"/>
      <c r="O64" s="624"/>
      <c r="P64" s="623"/>
      <c r="Q64" s="623"/>
      <c r="R64" s="623"/>
      <c r="S64" s="532"/>
      <c r="T64" s="532"/>
      <c r="U64" s="532"/>
      <c r="V64" s="532"/>
      <c r="W64" s="532"/>
      <c r="X64" s="532"/>
      <c r="Y64" s="532"/>
      <c r="Z64" s="532"/>
    </row>
    <row r="65" spans="1:26" ht="15.75" hidden="1" customHeight="1">
      <c r="A65" s="623"/>
      <c r="B65" s="623"/>
      <c r="C65" s="623"/>
      <c r="D65" s="623"/>
      <c r="E65" s="623"/>
      <c r="F65" s="623"/>
      <c r="G65" s="623"/>
      <c r="H65" s="623"/>
      <c r="I65" s="623"/>
      <c r="J65" s="624"/>
      <c r="K65" s="624"/>
      <c r="L65" s="623"/>
      <c r="M65" s="623"/>
      <c r="N65" s="624"/>
      <c r="O65" s="624"/>
      <c r="P65" s="623"/>
      <c r="Q65" s="623"/>
      <c r="R65" s="623"/>
      <c r="S65" s="532"/>
      <c r="T65" s="532"/>
      <c r="U65" s="532"/>
      <c r="V65" s="532"/>
      <c r="W65" s="532"/>
      <c r="X65" s="532"/>
      <c r="Y65" s="532"/>
      <c r="Z65" s="532"/>
    </row>
    <row r="66" spans="1:26" ht="15.75" hidden="1" customHeight="1">
      <c r="A66" s="623"/>
      <c r="B66" s="623"/>
      <c r="C66" s="623"/>
      <c r="D66" s="623"/>
      <c r="E66" s="623"/>
      <c r="F66" s="623"/>
      <c r="G66" s="623"/>
      <c r="H66" s="623"/>
      <c r="I66" s="623"/>
      <c r="J66" s="624"/>
      <c r="K66" s="624"/>
      <c r="L66" s="623"/>
      <c r="M66" s="623"/>
      <c r="N66" s="624"/>
      <c r="O66" s="624"/>
      <c r="P66" s="623"/>
      <c r="Q66" s="623"/>
      <c r="R66" s="623"/>
      <c r="S66" s="532"/>
      <c r="T66" s="532"/>
      <c r="U66" s="532"/>
      <c r="V66" s="532"/>
      <c r="W66" s="532"/>
      <c r="X66" s="532"/>
      <c r="Y66" s="532"/>
      <c r="Z66" s="532"/>
    </row>
    <row r="67" spans="1:26" ht="15.75" hidden="1" customHeight="1">
      <c r="A67" s="623"/>
      <c r="B67" s="623"/>
      <c r="C67" s="623"/>
      <c r="D67" s="623"/>
      <c r="E67" s="623"/>
      <c r="F67" s="623"/>
      <c r="G67" s="623"/>
      <c r="H67" s="623"/>
      <c r="I67" s="623"/>
      <c r="J67" s="624"/>
      <c r="K67" s="624"/>
      <c r="L67" s="623"/>
      <c r="M67" s="623"/>
      <c r="N67" s="624"/>
      <c r="O67" s="624"/>
      <c r="P67" s="623"/>
      <c r="Q67" s="623"/>
      <c r="R67" s="623"/>
      <c r="S67" s="532"/>
      <c r="T67" s="532"/>
      <c r="U67" s="532"/>
      <c r="V67" s="532"/>
      <c r="W67" s="532"/>
      <c r="X67" s="532"/>
      <c r="Y67" s="532"/>
      <c r="Z67" s="532"/>
    </row>
    <row r="68" spans="1:26" ht="15.75" hidden="1" customHeight="1">
      <c r="A68" s="623"/>
      <c r="B68" s="623"/>
      <c r="C68" s="623"/>
      <c r="D68" s="623"/>
      <c r="E68" s="623"/>
      <c r="F68" s="623"/>
      <c r="G68" s="623"/>
      <c r="H68" s="623"/>
      <c r="I68" s="623"/>
      <c r="J68" s="624"/>
      <c r="K68" s="624"/>
      <c r="L68" s="623"/>
      <c r="M68" s="623"/>
      <c r="N68" s="624"/>
      <c r="O68" s="624"/>
      <c r="P68" s="623"/>
      <c r="Q68" s="623"/>
      <c r="R68" s="623"/>
      <c r="S68" s="532"/>
      <c r="T68" s="532"/>
      <c r="U68" s="532"/>
      <c r="V68" s="532"/>
      <c r="W68" s="532"/>
      <c r="X68" s="532"/>
      <c r="Y68" s="532"/>
      <c r="Z68" s="532"/>
    </row>
    <row r="69" spans="1:26" ht="15.75" hidden="1" customHeight="1">
      <c r="A69" s="623"/>
      <c r="B69" s="623"/>
      <c r="C69" s="623"/>
      <c r="D69" s="623"/>
      <c r="E69" s="623"/>
      <c r="F69" s="623"/>
      <c r="G69" s="623"/>
      <c r="H69" s="623"/>
      <c r="I69" s="623"/>
      <c r="J69" s="624"/>
      <c r="K69" s="624"/>
      <c r="L69" s="623"/>
      <c r="M69" s="623"/>
      <c r="N69" s="624"/>
      <c r="O69" s="624"/>
      <c r="P69" s="623"/>
      <c r="Q69" s="623"/>
      <c r="R69" s="623"/>
      <c r="S69" s="532"/>
      <c r="T69" s="532"/>
      <c r="U69" s="532"/>
      <c r="V69" s="532"/>
      <c r="W69" s="532"/>
      <c r="X69" s="532"/>
      <c r="Y69" s="532"/>
      <c r="Z69" s="532"/>
    </row>
    <row r="70" spans="1:26" ht="15.75" hidden="1" customHeight="1">
      <c r="A70" s="623"/>
      <c r="B70" s="623"/>
      <c r="C70" s="623"/>
      <c r="D70" s="623"/>
      <c r="E70" s="623"/>
      <c r="F70" s="623"/>
      <c r="G70" s="623"/>
      <c r="H70" s="623"/>
      <c r="I70" s="623"/>
      <c r="J70" s="624"/>
      <c r="K70" s="624"/>
      <c r="L70" s="623"/>
      <c r="M70" s="623"/>
      <c r="N70" s="624"/>
      <c r="O70" s="624"/>
      <c r="P70" s="623"/>
      <c r="Q70" s="623"/>
      <c r="R70" s="623"/>
      <c r="S70" s="532"/>
      <c r="T70" s="532"/>
      <c r="U70" s="532"/>
      <c r="V70" s="532"/>
      <c r="W70" s="532"/>
      <c r="X70" s="532"/>
      <c r="Y70" s="532"/>
      <c r="Z70" s="532"/>
    </row>
    <row r="71" spans="1:26" ht="15.75" hidden="1" customHeight="1">
      <c r="A71" s="623"/>
      <c r="B71" s="623"/>
      <c r="C71" s="623"/>
      <c r="D71" s="623"/>
      <c r="E71" s="623"/>
      <c r="F71" s="623"/>
      <c r="G71" s="623"/>
      <c r="H71" s="623"/>
      <c r="I71" s="623"/>
      <c r="J71" s="624"/>
      <c r="K71" s="624"/>
      <c r="L71" s="623"/>
      <c r="M71" s="623"/>
      <c r="N71" s="624"/>
      <c r="O71" s="624"/>
      <c r="P71" s="623"/>
      <c r="Q71" s="623"/>
      <c r="R71" s="623"/>
      <c r="S71" s="532"/>
      <c r="T71" s="532"/>
      <c r="U71" s="532"/>
      <c r="V71" s="532"/>
      <c r="W71" s="532"/>
      <c r="X71" s="532"/>
      <c r="Y71" s="532"/>
      <c r="Z71" s="532"/>
    </row>
    <row r="72" spans="1:26" ht="15.75" hidden="1" customHeight="1">
      <c r="A72" s="623"/>
      <c r="B72" s="623"/>
      <c r="C72" s="623"/>
      <c r="D72" s="623"/>
      <c r="E72" s="623"/>
      <c r="F72" s="623"/>
      <c r="G72" s="623"/>
      <c r="H72" s="623"/>
      <c r="I72" s="623"/>
      <c r="J72" s="624"/>
      <c r="K72" s="624"/>
      <c r="L72" s="623"/>
      <c r="M72" s="623"/>
      <c r="N72" s="624"/>
      <c r="O72" s="624"/>
      <c r="P72" s="623"/>
      <c r="Q72" s="623"/>
      <c r="R72" s="623"/>
      <c r="S72" s="532"/>
      <c r="T72" s="532"/>
      <c r="U72" s="532"/>
      <c r="V72" s="532"/>
      <c r="W72" s="532"/>
      <c r="X72" s="532"/>
      <c r="Y72" s="532"/>
      <c r="Z72" s="532"/>
    </row>
    <row r="73" spans="1:26" ht="15.75" hidden="1" customHeight="1">
      <c r="A73" s="623"/>
      <c r="B73" s="623"/>
      <c r="C73" s="623"/>
      <c r="D73" s="623"/>
      <c r="E73" s="623"/>
      <c r="F73" s="623"/>
      <c r="G73" s="623"/>
      <c r="H73" s="623"/>
      <c r="I73" s="623"/>
      <c r="J73" s="624"/>
      <c r="K73" s="624"/>
      <c r="L73" s="623"/>
      <c r="M73" s="623"/>
      <c r="N73" s="624"/>
      <c r="O73" s="624"/>
      <c r="P73" s="623"/>
      <c r="Q73" s="623"/>
      <c r="R73" s="623"/>
      <c r="S73" s="532"/>
      <c r="T73" s="532"/>
      <c r="U73" s="532"/>
      <c r="V73" s="532"/>
      <c r="W73" s="532"/>
      <c r="X73" s="532"/>
      <c r="Y73" s="532"/>
      <c r="Z73" s="532"/>
    </row>
    <row r="74" spans="1:26" ht="15.75" hidden="1" customHeight="1">
      <c r="A74" s="623"/>
      <c r="B74" s="623"/>
      <c r="C74" s="623"/>
      <c r="D74" s="623"/>
      <c r="E74" s="623"/>
      <c r="F74" s="623"/>
      <c r="G74" s="623"/>
      <c r="H74" s="623"/>
      <c r="I74" s="623"/>
      <c r="J74" s="624"/>
      <c r="K74" s="624"/>
      <c r="L74" s="623"/>
      <c r="M74" s="623"/>
      <c r="N74" s="624"/>
      <c r="O74" s="624"/>
      <c r="P74" s="623"/>
      <c r="Q74" s="623"/>
      <c r="R74" s="623"/>
      <c r="S74" s="532"/>
      <c r="T74" s="532"/>
      <c r="U74" s="532"/>
      <c r="V74" s="532"/>
      <c r="W74" s="532"/>
      <c r="X74" s="532"/>
      <c r="Y74" s="532"/>
      <c r="Z74" s="532"/>
    </row>
    <row r="75" spans="1:26" ht="15.75" hidden="1" customHeight="1">
      <c r="A75" s="623"/>
      <c r="B75" s="623"/>
      <c r="C75" s="623"/>
      <c r="D75" s="623"/>
      <c r="E75" s="623"/>
      <c r="F75" s="623"/>
      <c r="G75" s="623"/>
      <c r="H75" s="623"/>
      <c r="I75" s="623"/>
      <c r="J75" s="624"/>
      <c r="K75" s="624"/>
      <c r="L75" s="623"/>
      <c r="M75" s="623"/>
      <c r="N75" s="624"/>
      <c r="O75" s="624"/>
      <c r="P75" s="623"/>
      <c r="Q75" s="623"/>
      <c r="R75" s="623"/>
      <c r="S75" s="532"/>
      <c r="T75" s="532"/>
      <c r="U75" s="532"/>
      <c r="V75" s="532"/>
      <c r="W75" s="532"/>
      <c r="X75" s="532"/>
      <c r="Y75" s="532"/>
      <c r="Z75" s="532"/>
    </row>
    <row r="76" spans="1:26" ht="15.75" hidden="1" customHeight="1">
      <c r="A76" s="623"/>
      <c r="B76" s="623"/>
      <c r="C76" s="623"/>
      <c r="D76" s="623"/>
      <c r="E76" s="623"/>
      <c r="F76" s="623"/>
      <c r="G76" s="623"/>
      <c r="H76" s="623"/>
      <c r="I76" s="623"/>
      <c r="J76" s="624"/>
      <c r="K76" s="624"/>
      <c r="L76" s="623"/>
      <c r="M76" s="623"/>
      <c r="N76" s="624"/>
      <c r="O76" s="624"/>
      <c r="P76" s="623"/>
      <c r="Q76" s="623"/>
      <c r="R76" s="623"/>
      <c r="S76" s="532"/>
      <c r="T76" s="532"/>
      <c r="U76" s="532"/>
      <c r="V76" s="532"/>
      <c r="W76" s="532"/>
      <c r="X76" s="532"/>
      <c r="Y76" s="532"/>
      <c r="Z76" s="532"/>
    </row>
    <row r="77" spans="1:26" ht="15.75" hidden="1" customHeight="1">
      <c r="A77" s="623"/>
      <c r="B77" s="623"/>
      <c r="C77" s="623"/>
      <c r="D77" s="623"/>
      <c r="E77" s="623"/>
      <c r="F77" s="623"/>
      <c r="G77" s="623"/>
      <c r="H77" s="623"/>
      <c r="I77" s="623"/>
      <c r="J77" s="624"/>
      <c r="K77" s="624"/>
      <c r="L77" s="623"/>
      <c r="M77" s="623"/>
      <c r="N77" s="624"/>
      <c r="O77" s="624"/>
      <c r="P77" s="623"/>
      <c r="Q77" s="623"/>
      <c r="R77" s="623"/>
      <c r="S77" s="532"/>
      <c r="T77" s="532"/>
      <c r="U77" s="532"/>
      <c r="V77" s="532"/>
      <c r="W77" s="532"/>
      <c r="X77" s="532"/>
      <c r="Y77" s="532"/>
      <c r="Z77" s="532"/>
    </row>
    <row r="78" spans="1:26" ht="15.75" hidden="1" customHeight="1">
      <c r="A78" s="623"/>
      <c r="B78" s="623"/>
      <c r="C78" s="623"/>
      <c r="D78" s="623"/>
      <c r="E78" s="623"/>
      <c r="F78" s="623"/>
      <c r="G78" s="623"/>
      <c r="H78" s="623"/>
      <c r="I78" s="623"/>
      <c r="J78" s="624"/>
      <c r="K78" s="624"/>
      <c r="L78" s="623"/>
      <c r="M78" s="623"/>
      <c r="N78" s="624"/>
      <c r="O78" s="624"/>
      <c r="P78" s="623"/>
      <c r="Q78" s="623"/>
      <c r="R78" s="623"/>
      <c r="S78" s="532"/>
      <c r="T78" s="532"/>
      <c r="U78" s="532"/>
      <c r="V78" s="532"/>
      <c r="W78" s="532"/>
      <c r="X78" s="532"/>
      <c r="Y78" s="532"/>
      <c r="Z78" s="532"/>
    </row>
    <row r="79" spans="1:26" ht="15.75" hidden="1" customHeight="1">
      <c r="A79" s="623"/>
      <c r="B79" s="623"/>
      <c r="C79" s="623"/>
      <c r="D79" s="623"/>
      <c r="E79" s="623"/>
      <c r="F79" s="623"/>
      <c r="G79" s="623"/>
      <c r="H79" s="623"/>
      <c r="I79" s="623"/>
      <c r="J79" s="624"/>
      <c r="K79" s="624"/>
      <c r="L79" s="623"/>
      <c r="M79" s="623"/>
      <c r="N79" s="624"/>
      <c r="O79" s="624"/>
      <c r="P79" s="623"/>
      <c r="Q79" s="623"/>
      <c r="R79" s="623"/>
      <c r="S79" s="532"/>
      <c r="T79" s="532"/>
      <c r="U79" s="532"/>
      <c r="V79" s="532"/>
      <c r="W79" s="532"/>
      <c r="X79" s="532"/>
      <c r="Y79" s="532"/>
      <c r="Z79" s="532"/>
    </row>
    <row r="80" spans="1:26" ht="15.75" hidden="1" customHeight="1">
      <c r="A80" s="623"/>
      <c r="B80" s="623"/>
      <c r="C80" s="623"/>
      <c r="D80" s="623"/>
      <c r="E80" s="623"/>
      <c r="F80" s="623"/>
      <c r="G80" s="623"/>
      <c r="H80" s="623"/>
      <c r="I80" s="623"/>
      <c r="J80" s="624"/>
      <c r="K80" s="624"/>
      <c r="L80" s="623"/>
      <c r="M80" s="623"/>
      <c r="N80" s="624"/>
      <c r="O80" s="624"/>
      <c r="P80" s="623"/>
      <c r="Q80" s="623"/>
      <c r="R80" s="623"/>
      <c r="S80" s="532"/>
      <c r="T80" s="532"/>
      <c r="U80" s="532"/>
      <c r="V80" s="532"/>
      <c r="W80" s="532"/>
      <c r="X80" s="532"/>
      <c r="Y80" s="532"/>
      <c r="Z80" s="532"/>
    </row>
    <row r="81" spans="1:26" ht="15.75" hidden="1" customHeight="1">
      <c r="A81" s="623"/>
      <c r="B81" s="623"/>
      <c r="C81" s="623"/>
      <c r="D81" s="623"/>
      <c r="E81" s="623"/>
      <c r="F81" s="623"/>
      <c r="G81" s="623"/>
      <c r="H81" s="623"/>
      <c r="I81" s="623"/>
      <c r="J81" s="624"/>
      <c r="K81" s="624"/>
      <c r="L81" s="623"/>
      <c r="M81" s="623"/>
      <c r="N81" s="624"/>
      <c r="O81" s="624"/>
      <c r="P81" s="623"/>
      <c r="Q81" s="623"/>
      <c r="R81" s="623"/>
      <c r="S81" s="532"/>
      <c r="T81" s="532"/>
      <c r="U81" s="532"/>
      <c r="V81" s="532"/>
      <c r="W81" s="532"/>
      <c r="X81" s="532"/>
      <c r="Y81" s="532"/>
      <c r="Z81" s="532"/>
    </row>
    <row r="82" spans="1:26" ht="15.75" hidden="1" customHeight="1">
      <c r="A82" s="623"/>
      <c r="B82" s="623"/>
      <c r="C82" s="623"/>
      <c r="D82" s="623"/>
      <c r="E82" s="623"/>
      <c r="F82" s="623"/>
      <c r="G82" s="623"/>
      <c r="H82" s="623"/>
      <c r="I82" s="623"/>
      <c r="J82" s="624"/>
      <c r="K82" s="624"/>
      <c r="L82" s="623"/>
      <c r="M82" s="623"/>
      <c r="N82" s="624"/>
      <c r="O82" s="624"/>
      <c r="P82" s="623"/>
      <c r="Q82" s="623"/>
      <c r="R82" s="623"/>
      <c r="S82" s="532"/>
      <c r="T82" s="532"/>
      <c r="U82" s="532"/>
      <c r="V82" s="532"/>
      <c r="W82" s="532"/>
      <c r="X82" s="532"/>
      <c r="Y82" s="532"/>
      <c r="Z82" s="532"/>
    </row>
    <row r="83" spans="1:26" ht="15.75" hidden="1" customHeight="1">
      <c r="A83" s="623"/>
      <c r="B83" s="623"/>
      <c r="C83" s="623"/>
      <c r="D83" s="623"/>
      <c r="E83" s="623"/>
      <c r="F83" s="623"/>
      <c r="G83" s="623"/>
      <c r="H83" s="623"/>
      <c r="I83" s="623"/>
      <c r="J83" s="624"/>
      <c r="K83" s="624"/>
      <c r="L83" s="623"/>
      <c r="M83" s="623"/>
      <c r="N83" s="624"/>
      <c r="O83" s="624"/>
      <c r="P83" s="623"/>
      <c r="Q83" s="623"/>
      <c r="R83" s="623"/>
      <c r="S83" s="532"/>
      <c r="T83" s="532"/>
      <c r="U83" s="532"/>
      <c r="V83" s="532"/>
      <c r="W83" s="532"/>
      <c r="X83" s="532"/>
      <c r="Y83" s="532"/>
      <c r="Z83" s="532"/>
    </row>
    <row r="84" spans="1:26" ht="15.75" hidden="1" customHeight="1">
      <c r="A84" s="623"/>
      <c r="B84" s="623"/>
      <c r="C84" s="623"/>
      <c r="D84" s="623"/>
      <c r="E84" s="623"/>
      <c r="F84" s="623"/>
      <c r="G84" s="623"/>
      <c r="H84" s="623"/>
      <c r="I84" s="623"/>
      <c r="J84" s="624"/>
      <c r="K84" s="624"/>
      <c r="L84" s="623"/>
      <c r="M84" s="623"/>
      <c r="N84" s="624"/>
      <c r="O84" s="624"/>
      <c r="P84" s="623"/>
      <c r="Q84" s="623"/>
      <c r="R84" s="623"/>
      <c r="S84" s="532"/>
      <c r="T84" s="532"/>
      <c r="U84" s="532"/>
      <c r="V84" s="532"/>
      <c r="W84" s="532"/>
      <c r="X84" s="532"/>
      <c r="Y84" s="532"/>
      <c r="Z84" s="532"/>
    </row>
    <row r="85" spans="1:26" ht="15.75" hidden="1" customHeight="1">
      <c r="A85" s="623"/>
      <c r="B85" s="623"/>
      <c r="C85" s="623"/>
      <c r="D85" s="623"/>
      <c r="E85" s="623"/>
      <c r="F85" s="623"/>
      <c r="G85" s="623"/>
      <c r="H85" s="623"/>
      <c r="I85" s="623"/>
      <c r="J85" s="624"/>
      <c r="K85" s="624"/>
      <c r="L85" s="623"/>
      <c r="M85" s="623"/>
      <c r="N85" s="624"/>
      <c r="O85" s="624"/>
      <c r="P85" s="623"/>
      <c r="Q85" s="623"/>
      <c r="R85" s="623"/>
      <c r="S85" s="532"/>
      <c r="T85" s="532"/>
      <c r="U85" s="532"/>
      <c r="V85" s="532"/>
      <c r="W85" s="532"/>
      <c r="X85" s="532"/>
      <c r="Y85" s="532"/>
      <c r="Z85" s="532"/>
    </row>
    <row r="86" spans="1:26" ht="15.75" hidden="1" customHeight="1">
      <c r="A86" s="623"/>
      <c r="B86" s="623"/>
      <c r="C86" s="623"/>
      <c r="D86" s="623"/>
      <c r="E86" s="623"/>
      <c r="F86" s="623"/>
      <c r="G86" s="623"/>
      <c r="H86" s="623"/>
      <c r="I86" s="623"/>
      <c r="J86" s="624"/>
      <c r="K86" s="624"/>
      <c r="L86" s="623"/>
      <c r="M86" s="623"/>
      <c r="N86" s="624"/>
      <c r="O86" s="624"/>
      <c r="P86" s="623"/>
      <c r="Q86" s="623"/>
      <c r="R86" s="623"/>
      <c r="S86" s="532"/>
      <c r="T86" s="532"/>
      <c r="U86" s="532"/>
      <c r="V86" s="532"/>
      <c r="W86" s="532"/>
      <c r="X86" s="532"/>
      <c r="Y86" s="532"/>
      <c r="Z86" s="532"/>
    </row>
    <row r="87" spans="1:26" ht="15.75" hidden="1" customHeight="1">
      <c r="A87" s="623"/>
      <c r="B87" s="623"/>
      <c r="C87" s="623"/>
      <c r="D87" s="623"/>
      <c r="E87" s="623"/>
      <c r="F87" s="623"/>
      <c r="G87" s="623"/>
      <c r="H87" s="623"/>
      <c r="I87" s="623"/>
      <c r="J87" s="624"/>
      <c r="K87" s="624"/>
      <c r="L87" s="623"/>
      <c r="M87" s="623"/>
      <c r="N87" s="624"/>
      <c r="O87" s="624"/>
      <c r="P87" s="623"/>
      <c r="Q87" s="623"/>
      <c r="R87" s="623"/>
      <c r="S87" s="532"/>
      <c r="T87" s="532"/>
      <c r="U87" s="532"/>
      <c r="V87" s="532"/>
      <c r="W87" s="532"/>
      <c r="X87" s="532"/>
      <c r="Y87" s="532"/>
      <c r="Z87" s="532"/>
    </row>
    <row r="88" spans="1:26" ht="15.75" hidden="1" customHeight="1">
      <c r="A88" s="623"/>
      <c r="B88" s="623"/>
      <c r="C88" s="623"/>
      <c r="D88" s="623"/>
      <c r="E88" s="623"/>
      <c r="F88" s="623"/>
      <c r="G88" s="623"/>
      <c r="H88" s="623"/>
      <c r="I88" s="623"/>
      <c r="J88" s="624"/>
      <c r="K88" s="624"/>
      <c r="L88" s="623"/>
      <c r="M88" s="623"/>
      <c r="N88" s="624"/>
      <c r="O88" s="624"/>
      <c r="P88" s="623"/>
      <c r="Q88" s="623"/>
      <c r="R88" s="623"/>
      <c r="S88" s="532"/>
      <c r="T88" s="532"/>
      <c r="U88" s="532"/>
      <c r="V88" s="532"/>
      <c r="W88" s="532"/>
      <c r="X88" s="532"/>
      <c r="Y88" s="532"/>
      <c r="Z88" s="532"/>
    </row>
    <row r="89" spans="1:26" ht="15.75" hidden="1" customHeight="1">
      <c r="A89" s="623"/>
      <c r="B89" s="623"/>
      <c r="C89" s="623"/>
      <c r="D89" s="623"/>
      <c r="E89" s="623"/>
      <c r="F89" s="623"/>
      <c r="G89" s="623"/>
      <c r="H89" s="623"/>
      <c r="I89" s="623"/>
      <c r="J89" s="624"/>
      <c r="K89" s="624"/>
      <c r="L89" s="623"/>
      <c r="M89" s="623"/>
      <c r="N89" s="624"/>
      <c r="O89" s="624"/>
      <c r="P89" s="623"/>
      <c r="Q89" s="623"/>
      <c r="R89" s="623"/>
      <c r="S89" s="532"/>
      <c r="T89" s="532"/>
      <c r="U89" s="532"/>
      <c r="V89" s="532"/>
      <c r="W89" s="532"/>
      <c r="X89" s="532"/>
      <c r="Y89" s="532"/>
      <c r="Z89" s="532"/>
    </row>
    <row r="90" spans="1:26" ht="15.75" hidden="1" customHeight="1">
      <c r="A90" s="623"/>
      <c r="B90" s="623"/>
      <c r="C90" s="623"/>
      <c r="D90" s="623"/>
      <c r="E90" s="623"/>
      <c r="F90" s="623"/>
      <c r="G90" s="623"/>
      <c r="H90" s="623"/>
      <c r="I90" s="623"/>
      <c r="J90" s="624"/>
      <c r="K90" s="624"/>
      <c r="L90" s="623"/>
      <c r="M90" s="623"/>
      <c r="N90" s="624"/>
      <c r="O90" s="624"/>
      <c r="P90" s="623"/>
      <c r="Q90" s="623"/>
      <c r="R90" s="623"/>
      <c r="S90" s="532"/>
      <c r="T90" s="532"/>
      <c r="U90" s="532"/>
      <c r="V90" s="532"/>
      <c r="W90" s="532"/>
      <c r="X90" s="532"/>
      <c r="Y90" s="532"/>
      <c r="Z90" s="532"/>
    </row>
    <row r="91" spans="1:26" ht="15.75" hidden="1" customHeight="1">
      <c r="A91" s="623"/>
      <c r="B91" s="623"/>
      <c r="C91" s="623"/>
      <c r="D91" s="623"/>
      <c r="E91" s="623"/>
      <c r="F91" s="623"/>
      <c r="G91" s="623"/>
      <c r="H91" s="623"/>
      <c r="I91" s="623"/>
      <c r="J91" s="624"/>
      <c r="K91" s="624"/>
      <c r="L91" s="623"/>
      <c r="M91" s="623"/>
      <c r="N91" s="624"/>
      <c r="O91" s="624"/>
      <c r="P91" s="623"/>
      <c r="Q91" s="623"/>
      <c r="R91" s="623"/>
      <c r="S91" s="532"/>
      <c r="T91" s="532"/>
      <c r="U91" s="532"/>
      <c r="V91" s="532"/>
      <c r="W91" s="532"/>
      <c r="X91" s="532"/>
      <c r="Y91" s="532"/>
      <c r="Z91" s="532"/>
    </row>
    <row r="92" spans="1:26" ht="15.75" hidden="1" customHeight="1">
      <c r="A92" s="623"/>
      <c r="B92" s="623"/>
      <c r="C92" s="623"/>
      <c r="D92" s="623"/>
      <c r="E92" s="623"/>
      <c r="F92" s="623"/>
      <c r="G92" s="623"/>
      <c r="H92" s="623"/>
      <c r="I92" s="623"/>
      <c r="J92" s="624"/>
      <c r="K92" s="624"/>
      <c r="L92" s="623"/>
      <c r="M92" s="623"/>
      <c r="N92" s="624"/>
      <c r="O92" s="624"/>
      <c r="P92" s="623"/>
      <c r="Q92" s="623"/>
      <c r="R92" s="623"/>
      <c r="S92" s="532"/>
      <c r="T92" s="532"/>
      <c r="U92" s="532"/>
      <c r="V92" s="532"/>
      <c r="W92" s="532"/>
      <c r="X92" s="532"/>
      <c r="Y92" s="532"/>
      <c r="Z92" s="532"/>
    </row>
    <row r="93" spans="1:26" ht="15.75" hidden="1" customHeight="1">
      <c r="A93" s="623"/>
      <c r="B93" s="623"/>
      <c r="C93" s="623"/>
      <c r="D93" s="623"/>
      <c r="E93" s="623"/>
      <c r="F93" s="623"/>
      <c r="G93" s="623"/>
      <c r="H93" s="623"/>
      <c r="I93" s="623"/>
      <c r="J93" s="624"/>
      <c r="K93" s="624"/>
      <c r="L93" s="623"/>
      <c r="M93" s="623"/>
      <c r="N93" s="624"/>
      <c r="O93" s="624"/>
      <c r="P93" s="623"/>
      <c r="Q93" s="623"/>
      <c r="R93" s="623"/>
      <c r="S93" s="532"/>
      <c r="T93" s="532"/>
      <c r="U93" s="532"/>
      <c r="V93" s="532"/>
      <c r="W93" s="532"/>
      <c r="X93" s="532"/>
      <c r="Y93" s="532"/>
      <c r="Z93" s="532"/>
    </row>
    <row r="94" spans="1:26" ht="15.75" hidden="1" customHeight="1">
      <c r="A94" s="623"/>
      <c r="B94" s="623"/>
      <c r="C94" s="623"/>
      <c r="D94" s="623"/>
      <c r="E94" s="623"/>
      <c r="F94" s="623"/>
      <c r="G94" s="623"/>
      <c r="H94" s="623"/>
      <c r="I94" s="623"/>
      <c r="J94" s="624"/>
      <c r="K94" s="624"/>
      <c r="L94" s="623"/>
      <c r="M94" s="623"/>
      <c r="N94" s="624"/>
      <c r="O94" s="624"/>
      <c r="P94" s="623"/>
      <c r="Q94" s="623"/>
      <c r="R94" s="623"/>
      <c r="S94" s="532"/>
      <c r="T94" s="532"/>
      <c r="U94" s="532"/>
      <c r="V94" s="532"/>
      <c r="W94" s="532"/>
      <c r="X94" s="532"/>
      <c r="Y94" s="532"/>
      <c r="Z94" s="532"/>
    </row>
    <row r="95" spans="1:26" ht="15.75" hidden="1" customHeight="1">
      <c r="A95" s="623"/>
      <c r="B95" s="623"/>
      <c r="C95" s="623"/>
      <c r="D95" s="623"/>
      <c r="E95" s="623"/>
      <c r="F95" s="623"/>
      <c r="G95" s="623"/>
      <c r="H95" s="623"/>
      <c r="I95" s="623"/>
      <c r="J95" s="624"/>
      <c r="K95" s="624"/>
      <c r="L95" s="623"/>
      <c r="M95" s="623"/>
      <c r="N95" s="624"/>
      <c r="O95" s="624"/>
      <c r="P95" s="623"/>
      <c r="Q95" s="623"/>
      <c r="R95" s="623"/>
      <c r="S95" s="532"/>
      <c r="T95" s="532"/>
      <c r="U95" s="532"/>
      <c r="V95" s="532"/>
      <c r="W95" s="532"/>
      <c r="X95" s="532"/>
      <c r="Y95" s="532"/>
      <c r="Z95" s="532"/>
    </row>
    <row r="96" spans="1:26" ht="15.75" hidden="1" customHeight="1">
      <c r="A96" s="623"/>
      <c r="B96" s="623"/>
      <c r="C96" s="623"/>
      <c r="D96" s="623"/>
      <c r="E96" s="623"/>
      <c r="F96" s="623"/>
      <c r="G96" s="623"/>
      <c r="H96" s="623"/>
      <c r="I96" s="623"/>
      <c r="J96" s="624"/>
      <c r="K96" s="624"/>
      <c r="L96" s="623"/>
      <c r="M96" s="623"/>
      <c r="N96" s="624"/>
      <c r="O96" s="624"/>
      <c r="P96" s="623"/>
      <c r="Q96" s="623"/>
      <c r="R96" s="623"/>
      <c r="S96" s="532"/>
      <c r="T96" s="532"/>
      <c r="U96" s="532"/>
      <c r="V96" s="532"/>
      <c r="W96" s="532"/>
      <c r="X96" s="532"/>
      <c r="Y96" s="532"/>
      <c r="Z96" s="532"/>
    </row>
    <row r="97" spans="1:26" ht="15.75" hidden="1" customHeight="1">
      <c r="A97" s="623"/>
      <c r="B97" s="623"/>
      <c r="C97" s="623"/>
      <c r="D97" s="623"/>
      <c r="E97" s="623"/>
      <c r="F97" s="623"/>
      <c r="G97" s="623"/>
      <c r="H97" s="623"/>
      <c r="I97" s="623"/>
      <c r="J97" s="624"/>
      <c r="K97" s="624"/>
      <c r="L97" s="623"/>
      <c r="M97" s="623"/>
      <c r="N97" s="624"/>
      <c r="O97" s="624"/>
      <c r="P97" s="623"/>
      <c r="Q97" s="623"/>
      <c r="R97" s="623"/>
      <c r="S97" s="532"/>
      <c r="T97" s="532"/>
      <c r="U97" s="532"/>
      <c r="V97" s="532"/>
      <c r="W97" s="532"/>
      <c r="X97" s="532"/>
      <c r="Y97" s="532"/>
      <c r="Z97" s="532"/>
    </row>
    <row r="98" spans="1:26" ht="15.75" hidden="1" customHeight="1">
      <c r="A98" s="623"/>
      <c r="B98" s="623"/>
      <c r="C98" s="623"/>
      <c r="D98" s="623"/>
      <c r="E98" s="623"/>
      <c r="F98" s="623"/>
      <c r="G98" s="623"/>
      <c r="H98" s="623"/>
      <c r="I98" s="623"/>
      <c r="J98" s="624"/>
      <c r="K98" s="624"/>
      <c r="L98" s="623"/>
      <c r="M98" s="623"/>
      <c r="N98" s="624"/>
      <c r="O98" s="624"/>
      <c r="P98" s="623"/>
      <c r="Q98" s="623"/>
      <c r="R98" s="623"/>
      <c r="S98" s="532"/>
      <c r="T98" s="532"/>
      <c r="U98" s="532"/>
      <c r="V98" s="532"/>
      <c r="W98" s="532"/>
      <c r="X98" s="532"/>
      <c r="Y98" s="532"/>
      <c r="Z98" s="532"/>
    </row>
    <row r="99" spans="1:26" ht="15.75" hidden="1" customHeight="1">
      <c r="A99" s="623"/>
      <c r="B99" s="623"/>
      <c r="C99" s="623"/>
      <c r="D99" s="623"/>
      <c r="E99" s="623"/>
      <c r="F99" s="623"/>
      <c r="G99" s="623"/>
      <c r="H99" s="623"/>
      <c r="I99" s="623"/>
      <c r="J99" s="624"/>
      <c r="K99" s="624"/>
      <c r="L99" s="623"/>
      <c r="M99" s="623"/>
      <c r="N99" s="624"/>
      <c r="O99" s="624"/>
      <c r="P99" s="623"/>
      <c r="Q99" s="623"/>
      <c r="R99" s="623"/>
      <c r="S99" s="532"/>
      <c r="T99" s="532"/>
      <c r="U99" s="532"/>
      <c r="V99" s="532"/>
      <c r="W99" s="532"/>
      <c r="X99" s="532"/>
      <c r="Y99" s="532"/>
      <c r="Z99" s="532"/>
    </row>
    <row r="100" spans="1:26" ht="15.75" hidden="1" customHeight="1">
      <c r="A100" s="623"/>
      <c r="B100" s="623"/>
      <c r="C100" s="623"/>
      <c r="D100" s="623"/>
      <c r="E100" s="623"/>
      <c r="F100" s="623"/>
      <c r="G100" s="623"/>
      <c r="H100" s="623"/>
      <c r="I100" s="623"/>
      <c r="J100" s="624"/>
      <c r="K100" s="624"/>
      <c r="L100" s="623"/>
      <c r="M100" s="623"/>
      <c r="N100" s="624"/>
      <c r="O100" s="624"/>
      <c r="P100" s="623"/>
      <c r="Q100" s="623"/>
      <c r="R100" s="623"/>
      <c r="S100" s="532"/>
      <c r="T100" s="532"/>
      <c r="U100" s="532"/>
      <c r="V100" s="532"/>
      <c r="W100" s="532"/>
      <c r="X100" s="532"/>
      <c r="Y100" s="532"/>
      <c r="Z100" s="532"/>
    </row>
    <row r="101" spans="1:26" ht="15.75" hidden="1" customHeight="1">
      <c r="A101" s="623"/>
      <c r="B101" s="623"/>
      <c r="C101" s="623"/>
      <c r="D101" s="623"/>
      <c r="E101" s="623"/>
      <c r="F101" s="623"/>
      <c r="G101" s="623"/>
      <c r="H101" s="623"/>
      <c r="I101" s="623"/>
      <c r="J101" s="624"/>
      <c r="K101" s="624"/>
      <c r="L101" s="623"/>
      <c r="M101" s="623"/>
      <c r="N101" s="624"/>
      <c r="O101" s="624"/>
      <c r="P101" s="623"/>
      <c r="Q101" s="623"/>
      <c r="R101" s="623"/>
      <c r="S101" s="532"/>
      <c r="T101" s="532"/>
      <c r="U101" s="532"/>
      <c r="V101" s="532"/>
      <c r="W101" s="532"/>
      <c r="X101" s="532"/>
      <c r="Y101" s="532"/>
      <c r="Z101" s="532"/>
    </row>
    <row r="102" spans="1:26" ht="15.75" hidden="1" customHeight="1">
      <c r="A102" s="623"/>
      <c r="B102" s="623"/>
      <c r="C102" s="623"/>
      <c r="D102" s="623"/>
      <c r="E102" s="623"/>
      <c r="F102" s="623"/>
      <c r="G102" s="623"/>
      <c r="H102" s="623"/>
      <c r="I102" s="623"/>
      <c r="J102" s="624"/>
      <c r="K102" s="624"/>
      <c r="L102" s="623"/>
      <c r="M102" s="623"/>
      <c r="N102" s="624"/>
      <c r="O102" s="624"/>
      <c r="P102" s="623"/>
      <c r="Q102" s="623"/>
      <c r="R102" s="623"/>
      <c r="S102" s="532"/>
      <c r="T102" s="532"/>
      <c r="U102" s="532"/>
      <c r="V102" s="532"/>
      <c r="W102" s="532"/>
      <c r="X102" s="532"/>
      <c r="Y102" s="532"/>
      <c r="Z102" s="532"/>
    </row>
    <row r="103" spans="1:26" ht="15.75" hidden="1" customHeight="1">
      <c r="A103" s="623"/>
      <c r="B103" s="623"/>
      <c r="C103" s="623"/>
      <c r="D103" s="623"/>
      <c r="E103" s="623"/>
      <c r="F103" s="623"/>
      <c r="G103" s="623"/>
      <c r="H103" s="623"/>
      <c r="I103" s="623"/>
      <c r="J103" s="624"/>
      <c r="K103" s="624"/>
      <c r="L103" s="623"/>
      <c r="M103" s="623"/>
      <c r="N103" s="624"/>
      <c r="O103" s="624"/>
      <c r="P103" s="623"/>
      <c r="Q103" s="623"/>
      <c r="R103" s="623"/>
      <c r="S103" s="532"/>
      <c r="T103" s="532"/>
      <c r="U103" s="532"/>
      <c r="V103" s="532"/>
      <c r="W103" s="532"/>
      <c r="X103" s="532"/>
      <c r="Y103" s="532"/>
      <c r="Z103" s="532"/>
    </row>
    <row r="104" spans="1:26" ht="15.75" hidden="1" customHeight="1">
      <c r="A104" s="623"/>
      <c r="B104" s="623"/>
      <c r="C104" s="623"/>
      <c r="D104" s="623"/>
      <c r="E104" s="623"/>
      <c r="F104" s="623"/>
      <c r="G104" s="623"/>
      <c r="H104" s="623"/>
      <c r="I104" s="623"/>
      <c r="J104" s="624"/>
      <c r="K104" s="624"/>
      <c r="L104" s="623"/>
      <c r="M104" s="623"/>
      <c r="N104" s="624"/>
      <c r="O104" s="624"/>
      <c r="P104" s="623"/>
      <c r="Q104" s="623"/>
      <c r="R104" s="623"/>
      <c r="S104" s="532"/>
      <c r="T104" s="532"/>
      <c r="U104" s="532"/>
      <c r="V104" s="532"/>
      <c r="W104" s="532"/>
      <c r="X104" s="532"/>
      <c r="Y104" s="532"/>
      <c r="Z104" s="532"/>
    </row>
    <row r="105" spans="1:26" ht="15.75" hidden="1" customHeight="1">
      <c r="A105" s="623"/>
      <c r="B105" s="623"/>
      <c r="C105" s="623"/>
      <c r="D105" s="623"/>
      <c r="E105" s="623"/>
      <c r="F105" s="623"/>
      <c r="G105" s="623"/>
      <c r="H105" s="623"/>
      <c r="I105" s="623"/>
      <c r="J105" s="624"/>
      <c r="K105" s="624"/>
      <c r="L105" s="623"/>
      <c r="M105" s="623"/>
      <c r="N105" s="624"/>
      <c r="O105" s="624"/>
      <c r="P105" s="623"/>
      <c r="Q105" s="623"/>
      <c r="R105" s="623"/>
      <c r="S105" s="532"/>
      <c r="T105" s="532"/>
      <c r="U105" s="532"/>
      <c r="V105" s="532"/>
      <c r="W105" s="532"/>
      <c r="X105" s="532"/>
      <c r="Y105" s="532"/>
      <c r="Z105" s="532"/>
    </row>
    <row r="106" spans="1:26" ht="15.75" hidden="1" customHeight="1">
      <c r="A106" s="623"/>
      <c r="B106" s="623"/>
      <c r="C106" s="623"/>
      <c r="D106" s="623"/>
      <c r="E106" s="623"/>
      <c r="F106" s="623"/>
      <c r="G106" s="623"/>
      <c r="H106" s="623"/>
      <c r="I106" s="623"/>
      <c r="J106" s="624"/>
      <c r="K106" s="624"/>
      <c r="L106" s="623"/>
      <c r="M106" s="623"/>
      <c r="N106" s="624"/>
      <c r="O106" s="624"/>
      <c r="P106" s="623"/>
      <c r="Q106" s="623"/>
      <c r="R106" s="623"/>
      <c r="S106" s="532"/>
      <c r="T106" s="532"/>
      <c r="U106" s="532"/>
      <c r="V106" s="532"/>
      <c r="W106" s="532"/>
      <c r="X106" s="532"/>
      <c r="Y106" s="532"/>
      <c r="Z106" s="532"/>
    </row>
    <row r="107" spans="1:26" ht="15.75" hidden="1" customHeight="1">
      <c r="A107" s="623"/>
      <c r="B107" s="623"/>
      <c r="C107" s="623"/>
      <c r="D107" s="623"/>
      <c r="E107" s="623"/>
      <c r="F107" s="623"/>
      <c r="G107" s="623"/>
      <c r="H107" s="623"/>
      <c r="I107" s="623"/>
      <c r="J107" s="624"/>
      <c r="K107" s="624"/>
      <c r="L107" s="623"/>
      <c r="M107" s="623"/>
      <c r="N107" s="624"/>
      <c r="O107" s="624"/>
      <c r="P107" s="623"/>
      <c r="Q107" s="623"/>
      <c r="R107" s="623"/>
      <c r="S107" s="532"/>
      <c r="T107" s="532"/>
      <c r="U107" s="532"/>
      <c r="V107" s="532"/>
      <c r="W107" s="532"/>
      <c r="X107" s="532"/>
      <c r="Y107" s="532"/>
      <c r="Z107" s="532"/>
    </row>
    <row r="108" spans="1:26" ht="15.75" hidden="1" customHeight="1">
      <c r="A108" s="623"/>
      <c r="B108" s="623"/>
      <c r="C108" s="623"/>
      <c r="D108" s="623"/>
      <c r="E108" s="623"/>
      <c r="F108" s="623"/>
      <c r="G108" s="623"/>
      <c r="H108" s="623"/>
      <c r="I108" s="623"/>
      <c r="J108" s="624"/>
      <c r="K108" s="624"/>
      <c r="L108" s="623"/>
      <c r="M108" s="623"/>
      <c r="N108" s="624"/>
      <c r="O108" s="624"/>
      <c r="P108" s="623"/>
      <c r="Q108" s="623"/>
      <c r="R108" s="623"/>
      <c r="S108" s="532"/>
      <c r="T108" s="532"/>
      <c r="U108" s="532"/>
      <c r="V108" s="532"/>
      <c r="W108" s="532"/>
      <c r="X108" s="532"/>
      <c r="Y108" s="532"/>
      <c r="Z108" s="532"/>
    </row>
    <row r="109" spans="1:26" ht="15.75" hidden="1" customHeight="1">
      <c r="A109" s="623"/>
      <c r="B109" s="623"/>
      <c r="C109" s="623"/>
      <c r="D109" s="623"/>
      <c r="E109" s="623"/>
      <c r="F109" s="623"/>
      <c r="G109" s="623"/>
      <c r="H109" s="623"/>
      <c r="I109" s="623"/>
      <c r="J109" s="624"/>
      <c r="K109" s="624"/>
      <c r="L109" s="623"/>
      <c r="M109" s="623"/>
      <c r="N109" s="624"/>
      <c r="O109" s="624"/>
      <c r="P109" s="623"/>
      <c r="Q109" s="623"/>
      <c r="R109" s="623"/>
      <c r="S109" s="532"/>
      <c r="T109" s="532"/>
      <c r="U109" s="532"/>
      <c r="V109" s="532"/>
      <c r="W109" s="532"/>
      <c r="X109" s="532"/>
      <c r="Y109" s="532"/>
      <c r="Z109" s="532"/>
    </row>
    <row r="110" spans="1:26" ht="15.75" hidden="1" customHeight="1">
      <c r="A110" s="623"/>
      <c r="B110" s="623"/>
      <c r="C110" s="623"/>
      <c r="D110" s="623"/>
      <c r="E110" s="623"/>
      <c r="F110" s="623"/>
      <c r="G110" s="623"/>
      <c r="H110" s="623"/>
      <c r="I110" s="623"/>
      <c r="J110" s="624"/>
      <c r="K110" s="624"/>
      <c r="L110" s="623"/>
      <c r="M110" s="623"/>
      <c r="N110" s="624"/>
      <c r="O110" s="624"/>
      <c r="P110" s="623"/>
      <c r="Q110" s="623"/>
      <c r="R110" s="623"/>
      <c r="S110" s="532"/>
      <c r="T110" s="532"/>
      <c r="U110" s="532"/>
      <c r="V110" s="532"/>
      <c r="W110" s="532"/>
      <c r="X110" s="532"/>
      <c r="Y110" s="532"/>
      <c r="Z110" s="532"/>
    </row>
    <row r="111" spans="1:26" ht="15.75" hidden="1" customHeight="1">
      <c r="A111" s="623"/>
      <c r="B111" s="623"/>
      <c r="C111" s="623"/>
      <c r="D111" s="623"/>
      <c r="E111" s="623"/>
      <c r="F111" s="623"/>
      <c r="G111" s="623"/>
      <c r="H111" s="623"/>
      <c r="I111" s="623"/>
      <c r="J111" s="624"/>
      <c r="K111" s="624"/>
      <c r="L111" s="623"/>
      <c r="M111" s="623"/>
      <c r="N111" s="624"/>
      <c r="O111" s="624"/>
      <c r="P111" s="623"/>
      <c r="Q111" s="623"/>
      <c r="R111" s="623"/>
      <c r="S111" s="532"/>
      <c r="T111" s="532"/>
      <c r="U111" s="532"/>
      <c r="V111" s="532"/>
      <c r="W111" s="532"/>
      <c r="X111" s="532"/>
      <c r="Y111" s="532"/>
      <c r="Z111" s="532"/>
    </row>
    <row r="112" spans="1:26" ht="15.75" hidden="1" customHeight="1">
      <c r="A112" s="623"/>
      <c r="B112" s="623"/>
      <c r="C112" s="623"/>
      <c r="D112" s="623"/>
      <c r="E112" s="623"/>
      <c r="F112" s="623"/>
      <c r="G112" s="623"/>
      <c r="H112" s="623"/>
      <c r="I112" s="623"/>
      <c r="J112" s="624"/>
      <c r="K112" s="624"/>
      <c r="L112" s="623"/>
      <c r="M112" s="623"/>
      <c r="N112" s="624"/>
      <c r="O112" s="624"/>
      <c r="P112" s="623"/>
      <c r="Q112" s="623"/>
      <c r="R112" s="623"/>
      <c r="S112" s="532"/>
      <c r="T112" s="532"/>
      <c r="U112" s="532"/>
      <c r="V112" s="532"/>
      <c r="W112" s="532"/>
      <c r="X112" s="532"/>
      <c r="Y112" s="532"/>
      <c r="Z112" s="532"/>
    </row>
    <row r="113" spans="1:26" ht="15.75" hidden="1" customHeight="1">
      <c r="A113" s="623"/>
      <c r="B113" s="623"/>
      <c r="C113" s="623"/>
      <c r="D113" s="623"/>
      <c r="E113" s="623"/>
      <c r="F113" s="623"/>
      <c r="G113" s="623"/>
      <c r="H113" s="623"/>
      <c r="I113" s="623"/>
      <c r="J113" s="624"/>
      <c r="K113" s="624"/>
      <c r="L113" s="623"/>
      <c r="M113" s="623"/>
      <c r="N113" s="624"/>
      <c r="O113" s="624"/>
      <c r="P113" s="623"/>
      <c r="Q113" s="623"/>
      <c r="R113" s="623"/>
      <c r="S113" s="532"/>
      <c r="T113" s="532"/>
      <c r="U113" s="532"/>
      <c r="V113" s="532"/>
      <c r="W113" s="532"/>
      <c r="X113" s="532"/>
      <c r="Y113" s="532"/>
      <c r="Z113" s="532"/>
    </row>
    <row r="114" spans="1:26" ht="15.75" hidden="1" customHeight="1">
      <c r="A114" s="623"/>
      <c r="B114" s="623"/>
      <c r="C114" s="623"/>
      <c r="D114" s="623"/>
      <c r="E114" s="623"/>
      <c r="F114" s="623"/>
      <c r="G114" s="623"/>
      <c r="H114" s="623"/>
      <c r="I114" s="623"/>
      <c r="J114" s="624"/>
      <c r="K114" s="624"/>
      <c r="L114" s="623"/>
      <c r="M114" s="623"/>
      <c r="N114" s="624"/>
      <c r="O114" s="624"/>
      <c r="P114" s="623"/>
      <c r="Q114" s="623"/>
      <c r="R114" s="623"/>
      <c r="S114" s="532"/>
      <c r="T114" s="532"/>
      <c r="U114" s="532"/>
      <c r="V114" s="532"/>
      <c r="W114" s="532"/>
      <c r="X114" s="532"/>
      <c r="Y114" s="532"/>
      <c r="Z114" s="532"/>
    </row>
    <row r="115" spans="1:26" ht="15.75" hidden="1" customHeight="1">
      <c r="A115" s="623"/>
      <c r="B115" s="623"/>
      <c r="C115" s="623"/>
      <c r="D115" s="623"/>
      <c r="E115" s="623"/>
      <c r="F115" s="623"/>
      <c r="G115" s="623"/>
      <c r="H115" s="623"/>
      <c r="I115" s="623"/>
      <c r="J115" s="624"/>
      <c r="K115" s="624"/>
      <c r="L115" s="623"/>
      <c r="M115" s="623"/>
      <c r="N115" s="624"/>
      <c r="O115" s="624"/>
      <c r="P115" s="623"/>
      <c r="Q115" s="623"/>
      <c r="R115" s="623"/>
      <c r="S115" s="532"/>
      <c r="T115" s="532"/>
      <c r="U115" s="532"/>
      <c r="V115" s="532"/>
      <c r="W115" s="532"/>
      <c r="X115" s="532"/>
      <c r="Y115" s="532"/>
      <c r="Z115" s="532"/>
    </row>
    <row r="116" spans="1:26" ht="15.75" hidden="1" customHeight="1">
      <c r="A116" s="623"/>
      <c r="B116" s="623"/>
      <c r="C116" s="623"/>
      <c r="D116" s="623"/>
      <c r="E116" s="623"/>
      <c r="F116" s="623"/>
      <c r="G116" s="623"/>
      <c r="H116" s="623"/>
      <c r="I116" s="623"/>
      <c r="J116" s="624"/>
      <c r="K116" s="624"/>
      <c r="L116" s="623"/>
      <c r="M116" s="623"/>
      <c r="N116" s="624"/>
      <c r="O116" s="624"/>
      <c r="P116" s="623"/>
      <c r="Q116" s="623"/>
      <c r="R116" s="623"/>
      <c r="S116" s="532"/>
      <c r="T116" s="532"/>
      <c r="U116" s="532"/>
      <c r="V116" s="532"/>
      <c r="W116" s="532"/>
      <c r="X116" s="532"/>
      <c r="Y116" s="532"/>
      <c r="Z116" s="532"/>
    </row>
    <row r="117" spans="1:26" ht="15.75" hidden="1" customHeight="1">
      <c r="A117" s="623"/>
      <c r="B117" s="623"/>
      <c r="C117" s="623"/>
      <c r="D117" s="623"/>
      <c r="E117" s="623"/>
      <c r="F117" s="623"/>
      <c r="G117" s="623"/>
      <c r="H117" s="623"/>
      <c r="I117" s="623"/>
      <c r="J117" s="624"/>
      <c r="K117" s="624"/>
      <c r="L117" s="623"/>
      <c r="M117" s="623"/>
      <c r="N117" s="624"/>
      <c r="O117" s="624"/>
      <c r="P117" s="623"/>
      <c r="Q117" s="623"/>
      <c r="R117" s="623"/>
      <c r="S117" s="532"/>
      <c r="T117" s="532"/>
      <c r="U117" s="532"/>
      <c r="V117" s="532"/>
      <c r="W117" s="532"/>
      <c r="X117" s="532"/>
      <c r="Y117" s="532"/>
      <c r="Z117" s="532"/>
    </row>
    <row r="118" spans="1:26" ht="15.75" hidden="1" customHeight="1">
      <c r="A118" s="623"/>
      <c r="B118" s="623"/>
      <c r="C118" s="623"/>
      <c r="D118" s="623"/>
      <c r="E118" s="623"/>
      <c r="F118" s="623"/>
      <c r="G118" s="623"/>
      <c r="H118" s="623"/>
      <c r="I118" s="623"/>
      <c r="J118" s="624"/>
      <c r="K118" s="624"/>
      <c r="L118" s="623"/>
      <c r="M118" s="623"/>
      <c r="N118" s="624"/>
      <c r="O118" s="624"/>
      <c r="P118" s="623"/>
      <c r="Q118" s="623"/>
      <c r="R118" s="623"/>
      <c r="S118" s="532"/>
      <c r="T118" s="532"/>
      <c r="U118" s="532"/>
      <c r="V118" s="532"/>
      <c r="W118" s="532"/>
      <c r="X118" s="532"/>
      <c r="Y118" s="532"/>
      <c r="Z118" s="532"/>
    </row>
    <row r="119" spans="1:26" ht="15.75" hidden="1" customHeight="1">
      <c r="A119" s="623"/>
      <c r="B119" s="623"/>
      <c r="C119" s="623"/>
      <c r="D119" s="623"/>
      <c r="E119" s="623"/>
      <c r="F119" s="623"/>
      <c r="G119" s="623"/>
      <c r="H119" s="623"/>
      <c r="I119" s="623"/>
      <c r="J119" s="624"/>
      <c r="K119" s="624"/>
      <c r="L119" s="623"/>
      <c r="M119" s="623"/>
      <c r="N119" s="624"/>
      <c r="O119" s="624"/>
      <c r="P119" s="623"/>
      <c r="Q119" s="623"/>
      <c r="R119" s="623"/>
      <c r="S119" s="532"/>
      <c r="T119" s="532"/>
      <c r="U119" s="532"/>
      <c r="V119" s="532"/>
      <c r="W119" s="532"/>
      <c r="X119" s="532"/>
      <c r="Y119" s="532"/>
      <c r="Z119" s="532"/>
    </row>
    <row r="120" spans="1:26" ht="15.75" hidden="1" customHeight="1">
      <c r="A120" s="623"/>
      <c r="B120" s="623"/>
      <c r="C120" s="623"/>
      <c r="D120" s="623"/>
      <c r="E120" s="623"/>
      <c r="F120" s="623"/>
      <c r="G120" s="623"/>
      <c r="H120" s="623"/>
      <c r="I120" s="623"/>
      <c r="J120" s="624"/>
      <c r="K120" s="624"/>
      <c r="L120" s="623"/>
      <c r="M120" s="623"/>
      <c r="N120" s="624"/>
      <c r="O120" s="624"/>
      <c r="P120" s="623"/>
      <c r="Q120" s="623"/>
      <c r="R120" s="623"/>
      <c r="S120" s="532"/>
      <c r="T120" s="532"/>
      <c r="U120" s="532"/>
      <c r="V120" s="532"/>
      <c r="W120" s="532"/>
      <c r="X120" s="532"/>
      <c r="Y120" s="532"/>
      <c r="Z120" s="532"/>
    </row>
    <row r="121" spans="1:26" ht="15.75" hidden="1" customHeight="1">
      <c r="A121" s="623"/>
      <c r="B121" s="623"/>
      <c r="C121" s="623"/>
      <c r="D121" s="623"/>
      <c r="E121" s="623"/>
      <c r="F121" s="623"/>
      <c r="G121" s="623"/>
      <c r="H121" s="623"/>
      <c r="I121" s="623"/>
      <c r="J121" s="624"/>
      <c r="K121" s="624"/>
      <c r="L121" s="623"/>
      <c r="M121" s="623"/>
      <c r="N121" s="624"/>
      <c r="O121" s="624"/>
      <c r="P121" s="623"/>
      <c r="Q121" s="623"/>
      <c r="R121" s="623"/>
      <c r="S121" s="532"/>
      <c r="T121" s="532"/>
      <c r="U121" s="532"/>
      <c r="V121" s="532"/>
      <c r="W121" s="532"/>
      <c r="X121" s="532"/>
      <c r="Y121" s="532"/>
      <c r="Z121" s="532"/>
    </row>
    <row r="122" spans="1:26" ht="15.75" hidden="1" customHeight="1">
      <c r="A122" s="623"/>
      <c r="B122" s="623"/>
      <c r="C122" s="623"/>
      <c r="D122" s="623"/>
      <c r="E122" s="623"/>
      <c r="F122" s="623"/>
      <c r="G122" s="623"/>
      <c r="H122" s="623"/>
      <c r="I122" s="623"/>
      <c r="J122" s="624"/>
      <c r="K122" s="624"/>
      <c r="L122" s="623"/>
      <c r="M122" s="623"/>
      <c r="N122" s="624"/>
      <c r="O122" s="624"/>
      <c r="P122" s="623"/>
      <c r="Q122" s="623"/>
      <c r="R122" s="623"/>
      <c r="S122" s="532"/>
      <c r="T122" s="532"/>
      <c r="U122" s="532"/>
      <c r="V122" s="532"/>
      <c r="W122" s="532"/>
      <c r="X122" s="532"/>
      <c r="Y122" s="532"/>
      <c r="Z122" s="532"/>
    </row>
    <row r="123" spans="1:26" ht="15.75" hidden="1" customHeight="1">
      <c r="A123" s="623"/>
      <c r="B123" s="623"/>
      <c r="C123" s="623"/>
      <c r="D123" s="623"/>
      <c r="E123" s="623"/>
      <c r="F123" s="623"/>
      <c r="G123" s="623"/>
      <c r="H123" s="623"/>
      <c r="I123" s="623"/>
      <c r="J123" s="624"/>
      <c r="K123" s="624"/>
      <c r="L123" s="623"/>
      <c r="M123" s="623"/>
      <c r="N123" s="624"/>
      <c r="O123" s="624"/>
      <c r="P123" s="623"/>
      <c r="Q123" s="623"/>
      <c r="R123" s="623"/>
      <c r="S123" s="532"/>
      <c r="T123" s="532"/>
      <c r="U123" s="532"/>
      <c r="V123" s="532"/>
      <c r="W123" s="532"/>
      <c r="X123" s="532"/>
      <c r="Y123" s="532"/>
      <c r="Z123" s="532"/>
    </row>
    <row r="124" spans="1:26" ht="15.75" hidden="1" customHeight="1">
      <c r="A124" s="623"/>
      <c r="B124" s="623"/>
      <c r="C124" s="623"/>
      <c r="D124" s="623"/>
      <c r="E124" s="623"/>
      <c r="F124" s="623"/>
      <c r="G124" s="623"/>
      <c r="H124" s="623"/>
      <c r="I124" s="623"/>
      <c r="J124" s="624"/>
      <c r="K124" s="624"/>
      <c r="L124" s="623"/>
      <c r="M124" s="623"/>
      <c r="N124" s="624"/>
      <c r="O124" s="624"/>
      <c r="P124" s="623"/>
      <c r="Q124" s="623"/>
      <c r="R124" s="623"/>
      <c r="S124" s="532"/>
      <c r="T124" s="532"/>
      <c r="U124" s="532"/>
      <c r="V124" s="532"/>
      <c r="W124" s="532"/>
      <c r="X124" s="532"/>
      <c r="Y124" s="532"/>
      <c r="Z124" s="532"/>
    </row>
    <row r="125" spans="1:26" ht="15.75" hidden="1" customHeight="1">
      <c r="A125" s="623"/>
      <c r="B125" s="623"/>
      <c r="C125" s="623"/>
      <c r="D125" s="623"/>
      <c r="E125" s="623"/>
      <c r="F125" s="623"/>
      <c r="G125" s="623"/>
      <c r="H125" s="623"/>
      <c r="I125" s="623"/>
      <c r="J125" s="624"/>
      <c r="K125" s="624"/>
      <c r="L125" s="623"/>
      <c r="M125" s="623"/>
      <c r="N125" s="624"/>
      <c r="O125" s="624"/>
      <c r="P125" s="623"/>
      <c r="Q125" s="623"/>
      <c r="R125" s="623"/>
      <c r="S125" s="532"/>
      <c r="T125" s="532"/>
      <c r="U125" s="532"/>
      <c r="V125" s="532"/>
      <c r="W125" s="532"/>
      <c r="X125" s="532"/>
      <c r="Y125" s="532"/>
      <c r="Z125" s="532"/>
    </row>
    <row r="126" spans="1:26" ht="15.75" hidden="1" customHeight="1">
      <c r="A126" s="623"/>
      <c r="B126" s="623"/>
      <c r="C126" s="623"/>
      <c r="D126" s="623"/>
      <c r="E126" s="623"/>
      <c r="F126" s="623"/>
      <c r="G126" s="623"/>
      <c r="H126" s="623"/>
      <c r="I126" s="623"/>
      <c r="J126" s="624"/>
      <c r="K126" s="624"/>
      <c r="L126" s="623"/>
      <c r="M126" s="623"/>
      <c r="N126" s="624"/>
      <c r="O126" s="624"/>
      <c r="P126" s="623"/>
      <c r="Q126" s="623"/>
      <c r="R126" s="623"/>
      <c r="S126" s="532"/>
      <c r="T126" s="532"/>
      <c r="U126" s="532"/>
      <c r="V126" s="532"/>
      <c r="W126" s="532"/>
      <c r="X126" s="532"/>
      <c r="Y126" s="532"/>
      <c r="Z126" s="532"/>
    </row>
    <row r="127" spans="1:26" ht="15.75" hidden="1" customHeight="1">
      <c r="A127" s="623"/>
      <c r="B127" s="623"/>
      <c r="C127" s="623"/>
      <c r="D127" s="623"/>
      <c r="E127" s="623"/>
      <c r="F127" s="623"/>
      <c r="G127" s="623"/>
      <c r="H127" s="623"/>
      <c r="I127" s="623"/>
      <c r="J127" s="624"/>
      <c r="K127" s="624"/>
      <c r="L127" s="623"/>
      <c r="M127" s="623"/>
      <c r="N127" s="624"/>
      <c r="O127" s="624"/>
      <c r="P127" s="623"/>
      <c r="Q127" s="623"/>
      <c r="R127" s="623"/>
      <c r="S127" s="532"/>
      <c r="T127" s="532"/>
      <c r="U127" s="532"/>
      <c r="V127" s="532"/>
      <c r="W127" s="532"/>
      <c r="X127" s="532"/>
      <c r="Y127" s="532"/>
      <c r="Z127" s="532"/>
    </row>
    <row r="128" spans="1:26" ht="15.75" hidden="1" customHeight="1">
      <c r="A128" s="623"/>
      <c r="B128" s="623"/>
      <c r="C128" s="623"/>
      <c r="D128" s="623"/>
      <c r="E128" s="623"/>
      <c r="F128" s="623"/>
      <c r="G128" s="623"/>
      <c r="H128" s="623"/>
      <c r="I128" s="623"/>
      <c r="J128" s="624"/>
      <c r="K128" s="624"/>
      <c r="L128" s="623"/>
      <c r="M128" s="623"/>
      <c r="N128" s="624"/>
      <c r="O128" s="624"/>
      <c r="P128" s="623"/>
      <c r="Q128" s="623"/>
      <c r="R128" s="623"/>
      <c r="S128" s="532"/>
      <c r="T128" s="532"/>
      <c r="U128" s="532"/>
      <c r="V128" s="532"/>
      <c r="W128" s="532"/>
      <c r="X128" s="532"/>
      <c r="Y128" s="532"/>
      <c r="Z128" s="532"/>
    </row>
    <row r="129" spans="1:26" ht="15.75" hidden="1" customHeight="1">
      <c r="A129" s="623"/>
      <c r="B129" s="623"/>
      <c r="C129" s="623"/>
      <c r="D129" s="623"/>
      <c r="E129" s="623"/>
      <c r="F129" s="623"/>
      <c r="G129" s="623"/>
      <c r="H129" s="623"/>
      <c r="I129" s="623"/>
      <c r="J129" s="624"/>
      <c r="K129" s="624"/>
      <c r="L129" s="623"/>
      <c r="M129" s="623"/>
      <c r="N129" s="624"/>
      <c r="O129" s="624"/>
      <c r="P129" s="623"/>
      <c r="Q129" s="623"/>
      <c r="R129" s="623"/>
      <c r="S129" s="532"/>
      <c r="T129" s="532"/>
      <c r="U129" s="532"/>
      <c r="V129" s="532"/>
      <c r="W129" s="532"/>
      <c r="X129" s="532"/>
      <c r="Y129" s="532"/>
      <c r="Z129" s="532"/>
    </row>
    <row r="130" spans="1:26" ht="15.75" hidden="1" customHeight="1">
      <c r="A130" s="623"/>
      <c r="B130" s="623"/>
      <c r="C130" s="623"/>
      <c r="D130" s="623"/>
      <c r="E130" s="623"/>
      <c r="F130" s="623"/>
      <c r="G130" s="623"/>
      <c r="H130" s="623"/>
      <c r="I130" s="623"/>
      <c r="J130" s="624"/>
      <c r="K130" s="624"/>
      <c r="L130" s="623"/>
      <c r="M130" s="623"/>
      <c r="N130" s="624"/>
      <c r="O130" s="624"/>
      <c r="P130" s="623"/>
      <c r="Q130" s="623"/>
      <c r="R130" s="623"/>
      <c r="S130" s="532"/>
      <c r="T130" s="532"/>
      <c r="U130" s="532"/>
      <c r="V130" s="532"/>
      <c r="W130" s="532"/>
      <c r="X130" s="532"/>
      <c r="Y130" s="532"/>
      <c r="Z130" s="532"/>
    </row>
    <row r="131" spans="1:26" ht="15.75" hidden="1" customHeight="1">
      <c r="A131" s="623"/>
      <c r="B131" s="623"/>
      <c r="C131" s="623"/>
      <c r="D131" s="623"/>
      <c r="E131" s="623"/>
      <c r="F131" s="623"/>
      <c r="G131" s="623"/>
      <c r="H131" s="623"/>
      <c r="I131" s="623"/>
      <c r="J131" s="624"/>
      <c r="K131" s="624"/>
      <c r="L131" s="623"/>
      <c r="M131" s="623"/>
      <c r="N131" s="624"/>
      <c r="O131" s="624"/>
      <c r="P131" s="623"/>
      <c r="Q131" s="623"/>
      <c r="R131" s="623"/>
      <c r="S131" s="532"/>
      <c r="T131" s="532"/>
      <c r="U131" s="532"/>
      <c r="V131" s="532"/>
      <c r="W131" s="532"/>
      <c r="X131" s="532"/>
      <c r="Y131" s="532"/>
      <c r="Z131" s="532"/>
    </row>
    <row r="132" spans="1:26" ht="15.75" hidden="1" customHeight="1">
      <c r="A132" s="623"/>
      <c r="B132" s="623"/>
      <c r="C132" s="623"/>
      <c r="D132" s="623"/>
      <c r="E132" s="623"/>
      <c r="F132" s="623"/>
      <c r="G132" s="623"/>
      <c r="H132" s="623"/>
      <c r="I132" s="623"/>
      <c r="J132" s="624"/>
      <c r="K132" s="624"/>
      <c r="L132" s="623"/>
      <c r="M132" s="623"/>
      <c r="N132" s="624"/>
      <c r="O132" s="624"/>
      <c r="P132" s="623"/>
      <c r="Q132" s="623"/>
      <c r="R132" s="623"/>
      <c r="S132" s="532"/>
      <c r="T132" s="532"/>
      <c r="U132" s="532"/>
      <c r="V132" s="532"/>
      <c r="W132" s="532"/>
      <c r="X132" s="532"/>
      <c r="Y132" s="532"/>
      <c r="Z132" s="532"/>
    </row>
    <row r="133" spans="1:26" ht="15.75" hidden="1" customHeight="1">
      <c r="A133" s="623"/>
      <c r="B133" s="623"/>
      <c r="C133" s="623"/>
      <c r="D133" s="623"/>
      <c r="E133" s="623"/>
      <c r="F133" s="623"/>
      <c r="G133" s="623"/>
      <c r="H133" s="623"/>
      <c r="I133" s="623"/>
      <c r="J133" s="624"/>
      <c r="K133" s="624"/>
      <c r="L133" s="623"/>
      <c r="M133" s="623"/>
      <c r="N133" s="624"/>
      <c r="O133" s="624"/>
      <c r="P133" s="623"/>
      <c r="Q133" s="623"/>
      <c r="R133" s="623"/>
      <c r="S133" s="532"/>
      <c r="T133" s="532"/>
      <c r="U133" s="532"/>
      <c r="V133" s="532"/>
      <c r="W133" s="532"/>
      <c r="X133" s="532"/>
      <c r="Y133" s="532"/>
      <c r="Z133" s="532"/>
    </row>
    <row r="134" spans="1:26" ht="15.75" hidden="1" customHeight="1">
      <c r="A134" s="623"/>
      <c r="B134" s="623"/>
      <c r="C134" s="623"/>
      <c r="D134" s="623"/>
      <c r="E134" s="623"/>
      <c r="F134" s="623"/>
      <c r="G134" s="623"/>
      <c r="H134" s="623"/>
      <c r="I134" s="623"/>
      <c r="J134" s="624"/>
      <c r="K134" s="624"/>
      <c r="L134" s="623"/>
      <c r="M134" s="623"/>
      <c r="N134" s="624"/>
      <c r="O134" s="624"/>
      <c r="P134" s="623"/>
      <c r="Q134" s="623"/>
      <c r="R134" s="623"/>
      <c r="S134" s="532"/>
      <c r="T134" s="532"/>
      <c r="U134" s="532"/>
      <c r="V134" s="532"/>
      <c r="W134" s="532"/>
      <c r="X134" s="532"/>
      <c r="Y134" s="532"/>
      <c r="Z134" s="532"/>
    </row>
    <row r="135" spans="1:26" ht="15.75" hidden="1" customHeight="1">
      <c r="A135" s="623"/>
      <c r="B135" s="623"/>
      <c r="C135" s="623"/>
      <c r="D135" s="623"/>
      <c r="E135" s="623"/>
      <c r="F135" s="623"/>
      <c r="G135" s="623"/>
      <c r="H135" s="623"/>
      <c r="I135" s="623"/>
      <c r="J135" s="624"/>
      <c r="K135" s="624"/>
      <c r="L135" s="623"/>
      <c r="M135" s="623"/>
      <c r="N135" s="624"/>
      <c r="O135" s="624"/>
      <c r="P135" s="623"/>
      <c r="Q135" s="623"/>
      <c r="R135" s="623"/>
      <c r="S135" s="532"/>
      <c r="T135" s="532"/>
      <c r="U135" s="532"/>
      <c r="V135" s="532"/>
      <c r="W135" s="532"/>
      <c r="X135" s="532"/>
      <c r="Y135" s="532"/>
      <c r="Z135" s="532"/>
    </row>
    <row r="136" spans="1:26" ht="15.75" hidden="1" customHeight="1">
      <c r="A136" s="623"/>
      <c r="B136" s="623"/>
      <c r="C136" s="623"/>
      <c r="D136" s="623"/>
      <c r="E136" s="623"/>
      <c r="F136" s="623"/>
      <c r="G136" s="623"/>
      <c r="H136" s="623"/>
      <c r="I136" s="623"/>
      <c r="J136" s="624"/>
      <c r="K136" s="624"/>
      <c r="L136" s="623"/>
      <c r="M136" s="623"/>
      <c r="N136" s="624"/>
      <c r="O136" s="624"/>
      <c r="P136" s="623"/>
      <c r="Q136" s="623"/>
      <c r="R136" s="623"/>
      <c r="S136" s="532"/>
      <c r="T136" s="532"/>
      <c r="U136" s="532"/>
      <c r="V136" s="532"/>
      <c r="W136" s="532"/>
      <c r="X136" s="532"/>
      <c r="Y136" s="532"/>
      <c r="Z136" s="532"/>
    </row>
    <row r="137" spans="1:26" ht="15.75" hidden="1" customHeight="1">
      <c r="A137" s="623"/>
      <c r="B137" s="623"/>
      <c r="C137" s="623"/>
      <c r="D137" s="623"/>
      <c r="E137" s="623"/>
      <c r="F137" s="623"/>
      <c r="G137" s="623"/>
      <c r="H137" s="623"/>
      <c r="I137" s="623"/>
      <c r="J137" s="624"/>
      <c r="K137" s="624"/>
      <c r="L137" s="623"/>
      <c r="M137" s="623"/>
      <c r="N137" s="624"/>
      <c r="O137" s="624"/>
      <c r="P137" s="623"/>
      <c r="Q137" s="623"/>
      <c r="R137" s="623"/>
      <c r="S137" s="532"/>
      <c r="T137" s="532"/>
      <c r="U137" s="532"/>
      <c r="V137" s="532"/>
      <c r="W137" s="532"/>
      <c r="X137" s="532"/>
      <c r="Y137" s="532"/>
      <c r="Z137" s="532"/>
    </row>
    <row r="138" spans="1:26" ht="15.75" hidden="1" customHeight="1">
      <c r="A138" s="623"/>
      <c r="B138" s="623"/>
      <c r="C138" s="623"/>
      <c r="D138" s="623"/>
      <c r="E138" s="623"/>
      <c r="F138" s="623"/>
      <c r="G138" s="623"/>
      <c r="H138" s="623"/>
      <c r="I138" s="623"/>
      <c r="J138" s="624"/>
      <c r="K138" s="624"/>
      <c r="L138" s="623"/>
      <c r="M138" s="623"/>
      <c r="N138" s="624"/>
      <c r="O138" s="624"/>
      <c r="P138" s="623"/>
      <c r="Q138" s="623"/>
      <c r="R138" s="623"/>
      <c r="S138" s="532"/>
      <c r="T138" s="532"/>
      <c r="U138" s="532"/>
      <c r="V138" s="532"/>
      <c r="W138" s="532"/>
      <c r="X138" s="532"/>
      <c r="Y138" s="532"/>
      <c r="Z138" s="532"/>
    </row>
    <row r="139" spans="1:26" ht="15.75" hidden="1" customHeight="1">
      <c r="A139" s="623"/>
      <c r="B139" s="623"/>
      <c r="C139" s="623"/>
      <c r="D139" s="623"/>
      <c r="E139" s="623"/>
      <c r="F139" s="623"/>
      <c r="G139" s="623"/>
      <c r="H139" s="623"/>
      <c r="I139" s="623"/>
      <c r="J139" s="624"/>
      <c r="K139" s="624"/>
      <c r="L139" s="623"/>
      <c r="M139" s="623"/>
      <c r="N139" s="624"/>
      <c r="O139" s="624"/>
      <c r="P139" s="623"/>
      <c r="Q139" s="623"/>
      <c r="R139" s="623"/>
      <c r="S139" s="532"/>
      <c r="T139" s="532"/>
      <c r="U139" s="532"/>
      <c r="V139" s="532"/>
      <c r="W139" s="532"/>
      <c r="X139" s="532"/>
      <c r="Y139" s="532"/>
      <c r="Z139" s="532"/>
    </row>
    <row r="140" spans="1:26" ht="15.75" hidden="1" customHeight="1">
      <c r="A140" s="623"/>
      <c r="B140" s="623"/>
      <c r="C140" s="623"/>
      <c r="D140" s="623"/>
      <c r="E140" s="623"/>
      <c r="F140" s="623"/>
      <c r="G140" s="623"/>
      <c r="H140" s="623"/>
      <c r="I140" s="623"/>
      <c r="J140" s="624"/>
      <c r="K140" s="624"/>
      <c r="L140" s="623"/>
      <c r="M140" s="623"/>
      <c r="N140" s="624"/>
      <c r="O140" s="624"/>
      <c r="P140" s="623"/>
      <c r="Q140" s="623"/>
      <c r="R140" s="623"/>
      <c r="S140" s="532"/>
      <c r="T140" s="532"/>
      <c r="U140" s="532"/>
      <c r="V140" s="532"/>
      <c r="W140" s="532"/>
      <c r="X140" s="532"/>
      <c r="Y140" s="532"/>
      <c r="Z140" s="532"/>
    </row>
    <row r="141" spans="1:26" ht="15.75" hidden="1" customHeight="1">
      <c r="A141" s="623"/>
      <c r="B141" s="623"/>
      <c r="C141" s="623"/>
      <c r="D141" s="623"/>
      <c r="E141" s="623"/>
      <c r="F141" s="623"/>
      <c r="G141" s="623"/>
      <c r="H141" s="623"/>
      <c r="I141" s="623"/>
      <c r="J141" s="624"/>
      <c r="K141" s="624"/>
      <c r="L141" s="623"/>
      <c r="M141" s="623"/>
      <c r="N141" s="624"/>
      <c r="O141" s="624"/>
      <c r="P141" s="623"/>
      <c r="Q141" s="623"/>
      <c r="R141" s="623"/>
      <c r="S141" s="532"/>
      <c r="T141" s="532"/>
      <c r="U141" s="532"/>
      <c r="V141" s="532"/>
      <c r="W141" s="532"/>
      <c r="X141" s="532"/>
      <c r="Y141" s="532"/>
      <c r="Z141" s="532"/>
    </row>
    <row r="142" spans="1:26" ht="15.75" hidden="1" customHeight="1">
      <c r="A142" s="623"/>
      <c r="B142" s="623"/>
      <c r="C142" s="623"/>
      <c r="D142" s="623"/>
      <c r="E142" s="623"/>
      <c r="F142" s="623"/>
      <c r="G142" s="623"/>
      <c r="H142" s="623"/>
      <c r="I142" s="623"/>
      <c r="J142" s="624"/>
      <c r="K142" s="624"/>
      <c r="L142" s="623"/>
      <c r="M142" s="623"/>
      <c r="N142" s="624"/>
      <c r="O142" s="624"/>
      <c r="P142" s="623"/>
      <c r="Q142" s="623"/>
      <c r="R142" s="623"/>
      <c r="S142" s="532"/>
      <c r="T142" s="532"/>
      <c r="U142" s="532"/>
      <c r="V142" s="532"/>
      <c r="W142" s="532"/>
      <c r="X142" s="532"/>
      <c r="Y142" s="532"/>
      <c r="Z142" s="532"/>
    </row>
    <row r="143" spans="1:26" ht="15.75" hidden="1" customHeight="1">
      <c r="A143" s="623"/>
      <c r="B143" s="623"/>
      <c r="C143" s="623"/>
      <c r="D143" s="623"/>
      <c r="E143" s="623"/>
      <c r="F143" s="623"/>
      <c r="G143" s="623"/>
      <c r="H143" s="623"/>
      <c r="I143" s="623"/>
      <c r="J143" s="624"/>
      <c r="K143" s="624"/>
      <c r="L143" s="623"/>
      <c r="M143" s="623"/>
      <c r="N143" s="624"/>
      <c r="O143" s="624"/>
      <c r="P143" s="623"/>
      <c r="Q143" s="623"/>
      <c r="R143" s="623"/>
      <c r="S143" s="532"/>
      <c r="T143" s="532"/>
      <c r="U143" s="532"/>
      <c r="V143" s="532"/>
      <c r="W143" s="532"/>
      <c r="X143" s="532"/>
      <c r="Y143" s="532"/>
      <c r="Z143" s="532"/>
    </row>
    <row r="144" spans="1:26" ht="15.75" hidden="1" customHeight="1">
      <c r="A144" s="623"/>
      <c r="B144" s="623"/>
      <c r="C144" s="623"/>
      <c r="D144" s="623"/>
      <c r="E144" s="623"/>
      <c r="F144" s="623"/>
      <c r="G144" s="623"/>
      <c r="H144" s="623"/>
      <c r="I144" s="623"/>
      <c r="J144" s="624"/>
      <c r="K144" s="624"/>
      <c r="L144" s="623"/>
      <c r="M144" s="623"/>
      <c r="N144" s="624"/>
      <c r="O144" s="624"/>
      <c r="P144" s="623"/>
      <c r="Q144" s="623"/>
      <c r="R144" s="623"/>
      <c r="S144" s="532"/>
      <c r="T144" s="532"/>
      <c r="U144" s="532"/>
      <c r="V144" s="532"/>
      <c r="W144" s="532"/>
      <c r="X144" s="532"/>
      <c r="Y144" s="532"/>
      <c r="Z144" s="532"/>
    </row>
    <row r="145" spans="1:26" ht="15.75" hidden="1" customHeight="1">
      <c r="A145" s="623"/>
      <c r="B145" s="623"/>
      <c r="C145" s="623"/>
      <c r="D145" s="623"/>
      <c r="E145" s="623"/>
      <c r="F145" s="623"/>
      <c r="G145" s="623"/>
      <c r="H145" s="623"/>
      <c r="I145" s="623"/>
      <c r="J145" s="624"/>
      <c r="K145" s="624"/>
      <c r="L145" s="623"/>
      <c r="M145" s="623"/>
      <c r="N145" s="624"/>
      <c r="O145" s="624"/>
      <c r="P145" s="623"/>
      <c r="Q145" s="623"/>
      <c r="R145" s="623"/>
      <c r="S145" s="532"/>
      <c r="T145" s="532"/>
      <c r="U145" s="532"/>
      <c r="V145" s="532"/>
      <c r="W145" s="532"/>
      <c r="X145" s="532"/>
      <c r="Y145" s="532"/>
      <c r="Z145" s="532"/>
    </row>
    <row r="146" spans="1:26" ht="15.75" hidden="1" customHeight="1">
      <c r="A146" s="623"/>
      <c r="B146" s="623"/>
      <c r="C146" s="623"/>
      <c r="D146" s="623"/>
      <c r="E146" s="623"/>
      <c r="F146" s="623"/>
      <c r="G146" s="623"/>
      <c r="H146" s="623"/>
      <c r="I146" s="623"/>
      <c r="J146" s="624"/>
      <c r="K146" s="624"/>
      <c r="L146" s="623"/>
      <c r="M146" s="623"/>
      <c r="N146" s="624"/>
      <c r="O146" s="624"/>
      <c r="P146" s="623"/>
      <c r="Q146" s="623"/>
      <c r="R146" s="623"/>
      <c r="S146" s="532"/>
      <c r="T146" s="532"/>
      <c r="U146" s="532"/>
      <c r="V146" s="532"/>
      <c r="W146" s="532"/>
      <c r="X146" s="532"/>
      <c r="Y146" s="532"/>
      <c r="Z146" s="532"/>
    </row>
    <row r="147" spans="1:26" ht="15.75" hidden="1" customHeight="1">
      <c r="A147" s="623"/>
      <c r="B147" s="623"/>
      <c r="C147" s="623"/>
      <c r="D147" s="623"/>
      <c r="E147" s="623"/>
      <c r="F147" s="623"/>
      <c r="G147" s="623"/>
      <c r="H147" s="623"/>
      <c r="I147" s="623"/>
      <c r="J147" s="624"/>
      <c r="K147" s="624"/>
      <c r="L147" s="623"/>
      <c r="M147" s="623"/>
      <c r="N147" s="624"/>
      <c r="O147" s="624"/>
      <c r="P147" s="623"/>
      <c r="Q147" s="623"/>
      <c r="R147" s="623"/>
      <c r="S147" s="532"/>
      <c r="T147" s="532"/>
      <c r="U147" s="532"/>
      <c r="V147" s="532"/>
      <c r="W147" s="532"/>
      <c r="X147" s="532"/>
      <c r="Y147" s="532"/>
      <c r="Z147" s="532"/>
    </row>
    <row r="148" spans="1:26" ht="15.75" hidden="1" customHeight="1">
      <c r="A148" s="623"/>
      <c r="B148" s="623"/>
      <c r="C148" s="623"/>
      <c r="D148" s="623"/>
      <c r="E148" s="623"/>
      <c r="F148" s="623"/>
      <c r="G148" s="623"/>
      <c r="H148" s="623"/>
      <c r="I148" s="623"/>
      <c r="J148" s="624"/>
      <c r="K148" s="624"/>
      <c r="L148" s="623"/>
      <c r="M148" s="623"/>
      <c r="N148" s="624"/>
      <c r="O148" s="624"/>
      <c r="P148" s="623"/>
      <c r="Q148" s="623"/>
      <c r="R148" s="623"/>
      <c r="S148" s="532"/>
      <c r="T148" s="532"/>
      <c r="U148" s="532"/>
      <c r="V148" s="532"/>
      <c r="W148" s="532"/>
      <c r="X148" s="532"/>
      <c r="Y148" s="532"/>
      <c r="Z148" s="532"/>
    </row>
    <row r="149" spans="1:26" ht="15.75" hidden="1" customHeight="1">
      <c r="A149" s="623"/>
      <c r="B149" s="623"/>
      <c r="C149" s="623"/>
      <c r="D149" s="623"/>
      <c r="E149" s="623"/>
      <c r="F149" s="623"/>
      <c r="G149" s="623"/>
      <c r="H149" s="623"/>
      <c r="I149" s="623"/>
      <c r="J149" s="624"/>
      <c r="K149" s="624"/>
      <c r="L149" s="623"/>
      <c r="M149" s="623"/>
      <c r="N149" s="624"/>
      <c r="O149" s="624"/>
      <c r="P149" s="623"/>
      <c r="Q149" s="623"/>
      <c r="R149" s="623"/>
      <c r="S149" s="532"/>
      <c r="T149" s="532"/>
      <c r="U149" s="532"/>
      <c r="V149" s="532"/>
      <c r="W149" s="532"/>
      <c r="X149" s="532"/>
      <c r="Y149" s="532"/>
      <c r="Z149" s="532"/>
    </row>
    <row r="150" spans="1:26" ht="15.75" hidden="1" customHeight="1">
      <c r="A150" s="623"/>
      <c r="B150" s="623"/>
      <c r="C150" s="623"/>
      <c r="D150" s="623"/>
      <c r="E150" s="623"/>
      <c r="F150" s="623"/>
      <c r="G150" s="623"/>
      <c r="H150" s="623"/>
      <c r="I150" s="623"/>
      <c r="J150" s="624"/>
      <c r="K150" s="624"/>
      <c r="L150" s="623"/>
      <c r="M150" s="623"/>
      <c r="N150" s="624"/>
      <c r="O150" s="624"/>
      <c r="P150" s="623"/>
      <c r="Q150" s="623"/>
      <c r="R150" s="623"/>
      <c r="S150" s="532"/>
      <c r="T150" s="532"/>
      <c r="U150" s="532"/>
      <c r="V150" s="532"/>
      <c r="W150" s="532"/>
      <c r="X150" s="532"/>
      <c r="Y150" s="532"/>
      <c r="Z150" s="532"/>
    </row>
    <row r="151" spans="1:26" ht="15.75" hidden="1" customHeight="1">
      <c r="A151" s="623"/>
      <c r="B151" s="623"/>
      <c r="C151" s="623"/>
      <c r="D151" s="623"/>
      <c r="E151" s="623"/>
      <c r="F151" s="623"/>
      <c r="G151" s="623"/>
      <c r="H151" s="623"/>
      <c r="I151" s="623"/>
      <c r="J151" s="624"/>
      <c r="K151" s="624"/>
      <c r="L151" s="623"/>
      <c r="M151" s="623"/>
      <c r="N151" s="624"/>
      <c r="O151" s="624"/>
      <c r="P151" s="623"/>
      <c r="Q151" s="623"/>
      <c r="R151" s="623"/>
      <c r="S151" s="532"/>
      <c r="T151" s="532"/>
      <c r="U151" s="532"/>
      <c r="V151" s="532"/>
      <c r="W151" s="532"/>
      <c r="X151" s="532"/>
      <c r="Y151" s="532"/>
      <c r="Z151" s="532"/>
    </row>
    <row r="152" spans="1:26" ht="15.75" hidden="1" customHeight="1">
      <c r="A152" s="623"/>
      <c r="B152" s="623"/>
      <c r="C152" s="623"/>
      <c r="D152" s="623"/>
      <c r="E152" s="623"/>
      <c r="F152" s="623"/>
      <c r="G152" s="623"/>
      <c r="H152" s="623"/>
      <c r="I152" s="623"/>
      <c r="J152" s="624"/>
      <c r="K152" s="624"/>
      <c r="L152" s="623"/>
      <c r="M152" s="623"/>
      <c r="N152" s="624"/>
      <c r="O152" s="624"/>
      <c r="P152" s="623"/>
      <c r="Q152" s="623"/>
      <c r="R152" s="623"/>
      <c r="S152" s="532"/>
      <c r="T152" s="532"/>
      <c r="U152" s="532"/>
      <c r="V152" s="532"/>
      <c r="W152" s="532"/>
      <c r="X152" s="532"/>
      <c r="Y152" s="532"/>
      <c r="Z152" s="532"/>
    </row>
    <row r="153" spans="1:26" ht="15.75" hidden="1" customHeight="1">
      <c r="A153" s="623"/>
      <c r="B153" s="623"/>
      <c r="C153" s="623"/>
      <c r="D153" s="623"/>
      <c r="E153" s="623"/>
      <c r="F153" s="623"/>
      <c r="G153" s="623"/>
      <c r="H153" s="623"/>
      <c r="I153" s="623"/>
      <c r="J153" s="624"/>
      <c r="K153" s="624"/>
      <c r="L153" s="623"/>
      <c r="M153" s="623"/>
      <c r="N153" s="624"/>
      <c r="O153" s="624"/>
      <c r="P153" s="623"/>
      <c r="Q153" s="623"/>
      <c r="R153" s="623"/>
      <c r="S153" s="532"/>
      <c r="T153" s="532"/>
      <c r="U153" s="532"/>
      <c r="V153" s="532"/>
      <c r="W153" s="532"/>
      <c r="X153" s="532"/>
      <c r="Y153" s="532"/>
      <c r="Z153" s="532"/>
    </row>
    <row r="154" spans="1:26" ht="15.75" hidden="1" customHeight="1">
      <c r="A154" s="623"/>
      <c r="B154" s="623"/>
      <c r="C154" s="623"/>
      <c r="D154" s="623"/>
      <c r="E154" s="623"/>
      <c r="F154" s="623"/>
      <c r="G154" s="623"/>
      <c r="H154" s="623"/>
      <c r="I154" s="623"/>
      <c r="J154" s="624"/>
      <c r="K154" s="624"/>
      <c r="L154" s="623"/>
      <c r="M154" s="623"/>
      <c r="N154" s="624"/>
      <c r="O154" s="624"/>
      <c r="P154" s="623"/>
      <c r="Q154" s="623"/>
      <c r="R154" s="623"/>
      <c r="S154" s="532"/>
      <c r="T154" s="532"/>
      <c r="U154" s="532"/>
      <c r="V154" s="532"/>
      <c r="W154" s="532"/>
      <c r="X154" s="532"/>
      <c r="Y154" s="532"/>
      <c r="Z154" s="532"/>
    </row>
    <row r="155" spans="1:26" ht="15.75" hidden="1" customHeight="1">
      <c r="A155" s="623"/>
      <c r="B155" s="623"/>
      <c r="C155" s="623"/>
      <c r="D155" s="623"/>
      <c r="E155" s="623"/>
      <c r="F155" s="623"/>
      <c r="G155" s="623"/>
      <c r="H155" s="623"/>
      <c r="I155" s="623"/>
      <c r="J155" s="624"/>
      <c r="K155" s="624"/>
      <c r="L155" s="623"/>
      <c r="M155" s="623"/>
      <c r="N155" s="624"/>
      <c r="O155" s="624"/>
      <c r="P155" s="623"/>
      <c r="Q155" s="623"/>
      <c r="R155" s="623"/>
      <c r="S155" s="532"/>
      <c r="T155" s="532"/>
      <c r="U155" s="532"/>
      <c r="V155" s="532"/>
      <c r="W155" s="532"/>
      <c r="X155" s="532"/>
      <c r="Y155" s="532"/>
      <c r="Z155" s="532"/>
    </row>
    <row r="156" spans="1:26" ht="15.75" hidden="1" customHeight="1">
      <c r="A156" s="623"/>
      <c r="B156" s="623"/>
      <c r="C156" s="623"/>
      <c r="D156" s="623"/>
      <c r="E156" s="623"/>
      <c r="F156" s="623"/>
      <c r="G156" s="623"/>
      <c r="H156" s="623"/>
      <c r="I156" s="623"/>
      <c r="J156" s="624"/>
      <c r="K156" s="624"/>
      <c r="L156" s="623"/>
      <c r="M156" s="623"/>
      <c r="N156" s="624"/>
      <c r="O156" s="624"/>
      <c r="P156" s="623"/>
      <c r="Q156" s="623"/>
      <c r="R156" s="623"/>
      <c r="S156" s="532"/>
      <c r="T156" s="532"/>
      <c r="U156" s="532"/>
      <c r="V156" s="532"/>
      <c r="W156" s="532"/>
      <c r="X156" s="532"/>
      <c r="Y156" s="532"/>
      <c r="Z156" s="532"/>
    </row>
    <row r="157" spans="1:26" ht="15.75" hidden="1" customHeight="1">
      <c r="A157" s="623"/>
      <c r="B157" s="623"/>
      <c r="C157" s="623"/>
      <c r="D157" s="623"/>
      <c r="E157" s="623"/>
      <c r="F157" s="623"/>
      <c r="G157" s="623"/>
      <c r="H157" s="623"/>
      <c r="I157" s="623"/>
      <c r="J157" s="624"/>
      <c r="K157" s="624"/>
      <c r="L157" s="623"/>
      <c r="M157" s="623"/>
      <c r="N157" s="624"/>
      <c r="O157" s="624"/>
      <c r="P157" s="623"/>
      <c r="Q157" s="623"/>
      <c r="R157" s="623"/>
      <c r="S157" s="532"/>
      <c r="T157" s="532"/>
      <c r="U157" s="532"/>
      <c r="V157" s="532"/>
      <c r="W157" s="532"/>
      <c r="X157" s="532"/>
      <c r="Y157" s="532"/>
      <c r="Z157" s="532"/>
    </row>
    <row r="158" spans="1:26" ht="15.75" hidden="1" customHeight="1">
      <c r="A158" s="623"/>
      <c r="B158" s="623"/>
      <c r="C158" s="623"/>
      <c r="D158" s="623"/>
      <c r="E158" s="623"/>
      <c r="F158" s="623"/>
      <c r="G158" s="623"/>
      <c r="H158" s="623"/>
      <c r="I158" s="623"/>
      <c r="J158" s="624"/>
      <c r="K158" s="624"/>
      <c r="L158" s="623"/>
      <c r="M158" s="623"/>
      <c r="N158" s="624"/>
      <c r="O158" s="624"/>
      <c r="P158" s="623"/>
      <c r="Q158" s="623"/>
      <c r="R158" s="623"/>
      <c r="S158" s="532"/>
      <c r="T158" s="532"/>
      <c r="U158" s="532"/>
      <c r="V158" s="532"/>
      <c r="W158" s="532"/>
      <c r="X158" s="532"/>
      <c r="Y158" s="532"/>
      <c r="Z158" s="532"/>
    </row>
    <row r="159" spans="1:26" ht="15.75" hidden="1" customHeight="1">
      <c r="A159" s="623"/>
      <c r="B159" s="623"/>
      <c r="C159" s="623"/>
      <c r="D159" s="623"/>
      <c r="E159" s="623"/>
      <c r="F159" s="623"/>
      <c r="G159" s="623"/>
      <c r="H159" s="623"/>
      <c r="I159" s="623"/>
      <c r="J159" s="624"/>
      <c r="K159" s="624"/>
      <c r="L159" s="623"/>
      <c r="M159" s="623"/>
      <c r="N159" s="624"/>
      <c r="O159" s="624"/>
      <c r="P159" s="623"/>
      <c r="Q159" s="623"/>
      <c r="R159" s="623"/>
      <c r="S159" s="532"/>
      <c r="T159" s="532"/>
      <c r="U159" s="532"/>
      <c r="V159" s="532"/>
      <c r="W159" s="532"/>
      <c r="X159" s="532"/>
      <c r="Y159" s="532"/>
      <c r="Z159" s="532"/>
    </row>
    <row r="160" spans="1:26" ht="15.75" hidden="1" customHeight="1">
      <c r="A160" s="623"/>
      <c r="B160" s="623"/>
      <c r="C160" s="623"/>
      <c r="D160" s="623"/>
      <c r="E160" s="623"/>
      <c r="F160" s="623"/>
      <c r="G160" s="623"/>
      <c r="H160" s="623"/>
      <c r="I160" s="623"/>
      <c r="J160" s="624"/>
      <c r="K160" s="624"/>
      <c r="L160" s="623"/>
      <c r="M160" s="623"/>
      <c r="N160" s="624"/>
      <c r="O160" s="624"/>
      <c r="P160" s="623"/>
      <c r="Q160" s="623"/>
      <c r="R160" s="623"/>
      <c r="S160" s="532"/>
      <c r="T160" s="532"/>
      <c r="U160" s="532"/>
      <c r="V160" s="532"/>
      <c r="W160" s="532"/>
      <c r="X160" s="532"/>
      <c r="Y160" s="532"/>
      <c r="Z160" s="532"/>
    </row>
    <row r="161" spans="1:26" ht="15.75" hidden="1" customHeight="1">
      <c r="A161" s="623"/>
      <c r="B161" s="623"/>
      <c r="C161" s="623"/>
      <c r="D161" s="623"/>
      <c r="E161" s="623"/>
      <c r="F161" s="623"/>
      <c r="G161" s="623"/>
      <c r="H161" s="623"/>
      <c r="I161" s="623"/>
      <c r="J161" s="624"/>
      <c r="K161" s="624"/>
      <c r="L161" s="623"/>
      <c r="M161" s="623"/>
      <c r="N161" s="624"/>
      <c r="O161" s="624"/>
      <c r="P161" s="623"/>
      <c r="Q161" s="623"/>
      <c r="R161" s="623"/>
      <c r="S161" s="532"/>
      <c r="T161" s="532"/>
      <c r="U161" s="532"/>
      <c r="V161" s="532"/>
      <c r="W161" s="532"/>
      <c r="X161" s="532"/>
      <c r="Y161" s="532"/>
      <c r="Z161" s="532"/>
    </row>
    <row r="162" spans="1:26" ht="15.75" hidden="1" customHeight="1">
      <c r="A162" s="623"/>
      <c r="B162" s="623"/>
      <c r="C162" s="623"/>
      <c r="D162" s="623"/>
      <c r="E162" s="623"/>
      <c r="F162" s="623"/>
      <c r="G162" s="623"/>
      <c r="H162" s="623"/>
      <c r="I162" s="623"/>
      <c r="J162" s="624"/>
      <c r="K162" s="624"/>
      <c r="L162" s="623"/>
      <c r="M162" s="623"/>
      <c r="N162" s="624"/>
      <c r="O162" s="624"/>
      <c r="P162" s="623"/>
      <c r="Q162" s="623"/>
      <c r="R162" s="623"/>
      <c r="S162" s="532"/>
      <c r="T162" s="532"/>
      <c r="U162" s="532"/>
      <c r="V162" s="532"/>
      <c r="W162" s="532"/>
      <c r="X162" s="532"/>
      <c r="Y162" s="532"/>
      <c r="Z162" s="532"/>
    </row>
    <row r="163" spans="1:26" ht="15.75" hidden="1" customHeight="1">
      <c r="A163" s="623"/>
      <c r="B163" s="623"/>
      <c r="C163" s="623"/>
      <c r="D163" s="623"/>
      <c r="E163" s="623"/>
      <c r="F163" s="623"/>
      <c r="G163" s="623"/>
      <c r="H163" s="623"/>
      <c r="I163" s="623"/>
      <c r="J163" s="624"/>
      <c r="K163" s="624"/>
      <c r="L163" s="623"/>
      <c r="M163" s="623"/>
      <c r="N163" s="624"/>
      <c r="O163" s="624"/>
      <c r="P163" s="623"/>
      <c r="Q163" s="623"/>
      <c r="R163" s="623"/>
      <c r="S163" s="532"/>
      <c r="T163" s="532"/>
      <c r="U163" s="532"/>
      <c r="V163" s="532"/>
      <c r="W163" s="532"/>
      <c r="X163" s="532"/>
      <c r="Y163" s="532"/>
      <c r="Z163" s="532"/>
    </row>
    <row r="164" spans="1:26" ht="15.75" hidden="1" customHeight="1">
      <c r="A164" s="623"/>
      <c r="B164" s="623"/>
      <c r="C164" s="623"/>
      <c r="D164" s="623"/>
      <c r="E164" s="623"/>
      <c r="F164" s="623"/>
      <c r="G164" s="623"/>
      <c r="H164" s="623"/>
      <c r="I164" s="623"/>
      <c r="J164" s="624"/>
      <c r="K164" s="624"/>
      <c r="L164" s="623"/>
      <c r="M164" s="623"/>
      <c r="N164" s="624"/>
      <c r="O164" s="624"/>
      <c r="P164" s="623"/>
      <c r="Q164" s="623"/>
      <c r="R164" s="623"/>
      <c r="S164" s="532"/>
      <c r="T164" s="532"/>
      <c r="U164" s="532"/>
      <c r="V164" s="532"/>
      <c r="W164" s="532"/>
      <c r="X164" s="532"/>
      <c r="Y164" s="532"/>
      <c r="Z164" s="532"/>
    </row>
    <row r="165" spans="1:26" ht="15.75" hidden="1" customHeight="1">
      <c r="A165" s="623"/>
      <c r="B165" s="623"/>
      <c r="C165" s="623"/>
      <c r="D165" s="623"/>
      <c r="E165" s="623"/>
      <c r="F165" s="623"/>
      <c r="G165" s="623"/>
      <c r="H165" s="623"/>
      <c r="I165" s="623"/>
      <c r="J165" s="624"/>
      <c r="K165" s="624"/>
      <c r="L165" s="623"/>
      <c r="M165" s="623"/>
      <c r="N165" s="624"/>
      <c r="O165" s="624"/>
      <c r="P165" s="623"/>
      <c r="Q165" s="623"/>
      <c r="R165" s="623"/>
      <c r="S165" s="532"/>
      <c r="T165" s="532"/>
      <c r="U165" s="532"/>
      <c r="V165" s="532"/>
      <c r="W165" s="532"/>
      <c r="X165" s="532"/>
      <c r="Y165" s="532"/>
      <c r="Z165" s="532"/>
    </row>
    <row r="166" spans="1:26" ht="15.75" hidden="1" customHeight="1">
      <c r="A166" s="623"/>
      <c r="B166" s="623"/>
      <c r="C166" s="623"/>
      <c r="D166" s="623"/>
      <c r="E166" s="623"/>
      <c r="F166" s="623"/>
      <c r="G166" s="623"/>
      <c r="H166" s="623"/>
      <c r="I166" s="623"/>
      <c r="J166" s="624"/>
      <c r="K166" s="624"/>
      <c r="L166" s="623"/>
      <c r="M166" s="623"/>
      <c r="N166" s="624"/>
      <c r="O166" s="624"/>
      <c r="P166" s="623"/>
      <c r="Q166" s="623"/>
      <c r="R166" s="623"/>
      <c r="S166" s="532"/>
      <c r="T166" s="532"/>
      <c r="U166" s="532"/>
      <c r="V166" s="532"/>
      <c r="W166" s="532"/>
      <c r="X166" s="532"/>
      <c r="Y166" s="532"/>
      <c r="Z166" s="532"/>
    </row>
    <row r="167" spans="1:26" ht="15.75" hidden="1" customHeight="1">
      <c r="A167" s="623"/>
      <c r="B167" s="623"/>
      <c r="C167" s="623"/>
      <c r="D167" s="623"/>
      <c r="E167" s="623"/>
      <c r="F167" s="623"/>
      <c r="G167" s="623"/>
      <c r="H167" s="623"/>
      <c r="I167" s="623"/>
      <c r="J167" s="624"/>
      <c r="K167" s="624"/>
      <c r="L167" s="623"/>
      <c r="M167" s="623"/>
      <c r="N167" s="624"/>
      <c r="O167" s="624"/>
      <c r="P167" s="623"/>
      <c r="Q167" s="623"/>
      <c r="R167" s="623"/>
      <c r="S167" s="532"/>
      <c r="T167" s="532"/>
      <c r="U167" s="532"/>
      <c r="V167" s="532"/>
      <c r="W167" s="532"/>
      <c r="X167" s="532"/>
      <c r="Y167" s="532"/>
      <c r="Z167" s="532"/>
    </row>
    <row r="168" spans="1:26" ht="15.75" hidden="1" customHeight="1">
      <c r="A168" s="623"/>
      <c r="B168" s="623"/>
      <c r="C168" s="623"/>
      <c r="D168" s="623"/>
      <c r="E168" s="623"/>
      <c r="F168" s="623"/>
      <c r="G168" s="623"/>
      <c r="H168" s="623"/>
      <c r="I168" s="623"/>
      <c r="J168" s="624"/>
      <c r="K168" s="624"/>
      <c r="L168" s="623"/>
      <c r="M168" s="623"/>
      <c r="N168" s="624"/>
      <c r="O168" s="624"/>
      <c r="P168" s="623"/>
      <c r="Q168" s="623"/>
      <c r="R168" s="623"/>
      <c r="S168" s="532"/>
      <c r="T168" s="532"/>
      <c r="U168" s="532"/>
      <c r="V168" s="532"/>
      <c r="W168" s="532"/>
      <c r="X168" s="532"/>
      <c r="Y168" s="532"/>
      <c r="Z168" s="532"/>
    </row>
    <row r="169" spans="1:26" ht="15.75" hidden="1" customHeight="1">
      <c r="A169" s="623"/>
      <c r="B169" s="623"/>
      <c r="C169" s="623"/>
      <c r="D169" s="623"/>
      <c r="E169" s="623"/>
      <c r="F169" s="623"/>
      <c r="G169" s="623"/>
      <c r="H169" s="623"/>
      <c r="I169" s="623"/>
      <c r="J169" s="624"/>
      <c r="K169" s="624"/>
      <c r="L169" s="623"/>
      <c r="M169" s="623"/>
      <c r="N169" s="624"/>
      <c r="O169" s="624"/>
      <c r="P169" s="623"/>
      <c r="Q169" s="623"/>
      <c r="R169" s="623"/>
      <c r="S169" s="532"/>
      <c r="T169" s="532"/>
      <c r="U169" s="532"/>
      <c r="V169" s="532"/>
      <c r="W169" s="532"/>
      <c r="X169" s="532"/>
      <c r="Y169" s="532"/>
      <c r="Z169" s="532"/>
    </row>
    <row r="170" spans="1:26" ht="15.75" hidden="1" customHeight="1">
      <c r="A170" s="623"/>
      <c r="B170" s="623"/>
      <c r="C170" s="623"/>
      <c r="D170" s="623"/>
      <c r="E170" s="623"/>
      <c r="F170" s="623"/>
      <c r="G170" s="623"/>
      <c r="H170" s="623"/>
      <c r="I170" s="623"/>
      <c r="J170" s="624"/>
      <c r="K170" s="624"/>
      <c r="L170" s="623"/>
      <c r="M170" s="623"/>
      <c r="N170" s="624"/>
      <c r="O170" s="624"/>
      <c r="P170" s="623"/>
      <c r="Q170" s="623"/>
      <c r="R170" s="623"/>
      <c r="S170" s="532"/>
      <c r="T170" s="532"/>
      <c r="U170" s="532"/>
      <c r="V170" s="532"/>
      <c r="W170" s="532"/>
      <c r="X170" s="532"/>
      <c r="Y170" s="532"/>
      <c r="Z170" s="532"/>
    </row>
    <row r="171" spans="1:26" ht="15.75" hidden="1" customHeight="1">
      <c r="A171" s="623"/>
      <c r="B171" s="623"/>
      <c r="C171" s="623"/>
      <c r="D171" s="623"/>
      <c r="E171" s="623"/>
      <c r="F171" s="623"/>
      <c r="G171" s="623"/>
      <c r="H171" s="623"/>
      <c r="I171" s="623"/>
      <c r="J171" s="624"/>
      <c r="K171" s="624"/>
      <c r="L171" s="623"/>
      <c r="M171" s="623"/>
      <c r="N171" s="624"/>
      <c r="O171" s="624"/>
      <c r="P171" s="623"/>
      <c r="Q171" s="623"/>
      <c r="R171" s="623"/>
      <c r="S171" s="532"/>
      <c r="T171" s="532"/>
      <c r="U171" s="532"/>
      <c r="V171" s="532"/>
      <c r="W171" s="532"/>
      <c r="X171" s="532"/>
      <c r="Y171" s="532"/>
      <c r="Z171" s="532"/>
    </row>
    <row r="172" spans="1:26" ht="15.75" hidden="1" customHeight="1">
      <c r="A172" s="623"/>
      <c r="B172" s="623"/>
      <c r="C172" s="623"/>
      <c r="D172" s="623"/>
      <c r="E172" s="623"/>
      <c r="F172" s="623"/>
      <c r="G172" s="623"/>
      <c r="H172" s="623"/>
      <c r="I172" s="623"/>
      <c r="J172" s="624"/>
      <c r="K172" s="624"/>
      <c r="L172" s="623"/>
      <c r="M172" s="623"/>
      <c r="N172" s="624"/>
      <c r="O172" s="624"/>
      <c r="P172" s="623"/>
      <c r="Q172" s="623"/>
      <c r="R172" s="623"/>
      <c r="S172" s="532"/>
      <c r="T172" s="532"/>
      <c r="U172" s="532"/>
      <c r="V172" s="532"/>
      <c r="W172" s="532"/>
      <c r="X172" s="532"/>
      <c r="Y172" s="532"/>
      <c r="Z172" s="532"/>
    </row>
    <row r="173" spans="1:26" ht="15.75" hidden="1" customHeight="1">
      <c r="A173" s="623"/>
      <c r="B173" s="623"/>
      <c r="C173" s="623"/>
      <c r="D173" s="623"/>
      <c r="E173" s="623"/>
      <c r="F173" s="623"/>
      <c r="G173" s="623"/>
      <c r="H173" s="623"/>
      <c r="I173" s="623"/>
      <c r="J173" s="624"/>
      <c r="K173" s="624"/>
      <c r="L173" s="623"/>
      <c r="M173" s="623"/>
      <c r="N173" s="624"/>
      <c r="O173" s="624"/>
      <c r="P173" s="623"/>
      <c r="Q173" s="623"/>
      <c r="R173" s="623"/>
      <c r="S173" s="532"/>
      <c r="T173" s="532"/>
      <c r="U173" s="532"/>
      <c r="V173" s="532"/>
      <c r="W173" s="532"/>
      <c r="X173" s="532"/>
      <c r="Y173" s="532"/>
      <c r="Z173" s="532"/>
    </row>
    <row r="174" spans="1:26" ht="15.75" hidden="1" customHeight="1">
      <c r="A174" s="623"/>
      <c r="B174" s="623"/>
      <c r="C174" s="623"/>
      <c r="D174" s="623"/>
      <c r="E174" s="623"/>
      <c r="F174" s="623"/>
      <c r="G174" s="623"/>
      <c r="H174" s="623"/>
      <c r="I174" s="623"/>
      <c r="J174" s="624"/>
      <c r="K174" s="624"/>
      <c r="L174" s="623"/>
      <c r="M174" s="623"/>
      <c r="N174" s="624"/>
      <c r="O174" s="624"/>
      <c r="P174" s="623"/>
      <c r="Q174" s="623"/>
      <c r="R174" s="623"/>
      <c r="S174" s="532"/>
      <c r="T174" s="532"/>
      <c r="U174" s="532"/>
      <c r="V174" s="532"/>
      <c r="W174" s="532"/>
      <c r="X174" s="532"/>
      <c r="Y174" s="532"/>
      <c r="Z174" s="532"/>
    </row>
    <row r="175" spans="1:26" ht="15.75" hidden="1" customHeight="1">
      <c r="A175" s="623"/>
      <c r="B175" s="623"/>
      <c r="C175" s="623"/>
      <c r="D175" s="623"/>
      <c r="E175" s="623"/>
      <c r="F175" s="623"/>
      <c r="G175" s="623"/>
      <c r="H175" s="623"/>
      <c r="I175" s="623"/>
      <c r="J175" s="624"/>
      <c r="K175" s="624"/>
      <c r="L175" s="623"/>
      <c r="M175" s="623"/>
      <c r="N175" s="624"/>
      <c r="O175" s="624"/>
      <c r="P175" s="623"/>
      <c r="Q175" s="623"/>
      <c r="R175" s="623"/>
      <c r="S175" s="532"/>
      <c r="T175" s="532"/>
      <c r="U175" s="532"/>
      <c r="V175" s="532"/>
      <c r="W175" s="532"/>
      <c r="X175" s="532"/>
      <c r="Y175" s="532"/>
      <c r="Z175" s="532"/>
    </row>
    <row r="176" spans="1:26" ht="15.75" hidden="1" customHeight="1">
      <c r="A176" s="623"/>
      <c r="B176" s="623"/>
      <c r="C176" s="623"/>
      <c r="D176" s="623"/>
      <c r="E176" s="623"/>
      <c r="F176" s="623"/>
      <c r="G176" s="623"/>
      <c r="H176" s="623"/>
      <c r="I176" s="623"/>
      <c r="J176" s="624"/>
      <c r="K176" s="624"/>
      <c r="L176" s="623"/>
      <c r="M176" s="623"/>
      <c r="N176" s="624"/>
      <c r="O176" s="624"/>
      <c r="P176" s="623"/>
      <c r="Q176" s="623"/>
      <c r="R176" s="623"/>
      <c r="S176" s="532"/>
      <c r="T176" s="532"/>
      <c r="U176" s="532"/>
      <c r="V176" s="532"/>
      <c r="W176" s="532"/>
      <c r="X176" s="532"/>
      <c r="Y176" s="532"/>
      <c r="Z176" s="532"/>
    </row>
    <row r="177" spans="1:26" ht="15.75" hidden="1" customHeight="1">
      <c r="A177" s="623"/>
      <c r="B177" s="623"/>
      <c r="C177" s="623"/>
      <c r="D177" s="623"/>
      <c r="E177" s="623"/>
      <c r="F177" s="623"/>
      <c r="G177" s="623"/>
      <c r="H177" s="623"/>
      <c r="I177" s="623"/>
      <c r="J177" s="624"/>
      <c r="K177" s="624"/>
      <c r="L177" s="623"/>
      <c r="M177" s="623"/>
      <c r="N177" s="624"/>
      <c r="O177" s="624"/>
      <c r="P177" s="623"/>
      <c r="Q177" s="623"/>
      <c r="R177" s="623"/>
      <c r="S177" s="532"/>
      <c r="T177" s="532"/>
      <c r="U177" s="532"/>
      <c r="V177" s="532"/>
      <c r="W177" s="532"/>
      <c r="X177" s="532"/>
      <c r="Y177" s="532"/>
      <c r="Z177" s="532"/>
    </row>
    <row r="178" spans="1:26" ht="15.75" hidden="1" customHeight="1">
      <c r="A178" s="623"/>
      <c r="B178" s="623"/>
      <c r="C178" s="623"/>
      <c r="D178" s="623"/>
      <c r="E178" s="623"/>
      <c r="F178" s="623"/>
      <c r="G178" s="623"/>
      <c r="H178" s="623"/>
      <c r="I178" s="623"/>
      <c r="J178" s="624"/>
      <c r="K178" s="624"/>
      <c r="L178" s="623"/>
      <c r="M178" s="623"/>
      <c r="N178" s="624"/>
      <c r="O178" s="624"/>
      <c r="P178" s="623"/>
      <c r="Q178" s="623"/>
      <c r="R178" s="623"/>
      <c r="S178" s="532"/>
      <c r="T178" s="532"/>
      <c r="U178" s="532"/>
      <c r="V178" s="532"/>
      <c r="W178" s="532"/>
      <c r="X178" s="532"/>
      <c r="Y178" s="532"/>
      <c r="Z178" s="532"/>
    </row>
    <row r="179" spans="1:26" ht="15.75" hidden="1" customHeight="1">
      <c r="A179" s="623"/>
      <c r="B179" s="623"/>
      <c r="C179" s="623"/>
      <c r="D179" s="623"/>
      <c r="E179" s="623"/>
      <c r="F179" s="623"/>
      <c r="G179" s="623"/>
      <c r="H179" s="623"/>
      <c r="I179" s="623"/>
      <c r="J179" s="624"/>
      <c r="K179" s="624"/>
      <c r="L179" s="623"/>
      <c r="M179" s="623"/>
      <c r="N179" s="624"/>
      <c r="O179" s="624"/>
      <c r="P179" s="623"/>
      <c r="Q179" s="623"/>
      <c r="R179" s="623"/>
      <c r="S179" s="532"/>
      <c r="T179" s="532"/>
      <c r="U179" s="532"/>
      <c r="V179" s="532"/>
      <c r="W179" s="532"/>
      <c r="X179" s="532"/>
      <c r="Y179" s="532"/>
      <c r="Z179" s="532"/>
    </row>
    <row r="180" spans="1:26" ht="15.75" hidden="1" customHeight="1">
      <c r="A180" s="623"/>
      <c r="B180" s="623"/>
      <c r="C180" s="623"/>
      <c r="D180" s="623"/>
      <c r="E180" s="623"/>
      <c r="F180" s="623"/>
      <c r="G180" s="623"/>
      <c r="H180" s="623"/>
      <c r="I180" s="623"/>
      <c r="J180" s="624"/>
      <c r="K180" s="624"/>
      <c r="L180" s="623"/>
      <c r="M180" s="623"/>
      <c r="N180" s="624"/>
      <c r="O180" s="624"/>
      <c r="P180" s="623"/>
      <c r="Q180" s="623"/>
      <c r="R180" s="623"/>
      <c r="S180" s="532"/>
      <c r="T180" s="532"/>
      <c r="U180" s="532"/>
      <c r="V180" s="532"/>
      <c r="W180" s="532"/>
      <c r="X180" s="532"/>
      <c r="Y180" s="532"/>
      <c r="Z180" s="532"/>
    </row>
    <row r="181" spans="1:26" ht="15.75" hidden="1" customHeight="1">
      <c r="A181" s="623"/>
      <c r="B181" s="623"/>
      <c r="C181" s="623"/>
      <c r="D181" s="623"/>
      <c r="E181" s="623"/>
      <c r="F181" s="623"/>
      <c r="G181" s="623"/>
      <c r="H181" s="623"/>
      <c r="I181" s="623"/>
      <c r="J181" s="624"/>
      <c r="K181" s="624"/>
      <c r="L181" s="623"/>
      <c r="M181" s="623"/>
      <c r="N181" s="624"/>
      <c r="O181" s="624"/>
      <c r="P181" s="623"/>
      <c r="Q181" s="623"/>
      <c r="R181" s="623"/>
      <c r="S181" s="532"/>
      <c r="T181" s="532"/>
      <c r="U181" s="532"/>
      <c r="V181" s="532"/>
      <c r="W181" s="532"/>
      <c r="X181" s="532"/>
      <c r="Y181" s="532"/>
      <c r="Z181" s="532"/>
    </row>
    <row r="182" spans="1:26" ht="15.75" hidden="1" customHeight="1">
      <c r="A182" s="623"/>
      <c r="B182" s="623"/>
      <c r="C182" s="623"/>
      <c r="D182" s="623"/>
      <c r="E182" s="623"/>
      <c r="F182" s="623"/>
      <c r="G182" s="623"/>
      <c r="H182" s="623"/>
      <c r="I182" s="623"/>
      <c r="J182" s="624"/>
      <c r="K182" s="624"/>
      <c r="L182" s="623"/>
      <c r="M182" s="623"/>
      <c r="N182" s="624"/>
      <c r="O182" s="624"/>
      <c r="P182" s="623"/>
      <c r="Q182" s="623"/>
      <c r="R182" s="623"/>
      <c r="S182" s="532"/>
      <c r="T182" s="532"/>
      <c r="U182" s="532"/>
      <c r="V182" s="532"/>
      <c r="W182" s="532"/>
      <c r="X182" s="532"/>
      <c r="Y182" s="532"/>
      <c r="Z182" s="532"/>
    </row>
    <row r="183" spans="1:26" ht="15.75" hidden="1" customHeight="1">
      <c r="A183" s="623"/>
      <c r="B183" s="623"/>
      <c r="C183" s="623"/>
      <c r="D183" s="623"/>
      <c r="E183" s="623"/>
      <c r="F183" s="623"/>
      <c r="G183" s="623"/>
      <c r="H183" s="623"/>
      <c r="I183" s="623"/>
      <c r="J183" s="624"/>
      <c r="K183" s="624"/>
      <c r="L183" s="623"/>
      <c r="M183" s="623"/>
      <c r="N183" s="624"/>
      <c r="O183" s="624"/>
      <c r="P183" s="623"/>
      <c r="Q183" s="623"/>
      <c r="R183" s="623"/>
      <c r="S183" s="532"/>
      <c r="T183" s="532"/>
      <c r="U183" s="532"/>
      <c r="V183" s="532"/>
      <c r="W183" s="532"/>
      <c r="X183" s="532"/>
      <c r="Y183" s="532"/>
      <c r="Z183" s="532"/>
    </row>
    <row r="184" spans="1:26" ht="15.75" hidden="1" customHeight="1">
      <c r="A184" s="623"/>
      <c r="B184" s="623"/>
      <c r="C184" s="623"/>
      <c r="D184" s="623"/>
      <c r="E184" s="623"/>
      <c r="F184" s="623"/>
      <c r="G184" s="623"/>
      <c r="H184" s="623"/>
      <c r="I184" s="623"/>
      <c r="J184" s="624"/>
      <c r="K184" s="624"/>
      <c r="L184" s="623"/>
      <c r="M184" s="623"/>
      <c r="N184" s="624"/>
      <c r="O184" s="624"/>
      <c r="P184" s="623"/>
      <c r="Q184" s="623"/>
      <c r="R184" s="623"/>
      <c r="S184" s="532"/>
      <c r="T184" s="532"/>
      <c r="U184" s="532"/>
      <c r="V184" s="532"/>
      <c r="W184" s="532"/>
      <c r="X184" s="532"/>
      <c r="Y184" s="532"/>
      <c r="Z184" s="532"/>
    </row>
    <row r="185" spans="1:26" ht="15.75" hidden="1" customHeight="1">
      <c r="A185" s="623"/>
      <c r="B185" s="623"/>
      <c r="C185" s="623"/>
      <c r="D185" s="623"/>
      <c r="E185" s="623"/>
      <c r="F185" s="623"/>
      <c r="G185" s="623"/>
      <c r="H185" s="623"/>
      <c r="I185" s="623"/>
      <c r="J185" s="624"/>
      <c r="K185" s="624"/>
      <c r="L185" s="623"/>
      <c r="M185" s="623"/>
      <c r="N185" s="624"/>
      <c r="O185" s="624"/>
      <c r="P185" s="623"/>
      <c r="Q185" s="623"/>
      <c r="R185" s="623"/>
      <c r="S185" s="532"/>
      <c r="T185" s="532"/>
      <c r="U185" s="532"/>
      <c r="V185" s="532"/>
      <c r="W185" s="532"/>
      <c r="X185" s="532"/>
      <c r="Y185" s="532"/>
      <c r="Z185" s="532"/>
    </row>
    <row r="186" spans="1:26" ht="15.75" hidden="1" customHeight="1">
      <c r="A186" s="623"/>
      <c r="B186" s="623"/>
      <c r="C186" s="623"/>
      <c r="D186" s="623"/>
      <c r="E186" s="623"/>
      <c r="F186" s="623"/>
      <c r="G186" s="623"/>
      <c r="H186" s="623"/>
      <c r="I186" s="623"/>
      <c r="J186" s="624"/>
      <c r="K186" s="624"/>
      <c r="L186" s="623"/>
      <c r="M186" s="623"/>
      <c r="N186" s="624"/>
      <c r="O186" s="624"/>
      <c r="P186" s="623"/>
      <c r="Q186" s="623"/>
      <c r="R186" s="623"/>
      <c r="S186" s="532"/>
      <c r="T186" s="532"/>
      <c r="U186" s="532"/>
      <c r="V186" s="532"/>
      <c r="W186" s="532"/>
      <c r="X186" s="532"/>
      <c r="Y186" s="532"/>
      <c r="Z186" s="532"/>
    </row>
    <row r="187" spans="1:26" ht="15.75" hidden="1" customHeight="1">
      <c r="A187" s="623"/>
      <c r="B187" s="623"/>
      <c r="C187" s="623"/>
      <c r="D187" s="623"/>
      <c r="E187" s="623"/>
      <c r="F187" s="623"/>
      <c r="G187" s="623"/>
      <c r="H187" s="623"/>
      <c r="I187" s="623"/>
      <c r="J187" s="624"/>
      <c r="K187" s="624"/>
      <c r="L187" s="623"/>
      <c r="M187" s="623"/>
      <c r="N187" s="624"/>
      <c r="O187" s="624"/>
      <c r="P187" s="623"/>
      <c r="Q187" s="623"/>
      <c r="R187" s="623"/>
      <c r="S187" s="532"/>
      <c r="T187" s="532"/>
      <c r="U187" s="532"/>
      <c r="V187" s="532"/>
      <c r="W187" s="532"/>
      <c r="X187" s="532"/>
      <c r="Y187" s="532"/>
      <c r="Z187" s="532"/>
    </row>
    <row r="188" spans="1:26" ht="15.75" hidden="1" customHeight="1">
      <c r="A188" s="623"/>
      <c r="B188" s="623"/>
      <c r="C188" s="623"/>
      <c r="D188" s="623"/>
      <c r="E188" s="623"/>
      <c r="F188" s="623"/>
      <c r="G188" s="623"/>
      <c r="H188" s="623"/>
      <c r="I188" s="623"/>
      <c r="J188" s="624"/>
      <c r="K188" s="624"/>
      <c r="L188" s="623"/>
      <c r="M188" s="623"/>
      <c r="N188" s="624"/>
      <c r="O188" s="624"/>
      <c r="P188" s="623"/>
      <c r="Q188" s="623"/>
      <c r="R188" s="623"/>
      <c r="S188" s="532"/>
      <c r="T188" s="532"/>
      <c r="U188" s="532"/>
      <c r="V188" s="532"/>
      <c r="W188" s="532"/>
      <c r="X188" s="532"/>
      <c r="Y188" s="532"/>
      <c r="Z188" s="532"/>
    </row>
    <row r="189" spans="1:26" ht="15.75" hidden="1" customHeight="1">
      <c r="A189" s="623"/>
      <c r="B189" s="623"/>
      <c r="C189" s="623"/>
      <c r="D189" s="623"/>
      <c r="E189" s="623"/>
      <c r="F189" s="623"/>
      <c r="G189" s="623"/>
      <c r="H189" s="623"/>
      <c r="I189" s="623"/>
      <c r="J189" s="624"/>
      <c r="K189" s="624"/>
      <c r="L189" s="623"/>
      <c r="M189" s="623"/>
      <c r="N189" s="624"/>
      <c r="O189" s="624"/>
      <c r="P189" s="623"/>
      <c r="Q189" s="623"/>
      <c r="R189" s="623"/>
      <c r="S189" s="532"/>
      <c r="T189" s="532"/>
      <c r="U189" s="532"/>
      <c r="V189" s="532"/>
      <c r="W189" s="532"/>
      <c r="X189" s="532"/>
      <c r="Y189" s="532"/>
      <c r="Z189" s="532"/>
    </row>
    <row r="190" spans="1:26" ht="15.75" hidden="1" customHeight="1">
      <c r="A190" s="623"/>
      <c r="B190" s="623"/>
      <c r="C190" s="623"/>
      <c r="D190" s="623"/>
      <c r="E190" s="623"/>
      <c r="F190" s="623"/>
      <c r="G190" s="623"/>
      <c r="H190" s="623"/>
      <c r="I190" s="623"/>
      <c r="J190" s="624"/>
      <c r="K190" s="624"/>
      <c r="L190" s="623"/>
      <c r="M190" s="623"/>
      <c r="N190" s="624"/>
      <c r="O190" s="624"/>
      <c r="P190" s="623"/>
      <c r="Q190" s="623"/>
      <c r="R190" s="623"/>
      <c r="S190" s="532"/>
      <c r="T190" s="532"/>
      <c r="U190" s="532"/>
      <c r="V190" s="532"/>
      <c r="W190" s="532"/>
      <c r="X190" s="532"/>
      <c r="Y190" s="532"/>
      <c r="Z190" s="532"/>
    </row>
    <row r="191" spans="1:26" ht="15.75" hidden="1" customHeight="1">
      <c r="A191" s="623"/>
      <c r="B191" s="623"/>
      <c r="C191" s="623"/>
      <c r="D191" s="623"/>
      <c r="E191" s="623"/>
      <c r="F191" s="623"/>
      <c r="G191" s="623"/>
      <c r="H191" s="623"/>
      <c r="I191" s="623"/>
      <c r="J191" s="624"/>
      <c r="K191" s="624"/>
      <c r="L191" s="623"/>
      <c r="M191" s="623"/>
      <c r="N191" s="624"/>
      <c r="O191" s="624"/>
      <c r="P191" s="623"/>
      <c r="Q191" s="623"/>
      <c r="R191" s="623"/>
      <c r="S191" s="532"/>
      <c r="T191" s="532"/>
      <c r="U191" s="532"/>
      <c r="V191" s="532"/>
      <c r="W191" s="532"/>
      <c r="X191" s="532"/>
      <c r="Y191" s="532"/>
      <c r="Z191" s="532"/>
    </row>
    <row r="192" spans="1:26" ht="15.75" hidden="1" customHeight="1">
      <c r="A192" s="623"/>
      <c r="B192" s="623"/>
      <c r="C192" s="623"/>
      <c r="D192" s="623"/>
      <c r="E192" s="623"/>
      <c r="F192" s="623"/>
      <c r="G192" s="623"/>
      <c r="H192" s="623"/>
      <c r="I192" s="623"/>
      <c r="J192" s="624"/>
      <c r="K192" s="624"/>
      <c r="L192" s="623"/>
      <c r="M192" s="623"/>
      <c r="N192" s="624"/>
      <c r="O192" s="624"/>
      <c r="P192" s="623"/>
      <c r="Q192" s="623"/>
      <c r="R192" s="623"/>
      <c r="S192" s="532"/>
      <c r="T192" s="532"/>
      <c r="U192" s="532"/>
      <c r="V192" s="532"/>
      <c r="W192" s="532"/>
      <c r="X192" s="532"/>
      <c r="Y192" s="532"/>
      <c r="Z192" s="532"/>
    </row>
    <row r="193" spans="1:26" ht="15.75" hidden="1" customHeight="1">
      <c r="A193" s="623"/>
      <c r="B193" s="623"/>
      <c r="C193" s="623"/>
      <c r="D193" s="623"/>
      <c r="E193" s="623"/>
      <c r="F193" s="623"/>
      <c r="G193" s="623"/>
      <c r="H193" s="623"/>
      <c r="I193" s="623"/>
      <c r="J193" s="624"/>
      <c r="K193" s="624"/>
      <c r="L193" s="623"/>
      <c r="M193" s="623"/>
      <c r="N193" s="624"/>
      <c r="O193" s="624"/>
      <c r="P193" s="623"/>
      <c r="Q193" s="623"/>
      <c r="R193" s="623"/>
      <c r="S193" s="532"/>
      <c r="T193" s="532"/>
      <c r="U193" s="532"/>
      <c r="V193" s="532"/>
      <c r="W193" s="532"/>
      <c r="X193" s="532"/>
      <c r="Y193" s="532"/>
      <c r="Z193" s="532"/>
    </row>
    <row r="194" spans="1:26" ht="15.75" hidden="1" customHeight="1">
      <c r="A194" s="623"/>
      <c r="B194" s="623"/>
      <c r="C194" s="623"/>
      <c r="D194" s="623"/>
      <c r="E194" s="623"/>
      <c r="F194" s="623"/>
      <c r="G194" s="623"/>
      <c r="H194" s="623"/>
      <c r="I194" s="623"/>
      <c r="J194" s="624"/>
      <c r="K194" s="624"/>
      <c r="L194" s="623"/>
      <c r="M194" s="623"/>
      <c r="N194" s="624"/>
      <c r="O194" s="624"/>
      <c r="P194" s="623"/>
      <c r="Q194" s="623"/>
      <c r="R194" s="623"/>
      <c r="S194" s="532"/>
      <c r="T194" s="532"/>
      <c r="U194" s="532"/>
      <c r="V194" s="532"/>
      <c r="W194" s="532"/>
      <c r="X194" s="532"/>
      <c r="Y194" s="532"/>
      <c r="Z194" s="532"/>
    </row>
    <row r="195" spans="1:26" ht="15.75" hidden="1" customHeight="1">
      <c r="A195" s="623"/>
      <c r="B195" s="623"/>
      <c r="C195" s="623"/>
      <c r="D195" s="623"/>
      <c r="E195" s="623"/>
      <c r="F195" s="623"/>
      <c r="G195" s="623"/>
      <c r="H195" s="623"/>
      <c r="I195" s="623"/>
      <c r="J195" s="624"/>
      <c r="K195" s="624"/>
      <c r="L195" s="623"/>
      <c r="M195" s="623"/>
      <c r="N195" s="624"/>
      <c r="O195" s="624"/>
      <c r="P195" s="623"/>
      <c r="Q195" s="623"/>
      <c r="R195" s="623"/>
      <c r="S195" s="532"/>
      <c r="T195" s="532"/>
      <c r="U195" s="532"/>
      <c r="V195" s="532"/>
      <c r="W195" s="532"/>
      <c r="X195" s="532"/>
      <c r="Y195" s="532"/>
      <c r="Z195" s="532"/>
    </row>
    <row r="196" spans="1:26" ht="15.75" hidden="1" customHeight="1">
      <c r="A196" s="623"/>
      <c r="B196" s="623"/>
      <c r="C196" s="623"/>
      <c r="D196" s="623"/>
      <c r="E196" s="623"/>
      <c r="F196" s="623"/>
      <c r="G196" s="623"/>
      <c r="H196" s="623"/>
      <c r="I196" s="623"/>
      <c r="J196" s="624"/>
      <c r="K196" s="624"/>
      <c r="L196" s="623"/>
      <c r="M196" s="623"/>
      <c r="N196" s="624"/>
      <c r="O196" s="624"/>
      <c r="P196" s="623"/>
      <c r="Q196" s="623"/>
      <c r="R196" s="623"/>
      <c r="S196" s="532"/>
      <c r="T196" s="532"/>
      <c r="U196" s="532"/>
      <c r="V196" s="532"/>
      <c r="W196" s="532"/>
      <c r="X196" s="532"/>
      <c r="Y196" s="532"/>
      <c r="Z196" s="532"/>
    </row>
    <row r="197" spans="1:26" ht="15.75" hidden="1" customHeight="1">
      <c r="A197" s="623"/>
      <c r="B197" s="623"/>
      <c r="C197" s="623"/>
      <c r="D197" s="623"/>
      <c r="E197" s="623"/>
      <c r="F197" s="623"/>
      <c r="G197" s="623"/>
      <c r="H197" s="623"/>
      <c r="I197" s="623"/>
      <c r="J197" s="624"/>
      <c r="K197" s="624"/>
      <c r="L197" s="623"/>
      <c r="M197" s="623"/>
      <c r="N197" s="624"/>
      <c r="O197" s="624"/>
      <c r="P197" s="623"/>
      <c r="Q197" s="623"/>
      <c r="R197" s="623"/>
      <c r="S197" s="532"/>
      <c r="T197" s="532"/>
      <c r="U197" s="532"/>
      <c r="V197" s="532"/>
      <c r="W197" s="532"/>
      <c r="X197" s="532"/>
      <c r="Y197" s="532"/>
      <c r="Z197" s="532"/>
    </row>
    <row r="198" spans="1:26" ht="15.75" hidden="1" customHeight="1">
      <c r="A198" s="623"/>
      <c r="B198" s="623"/>
      <c r="C198" s="623"/>
      <c r="D198" s="623"/>
      <c r="E198" s="623"/>
      <c r="F198" s="623"/>
      <c r="G198" s="623"/>
      <c r="H198" s="623"/>
      <c r="I198" s="623"/>
      <c r="J198" s="624"/>
      <c r="K198" s="624"/>
      <c r="L198" s="623"/>
      <c r="M198" s="623"/>
      <c r="N198" s="624"/>
      <c r="O198" s="624"/>
      <c r="P198" s="623"/>
      <c r="Q198" s="623"/>
      <c r="R198" s="623"/>
      <c r="S198" s="532"/>
      <c r="T198" s="532"/>
      <c r="U198" s="532"/>
      <c r="V198" s="532"/>
      <c r="W198" s="532"/>
      <c r="X198" s="532"/>
      <c r="Y198" s="532"/>
      <c r="Z198" s="532"/>
    </row>
    <row r="199" spans="1:26" ht="15.75" hidden="1" customHeight="1">
      <c r="A199" s="623"/>
      <c r="B199" s="623"/>
      <c r="C199" s="623"/>
      <c r="D199" s="623"/>
      <c r="E199" s="623"/>
      <c r="F199" s="623"/>
      <c r="G199" s="623"/>
      <c r="H199" s="623"/>
      <c r="I199" s="623"/>
      <c r="J199" s="624"/>
      <c r="K199" s="624"/>
      <c r="L199" s="623"/>
      <c r="M199" s="623"/>
      <c r="N199" s="624"/>
      <c r="O199" s="624"/>
      <c r="P199" s="623"/>
      <c r="Q199" s="623"/>
      <c r="R199" s="623"/>
      <c r="S199" s="532"/>
      <c r="T199" s="532"/>
      <c r="U199" s="532"/>
      <c r="V199" s="532"/>
      <c r="W199" s="532"/>
      <c r="X199" s="532"/>
      <c r="Y199" s="532"/>
      <c r="Z199" s="532"/>
    </row>
    <row r="200" spans="1:26" ht="15.75" hidden="1" customHeight="1">
      <c r="A200" s="623"/>
      <c r="B200" s="623"/>
      <c r="C200" s="623"/>
      <c r="D200" s="623"/>
      <c r="E200" s="623"/>
      <c r="F200" s="623"/>
      <c r="G200" s="623"/>
      <c r="H200" s="623"/>
      <c r="I200" s="623"/>
      <c r="J200" s="624"/>
      <c r="K200" s="624"/>
      <c r="L200" s="623"/>
      <c r="M200" s="623"/>
      <c r="N200" s="624"/>
      <c r="O200" s="624"/>
      <c r="P200" s="623"/>
      <c r="Q200" s="623"/>
      <c r="R200" s="623"/>
      <c r="S200" s="532"/>
      <c r="T200" s="532"/>
      <c r="U200" s="532"/>
      <c r="V200" s="532"/>
      <c r="W200" s="532"/>
      <c r="X200" s="532"/>
      <c r="Y200" s="532"/>
      <c r="Z200" s="532"/>
    </row>
    <row r="201" spans="1:26" ht="15.75" hidden="1" customHeight="1">
      <c r="A201" s="623"/>
      <c r="B201" s="623"/>
      <c r="C201" s="623"/>
      <c r="D201" s="623"/>
      <c r="E201" s="623"/>
      <c r="F201" s="623"/>
      <c r="G201" s="623"/>
      <c r="H201" s="623"/>
      <c r="I201" s="623"/>
      <c r="J201" s="624"/>
      <c r="K201" s="624"/>
      <c r="L201" s="623"/>
      <c r="M201" s="623"/>
      <c r="N201" s="624"/>
      <c r="O201" s="624"/>
      <c r="P201" s="623"/>
      <c r="Q201" s="623"/>
      <c r="R201" s="623"/>
      <c r="S201" s="532"/>
      <c r="T201" s="532"/>
      <c r="U201" s="532"/>
      <c r="V201" s="532"/>
      <c r="W201" s="532"/>
      <c r="X201" s="532"/>
      <c r="Y201" s="532"/>
      <c r="Z201" s="532"/>
    </row>
    <row r="202" spans="1:26" ht="15.75" hidden="1" customHeight="1">
      <c r="A202" s="623"/>
      <c r="B202" s="623"/>
      <c r="C202" s="623"/>
      <c r="D202" s="623"/>
      <c r="E202" s="623"/>
      <c r="F202" s="623"/>
      <c r="G202" s="623"/>
      <c r="H202" s="623"/>
      <c r="I202" s="623"/>
      <c r="J202" s="624"/>
      <c r="K202" s="624"/>
      <c r="L202" s="623"/>
      <c r="M202" s="623"/>
      <c r="N202" s="624"/>
      <c r="O202" s="624"/>
      <c r="P202" s="623"/>
      <c r="Q202" s="623"/>
      <c r="R202" s="623"/>
      <c r="S202" s="532"/>
      <c r="T202" s="532"/>
      <c r="U202" s="532"/>
      <c r="V202" s="532"/>
      <c r="W202" s="532"/>
      <c r="X202" s="532"/>
      <c r="Y202" s="532"/>
      <c r="Z202" s="532"/>
    </row>
    <row r="203" spans="1:26" ht="15.75" hidden="1" customHeight="1">
      <c r="A203" s="623"/>
      <c r="B203" s="623"/>
      <c r="C203" s="623"/>
      <c r="D203" s="623"/>
      <c r="E203" s="623"/>
      <c r="F203" s="623"/>
      <c r="G203" s="623"/>
      <c r="H203" s="623"/>
      <c r="I203" s="623"/>
      <c r="J203" s="624"/>
      <c r="K203" s="624"/>
      <c r="L203" s="623"/>
      <c r="M203" s="623"/>
      <c r="N203" s="624"/>
      <c r="O203" s="624"/>
      <c r="P203" s="623"/>
      <c r="Q203" s="623"/>
      <c r="R203" s="623"/>
      <c r="S203" s="532"/>
      <c r="T203" s="532"/>
      <c r="U203" s="532"/>
      <c r="V203" s="532"/>
      <c r="W203" s="532"/>
      <c r="X203" s="532"/>
      <c r="Y203" s="532"/>
      <c r="Z203" s="532"/>
    </row>
    <row r="204" spans="1:26" ht="15.75" hidden="1" customHeight="1">
      <c r="A204" s="623"/>
      <c r="B204" s="623"/>
      <c r="C204" s="623"/>
      <c r="D204" s="623"/>
      <c r="E204" s="623"/>
      <c r="F204" s="623"/>
      <c r="G204" s="623"/>
      <c r="H204" s="623"/>
      <c r="I204" s="623"/>
      <c r="J204" s="624"/>
      <c r="K204" s="624"/>
      <c r="L204" s="623"/>
      <c r="M204" s="623"/>
      <c r="N204" s="624"/>
      <c r="O204" s="624"/>
      <c r="P204" s="623"/>
      <c r="Q204" s="623"/>
      <c r="R204" s="623"/>
      <c r="S204" s="532"/>
      <c r="T204" s="532"/>
      <c r="U204" s="532"/>
      <c r="V204" s="532"/>
      <c r="W204" s="532"/>
      <c r="X204" s="532"/>
      <c r="Y204" s="532"/>
      <c r="Z204" s="532"/>
    </row>
    <row r="205" spans="1:26" ht="15.75" hidden="1" customHeight="1">
      <c r="A205" s="623"/>
      <c r="B205" s="623"/>
      <c r="C205" s="623"/>
      <c r="D205" s="623"/>
      <c r="E205" s="623"/>
      <c r="F205" s="623"/>
      <c r="G205" s="623"/>
      <c r="H205" s="623"/>
      <c r="I205" s="623"/>
      <c r="J205" s="624"/>
      <c r="K205" s="624"/>
      <c r="L205" s="623"/>
      <c r="M205" s="623"/>
      <c r="N205" s="624"/>
      <c r="O205" s="624"/>
      <c r="P205" s="623"/>
      <c r="Q205" s="623"/>
      <c r="R205" s="623"/>
      <c r="S205" s="532"/>
      <c r="T205" s="532"/>
      <c r="U205" s="532"/>
      <c r="V205" s="532"/>
      <c r="W205" s="532"/>
      <c r="X205" s="532"/>
      <c r="Y205" s="532"/>
      <c r="Z205" s="532"/>
    </row>
    <row r="206" spans="1:26" ht="15.75" hidden="1" customHeight="1">
      <c r="A206" s="623"/>
      <c r="B206" s="623"/>
      <c r="C206" s="623"/>
      <c r="D206" s="623"/>
      <c r="E206" s="623"/>
      <c r="F206" s="623"/>
      <c r="G206" s="623"/>
      <c r="H206" s="623"/>
      <c r="I206" s="623"/>
      <c r="J206" s="624"/>
      <c r="K206" s="624"/>
      <c r="L206" s="623"/>
      <c r="M206" s="623"/>
      <c r="N206" s="624"/>
      <c r="O206" s="624"/>
      <c r="P206" s="623"/>
      <c r="Q206" s="623"/>
      <c r="R206" s="623"/>
      <c r="S206" s="532"/>
      <c r="T206" s="532"/>
      <c r="U206" s="532"/>
      <c r="V206" s="532"/>
      <c r="W206" s="532"/>
      <c r="X206" s="532"/>
      <c r="Y206" s="532"/>
      <c r="Z206" s="532"/>
    </row>
    <row r="207" spans="1:26" ht="15.75" hidden="1" customHeight="1">
      <c r="A207" s="623"/>
      <c r="B207" s="623"/>
      <c r="C207" s="623"/>
      <c r="D207" s="623"/>
      <c r="E207" s="623"/>
      <c r="F207" s="623"/>
      <c r="G207" s="623"/>
      <c r="H207" s="623"/>
      <c r="I207" s="623"/>
      <c r="J207" s="624"/>
      <c r="K207" s="624"/>
      <c r="L207" s="623"/>
      <c r="M207" s="623"/>
      <c r="N207" s="624"/>
      <c r="O207" s="624"/>
      <c r="P207" s="623"/>
      <c r="Q207" s="623"/>
      <c r="R207" s="623"/>
      <c r="S207" s="532"/>
      <c r="T207" s="532"/>
      <c r="U207" s="532"/>
      <c r="V207" s="532"/>
      <c r="W207" s="532"/>
      <c r="X207" s="532"/>
      <c r="Y207" s="532"/>
      <c r="Z207" s="532"/>
    </row>
    <row r="208" spans="1:26" ht="15.75" hidden="1" customHeight="1">
      <c r="A208" s="623"/>
      <c r="B208" s="623"/>
      <c r="C208" s="623"/>
      <c r="D208" s="623"/>
      <c r="E208" s="623"/>
      <c r="F208" s="623"/>
      <c r="G208" s="623"/>
      <c r="H208" s="623"/>
      <c r="I208" s="623"/>
      <c r="J208" s="624"/>
      <c r="K208" s="624"/>
      <c r="L208" s="623"/>
      <c r="M208" s="623"/>
      <c r="N208" s="624"/>
      <c r="O208" s="624"/>
      <c r="P208" s="623"/>
      <c r="Q208" s="623"/>
      <c r="R208" s="623"/>
      <c r="S208" s="532"/>
      <c r="T208" s="532"/>
      <c r="U208" s="532"/>
      <c r="V208" s="532"/>
      <c r="W208" s="532"/>
      <c r="X208" s="532"/>
      <c r="Y208" s="532"/>
      <c r="Z208" s="532"/>
    </row>
    <row r="209" spans="1:26" ht="15.75" hidden="1" customHeight="1">
      <c r="A209" s="623"/>
      <c r="B209" s="623"/>
      <c r="C209" s="623"/>
      <c r="D209" s="623"/>
      <c r="E209" s="623"/>
      <c r="F209" s="623"/>
      <c r="G209" s="623"/>
      <c r="H209" s="623"/>
      <c r="I209" s="623"/>
      <c r="J209" s="624"/>
      <c r="K209" s="624"/>
      <c r="L209" s="623"/>
      <c r="M209" s="623"/>
      <c r="N209" s="624"/>
      <c r="O209" s="624"/>
      <c r="P209" s="623"/>
      <c r="Q209" s="623"/>
      <c r="R209" s="623"/>
      <c r="S209" s="532"/>
      <c r="T209" s="532"/>
      <c r="U209" s="532"/>
      <c r="V209" s="532"/>
      <c r="W209" s="532"/>
      <c r="X209" s="532"/>
      <c r="Y209" s="532"/>
      <c r="Z209" s="532"/>
    </row>
    <row r="210" spans="1:26" ht="15.75" hidden="1" customHeight="1">
      <c r="A210" s="623"/>
      <c r="B210" s="623"/>
      <c r="C210" s="623"/>
      <c r="D210" s="623"/>
      <c r="E210" s="623"/>
      <c r="F210" s="623"/>
      <c r="G210" s="623"/>
      <c r="H210" s="623"/>
      <c r="I210" s="623"/>
      <c r="J210" s="624"/>
      <c r="K210" s="624"/>
      <c r="L210" s="623"/>
      <c r="M210" s="623"/>
      <c r="N210" s="624"/>
      <c r="O210" s="624"/>
      <c r="P210" s="623"/>
      <c r="Q210" s="623"/>
      <c r="R210" s="623"/>
      <c r="S210" s="532"/>
      <c r="T210" s="532"/>
      <c r="U210" s="532"/>
      <c r="V210" s="532"/>
      <c r="W210" s="532"/>
      <c r="X210" s="532"/>
      <c r="Y210" s="532"/>
      <c r="Z210" s="532"/>
    </row>
    <row r="211" spans="1:26" ht="15.75" hidden="1" customHeight="1">
      <c r="A211" s="623"/>
      <c r="B211" s="623"/>
      <c r="C211" s="623"/>
      <c r="D211" s="623"/>
      <c r="E211" s="623"/>
      <c r="F211" s="623"/>
      <c r="G211" s="623"/>
      <c r="H211" s="623"/>
      <c r="I211" s="623"/>
      <c r="J211" s="624"/>
      <c r="K211" s="624"/>
      <c r="L211" s="623"/>
      <c r="M211" s="623"/>
      <c r="N211" s="624"/>
      <c r="O211" s="624"/>
      <c r="P211" s="623"/>
      <c r="Q211" s="623"/>
      <c r="R211" s="623"/>
      <c r="S211" s="532"/>
      <c r="T211" s="532"/>
      <c r="U211" s="532"/>
      <c r="V211" s="532"/>
      <c r="W211" s="532"/>
      <c r="X211" s="532"/>
      <c r="Y211" s="532"/>
      <c r="Z211" s="532"/>
    </row>
    <row r="212" spans="1:26" ht="15.75" hidden="1" customHeight="1">
      <c r="A212" s="623"/>
      <c r="B212" s="623"/>
      <c r="C212" s="623"/>
      <c r="D212" s="623"/>
      <c r="E212" s="623"/>
      <c r="F212" s="623"/>
      <c r="G212" s="623"/>
      <c r="H212" s="623"/>
      <c r="I212" s="623"/>
      <c r="J212" s="624"/>
      <c r="K212" s="624"/>
      <c r="L212" s="623"/>
      <c r="M212" s="623"/>
      <c r="N212" s="624"/>
      <c r="O212" s="624"/>
      <c r="P212" s="623"/>
      <c r="Q212" s="623"/>
      <c r="R212" s="623"/>
      <c r="S212" s="532"/>
      <c r="T212" s="532"/>
      <c r="U212" s="532"/>
      <c r="V212" s="532"/>
      <c r="W212" s="532"/>
      <c r="X212" s="532"/>
      <c r="Y212" s="532"/>
      <c r="Z212" s="532"/>
    </row>
    <row r="213" spans="1:26" ht="15.75" hidden="1" customHeight="1">
      <c r="A213" s="623"/>
      <c r="B213" s="623"/>
      <c r="C213" s="623"/>
      <c r="D213" s="623"/>
      <c r="E213" s="623"/>
      <c r="F213" s="623"/>
      <c r="G213" s="623"/>
      <c r="H213" s="623"/>
      <c r="I213" s="623"/>
      <c r="J213" s="624"/>
      <c r="K213" s="624"/>
      <c r="L213" s="623"/>
      <c r="M213" s="623"/>
      <c r="N213" s="624"/>
      <c r="O213" s="624"/>
      <c r="P213" s="623"/>
      <c r="Q213" s="623"/>
      <c r="R213" s="623"/>
      <c r="S213" s="532"/>
      <c r="T213" s="532"/>
      <c r="U213" s="532"/>
      <c r="V213" s="532"/>
      <c r="W213" s="532"/>
      <c r="X213" s="532"/>
      <c r="Y213" s="532"/>
      <c r="Z213" s="532"/>
    </row>
    <row r="214" spans="1:26" ht="15.75" hidden="1" customHeight="1">
      <c r="A214" s="623"/>
      <c r="B214" s="623"/>
      <c r="C214" s="623"/>
      <c r="D214" s="623"/>
      <c r="E214" s="623"/>
      <c r="F214" s="623"/>
      <c r="G214" s="623"/>
      <c r="H214" s="623"/>
      <c r="I214" s="623"/>
      <c r="J214" s="624"/>
      <c r="K214" s="624"/>
      <c r="L214" s="623"/>
      <c r="M214" s="623"/>
      <c r="N214" s="624"/>
      <c r="O214" s="624"/>
      <c r="P214" s="623"/>
      <c r="Q214" s="623"/>
      <c r="R214" s="623"/>
      <c r="S214" s="532"/>
      <c r="T214" s="532"/>
      <c r="U214" s="532"/>
      <c r="V214" s="532"/>
      <c r="W214" s="532"/>
      <c r="X214" s="532"/>
      <c r="Y214" s="532"/>
      <c r="Z214" s="532"/>
    </row>
    <row r="215" spans="1:26" ht="15.75" hidden="1" customHeight="1">
      <c r="A215" s="623"/>
      <c r="B215" s="623"/>
      <c r="C215" s="623"/>
      <c r="D215" s="623"/>
      <c r="E215" s="623"/>
      <c r="F215" s="623"/>
      <c r="G215" s="623"/>
      <c r="H215" s="623"/>
      <c r="I215" s="623"/>
      <c r="J215" s="624"/>
      <c r="K215" s="624"/>
      <c r="L215" s="623"/>
      <c r="M215" s="623"/>
      <c r="N215" s="624"/>
      <c r="O215" s="624"/>
      <c r="P215" s="623"/>
      <c r="Q215" s="623"/>
      <c r="R215" s="623"/>
      <c r="S215" s="532"/>
      <c r="T215" s="532"/>
      <c r="U215" s="532"/>
      <c r="V215" s="532"/>
      <c r="W215" s="532"/>
      <c r="X215" s="532"/>
      <c r="Y215" s="532"/>
      <c r="Z215" s="532"/>
    </row>
    <row r="216" spans="1:26" ht="15.75" hidden="1" customHeight="1">
      <c r="A216" s="623"/>
      <c r="B216" s="623"/>
      <c r="C216" s="623"/>
      <c r="D216" s="623"/>
      <c r="E216" s="623"/>
      <c r="F216" s="623"/>
      <c r="G216" s="623"/>
      <c r="H216" s="623"/>
      <c r="I216" s="623"/>
      <c r="J216" s="624"/>
      <c r="K216" s="624"/>
      <c r="L216" s="623"/>
      <c r="M216" s="623"/>
      <c r="N216" s="624"/>
      <c r="O216" s="624"/>
      <c r="P216" s="623"/>
      <c r="Q216" s="623"/>
      <c r="R216" s="623"/>
      <c r="S216" s="532"/>
      <c r="T216" s="532"/>
      <c r="U216" s="532"/>
      <c r="V216" s="532"/>
      <c r="W216" s="532"/>
      <c r="X216" s="532"/>
      <c r="Y216" s="532"/>
      <c r="Z216" s="532"/>
    </row>
    <row r="217" spans="1:26" ht="15.75" hidden="1" customHeight="1">
      <c r="A217" s="623"/>
      <c r="B217" s="623"/>
      <c r="C217" s="623"/>
      <c r="D217" s="623"/>
      <c r="E217" s="623"/>
      <c r="F217" s="623"/>
      <c r="G217" s="623"/>
      <c r="H217" s="623"/>
      <c r="I217" s="623"/>
      <c r="J217" s="624"/>
      <c r="K217" s="624"/>
      <c r="L217" s="623"/>
      <c r="M217" s="623"/>
      <c r="N217" s="624"/>
      <c r="O217" s="624"/>
      <c r="P217" s="623"/>
      <c r="Q217" s="623"/>
      <c r="R217" s="623"/>
      <c r="S217" s="532"/>
      <c r="T217" s="532"/>
      <c r="U217" s="532"/>
      <c r="V217" s="532"/>
      <c r="W217" s="532"/>
      <c r="X217" s="532"/>
      <c r="Y217" s="532"/>
      <c r="Z217" s="532"/>
    </row>
    <row r="218" spans="1:26" ht="15.75" hidden="1" customHeight="1">
      <c r="A218" s="623"/>
      <c r="B218" s="623"/>
      <c r="C218" s="623"/>
      <c r="D218" s="623"/>
      <c r="E218" s="623"/>
      <c r="F218" s="623"/>
      <c r="G218" s="623"/>
      <c r="H218" s="623"/>
      <c r="I218" s="623"/>
      <c r="J218" s="624"/>
      <c r="K218" s="624"/>
      <c r="L218" s="623"/>
      <c r="M218" s="623"/>
      <c r="N218" s="624"/>
      <c r="O218" s="624"/>
      <c r="P218" s="623"/>
      <c r="Q218" s="623"/>
      <c r="R218" s="623"/>
      <c r="S218" s="532"/>
      <c r="T218" s="532"/>
      <c r="U218" s="532"/>
      <c r="V218" s="532"/>
      <c r="W218" s="532"/>
      <c r="X218" s="532"/>
      <c r="Y218" s="532"/>
      <c r="Z218" s="532"/>
    </row>
    <row r="219" spans="1:26" ht="15.75" hidden="1" customHeight="1">
      <c r="A219" s="623"/>
      <c r="B219" s="623"/>
      <c r="C219" s="623"/>
      <c r="D219" s="623"/>
      <c r="E219" s="623"/>
      <c r="F219" s="623"/>
      <c r="G219" s="623"/>
      <c r="H219" s="623"/>
      <c r="I219" s="623"/>
      <c r="J219" s="624"/>
      <c r="K219" s="624"/>
      <c r="L219" s="623"/>
      <c r="M219" s="623"/>
      <c r="N219" s="624"/>
      <c r="O219" s="624"/>
      <c r="P219" s="623"/>
      <c r="Q219" s="623"/>
      <c r="R219" s="623"/>
      <c r="S219" s="532"/>
      <c r="T219" s="532"/>
      <c r="U219" s="532"/>
      <c r="V219" s="532"/>
      <c r="W219" s="532"/>
      <c r="X219" s="532"/>
      <c r="Y219" s="532"/>
      <c r="Z219" s="532"/>
    </row>
    <row r="220" spans="1:26" ht="15.75" hidden="1" customHeight="1">
      <c r="A220" s="623"/>
      <c r="B220" s="623"/>
      <c r="C220" s="623"/>
      <c r="D220" s="623"/>
      <c r="E220" s="623"/>
      <c r="F220" s="623"/>
      <c r="G220" s="623"/>
      <c r="H220" s="623"/>
      <c r="I220" s="623"/>
      <c r="J220" s="624"/>
      <c r="K220" s="624"/>
      <c r="L220" s="623"/>
      <c r="M220" s="623"/>
      <c r="N220" s="624"/>
      <c r="O220" s="624"/>
      <c r="P220" s="623"/>
      <c r="Q220" s="623"/>
      <c r="R220" s="623"/>
      <c r="S220" s="532"/>
      <c r="T220" s="532"/>
      <c r="U220" s="532"/>
      <c r="V220" s="532"/>
      <c r="W220" s="532"/>
      <c r="X220" s="532"/>
      <c r="Y220" s="532"/>
      <c r="Z220" s="532"/>
    </row>
    <row r="221" spans="1:26" ht="15.75" hidden="1" customHeight="1">
      <c r="A221" s="623"/>
      <c r="B221" s="623"/>
      <c r="C221" s="623"/>
      <c r="D221" s="623"/>
      <c r="E221" s="623"/>
      <c r="F221" s="623"/>
      <c r="G221" s="623"/>
      <c r="H221" s="623"/>
      <c r="I221" s="623"/>
      <c r="J221" s="624"/>
      <c r="K221" s="624"/>
      <c r="L221" s="623"/>
      <c r="M221" s="623"/>
      <c r="N221" s="624"/>
      <c r="O221" s="624"/>
      <c r="P221" s="623"/>
      <c r="Q221" s="623"/>
      <c r="R221" s="623"/>
      <c r="S221" s="532"/>
      <c r="T221" s="532"/>
      <c r="U221" s="532"/>
      <c r="V221" s="532"/>
      <c r="W221" s="532"/>
      <c r="X221" s="532"/>
      <c r="Y221" s="532"/>
      <c r="Z221" s="532"/>
    </row>
    <row r="222" spans="1:26" ht="15.75" hidden="1" customHeight="1">
      <c r="A222" s="623"/>
      <c r="B222" s="623"/>
      <c r="C222" s="623"/>
      <c r="D222" s="623"/>
      <c r="E222" s="623"/>
      <c r="F222" s="623"/>
      <c r="G222" s="623"/>
      <c r="H222" s="623"/>
      <c r="I222" s="623"/>
      <c r="J222" s="624"/>
      <c r="K222" s="624"/>
      <c r="L222" s="623"/>
      <c r="M222" s="623"/>
      <c r="N222" s="624"/>
      <c r="O222" s="624"/>
      <c r="P222" s="623"/>
      <c r="Q222" s="623"/>
      <c r="R222" s="623"/>
      <c r="S222" s="532"/>
      <c r="T222" s="532"/>
      <c r="U222" s="532"/>
      <c r="V222" s="532"/>
      <c r="W222" s="532"/>
      <c r="X222" s="532"/>
      <c r="Y222" s="532"/>
      <c r="Z222" s="532"/>
    </row>
    <row r="223" spans="1:26" ht="15.75" hidden="1" customHeight="1">
      <c r="A223" s="623"/>
      <c r="B223" s="623"/>
      <c r="C223" s="623"/>
      <c r="D223" s="623"/>
      <c r="E223" s="623"/>
      <c r="F223" s="623"/>
      <c r="G223" s="623"/>
      <c r="H223" s="623"/>
      <c r="I223" s="623"/>
      <c r="J223" s="624"/>
      <c r="K223" s="624"/>
      <c r="L223" s="623"/>
      <c r="M223" s="623"/>
      <c r="N223" s="624"/>
      <c r="O223" s="624"/>
      <c r="P223" s="623"/>
      <c r="Q223" s="623"/>
      <c r="R223" s="623"/>
      <c r="S223" s="532"/>
      <c r="T223" s="532"/>
      <c r="U223" s="532"/>
      <c r="V223" s="532"/>
      <c r="W223" s="532"/>
      <c r="X223" s="532"/>
      <c r="Y223" s="532"/>
      <c r="Z223" s="532"/>
    </row>
    <row r="224" spans="1:26" ht="15.75" hidden="1" customHeight="1">
      <c r="A224" s="623"/>
      <c r="B224" s="623"/>
      <c r="C224" s="623"/>
      <c r="D224" s="623"/>
      <c r="E224" s="623"/>
      <c r="F224" s="623"/>
      <c r="G224" s="623"/>
      <c r="H224" s="623"/>
      <c r="I224" s="623"/>
      <c r="J224" s="624"/>
      <c r="K224" s="624"/>
      <c r="L224" s="623"/>
      <c r="M224" s="623"/>
      <c r="N224" s="624"/>
      <c r="O224" s="624"/>
      <c r="P224" s="623"/>
      <c r="Q224" s="623"/>
      <c r="R224" s="623"/>
      <c r="S224" s="532"/>
      <c r="T224" s="532"/>
      <c r="U224" s="532"/>
      <c r="V224" s="532"/>
      <c r="W224" s="532"/>
      <c r="X224" s="532"/>
      <c r="Y224" s="532"/>
      <c r="Z224" s="532"/>
    </row>
    <row r="225" spans="1:26" ht="15.75" hidden="1" customHeight="1">
      <c r="A225" s="623"/>
      <c r="B225" s="623"/>
      <c r="C225" s="623"/>
      <c r="D225" s="623"/>
      <c r="E225" s="623"/>
      <c r="F225" s="623"/>
      <c r="G225" s="623"/>
      <c r="H225" s="623"/>
      <c r="I225" s="623"/>
      <c r="J225" s="624"/>
      <c r="K225" s="624"/>
      <c r="L225" s="623"/>
      <c r="M225" s="623"/>
      <c r="N225" s="624"/>
      <c r="O225" s="624"/>
      <c r="P225" s="623"/>
      <c r="Q225" s="623"/>
      <c r="R225" s="623"/>
      <c r="S225" s="532"/>
      <c r="T225" s="532"/>
      <c r="U225" s="532"/>
      <c r="V225" s="532"/>
      <c r="W225" s="532"/>
      <c r="X225" s="532"/>
      <c r="Y225" s="532"/>
      <c r="Z225" s="532"/>
    </row>
    <row r="226" spans="1:26" ht="15.75" hidden="1" customHeight="1">
      <c r="A226" s="623"/>
      <c r="B226" s="623"/>
      <c r="C226" s="623"/>
      <c r="D226" s="623"/>
      <c r="E226" s="623"/>
      <c r="F226" s="623"/>
      <c r="G226" s="623"/>
      <c r="H226" s="623"/>
      <c r="I226" s="623"/>
      <c r="J226" s="624"/>
      <c r="K226" s="624"/>
      <c r="L226" s="623"/>
      <c r="M226" s="623"/>
      <c r="N226" s="624"/>
      <c r="O226" s="624"/>
      <c r="P226" s="623"/>
      <c r="Q226" s="623"/>
      <c r="R226" s="623"/>
      <c r="S226" s="532"/>
      <c r="T226" s="532"/>
      <c r="U226" s="532"/>
      <c r="V226" s="532"/>
      <c r="W226" s="532"/>
      <c r="X226" s="532"/>
      <c r="Y226" s="532"/>
      <c r="Z226" s="532"/>
    </row>
    <row r="227" spans="1:26" ht="15.75" hidden="1" customHeight="1">
      <c r="A227" s="623"/>
      <c r="B227" s="623"/>
      <c r="C227" s="623"/>
      <c r="D227" s="623"/>
      <c r="E227" s="623"/>
      <c r="F227" s="623"/>
      <c r="G227" s="623"/>
      <c r="H227" s="623"/>
      <c r="I227" s="623"/>
      <c r="J227" s="624"/>
      <c r="K227" s="624"/>
      <c r="L227" s="623"/>
      <c r="M227" s="623"/>
      <c r="N227" s="624"/>
      <c r="O227" s="624"/>
      <c r="P227" s="623"/>
      <c r="Q227" s="623"/>
      <c r="R227" s="623"/>
      <c r="S227" s="532"/>
      <c r="T227" s="532"/>
      <c r="U227" s="532"/>
      <c r="V227" s="532"/>
      <c r="W227" s="532"/>
      <c r="X227" s="532"/>
      <c r="Y227" s="532"/>
      <c r="Z227" s="532"/>
    </row>
    <row r="228" spans="1:26" ht="15.75" hidden="1" customHeight="1">
      <c r="A228" s="623"/>
      <c r="B228" s="623"/>
      <c r="C228" s="623"/>
      <c r="D228" s="623"/>
      <c r="E228" s="623"/>
      <c r="F228" s="623"/>
      <c r="G228" s="623"/>
      <c r="H228" s="623"/>
      <c r="I228" s="623"/>
      <c r="J228" s="624"/>
      <c r="K228" s="624"/>
      <c r="L228" s="623"/>
      <c r="M228" s="623"/>
      <c r="N228" s="624"/>
      <c r="O228" s="624"/>
      <c r="P228" s="623"/>
      <c r="Q228" s="623"/>
      <c r="R228" s="623"/>
      <c r="S228" s="532"/>
      <c r="T228" s="532"/>
      <c r="U228" s="532"/>
      <c r="V228" s="532"/>
      <c r="W228" s="532"/>
      <c r="X228" s="532"/>
      <c r="Y228" s="532"/>
      <c r="Z228" s="532"/>
    </row>
    <row r="229" spans="1:26" ht="15.75" hidden="1" customHeight="1">
      <c r="A229" s="623"/>
      <c r="B229" s="623"/>
      <c r="C229" s="623"/>
      <c r="D229" s="623"/>
      <c r="E229" s="623"/>
      <c r="F229" s="623"/>
      <c r="G229" s="623"/>
      <c r="H229" s="623"/>
      <c r="I229" s="623"/>
      <c r="J229" s="624"/>
      <c r="K229" s="624"/>
      <c r="L229" s="623"/>
      <c r="M229" s="623"/>
      <c r="N229" s="624"/>
      <c r="O229" s="624"/>
      <c r="P229" s="623"/>
      <c r="Q229" s="623"/>
      <c r="R229" s="623"/>
      <c r="S229" s="532"/>
      <c r="T229" s="532"/>
      <c r="U229" s="532"/>
      <c r="V229" s="532"/>
      <c r="W229" s="532"/>
      <c r="X229" s="532"/>
      <c r="Y229" s="532"/>
      <c r="Z229" s="532"/>
    </row>
    <row r="230" spans="1:26" ht="15.75" hidden="1" customHeight="1">
      <c r="A230" s="623"/>
      <c r="B230" s="623"/>
      <c r="C230" s="623"/>
      <c r="D230" s="623"/>
      <c r="E230" s="623"/>
      <c r="F230" s="623"/>
      <c r="G230" s="623"/>
      <c r="H230" s="623"/>
      <c r="I230" s="623"/>
      <c r="J230" s="624"/>
      <c r="K230" s="624"/>
      <c r="L230" s="623"/>
      <c r="M230" s="623"/>
      <c r="N230" s="624"/>
      <c r="O230" s="624"/>
      <c r="P230" s="623"/>
      <c r="Q230" s="623"/>
      <c r="R230" s="623"/>
      <c r="S230" s="532"/>
      <c r="T230" s="532"/>
      <c r="U230" s="532"/>
      <c r="V230" s="532"/>
      <c r="W230" s="532"/>
      <c r="X230" s="532"/>
      <c r="Y230" s="532"/>
      <c r="Z230" s="532"/>
    </row>
    <row r="231" spans="1:26" ht="15.75" hidden="1" customHeight="1">
      <c r="A231" s="623"/>
      <c r="B231" s="623"/>
      <c r="C231" s="623"/>
      <c r="D231" s="623"/>
      <c r="E231" s="623"/>
      <c r="F231" s="623"/>
      <c r="G231" s="623"/>
      <c r="H231" s="623"/>
      <c r="I231" s="623"/>
      <c r="J231" s="624"/>
      <c r="K231" s="624"/>
      <c r="L231" s="623"/>
      <c r="M231" s="623"/>
      <c r="N231" s="624"/>
      <c r="O231" s="624"/>
      <c r="P231" s="623"/>
      <c r="Q231" s="623"/>
      <c r="R231" s="623"/>
      <c r="S231" s="532"/>
      <c r="T231" s="532"/>
      <c r="U231" s="532"/>
      <c r="V231" s="532"/>
      <c r="W231" s="532"/>
      <c r="X231" s="532"/>
      <c r="Y231" s="532"/>
      <c r="Z231" s="532"/>
    </row>
    <row r="232" spans="1:26" ht="15.75" hidden="1" customHeight="1">
      <c r="A232" s="623"/>
      <c r="B232" s="623"/>
      <c r="C232" s="623"/>
      <c r="D232" s="623"/>
      <c r="E232" s="623"/>
      <c r="F232" s="623"/>
      <c r="G232" s="623"/>
      <c r="H232" s="623"/>
      <c r="I232" s="623"/>
      <c r="J232" s="624"/>
      <c r="K232" s="624"/>
      <c r="L232" s="623"/>
      <c r="M232" s="623"/>
      <c r="N232" s="624"/>
      <c r="O232" s="624"/>
      <c r="P232" s="623"/>
      <c r="Q232" s="623"/>
      <c r="R232" s="623"/>
      <c r="S232" s="532"/>
      <c r="T232" s="532"/>
      <c r="U232" s="532"/>
      <c r="V232" s="532"/>
      <c r="W232" s="532"/>
      <c r="X232" s="532"/>
      <c r="Y232" s="532"/>
      <c r="Z232" s="532"/>
    </row>
    <row r="233" spans="1:26" ht="15.75" hidden="1" customHeight="1">
      <c r="A233" s="623"/>
      <c r="B233" s="623"/>
      <c r="C233" s="623"/>
      <c r="D233" s="623"/>
      <c r="E233" s="623"/>
      <c r="F233" s="623"/>
      <c r="G233" s="623"/>
      <c r="H233" s="623"/>
      <c r="I233" s="623"/>
      <c r="J233" s="624"/>
      <c r="K233" s="624"/>
      <c r="L233" s="623"/>
      <c r="M233" s="623"/>
      <c r="N233" s="624"/>
      <c r="O233" s="624"/>
      <c r="P233" s="623"/>
      <c r="Q233" s="623"/>
      <c r="R233" s="623"/>
      <c r="S233" s="532"/>
      <c r="T233" s="532"/>
      <c r="U233" s="532"/>
      <c r="V233" s="532"/>
      <c r="W233" s="532"/>
      <c r="X233" s="532"/>
      <c r="Y233" s="532"/>
      <c r="Z233" s="532"/>
    </row>
    <row r="234" spans="1:26" ht="15.75" hidden="1" customHeight="1">
      <c r="A234" s="623"/>
      <c r="B234" s="623"/>
      <c r="C234" s="623"/>
      <c r="D234" s="623"/>
      <c r="E234" s="623"/>
      <c r="F234" s="623"/>
      <c r="G234" s="623"/>
      <c r="H234" s="623"/>
      <c r="I234" s="623"/>
      <c r="J234" s="624"/>
      <c r="K234" s="624"/>
      <c r="L234" s="623"/>
      <c r="M234" s="623"/>
      <c r="N234" s="624"/>
      <c r="O234" s="624"/>
      <c r="P234" s="623"/>
      <c r="Q234" s="623"/>
      <c r="R234" s="623"/>
      <c r="S234" s="532"/>
      <c r="T234" s="532"/>
      <c r="U234" s="532"/>
      <c r="V234" s="532"/>
      <c r="W234" s="532"/>
      <c r="X234" s="532"/>
      <c r="Y234" s="532"/>
      <c r="Z234" s="532"/>
    </row>
    <row r="235" spans="1:26" ht="15.75" hidden="1" customHeight="1">
      <c r="A235" s="623"/>
      <c r="B235" s="623"/>
      <c r="C235" s="623"/>
      <c r="D235" s="623"/>
      <c r="E235" s="623"/>
      <c r="F235" s="623"/>
      <c r="G235" s="623"/>
      <c r="H235" s="623"/>
      <c r="I235" s="623"/>
      <c r="J235" s="624"/>
      <c r="K235" s="624"/>
      <c r="L235" s="623"/>
      <c r="M235" s="623"/>
      <c r="N235" s="624"/>
      <c r="O235" s="624"/>
      <c r="P235" s="623"/>
      <c r="Q235" s="623"/>
      <c r="R235" s="623"/>
      <c r="S235" s="532"/>
      <c r="T235" s="532"/>
      <c r="U235" s="532"/>
      <c r="V235" s="532"/>
      <c r="W235" s="532"/>
      <c r="X235" s="532"/>
      <c r="Y235" s="532"/>
      <c r="Z235" s="532"/>
    </row>
    <row r="236" spans="1:26" ht="15.75" hidden="1" customHeight="1">
      <c r="A236" s="623"/>
      <c r="B236" s="623"/>
      <c r="C236" s="623"/>
      <c r="D236" s="623"/>
      <c r="E236" s="623"/>
      <c r="F236" s="623"/>
      <c r="G236" s="623"/>
      <c r="H236" s="623"/>
      <c r="I236" s="623"/>
      <c r="J236" s="624"/>
      <c r="K236" s="624"/>
      <c r="L236" s="623"/>
      <c r="M236" s="623"/>
      <c r="N236" s="624"/>
      <c r="O236" s="624"/>
      <c r="P236" s="623"/>
      <c r="Q236" s="623"/>
      <c r="R236" s="623"/>
      <c r="S236" s="532"/>
      <c r="T236" s="532"/>
      <c r="U236" s="532"/>
      <c r="V236" s="532"/>
      <c r="W236" s="532"/>
      <c r="X236" s="532"/>
      <c r="Y236" s="532"/>
      <c r="Z236" s="532"/>
    </row>
    <row r="237" spans="1:26" ht="15.75" hidden="1" customHeight="1">
      <c r="A237" s="623"/>
      <c r="B237" s="623"/>
      <c r="C237" s="623"/>
      <c r="D237" s="623"/>
      <c r="E237" s="623"/>
      <c r="F237" s="623"/>
      <c r="G237" s="623"/>
      <c r="H237" s="623"/>
      <c r="I237" s="623"/>
      <c r="J237" s="624"/>
      <c r="K237" s="624"/>
      <c r="L237" s="623"/>
      <c r="M237" s="623"/>
      <c r="N237" s="624"/>
      <c r="O237" s="624"/>
      <c r="P237" s="623"/>
      <c r="Q237" s="623"/>
      <c r="R237" s="623"/>
      <c r="S237" s="532"/>
      <c r="T237" s="532"/>
      <c r="U237" s="532"/>
      <c r="V237" s="532"/>
      <c r="W237" s="532"/>
      <c r="X237" s="532"/>
      <c r="Y237" s="532"/>
      <c r="Z237" s="532"/>
    </row>
    <row r="238" spans="1:26" ht="15.75" hidden="1" customHeight="1">
      <c r="A238" s="623"/>
      <c r="B238" s="623"/>
      <c r="C238" s="623"/>
      <c r="D238" s="623"/>
      <c r="E238" s="623"/>
      <c r="F238" s="623"/>
      <c r="G238" s="623"/>
      <c r="H238" s="623"/>
      <c r="I238" s="623"/>
      <c r="J238" s="624"/>
      <c r="K238" s="624"/>
      <c r="L238" s="623"/>
      <c r="M238" s="623"/>
      <c r="N238" s="624"/>
      <c r="O238" s="624"/>
      <c r="P238" s="623"/>
      <c r="Q238" s="623"/>
      <c r="R238" s="623"/>
      <c r="S238" s="532"/>
      <c r="T238" s="532"/>
      <c r="U238" s="532"/>
      <c r="V238" s="532"/>
      <c r="W238" s="532"/>
      <c r="X238" s="532"/>
      <c r="Y238" s="532"/>
      <c r="Z238" s="532"/>
    </row>
    <row r="239" spans="1:26" ht="15.75" hidden="1" customHeight="1">
      <c r="A239" s="623"/>
      <c r="B239" s="623"/>
      <c r="C239" s="623"/>
      <c r="D239" s="623"/>
      <c r="E239" s="623"/>
      <c r="F239" s="623"/>
      <c r="G239" s="623"/>
      <c r="H239" s="623"/>
      <c r="I239" s="623"/>
      <c r="J239" s="624"/>
      <c r="K239" s="624"/>
      <c r="L239" s="623"/>
      <c r="M239" s="623"/>
      <c r="N239" s="624"/>
      <c r="O239" s="624"/>
      <c r="P239" s="623"/>
      <c r="Q239" s="623"/>
      <c r="R239" s="623"/>
      <c r="S239" s="532"/>
      <c r="T239" s="532"/>
      <c r="U239" s="532"/>
      <c r="V239" s="532"/>
      <c r="W239" s="532"/>
      <c r="X239" s="532"/>
      <c r="Y239" s="532"/>
      <c r="Z239" s="532"/>
    </row>
    <row r="240" spans="1:26" ht="15.75" hidden="1" customHeight="1">
      <c r="A240" s="623"/>
      <c r="B240" s="623"/>
      <c r="C240" s="623"/>
      <c r="D240" s="623"/>
      <c r="E240" s="623"/>
      <c r="F240" s="623"/>
      <c r="G240" s="623"/>
      <c r="H240" s="623"/>
      <c r="I240" s="623"/>
      <c r="J240" s="624"/>
      <c r="K240" s="624"/>
      <c r="L240" s="623"/>
      <c r="M240" s="623"/>
      <c r="N240" s="624"/>
      <c r="O240" s="624"/>
      <c r="P240" s="623"/>
      <c r="Q240" s="623"/>
      <c r="R240" s="623"/>
      <c r="S240" s="532"/>
      <c r="T240" s="532"/>
      <c r="U240" s="532"/>
      <c r="V240" s="532"/>
      <c r="W240" s="532"/>
      <c r="X240" s="532"/>
      <c r="Y240" s="532"/>
      <c r="Z240" s="532"/>
    </row>
    <row r="241" spans="1:26" ht="15.75" hidden="1" customHeight="1">
      <c r="A241" s="623"/>
      <c r="B241" s="623"/>
      <c r="C241" s="623"/>
      <c r="D241" s="623"/>
      <c r="E241" s="623"/>
      <c r="F241" s="623"/>
      <c r="G241" s="623"/>
      <c r="H241" s="623"/>
      <c r="I241" s="623"/>
      <c r="J241" s="624"/>
      <c r="K241" s="624"/>
      <c r="L241" s="623"/>
      <c r="M241" s="623"/>
      <c r="N241" s="624"/>
      <c r="O241" s="624"/>
      <c r="P241" s="623"/>
      <c r="Q241" s="623"/>
      <c r="R241" s="623"/>
      <c r="S241" s="532"/>
      <c r="T241" s="532"/>
      <c r="U241" s="532"/>
      <c r="V241" s="532"/>
      <c r="W241" s="532"/>
      <c r="X241" s="532"/>
      <c r="Y241" s="532"/>
      <c r="Z241" s="532"/>
    </row>
    <row r="242" spans="1:26" ht="15.75" hidden="1" customHeight="1">
      <c r="A242" s="623"/>
      <c r="B242" s="623"/>
      <c r="C242" s="623"/>
      <c r="D242" s="623"/>
      <c r="E242" s="623"/>
      <c r="F242" s="623"/>
      <c r="G242" s="623"/>
      <c r="H242" s="623"/>
      <c r="I242" s="623"/>
      <c r="J242" s="624"/>
      <c r="K242" s="624"/>
      <c r="L242" s="623"/>
      <c r="M242" s="623"/>
      <c r="N242" s="624"/>
      <c r="O242" s="624"/>
      <c r="P242" s="623"/>
      <c r="Q242" s="623"/>
      <c r="R242" s="623"/>
      <c r="S242" s="532"/>
      <c r="T242" s="532"/>
      <c r="U242" s="532"/>
      <c r="V242" s="532"/>
      <c r="W242" s="532"/>
      <c r="X242" s="532"/>
      <c r="Y242" s="532"/>
      <c r="Z242" s="532"/>
    </row>
    <row r="243" spans="1:26" ht="15.75" hidden="1" customHeight="1">
      <c r="A243" s="623"/>
      <c r="B243" s="623"/>
      <c r="C243" s="623"/>
      <c r="D243" s="623"/>
      <c r="E243" s="623"/>
      <c r="F243" s="623"/>
      <c r="G243" s="623"/>
      <c r="H243" s="623"/>
      <c r="I243" s="623"/>
      <c r="J243" s="624"/>
      <c r="K243" s="624"/>
      <c r="L243" s="623"/>
      <c r="M243" s="623"/>
      <c r="N243" s="624"/>
      <c r="O243" s="624"/>
      <c r="P243" s="623"/>
      <c r="Q243" s="623"/>
      <c r="R243" s="623"/>
      <c r="S243" s="532"/>
      <c r="T243" s="532"/>
      <c r="U243" s="532"/>
      <c r="V243" s="532"/>
      <c r="W243" s="532"/>
      <c r="X243" s="532"/>
      <c r="Y243" s="532"/>
      <c r="Z243" s="532"/>
    </row>
    <row r="244" spans="1:26" ht="15.75" hidden="1" customHeight="1">
      <c r="A244" s="623"/>
      <c r="B244" s="623"/>
      <c r="C244" s="623"/>
      <c r="D244" s="623"/>
      <c r="E244" s="623"/>
      <c r="F244" s="623"/>
      <c r="G244" s="623"/>
      <c r="H244" s="623"/>
      <c r="I244" s="623"/>
      <c r="J244" s="624"/>
      <c r="K244" s="624"/>
      <c r="L244" s="623"/>
      <c r="M244" s="623"/>
      <c r="N244" s="624"/>
      <c r="O244" s="624"/>
      <c r="P244" s="623"/>
      <c r="Q244" s="623"/>
      <c r="R244" s="623"/>
      <c r="S244" s="532"/>
      <c r="T244" s="532"/>
      <c r="U244" s="532"/>
      <c r="V244" s="532"/>
      <c r="W244" s="532"/>
      <c r="X244" s="532"/>
      <c r="Y244" s="532"/>
      <c r="Z244" s="532"/>
    </row>
    <row r="245" spans="1:26" ht="15.75" hidden="1" customHeight="1">
      <c r="A245" s="623"/>
      <c r="B245" s="623"/>
      <c r="C245" s="623"/>
      <c r="D245" s="623"/>
      <c r="E245" s="623"/>
      <c r="F245" s="623"/>
      <c r="G245" s="623"/>
      <c r="H245" s="623"/>
      <c r="I245" s="623"/>
      <c r="J245" s="624"/>
      <c r="K245" s="624"/>
      <c r="L245" s="623"/>
      <c r="M245" s="623"/>
      <c r="N245" s="624"/>
      <c r="O245" s="624"/>
      <c r="P245" s="623"/>
      <c r="Q245" s="623"/>
      <c r="R245" s="623"/>
      <c r="S245" s="532"/>
      <c r="T245" s="532"/>
      <c r="U245" s="532"/>
      <c r="V245" s="532"/>
      <c r="W245" s="532"/>
      <c r="X245" s="532"/>
      <c r="Y245" s="532"/>
      <c r="Z245" s="532"/>
    </row>
    <row r="246" spans="1:26" ht="15.75" hidden="1" customHeight="1">
      <c r="A246" s="623"/>
      <c r="B246" s="623"/>
      <c r="C246" s="623"/>
      <c r="D246" s="623"/>
      <c r="E246" s="623"/>
      <c r="F246" s="623"/>
      <c r="G246" s="623"/>
      <c r="H246" s="623"/>
      <c r="I246" s="623"/>
      <c r="J246" s="624"/>
      <c r="K246" s="624"/>
      <c r="L246" s="623"/>
      <c r="M246" s="623"/>
      <c r="N246" s="624"/>
      <c r="O246" s="624"/>
      <c r="P246" s="623"/>
      <c r="Q246" s="623"/>
      <c r="R246" s="623"/>
      <c r="S246" s="532"/>
      <c r="T246" s="532"/>
      <c r="U246" s="532"/>
      <c r="V246" s="532"/>
      <c r="W246" s="532"/>
      <c r="X246" s="532"/>
      <c r="Y246" s="532"/>
      <c r="Z246" s="532"/>
    </row>
    <row r="247" spans="1:26" ht="15.75" hidden="1" customHeight="1">
      <c r="A247" s="623"/>
      <c r="B247" s="623"/>
      <c r="C247" s="623"/>
      <c r="D247" s="623"/>
      <c r="E247" s="623"/>
      <c r="F247" s="623"/>
      <c r="G247" s="623"/>
      <c r="H247" s="623"/>
      <c r="I247" s="623"/>
      <c r="J247" s="624"/>
      <c r="K247" s="624"/>
      <c r="L247" s="623"/>
      <c r="M247" s="623"/>
      <c r="N247" s="624"/>
      <c r="O247" s="624"/>
      <c r="P247" s="623"/>
      <c r="Q247" s="623"/>
      <c r="R247" s="623"/>
      <c r="S247" s="532"/>
      <c r="T247" s="532"/>
      <c r="U247" s="532"/>
      <c r="V247" s="532"/>
      <c r="W247" s="532"/>
      <c r="X247" s="532"/>
      <c r="Y247" s="532"/>
      <c r="Z247" s="532"/>
    </row>
    <row r="248" spans="1:26" ht="15.75" hidden="1" customHeight="1">
      <c r="A248" s="623"/>
      <c r="B248" s="623"/>
      <c r="C248" s="623"/>
      <c r="D248" s="623"/>
      <c r="E248" s="623"/>
      <c r="F248" s="623"/>
      <c r="G248" s="623"/>
      <c r="H248" s="623"/>
      <c r="I248" s="623"/>
      <c r="J248" s="624"/>
      <c r="K248" s="624"/>
      <c r="L248" s="623"/>
      <c r="M248" s="623"/>
      <c r="N248" s="624"/>
      <c r="O248" s="624"/>
      <c r="P248" s="623"/>
      <c r="Q248" s="623"/>
      <c r="R248" s="623"/>
      <c r="S248" s="532"/>
      <c r="T248" s="532"/>
      <c r="U248" s="532"/>
      <c r="V248" s="532"/>
      <c r="W248" s="532"/>
      <c r="X248" s="532"/>
      <c r="Y248" s="532"/>
      <c r="Z248" s="532"/>
    </row>
    <row r="249" spans="1:26" ht="15.75" hidden="1" customHeight="1">
      <c r="A249" s="623"/>
      <c r="B249" s="623"/>
      <c r="C249" s="623"/>
      <c r="D249" s="623"/>
      <c r="E249" s="623"/>
      <c r="F249" s="623"/>
      <c r="G249" s="623"/>
      <c r="H249" s="623"/>
      <c r="I249" s="623"/>
      <c r="J249" s="624"/>
      <c r="K249" s="624"/>
      <c r="L249" s="623"/>
      <c r="M249" s="623"/>
      <c r="N249" s="624"/>
      <c r="O249" s="624"/>
      <c r="P249" s="623"/>
      <c r="Q249" s="623"/>
      <c r="R249" s="623"/>
      <c r="S249" s="532"/>
      <c r="T249" s="532"/>
      <c r="U249" s="532"/>
      <c r="V249" s="532"/>
      <c r="W249" s="532"/>
      <c r="X249" s="532"/>
      <c r="Y249" s="532"/>
      <c r="Z249" s="532"/>
    </row>
    <row r="250" spans="1:26" ht="15.75" hidden="1" customHeight="1">
      <c r="A250" s="623"/>
      <c r="B250" s="623"/>
      <c r="C250" s="623"/>
      <c r="D250" s="623"/>
      <c r="E250" s="623"/>
      <c r="F250" s="623"/>
      <c r="G250" s="623"/>
      <c r="H250" s="623"/>
      <c r="I250" s="623"/>
      <c r="J250" s="624"/>
      <c r="K250" s="624"/>
      <c r="L250" s="623"/>
      <c r="M250" s="623"/>
      <c r="N250" s="624"/>
      <c r="O250" s="624"/>
      <c r="P250" s="623"/>
      <c r="Q250" s="623"/>
      <c r="R250" s="623"/>
      <c r="S250" s="532"/>
      <c r="T250" s="532"/>
      <c r="U250" s="532"/>
      <c r="V250" s="532"/>
      <c r="W250" s="532"/>
      <c r="X250" s="532"/>
      <c r="Y250" s="532"/>
      <c r="Z250" s="532"/>
    </row>
    <row r="251" spans="1:26" ht="15.75" hidden="1" customHeight="1">
      <c r="A251" s="623"/>
      <c r="B251" s="623"/>
      <c r="C251" s="623"/>
      <c r="D251" s="623"/>
      <c r="E251" s="623"/>
      <c r="F251" s="623"/>
      <c r="G251" s="623"/>
      <c r="H251" s="623"/>
      <c r="I251" s="623"/>
      <c r="J251" s="624"/>
      <c r="K251" s="624"/>
      <c r="L251" s="623"/>
      <c r="M251" s="623"/>
      <c r="N251" s="624"/>
      <c r="O251" s="624"/>
      <c r="P251" s="623"/>
      <c r="Q251" s="623"/>
      <c r="R251" s="623"/>
      <c r="S251" s="532"/>
      <c r="T251" s="532"/>
      <c r="U251" s="532"/>
      <c r="V251" s="532"/>
      <c r="W251" s="532"/>
      <c r="X251" s="532"/>
      <c r="Y251" s="532"/>
      <c r="Z251" s="532"/>
    </row>
    <row r="252" spans="1:26" ht="15.75" hidden="1" customHeight="1">
      <c r="A252" s="623"/>
      <c r="B252" s="623"/>
      <c r="C252" s="623"/>
      <c r="D252" s="623"/>
      <c r="E252" s="623"/>
      <c r="F252" s="623"/>
      <c r="G252" s="623"/>
      <c r="H252" s="623"/>
      <c r="I252" s="623"/>
      <c r="J252" s="624"/>
      <c r="K252" s="624"/>
      <c r="L252" s="623"/>
      <c r="M252" s="623"/>
      <c r="N252" s="624"/>
      <c r="O252" s="624"/>
      <c r="P252" s="623"/>
      <c r="Q252" s="623"/>
      <c r="R252" s="623"/>
      <c r="S252" s="532"/>
      <c r="T252" s="532"/>
      <c r="U252" s="532"/>
      <c r="V252" s="532"/>
      <c r="W252" s="532"/>
      <c r="X252" s="532"/>
      <c r="Y252" s="532"/>
      <c r="Z252" s="532"/>
    </row>
    <row r="253" spans="1:26" ht="15.75" hidden="1" customHeight="1">
      <c r="A253" s="623"/>
      <c r="B253" s="623"/>
      <c r="C253" s="623"/>
      <c r="D253" s="623"/>
      <c r="E253" s="623"/>
      <c r="F253" s="623"/>
      <c r="G253" s="623"/>
      <c r="H253" s="623"/>
      <c r="I253" s="623"/>
      <c r="J253" s="624"/>
      <c r="K253" s="624"/>
      <c r="L253" s="623"/>
      <c r="M253" s="623"/>
      <c r="N253" s="624"/>
      <c r="O253" s="624"/>
      <c r="P253" s="623"/>
      <c r="Q253" s="623"/>
      <c r="R253" s="623"/>
      <c r="S253" s="532"/>
      <c r="T253" s="532"/>
      <c r="U253" s="532"/>
      <c r="V253" s="532"/>
      <c r="W253" s="532"/>
      <c r="X253" s="532"/>
      <c r="Y253" s="532"/>
      <c r="Z253" s="532"/>
    </row>
    <row r="254" spans="1:26" ht="15.75" hidden="1" customHeight="1">
      <c r="A254" s="623"/>
      <c r="B254" s="623"/>
      <c r="C254" s="623"/>
      <c r="D254" s="623"/>
      <c r="E254" s="623"/>
      <c r="F254" s="623"/>
      <c r="G254" s="623"/>
      <c r="H254" s="623"/>
      <c r="I254" s="623"/>
      <c r="J254" s="624"/>
      <c r="K254" s="624"/>
      <c r="L254" s="623"/>
      <c r="M254" s="623"/>
      <c r="N254" s="624"/>
      <c r="O254" s="624"/>
      <c r="P254" s="623"/>
      <c r="Q254" s="623"/>
      <c r="R254" s="623"/>
      <c r="S254" s="532"/>
      <c r="T254" s="532"/>
      <c r="U254" s="532"/>
      <c r="V254" s="532"/>
      <c r="W254" s="532"/>
      <c r="X254" s="532"/>
      <c r="Y254" s="532"/>
      <c r="Z254" s="532"/>
    </row>
    <row r="255" spans="1:26" ht="15.75" hidden="1" customHeight="1">
      <c r="A255" s="623"/>
      <c r="B255" s="623"/>
      <c r="C255" s="623"/>
      <c r="D255" s="623"/>
      <c r="E255" s="623"/>
      <c r="F255" s="623"/>
      <c r="G255" s="623"/>
      <c r="H255" s="623"/>
      <c r="I255" s="623"/>
      <c r="J255" s="624"/>
      <c r="K255" s="624"/>
      <c r="L255" s="623"/>
      <c r="M255" s="623"/>
      <c r="N255" s="624"/>
      <c r="O255" s="624"/>
      <c r="P255" s="623"/>
      <c r="Q255" s="623"/>
      <c r="R255" s="623"/>
      <c r="S255" s="532"/>
      <c r="T255" s="532"/>
      <c r="U255" s="532"/>
      <c r="V255" s="532"/>
      <c r="W255" s="532"/>
      <c r="X255" s="532"/>
      <c r="Y255" s="532"/>
      <c r="Z255" s="532"/>
    </row>
    <row r="256" spans="1:26" ht="15.75" hidden="1" customHeight="1">
      <c r="A256" s="623"/>
      <c r="B256" s="623"/>
      <c r="C256" s="623"/>
      <c r="D256" s="623"/>
      <c r="E256" s="623"/>
      <c r="F256" s="623"/>
      <c r="G256" s="623"/>
      <c r="H256" s="623"/>
      <c r="I256" s="623"/>
      <c r="J256" s="624"/>
      <c r="K256" s="624"/>
      <c r="L256" s="623"/>
      <c r="M256" s="623"/>
      <c r="N256" s="624"/>
      <c r="O256" s="624"/>
      <c r="P256" s="623"/>
      <c r="Q256" s="623"/>
      <c r="R256" s="623"/>
      <c r="S256" s="532"/>
      <c r="T256" s="532"/>
      <c r="U256" s="532"/>
      <c r="V256" s="532"/>
      <c r="W256" s="532"/>
      <c r="X256" s="532"/>
      <c r="Y256" s="532"/>
      <c r="Z256" s="532"/>
    </row>
    <row r="257" spans="1:26" ht="15.75" hidden="1" customHeight="1">
      <c r="A257" s="532"/>
      <c r="B257" s="532"/>
      <c r="C257" s="532"/>
      <c r="D257" s="532"/>
      <c r="E257" s="532"/>
      <c r="F257" s="532"/>
      <c r="G257" s="532"/>
      <c r="H257" s="532"/>
      <c r="I257" s="532"/>
      <c r="J257" s="532"/>
      <c r="K257" s="532"/>
      <c r="L257" s="532"/>
      <c r="M257" s="532"/>
      <c r="N257" s="532"/>
      <c r="O257" s="532"/>
      <c r="P257" s="532"/>
      <c r="Q257" s="532"/>
      <c r="R257" s="532"/>
      <c r="S257" s="532"/>
      <c r="T257" s="532"/>
      <c r="U257" s="532"/>
      <c r="V257" s="532"/>
      <c r="W257" s="532"/>
      <c r="X257" s="532"/>
      <c r="Y257" s="532"/>
      <c r="Z257" s="532"/>
    </row>
    <row r="258" spans="1:26" ht="15.75" hidden="1" customHeight="1">
      <c r="A258" s="532"/>
      <c r="B258" s="532"/>
      <c r="C258" s="532"/>
      <c r="D258" s="532"/>
      <c r="E258" s="532"/>
      <c r="F258" s="532"/>
      <c r="G258" s="532"/>
      <c r="H258" s="532"/>
      <c r="I258" s="532"/>
      <c r="J258" s="532"/>
      <c r="K258" s="532"/>
      <c r="L258" s="532"/>
      <c r="M258" s="532"/>
      <c r="N258" s="532"/>
      <c r="O258" s="532"/>
      <c r="P258" s="532"/>
      <c r="Q258" s="532"/>
      <c r="R258" s="532"/>
      <c r="S258" s="532"/>
      <c r="T258" s="532"/>
      <c r="U258" s="532"/>
      <c r="V258" s="532"/>
      <c r="W258" s="532"/>
      <c r="X258" s="532"/>
      <c r="Y258" s="532"/>
      <c r="Z258" s="532"/>
    </row>
    <row r="259" spans="1:26" ht="15.75" hidden="1" customHeight="1">
      <c r="A259" s="532"/>
      <c r="B259" s="532"/>
      <c r="C259" s="532"/>
      <c r="D259" s="532"/>
      <c r="E259" s="532"/>
      <c r="F259" s="532"/>
      <c r="G259" s="532"/>
      <c r="H259" s="532"/>
      <c r="I259" s="532"/>
      <c r="J259" s="532"/>
      <c r="K259" s="532"/>
      <c r="L259" s="532"/>
      <c r="M259" s="532"/>
      <c r="N259" s="532"/>
      <c r="O259" s="532"/>
      <c r="P259" s="532"/>
      <c r="Q259" s="532"/>
      <c r="R259" s="532"/>
      <c r="S259" s="532"/>
      <c r="T259" s="532"/>
      <c r="U259" s="532"/>
      <c r="V259" s="532"/>
      <c r="W259" s="532"/>
      <c r="X259" s="532"/>
      <c r="Y259" s="532"/>
      <c r="Z259" s="532"/>
    </row>
    <row r="260" spans="1:26" ht="15.75" hidden="1" customHeight="1">
      <c r="A260" s="532"/>
      <c r="B260" s="532"/>
      <c r="C260" s="532"/>
      <c r="D260" s="532"/>
      <c r="E260" s="532"/>
      <c r="F260" s="532"/>
      <c r="G260" s="532"/>
      <c r="H260" s="532"/>
      <c r="I260" s="532"/>
      <c r="J260" s="532"/>
      <c r="K260" s="532"/>
      <c r="L260" s="532"/>
      <c r="M260" s="532"/>
      <c r="N260" s="532"/>
      <c r="O260" s="532"/>
      <c r="P260" s="532"/>
      <c r="Q260" s="532"/>
      <c r="R260" s="532"/>
      <c r="S260" s="532"/>
      <c r="T260" s="532"/>
      <c r="U260" s="532"/>
      <c r="V260" s="532"/>
      <c r="W260" s="532"/>
      <c r="X260" s="532"/>
      <c r="Y260" s="532"/>
      <c r="Z260" s="532"/>
    </row>
    <row r="261" spans="1:26" ht="15.75" hidden="1" customHeight="1">
      <c r="A261" s="532"/>
      <c r="B261" s="532"/>
      <c r="C261" s="532"/>
      <c r="D261" s="532"/>
      <c r="E261" s="532"/>
      <c r="F261" s="532"/>
      <c r="G261" s="532"/>
      <c r="H261" s="532"/>
      <c r="I261" s="532"/>
      <c r="J261" s="532"/>
      <c r="K261" s="532"/>
      <c r="L261" s="532"/>
      <c r="M261" s="532"/>
      <c r="N261" s="532"/>
      <c r="O261" s="532"/>
      <c r="P261" s="532"/>
      <c r="Q261" s="532"/>
      <c r="R261" s="532"/>
      <c r="S261" s="532"/>
      <c r="T261" s="532"/>
      <c r="U261" s="532"/>
      <c r="V261" s="532"/>
      <c r="W261" s="532"/>
      <c r="X261" s="532"/>
      <c r="Y261" s="532"/>
      <c r="Z261" s="532"/>
    </row>
    <row r="262" spans="1:26" ht="15.75" hidden="1" customHeight="1">
      <c r="A262" s="532"/>
      <c r="B262" s="532"/>
      <c r="C262" s="532"/>
      <c r="D262" s="532"/>
      <c r="E262" s="532"/>
      <c r="F262" s="532"/>
      <c r="G262" s="532"/>
      <c r="H262" s="532"/>
      <c r="I262" s="532"/>
      <c r="J262" s="532"/>
      <c r="K262" s="532"/>
      <c r="L262" s="532"/>
      <c r="M262" s="532"/>
      <c r="N262" s="532"/>
      <c r="O262" s="532"/>
      <c r="P262" s="532"/>
      <c r="Q262" s="532"/>
      <c r="R262" s="532"/>
      <c r="S262" s="532"/>
      <c r="T262" s="532"/>
      <c r="U262" s="532"/>
      <c r="V262" s="532"/>
      <c r="W262" s="532"/>
      <c r="X262" s="532"/>
      <c r="Y262" s="532"/>
      <c r="Z262" s="532"/>
    </row>
    <row r="263" spans="1:26" ht="15.75" hidden="1" customHeight="1">
      <c r="A263" s="532"/>
      <c r="B263" s="532"/>
      <c r="C263" s="532"/>
      <c r="D263" s="532"/>
      <c r="E263" s="532"/>
      <c r="F263" s="532"/>
      <c r="G263" s="532"/>
      <c r="H263" s="532"/>
      <c r="I263" s="532"/>
      <c r="J263" s="532"/>
      <c r="K263" s="532"/>
      <c r="L263" s="532"/>
      <c r="M263" s="532"/>
      <c r="N263" s="532"/>
      <c r="O263" s="532"/>
      <c r="P263" s="532"/>
      <c r="Q263" s="532"/>
      <c r="R263" s="532"/>
      <c r="S263" s="532"/>
      <c r="T263" s="532"/>
      <c r="U263" s="532"/>
      <c r="V263" s="532"/>
      <c r="W263" s="532"/>
      <c r="X263" s="532"/>
      <c r="Y263" s="532"/>
      <c r="Z263" s="532"/>
    </row>
    <row r="264" spans="1:26" ht="15.75" hidden="1" customHeight="1">
      <c r="A264" s="532"/>
      <c r="B264" s="532"/>
      <c r="C264" s="532"/>
      <c r="D264" s="532"/>
      <c r="E264" s="532"/>
      <c r="F264" s="532"/>
      <c r="G264" s="532"/>
      <c r="H264" s="532"/>
      <c r="I264" s="532"/>
      <c r="J264" s="532"/>
      <c r="K264" s="532"/>
      <c r="L264" s="532"/>
      <c r="M264" s="532"/>
      <c r="N264" s="532"/>
      <c r="O264" s="532"/>
      <c r="P264" s="532"/>
      <c r="Q264" s="532"/>
      <c r="R264" s="532"/>
      <c r="S264" s="532"/>
      <c r="T264" s="532"/>
      <c r="U264" s="532"/>
      <c r="V264" s="532"/>
      <c r="W264" s="532"/>
      <c r="X264" s="532"/>
      <c r="Y264" s="532"/>
      <c r="Z264" s="532"/>
    </row>
    <row r="265" spans="1:26" ht="15.75" hidden="1" customHeight="1">
      <c r="A265" s="532"/>
      <c r="B265" s="532"/>
      <c r="C265" s="532"/>
      <c r="D265" s="532"/>
      <c r="E265" s="532"/>
      <c r="F265" s="532"/>
      <c r="G265" s="532"/>
      <c r="H265" s="532"/>
      <c r="I265" s="532"/>
      <c r="J265" s="532"/>
      <c r="K265" s="532"/>
      <c r="L265" s="532"/>
      <c r="M265" s="532"/>
      <c r="N265" s="532"/>
      <c r="O265" s="532"/>
      <c r="P265" s="532"/>
      <c r="Q265" s="532"/>
      <c r="R265" s="532"/>
      <c r="S265" s="532"/>
      <c r="T265" s="532"/>
      <c r="U265" s="532"/>
      <c r="V265" s="532"/>
      <c r="W265" s="532"/>
      <c r="X265" s="532"/>
      <c r="Y265" s="532"/>
      <c r="Z265" s="532"/>
    </row>
    <row r="266" spans="1:26" ht="15.75" hidden="1" customHeight="1">
      <c r="A266" s="532"/>
      <c r="B266" s="532"/>
      <c r="C266" s="532"/>
      <c r="D266" s="532"/>
      <c r="E266" s="532"/>
      <c r="F266" s="532"/>
      <c r="G266" s="532"/>
      <c r="H266" s="532"/>
      <c r="I266" s="532"/>
      <c r="J266" s="532"/>
      <c r="K266" s="532"/>
      <c r="L266" s="532"/>
      <c r="M266" s="532"/>
      <c r="N266" s="532"/>
      <c r="O266" s="532"/>
      <c r="P266" s="532"/>
      <c r="Q266" s="532"/>
      <c r="R266" s="532"/>
      <c r="S266" s="532"/>
      <c r="T266" s="532"/>
      <c r="U266" s="532"/>
      <c r="V266" s="532"/>
      <c r="W266" s="532"/>
      <c r="X266" s="532"/>
      <c r="Y266" s="532"/>
      <c r="Z266" s="532"/>
    </row>
    <row r="267" spans="1:26" ht="15.75" hidden="1" customHeight="1">
      <c r="A267" s="532"/>
      <c r="B267" s="532"/>
      <c r="C267" s="532"/>
      <c r="D267" s="532"/>
      <c r="E267" s="532"/>
      <c r="F267" s="532"/>
      <c r="G267" s="532"/>
      <c r="H267" s="532"/>
      <c r="I267" s="532"/>
      <c r="J267" s="532"/>
      <c r="K267" s="532"/>
      <c r="L267" s="532"/>
      <c r="M267" s="532"/>
      <c r="N267" s="532"/>
      <c r="O267" s="532"/>
      <c r="P267" s="532"/>
      <c r="Q267" s="532"/>
      <c r="R267" s="532"/>
      <c r="S267" s="532"/>
      <c r="T267" s="532"/>
      <c r="U267" s="532"/>
      <c r="V267" s="532"/>
      <c r="W267" s="532"/>
      <c r="X267" s="532"/>
      <c r="Y267" s="532"/>
      <c r="Z267" s="532"/>
    </row>
    <row r="268" spans="1:26" ht="15.75" hidden="1" customHeight="1">
      <c r="A268" s="532"/>
      <c r="B268" s="532"/>
      <c r="C268" s="532"/>
      <c r="D268" s="532"/>
      <c r="E268" s="532"/>
      <c r="F268" s="532"/>
      <c r="G268" s="532"/>
      <c r="H268" s="532"/>
      <c r="I268" s="532"/>
      <c r="J268" s="532"/>
      <c r="K268" s="532"/>
      <c r="L268" s="532"/>
      <c r="M268" s="532"/>
      <c r="N268" s="532"/>
      <c r="O268" s="532"/>
      <c r="P268" s="532"/>
      <c r="Q268" s="532"/>
      <c r="R268" s="532"/>
      <c r="S268" s="532"/>
      <c r="T268" s="532"/>
      <c r="U268" s="532"/>
      <c r="V268" s="532"/>
      <c r="W268" s="532"/>
      <c r="X268" s="532"/>
      <c r="Y268" s="532"/>
      <c r="Z268" s="532"/>
    </row>
    <row r="269" spans="1:26" ht="15.75" hidden="1" customHeight="1">
      <c r="A269" s="532"/>
      <c r="B269" s="532"/>
      <c r="C269" s="532"/>
      <c r="D269" s="532"/>
      <c r="E269" s="532"/>
      <c r="F269" s="532"/>
      <c r="G269" s="532"/>
      <c r="H269" s="532"/>
      <c r="I269" s="532"/>
      <c r="J269" s="532"/>
      <c r="K269" s="532"/>
      <c r="L269" s="532"/>
      <c r="M269" s="532"/>
      <c r="N269" s="532"/>
      <c r="O269" s="532"/>
      <c r="P269" s="532"/>
      <c r="Q269" s="532"/>
      <c r="R269" s="532"/>
      <c r="S269" s="532"/>
      <c r="T269" s="532"/>
      <c r="U269" s="532"/>
      <c r="V269" s="532"/>
      <c r="W269" s="532"/>
      <c r="X269" s="532"/>
      <c r="Y269" s="532"/>
      <c r="Z269" s="532"/>
    </row>
    <row r="270" spans="1:26" ht="15.75" hidden="1" customHeight="1">
      <c r="A270" s="532"/>
      <c r="B270" s="532"/>
      <c r="C270" s="532"/>
      <c r="D270" s="532"/>
      <c r="E270" s="532"/>
      <c r="F270" s="532"/>
      <c r="G270" s="532"/>
      <c r="H270" s="532"/>
      <c r="I270" s="532"/>
      <c r="J270" s="532"/>
      <c r="K270" s="532"/>
      <c r="L270" s="532"/>
      <c r="M270" s="532"/>
      <c r="N270" s="532"/>
      <c r="O270" s="532"/>
      <c r="P270" s="532"/>
      <c r="Q270" s="532"/>
      <c r="R270" s="532"/>
      <c r="S270" s="532"/>
      <c r="T270" s="532"/>
      <c r="U270" s="532"/>
      <c r="V270" s="532"/>
      <c r="W270" s="532"/>
      <c r="X270" s="532"/>
      <c r="Y270" s="532"/>
      <c r="Z270" s="532"/>
    </row>
    <row r="271" spans="1:26" ht="15.75" hidden="1" customHeight="1">
      <c r="A271" s="532"/>
      <c r="B271" s="532"/>
      <c r="C271" s="532"/>
      <c r="D271" s="532"/>
      <c r="E271" s="532"/>
      <c r="F271" s="532"/>
      <c r="G271" s="532"/>
      <c r="H271" s="532"/>
      <c r="I271" s="532"/>
      <c r="J271" s="532"/>
      <c r="K271" s="532"/>
      <c r="L271" s="532"/>
      <c r="M271" s="532"/>
      <c r="N271" s="532"/>
      <c r="O271" s="532"/>
      <c r="P271" s="532"/>
      <c r="Q271" s="532"/>
      <c r="R271" s="532"/>
      <c r="S271" s="532"/>
      <c r="T271" s="532"/>
      <c r="U271" s="532"/>
      <c r="V271" s="532"/>
      <c r="W271" s="532"/>
      <c r="X271" s="532"/>
      <c r="Y271" s="532"/>
      <c r="Z271" s="532"/>
    </row>
    <row r="272" spans="1:26" ht="15.75" hidden="1" customHeight="1">
      <c r="A272" s="532"/>
      <c r="B272" s="532"/>
      <c r="C272" s="532"/>
      <c r="D272" s="532"/>
      <c r="E272" s="532"/>
      <c r="F272" s="532"/>
      <c r="G272" s="532"/>
      <c r="H272" s="532"/>
      <c r="I272" s="532"/>
      <c r="J272" s="532"/>
      <c r="K272" s="532"/>
      <c r="L272" s="532"/>
      <c r="M272" s="532"/>
      <c r="N272" s="532"/>
      <c r="O272" s="532"/>
      <c r="P272" s="532"/>
      <c r="Q272" s="532"/>
      <c r="R272" s="532"/>
      <c r="S272" s="532"/>
      <c r="T272" s="532"/>
      <c r="U272" s="532"/>
      <c r="V272" s="532"/>
      <c r="W272" s="532"/>
      <c r="X272" s="532"/>
      <c r="Y272" s="532"/>
      <c r="Z272" s="532"/>
    </row>
    <row r="273" spans="1:26" ht="15.75" hidden="1" customHeight="1">
      <c r="A273" s="532"/>
      <c r="B273" s="532"/>
      <c r="C273" s="532"/>
      <c r="D273" s="532"/>
      <c r="E273" s="532"/>
      <c r="F273" s="532"/>
      <c r="G273" s="532"/>
      <c r="H273" s="532"/>
      <c r="I273" s="532"/>
      <c r="J273" s="532"/>
      <c r="K273" s="532"/>
      <c r="L273" s="532"/>
      <c r="M273" s="532"/>
      <c r="N273" s="532"/>
      <c r="O273" s="532"/>
      <c r="P273" s="532"/>
      <c r="Q273" s="532"/>
      <c r="R273" s="532"/>
      <c r="S273" s="532"/>
      <c r="T273" s="532"/>
      <c r="U273" s="532"/>
      <c r="V273" s="532"/>
      <c r="W273" s="532"/>
      <c r="X273" s="532"/>
      <c r="Y273" s="532"/>
      <c r="Z273" s="532"/>
    </row>
    <row r="274" spans="1:26" ht="15.75" hidden="1" customHeight="1">
      <c r="A274" s="532"/>
      <c r="B274" s="532"/>
      <c r="C274" s="532"/>
      <c r="D274" s="532"/>
      <c r="E274" s="532"/>
      <c r="F274" s="532"/>
      <c r="G274" s="532"/>
      <c r="H274" s="532"/>
      <c r="I274" s="532"/>
      <c r="J274" s="532"/>
      <c r="K274" s="532"/>
      <c r="L274" s="532"/>
      <c r="M274" s="532"/>
      <c r="N274" s="532"/>
      <c r="O274" s="532"/>
      <c r="P274" s="532"/>
      <c r="Q274" s="532"/>
      <c r="R274" s="532"/>
      <c r="S274" s="532"/>
      <c r="T274" s="532"/>
      <c r="U274" s="532"/>
      <c r="V274" s="532"/>
      <c r="W274" s="532"/>
      <c r="X274" s="532"/>
      <c r="Y274" s="532"/>
      <c r="Z274" s="532"/>
    </row>
    <row r="275" spans="1:26" ht="15.75" hidden="1" customHeight="1">
      <c r="A275" s="532"/>
      <c r="B275" s="532"/>
      <c r="C275" s="532"/>
      <c r="D275" s="532"/>
      <c r="E275" s="532"/>
      <c r="F275" s="532"/>
      <c r="G275" s="532"/>
      <c r="H275" s="532"/>
      <c r="I275" s="532"/>
      <c r="J275" s="532"/>
      <c r="K275" s="532"/>
      <c r="L275" s="532"/>
      <c r="M275" s="532"/>
      <c r="N275" s="532"/>
      <c r="O275" s="532"/>
      <c r="P275" s="532"/>
      <c r="Q275" s="532"/>
      <c r="R275" s="532"/>
      <c r="S275" s="532"/>
      <c r="T275" s="532"/>
      <c r="U275" s="532"/>
      <c r="V275" s="532"/>
      <c r="W275" s="532"/>
      <c r="X275" s="532"/>
      <c r="Y275" s="532"/>
      <c r="Z275" s="532"/>
    </row>
    <row r="276" spans="1:26" ht="15.75" hidden="1" customHeight="1">
      <c r="A276" s="532"/>
      <c r="B276" s="532"/>
      <c r="C276" s="532"/>
      <c r="D276" s="532"/>
      <c r="E276" s="532"/>
      <c r="F276" s="532"/>
      <c r="G276" s="532"/>
      <c r="H276" s="532"/>
      <c r="I276" s="532"/>
      <c r="J276" s="532"/>
      <c r="K276" s="532"/>
      <c r="L276" s="532"/>
      <c r="M276" s="532"/>
      <c r="N276" s="532"/>
      <c r="O276" s="532"/>
      <c r="P276" s="532"/>
      <c r="Q276" s="532"/>
      <c r="R276" s="532"/>
      <c r="S276" s="532"/>
      <c r="T276" s="532"/>
      <c r="U276" s="532"/>
      <c r="V276" s="532"/>
      <c r="W276" s="532"/>
      <c r="X276" s="532"/>
      <c r="Y276" s="532"/>
      <c r="Z276" s="532"/>
    </row>
    <row r="277" spans="1:26" ht="15.75" hidden="1" customHeight="1">
      <c r="A277" s="532"/>
      <c r="B277" s="532"/>
      <c r="C277" s="532"/>
      <c r="D277" s="532"/>
      <c r="E277" s="532"/>
      <c r="F277" s="532"/>
      <c r="G277" s="532"/>
      <c r="H277" s="532"/>
      <c r="I277" s="532"/>
      <c r="J277" s="532"/>
      <c r="K277" s="532"/>
      <c r="L277" s="532"/>
      <c r="M277" s="532"/>
      <c r="N277" s="532"/>
      <c r="O277" s="532"/>
      <c r="P277" s="532"/>
      <c r="Q277" s="532"/>
      <c r="R277" s="532"/>
      <c r="S277" s="532"/>
      <c r="T277" s="532"/>
      <c r="U277" s="532"/>
      <c r="V277" s="532"/>
      <c r="W277" s="532"/>
      <c r="X277" s="532"/>
      <c r="Y277" s="532"/>
      <c r="Z277" s="532"/>
    </row>
    <row r="278" spans="1:26" ht="15.75" hidden="1" customHeight="1">
      <c r="A278" s="532"/>
      <c r="B278" s="532"/>
      <c r="C278" s="532"/>
      <c r="D278" s="532"/>
      <c r="E278" s="532"/>
      <c r="F278" s="532"/>
      <c r="G278" s="532"/>
      <c r="H278" s="532"/>
      <c r="I278" s="532"/>
      <c r="J278" s="532"/>
      <c r="K278" s="532"/>
      <c r="L278" s="532"/>
      <c r="M278" s="532"/>
      <c r="N278" s="532"/>
      <c r="O278" s="532"/>
      <c r="P278" s="532"/>
      <c r="Q278" s="532"/>
      <c r="R278" s="532"/>
      <c r="S278" s="532"/>
      <c r="T278" s="532"/>
      <c r="U278" s="532"/>
      <c r="V278" s="532"/>
      <c r="W278" s="532"/>
      <c r="X278" s="532"/>
      <c r="Y278" s="532"/>
      <c r="Z278" s="532"/>
    </row>
    <row r="279" spans="1:26" ht="15.75" hidden="1" customHeight="1">
      <c r="A279" s="532"/>
      <c r="B279" s="532"/>
      <c r="C279" s="532"/>
      <c r="D279" s="532"/>
      <c r="E279" s="532"/>
      <c r="F279" s="532"/>
      <c r="G279" s="532"/>
      <c r="H279" s="532"/>
      <c r="I279" s="532"/>
      <c r="J279" s="532"/>
      <c r="K279" s="532"/>
      <c r="L279" s="532"/>
      <c r="M279" s="532"/>
      <c r="N279" s="532"/>
      <c r="O279" s="532"/>
      <c r="P279" s="532"/>
      <c r="Q279" s="532"/>
      <c r="R279" s="532"/>
      <c r="S279" s="532"/>
      <c r="T279" s="532"/>
      <c r="U279" s="532"/>
      <c r="V279" s="532"/>
      <c r="W279" s="532"/>
      <c r="X279" s="532"/>
      <c r="Y279" s="532"/>
      <c r="Z279" s="532"/>
    </row>
    <row r="280" spans="1:26" ht="15.75" hidden="1" customHeight="1">
      <c r="A280" s="532"/>
      <c r="B280" s="532"/>
      <c r="C280" s="532"/>
      <c r="D280" s="532"/>
      <c r="E280" s="532"/>
      <c r="F280" s="532"/>
      <c r="G280" s="532"/>
      <c r="H280" s="532"/>
      <c r="I280" s="532"/>
      <c r="J280" s="532"/>
      <c r="K280" s="532"/>
      <c r="L280" s="532"/>
      <c r="M280" s="532"/>
      <c r="N280" s="532"/>
      <c r="O280" s="532"/>
      <c r="P280" s="532"/>
      <c r="Q280" s="532"/>
      <c r="R280" s="532"/>
      <c r="S280" s="532"/>
      <c r="T280" s="532"/>
      <c r="U280" s="532"/>
      <c r="V280" s="532"/>
      <c r="W280" s="532"/>
      <c r="X280" s="532"/>
      <c r="Y280" s="532"/>
      <c r="Z280" s="532"/>
    </row>
    <row r="281" spans="1:26" ht="15.75" hidden="1" customHeight="1">
      <c r="A281" s="532"/>
      <c r="B281" s="532"/>
      <c r="C281" s="532"/>
      <c r="D281" s="532"/>
      <c r="E281" s="532"/>
      <c r="F281" s="532"/>
      <c r="G281" s="532"/>
      <c r="H281" s="532"/>
      <c r="I281" s="532"/>
      <c r="J281" s="532"/>
      <c r="K281" s="532"/>
      <c r="L281" s="532"/>
      <c r="M281" s="532"/>
      <c r="N281" s="532"/>
      <c r="O281" s="532"/>
      <c r="P281" s="532"/>
      <c r="Q281" s="532"/>
      <c r="R281" s="532"/>
      <c r="S281" s="532"/>
      <c r="T281" s="532"/>
      <c r="U281" s="532"/>
      <c r="V281" s="532"/>
      <c r="W281" s="532"/>
      <c r="X281" s="532"/>
      <c r="Y281" s="532"/>
      <c r="Z281" s="532"/>
    </row>
    <row r="282" spans="1:26" ht="15.75" hidden="1" customHeight="1">
      <c r="A282" s="532"/>
      <c r="B282" s="532"/>
      <c r="C282" s="532"/>
      <c r="D282" s="532"/>
      <c r="E282" s="532"/>
      <c r="F282" s="532"/>
      <c r="G282" s="532"/>
      <c r="H282" s="532"/>
      <c r="I282" s="532"/>
      <c r="J282" s="532"/>
      <c r="K282" s="532"/>
      <c r="L282" s="532"/>
      <c r="M282" s="532"/>
      <c r="N282" s="532"/>
      <c r="O282" s="532"/>
      <c r="P282" s="532"/>
      <c r="Q282" s="532"/>
      <c r="R282" s="532"/>
      <c r="S282" s="532"/>
      <c r="T282" s="532"/>
      <c r="U282" s="532"/>
      <c r="V282" s="532"/>
      <c r="W282" s="532"/>
      <c r="X282" s="532"/>
      <c r="Y282" s="532"/>
      <c r="Z282" s="532"/>
    </row>
    <row r="283" spans="1:26" ht="15.75" hidden="1" customHeight="1">
      <c r="A283" s="532"/>
      <c r="B283" s="532"/>
      <c r="C283" s="532"/>
      <c r="D283" s="532"/>
      <c r="E283" s="532"/>
      <c r="F283" s="532"/>
      <c r="G283" s="532"/>
      <c r="H283" s="532"/>
      <c r="I283" s="532"/>
      <c r="J283" s="532"/>
      <c r="K283" s="532"/>
      <c r="L283" s="532"/>
      <c r="M283" s="532"/>
      <c r="N283" s="532"/>
      <c r="O283" s="532"/>
      <c r="P283" s="532"/>
      <c r="Q283" s="532"/>
      <c r="R283" s="532"/>
      <c r="S283" s="532"/>
      <c r="T283" s="532"/>
      <c r="U283" s="532"/>
      <c r="V283" s="532"/>
      <c r="W283" s="532"/>
      <c r="X283" s="532"/>
      <c r="Y283" s="532"/>
      <c r="Z283" s="532"/>
    </row>
    <row r="284" spans="1:26" ht="15.75" hidden="1" customHeight="1">
      <c r="A284" s="532"/>
      <c r="B284" s="532"/>
      <c r="C284" s="532"/>
      <c r="D284" s="532"/>
      <c r="E284" s="532"/>
      <c r="F284" s="532"/>
      <c r="G284" s="532"/>
      <c r="H284" s="532"/>
      <c r="I284" s="532"/>
      <c r="J284" s="532"/>
      <c r="K284" s="532"/>
      <c r="L284" s="532"/>
      <c r="M284" s="532"/>
      <c r="N284" s="532"/>
      <c r="O284" s="532"/>
      <c r="P284" s="532"/>
      <c r="Q284" s="532"/>
      <c r="R284" s="532"/>
      <c r="S284" s="532"/>
      <c r="T284" s="532"/>
      <c r="U284" s="532"/>
      <c r="V284" s="532"/>
      <c r="W284" s="532"/>
      <c r="X284" s="532"/>
      <c r="Y284" s="532"/>
      <c r="Z284" s="532"/>
    </row>
    <row r="285" spans="1:26" ht="15.75" hidden="1" customHeight="1">
      <c r="A285" s="532"/>
      <c r="B285" s="532"/>
      <c r="C285" s="532"/>
      <c r="D285" s="532"/>
      <c r="E285" s="532"/>
      <c r="F285" s="532"/>
      <c r="G285" s="532"/>
      <c r="H285" s="532"/>
      <c r="I285" s="532"/>
      <c r="J285" s="532"/>
      <c r="K285" s="532"/>
      <c r="L285" s="532"/>
      <c r="M285" s="532"/>
      <c r="N285" s="532"/>
      <c r="O285" s="532"/>
      <c r="P285" s="532"/>
      <c r="Q285" s="532"/>
      <c r="R285" s="532"/>
      <c r="S285" s="532"/>
      <c r="T285" s="532"/>
      <c r="U285" s="532"/>
      <c r="V285" s="532"/>
      <c r="W285" s="532"/>
      <c r="X285" s="532"/>
      <c r="Y285" s="532"/>
      <c r="Z285" s="532"/>
    </row>
    <row r="286" spans="1:26" ht="15.75" hidden="1" customHeight="1">
      <c r="A286" s="532"/>
      <c r="B286" s="532"/>
      <c r="C286" s="532"/>
      <c r="D286" s="532"/>
      <c r="E286" s="532"/>
      <c r="F286" s="532"/>
      <c r="G286" s="532"/>
      <c r="H286" s="532"/>
      <c r="I286" s="532"/>
      <c r="J286" s="532"/>
      <c r="K286" s="532"/>
      <c r="L286" s="532"/>
      <c r="M286" s="532"/>
      <c r="N286" s="532"/>
      <c r="O286" s="532"/>
      <c r="P286" s="532"/>
      <c r="Q286" s="532"/>
      <c r="R286" s="532"/>
      <c r="S286" s="532"/>
      <c r="T286" s="532"/>
      <c r="U286" s="532"/>
      <c r="V286" s="532"/>
      <c r="W286" s="532"/>
      <c r="X286" s="532"/>
      <c r="Y286" s="532"/>
      <c r="Z286" s="532"/>
    </row>
    <row r="287" spans="1:26" ht="15.75" hidden="1" customHeight="1">
      <c r="A287" s="532"/>
      <c r="B287" s="532"/>
      <c r="C287" s="532"/>
      <c r="D287" s="532"/>
      <c r="E287" s="532"/>
      <c r="F287" s="532"/>
      <c r="G287" s="532"/>
      <c r="H287" s="532"/>
      <c r="I287" s="532"/>
      <c r="J287" s="532"/>
      <c r="K287" s="532"/>
      <c r="L287" s="532"/>
      <c r="M287" s="532"/>
      <c r="N287" s="532"/>
      <c r="O287" s="532"/>
      <c r="P287" s="532"/>
      <c r="Q287" s="532"/>
      <c r="R287" s="532"/>
      <c r="S287" s="532"/>
      <c r="T287" s="532"/>
      <c r="U287" s="532"/>
      <c r="V287" s="532"/>
      <c r="W287" s="532"/>
      <c r="X287" s="532"/>
      <c r="Y287" s="532"/>
      <c r="Z287" s="532"/>
    </row>
    <row r="288" spans="1:26" ht="15.75" hidden="1" customHeight="1">
      <c r="A288" s="532"/>
      <c r="B288" s="532"/>
      <c r="C288" s="532"/>
      <c r="D288" s="532"/>
      <c r="E288" s="532"/>
      <c r="F288" s="532"/>
      <c r="G288" s="532"/>
      <c r="H288" s="532"/>
      <c r="I288" s="532"/>
      <c r="J288" s="532"/>
      <c r="K288" s="532"/>
      <c r="L288" s="532"/>
      <c r="M288" s="532"/>
      <c r="N288" s="532"/>
      <c r="O288" s="532"/>
      <c r="P288" s="532"/>
      <c r="Q288" s="532"/>
      <c r="R288" s="532"/>
      <c r="S288" s="532"/>
      <c r="T288" s="532"/>
      <c r="U288" s="532"/>
      <c r="V288" s="532"/>
      <c r="W288" s="532"/>
      <c r="X288" s="532"/>
      <c r="Y288" s="532"/>
      <c r="Z288" s="532"/>
    </row>
    <row r="289" spans="1:26" ht="15.75" hidden="1" customHeight="1">
      <c r="A289" s="532"/>
      <c r="B289" s="532"/>
      <c r="C289" s="532"/>
      <c r="D289" s="532"/>
      <c r="E289" s="532"/>
      <c r="F289" s="532"/>
      <c r="G289" s="532"/>
      <c r="H289" s="532"/>
      <c r="I289" s="532"/>
      <c r="J289" s="532"/>
      <c r="K289" s="532"/>
      <c r="L289" s="532"/>
      <c r="M289" s="532"/>
      <c r="N289" s="532"/>
      <c r="O289" s="532"/>
      <c r="P289" s="532"/>
      <c r="Q289" s="532"/>
      <c r="R289" s="532"/>
      <c r="S289" s="532"/>
      <c r="T289" s="532"/>
      <c r="U289" s="532"/>
      <c r="V289" s="532"/>
      <c r="W289" s="532"/>
      <c r="X289" s="532"/>
      <c r="Y289" s="532"/>
      <c r="Z289" s="532"/>
    </row>
    <row r="290" spans="1:26" ht="15.75" hidden="1" customHeight="1">
      <c r="A290" s="532"/>
      <c r="B290" s="532"/>
      <c r="C290" s="532"/>
      <c r="D290" s="532"/>
      <c r="E290" s="532"/>
      <c r="F290" s="532"/>
      <c r="G290" s="532"/>
      <c r="H290" s="532"/>
      <c r="I290" s="532"/>
      <c r="J290" s="532"/>
      <c r="K290" s="532"/>
      <c r="L290" s="532"/>
      <c r="M290" s="532"/>
      <c r="N290" s="532"/>
      <c r="O290" s="532"/>
      <c r="P290" s="532"/>
      <c r="Q290" s="532"/>
      <c r="R290" s="532"/>
      <c r="S290" s="532"/>
      <c r="T290" s="532"/>
      <c r="U290" s="532"/>
      <c r="V290" s="532"/>
      <c r="W290" s="532"/>
      <c r="X290" s="532"/>
      <c r="Y290" s="532"/>
      <c r="Z290" s="532"/>
    </row>
    <row r="291" spans="1:26" ht="15.75" hidden="1" customHeight="1">
      <c r="A291" s="532"/>
      <c r="B291" s="532"/>
      <c r="C291" s="532"/>
      <c r="D291" s="532"/>
      <c r="E291" s="532"/>
      <c r="F291" s="532"/>
      <c r="G291" s="532"/>
      <c r="H291" s="532"/>
      <c r="I291" s="532"/>
      <c r="J291" s="532"/>
      <c r="K291" s="532"/>
      <c r="L291" s="532"/>
      <c r="M291" s="532"/>
      <c r="N291" s="532"/>
      <c r="O291" s="532"/>
      <c r="P291" s="532"/>
      <c r="Q291" s="532"/>
      <c r="R291" s="532"/>
      <c r="S291" s="532"/>
      <c r="T291" s="532"/>
      <c r="U291" s="532"/>
      <c r="V291" s="532"/>
      <c r="W291" s="532"/>
      <c r="X291" s="532"/>
      <c r="Y291" s="532"/>
      <c r="Z291" s="532"/>
    </row>
    <row r="292" spans="1:26" ht="15.75" hidden="1" customHeight="1">
      <c r="A292" s="532"/>
      <c r="B292" s="532"/>
      <c r="C292" s="532"/>
      <c r="D292" s="532"/>
      <c r="E292" s="532"/>
      <c r="F292" s="532"/>
      <c r="G292" s="532"/>
      <c r="H292" s="532"/>
      <c r="I292" s="532"/>
      <c r="J292" s="532"/>
      <c r="K292" s="532"/>
      <c r="L292" s="532"/>
      <c r="M292" s="532"/>
      <c r="N292" s="532"/>
      <c r="O292" s="532"/>
      <c r="P292" s="532"/>
      <c r="Q292" s="532"/>
      <c r="R292" s="532"/>
      <c r="S292" s="532"/>
      <c r="T292" s="532"/>
      <c r="U292" s="532"/>
      <c r="V292" s="532"/>
      <c r="W292" s="532"/>
      <c r="X292" s="532"/>
      <c r="Y292" s="532"/>
      <c r="Z292" s="532"/>
    </row>
    <row r="293" spans="1:26" ht="15.75" hidden="1" customHeight="1">
      <c r="A293" s="532"/>
      <c r="B293" s="532"/>
      <c r="C293" s="532"/>
      <c r="D293" s="532"/>
      <c r="E293" s="532"/>
      <c r="F293" s="532"/>
      <c r="G293" s="532"/>
      <c r="H293" s="532"/>
      <c r="I293" s="532"/>
      <c r="J293" s="532"/>
      <c r="K293" s="532"/>
      <c r="L293" s="532"/>
      <c r="M293" s="532"/>
      <c r="N293" s="532"/>
      <c r="O293" s="532"/>
      <c r="P293" s="532"/>
      <c r="Q293" s="532"/>
      <c r="R293" s="532"/>
      <c r="S293" s="532"/>
      <c r="T293" s="532"/>
      <c r="U293" s="532"/>
      <c r="V293" s="532"/>
      <c r="W293" s="532"/>
      <c r="X293" s="532"/>
      <c r="Y293" s="532"/>
      <c r="Z293" s="532"/>
    </row>
    <row r="294" spans="1:26" ht="15.75" hidden="1" customHeight="1">
      <c r="A294" s="532"/>
      <c r="B294" s="532"/>
      <c r="C294" s="532"/>
      <c r="D294" s="532"/>
      <c r="E294" s="532"/>
      <c r="F294" s="532"/>
      <c r="G294" s="532"/>
      <c r="H294" s="532"/>
      <c r="I294" s="532"/>
      <c r="J294" s="532"/>
      <c r="K294" s="532"/>
      <c r="L294" s="532"/>
      <c r="M294" s="532"/>
      <c r="N294" s="532"/>
      <c r="O294" s="532"/>
      <c r="P294" s="532"/>
      <c r="Q294" s="532"/>
      <c r="R294" s="532"/>
      <c r="S294" s="532"/>
      <c r="T294" s="532"/>
      <c r="U294" s="532"/>
      <c r="V294" s="532"/>
      <c r="W294" s="532"/>
      <c r="X294" s="532"/>
      <c r="Y294" s="532"/>
      <c r="Z294" s="532"/>
    </row>
    <row r="295" spans="1:26" ht="15.75" hidden="1" customHeight="1">
      <c r="A295" s="532"/>
      <c r="B295" s="532"/>
      <c r="C295" s="532"/>
      <c r="D295" s="532"/>
      <c r="E295" s="532"/>
      <c r="F295" s="532"/>
      <c r="G295" s="532"/>
      <c r="H295" s="532"/>
      <c r="I295" s="532"/>
      <c r="J295" s="532"/>
      <c r="K295" s="532"/>
      <c r="L295" s="532"/>
      <c r="M295" s="532"/>
      <c r="N295" s="532"/>
      <c r="O295" s="532"/>
      <c r="P295" s="532"/>
      <c r="Q295" s="532"/>
      <c r="R295" s="532"/>
      <c r="S295" s="532"/>
      <c r="T295" s="532"/>
      <c r="U295" s="532"/>
      <c r="V295" s="532"/>
      <c r="W295" s="532"/>
      <c r="X295" s="532"/>
      <c r="Y295" s="532"/>
      <c r="Z295" s="532"/>
    </row>
    <row r="296" spans="1:26" ht="15.75" hidden="1" customHeight="1">
      <c r="A296" s="532"/>
      <c r="B296" s="532"/>
      <c r="C296" s="532"/>
      <c r="D296" s="532"/>
      <c r="E296" s="532"/>
      <c r="F296" s="532"/>
      <c r="G296" s="532"/>
      <c r="H296" s="532"/>
      <c r="I296" s="532"/>
      <c r="J296" s="532"/>
      <c r="K296" s="532"/>
      <c r="L296" s="532"/>
      <c r="M296" s="532"/>
      <c r="N296" s="532"/>
      <c r="O296" s="532"/>
      <c r="P296" s="532"/>
      <c r="Q296" s="532"/>
      <c r="R296" s="532"/>
      <c r="S296" s="532"/>
      <c r="T296" s="532"/>
      <c r="U296" s="532"/>
      <c r="V296" s="532"/>
      <c r="W296" s="532"/>
      <c r="X296" s="532"/>
      <c r="Y296" s="532"/>
      <c r="Z296" s="532"/>
    </row>
    <row r="297" spans="1:26" ht="15.75" hidden="1" customHeight="1">
      <c r="A297" s="532"/>
      <c r="B297" s="532"/>
      <c r="C297" s="532"/>
      <c r="D297" s="532"/>
      <c r="E297" s="532"/>
      <c r="F297" s="532"/>
      <c r="G297" s="532"/>
      <c r="H297" s="532"/>
      <c r="I297" s="532"/>
      <c r="J297" s="532"/>
      <c r="K297" s="532"/>
      <c r="L297" s="532"/>
      <c r="M297" s="532"/>
      <c r="N297" s="532"/>
      <c r="O297" s="532"/>
      <c r="P297" s="532"/>
      <c r="Q297" s="532"/>
      <c r="R297" s="532"/>
      <c r="S297" s="532"/>
      <c r="T297" s="532"/>
      <c r="U297" s="532"/>
      <c r="V297" s="532"/>
      <c r="W297" s="532"/>
      <c r="X297" s="532"/>
      <c r="Y297" s="532"/>
      <c r="Z297" s="532"/>
    </row>
    <row r="298" spans="1:26" ht="15.75" hidden="1" customHeight="1">
      <c r="A298" s="532"/>
      <c r="B298" s="532"/>
      <c r="C298" s="532"/>
      <c r="D298" s="532"/>
      <c r="E298" s="532"/>
      <c r="F298" s="532"/>
      <c r="G298" s="532"/>
      <c r="H298" s="532"/>
      <c r="I298" s="532"/>
      <c r="J298" s="532"/>
      <c r="K298" s="532"/>
      <c r="L298" s="532"/>
      <c r="M298" s="532"/>
      <c r="N298" s="532"/>
      <c r="O298" s="532"/>
      <c r="P298" s="532"/>
      <c r="Q298" s="532"/>
      <c r="R298" s="532"/>
      <c r="S298" s="532"/>
      <c r="T298" s="532"/>
      <c r="U298" s="532"/>
      <c r="V298" s="532"/>
      <c r="W298" s="532"/>
      <c r="X298" s="532"/>
      <c r="Y298" s="532"/>
      <c r="Z298" s="532"/>
    </row>
    <row r="299" spans="1:26" ht="15.75" hidden="1" customHeight="1">
      <c r="A299" s="532"/>
      <c r="B299" s="532"/>
      <c r="C299" s="532"/>
      <c r="D299" s="532"/>
      <c r="E299" s="532"/>
      <c r="F299" s="532"/>
      <c r="G299" s="532"/>
      <c r="H299" s="532"/>
      <c r="I299" s="532"/>
      <c r="J299" s="532"/>
      <c r="K299" s="532"/>
      <c r="L299" s="532"/>
      <c r="M299" s="532"/>
      <c r="N299" s="532"/>
      <c r="O299" s="532"/>
      <c r="P299" s="532"/>
      <c r="Q299" s="532"/>
      <c r="R299" s="532"/>
      <c r="S299" s="532"/>
      <c r="T299" s="532"/>
      <c r="U299" s="532"/>
      <c r="V299" s="532"/>
      <c r="W299" s="532"/>
      <c r="X299" s="532"/>
      <c r="Y299" s="532"/>
      <c r="Z299" s="532"/>
    </row>
    <row r="300" spans="1:26" ht="15.75" hidden="1" customHeight="1">
      <c r="A300" s="532"/>
      <c r="B300" s="532"/>
      <c r="C300" s="532"/>
      <c r="D300" s="532"/>
      <c r="E300" s="532"/>
      <c r="F300" s="532"/>
      <c r="G300" s="532"/>
      <c r="H300" s="532"/>
      <c r="I300" s="532"/>
      <c r="J300" s="532"/>
      <c r="K300" s="532"/>
      <c r="L300" s="532"/>
      <c r="M300" s="532"/>
      <c r="N300" s="532"/>
      <c r="O300" s="532"/>
      <c r="P300" s="532"/>
      <c r="Q300" s="532"/>
      <c r="R300" s="532"/>
      <c r="S300" s="532"/>
      <c r="T300" s="532"/>
      <c r="U300" s="532"/>
      <c r="V300" s="532"/>
      <c r="W300" s="532"/>
      <c r="X300" s="532"/>
      <c r="Y300" s="532"/>
      <c r="Z300" s="532"/>
    </row>
    <row r="301" spans="1:26" ht="15.75" hidden="1" customHeight="1">
      <c r="A301" s="532"/>
      <c r="B301" s="532"/>
      <c r="C301" s="532"/>
      <c r="D301" s="532"/>
      <c r="E301" s="532"/>
      <c r="F301" s="532"/>
      <c r="G301" s="532"/>
      <c r="H301" s="532"/>
      <c r="I301" s="532"/>
      <c r="J301" s="532"/>
      <c r="K301" s="532"/>
      <c r="L301" s="532"/>
      <c r="M301" s="532"/>
      <c r="N301" s="532"/>
      <c r="O301" s="532"/>
      <c r="P301" s="532"/>
      <c r="Q301" s="532"/>
      <c r="R301" s="532"/>
      <c r="S301" s="532"/>
      <c r="T301" s="532"/>
      <c r="U301" s="532"/>
      <c r="V301" s="532"/>
      <c r="W301" s="532"/>
      <c r="X301" s="532"/>
      <c r="Y301" s="532"/>
      <c r="Z301" s="532"/>
    </row>
    <row r="302" spans="1:26" ht="15.75" hidden="1" customHeight="1">
      <c r="A302" s="532"/>
      <c r="B302" s="532"/>
      <c r="C302" s="532"/>
      <c r="D302" s="532"/>
      <c r="E302" s="532"/>
      <c r="F302" s="532"/>
      <c r="G302" s="532"/>
      <c r="H302" s="532"/>
      <c r="I302" s="532"/>
      <c r="J302" s="532"/>
      <c r="K302" s="532"/>
      <c r="L302" s="532"/>
      <c r="M302" s="532"/>
      <c r="N302" s="532"/>
      <c r="O302" s="532"/>
      <c r="P302" s="532"/>
      <c r="Q302" s="532"/>
      <c r="R302" s="532"/>
      <c r="S302" s="532"/>
      <c r="T302" s="532"/>
      <c r="U302" s="532"/>
      <c r="V302" s="532"/>
      <c r="W302" s="532"/>
      <c r="X302" s="532"/>
      <c r="Y302" s="532"/>
      <c r="Z302" s="532"/>
    </row>
    <row r="303" spans="1:26" ht="15.75" hidden="1" customHeight="1">
      <c r="A303" s="532"/>
      <c r="B303" s="532"/>
      <c r="C303" s="532"/>
      <c r="D303" s="532"/>
      <c r="E303" s="532"/>
      <c r="F303" s="532"/>
      <c r="G303" s="532"/>
      <c r="H303" s="532"/>
      <c r="I303" s="532"/>
      <c r="J303" s="532"/>
      <c r="K303" s="532"/>
      <c r="L303" s="532"/>
      <c r="M303" s="532"/>
      <c r="N303" s="532"/>
      <c r="O303" s="532"/>
      <c r="P303" s="532"/>
      <c r="Q303" s="532"/>
      <c r="R303" s="532"/>
      <c r="S303" s="532"/>
      <c r="T303" s="532"/>
      <c r="U303" s="532"/>
      <c r="V303" s="532"/>
      <c r="W303" s="532"/>
      <c r="X303" s="532"/>
      <c r="Y303" s="532"/>
      <c r="Z303" s="532"/>
    </row>
    <row r="304" spans="1:26" ht="15.75" hidden="1" customHeight="1">
      <c r="A304" s="532"/>
      <c r="B304" s="532"/>
      <c r="C304" s="532"/>
      <c r="D304" s="532"/>
      <c r="E304" s="532"/>
      <c r="F304" s="532"/>
      <c r="G304" s="532"/>
      <c r="H304" s="532"/>
      <c r="I304" s="532"/>
      <c r="J304" s="532"/>
      <c r="K304" s="532"/>
      <c r="L304" s="532"/>
      <c r="M304" s="532"/>
      <c r="N304" s="532"/>
      <c r="O304" s="532"/>
      <c r="P304" s="532"/>
      <c r="Q304" s="532"/>
      <c r="R304" s="532"/>
      <c r="S304" s="532"/>
      <c r="T304" s="532"/>
      <c r="U304" s="532"/>
      <c r="V304" s="532"/>
      <c r="W304" s="532"/>
      <c r="X304" s="532"/>
      <c r="Y304" s="532"/>
      <c r="Z304" s="532"/>
    </row>
    <row r="305" spans="1:26" ht="15.75" hidden="1" customHeight="1">
      <c r="A305" s="532"/>
      <c r="B305" s="532"/>
      <c r="C305" s="532"/>
      <c r="D305" s="532"/>
      <c r="E305" s="532"/>
      <c r="F305" s="532"/>
      <c r="G305" s="532"/>
      <c r="H305" s="532"/>
      <c r="I305" s="532"/>
      <c r="J305" s="532"/>
      <c r="K305" s="532"/>
      <c r="L305" s="532"/>
      <c r="M305" s="532"/>
      <c r="N305" s="532"/>
      <c r="O305" s="532"/>
      <c r="P305" s="532"/>
      <c r="Q305" s="532"/>
      <c r="R305" s="532"/>
      <c r="S305" s="532"/>
      <c r="T305" s="532"/>
      <c r="U305" s="532"/>
      <c r="V305" s="532"/>
      <c r="W305" s="532"/>
      <c r="X305" s="532"/>
      <c r="Y305" s="532"/>
      <c r="Z305" s="532"/>
    </row>
    <row r="306" spans="1:26" ht="15.75" hidden="1" customHeight="1">
      <c r="A306" s="532"/>
      <c r="B306" s="532"/>
      <c r="C306" s="532"/>
      <c r="D306" s="532"/>
      <c r="E306" s="532"/>
      <c r="F306" s="532"/>
      <c r="G306" s="532"/>
      <c r="H306" s="532"/>
      <c r="I306" s="532"/>
      <c r="J306" s="532"/>
      <c r="K306" s="532"/>
      <c r="L306" s="532"/>
      <c r="M306" s="532"/>
      <c r="N306" s="532"/>
      <c r="O306" s="532"/>
      <c r="P306" s="532"/>
      <c r="Q306" s="532"/>
      <c r="R306" s="532"/>
      <c r="S306" s="532"/>
      <c r="T306" s="532"/>
      <c r="U306" s="532"/>
      <c r="V306" s="532"/>
      <c r="W306" s="532"/>
      <c r="X306" s="532"/>
      <c r="Y306" s="532"/>
      <c r="Z306" s="532"/>
    </row>
    <row r="307" spans="1:26" ht="15.75" hidden="1" customHeight="1">
      <c r="A307" s="532"/>
      <c r="B307" s="532"/>
      <c r="C307" s="532"/>
      <c r="D307" s="532"/>
      <c r="E307" s="532"/>
      <c r="F307" s="532"/>
      <c r="G307" s="532"/>
      <c r="H307" s="532"/>
      <c r="I307" s="532"/>
      <c r="J307" s="532"/>
      <c r="K307" s="532"/>
      <c r="L307" s="532"/>
      <c r="M307" s="532"/>
      <c r="N307" s="532"/>
      <c r="O307" s="532"/>
      <c r="P307" s="532"/>
      <c r="Q307" s="532"/>
      <c r="R307" s="532"/>
      <c r="S307" s="532"/>
      <c r="T307" s="532"/>
      <c r="U307" s="532"/>
      <c r="V307" s="532"/>
      <c r="W307" s="532"/>
      <c r="X307" s="532"/>
      <c r="Y307" s="532"/>
      <c r="Z307" s="532"/>
    </row>
    <row r="308" spans="1:26" ht="15.75" hidden="1" customHeight="1">
      <c r="A308" s="532"/>
      <c r="B308" s="532"/>
      <c r="C308" s="532"/>
      <c r="D308" s="532"/>
      <c r="E308" s="532"/>
      <c r="F308" s="532"/>
      <c r="G308" s="532"/>
      <c r="H308" s="532"/>
      <c r="I308" s="532"/>
      <c r="J308" s="532"/>
      <c r="K308" s="532"/>
      <c r="L308" s="532"/>
      <c r="M308" s="532"/>
      <c r="N308" s="532"/>
      <c r="O308" s="532"/>
      <c r="P308" s="532"/>
      <c r="Q308" s="532"/>
      <c r="R308" s="532"/>
      <c r="S308" s="532"/>
      <c r="T308" s="532"/>
      <c r="U308" s="532"/>
      <c r="V308" s="532"/>
      <c r="W308" s="532"/>
      <c r="X308" s="532"/>
      <c r="Y308" s="532"/>
      <c r="Z308" s="532"/>
    </row>
    <row r="309" spans="1:26" ht="15.75" hidden="1" customHeight="1">
      <c r="A309" s="532"/>
      <c r="B309" s="532"/>
      <c r="C309" s="532"/>
      <c r="D309" s="532"/>
      <c r="E309" s="532"/>
      <c r="F309" s="532"/>
      <c r="G309" s="532"/>
      <c r="H309" s="532"/>
      <c r="I309" s="532"/>
      <c r="J309" s="532"/>
      <c r="K309" s="532"/>
      <c r="L309" s="532"/>
      <c r="M309" s="532"/>
      <c r="N309" s="532"/>
      <c r="O309" s="532"/>
      <c r="P309" s="532"/>
      <c r="Q309" s="532"/>
      <c r="R309" s="532"/>
      <c r="S309" s="532"/>
      <c r="T309" s="532"/>
      <c r="U309" s="532"/>
      <c r="V309" s="532"/>
      <c r="W309" s="532"/>
      <c r="X309" s="532"/>
      <c r="Y309" s="532"/>
      <c r="Z309" s="532"/>
    </row>
    <row r="310" spans="1:26" ht="15.75" hidden="1" customHeight="1">
      <c r="A310" s="532"/>
      <c r="B310" s="532"/>
      <c r="C310" s="532"/>
      <c r="D310" s="532"/>
      <c r="E310" s="532"/>
      <c r="F310" s="532"/>
      <c r="G310" s="532"/>
      <c r="H310" s="532"/>
      <c r="I310" s="532"/>
      <c r="J310" s="532"/>
      <c r="K310" s="532"/>
      <c r="L310" s="532"/>
      <c r="M310" s="532"/>
      <c r="N310" s="532"/>
      <c r="O310" s="532"/>
      <c r="P310" s="532"/>
      <c r="Q310" s="532"/>
      <c r="R310" s="532"/>
      <c r="S310" s="532"/>
      <c r="T310" s="532"/>
      <c r="U310" s="532"/>
      <c r="V310" s="532"/>
      <c r="W310" s="532"/>
      <c r="X310" s="532"/>
      <c r="Y310" s="532"/>
      <c r="Z310" s="532"/>
    </row>
    <row r="311" spans="1:26" ht="15.75" hidden="1" customHeight="1">
      <c r="A311" s="532"/>
      <c r="B311" s="532"/>
      <c r="C311" s="532"/>
      <c r="D311" s="532"/>
      <c r="E311" s="532"/>
      <c r="F311" s="532"/>
      <c r="G311" s="532"/>
      <c r="H311" s="532"/>
      <c r="I311" s="532"/>
      <c r="J311" s="532"/>
      <c r="K311" s="532"/>
      <c r="L311" s="532"/>
      <c r="M311" s="532"/>
      <c r="N311" s="532"/>
      <c r="O311" s="532"/>
      <c r="P311" s="532"/>
      <c r="Q311" s="532"/>
      <c r="R311" s="532"/>
      <c r="S311" s="532"/>
      <c r="T311" s="532"/>
      <c r="U311" s="532"/>
      <c r="V311" s="532"/>
      <c r="W311" s="532"/>
      <c r="X311" s="532"/>
      <c r="Y311" s="532"/>
      <c r="Z311" s="532"/>
    </row>
    <row r="312" spans="1:26" ht="15.75" hidden="1" customHeight="1">
      <c r="A312" s="532"/>
      <c r="B312" s="532"/>
      <c r="C312" s="532"/>
      <c r="D312" s="532"/>
      <c r="E312" s="532"/>
      <c r="F312" s="532"/>
      <c r="G312" s="532"/>
      <c r="H312" s="532"/>
      <c r="I312" s="532"/>
      <c r="J312" s="532"/>
      <c r="K312" s="532"/>
      <c r="L312" s="532"/>
      <c r="M312" s="532"/>
      <c r="N312" s="532"/>
      <c r="O312" s="532"/>
      <c r="P312" s="532"/>
      <c r="Q312" s="532"/>
      <c r="R312" s="532"/>
      <c r="S312" s="532"/>
      <c r="T312" s="532"/>
      <c r="U312" s="532"/>
      <c r="V312" s="532"/>
      <c r="W312" s="532"/>
      <c r="X312" s="532"/>
      <c r="Y312" s="532"/>
      <c r="Z312" s="532"/>
    </row>
    <row r="313" spans="1:26" ht="15.75" hidden="1" customHeight="1">
      <c r="A313" s="532"/>
      <c r="B313" s="532"/>
      <c r="C313" s="532"/>
      <c r="D313" s="532"/>
      <c r="E313" s="532"/>
      <c r="F313" s="532"/>
      <c r="G313" s="532"/>
      <c r="H313" s="532"/>
      <c r="I313" s="532"/>
      <c r="J313" s="532"/>
      <c r="K313" s="532"/>
      <c r="L313" s="532"/>
      <c r="M313" s="532"/>
      <c r="N313" s="532"/>
      <c r="O313" s="532"/>
      <c r="P313" s="532"/>
      <c r="Q313" s="532"/>
      <c r="R313" s="532"/>
      <c r="S313" s="532"/>
      <c r="T313" s="532"/>
      <c r="U313" s="532"/>
      <c r="V313" s="532"/>
      <c r="W313" s="532"/>
      <c r="X313" s="532"/>
      <c r="Y313" s="532"/>
      <c r="Z313" s="532"/>
    </row>
    <row r="314" spans="1:26" ht="15.75" hidden="1" customHeight="1">
      <c r="A314" s="532"/>
      <c r="B314" s="532"/>
      <c r="C314" s="532"/>
      <c r="D314" s="532"/>
      <c r="E314" s="532"/>
      <c r="F314" s="532"/>
      <c r="G314" s="532"/>
      <c r="H314" s="532"/>
      <c r="I314" s="532"/>
      <c r="J314" s="532"/>
      <c r="K314" s="532"/>
      <c r="L314" s="532"/>
      <c r="M314" s="532"/>
      <c r="N314" s="532"/>
      <c r="O314" s="532"/>
      <c r="P314" s="532"/>
      <c r="Q314" s="532"/>
      <c r="R314" s="532"/>
      <c r="S314" s="532"/>
      <c r="T314" s="532"/>
      <c r="U314" s="532"/>
      <c r="V314" s="532"/>
      <c r="W314" s="532"/>
      <c r="X314" s="532"/>
      <c r="Y314" s="532"/>
      <c r="Z314" s="532"/>
    </row>
    <row r="315" spans="1:26" ht="15.75" hidden="1" customHeight="1">
      <c r="A315" s="532"/>
      <c r="B315" s="532"/>
      <c r="C315" s="532"/>
      <c r="D315" s="532"/>
      <c r="E315" s="532"/>
      <c r="F315" s="532"/>
      <c r="G315" s="532"/>
      <c r="H315" s="532"/>
      <c r="I315" s="532"/>
      <c r="J315" s="532"/>
      <c r="K315" s="532"/>
      <c r="L315" s="532"/>
      <c r="M315" s="532"/>
      <c r="N315" s="532"/>
      <c r="O315" s="532"/>
      <c r="P315" s="532"/>
      <c r="Q315" s="532"/>
      <c r="R315" s="532"/>
      <c r="S315" s="532"/>
      <c r="T315" s="532"/>
      <c r="U315" s="532"/>
      <c r="V315" s="532"/>
      <c r="W315" s="532"/>
      <c r="X315" s="532"/>
      <c r="Y315" s="532"/>
      <c r="Z315" s="532"/>
    </row>
    <row r="316" spans="1:26" ht="15.75" hidden="1" customHeight="1">
      <c r="A316" s="532"/>
      <c r="B316" s="532"/>
      <c r="C316" s="532"/>
      <c r="D316" s="532"/>
      <c r="E316" s="532"/>
      <c r="F316" s="532"/>
      <c r="G316" s="532"/>
      <c r="H316" s="532"/>
      <c r="I316" s="532"/>
      <c r="J316" s="532"/>
      <c r="K316" s="532"/>
      <c r="L316" s="532"/>
      <c r="M316" s="532"/>
      <c r="N316" s="532"/>
      <c r="O316" s="532"/>
      <c r="P316" s="532"/>
      <c r="Q316" s="532"/>
      <c r="R316" s="532"/>
      <c r="S316" s="532"/>
      <c r="T316" s="532"/>
      <c r="U316" s="532"/>
      <c r="V316" s="532"/>
      <c r="W316" s="532"/>
      <c r="X316" s="532"/>
      <c r="Y316" s="532"/>
      <c r="Z316" s="532"/>
    </row>
    <row r="317" spans="1:26" ht="15.75" hidden="1" customHeight="1">
      <c r="A317" s="532"/>
      <c r="B317" s="532"/>
      <c r="C317" s="532"/>
      <c r="D317" s="532"/>
      <c r="E317" s="532"/>
      <c r="F317" s="532"/>
      <c r="G317" s="532"/>
      <c r="H317" s="532"/>
      <c r="I317" s="532"/>
      <c r="J317" s="532"/>
      <c r="K317" s="532"/>
      <c r="L317" s="532"/>
      <c r="M317" s="532"/>
      <c r="N317" s="532"/>
      <c r="O317" s="532"/>
      <c r="P317" s="532"/>
      <c r="Q317" s="532"/>
      <c r="R317" s="532"/>
      <c r="S317" s="532"/>
      <c r="T317" s="532"/>
      <c r="U317" s="532"/>
      <c r="V317" s="532"/>
      <c r="W317" s="532"/>
      <c r="X317" s="532"/>
      <c r="Y317" s="532"/>
      <c r="Z317" s="532"/>
    </row>
    <row r="318" spans="1:26" ht="15.75" hidden="1" customHeight="1">
      <c r="A318" s="532"/>
      <c r="B318" s="532"/>
      <c r="C318" s="532"/>
      <c r="D318" s="532"/>
      <c r="E318" s="532"/>
      <c r="F318" s="532"/>
      <c r="G318" s="532"/>
      <c r="H318" s="532"/>
      <c r="I318" s="532"/>
      <c r="J318" s="532"/>
      <c r="K318" s="532"/>
      <c r="L318" s="532"/>
      <c r="M318" s="532"/>
      <c r="N318" s="532"/>
      <c r="O318" s="532"/>
      <c r="P318" s="532"/>
      <c r="Q318" s="532"/>
      <c r="R318" s="532"/>
      <c r="S318" s="532"/>
      <c r="T318" s="532"/>
      <c r="U318" s="532"/>
      <c r="V318" s="532"/>
      <c r="W318" s="532"/>
      <c r="X318" s="532"/>
      <c r="Y318" s="532"/>
      <c r="Z318" s="532"/>
    </row>
    <row r="319" spans="1:26" ht="15.75" hidden="1" customHeight="1">
      <c r="A319" s="532"/>
      <c r="B319" s="532"/>
      <c r="C319" s="532"/>
      <c r="D319" s="532"/>
      <c r="E319" s="532"/>
      <c r="F319" s="532"/>
      <c r="G319" s="532"/>
      <c r="H319" s="532"/>
      <c r="I319" s="532"/>
      <c r="J319" s="532"/>
      <c r="K319" s="532"/>
      <c r="L319" s="532"/>
      <c r="M319" s="532"/>
      <c r="N319" s="532"/>
      <c r="O319" s="532"/>
      <c r="P319" s="532"/>
      <c r="Q319" s="532"/>
      <c r="R319" s="532"/>
      <c r="S319" s="532"/>
      <c r="T319" s="532"/>
      <c r="U319" s="532"/>
      <c r="V319" s="532"/>
      <c r="W319" s="532"/>
      <c r="X319" s="532"/>
      <c r="Y319" s="532"/>
      <c r="Z319" s="532"/>
    </row>
    <row r="320" spans="1:26" ht="15.75" hidden="1" customHeight="1">
      <c r="A320" s="532"/>
      <c r="B320" s="532"/>
      <c r="C320" s="532"/>
      <c r="D320" s="532"/>
      <c r="E320" s="532"/>
      <c r="F320" s="532"/>
      <c r="G320" s="532"/>
      <c r="H320" s="532"/>
      <c r="I320" s="532"/>
      <c r="J320" s="532"/>
      <c r="K320" s="532"/>
      <c r="L320" s="532"/>
      <c r="M320" s="532"/>
      <c r="N320" s="532"/>
      <c r="O320" s="532"/>
      <c r="P320" s="532"/>
      <c r="Q320" s="532"/>
      <c r="R320" s="532"/>
      <c r="S320" s="532"/>
      <c r="T320" s="532"/>
      <c r="U320" s="532"/>
      <c r="V320" s="532"/>
      <c r="W320" s="532"/>
      <c r="X320" s="532"/>
      <c r="Y320" s="532"/>
      <c r="Z320" s="532"/>
    </row>
    <row r="321" spans="1:26" ht="15.75" hidden="1" customHeight="1">
      <c r="A321" s="532"/>
      <c r="B321" s="532"/>
      <c r="C321" s="532"/>
      <c r="D321" s="532"/>
      <c r="E321" s="532"/>
      <c r="F321" s="532"/>
      <c r="G321" s="532"/>
      <c r="H321" s="532"/>
      <c r="I321" s="532"/>
      <c r="J321" s="532"/>
      <c r="K321" s="532"/>
      <c r="L321" s="532"/>
      <c r="M321" s="532"/>
      <c r="N321" s="532"/>
      <c r="O321" s="532"/>
      <c r="P321" s="532"/>
      <c r="Q321" s="532"/>
      <c r="R321" s="532"/>
      <c r="S321" s="532"/>
      <c r="T321" s="532"/>
      <c r="U321" s="532"/>
      <c r="V321" s="532"/>
      <c r="W321" s="532"/>
      <c r="X321" s="532"/>
      <c r="Y321" s="532"/>
      <c r="Z321" s="532"/>
    </row>
    <row r="322" spans="1:26" ht="15.75" hidden="1" customHeight="1">
      <c r="A322" s="532"/>
      <c r="B322" s="532"/>
      <c r="C322" s="532"/>
      <c r="D322" s="532"/>
      <c r="E322" s="532"/>
      <c r="F322" s="532"/>
      <c r="G322" s="532"/>
      <c r="H322" s="532"/>
      <c r="I322" s="532"/>
      <c r="J322" s="532"/>
      <c r="K322" s="532"/>
      <c r="L322" s="532"/>
      <c r="M322" s="532"/>
      <c r="N322" s="532"/>
      <c r="O322" s="532"/>
      <c r="P322" s="532"/>
      <c r="Q322" s="532"/>
      <c r="R322" s="532"/>
      <c r="S322" s="532"/>
      <c r="T322" s="532"/>
      <c r="U322" s="532"/>
      <c r="V322" s="532"/>
      <c r="W322" s="532"/>
      <c r="X322" s="532"/>
      <c r="Y322" s="532"/>
      <c r="Z322" s="532"/>
    </row>
    <row r="323" spans="1:26" ht="15.75" hidden="1" customHeight="1">
      <c r="A323" s="532"/>
      <c r="B323" s="532"/>
      <c r="C323" s="532"/>
      <c r="D323" s="532"/>
      <c r="E323" s="532"/>
      <c r="F323" s="532"/>
      <c r="G323" s="532"/>
      <c r="H323" s="532"/>
      <c r="I323" s="532"/>
      <c r="J323" s="532"/>
      <c r="K323" s="532"/>
      <c r="L323" s="532"/>
      <c r="M323" s="532"/>
      <c r="N323" s="532"/>
      <c r="O323" s="532"/>
      <c r="P323" s="532"/>
      <c r="Q323" s="532"/>
      <c r="R323" s="532"/>
      <c r="S323" s="532"/>
      <c r="T323" s="532"/>
      <c r="U323" s="532"/>
      <c r="V323" s="532"/>
      <c r="W323" s="532"/>
      <c r="X323" s="532"/>
      <c r="Y323" s="532"/>
      <c r="Z323" s="532"/>
    </row>
    <row r="324" spans="1:26" ht="15.75" hidden="1" customHeight="1">
      <c r="A324" s="532"/>
      <c r="B324" s="532"/>
      <c r="C324" s="532"/>
      <c r="D324" s="532"/>
      <c r="E324" s="532"/>
      <c r="F324" s="532"/>
      <c r="G324" s="532"/>
      <c r="H324" s="532"/>
      <c r="I324" s="532"/>
      <c r="J324" s="532"/>
      <c r="K324" s="532"/>
      <c r="L324" s="532"/>
      <c r="M324" s="532"/>
      <c r="N324" s="532"/>
      <c r="O324" s="532"/>
      <c r="P324" s="532"/>
      <c r="Q324" s="532"/>
      <c r="R324" s="532"/>
      <c r="S324" s="532"/>
      <c r="T324" s="532"/>
      <c r="U324" s="532"/>
      <c r="V324" s="532"/>
      <c r="W324" s="532"/>
      <c r="X324" s="532"/>
      <c r="Y324" s="532"/>
      <c r="Z324" s="532"/>
    </row>
    <row r="325" spans="1:26" ht="15.75" hidden="1" customHeight="1">
      <c r="A325" s="532"/>
      <c r="B325" s="532"/>
      <c r="C325" s="532"/>
      <c r="D325" s="532"/>
      <c r="E325" s="532"/>
      <c r="F325" s="532"/>
      <c r="G325" s="532"/>
      <c r="H325" s="532"/>
      <c r="I325" s="532"/>
      <c r="J325" s="532"/>
      <c r="K325" s="532"/>
      <c r="L325" s="532"/>
      <c r="M325" s="532"/>
      <c r="N325" s="532"/>
      <c r="O325" s="532"/>
      <c r="P325" s="532"/>
      <c r="Q325" s="532"/>
      <c r="R325" s="532"/>
      <c r="S325" s="532"/>
      <c r="T325" s="532"/>
      <c r="U325" s="532"/>
      <c r="V325" s="532"/>
      <c r="W325" s="532"/>
      <c r="X325" s="532"/>
      <c r="Y325" s="532"/>
      <c r="Z325" s="532"/>
    </row>
    <row r="326" spans="1:26" ht="15.75" hidden="1" customHeight="1">
      <c r="A326" s="532"/>
      <c r="B326" s="532"/>
      <c r="C326" s="532"/>
      <c r="D326" s="532"/>
      <c r="E326" s="532"/>
      <c r="F326" s="532"/>
      <c r="G326" s="532"/>
      <c r="H326" s="532"/>
      <c r="I326" s="532"/>
      <c r="J326" s="532"/>
      <c r="K326" s="532"/>
      <c r="L326" s="532"/>
      <c r="M326" s="532"/>
      <c r="N326" s="532"/>
      <c r="O326" s="532"/>
      <c r="P326" s="532"/>
      <c r="Q326" s="532"/>
      <c r="R326" s="532"/>
      <c r="S326" s="532"/>
      <c r="T326" s="532"/>
      <c r="U326" s="532"/>
      <c r="V326" s="532"/>
      <c r="W326" s="532"/>
      <c r="X326" s="532"/>
      <c r="Y326" s="532"/>
      <c r="Z326" s="532"/>
    </row>
    <row r="327" spans="1:26" ht="15.75" hidden="1" customHeight="1">
      <c r="A327" s="532"/>
      <c r="B327" s="532"/>
      <c r="C327" s="532"/>
      <c r="D327" s="532"/>
      <c r="E327" s="532"/>
      <c r="F327" s="532"/>
      <c r="G327" s="532"/>
      <c r="H327" s="532"/>
      <c r="I327" s="532"/>
      <c r="J327" s="532"/>
      <c r="K327" s="532"/>
      <c r="L327" s="532"/>
      <c r="M327" s="532"/>
      <c r="N327" s="532"/>
      <c r="O327" s="532"/>
      <c r="P327" s="532"/>
      <c r="Q327" s="532"/>
      <c r="R327" s="532"/>
      <c r="S327" s="532"/>
      <c r="T327" s="532"/>
      <c r="U327" s="532"/>
      <c r="V327" s="532"/>
      <c r="W327" s="532"/>
      <c r="X327" s="532"/>
      <c r="Y327" s="532"/>
      <c r="Z327" s="532"/>
    </row>
    <row r="328" spans="1:26" ht="15.75" hidden="1" customHeight="1">
      <c r="A328" s="532"/>
      <c r="B328" s="532"/>
      <c r="C328" s="532"/>
      <c r="D328" s="532"/>
      <c r="E328" s="532"/>
      <c r="F328" s="532"/>
      <c r="G328" s="532"/>
      <c r="H328" s="532"/>
      <c r="I328" s="532"/>
      <c r="J328" s="532"/>
      <c r="K328" s="532"/>
      <c r="L328" s="532"/>
      <c r="M328" s="532"/>
      <c r="N328" s="532"/>
      <c r="O328" s="532"/>
      <c r="P328" s="532"/>
      <c r="Q328" s="532"/>
      <c r="R328" s="532"/>
      <c r="S328" s="532"/>
      <c r="T328" s="532"/>
      <c r="U328" s="532"/>
      <c r="V328" s="532"/>
      <c r="W328" s="532"/>
      <c r="X328" s="532"/>
      <c r="Y328" s="532"/>
      <c r="Z328" s="532"/>
    </row>
    <row r="329" spans="1:26" ht="15.75" hidden="1" customHeight="1">
      <c r="A329" s="532"/>
      <c r="B329" s="532"/>
      <c r="C329" s="532"/>
      <c r="D329" s="532"/>
      <c r="E329" s="532"/>
      <c r="F329" s="532"/>
      <c r="G329" s="532"/>
      <c r="H329" s="532"/>
      <c r="I329" s="532"/>
      <c r="J329" s="532"/>
      <c r="K329" s="532"/>
      <c r="L329" s="532"/>
      <c r="M329" s="532"/>
      <c r="N329" s="532"/>
      <c r="O329" s="532"/>
      <c r="P329" s="532"/>
      <c r="Q329" s="532"/>
      <c r="R329" s="532"/>
      <c r="S329" s="532"/>
      <c r="T329" s="532"/>
      <c r="U329" s="532"/>
      <c r="V329" s="532"/>
      <c r="W329" s="532"/>
      <c r="X329" s="532"/>
      <c r="Y329" s="532"/>
      <c r="Z329" s="532"/>
    </row>
    <row r="330" spans="1:26" ht="15.75" hidden="1" customHeight="1">
      <c r="A330" s="532"/>
      <c r="B330" s="532"/>
      <c r="C330" s="532"/>
      <c r="D330" s="532"/>
      <c r="E330" s="532"/>
      <c r="F330" s="532"/>
      <c r="G330" s="532"/>
      <c r="H330" s="532"/>
      <c r="I330" s="532"/>
      <c r="J330" s="532"/>
      <c r="K330" s="532"/>
      <c r="L330" s="532"/>
      <c r="M330" s="532"/>
      <c r="N330" s="532"/>
      <c r="O330" s="532"/>
      <c r="P330" s="532"/>
      <c r="Q330" s="532"/>
      <c r="R330" s="532"/>
      <c r="S330" s="532"/>
      <c r="T330" s="532"/>
      <c r="U330" s="532"/>
      <c r="V330" s="532"/>
      <c r="W330" s="532"/>
      <c r="X330" s="532"/>
      <c r="Y330" s="532"/>
      <c r="Z330" s="532"/>
    </row>
    <row r="331" spans="1:26" ht="15.75" hidden="1" customHeight="1">
      <c r="A331" s="532"/>
      <c r="B331" s="532"/>
      <c r="C331" s="532"/>
      <c r="D331" s="532"/>
      <c r="E331" s="532"/>
      <c r="F331" s="532"/>
      <c r="G331" s="532"/>
      <c r="H331" s="532"/>
      <c r="I331" s="532"/>
      <c r="J331" s="532"/>
      <c r="K331" s="532"/>
      <c r="L331" s="532"/>
      <c r="M331" s="532"/>
      <c r="N331" s="532"/>
      <c r="O331" s="532"/>
      <c r="P331" s="532"/>
      <c r="Q331" s="532"/>
      <c r="R331" s="532"/>
      <c r="S331" s="532"/>
      <c r="T331" s="532"/>
      <c r="U331" s="532"/>
      <c r="V331" s="532"/>
      <c r="W331" s="532"/>
      <c r="X331" s="532"/>
      <c r="Y331" s="532"/>
      <c r="Z331" s="532"/>
    </row>
    <row r="332" spans="1:26" ht="15.75" hidden="1" customHeight="1">
      <c r="A332" s="532"/>
      <c r="B332" s="532"/>
      <c r="C332" s="532"/>
      <c r="D332" s="532"/>
      <c r="E332" s="532"/>
      <c r="F332" s="532"/>
      <c r="G332" s="532"/>
      <c r="H332" s="532"/>
      <c r="I332" s="532"/>
      <c r="J332" s="532"/>
      <c r="K332" s="532"/>
      <c r="L332" s="532"/>
      <c r="M332" s="532"/>
      <c r="N332" s="532"/>
      <c r="O332" s="532"/>
      <c r="P332" s="532"/>
      <c r="Q332" s="532"/>
      <c r="R332" s="532"/>
      <c r="S332" s="532"/>
      <c r="T332" s="532"/>
      <c r="U332" s="532"/>
      <c r="V332" s="532"/>
      <c r="W332" s="532"/>
      <c r="X332" s="532"/>
      <c r="Y332" s="532"/>
      <c r="Z332" s="532"/>
    </row>
    <row r="333" spans="1:26" ht="15.75" hidden="1" customHeight="1">
      <c r="A333" s="532"/>
      <c r="B333" s="532"/>
      <c r="C333" s="532"/>
      <c r="D333" s="532"/>
      <c r="E333" s="532"/>
      <c r="F333" s="532"/>
      <c r="G333" s="532"/>
      <c r="H333" s="532"/>
      <c r="I333" s="532"/>
      <c r="J333" s="532"/>
      <c r="K333" s="532"/>
      <c r="L333" s="532"/>
      <c r="M333" s="532"/>
      <c r="N333" s="532"/>
      <c r="O333" s="532"/>
      <c r="P333" s="532"/>
      <c r="Q333" s="532"/>
      <c r="R333" s="532"/>
      <c r="S333" s="532"/>
      <c r="T333" s="532"/>
      <c r="U333" s="532"/>
      <c r="V333" s="532"/>
      <c r="W333" s="532"/>
      <c r="X333" s="532"/>
      <c r="Y333" s="532"/>
      <c r="Z333" s="532"/>
    </row>
    <row r="334" spans="1:26" ht="15.75" hidden="1" customHeight="1">
      <c r="A334" s="532"/>
      <c r="B334" s="532"/>
      <c r="C334" s="532"/>
      <c r="D334" s="532"/>
      <c r="E334" s="532"/>
      <c r="F334" s="532"/>
      <c r="G334" s="532"/>
      <c r="H334" s="532"/>
      <c r="I334" s="532"/>
      <c r="J334" s="532"/>
      <c r="K334" s="532"/>
      <c r="L334" s="532"/>
      <c r="M334" s="532"/>
      <c r="N334" s="532"/>
      <c r="O334" s="532"/>
      <c r="P334" s="532"/>
      <c r="Q334" s="532"/>
      <c r="R334" s="532"/>
      <c r="S334" s="532"/>
      <c r="T334" s="532"/>
      <c r="U334" s="532"/>
      <c r="V334" s="532"/>
      <c r="W334" s="532"/>
      <c r="X334" s="532"/>
      <c r="Y334" s="532"/>
      <c r="Z334" s="532"/>
    </row>
    <row r="335" spans="1:26" ht="15.75" hidden="1" customHeight="1">
      <c r="A335" s="532"/>
      <c r="B335" s="532"/>
      <c r="C335" s="532"/>
      <c r="D335" s="532"/>
      <c r="E335" s="532"/>
      <c r="F335" s="532"/>
      <c r="G335" s="532"/>
      <c r="H335" s="532"/>
      <c r="I335" s="532"/>
      <c r="J335" s="532"/>
      <c r="K335" s="532"/>
      <c r="L335" s="532"/>
      <c r="M335" s="532"/>
      <c r="N335" s="532"/>
      <c r="O335" s="532"/>
      <c r="P335" s="532"/>
      <c r="Q335" s="532"/>
      <c r="R335" s="532"/>
      <c r="S335" s="532"/>
      <c r="T335" s="532"/>
      <c r="U335" s="532"/>
      <c r="V335" s="532"/>
      <c r="W335" s="532"/>
      <c r="X335" s="532"/>
      <c r="Y335" s="532"/>
      <c r="Z335" s="532"/>
    </row>
    <row r="336" spans="1:26" ht="15.75" hidden="1" customHeight="1">
      <c r="A336" s="532"/>
      <c r="B336" s="532"/>
      <c r="C336" s="532"/>
      <c r="D336" s="532"/>
      <c r="E336" s="532"/>
      <c r="F336" s="532"/>
      <c r="G336" s="532"/>
      <c r="H336" s="532"/>
      <c r="I336" s="532"/>
      <c r="J336" s="532"/>
      <c r="K336" s="532"/>
      <c r="L336" s="532"/>
      <c r="M336" s="532"/>
      <c r="N336" s="532"/>
      <c r="O336" s="532"/>
      <c r="P336" s="532"/>
      <c r="Q336" s="532"/>
      <c r="R336" s="532"/>
      <c r="S336" s="532"/>
      <c r="T336" s="532"/>
      <c r="U336" s="532"/>
      <c r="V336" s="532"/>
      <c r="W336" s="532"/>
      <c r="X336" s="532"/>
      <c r="Y336" s="532"/>
      <c r="Z336" s="532"/>
    </row>
    <row r="337" spans="1:26" ht="15.75" hidden="1" customHeight="1">
      <c r="A337" s="532"/>
      <c r="B337" s="532"/>
      <c r="C337" s="532"/>
      <c r="D337" s="532"/>
      <c r="E337" s="532"/>
      <c r="F337" s="532"/>
      <c r="G337" s="532"/>
      <c r="H337" s="532"/>
      <c r="I337" s="532"/>
      <c r="J337" s="532"/>
      <c r="K337" s="532"/>
      <c r="L337" s="532"/>
      <c r="M337" s="532"/>
      <c r="N337" s="532"/>
      <c r="O337" s="532"/>
      <c r="P337" s="532"/>
      <c r="Q337" s="532"/>
      <c r="R337" s="532"/>
      <c r="S337" s="532"/>
      <c r="T337" s="532"/>
      <c r="U337" s="532"/>
      <c r="V337" s="532"/>
      <c r="W337" s="532"/>
      <c r="X337" s="532"/>
      <c r="Y337" s="532"/>
      <c r="Z337" s="532"/>
    </row>
    <row r="338" spans="1:26" ht="15.75" hidden="1" customHeight="1">
      <c r="A338" s="532"/>
      <c r="B338" s="532"/>
      <c r="C338" s="532"/>
      <c r="D338" s="532"/>
      <c r="E338" s="532"/>
      <c r="F338" s="532"/>
      <c r="G338" s="532"/>
      <c r="H338" s="532"/>
      <c r="I338" s="532"/>
      <c r="J338" s="532"/>
      <c r="K338" s="532"/>
      <c r="L338" s="532"/>
      <c r="M338" s="532"/>
      <c r="N338" s="532"/>
      <c r="O338" s="532"/>
      <c r="P338" s="532"/>
      <c r="Q338" s="532"/>
      <c r="R338" s="532"/>
      <c r="S338" s="532"/>
      <c r="T338" s="532"/>
      <c r="U338" s="532"/>
      <c r="V338" s="532"/>
      <c r="W338" s="532"/>
      <c r="X338" s="532"/>
      <c r="Y338" s="532"/>
      <c r="Z338" s="532"/>
    </row>
    <row r="339" spans="1:26" ht="15.75" hidden="1" customHeight="1">
      <c r="A339" s="532"/>
      <c r="B339" s="532"/>
      <c r="C339" s="532"/>
      <c r="D339" s="532"/>
      <c r="E339" s="532"/>
      <c r="F339" s="532"/>
      <c r="G339" s="532"/>
      <c r="H339" s="532"/>
      <c r="I339" s="532"/>
      <c r="J339" s="532"/>
      <c r="K339" s="532"/>
      <c r="L339" s="532"/>
      <c r="M339" s="532"/>
      <c r="N339" s="532"/>
      <c r="O339" s="532"/>
      <c r="P339" s="532"/>
      <c r="Q339" s="532"/>
      <c r="R339" s="532"/>
      <c r="S339" s="532"/>
      <c r="T339" s="532"/>
      <c r="U339" s="532"/>
      <c r="V339" s="532"/>
      <c r="W339" s="532"/>
      <c r="X339" s="532"/>
      <c r="Y339" s="532"/>
      <c r="Z339" s="532"/>
    </row>
    <row r="340" spans="1:26" ht="15.75" hidden="1" customHeight="1">
      <c r="A340" s="532"/>
      <c r="B340" s="532"/>
      <c r="C340" s="532"/>
      <c r="D340" s="532"/>
      <c r="E340" s="532"/>
      <c r="F340" s="532"/>
      <c r="G340" s="532"/>
      <c r="H340" s="532"/>
      <c r="I340" s="532"/>
      <c r="J340" s="532"/>
      <c r="K340" s="532"/>
      <c r="L340" s="532"/>
      <c r="M340" s="532"/>
      <c r="N340" s="532"/>
      <c r="O340" s="532"/>
      <c r="P340" s="532"/>
      <c r="Q340" s="532"/>
      <c r="R340" s="532"/>
      <c r="S340" s="532"/>
      <c r="T340" s="532"/>
      <c r="U340" s="532"/>
      <c r="V340" s="532"/>
      <c r="W340" s="532"/>
      <c r="X340" s="532"/>
      <c r="Y340" s="532"/>
      <c r="Z340" s="532"/>
    </row>
    <row r="341" spans="1:26" ht="15.75" hidden="1" customHeight="1">
      <c r="A341" s="532"/>
      <c r="B341" s="532"/>
      <c r="C341" s="532"/>
      <c r="D341" s="532"/>
      <c r="E341" s="532"/>
      <c r="F341" s="532"/>
      <c r="G341" s="532"/>
      <c r="H341" s="532"/>
      <c r="I341" s="532"/>
      <c r="J341" s="532"/>
      <c r="K341" s="532"/>
      <c r="L341" s="532"/>
      <c r="M341" s="532"/>
      <c r="N341" s="532"/>
      <c r="O341" s="532"/>
      <c r="P341" s="532"/>
      <c r="Q341" s="532"/>
      <c r="R341" s="532"/>
      <c r="S341" s="532"/>
      <c r="T341" s="532"/>
      <c r="U341" s="532"/>
      <c r="V341" s="532"/>
      <c r="W341" s="532"/>
      <c r="X341" s="532"/>
      <c r="Y341" s="532"/>
      <c r="Z341" s="532"/>
    </row>
    <row r="342" spans="1:26" ht="15.75" hidden="1" customHeight="1">
      <c r="A342" s="532"/>
      <c r="B342" s="532"/>
      <c r="C342" s="532"/>
      <c r="D342" s="532"/>
      <c r="E342" s="532"/>
      <c r="F342" s="532"/>
      <c r="G342" s="532"/>
      <c r="H342" s="532"/>
      <c r="I342" s="532"/>
      <c r="J342" s="532"/>
      <c r="K342" s="532"/>
      <c r="L342" s="532"/>
      <c r="M342" s="532"/>
      <c r="N342" s="532"/>
      <c r="O342" s="532"/>
      <c r="P342" s="532"/>
      <c r="Q342" s="532"/>
      <c r="R342" s="532"/>
      <c r="S342" s="532"/>
      <c r="T342" s="532"/>
      <c r="U342" s="532"/>
      <c r="V342" s="532"/>
      <c r="W342" s="532"/>
      <c r="X342" s="532"/>
      <c r="Y342" s="532"/>
      <c r="Z342" s="532"/>
    </row>
    <row r="343" spans="1:26" ht="15.75" hidden="1" customHeight="1">
      <c r="A343" s="532"/>
      <c r="B343" s="532"/>
      <c r="C343" s="532"/>
      <c r="D343" s="532"/>
      <c r="E343" s="532"/>
      <c r="F343" s="532"/>
      <c r="G343" s="532"/>
      <c r="H343" s="532"/>
      <c r="I343" s="532"/>
      <c r="J343" s="532"/>
      <c r="K343" s="532"/>
      <c r="L343" s="532"/>
      <c r="M343" s="532"/>
      <c r="N343" s="532"/>
      <c r="O343" s="532"/>
      <c r="P343" s="532"/>
      <c r="Q343" s="532"/>
      <c r="R343" s="532"/>
      <c r="S343" s="532"/>
      <c r="T343" s="532"/>
      <c r="U343" s="532"/>
      <c r="V343" s="532"/>
      <c r="W343" s="532"/>
      <c r="X343" s="532"/>
      <c r="Y343" s="532"/>
      <c r="Z343" s="532"/>
    </row>
    <row r="344" spans="1:26" ht="15.75" hidden="1" customHeight="1">
      <c r="A344" s="532"/>
      <c r="B344" s="532"/>
      <c r="C344" s="532"/>
      <c r="D344" s="532"/>
      <c r="E344" s="532"/>
      <c r="F344" s="532"/>
      <c r="G344" s="532"/>
      <c r="H344" s="532"/>
      <c r="I344" s="532"/>
      <c r="J344" s="532"/>
      <c r="K344" s="532"/>
      <c r="L344" s="532"/>
      <c r="M344" s="532"/>
      <c r="N344" s="532"/>
      <c r="O344" s="532"/>
      <c r="P344" s="532"/>
      <c r="Q344" s="532"/>
      <c r="R344" s="532"/>
      <c r="S344" s="532"/>
      <c r="T344" s="532"/>
      <c r="U344" s="532"/>
      <c r="V344" s="532"/>
      <c r="W344" s="532"/>
      <c r="X344" s="532"/>
      <c r="Y344" s="532"/>
      <c r="Z344" s="532"/>
    </row>
    <row r="345" spans="1:26" ht="15.75" hidden="1" customHeight="1">
      <c r="A345" s="532"/>
      <c r="B345" s="532"/>
      <c r="C345" s="532"/>
      <c r="D345" s="532"/>
      <c r="E345" s="532"/>
      <c r="F345" s="532"/>
      <c r="G345" s="532"/>
      <c r="H345" s="532"/>
      <c r="I345" s="532"/>
      <c r="J345" s="532"/>
      <c r="K345" s="532"/>
      <c r="L345" s="532"/>
      <c r="M345" s="532"/>
      <c r="N345" s="532"/>
      <c r="O345" s="532"/>
      <c r="P345" s="532"/>
      <c r="Q345" s="532"/>
      <c r="R345" s="532"/>
      <c r="S345" s="532"/>
      <c r="T345" s="532"/>
      <c r="U345" s="532"/>
      <c r="V345" s="532"/>
      <c r="W345" s="532"/>
      <c r="X345" s="532"/>
      <c r="Y345" s="532"/>
      <c r="Z345" s="532"/>
    </row>
    <row r="346" spans="1:26" ht="15.75" hidden="1" customHeight="1">
      <c r="A346" s="532"/>
      <c r="B346" s="532"/>
      <c r="C346" s="532"/>
      <c r="D346" s="532"/>
      <c r="E346" s="532"/>
      <c r="F346" s="532"/>
      <c r="G346" s="532"/>
      <c r="H346" s="532"/>
      <c r="I346" s="532"/>
      <c r="J346" s="532"/>
      <c r="K346" s="532"/>
      <c r="L346" s="532"/>
      <c r="M346" s="532"/>
      <c r="N346" s="532"/>
      <c r="O346" s="532"/>
      <c r="P346" s="532"/>
      <c r="Q346" s="532"/>
      <c r="R346" s="532"/>
      <c r="S346" s="532"/>
      <c r="T346" s="532"/>
      <c r="U346" s="532"/>
      <c r="V346" s="532"/>
      <c r="W346" s="532"/>
      <c r="X346" s="532"/>
      <c r="Y346" s="532"/>
      <c r="Z346" s="532"/>
    </row>
    <row r="347" spans="1:26" ht="15.75" hidden="1" customHeight="1">
      <c r="A347" s="532"/>
      <c r="B347" s="532"/>
      <c r="C347" s="532"/>
      <c r="D347" s="532"/>
      <c r="E347" s="532"/>
      <c r="F347" s="532"/>
      <c r="G347" s="532"/>
      <c r="H347" s="532"/>
      <c r="I347" s="532"/>
      <c r="J347" s="532"/>
      <c r="K347" s="532"/>
      <c r="L347" s="532"/>
      <c r="M347" s="532"/>
      <c r="N347" s="532"/>
      <c r="O347" s="532"/>
      <c r="P347" s="532"/>
      <c r="Q347" s="532"/>
      <c r="R347" s="532"/>
      <c r="S347" s="532"/>
      <c r="T347" s="532"/>
      <c r="U347" s="532"/>
      <c r="V347" s="532"/>
      <c r="W347" s="532"/>
      <c r="X347" s="532"/>
      <c r="Y347" s="532"/>
      <c r="Z347" s="532"/>
    </row>
    <row r="348" spans="1:26" ht="15.75" hidden="1" customHeight="1">
      <c r="A348" s="532"/>
      <c r="B348" s="532"/>
      <c r="C348" s="532"/>
      <c r="D348" s="532"/>
      <c r="E348" s="532"/>
      <c r="F348" s="532"/>
      <c r="G348" s="532"/>
      <c r="H348" s="532"/>
      <c r="I348" s="532"/>
      <c r="J348" s="532"/>
      <c r="K348" s="532"/>
      <c r="L348" s="532"/>
      <c r="M348" s="532"/>
      <c r="N348" s="532"/>
      <c r="O348" s="532"/>
      <c r="P348" s="532"/>
      <c r="Q348" s="532"/>
      <c r="R348" s="532"/>
      <c r="S348" s="532"/>
      <c r="T348" s="532"/>
      <c r="U348" s="532"/>
      <c r="V348" s="532"/>
      <c r="W348" s="532"/>
      <c r="X348" s="532"/>
      <c r="Y348" s="532"/>
      <c r="Z348" s="532"/>
    </row>
    <row r="349" spans="1:26" ht="15.75" hidden="1" customHeight="1">
      <c r="A349" s="532"/>
      <c r="B349" s="532"/>
      <c r="C349" s="532"/>
      <c r="D349" s="532"/>
      <c r="E349" s="532"/>
      <c r="F349" s="532"/>
      <c r="G349" s="532"/>
      <c r="H349" s="532"/>
      <c r="I349" s="532"/>
      <c r="J349" s="532"/>
      <c r="K349" s="532"/>
      <c r="L349" s="532"/>
      <c r="M349" s="532"/>
      <c r="N349" s="532"/>
      <c r="O349" s="532"/>
      <c r="P349" s="532"/>
      <c r="Q349" s="532"/>
      <c r="R349" s="532"/>
      <c r="S349" s="532"/>
      <c r="T349" s="532"/>
      <c r="U349" s="532"/>
      <c r="V349" s="532"/>
      <c r="W349" s="532"/>
      <c r="X349" s="532"/>
      <c r="Y349" s="532"/>
      <c r="Z349" s="532"/>
    </row>
    <row r="350" spans="1:26" ht="15.75" hidden="1" customHeight="1">
      <c r="A350" s="532"/>
      <c r="B350" s="532"/>
      <c r="C350" s="532"/>
      <c r="D350" s="532"/>
      <c r="E350" s="532"/>
      <c r="F350" s="532"/>
      <c r="G350" s="532"/>
      <c r="H350" s="532"/>
      <c r="I350" s="532"/>
      <c r="J350" s="532"/>
      <c r="K350" s="532"/>
      <c r="L350" s="532"/>
      <c r="M350" s="532"/>
      <c r="N350" s="532"/>
      <c r="O350" s="532"/>
      <c r="P350" s="532"/>
      <c r="Q350" s="532"/>
      <c r="R350" s="532"/>
      <c r="S350" s="532"/>
      <c r="T350" s="532"/>
      <c r="U350" s="532"/>
      <c r="V350" s="532"/>
      <c r="W350" s="532"/>
      <c r="X350" s="532"/>
      <c r="Y350" s="532"/>
      <c r="Z350" s="532"/>
    </row>
    <row r="351" spans="1:26" ht="15.75" hidden="1" customHeight="1">
      <c r="A351" s="532"/>
      <c r="B351" s="532"/>
      <c r="C351" s="532"/>
      <c r="D351" s="532"/>
      <c r="E351" s="532"/>
      <c r="F351" s="532"/>
      <c r="G351" s="532"/>
      <c r="H351" s="532"/>
      <c r="I351" s="532"/>
      <c r="J351" s="532"/>
      <c r="K351" s="532"/>
      <c r="L351" s="532"/>
      <c r="M351" s="532"/>
      <c r="N351" s="532"/>
      <c r="O351" s="532"/>
      <c r="P351" s="532"/>
      <c r="Q351" s="532"/>
      <c r="R351" s="532"/>
      <c r="S351" s="532"/>
      <c r="T351" s="532"/>
      <c r="U351" s="532"/>
      <c r="V351" s="532"/>
      <c r="W351" s="532"/>
      <c r="X351" s="532"/>
      <c r="Y351" s="532"/>
      <c r="Z351" s="532"/>
    </row>
    <row r="352" spans="1:26" ht="15.75" hidden="1" customHeight="1">
      <c r="A352" s="532"/>
      <c r="B352" s="532"/>
      <c r="C352" s="532"/>
      <c r="D352" s="532"/>
      <c r="E352" s="532"/>
      <c r="F352" s="532"/>
      <c r="G352" s="532"/>
      <c r="H352" s="532"/>
      <c r="I352" s="532"/>
      <c r="J352" s="532"/>
      <c r="K352" s="532"/>
      <c r="L352" s="532"/>
      <c r="M352" s="532"/>
      <c r="N352" s="532"/>
      <c r="O352" s="532"/>
      <c r="P352" s="532"/>
      <c r="Q352" s="532"/>
      <c r="R352" s="532"/>
      <c r="S352" s="532"/>
      <c r="T352" s="532"/>
      <c r="U352" s="532"/>
      <c r="V352" s="532"/>
      <c r="W352" s="532"/>
      <c r="X352" s="532"/>
      <c r="Y352" s="532"/>
      <c r="Z352" s="532"/>
    </row>
    <row r="353" spans="1:26" ht="15.75" hidden="1" customHeight="1">
      <c r="A353" s="532"/>
      <c r="B353" s="532"/>
      <c r="C353" s="532"/>
      <c r="D353" s="532"/>
      <c r="E353" s="532"/>
      <c r="F353" s="532"/>
      <c r="G353" s="532"/>
      <c r="H353" s="532"/>
      <c r="I353" s="532"/>
      <c r="J353" s="532"/>
      <c r="K353" s="532"/>
      <c r="L353" s="532"/>
      <c r="M353" s="532"/>
      <c r="N353" s="532"/>
      <c r="O353" s="532"/>
      <c r="P353" s="532"/>
      <c r="Q353" s="532"/>
      <c r="R353" s="532"/>
      <c r="S353" s="532"/>
      <c r="T353" s="532"/>
      <c r="U353" s="532"/>
      <c r="V353" s="532"/>
      <c r="W353" s="532"/>
      <c r="X353" s="532"/>
      <c r="Y353" s="532"/>
      <c r="Z353" s="532"/>
    </row>
    <row r="354" spans="1:26" ht="15.75" hidden="1" customHeight="1">
      <c r="A354" s="532"/>
      <c r="B354" s="532"/>
      <c r="C354" s="532"/>
      <c r="D354" s="532"/>
      <c r="E354" s="532"/>
      <c r="F354" s="532"/>
      <c r="G354" s="532"/>
      <c r="H354" s="532"/>
      <c r="I354" s="532"/>
      <c r="J354" s="532"/>
      <c r="K354" s="532"/>
      <c r="L354" s="532"/>
      <c r="M354" s="532"/>
      <c r="N354" s="532"/>
      <c r="O354" s="532"/>
      <c r="P354" s="532"/>
      <c r="Q354" s="532"/>
      <c r="R354" s="532"/>
      <c r="S354" s="532"/>
      <c r="T354" s="532"/>
      <c r="U354" s="532"/>
      <c r="V354" s="532"/>
      <c r="W354" s="532"/>
      <c r="X354" s="532"/>
      <c r="Y354" s="532"/>
      <c r="Z354" s="532"/>
    </row>
    <row r="355" spans="1:26" ht="15.75" hidden="1" customHeight="1">
      <c r="A355" s="532"/>
      <c r="B355" s="532"/>
      <c r="C355" s="532"/>
      <c r="D355" s="532"/>
      <c r="E355" s="532"/>
      <c r="F355" s="532"/>
      <c r="G355" s="532"/>
      <c r="H355" s="532"/>
      <c r="I355" s="532"/>
      <c r="J355" s="532"/>
      <c r="K355" s="532"/>
      <c r="L355" s="532"/>
      <c r="M355" s="532"/>
      <c r="N355" s="532"/>
      <c r="O355" s="532"/>
      <c r="P355" s="532"/>
      <c r="Q355" s="532"/>
      <c r="R355" s="532"/>
      <c r="S355" s="532"/>
      <c r="T355" s="532"/>
      <c r="U355" s="532"/>
      <c r="V355" s="532"/>
      <c r="W355" s="532"/>
      <c r="X355" s="532"/>
      <c r="Y355" s="532"/>
      <c r="Z355" s="532"/>
    </row>
    <row r="356" spans="1:26" ht="15.75" hidden="1" customHeight="1">
      <c r="A356" s="532"/>
      <c r="B356" s="532"/>
      <c r="C356" s="532"/>
      <c r="D356" s="532"/>
      <c r="E356" s="532"/>
      <c r="F356" s="532"/>
      <c r="G356" s="532"/>
      <c r="H356" s="532"/>
      <c r="I356" s="532"/>
      <c r="J356" s="532"/>
      <c r="K356" s="532"/>
      <c r="L356" s="532"/>
      <c r="M356" s="532"/>
      <c r="N356" s="532"/>
      <c r="O356" s="532"/>
      <c r="P356" s="532"/>
      <c r="Q356" s="532"/>
      <c r="R356" s="532"/>
      <c r="S356" s="532"/>
      <c r="T356" s="532"/>
      <c r="U356" s="532"/>
      <c r="V356" s="532"/>
      <c r="W356" s="532"/>
      <c r="X356" s="532"/>
      <c r="Y356" s="532"/>
      <c r="Z356" s="532"/>
    </row>
    <row r="357" spans="1:26" ht="15.75" hidden="1" customHeight="1">
      <c r="A357" s="532"/>
      <c r="B357" s="532"/>
      <c r="C357" s="532"/>
      <c r="D357" s="532"/>
      <c r="E357" s="532"/>
      <c r="F357" s="532"/>
      <c r="G357" s="532"/>
      <c r="H357" s="532"/>
      <c r="I357" s="532"/>
      <c r="J357" s="532"/>
      <c r="K357" s="532"/>
      <c r="L357" s="532"/>
      <c r="M357" s="532"/>
      <c r="N357" s="532"/>
      <c r="O357" s="532"/>
      <c r="P357" s="532"/>
      <c r="Q357" s="532"/>
      <c r="R357" s="532"/>
      <c r="S357" s="532"/>
      <c r="T357" s="532"/>
      <c r="U357" s="532"/>
      <c r="V357" s="532"/>
      <c r="W357" s="532"/>
      <c r="X357" s="532"/>
      <c r="Y357" s="532"/>
      <c r="Z357" s="532"/>
    </row>
    <row r="358" spans="1:26" ht="15.75" hidden="1" customHeight="1">
      <c r="A358" s="532"/>
      <c r="B358" s="532"/>
      <c r="C358" s="532"/>
      <c r="D358" s="532"/>
      <c r="E358" s="532"/>
      <c r="F358" s="532"/>
      <c r="G358" s="532"/>
      <c r="H358" s="532"/>
      <c r="I358" s="532"/>
      <c r="J358" s="532"/>
      <c r="K358" s="532"/>
      <c r="L358" s="532"/>
      <c r="M358" s="532"/>
      <c r="N358" s="532"/>
      <c r="O358" s="532"/>
      <c r="P358" s="532"/>
      <c r="Q358" s="532"/>
      <c r="R358" s="532"/>
      <c r="S358" s="532"/>
      <c r="T358" s="532"/>
      <c r="U358" s="532"/>
      <c r="V358" s="532"/>
      <c r="W358" s="532"/>
      <c r="X358" s="532"/>
      <c r="Y358" s="532"/>
      <c r="Z358" s="532"/>
    </row>
    <row r="359" spans="1:26" ht="15.75" hidden="1" customHeight="1">
      <c r="A359" s="532"/>
      <c r="B359" s="532"/>
      <c r="C359" s="532"/>
      <c r="D359" s="532"/>
      <c r="E359" s="532"/>
      <c r="F359" s="532"/>
      <c r="G359" s="532"/>
      <c r="H359" s="532"/>
      <c r="I359" s="532"/>
      <c r="J359" s="532"/>
      <c r="K359" s="532"/>
      <c r="L359" s="532"/>
      <c r="M359" s="532"/>
      <c r="N359" s="532"/>
      <c r="O359" s="532"/>
      <c r="P359" s="532"/>
      <c r="Q359" s="532"/>
      <c r="R359" s="532"/>
      <c r="S359" s="532"/>
      <c r="T359" s="532"/>
      <c r="U359" s="532"/>
      <c r="V359" s="532"/>
      <c r="W359" s="532"/>
      <c r="X359" s="532"/>
      <c r="Y359" s="532"/>
      <c r="Z359" s="532"/>
    </row>
    <row r="360" spans="1:26" ht="15.75" hidden="1" customHeight="1">
      <c r="A360" s="532"/>
      <c r="B360" s="532"/>
      <c r="C360" s="532"/>
      <c r="D360" s="532"/>
      <c r="E360" s="532"/>
      <c r="F360" s="532"/>
      <c r="G360" s="532"/>
      <c r="H360" s="532"/>
      <c r="I360" s="532"/>
      <c r="J360" s="532"/>
      <c r="K360" s="532"/>
      <c r="L360" s="532"/>
      <c r="M360" s="532"/>
      <c r="N360" s="532"/>
      <c r="O360" s="532"/>
      <c r="P360" s="532"/>
      <c r="Q360" s="532"/>
      <c r="R360" s="532"/>
      <c r="S360" s="532"/>
      <c r="T360" s="532"/>
      <c r="U360" s="532"/>
      <c r="V360" s="532"/>
      <c r="W360" s="532"/>
      <c r="X360" s="532"/>
      <c r="Y360" s="532"/>
      <c r="Z360" s="532"/>
    </row>
    <row r="361" spans="1:26" ht="15.75" hidden="1" customHeight="1">
      <c r="A361" s="532"/>
      <c r="B361" s="532"/>
      <c r="C361" s="532"/>
      <c r="D361" s="532"/>
      <c r="E361" s="532"/>
      <c r="F361" s="532"/>
      <c r="G361" s="532"/>
      <c r="H361" s="532"/>
      <c r="I361" s="532"/>
      <c r="J361" s="532"/>
      <c r="K361" s="532"/>
      <c r="L361" s="532"/>
      <c r="M361" s="532"/>
      <c r="N361" s="532"/>
      <c r="O361" s="532"/>
      <c r="P361" s="532"/>
      <c r="Q361" s="532"/>
      <c r="R361" s="532"/>
      <c r="S361" s="532"/>
      <c r="T361" s="532"/>
      <c r="U361" s="532"/>
      <c r="V361" s="532"/>
      <c r="W361" s="532"/>
      <c r="X361" s="532"/>
      <c r="Y361" s="532"/>
      <c r="Z361" s="532"/>
    </row>
    <row r="362" spans="1:26" ht="15.75" hidden="1" customHeight="1">
      <c r="A362" s="532"/>
      <c r="B362" s="532"/>
      <c r="C362" s="532"/>
      <c r="D362" s="532"/>
      <c r="E362" s="532"/>
      <c r="F362" s="532"/>
      <c r="G362" s="532"/>
      <c r="H362" s="532"/>
      <c r="I362" s="532"/>
      <c r="J362" s="532"/>
      <c r="K362" s="532"/>
      <c r="L362" s="532"/>
      <c r="M362" s="532"/>
      <c r="N362" s="532"/>
      <c r="O362" s="532"/>
      <c r="P362" s="532"/>
      <c r="Q362" s="532"/>
      <c r="R362" s="532"/>
      <c r="S362" s="532"/>
      <c r="T362" s="532"/>
      <c r="U362" s="532"/>
      <c r="V362" s="532"/>
      <c r="W362" s="532"/>
      <c r="X362" s="532"/>
      <c r="Y362" s="532"/>
      <c r="Z362" s="532"/>
    </row>
    <row r="363" spans="1:26" ht="15.75" hidden="1" customHeight="1">
      <c r="A363" s="532"/>
      <c r="B363" s="532"/>
      <c r="C363" s="532"/>
      <c r="D363" s="532"/>
      <c r="E363" s="532"/>
      <c r="F363" s="532"/>
      <c r="G363" s="532"/>
      <c r="H363" s="532"/>
      <c r="I363" s="532"/>
      <c r="J363" s="532"/>
      <c r="K363" s="532"/>
      <c r="L363" s="532"/>
      <c r="M363" s="532"/>
      <c r="N363" s="532"/>
      <c r="O363" s="532"/>
      <c r="P363" s="532"/>
      <c r="Q363" s="532"/>
      <c r="R363" s="532"/>
      <c r="S363" s="532"/>
      <c r="T363" s="532"/>
      <c r="U363" s="532"/>
      <c r="V363" s="532"/>
      <c r="W363" s="532"/>
      <c r="X363" s="532"/>
      <c r="Y363" s="532"/>
      <c r="Z363" s="532"/>
    </row>
    <row r="364" spans="1:26" ht="15.75" hidden="1" customHeight="1">
      <c r="A364" s="532"/>
      <c r="B364" s="532"/>
      <c r="C364" s="532"/>
      <c r="D364" s="532"/>
      <c r="E364" s="532"/>
      <c r="F364" s="532"/>
      <c r="G364" s="532"/>
      <c r="H364" s="532"/>
      <c r="I364" s="532"/>
      <c r="J364" s="532"/>
      <c r="K364" s="532"/>
      <c r="L364" s="532"/>
      <c r="M364" s="532"/>
      <c r="N364" s="532"/>
      <c r="O364" s="532"/>
      <c r="P364" s="532"/>
      <c r="Q364" s="532"/>
      <c r="R364" s="532"/>
      <c r="S364" s="532"/>
      <c r="T364" s="532"/>
      <c r="U364" s="532"/>
      <c r="V364" s="532"/>
      <c r="W364" s="532"/>
      <c r="X364" s="532"/>
      <c r="Y364" s="532"/>
      <c r="Z364" s="532"/>
    </row>
    <row r="365" spans="1:26" ht="15.75" hidden="1" customHeight="1">
      <c r="A365" s="532"/>
      <c r="B365" s="532"/>
      <c r="C365" s="532"/>
      <c r="D365" s="532"/>
      <c r="E365" s="532"/>
      <c r="F365" s="532"/>
      <c r="G365" s="532"/>
      <c r="H365" s="532"/>
      <c r="I365" s="532"/>
      <c r="J365" s="532"/>
      <c r="K365" s="532"/>
      <c r="L365" s="532"/>
      <c r="M365" s="532"/>
      <c r="N365" s="532"/>
      <c r="O365" s="532"/>
      <c r="P365" s="532"/>
      <c r="Q365" s="532"/>
      <c r="R365" s="532"/>
      <c r="S365" s="532"/>
      <c r="T365" s="532"/>
      <c r="U365" s="532"/>
      <c r="V365" s="532"/>
      <c r="W365" s="532"/>
      <c r="X365" s="532"/>
      <c r="Y365" s="532"/>
      <c r="Z365" s="532"/>
    </row>
    <row r="366" spans="1:26" ht="15.75" hidden="1" customHeight="1">
      <c r="A366" s="532"/>
      <c r="B366" s="532"/>
      <c r="C366" s="532"/>
      <c r="D366" s="532"/>
      <c r="E366" s="532"/>
      <c r="F366" s="532"/>
      <c r="G366" s="532"/>
      <c r="H366" s="532"/>
      <c r="I366" s="532"/>
      <c r="J366" s="532"/>
      <c r="K366" s="532"/>
      <c r="L366" s="532"/>
      <c r="M366" s="532"/>
      <c r="N366" s="532"/>
      <c r="O366" s="532"/>
      <c r="P366" s="532"/>
      <c r="Q366" s="532"/>
      <c r="R366" s="532"/>
      <c r="S366" s="532"/>
      <c r="T366" s="532"/>
      <c r="U366" s="532"/>
      <c r="V366" s="532"/>
      <c r="W366" s="532"/>
      <c r="X366" s="532"/>
      <c r="Y366" s="532"/>
      <c r="Z366" s="532"/>
    </row>
    <row r="367" spans="1:26" ht="15.75" hidden="1" customHeight="1">
      <c r="A367" s="532"/>
      <c r="B367" s="532"/>
      <c r="C367" s="532"/>
      <c r="D367" s="532"/>
      <c r="E367" s="532"/>
      <c r="F367" s="532"/>
      <c r="G367" s="532"/>
      <c r="H367" s="532"/>
      <c r="I367" s="532"/>
      <c r="J367" s="532"/>
      <c r="K367" s="532"/>
      <c r="L367" s="532"/>
      <c r="M367" s="532"/>
      <c r="N367" s="532"/>
      <c r="O367" s="532"/>
      <c r="P367" s="532"/>
      <c r="Q367" s="532"/>
      <c r="R367" s="532"/>
      <c r="S367" s="532"/>
      <c r="T367" s="532"/>
      <c r="U367" s="532"/>
      <c r="V367" s="532"/>
      <c r="W367" s="532"/>
      <c r="X367" s="532"/>
      <c r="Y367" s="532"/>
      <c r="Z367" s="532"/>
    </row>
    <row r="368" spans="1:26" ht="15.75" hidden="1" customHeight="1">
      <c r="A368" s="532"/>
      <c r="B368" s="532"/>
      <c r="C368" s="532"/>
      <c r="D368" s="532"/>
      <c r="E368" s="532"/>
      <c r="F368" s="532"/>
      <c r="G368" s="532"/>
      <c r="H368" s="532"/>
      <c r="I368" s="532"/>
      <c r="J368" s="532"/>
      <c r="K368" s="532"/>
      <c r="L368" s="532"/>
      <c r="M368" s="532"/>
      <c r="N368" s="532"/>
      <c r="O368" s="532"/>
      <c r="P368" s="532"/>
      <c r="Q368" s="532"/>
      <c r="R368" s="532"/>
      <c r="S368" s="532"/>
      <c r="T368" s="532"/>
      <c r="U368" s="532"/>
      <c r="V368" s="532"/>
      <c r="W368" s="532"/>
      <c r="X368" s="532"/>
      <c r="Y368" s="532"/>
      <c r="Z368" s="532"/>
    </row>
    <row r="369" spans="1:26" ht="15.75" hidden="1" customHeight="1">
      <c r="A369" s="532"/>
      <c r="B369" s="532"/>
      <c r="C369" s="532"/>
      <c r="D369" s="532"/>
      <c r="E369" s="532"/>
      <c r="F369" s="532"/>
      <c r="G369" s="532"/>
      <c r="H369" s="532"/>
      <c r="I369" s="532"/>
      <c r="J369" s="532"/>
      <c r="K369" s="532"/>
      <c r="L369" s="532"/>
      <c r="M369" s="532"/>
      <c r="N369" s="532"/>
      <c r="O369" s="532"/>
      <c r="P369" s="532"/>
      <c r="Q369" s="532"/>
      <c r="R369" s="532"/>
      <c r="S369" s="532"/>
      <c r="T369" s="532"/>
      <c r="U369" s="532"/>
      <c r="V369" s="532"/>
      <c r="W369" s="532"/>
      <c r="X369" s="532"/>
      <c r="Y369" s="532"/>
      <c r="Z369" s="532"/>
    </row>
    <row r="370" spans="1:26" ht="15.75" hidden="1" customHeight="1">
      <c r="A370" s="532"/>
      <c r="B370" s="532"/>
      <c r="C370" s="532"/>
      <c r="D370" s="532"/>
      <c r="E370" s="532"/>
      <c r="F370" s="532"/>
      <c r="G370" s="532"/>
      <c r="H370" s="532"/>
      <c r="I370" s="532"/>
      <c r="J370" s="532"/>
      <c r="K370" s="532"/>
      <c r="L370" s="532"/>
      <c r="M370" s="532"/>
      <c r="N370" s="532"/>
      <c r="O370" s="532"/>
      <c r="P370" s="532"/>
      <c r="Q370" s="532"/>
      <c r="R370" s="532"/>
      <c r="S370" s="532"/>
      <c r="T370" s="532"/>
      <c r="U370" s="532"/>
      <c r="V370" s="532"/>
      <c r="W370" s="532"/>
      <c r="X370" s="532"/>
      <c r="Y370" s="532"/>
      <c r="Z370" s="532"/>
    </row>
    <row r="371" spans="1:26" ht="15.75" hidden="1" customHeight="1">
      <c r="A371" s="532"/>
      <c r="B371" s="532"/>
      <c r="C371" s="532"/>
      <c r="D371" s="532"/>
      <c r="E371" s="532"/>
      <c r="F371" s="532"/>
      <c r="G371" s="532"/>
      <c r="H371" s="532"/>
      <c r="I371" s="532"/>
      <c r="J371" s="532"/>
      <c r="K371" s="532"/>
      <c r="L371" s="532"/>
      <c r="M371" s="532"/>
      <c r="N371" s="532"/>
      <c r="O371" s="532"/>
      <c r="P371" s="532"/>
      <c r="Q371" s="532"/>
      <c r="R371" s="532"/>
      <c r="S371" s="532"/>
      <c r="T371" s="532"/>
      <c r="U371" s="532"/>
      <c r="V371" s="532"/>
      <c r="W371" s="532"/>
      <c r="X371" s="532"/>
      <c r="Y371" s="532"/>
      <c r="Z371" s="532"/>
    </row>
    <row r="372" spans="1:26" ht="15.75" hidden="1" customHeight="1">
      <c r="A372" s="532"/>
      <c r="B372" s="532"/>
      <c r="C372" s="532"/>
      <c r="D372" s="532"/>
      <c r="E372" s="532"/>
      <c r="F372" s="532"/>
      <c r="G372" s="532"/>
      <c r="H372" s="532"/>
      <c r="I372" s="532"/>
      <c r="J372" s="532"/>
      <c r="K372" s="532"/>
      <c r="L372" s="532"/>
      <c r="M372" s="532"/>
      <c r="N372" s="532"/>
      <c r="O372" s="532"/>
      <c r="P372" s="532"/>
      <c r="Q372" s="532"/>
      <c r="R372" s="532"/>
      <c r="S372" s="532"/>
      <c r="T372" s="532"/>
      <c r="U372" s="532"/>
      <c r="V372" s="532"/>
      <c r="W372" s="532"/>
      <c r="X372" s="532"/>
      <c r="Y372" s="532"/>
      <c r="Z372" s="532"/>
    </row>
    <row r="373" spans="1:26" ht="15.75" hidden="1" customHeight="1">
      <c r="A373" s="532"/>
      <c r="B373" s="532"/>
      <c r="C373" s="532"/>
      <c r="D373" s="532"/>
      <c r="E373" s="532"/>
      <c r="F373" s="532"/>
      <c r="G373" s="532"/>
      <c r="H373" s="532"/>
      <c r="I373" s="532"/>
      <c r="J373" s="532"/>
      <c r="K373" s="532"/>
      <c r="L373" s="532"/>
      <c r="M373" s="532"/>
      <c r="N373" s="532"/>
      <c r="O373" s="532"/>
      <c r="P373" s="532"/>
      <c r="Q373" s="532"/>
      <c r="R373" s="532"/>
      <c r="S373" s="532"/>
      <c r="T373" s="532"/>
      <c r="U373" s="532"/>
      <c r="V373" s="532"/>
      <c r="W373" s="532"/>
      <c r="X373" s="532"/>
      <c r="Y373" s="532"/>
      <c r="Z373" s="532"/>
    </row>
    <row r="374" spans="1:26" ht="15.75" hidden="1" customHeight="1">
      <c r="A374" s="532"/>
      <c r="B374" s="532"/>
      <c r="C374" s="532"/>
      <c r="D374" s="532"/>
      <c r="E374" s="532"/>
      <c r="F374" s="532"/>
      <c r="G374" s="532"/>
      <c r="H374" s="532"/>
      <c r="I374" s="532"/>
      <c r="J374" s="532"/>
      <c r="K374" s="532"/>
      <c r="L374" s="532"/>
      <c r="M374" s="532"/>
      <c r="N374" s="532"/>
      <c r="O374" s="532"/>
      <c r="P374" s="532"/>
      <c r="Q374" s="532"/>
      <c r="R374" s="532"/>
      <c r="S374" s="532"/>
      <c r="T374" s="532"/>
      <c r="U374" s="532"/>
      <c r="V374" s="532"/>
      <c r="W374" s="532"/>
      <c r="X374" s="532"/>
      <c r="Y374" s="532"/>
      <c r="Z374" s="532"/>
    </row>
    <row r="375" spans="1:26" ht="15.75" hidden="1" customHeight="1">
      <c r="A375" s="532"/>
      <c r="B375" s="532"/>
      <c r="C375" s="532"/>
      <c r="D375" s="532"/>
      <c r="E375" s="532"/>
      <c r="F375" s="532"/>
      <c r="G375" s="532"/>
      <c r="H375" s="532"/>
      <c r="I375" s="532"/>
      <c r="J375" s="532"/>
      <c r="K375" s="532"/>
      <c r="L375" s="532"/>
      <c r="M375" s="532"/>
      <c r="N375" s="532"/>
      <c r="O375" s="532"/>
      <c r="P375" s="532"/>
      <c r="Q375" s="532"/>
      <c r="R375" s="532"/>
      <c r="S375" s="532"/>
      <c r="T375" s="532"/>
      <c r="U375" s="532"/>
      <c r="V375" s="532"/>
      <c r="W375" s="532"/>
      <c r="X375" s="532"/>
      <c r="Y375" s="532"/>
      <c r="Z375" s="532"/>
    </row>
    <row r="376" spans="1:26" ht="15.75" hidden="1" customHeight="1">
      <c r="A376" s="532"/>
      <c r="B376" s="532"/>
      <c r="C376" s="532"/>
      <c r="D376" s="532"/>
      <c r="E376" s="532"/>
      <c r="F376" s="532"/>
      <c r="G376" s="532"/>
      <c r="H376" s="532"/>
      <c r="I376" s="532"/>
      <c r="J376" s="532"/>
      <c r="K376" s="532"/>
      <c r="L376" s="532"/>
      <c r="M376" s="532"/>
      <c r="N376" s="532"/>
      <c r="O376" s="532"/>
      <c r="P376" s="532"/>
      <c r="Q376" s="532"/>
      <c r="R376" s="532"/>
      <c r="S376" s="532"/>
      <c r="T376" s="532"/>
      <c r="U376" s="532"/>
      <c r="V376" s="532"/>
      <c r="W376" s="532"/>
      <c r="X376" s="532"/>
      <c r="Y376" s="532"/>
      <c r="Z376" s="532"/>
    </row>
    <row r="377" spans="1:26" ht="15.75" hidden="1" customHeight="1">
      <c r="A377" s="532"/>
      <c r="B377" s="532"/>
      <c r="C377" s="532"/>
      <c r="D377" s="532"/>
      <c r="E377" s="532"/>
      <c r="F377" s="532"/>
      <c r="G377" s="532"/>
      <c r="H377" s="532"/>
      <c r="I377" s="532"/>
      <c r="J377" s="532"/>
      <c r="K377" s="532"/>
      <c r="L377" s="532"/>
      <c r="M377" s="532"/>
      <c r="N377" s="532"/>
      <c r="O377" s="532"/>
      <c r="P377" s="532"/>
      <c r="Q377" s="532"/>
      <c r="R377" s="532"/>
      <c r="S377" s="532"/>
      <c r="T377" s="532"/>
      <c r="U377" s="532"/>
      <c r="V377" s="532"/>
      <c r="W377" s="532"/>
      <c r="X377" s="532"/>
      <c r="Y377" s="532"/>
      <c r="Z377" s="532"/>
    </row>
    <row r="378" spans="1:26" ht="15.75" hidden="1" customHeight="1">
      <c r="A378" s="532"/>
      <c r="B378" s="532"/>
      <c r="C378" s="532"/>
      <c r="D378" s="532"/>
      <c r="E378" s="532"/>
      <c r="F378" s="532"/>
      <c r="G378" s="532"/>
      <c r="H378" s="532"/>
      <c r="I378" s="532"/>
      <c r="J378" s="532"/>
      <c r="K378" s="532"/>
      <c r="L378" s="532"/>
      <c r="M378" s="532"/>
      <c r="N378" s="532"/>
      <c r="O378" s="532"/>
      <c r="P378" s="532"/>
      <c r="Q378" s="532"/>
      <c r="R378" s="532"/>
      <c r="S378" s="532"/>
      <c r="T378" s="532"/>
      <c r="U378" s="532"/>
      <c r="V378" s="532"/>
      <c r="W378" s="532"/>
      <c r="X378" s="532"/>
      <c r="Y378" s="532"/>
      <c r="Z378" s="532"/>
    </row>
    <row r="379" spans="1:26" ht="15.75" hidden="1" customHeight="1">
      <c r="A379" s="532"/>
      <c r="B379" s="532"/>
      <c r="C379" s="532"/>
      <c r="D379" s="532"/>
      <c r="E379" s="532"/>
      <c r="F379" s="532"/>
      <c r="G379" s="532"/>
      <c r="H379" s="532"/>
      <c r="I379" s="532"/>
      <c r="J379" s="532"/>
      <c r="K379" s="532"/>
      <c r="L379" s="532"/>
      <c r="M379" s="532"/>
      <c r="N379" s="532"/>
      <c r="O379" s="532"/>
      <c r="P379" s="532"/>
      <c r="Q379" s="532"/>
      <c r="R379" s="532"/>
      <c r="S379" s="532"/>
      <c r="T379" s="532"/>
      <c r="U379" s="532"/>
      <c r="V379" s="532"/>
      <c r="W379" s="532"/>
      <c r="X379" s="532"/>
      <c r="Y379" s="532"/>
      <c r="Z379" s="532"/>
    </row>
    <row r="380" spans="1:26" ht="15.75" hidden="1" customHeight="1">
      <c r="A380" s="532"/>
      <c r="B380" s="532"/>
      <c r="C380" s="532"/>
      <c r="D380" s="532"/>
      <c r="E380" s="532"/>
      <c r="F380" s="532"/>
      <c r="G380" s="532"/>
      <c r="H380" s="532"/>
      <c r="I380" s="532"/>
      <c r="J380" s="532"/>
      <c r="K380" s="532"/>
      <c r="L380" s="532"/>
      <c r="M380" s="532"/>
      <c r="N380" s="532"/>
      <c r="O380" s="532"/>
      <c r="P380" s="532"/>
      <c r="Q380" s="532"/>
      <c r="R380" s="532"/>
      <c r="S380" s="532"/>
      <c r="T380" s="532"/>
      <c r="U380" s="532"/>
      <c r="V380" s="532"/>
      <c r="W380" s="532"/>
      <c r="X380" s="532"/>
      <c r="Y380" s="532"/>
      <c r="Z380" s="532"/>
    </row>
    <row r="381" spans="1:26" ht="15.75" hidden="1" customHeight="1">
      <c r="A381" s="532"/>
      <c r="B381" s="532"/>
      <c r="C381" s="532"/>
      <c r="D381" s="532"/>
      <c r="E381" s="532"/>
      <c r="F381" s="532"/>
      <c r="G381" s="532"/>
      <c r="H381" s="532"/>
      <c r="I381" s="532"/>
      <c r="J381" s="532"/>
      <c r="K381" s="532"/>
      <c r="L381" s="532"/>
      <c r="M381" s="532"/>
      <c r="N381" s="532"/>
      <c r="O381" s="532"/>
      <c r="P381" s="532"/>
      <c r="Q381" s="532"/>
      <c r="R381" s="532"/>
      <c r="S381" s="532"/>
      <c r="T381" s="532"/>
      <c r="U381" s="532"/>
      <c r="V381" s="532"/>
      <c r="W381" s="532"/>
      <c r="X381" s="532"/>
      <c r="Y381" s="532"/>
      <c r="Z381" s="532"/>
    </row>
    <row r="382" spans="1:26" ht="15.75" hidden="1" customHeight="1">
      <c r="A382" s="532"/>
      <c r="B382" s="532"/>
      <c r="C382" s="532"/>
      <c r="D382" s="532"/>
      <c r="E382" s="532"/>
      <c r="F382" s="532"/>
      <c r="G382" s="532"/>
      <c r="H382" s="532"/>
      <c r="I382" s="532"/>
      <c r="J382" s="532"/>
      <c r="K382" s="532"/>
      <c r="L382" s="532"/>
      <c r="M382" s="532"/>
      <c r="N382" s="532"/>
      <c r="O382" s="532"/>
      <c r="P382" s="532"/>
      <c r="Q382" s="532"/>
      <c r="R382" s="532"/>
      <c r="S382" s="532"/>
      <c r="T382" s="532"/>
      <c r="U382" s="532"/>
      <c r="V382" s="532"/>
      <c r="W382" s="532"/>
      <c r="X382" s="532"/>
      <c r="Y382" s="532"/>
      <c r="Z382" s="532"/>
    </row>
    <row r="383" spans="1:26" ht="15.75" hidden="1" customHeight="1">
      <c r="A383" s="532"/>
      <c r="B383" s="532"/>
      <c r="C383" s="532"/>
      <c r="D383" s="532"/>
      <c r="E383" s="532"/>
      <c r="F383" s="532"/>
      <c r="G383" s="532"/>
      <c r="H383" s="532"/>
      <c r="I383" s="532"/>
      <c r="J383" s="532"/>
      <c r="K383" s="532"/>
      <c r="L383" s="532"/>
      <c r="M383" s="532"/>
      <c r="N383" s="532"/>
      <c r="O383" s="532"/>
      <c r="P383" s="532"/>
      <c r="Q383" s="532"/>
      <c r="R383" s="532"/>
      <c r="S383" s="532"/>
      <c r="T383" s="532"/>
      <c r="U383" s="532"/>
      <c r="V383" s="532"/>
      <c r="W383" s="532"/>
      <c r="X383" s="532"/>
      <c r="Y383" s="532"/>
      <c r="Z383" s="532"/>
    </row>
    <row r="384" spans="1:26" ht="15.75" hidden="1" customHeight="1">
      <c r="A384" s="532"/>
      <c r="B384" s="532"/>
      <c r="C384" s="532"/>
      <c r="D384" s="532"/>
      <c r="E384" s="532"/>
      <c r="F384" s="532"/>
      <c r="G384" s="532"/>
      <c r="H384" s="532"/>
      <c r="I384" s="532"/>
      <c r="J384" s="532"/>
      <c r="K384" s="532"/>
      <c r="L384" s="532"/>
      <c r="M384" s="532"/>
      <c r="N384" s="532"/>
      <c r="O384" s="532"/>
      <c r="P384" s="532"/>
      <c r="Q384" s="532"/>
      <c r="R384" s="532"/>
      <c r="S384" s="532"/>
      <c r="T384" s="532"/>
      <c r="U384" s="532"/>
      <c r="V384" s="532"/>
      <c r="W384" s="532"/>
      <c r="X384" s="532"/>
      <c r="Y384" s="532"/>
      <c r="Z384" s="532"/>
    </row>
    <row r="385" spans="1:26" ht="15.75" hidden="1" customHeight="1">
      <c r="A385" s="532"/>
      <c r="B385" s="532"/>
      <c r="C385" s="532"/>
      <c r="D385" s="532"/>
      <c r="E385" s="532"/>
      <c r="F385" s="532"/>
      <c r="G385" s="532"/>
      <c r="H385" s="532"/>
      <c r="I385" s="532"/>
      <c r="J385" s="532"/>
      <c r="K385" s="532"/>
      <c r="L385" s="532"/>
      <c r="M385" s="532"/>
      <c r="N385" s="532"/>
      <c r="O385" s="532"/>
      <c r="P385" s="532"/>
      <c r="Q385" s="532"/>
      <c r="R385" s="532"/>
      <c r="S385" s="532"/>
      <c r="T385" s="532"/>
      <c r="U385" s="532"/>
      <c r="V385" s="532"/>
      <c r="W385" s="532"/>
      <c r="X385" s="532"/>
      <c r="Y385" s="532"/>
      <c r="Z385" s="532"/>
    </row>
    <row r="386" spans="1:26" ht="15.75" hidden="1" customHeight="1">
      <c r="A386" s="532"/>
      <c r="B386" s="532"/>
      <c r="C386" s="532"/>
      <c r="D386" s="532"/>
      <c r="E386" s="532"/>
      <c r="F386" s="532"/>
      <c r="G386" s="532"/>
      <c r="H386" s="532"/>
      <c r="I386" s="532"/>
      <c r="J386" s="532"/>
      <c r="K386" s="532"/>
      <c r="L386" s="532"/>
      <c r="M386" s="532"/>
      <c r="N386" s="532"/>
      <c r="O386" s="532"/>
      <c r="P386" s="532"/>
      <c r="Q386" s="532"/>
      <c r="R386" s="532"/>
      <c r="S386" s="532"/>
      <c r="T386" s="532"/>
      <c r="U386" s="532"/>
      <c r="V386" s="532"/>
      <c r="W386" s="532"/>
      <c r="X386" s="532"/>
      <c r="Y386" s="532"/>
      <c r="Z386" s="532"/>
    </row>
    <row r="387" spans="1:26" ht="15.75" hidden="1" customHeight="1">
      <c r="A387" s="532"/>
      <c r="B387" s="532"/>
      <c r="C387" s="532"/>
      <c r="D387" s="532"/>
      <c r="E387" s="532"/>
      <c r="F387" s="532"/>
      <c r="G387" s="532"/>
      <c r="H387" s="532"/>
      <c r="I387" s="532"/>
      <c r="J387" s="532"/>
      <c r="K387" s="532"/>
      <c r="L387" s="532"/>
      <c r="M387" s="532"/>
      <c r="N387" s="532"/>
      <c r="O387" s="532"/>
      <c r="P387" s="532"/>
      <c r="Q387" s="532"/>
      <c r="R387" s="532"/>
      <c r="S387" s="532"/>
      <c r="T387" s="532"/>
      <c r="U387" s="532"/>
      <c r="V387" s="532"/>
      <c r="W387" s="532"/>
      <c r="X387" s="532"/>
      <c r="Y387" s="532"/>
      <c r="Z387" s="532"/>
    </row>
    <row r="388" spans="1:26" ht="15.75" hidden="1" customHeight="1">
      <c r="A388" s="532"/>
      <c r="B388" s="532"/>
      <c r="C388" s="532"/>
      <c r="D388" s="532"/>
      <c r="E388" s="532"/>
      <c r="F388" s="532"/>
      <c r="G388" s="532"/>
      <c r="H388" s="532"/>
      <c r="I388" s="532"/>
      <c r="J388" s="532"/>
      <c r="K388" s="532"/>
      <c r="L388" s="532"/>
      <c r="M388" s="532"/>
      <c r="N388" s="532"/>
      <c r="O388" s="532"/>
      <c r="P388" s="532"/>
      <c r="Q388" s="532"/>
      <c r="R388" s="532"/>
      <c r="S388" s="532"/>
      <c r="T388" s="532"/>
      <c r="U388" s="532"/>
      <c r="V388" s="532"/>
      <c r="W388" s="532"/>
      <c r="X388" s="532"/>
      <c r="Y388" s="532"/>
      <c r="Z388" s="532"/>
    </row>
    <row r="389" spans="1:26" ht="15.75" hidden="1" customHeight="1">
      <c r="A389" s="532"/>
      <c r="B389" s="532"/>
      <c r="C389" s="532"/>
      <c r="D389" s="532"/>
      <c r="E389" s="532"/>
      <c r="F389" s="532"/>
      <c r="G389" s="532"/>
      <c r="H389" s="532"/>
      <c r="I389" s="532"/>
      <c r="J389" s="532"/>
      <c r="K389" s="532"/>
      <c r="L389" s="532"/>
      <c r="M389" s="532"/>
      <c r="N389" s="532"/>
      <c r="O389" s="532"/>
      <c r="P389" s="532"/>
      <c r="Q389" s="532"/>
      <c r="R389" s="532"/>
      <c r="S389" s="532"/>
      <c r="T389" s="532"/>
      <c r="U389" s="532"/>
      <c r="V389" s="532"/>
      <c r="W389" s="532"/>
      <c r="X389" s="532"/>
      <c r="Y389" s="532"/>
      <c r="Z389" s="532"/>
    </row>
    <row r="390" spans="1:26" ht="15.75" hidden="1" customHeight="1">
      <c r="A390" s="532"/>
      <c r="B390" s="532"/>
      <c r="C390" s="532"/>
      <c r="D390" s="532"/>
      <c r="E390" s="532"/>
      <c r="F390" s="532"/>
      <c r="G390" s="532"/>
      <c r="H390" s="532"/>
      <c r="I390" s="532"/>
      <c r="J390" s="532"/>
      <c r="K390" s="532"/>
      <c r="L390" s="532"/>
      <c r="M390" s="532"/>
      <c r="N390" s="532"/>
      <c r="O390" s="532"/>
      <c r="P390" s="532"/>
      <c r="Q390" s="532"/>
      <c r="R390" s="532"/>
      <c r="S390" s="532"/>
      <c r="T390" s="532"/>
      <c r="U390" s="532"/>
      <c r="V390" s="532"/>
      <c r="W390" s="532"/>
      <c r="X390" s="532"/>
      <c r="Y390" s="532"/>
      <c r="Z390" s="532"/>
    </row>
    <row r="391" spans="1:26" ht="15.75" hidden="1" customHeight="1">
      <c r="A391" s="532"/>
      <c r="B391" s="532"/>
      <c r="C391" s="532"/>
      <c r="D391" s="532"/>
      <c r="E391" s="532"/>
      <c r="F391" s="532"/>
      <c r="G391" s="532"/>
      <c r="H391" s="532"/>
      <c r="I391" s="532"/>
      <c r="J391" s="532"/>
      <c r="K391" s="532"/>
      <c r="L391" s="532"/>
      <c r="M391" s="532"/>
      <c r="N391" s="532"/>
      <c r="O391" s="532"/>
      <c r="P391" s="532"/>
      <c r="Q391" s="532"/>
      <c r="R391" s="532"/>
      <c r="S391" s="532"/>
      <c r="T391" s="532"/>
      <c r="U391" s="532"/>
      <c r="V391" s="532"/>
      <c r="W391" s="532"/>
      <c r="X391" s="532"/>
      <c r="Y391" s="532"/>
      <c r="Z391" s="532"/>
    </row>
    <row r="392" spans="1:26" ht="15.75" hidden="1" customHeight="1">
      <c r="A392" s="532"/>
      <c r="B392" s="532"/>
      <c r="C392" s="532"/>
      <c r="D392" s="532"/>
      <c r="E392" s="532"/>
      <c r="F392" s="532"/>
      <c r="G392" s="532"/>
      <c r="H392" s="532"/>
      <c r="I392" s="532"/>
      <c r="J392" s="532"/>
      <c r="K392" s="532"/>
      <c r="L392" s="532"/>
      <c r="M392" s="532"/>
      <c r="N392" s="532"/>
      <c r="O392" s="532"/>
      <c r="P392" s="532"/>
      <c r="Q392" s="532"/>
      <c r="R392" s="532"/>
      <c r="S392" s="532"/>
      <c r="T392" s="532"/>
      <c r="U392" s="532"/>
      <c r="V392" s="532"/>
      <c r="W392" s="532"/>
      <c r="X392" s="532"/>
      <c r="Y392" s="532"/>
      <c r="Z392" s="532"/>
    </row>
    <row r="393" spans="1:26" ht="15.75" hidden="1" customHeight="1">
      <c r="A393" s="532"/>
      <c r="B393" s="532"/>
      <c r="C393" s="532"/>
      <c r="D393" s="532"/>
      <c r="E393" s="532"/>
      <c r="F393" s="532"/>
      <c r="G393" s="532"/>
      <c r="H393" s="532"/>
      <c r="I393" s="532"/>
      <c r="J393" s="532"/>
      <c r="K393" s="532"/>
      <c r="L393" s="532"/>
      <c r="M393" s="532"/>
      <c r="N393" s="532"/>
      <c r="O393" s="532"/>
      <c r="P393" s="532"/>
      <c r="Q393" s="532"/>
      <c r="R393" s="532"/>
      <c r="S393" s="532"/>
      <c r="T393" s="532"/>
      <c r="U393" s="532"/>
      <c r="V393" s="532"/>
      <c r="W393" s="532"/>
      <c r="X393" s="532"/>
      <c r="Y393" s="532"/>
      <c r="Z393" s="532"/>
    </row>
    <row r="394" spans="1:26" ht="15.75" hidden="1" customHeight="1">
      <c r="A394" s="532"/>
      <c r="B394" s="532"/>
      <c r="C394" s="532"/>
      <c r="D394" s="532"/>
      <c r="E394" s="532"/>
      <c r="F394" s="532"/>
      <c r="G394" s="532"/>
      <c r="H394" s="532"/>
      <c r="I394" s="532"/>
      <c r="J394" s="532"/>
      <c r="K394" s="532"/>
      <c r="L394" s="532"/>
      <c r="M394" s="532"/>
      <c r="N394" s="532"/>
      <c r="O394" s="532"/>
      <c r="P394" s="532"/>
      <c r="Q394" s="532"/>
      <c r="R394" s="532"/>
      <c r="S394" s="532"/>
      <c r="T394" s="532"/>
      <c r="U394" s="532"/>
      <c r="V394" s="532"/>
      <c r="W394" s="532"/>
      <c r="X394" s="532"/>
      <c r="Y394" s="532"/>
      <c r="Z394" s="532"/>
    </row>
    <row r="395" spans="1:26" ht="15.75" hidden="1" customHeight="1">
      <c r="A395" s="532"/>
      <c r="B395" s="532"/>
      <c r="C395" s="532"/>
      <c r="D395" s="532"/>
      <c r="E395" s="532"/>
      <c r="F395" s="532"/>
      <c r="G395" s="532"/>
      <c r="H395" s="532"/>
      <c r="I395" s="532"/>
      <c r="J395" s="532"/>
      <c r="K395" s="532"/>
      <c r="L395" s="532"/>
      <c r="M395" s="532"/>
      <c r="N395" s="532"/>
      <c r="O395" s="532"/>
      <c r="P395" s="532"/>
      <c r="Q395" s="532"/>
      <c r="R395" s="532"/>
      <c r="S395" s="532"/>
      <c r="T395" s="532"/>
      <c r="U395" s="532"/>
      <c r="V395" s="532"/>
      <c r="W395" s="532"/>
      <c r="X395" s="532"/>
      <c r="Y395" s="532"/>
      <c r="Z395" s="532"/>
    </row>
    <row r="396" spans="1:26" ht="15.75" hidden="1" customHeight="1">
      <c r="A396" s="532"/>
      <c r="B396" s="532"/>
      <c r="C396" s="532"/>
      <c r="D396" s="532"/>
      <c r="E396" s="532"/>
      <c r="F396" s="532"/>
      <c r="G396" s="532"/>
      <c r="H396" s="532"/>
      <c r="I396" s="532"/>
      <c r="J396" s="532"/>
      <c r="K396" s="532"/>
      <c r="L396" s="532"/>
      <c r="M396" s="532"/>
      <c r="N396" s="532"/>
      <c r="O396" s="532"/>
      <c r="P396" s="532"/>
      <c r="Q396" s="532"/>
      <c r="R396" s="532"/>
      <c r="S396" s="532"/>
      <c r="T396" s="532"/>
      <c r="U396" s="532"/>
      <c r="V396" s="532"/>
      <c r="W396" s="532"/>
      <c r="X396" s="532"/>
      <c r="Y396" s="532"/>
      <c r="Z396" s="532"/>
    </row>
    <row r="397" spans="1:26" ht="15.75" hidden="1" customHeight="1">
      <c r="A397" s="532"/>
      <c r="B397" s="532"/>
      <c r="C397" s="532"/>
      <c r="D397" s="532"/>
      <c r="E397" s="532"/>
      <c r="F397" s="532"/>
      <c r="G397" s="532"/>
      <c r="H397" s="532"/>
      <c r="I397" s="532"/>
      <c r="J397" s="532"/>
      <c r="K397" s="532"/>
      <c r="L397" s="532"/>
      <c r="M397" s="532"/>
      <c r="N397" s="532"/>
      <c r="O397" s="532"/>
      <c r="P397" s="532"/>
      <c r="Q397" s="532"/>
      <c r="R397" s="532"/>
      <c r="S397" s="532"/>
      <c r="T397" s="532"/>
      <c r="U397" s="532"/>
      <c r="V397" s="532"/>
      <c r="W397" s="532"/>
      <c r="X397" s="532"/>
      <c r="Y397" s="532"/>
      <c r="Z397" s="532"/>
    </row>
    <row r="398" spans="1:26" ht="15.75" hidden="1" customHeight="1">
      <c r="A398" s="532"/>
      <c r="B398" s="532"/>
      <c r="C398" s="532"/>
      <c r="D398" s="532"/>
      <c r="E398" s="532"/>
      <c r="F398" s="532"/>
      <c r="G398" s="532"/>
      <c r="H398" s="532"/>
      <c r="I398" s="532"/>
      <c r="J398" s="532"/>
      <c r="K398" s="532"/>
      <c r="L398" s="532"/>
      <c r="M398" s="532"/>
      <c r="N398" s="532"/>
      <c r="O398" s="532"/>
      <c r="P398" s="532"/>
      <c r="Q398" s="532"/>
      <c r="R398" s="532"/>
      <c r="S398" s="532"/>
      <c r="T398" s="532"/>
      <c r="U398" s="532"/>
      <c r="V398" s="532"/>
      <c r="W398" s="532"/>
      <c r="X398" s="532"/>
      <c r="Y398" s="532"/>
      <c r="Z398" s="532"/>
    </row>
    <row r="399" spans="1:26" ht="15.75" hidden="1" customHeight="1">
      <c r="A399" s="532"/>
      <c r="B399" s="532"/>
      <c r="C399" s="532"/>
      <c r="D399" s="532"/>
      <c r="E399" s="532"/>
      <c r="F399" s="532"/>
      <c r="G399" s="532"/>
      <c r="H399" s="532"/>
      <c r="I399" s="532"/>
      <c r="J399" s="532"/>
      <c r="K399" s="532"/>
      <c r="L399" s="532"/>
      <c r="M399" s="532"/>
      <c r="N399" s="532"/>
      <c r="O399" s="532"/>
      <c r="P399" s="532"/>
      <c r="Q399" s="532"/>
      <c r="R399" s="532"/>
      <c r="S399" s="532"/>
      <c r="T399" s="532"/>
      <c r="U399" s="532"/>
      <c r="V399" s="532"/>
      <c r="W399" s="532"/>
      <c r="X399" s="532"/>
      <c r="Y399" s="532"/>
      <c r="Z399" s="532"/>
    </row>
    <row r="400" spans="1:26" ht="15.75" hidden="1" customHeight="1">
      <c r="A400" s="532"/>
      <c r="B400" s="532"/>
      <c r="C400" s="532"/>
      <c r="D400" s="532"/>
      <c r="E400" s="532"/>
      <c r="F400" s="532"/>
      <c r="G400" s="532"/>
      <c r="H400" s="532"/>
      <c r="I400" s="532"/>
      <c r="J400" s="532"/>
      <c r="K400" s="532"/>
      <c r="L400" s="532"/>
      <c r="M400" s="532"/>
      <c r="N400" s="532"/>
      <c r="O400" s="532"/>
      <c r="P400" s="532"/>
      <c r="Q400" s="532"/>
      <c r="R400" s="532"/>
      <c r="S400" s="532"/>
      <c r="T400" s="532"/>
      <c r="U400" s="532"/>
      <c r="V400" s="532"/>
      <c r="W400" s="532"/>
      <c r="X400" s="532"/>
      <c r="Y400" s="532"/>
      <c r="Z400" s="532"/>
    </row>
    <row r="401" spans="1:26" ht="15.75" hidden="1" customHeight="1">
      <c r="A401" s="532"/>
      <c r="B401" s="532"/>
      <c r="C401" s="532"/>
      <c r="D401" s="532"/>
      <c r="E401" s="532"/>
      <c r="F401" s="532"/>
      <c r="G401" s="532"/>
      <c r="H401" s="532"/>
      <c r="I401" s="532"/>
      <c r="J401" s="532"/>
      <c r="K401" s="532"/>
      <c r="L401" s="532"/>
      <c r="M401" s="532"/>
      <c r="N401" s="532"/>
      <c r="O401" s="532"/>
      <c r="P401" s="532"/>
      <c r="Q401" s="532"/>
      <c r="R401" s="532"/>
      <c r="S401" s="532"/>
      <c r="T401" s="532"/>
      <c r="U401" s="532"/>
      <c r="V401" s="532"/>
      <c r="W401" s="532"/>
      <c r="X401" s="532"/>
      <c r="Y401" s="532"/>
      <c r="Z401" s="532"/>
    </row>
    <row r="402" spans="1:26" ht="15.75" hidden="1" customHeight="1">
      <c r="A402" s="532"/>
      <c r="B402" s="532"/>
      <c r="C402" s="532"/>
      <c r="D402" s="532"/>
      <c r="E402" s="532"/>
      <c r="F402" s="532"/>
      <c r="G402" s="532"/>
      <c r="H402" s="532"/>
      <c r="I402" s="532"/>
      <c r="J402" s="532"/>
      <c r="K402" s="532"/>
      <c r="L402" s="532"/>
      <c r="M402" s="532"/>
      <c r="N402" s="532"/>
      <c r="O402" s="532"/>
      <c r="P402" s="532"/>
      <c r="Q402" s="532"/>
      <c r="R402" s="532"/>
      <c r="S402" s="532"/>
      <c r="T402" s="532"/>
      <c r="U402" s="532"/>
      <c r="V402" s="532"/>
      <c r="W402" s="532"/>
      <c r="X402" s="532"/>
      <c r="Y402" s="532"/>
      <c r="Z402" s="532"/>
    </row>
    <row r="403" spans="1:26" ht="15.75" hidden="1" customHeight="1">
      <c r="A403" s="532"/>
      <c r="B403" s="532"/>
      <c r="C403" s="532"/>
      <c r="D403" s="532"/>
      <c r="E403" s="532"/>
      <c r="F403" s="532"/>
      <c r="G403" s="532"/>
      <c r="H403" s="532"/>
      <c r="I403" s="532"/>
      <c r="J403" s="532"/>
      <c r="K403" s="532"/>
      <c r="L403" s="532"/>
      <c r="M403" s="532"/>
      <c r="N403" s="532"/>
      <c r="O403" s="532"/>
      <c r="P403" s="532"/>
      <c r="Q403" s="532"/>
      <c r="R403" s="532"/>
      <c r="S403" s="532"/>
      <c r="T403" s="532"/>
      <c r="U403" s="532"/>
      <c r="V403" s="532"/>
      <c r="W403" s="532"/>
      <c r="X403" s="532"/>
      <c r="Y403" s="532"/>
      <c r="Z403" s="532"/>
    </row>
    <row r="404" spans="1:26" ht="15.75" hidden="1" customHeight="1">
      <c r="A404" s="532"/>
      <c r="B404" s="532"/>
      <c r="C404" s="532"/>
      <c r="D404" s="532"/>
      <c r="E404" s="532"/>
      <c r="F404" s="532"/>
      <c r="G404" s="532"/>
      <c r="H404" s="532"/>
      <c r="I404" s="532"/>
      <c r="J404" s="532"/>
      <c r="K404" s="532"/>
      <c r="L404" s="532"/>
      <c r="M404" s="532"/>
      <c r="N404" s="532"/>
      <c r="O404" s="532"/>
      <c r="P404" s="532"/>
      <c r="Q404" s="532"/>
      <c r="R404" s="532"/>
      <c r="S404" s="532"/>
      <c r="T404" s="532"/>
      <c r="U404" s="532"/>
      <c r="V404" s="532"/>
      <c r="W404" s="532"/>
      <c r="X404" s="532"/>
      <c r="Y404" s="532"/>
      <c r="Z404" s="532"/>
    </row>
    <row r="405" spans="1:26" ht="15.75" hidden="1" customHeight="1">
      <c r="A405" s="532"/>
      <c r="B405" s="532"/>
      <c r="C405" s="532"/>
      <c r="D405" s="532"/>
      <c r="E405" s="532"/>
      <c r="F405" s="532"/>
      <c r="G405" s="532"/>
      <c r="H405" s="532"/>
      <c r="I405" s="532"/>
      <c r="J405" s="532"/>
      <c r="K405" s="532"/>
      <c r="L405" s="532"/>
      <c r="M405" s="532"/>
      <c r="N405" s="532"/>
      <c r="O405" s="532"/>
      <c r="P405" s="532"/>
      <c r="Q405" s="532"/>
      <c r="R405" s="532"/>
      <c r="S405" s="532"/>
      <c r="T405" s="532"/>
      <c r="U405" s="532"/>
      <c r="V405" s="532"/>
      <c r="W405" s="532"/>
      <c r="X405" s="532"/>
      <c r="Y405" s="532"/>
      <c r="Z405" s="532"/>
    </row>
    <row r="406" spans="1:26" ht="15.75" hidden="1" customHeight="1">
      <c r="A406" s="532"/>
      <c r="B406" s="532"/>
      <c r="C406" s="532"/>
      <c r="D406" s="532"/>
      <c r="E406" s="532"/>
      <c r="F406" s="532"/>
      <c r="G406" s="532"/>
      <c r="H406" s="532"/>
      <c r="I406" s="532"/>
      <c r="J406" s="532"/>
      <c r="K406" s="532"/>
      <c r="L406" s="532"/>
      <c r="M406" s="532"/>
      <c r="N406" s="532"/>
      <c r="O406" s="532"/>
      <c r="P406" s="532"/>
      <c r="Q406" s="532"/>
      <c r="R406" s="532"/>
      <c r="S406" s="532"/>
      <c r="T406" s="532"/>
      <c r="U406" s="532"/>
      <c r="V406" s="532"/>
      <c r="W406" s="532"/>
      <c r="X406" s="532"/>
      <c r="Y406" s="532"/>
      <c r="Z406" s="532"/>
    </row>
    <row r="407" spans="1:26" ht="15.75" hidden="1" customHeight="1">
      <c r="A407" s="532"/>
      <c r="B407" s="532"/>
      <c r="C407" s="532"/>
      <c r="D407" s="532"/>
      <c r="E407" s="532"/>
      <c r="F407" s="532"/>
      <c r="G407" s="532"/>
      <c r="H407" s="532"/>
      <c r="I407" s="532"/>
      <c r="J407" s="532"/>
      <c r="K407" s="532"/>
      <c r="L407" s="532"/>
      <c r="M407" s="532"/>
      <c r="N407" s="532"/>
      <c r="O407" s="532"/>
      <c r="P407" s="532"/>
      <c r="Q407" s="532"/>
      <c r="R407" s="532"/>
      <c r="S407" s="532"/>
      <c r="T407" s="532"/>
      <c r="U407" s="532"/>
      <c r="V407" s="532"/>
      <c r="W407" s="532"/>
      <c r="X407" s="532"/>
      <c r="Y407" s="532"/>
      <c r="Z407" s="532"/>
    </row>
    <row r="408" spans="1:26" ht="15.75" hidden="1" customHeight="1">
      <c r="A408" s="532"/>
      <c r="B408" s="532"/>
      <c r="C408" s="532"/>
      <c r="D408" s="532"/>
      <c r="E408" s="532"/>
      <c r="F408" s="532"/>
      <c r="G408" s="532"/>
      <c r="H408" s="532"/>
      <c r="I408" s="532"/>
      <c r="J408" s="532"/>
      <c r="K408" s="532"/>
      <c r="L408" s="532"/>
      <c r="M408" s="532"/>
      <c r="N408" s="532"/>
      <c r="O408" s="532"/>
      <c r="P408" s="532"/>
      <c r="Q408" s="532"/>
      <c r="R408" s="532"/>
      <c r="S408" s="532"/>
      <c r="T408" s="532"/>
      <c r="U408" s="532"/>
      <c r="V408" s="532"/>
      <c r="W408" s="532"/>
      <c r="X408" s="532"/>
      <c r="Y408" s="532"/>
      <c r="Z408" s="532"/>
    </row>
    <row r="409" spans="1:26" ht="15.75" hidden="1" customHeight="1">
      <c r="A409" s="532"/>
      <c r="B409" s="532"/>
      <c r="C409" s="532"/>
      <c r="D409" s="532"/>
      <c r="E409" s="532"/>
      <c r="F409" s="532"/>
      <c r="G409" s="532"/>
      <c r="H409" s="532"/>
      <c r="I409" s="532"/>
      <c r="J409" s="532"/>
      <c r="K409" s="532"/>
      <c r="L409" s="532"/>
      <c r="M409" s="532"/>
      <c r="N409" s="532"/>
      <c r="O409" s="532"/>
      <c r="P409" s="532"/>
      <c r="Q409" s="532"/>
      <c r="R409" s="532"/>
      <c r="S409" s="532"/>
      <c r="T409" s="532"/>
      <c r="U409" s="532"/>
      <c r="V409" s="532"/>
      <c r="W409" s="532"/>
      <c r="X409" s="532"/>
      <c r="Y409" s="532"/>
      <c r="Z409" s="532"/>
    </row>
    <row r="410" spans="1:26" ht="15.75" hidden="1" customHeight="1">
      <c r="A410" s="532"/>
      <c r="B410" s="532"/>
      <c r="C410" s="532"/>
      <c r="D410" s="532"/>
      <c r="E410" s="532"/>
      <c r="F410" s="532"/>
      <c r="G410" s="532"/>
      <c r="H410" s="532"/>
      <c r="I410" s="532"/>
      <c r="J410" s="532"/>
      <c r="K410" s="532"/>
      <c r="L410" s="532"/>
      <c r="M410" s="532"/>
      <c r="N410" s="532"/>
      <c r="O410" s="532"/>
      <c r="P410" s="532"/>
      <c r="Q410" s="532"/>
      <c r="R410" s="532"/>
      <c r="S410" s="532"/>
      <c r="T410" s="532"/>
      <c r="U410" s="532"/>
      <c r="V410" s="532"/>
      <c r="W410" s="532"/>
      <c r="X410" s="532"/>
      <c r="Y410" s="532"/>
      <c r="Z410" s="532"/>
    </row>
    <row r="411" spans="1:26" ht="15.75" hidden="1" customHeight="1">
      <c r="A411" s="532"/>
      <c r="B411" s="532"/>
      <c r="C411" s="532"/>
      <c r="D411" s="532"/>
      <c r="E411" s="532"/>
      <c r="F411" s="532"/>
      <c r="G411" s="532"/>
      <c r="H411" s="532"/>
      <c r="I411" s="532"/>
      <c r="J411" s="532"/>
      <c r="K411" s="532"/>
      <c r="L411" s="532"/>
      <c r="M411" s="532"/>
      <c r="N411" s="532"/>
      <c r="O411" s="532"/>
      <c r="P411" s="532"/>
      <c r="Q411" s="532"/>
      <c r="R411" s="532"/>
      <c r="S411" s="532"/>
      <c r="T411" s="532"/>
      <c r="U411" s="532"/>
      <c r="V411" s="532"/>
      <c r="W411" s="532"/>
      <c r="X411" s="532"/>
      <c r="Y411" s="532"/>
      <c r="Z411" s="532"/>
    </row>
    <row r="412" spans="1:26" ht="15.75" hidden="1" customHeight="1">
      <c r="A412" s="532"/>
      <c r="B412" s="532"/>
      <c r="C412" s="532"/>
      <c r="D412" s="532"/>
      <c r="E412" s="532"/>
      <c r="F412" s="532"/>
      <c r="G412" s="532"/>
      <c r="H412" s="532"/>
      <c r="I412" s="532"/>
      <c r="J412" s="532"/>
      <c r="K412" s="532"/>
      <c r="L412" s="532"/>
      <c r="M412" s="532"/>
      <c r="N412" s="532"/>
      <c r="O412" s="532"/>
      <c r="P412" s="532"/>
      <c r="Q412" s="532"/>
      <c r="R412" s="532"/>
      <c r="S412" s="532"/>
      <c r="T412" s="532"/>
      <c r="U412" s="532"/>
      <c r="V412" s="532"/>
      <c r="W412" s="532"/>
      <c r="X412" s="532"/>
      <c r="Y412" s="532"/>
      <c r="Z412" s="532"/>
    </row>
    <row r="413" spans="1:26" ht="15.75" hidden="1" customHeight="1">
      <c r="A413" s="532"/>
      <c r="B413" s="532"/>
      <c r="C413" s="532"/>
      <c r="D413" s="532"/>
      <c r="E413" s="532"/>
      <c r="F413" s="532"/>
      <c r="G413" s="532"/>
      <c r="H413" s="532"/>
      <c r="I413" s="532"/>
      <c r="J413" s="532"/>
      <c r="K413" s="532"/>
      <c r="L413" s="532"/>
      <c r="M413" s="532"/>
      <c r="N413" s="532"/>
      <c r="O413" s="532"/>
      <c r="P413" s="532"/>
      <c r="Q413" s="532"/>
      <c r="R413" s="532"/>
      <c r="S413" s="532"/>
      <c r="T413" s="532"/>
      <c r="U413" s="532"/>
      <c r="V413" s="532"/>
      <c r="W413" s="532"/>
      <c r="X413" s="532"/>
      <c r="Y413" s="532"/>
      <c r="Z413" s="532"/>
    </row>
    <row r="414" spans="1:26" ht="15.75" hidden="1" customHeight="1">
      <c r="A414" s="532"/>
      <c r="B414" s="532"/>
      <c r="C414" s="532"/>
      <c r="D414" s="532"/>
      <c r="E414" s="532"/>
      <c r="F414" s="532"/>
      <c r="G414" s="532"/>
      <c r="H414" s="532"/>
      <c r="I414" s="532"/>
      <c r="J414" s="532"/>
      <c r="K414" s="532"/>
      <c r="L414" s="532"/>
      <c r="M414" s="532"/>
      <c r="N414" s="532"/>
      <c r="O414" s="532"/>
      <c r="P414" s="532"/>
      <c r="Q414" s="532"/>
      <c r="R414" s="532"/>
      <c r="S414" s="532"/>
      <c r="T414" s="532"/>
      <c r="U414" s="532"/>
      <c r="V414" s="532"/>
      <c r="W414" s="532"/>
      <c r="X414" s="532"/>
      <c r="Y414" s="532"/>
      <c r="Z414" s="532"/>
    </row>
    <row r="415" spans="1:26" ht="15.75" hidden="1" customHeight="1">
      <c r="A415" s="532"/>
      <c r="B415" s="532"/>
      <c r="C415" s="532"/>
      <c r="D415" s="532"/>
      <c r="E415" s="532"/>
      <c r="F415" s="532"/>
      <c r="G415" s="532"/>
      <c r="H415" s="532"/>
      <c r="I415" s="532"/>
      <c r="J415" s="532"/>
      <c r="K415" s="532"/>
      <c r="L415" s="532"/>
      <c r="M415" s="532"/>
      <c r="N415" s="532"/>
      <c r="O415" s="532"/>
      <c r="P415" s="532"/>
      <c r="Q415" s="532"/>
      <c r="R415" s="532"/>
      <c r="S415" s="532"/>
      <c r="T415" s="532"/>
      <c r="U415" s="532"/>
      <c r="V415" s="532"/>
      <c r="W415" s="532"/>
      <c r="X415" s="532"/>
      <c r="Y415" s="532"/>
      <c r="Z415" s="532"/>
    </row>
    <row r="416" spans="1:26" ht="15.75" hidden="1" customHeight="1">
      <c r="A416" s="532"/>
      <c r="B416" s="532"/>
      <c r="C416" s="532"/>
      <c r="D416" s="532"/>
      <c r="E416" s="532"/>
      <c r="F416" s="532"/>
      <c r="G416" s="532"/>
      <c r="H416" s="532"/>
      <c r="I416" s="532"/>
      <c r="J416" s="532"/>
      <c r="K416" s="532"/>
      <c r="L416" s="532"/>
      <c r="M416" s="532"/>
      <c r="N416" s="532"/>
      <c r="O416" s="532"/>
      <c r="P416" s="532"/>
      <c r="Q416" s="532"/>
      <c r="R416" s="532"/>
      <c r="S416" s="532"/>
      <c r="T416" s="532"/>
      <c r="U416" s="532"/>
      <c r="V416" s="532"/>
      <c r="W416" s="532"/>
      <c r="X416" s="532"/>
      <c r="Y416" s="532"/>
      <c r="Z416" s="532"/>
    </row>
    <row r="417" spans="1:26" ht="15.75" hidden="1" customHeight="1">
      <c r="A417" s="532"/>
      <c r="B417" s="532"/>
      <c r="C417" s="532"/>
      <c r="D417" s="532"/>
      <c r="E417" s="532"/>
      <c r="F417" s="532"/>
      <c r="G417" s="532"/>
      <c r="H417" s="532"/>
      <c r="I417" s="532"/>
      <c r="J417" s="532"/>
      <c r="K417" s="532"/>
      <c r="L417" s="532"/>
      <c r="M417" s="532"/>
      <c r="N417" s="532"/>
      <c r="O417" s="532"/>
      <c r="P417" s="532"/>
      <c r="Q417" s="532"/>
      <c r="R417" s="532"/>
      <c r="S417" s="532"/>
      <c r="T417" s="532"/>
      <c r="U417" s="532"/>
      <c r="V417" s="532"/>
      <c r="W417" s="532"/>
      <c r="X417" s="532"/>
      <c r="Y417" s="532"/>
      <c r="Z417" s="532"/>
    </row>
    <row r="418" spans="1:26" ht="15.75" hidden="1" customHeight="1">
      <c r="A418" s="532"/>
      <c r="B418" s="532"/>
      <c r="C418" s="532"/>
      <c r="D418" s="532"/>
      <c r="E418" s="532"/>
      <c r="F418" s="532"/>
      <c r="G418" s="532"/>
      <c r="H418" s="532"/>
      <c r="I418" s="532"/>
      <c r="J418" s="532"/>
      <c r="K418" s="532"/>
      <c r="L418" s="532"/>
      <c r="M418" s="532"/>
      <c r="N418" s="532"/>
      <c r="O418" s="532"/>
      <c r="P418" s="532"/>
      <c r="Q418" s="532"/>
      <c r="R418" s="532"/>
      <c r="S418" s="532"/>
      <c r="T418" s="532"/>
      <c r="U418" s="532"/>
      <c r="V418" s="532"/>
      <c r="W418" s="532"/>
      <c r="X418" s="532"/>
      <c r="Y418" s="532"/>
      <c r="Z418" s="532"/>
    </row>
    <row r="419" spans="1:26" ht="15.75" hidden="1" customHeight="1">
      <c r="A419" s="532"/>
      <c r="B419" s="532"/>
      <c r="C419" s="532"/>
      <c r="D419" s="532"/>
      <c r="E419" s="532"/>
      <c r="F419" s="532"/>
      <c r="G419" s="532"/>
      <c r="H419" s="532"/>
      <c r="I419" s="532"/>
      <c r="J419" s="532"/>
      <c r="K419" s="532"/>
      <c r="L419" s="532"/>
      <c r="M419" s="532"/>
      <c r="N419" s="532"/>
      <c r="O419" s="532"/>
      <c r="P419" s="532"/>
      <c r="Q419" s="532"/>
      <c r="R419" s="532"/>
      <c r="S419" s="532"/>
      <c r="T419" s="532"/>
      <c r="U419" s="532"/>
      <c r="V419" s="532"/>
      <c r="W419" s="532"/>
      <c r="X419" s="532"/>
      <c r="Y419" s="532"/>
      <c r="Z419" s="532"/>
    </row>
    <row r="420" spans="1:26" ht="15.75" hidden="1" customHeight="1">
      <c r="A420" s="532"/>
      <c r="B420" s="532"/>
      <c r="C420" s="532"/>
      <c r="D420" s="532"/>
      <c r="E420" s="532"/>
      <c r="F420" s="532"/>
      <c r="G420" s="532"/>
      <c r="H420" s="532"/>
      <c r="I420" s="532"/>
      <c r="J420" s="532"/>
      <c r="K420" s="532"/>
      <c r="L420" s="532"/>
      <c r="M420" s="532"/>
      <c r="N420" s="532"/>
      <c r="O420" s="532"/>
      <c r="P420" s="532"/>
      <c r="Q420" s="532"/>
      <c r="R420" s="532"/>
      <c r="S420" s="532"/>
      <c r="T420" s="532"/>
      <c r="U420" s="532"/>
      <c r="V420" s="532"/>
      <c r="W420" s="532"/>
      <c r="X420" s="532"/>
      <c r="Y420" s="532"/>
      <c r="Z420" s="532"/>
    </row>
    <row r="421" spans="1:26" ht="15.75" hidden="1" customHeight="1">
      <c r="A421" s="532"/>
      <c r="B421" s="532"/>
      <c r="C421" s="532"/>
      <c r="D421" s="532"/>
      <c r="E421" s="532"/>
      <c r="F421" s="532"/>
      <c r="G421" s="532"/>
      <c r="H421" s="532"/>
      <c r="I421" s="532"/>
      <c r="J421" s="532"/>
      <c r="K421" s="532"/>
      <c r="L421" s="532"/>
      <c r="M421" s="532"/>
      <c r="N421" s="532"/>
      <c r="O421" s="532"/>
      <c r="P421" s="532"/>
      <c r="Q421" s="532"/>
      <c r="R421" s="532"/>
      <c r="S421" s="532"/>
      <c r="T421" s="532"/>
      <c r="U421" s="532"/>
      <c r="V421" s="532"/>
      <c r="W421" s="532"/>
      <c r="X421" s="532"/>
      <c r="Y421" s="532"/>
      <c r="Z421" s="532"/>
    </row>
    <row r="422" spans="1:26" ht="15.75" hidden="1" customHeight="1">
      <c r="A422" s="532"/>
      <c r="B422" s="532"/>
      <c r="C422" s="532"/>
      <c r="D422" s="532"/>
      <c r="E422" s="532"/>
      <c r="F422" s="532"/>
      <c r="G422" s="532"/>
      <c r="H422" s="532"/>
      <c r="I422" s="532"/>
      <c r="J422" s="532"/>
      <c r="K422" s="532"/>
      <c r="L422" s="532"/>
      <c r="M422" s="532"/>
      <c r="N422" s="532"/>
      <c r="O422" s="532"/>
      <c r="P422" s="532"/>
      <c r="Q422" s="532"/>
      <c r="R422" s="532"/>
      <c r="S422" s="532"/>
      <c r="T422" s="532"/>
      <c r="U422" s="532"/>
      <c r="V422" s="532"/>
      <c r="W422" s="532"/>
      <c r="X422" s="532"/>
      <c r="Y422" s="532"/>
      <c r="Z422" s="532"/>
    </row>
    <row r="423" spans="1:26" ht="15.75" hidden="1" customHeight="1">
      <c r="A423" s="532"/>
      <c r="B423" s="532"/>
      <c r="C423" s="532"/>
      <c r="D423" s="532"/>
      <c r="E423" s="532"/>
      <c r="F423" s="532"/>
      <c r="G423" s="532"/>
      <c r="H423" s="532"/>
      <c r="I423" s="532"/>
      <c r="J423" s="532"/>
      <c r="K423" s="532"/>
      <c r="L423" s="532"/>
      <c r="M423" s="532"/>
      <c r="N423" s="532"/>
      <c r="O423" s="532"/>
      <c r="P423" s="532"/>
      <c r="Q423" s="532"/>
      <c r="R423" s="532"/>
      <c r="S423" s="532"/>
      <c r="T423" s="532"/>
      <c r="U423" s="532"/>
      <c r="V423" s="532"/>
      <c r="W423" s="532"/>
      <c r="X423" s="532"/>
      <c r="Y423" s="532"/>
      <c r="Z423" s="532"/>
    </row>
    <row r="424" spans="1:26" ht="15.75" hidden="1" customHeight="1">
      <c r="A424" s="532"/>
      <c r="B424" s="532"/>
      <c r="C424" s="532"/>
      <c r="D424" s="532"/>
      <c r="E424" s="532"/>
      <c r="F424" s="532"/>
      <c r="G424" s="532"/>
      <c r="H424" s="532"/>
      <c r="I424" s="532"/>
      <c r="J424" s="532"/>
      <c r="K424" s="532"/>
      <c r="L424" s="532"/>
      <c r="M424" s="532"/>
      <c r="N424" s="532"/>
      <c r="O424" s="532"/>
      <c r="P424" s="532"/>
      <c r="Q424" s="532"/>
      <c r="R424" s="532"/>
      <c r="S424" s="532"/>
      <c r="T424" s="532"/>
      <c r="U424" s="532"/>
      <c r="V424" s="532"/>
      <c r="W424" s="532"/>
      <c r="X424" s="532"/>
      <c r="Y424" s="532"/>
      <c r="Z424" s="532"/>
    </row>
    <row r="425" spans="1:26" ht="15.75" hidden="1" customHeight="1">
      <c r="A425" s="532"/>
      <c r="B425" s="532"/>
      <c r="C425" s="532"/>
      <c r="D425" s="532"/>
      <c r="E425" s="532"/>
      <c r="F425" s="532"/>
      <c r="G425" s="532"/>
      <c r="H425" s="532"/>
      <c r="I425" s="532"/>
      <c r="J425" s="532"/>
      <c r="K425" s="532"/>
      <c r="L425" s="532"/>
      <c r="M425" s="532"/>
      <c r="N425" s="532"/>
      <c r="O425" s="532"/>
      <c r="P425" s="532"/>
      <c r="Q425" s="532"/>
      <c r="R425" s="532"/>
      <c r="S425" s="532"/>
      <c r="T425" s="532"/>
      <c r="U425" s="532"/>
      <c r="V425" s="532"/>
      <c r="W425" s="532"/>
      <c r="X425" s="532"/>
      <c r="Y425" s="532"/>
      <c r="Z425" s="532"/>
    </row>
    <row r="426" spans="1:26" ht="15.75" hidden="1" customHeight="1">
      <c r="A426" s="532"/>
      <c r="B426" s="532"/>
      <c r="C426" s="532"/>
      <c r="D426" s="532"/>
      <c r="E426" s="532"/>
      <c r="F426" s="532"/>
      <c r="G426" s="532"/>
      <c r="H426" s="532"/>
      <c r="I426" s="532"/>
      <c r="J426" s="532"/>
      <c r="K426" s="532"/>
      <c r="L426" s="532"/>
      <c r="M426" s="532"/>
      <c r="N426" s="532"/>
      <c r="O426" s="532"/>
      <c r="P426" s="532"/>
      <c r="Q426" s="532"/>
      <c r="R426" s="532"/>
      <c r="S426" s="532"/>
      <c r="T426" s="532"/>
      <c r="U426" s="532"/>
      <c r="V426" s="532"/>
      <c r="W426" s="532"/>
      <c r="X426" s="532"/>
      <c r="Y426" s="532"/>
      <c r="Z426" s="532"/>
    </row>
    <row r="427" spans="1:26" ht="15.75" hidden="1" customHeight="1">
      <c r="A427" s="532"/>
      <c r="B427" s="532"/>
      <c r="C427" s="532"/>
      <c r="D427" s="532"/>
      <c r="E427" s="532"/>
      <c r="F427" s="532"/>
      <c r="G427" s="532"/>
      <c r="H427" s="532"/>
      <c r="I427" s="532"/>
      <c r="J427" s="532"/>
      <c r="K427" s="532"/>
      <c r="L427" s="532"/>
      <c r="M427" s="532"/>
      <c r="N427" s="532"/>
      <c r="O427" s="532"/>
      <c r="P427" s="532"/>
      <c r="Q427" s="532"/>
      <c r="R427" s="532"/>
      <c r="S427" s="532"/>
      <c r="T427" s="532"/>
      <c r="U427" s="532"/>
      <c r="V427" s="532"/>
      <c r="W427" s="532"/>
      <c r="X427" s="532"/>
      <c r="Y427" s="532"/>
      <c r="Z427" s="532"/>
    </row>
    <row r="428" spans="1:26" ht="15.75" hidden="1" customHeight="1">
      <c r="A428" s="532"/>
      <c r="B428" s="532"/>
      <c r="C428" s="532"/>
      <c r="D428" s="532"/>
      <c r="E428" s="532"/>
      <c r="F428" s="532"/>
      <c r="G428" s="532"/>
      <c r="H428" s="532"/>
      <c r="I428" s="532"/>
      <c r="J428" s="532"/>
      <c r="K428" s="532"/>
      <c r="L428" s="532"/>
      <c r="M428" s="532"/>
      <c r="N428" s="532"/>
      <c r="O428" s="532"/>
      <c r="P428" s="532"/>
      <c r="Q428" s="532"/>
      <c r="R428" s="532"/>
      <c r="S428" s="532"/>
      <c r="T428" s="532"/>
      <c r="U428" s="532"/>
      <c r="V428" s="532"/>
      <c r="W428" s="532"/>
      <c r="X428" s="532"/>
      <c r="Y428" s="532"/>
      <c r="Z428" s="532"/>
    </row>
    <row r="429" spans="1:26" ht="15.75" hidden="1" customHeight="1">
      <c r="A429" s="532"/>
      <c r="B429" s="532"/>
      <c r="C429" s="532"/>
      <c r="D429" s="532"/>
      <c r="E429" s="532"/>
      <c r="F429" s="532"/>
      <c r="G429" s="532"/>
      <c r="H429" s="532"/>
      <c r="I429" s="532"/>
      <c r="J429" s="532"/>
      <c r="K429" s="532"/>
      <c r="L429" s="532"/>
      <c r="M429" s="532"/>
      <c r="N429" s="532"/>
      <c r="O429" s="532"/>
      <c r="P429" s="532"/>
      <c r="Q429" s="532"/>
      <c r="R429" s="532"/>
      <c r="S429" s="532"/>
      <c r="T429" s="532"/>
      <c r="U429" s="532"/>
      <c r="V429" s="532"/>
      <c r="W429" s="532"/>
      <c r="X429" s="532"/>
      <c r="Y429" s="532"/>
      <c r="Z429" s="532"/>
    </row>
    <row r="430" spans="1:26" ht="15.75" hidden="1" customHeight="1">
      <c r="A430" s="532"/>
      <c r="B430" s="532"/>
      <c r="C430" s="532"/>
      <c r="D430" s="532"/>
      <c r="E430" s="532"/>
      <c r="F430" s="532"/>
      <c r="G430" s="532"/>
      <c r="H430" s="532"/>
      <c r="I430" s="532"/>
      <c r="J430" s="532"/>
      <c r="K430" s="532"/>
      <c r="L430" s="532"/>
      <c r="M430" s="532"/>
      <c r="N430" s="532"/>
      <c r="O430" s="532"/>
      <c r="P430" s="532"/>
      <c r="Q430" s="532"/>
      <c r="R430" s="532"/>
      <c r="S430" s="532"/>
      <c r="T430" s="532"/>
      <c r="U430" s="532"/>
      <c r="V430" s="532"/>
      <c r="W430" s="532"/>
      <c r="X430" s="532"/>
      <c r="Y430" s="532"/>
      <c r="Z430" s="532"/>
    </row>
    <row r="431" spans="1:26" ht="15.75" hidden="1" customHeight="1">
      <c r="A431" s="532"/>
      <c r="B431" s="532"/>
      <c r="C431" s="532"/>
      <c r="D431" s="532"/>
      <c r="E431" s="532"/>
      <c r="F431" s="532"/>
      <c r="G431" s="532"/>
      <c r="H431" s="532"/>
      <c r="I431" s="532"/>
      <c r="J431" s="532"/>
      <c r="K431" s="532"/>
      <c r="L431" s="532"/>
      <c r="M431" s="532"/>
      <c r="N431" s="532"/>
      <c r="O431" s="532"/>
      <c r="P431" s="532"/>
      <c r="Q431" s="532"/>
      <c r="R431" s="532"/>
      <c r="S431" s="532"/>
      <c r="T431" s="532"/>
      <c r="U431" s="532"/>
      <c r="V431" s="532"/>
      <c r="W431" s="532"/>
      <c r="X431" s="532"/>
      <c r="Y431" s="532"/>
      <c r="Z431" s="532"/>
    </row>
    <row r="432" spans="1:26" ht="15.75" hidden="1" customHeight="1">
      <c r="A432" s="532"/>
      <c r="B432" s="532"/>
      <c r="C432" s="532"/>
      <c r="D432" s="532"/>
      <c r="E432" s="532"/>
      <c r="F432" s="532"/>
      <c r="G432" s="532"/>
      <c r="H432" s="532"/>
      <c r="I432" s="532"/>
      <c r="J432" s="532"/>
      <c r="K432" s="532"/>
      <c r="L432" s="532"/>
      <c r="M432" s="532"/>
      <c r="N432" s="532"/>
      <c r="O432" s="532"/>
      <c r="P432" s="532"/>
      <c r="Q432" s="532"/>
      <c r="R432" s="532"/>
      <c r="S432" s="532"/>
      <c r="T432" s="532"/>
      <c r="U432" s="532"/>
      <c r="V432" s="532"/>
      <c r="W432" s="532"/>
      <c r="X432" s="532"/>
      <c r="Y432" s="532"/>
      <c r="Z432" s="532"/>
    </row>
    <row r="433" spans="1:26" ht="15.75" hidden="1" customHeight="1">
      <c r="A433" s="532"/>
      <c r="B433" s="532"/>
      <c r="C433" s="532"/>
      <c r="D433" s="532"/>
      <c r="E433" s="532"/>
      <c r="F433" s="532"/>
      <c r="G433" s="532"/>
      <c r="H433" s="532"/>
      <c r="I433" s="532"/>
      <c r="J433" s="532"/>
      <c r="K433" s="532"/>
      <c r="L433" s="532"/>
      <c r="M433" s="532"/>
      <c r="N433" s="532"/>
      <c r="O433" s="532"/>
      <c r="P433" s="532"/>
      <c r="Q433" s="532"/>
      <c r="R433" s="532"/>
      <c r="S433" s="532"/>
      <c r="T433" s="532"/>
      <c r="U433" s="532"/>
      <c r="V433" s="532"/>
      <c r="W433" s="532"/>
      <c r="X433" s="532"/>
      <c r="Y433" s="532"/>
      <c r="Z433" s="532"/>
    </row>
    <row r="434" spans="1:26" ht="15.75" hidden="1" customHeight="1">
      <c r="A434" s="532"/>
      <c r="B434" s="532"/>
      <c r="C434" s="532"/>
      <c r="D434" s="532"/>
      <c r="E434" s="532"/>
      <c r="F434" s="532"/>
      <c r="G434" s="532"/>
      <c r="H434" s="532"/>
      <c r="I434" s="532"/>
      <c r="J434" s="532"/>
      <c r="K434" s="532"/>
      <c r="L434" s="532"/>
      <c r="M434" s="532"/>
      <c r="N434" s="532"/>
      <c r="O434" s="532"/>
      <c r="P434" s="532"/>
      <c r="Q434" s="532"/>
      <c r="R434" s="532"/>
      <c r="S434" s="532"/>
      <c r="T434" s="532"/>
      <c r="U434" s="532"/>
      <c r="V434" s="532"/>
      <c r="W434" s="532"/>
      <c r="X434" s="532"/>
      <c r="Y434" s="532"/>
      <c r="Z434" s="532"/>
    </row>
    <row r="435" spans="1:26" ht="15.75" hidden="1" customHeight="1">
      <c r="A435" s="532"/>
      <c r="B435" s="532"/>
      <c r="C435" s="532"/>
      <c r="D435" s="532"/>
      <c r="E435" s="532"/>
      <c r="F435" s="532"/>
      <c r="G435" s="532"/>
      <c r="H435" s="532"/>
      <c r="I435" s="532"/>
      <c r="J435" s="532"/>
      <c r="K435" s="532"/>
      <c r="L435" s="532"/>
      <c r="M435" s="532"/>
      <c r="N435" s="532"/>
      <c r="O435" s="532"/>
      <c r="P435" s="532"/>
      <c r="Q435" s="532"/>
      <c r="R435" s="532"/>
      <c r="S435" s="532"/>
      <c r="T435" s="532"/>
      <c r="U435" s="532"/>
      <c r="V435" s="532"/>
      <c r="W435" s="532"/>
      <c r="X435" s="532"/>
      <c r="Y435" s="532"/>
      <c r="Z435" s="532"/>
    </row>
    <row r="436" spans="1:26" ht="15.75" hidden="1" customHeight="1">
      <c r="A436" s="532"/>
      <c r="B436" s="532"/>
      <c r="C436" s="532"/>
      <c r="D436" s="532"/>
      <c r="E436" s="532"/>
      <c r="F436" s="532"/>
      <c r="G436" s="532"/>
      <c r="H436" s="532"/>
      <c r="I436" s="532"/>
      <c r="J436" s="532"/>
      <c r="K436" s="532"/>
      <c r="L436" s="532"/>
      <c r="M436" s="532"/>
      <c r="N436" s="532"/>
      <c r="O436" s="532"/>
      <c r="P436" s="532"/>
      <c r="Q436" s="532"/>
      <c r="R436" s="532"/>
      <c r="S436" s="532"/>
      <c r="T436" s="532"/>
      <c r="U436" s="532"/>
      <c r="V436" s="532"/>
      <c r="W436" s="532"/>
      <c r="X436" s="532"/>
      <c r="Y436" s="532"/>
      <c r="Z436" s="532"/>
    </row>
    <row r="437" spans="1:26" ht="15.75" hidden="1" customHeight="1">
      <c r="A437" s="532"/>
      <c r="B437" s="532"/>
      <c r="C437" s="532"/>
      <c r="D437" s="532"/>
      <c r="E437" s="532"/>
      <c r="F437" s="532"/>
      <c r="G437" s="532"/>
      <c r="H437" s="532"/>
      <c r="I437" s="532"/>
      <c r="J437" s="532"/>
      <c r="K437" s="532"/>
      <c r="L437" s="532"/>
      <c r="M437" s="532"/>
      <c r="N437" s="532"/>
      <c r="O437" s="532"/>
      <c r="P437" s="532"/>
      <c r="Q437" s="532"/>
      <c r="R437" s="532"/>
      <c r="S437" s="532"/>
      <c r="T437" s="532"/>
      <c r="U437" s="532"/>
      <c r="V437" s="532"/>
      <c r="W437" s="532"/>
      <c r="X437" s="532"/>
      <c r="Y437" s="532"/>
      <c r="Z437" s="532"/>
    </row>
    <row r="438" spans="1:26" ht="15.75" hidden="1" customHeight="1">
      <c r="A438" s="532"/>
      <c r="B438" s="532"/>
      <c r="C438" s="532"/>
      <c r="D438" s="532"/>
      <c r="E438" s="532"/>
      <c r="F438" s="532"/>
      <c r="G438" s="532"/>
      <c r="H438" s="532"/>
      <c r="I438" s="532"/>
      <c r="J438" s="532"/>
      <c r="K438" s="532"/>
      <c r="L438" s="532"/>
      <c r="M438" s="532"/>
      <c r="N438" s="532"/>
      <c r="O438" s="532"/>
      <c r="P438" s="532"/>
      <c r="Q438" s="532"/>
      <c r="R438" s="532"/>
      <c r="S438" s="532"/>
      <c r="T438" s="532"/>
      <c r="U438" s="532"/>
      <c r="V438" s="532"/>
      <c r="W438" s="532"/>
      <c r="X438" s="532"/>
      <c r="Y438" s="532"/>
      <c r="Z438" s="532"/>
    </row>
    <row r="439" spans="1:26" ht="15.75" hidden="1" customHeight="1">
      <c r="A439" s="532"/>
      <c r="B439" s="532"/>
      <c r="C439" s="532"/>
      <c r="D439" s="532"/>
      <c r="E439" s="532"/>
      <c r="F439" s="532"/>
      <c r="G439" s="532"/>
      <c r="H439" s="532"/>
      <c r="I439" s="532"/>
      <c r="J439" s="532"/>
      <c r="K439" s="532"/>
      <c r="L439" s="532"/>
      <c r="M439" s="532"/>
      <c r="N439" s="532"/>
      <c r="O439" s="532"/>
      <c r="P439" s="532"/>
      <c r="Q439" s="532"/>
      <c r="R439" s="532"/>
      <c r="S439" s="532"/>
      <c r="T439" s="532"/>
      <c r="U439" s="532"/>
      <c r="V439" s="532"/>
      <c r="W439" s="532"/>
      <c r="X439" s="532"/>
      <c r="Y439" s="532"/>
      <c r="Z439" s="532"/>
    </row>
    <row r="440" spans="1:26" ht="15.75" hidden="1" customHeight="1">
      <c r="A440" s="532"/>
      <c r="B440" s="532"/>
      <c r="C440" s="532"/>
      <c r="D440" s="532"/>
      <c r="E440" s="532"/>
      <c r="F440" s="532"/>
      <c r="G440" s="532"/>
      <c r="H440" s="532"/>
      <c r="I440" s="532"/>
      <c r="J440" s="532"/>
      <c r="K440" s="532"/>
      <c r="L440" s="532"/>
      <c r="M440" s="532"/>
      <c r="N440" s="532"/>
      <c r="O440" s="532"/>
      <c r="P440" s="532"/>
      <c r="Q440" s="532"/>
      <c r="R440" s="532"/>
      <c r="S440" s="532"/>
      <c r="T440" s="532"/>
      <c r="U440" s="532"/>
      <c r="V440" s="532"/>
      <c r="W440" s="532"/>
      <c r="X440" s="532"/>
      <c r="Y440" s="532"/>
      <c r="Z440" s="532"/>
    </row>
    <row r="441" spans="1:26" ht="15.75" hidden="1" customHeight="1">
      <c r="A441" s="532"/>
      <c r="B441" s="532"/>
      <c r="C441" s="532"/>
      <c r="D441" s="532"/>
      <c r="E441" s="532"/>
      <c r="F441" s="532"/>
      <c r="G441" s="532"/>
      <c r="H441" s="532"/>
      <c r="I441" s="532"/>
      <c r="J441" s="532"/>
      <c r="K441" s="532"/>
      <c r="L441" s="532"/>
      <c r="M441" s="532"/>
      <c r="N441" s="532"/>
      <c r="O441" s="532"/>
      <c r="P441" s="532"/>
      <c r="Q441" s="532"/>
      <c r="R441" s="532"/>
      <c r="S441" s="532"/>
      <c r="T441" s="532"/>
      <c r="U441" s="532"/>
      <c r="V441" s="532"/>
      <c r="W441" s="532"/>
      <c r="X441" s="532"/>
      <c r="Y441" s="532"/>
      <c r="Z441" s="532"/>
    </row>
    <row r="442" spans="1:26" ht="15.75" hidden="1" customHeight="1">
      <c r="A442" s="532"/>
      <c r="B442" s="532"/>
      <c r="C442" s="532"/>
      <c r="D442" s="532"/>
      <c r="E442" s="532"/>
      <c r="F442" s="532"/>
      <c r="G442" s="532"/>
      <c r="H442" s="532"/>
      <c r="I442" s="532"/>
      <c r="J442" s="532"/>
      <c r="K442" s="532"/>
      <c r="L442" s="532"/>
      <c r="M442" s="532"/>
      <c r="N442" s="532"/>
      <c r="O442" s="532"/>
      <c r="P442" s="532"/>
      <c r="Q442" s="532"/>
      <c r="R442" s="532"/>
      <c r="S442" s="532"/>
      <c r="T442" s="532"/>
      <c r="U442" s="532"/>
      <c r="V442" s="532"/>
      <c r="W442" s="532"/>
      <c r="X442" s="532"/>
      <c r="Y442" s="532"/>
      <c r="Z442" s="532"/>
    </row>
    <row r="443" spans="1:26" ht="15.75" hidden="1" customHeight="1">
      <c r="A443" s="532"/>
      <c r="B443" s="532"/>
      <c r="C443" s="532"/>
      <c r="D443" s="532"/>
      <c r="E443" s="532"/>
      <c r="F443" s="532"/>
      <c r="G443" s="532"/>
      <c r="H443" s="532"/>
      <c r="I443" s="532"/>
      <c r="J443" s="532"/>
      <c r="K443" s="532"/>
      <c r="L443" s="532"/>
      <c r="M443" s="532"/>
      <c r="N443" s="532"/>
      <c r="O443" s="532"/>
      <c r="P443" s="532"/>
      <c r="Q443" s="532"/>
      <c r="R443" s="532"/>
      <c r="S443" s="532"/>
      <c r="T443" s="532"/>
      <c r="U443" s="532"/>
      <c r="V443" s="532"/>
      <c r="W443" s="532"/>
      <c r="X443" s="532"/>
      <c r="Y443" s="532"/>
      <c r="Z443" s="532"/>
    </row>
    <row r="444" spans="1:26" ht="15.75" hidden="1" customHeight="1">
      <c r="A444" s="532"/>
      <c r="B444" s="532"/>
      <c r="C444" s="532"/>
      <c r="D444" s="532"/>
      <c r="E444" s="532"/>
      <c r="F444" s="532"/>
      <c r="G444" s="532"/>
      <c r="H444" s="532"/>
      <c r="I444" s="532"/>
      <c r="J444" s="532"/>
      <c r="K444" s="532"/>
      <c r="L444" s="532"/>
      <c r="M444" s="532"/>
      <c r="N444" s="532"/>
      <c r="O444" s="532"/>
      <c r="P444" s="532"/>
      <c r="Q444" s="532"/>
      <c r="R444" s="532"/>
      <c r="S444" s="532"/>
      <c r="T444" s="532"/>
      <c r="U444" s="532"/>
      <c r="V444" s="532"/>
      <c r="W444" s="532"/>
      <c r="X444" s="532"/>
      <c r="Y444" s="532"/>
      <c r="Z444" s="532"/>
    </row>
    <row r="445" spans="1:26" ht="15.75" hidden="1" customHeight="1">
      <c r="A445" s="532"/>
      <c r="B445" s="532"/>
      <c r="C445" s="532"/>
      <c r="D445" s="532"/>
      <c r="E445" s="532"/>
      <c r="F445" s="532"/>
      <c r="G445" s="532"/>
      <c r="H445" s="532"/>
      <c r="I445" s="532"/>
      <c r="J445" s="532"/>
      <c r="K445" s="532"/>
      <c r="L445" s="532"/>
      <c r="M445" s="532"/>
      <c r="N445" s="532"/>
      <c r="O445" s="532"/>
      <c r="P445" s="532"/>
      <c r="Q445" s="532"/>
      <c r="R445" s="532"/>
      <c r="S445" s="532"/>
      <c r="T445" s="532"/>
      <c r="U445" s="532"/>
      <c r="V445" s="532"/>
      <c r="W445" s="532"/>
      <c r="X445" s="532"/>
      <c r="Y445" s="532"/>
      <c r="Z445" s="532"/>
    </row>
    <row r="446" spans="1:26" ht="15.75" hidden="1" customHeight="1">
      <c r="A446" s="532"/>
      <c r="B446" s="532"/>
      <c r="C446" s="532"/>
      <c r="D446" s="532"/>
      <c r="E446" s="532"/>
      <c r="F446" s="532"/>
      <c r="G446" s="532"/>
      <c r="H446" s="532"/>
      <c r="I446" s="532"/>
      <c r="J446" s="532"/>
      <c r="K446" s="532"/>
      <c r="L446" s="532"/>
      <c r="M446" s="532"/>
      <c r="N446" s="532"/>
      <c r="O446" s="532"/>
      <c r="P446" s="532"/>
      <c r="Q446" s="532"/>
      <c r="R446" s="532"/>
      <c r="S446" s="532"/>
      <c r="T446" s="532"/>
      <c r="U446" s="532"/>
      <c r="V446" s="532"/>
      <c r="W446" s="532"/>
      <c r="X446" s="532"/>
      <c r="Y446" s="532"/>
      <c r="Z446" s="532"/>
    </row>
    <row r="447" spans="1:26" ht="15.75" hidden="1" customHeight="1">
      <c r="A447" s="532"/>
      <c r="B447" s="532"/>
      <c r="C447" s="532"/>
      <c r="D447" s="532"/>
      <c r="E447" s="532"/>
      <c r="F447" s="532"/>
      <c r="G447" s="532"/>
      <c r="H447" s="532"/>
      <c r="I447" s="532"/>
      <c r="J447" s="532"/>
      <c r="K447" s="532"/>
      <c r="L447" s="532"/>
      <c r="M447" s="532"/>
      <c r="N447" s="532"/>
      <c r="O447" s="532"/>
      <c r="P447" s="532"/>
      <c r="Q447" s="532"/>
      <c r="R447" s="532"/>
      <c r="S447" s="532"/>
      <c r="T447" s="532"/>
      <c r="U447" s="532"/>
      <c r="V447" s="532"/>
      <c r="W447" s="532"/>
      <c r="X447" s="532"/>
      <c r="Y447" s="532"/>
      <c r="Z447" s="532"/>
    </row>
    <row r="448" spans="1:26" ht="15.75" hidden="1" customHeight="1">
      <c r="A448" s="532"/>
      <c r="B448" s="532"/>
      <c r="C448" s="532"/>
      <c r="D448" s="532"/>
      <c r="E448" s="532"/>
      <c r="F448" s="532"/>
      <c r="G448" s="532"/>
      <c r="H448" s="532"/>
      <c r="I448" s="532"/>
      <c r="J448" s="532"/>
      <c r="K448" s="532"/>
      <c r="L448" s="532"/>
      <c r="M448" s="532"/>
      <c r="N448" s="532"/>
      <c r="O448" s="532"/>
      <c r="P448" s="532"/>
      <c r="Q448" s="532"/>
      <c r="R448" s="532"/>
      <c r="S448" s="532"/>
      <c r="T448" s="532"/>
      <c r="U448" s="532"/>
      <c r="V448" s="532"/>
      <c r="W448" s="532"/>
      <c r="X448" s="532"/>
      <c r="Y448" s="532"/>
      <c r="Z448" s="532"/>
    </row>
    <row r="449" spans="1:26" ht="15.75" hidden="1" customHeight="1">
      <c r="A449" s="532"/>
      <c r="B449" s="532"/>
      <c r="C449" s="532"/>
      <c r="D449" s="532"/>
      <c r="E449" s="532"/>
      <c r="F449" s="532"/>
      <c r="G449" s="532"/>
      <c r="H449" s="532"/>
      <c r="I449" s="532"/>
      <c r="J449" s="532"/>
      <c r="K449" s="532"/>
      <c r="L449" s="532"/>
      <c r="M449" s="532"/>
      <c r="N449" s="532"/>
      <c r="O449" s="532"/>
      <c r="P449" s="532"/>
      <c r="Q449" s="532"/>
      <c r="R449" s="532"/>
      <c r="S449" s="532"/>
      <c r="T449" s="532"/>
      <c r="U449" s="532"/>
      <c r="V449" s="532"/>
      <c r="W449" s="532"/>
      <c r="X449" s="532"/>
      <c r="Y449" s="532"/>
      <c r="Z449" s="532"/>
    </row>
    <row r="450" spans="1:26" ht="15.75" hidden="1" customHeight="1">
      <c r="A450" s="532"/>
      <c r="B450" s="532"/>
      <c r="C450" s="532"/>
      <c r="D450" s="532"/>
      <c r="E450" s="532"/>
      <c r="F450" s="532"/>
      <c r="G450" s="532"/>
      <c r="H450" s="532"/>
      <c r="I450" s="532"/>
      <c r="J450" s="532"/>
      <c r="K450" s="532"/>
      <c r="L450" s="532"/>
      <c r="M450" s="532"/>
      <c r="N450" s="532"/>
      <c r="O450" s="532"/>
      <c r="P450" s="532"/>
      <c r="Q450" s="532"/>
      <c r="R450" s="532"/>
      <c r="S450" s="532"/>
      <c r="T450" s="532"/>
      <c r="U450" s="532"/>
      <c r="V450" s="532"/>
      <c r="W450" s="532"/>
      <c r="X450" s="532"/>
      <c r="Y450" s="532"/>
      <c r="Z450" s="532"/>
    </row>
    <row r="451" spans="1:26" ht="15.75" hidden="1" customHeight="1">
      <c r="A451" s="532"/>
      <c r="B451" s="532"/>
      <c r="C451" s="532"/>
      <c r="D451" s="532"/>
      <c r="E451" s="532"/>
      <c r="F451" s="532"/>
      <c r="G451" s="532"/>
      <c r="H451" s="532"/>
      <c r="I451" s="532"/>
      <c r="J451" s="532"/>
      <c r="K451" s="532"/>
      <c r="L451" s="532"/>
      <c r="M451" s="532"/>
      <c r="N451" s="532"/>
      <c r="O451" s="532"/>
      <c r="P451" s="532"/>
      <c r="Q451" s="532"/>
      <c r="R451" s="532"/>
      <c r="S451" s="532"/>
      <c r="T451" s="532"/>
      <c r="U451" s="532"/>
      <c r="V451" s="532"/>
      <c r="W451" s="532"/>
      <c r="X451" s="532"/>
      <c r="Y451" s="532"/>
      <c r="Z451" s="532"/>
    </row>
    <row r="452" spans="1:26" ht="15.75" hidden="1" customHeight="1">
      <c r="A452" s="532"/>
      <c r="B452" s="532"/>
      <c r="C452" s="532"/>
      <c r="D452" s="532"/>
      <c r="E452" s="532"/>
      <c r="F452" s="532"/>
      <c r="G452" s="532"/>
      <c r="H452" s="532"/>
      <c r="I452" s="532"/>
      <c r="J452" s="532"/>
      <c r="K452" s="532"/>
      <c r="L452" s="532"/>
      <c r="M452" s="532"/>
      <c r="N452" s="532"/>
      <c r="O452" s="532"/>
      <c r="P452" s="532"/>
      <c r="Q452" s="532"/>
      <c r="R452" s="532"/>
      <c r="S452" s="532"/>
      <c r="T452" s="532"/>
      <c r="U452" s="532"/>
      <c r="V452" s="532"/>
      <c r="W452" s="532"/>
      <c r="X452" s="532"/>
      <c r="Y452" s="532"/>
      <c r="Z452" s="532"/>
    </row>
    <row r="453" spans="1:26" ht="15.75" hidden="1" customHeight="1">
      <c r="A453" s="532"/>
      <c r="B453" s="532"/>
      <c r="C453" s="532"/>
      <c r="D453" s="532"/>
      <c r="E453" s="532"/>
      <c r="F453" s="532"/>
      <c r="G453" s="532"/>
      <c r="H453" s="532"/>
      <c r="I453" s="532"/>
      <c r="J453" s="532"/>
      <c r="K453" s="532"/>
      <c r="L453" s="532"/>
      <c r="M453" s="532"/>
      <c r="N453" s="532"/>
      <c r="O453" s="532"/>
      <c r="P453" s="532"/>
      <c r="Q453" s="532"/>
      <c r="R453" s="532"/>
      <c r="S453" s="532"/>
      <c r="T453" s="532"/>
      <c r="U453" s="532"/>
      <c r="V453" s="532"/>
      <c r="W453" s="532"/>
      <c r="X453" s="532"/>
      <c r="Y453" s="532"/>
      <c r="Z453" s="532"/>
    </row>
    <row r="454" spans="1:26" ht="15.75" hidden="1" customHeight="1">
      <c r="A454" s="532"/>
      <c r="B454" s="532"/>
      <c r="C454" s="532"/>
      <c r="D454" s="532"/>
      <c r="E454" s="532"/>
      <c r="F454" s="532"/>
      <c r="G454" s="532"/>
      <c r="H454" s="532"/>
      <c r="I454" s="532"/>
      <c r="J454" s="532"/>
      <c r="K454" s="532"/>
      <c r="L454" s="532"/>
      <c r="M454" s="532"/>
      <c r="N454" s="532"/>
      <c r="O454" s="532"/>
      <c r="P454" s="532"/>
      <c r="Q454" s="532"/>
      <c r="R454" s="532"/>
      <c r="S454" s="532"/>
      <c r="T454" s="532"/>
      <c r="U454" s="532"/>
      <c r="V454" s="532"/>
      <c r="W454" s="532"/>
      <c r="X454" s="532"/>
      <c r="Y454" s="532"/>
      <c r="Z454" s="532"/>
    </row>
    <row r="455" spans="1:26" ht="15.75" hidden="1" customHeight="1">
      <c r="A455" s="532"/>
      <c r="B455" s="532"/>
      <c r="C455" s="532"/>
      <c r="D455" s="532"/>
      <c r="E455" s="532"/>
      <c r="F455" s="532"/>
      <c r="G455" s="532"/>
      <c r="H455" s="532"/>
      <c r="I455" s="532"/>
      <c r="J455" s="532"/>
      <c r="K455" s="532"/>
      <c r="L455" s="532"/>
      <c r="M455" s="532"/>
      <c r="N455" s="532"/>
      <c r="O455" s="532"/>
      <c r="P455" s="532"/>
      <c r="Q455" s="532"/>
      <c r="R455" s="532"/>
      <c r="S455" s="532"/>
      <c r="T455" s="532"/>
      <c r="U455" s="532"/>
      <c r="V455" s="532"/>
      <c r="W455" s="532"/>
      <c r="X455" s="532"/>
      <c r="Y455" s="532"/>
      <c r="Z455" s="532"/>
    </row>
    <row r="456" spans="1:26" ht="15.75" hidden="1" customHeight="1">
      <c r="A456" s="532"/>
      <c r="B456" s="532"/>
      <c r="C456" s="532"/>
      <c r="D456" s="532"/>
      <c r="E456" s="532"/>
      <c r="F456" s="532"/>
      <c r="G456" s="532"/>
      <c r="H456" s="532"/>
      <c r="I456" s="532"/>
      <c r="J456" s="532"/>
      <c r="K456" s="532"/>
      <c r="L456" s="532"/>
      <c r="M456" s="532"/>
      <c r="N456" s="532"/>
      <c r="O456" s="532"/>
      <c r="P456" s="532"/>
      <c r="Q456" s="532"/>
      <c r="R456" s="532"/>
      <c r="S456" s="532"/>
      <c r="T456" s="532"/>
      <c r="U456" s="532"/>
      <c r="V456" s="532"/>
      <c r="W456" s="532"/>
      <c r="X456" s="532"/>
      <c r="Y456" s="532"/>
      <c r="Z456" s="532"/>
    </row>
    <row r="457" spans="1:26" ht="15.75" hidden="1" customHeight="1">
      <c r="A457" s="532"/>
      <c r="B457" s="532"/>
      <c r="C457" s="532"/>
      <c r="D457" s="532"/>
      <c r="E457" s="532"/>
      <c r="F457" s="532"/>
      <c r="G457" s="532"/>
      <c r="H457" s="532"/>
      <c r="I457" s="532"/>
      <c r="J457" s="532"/>
      <c r="K457" s="532"/>
      <c r="L457" s="532"/>
      <c r="M457" s="532"/>
      <c r="N457" s="532"/>
      <c r="O457" s="532"/>
      <c r="P457" s="532"/>
      <c r="Q457" s="532"/>
      <c r="R457" s="532"/>
      <c r="S457" s="532"/>
      <c r="T457" s="532"/>
      <c r="U457" s="532"/>
      <c r="V457" s="532"/>
      <c r="W457" s="532"/>
      <c r="X457" s="532"/>
      <c r="Y457" s="532"/>
      <c r="Z457" s="532"/>
    </row>
    <row r="458" spans="1:26" ht="15.75" hidden="1" customHeight="1">
      <c r="A458" s="532"/>
      <c r="B458" s="532"/>
      <c r="C458" s="532"/>
      <c r="D458" s="532"/>
      <c r="E458" s="532"/>
      <c r="F458" s="532"/>
      <c r="G458" s="532"/>
      <c r="H458" s="532"/>
      <c r="I458" s="532"/>
      <c r="J458" s="532"/>
      <c r="K458" s="532"/>
      <c r="L458" s="532"/>
      <c r="M458" s="532"/>
      <c r="N458" s="532"/>
      <c r="O458" s="532"/>
      <c r="P458" s="532"/>
      <c r="Q458" s="532"/>
      <c r="R458" s="532"/>
      <c r="S458" s="532"/>
      <c r="T458" s="532"/>
      <c r="U458" s="532"/>
      <c r="V458" s="532"/>
      <c r="W458" s="532"/>
      <c r="X458" s="532"/>
      <c r="Y458" s="532"/>
      <c r="Z458" s="532"/>
    </row>
    <row r="459" spans="1:26" ht="15.75" hidden="1" customHeight="1">
      <c r="A459" s="532"/>
      <c r="B459" s="532"/>
      <c r="C459" s="532"/>
      <c r="D459" s="532"/>
      <c r="E459" s="532"/>
      <c r="F459" s="532"/>
      <c r="G459" s="532"/>
      <c r="H459" s="532"/>
      <c r="I459" s="532"/>
      <c r="J459" s="532"/>
      <c r="K459" s="532"/>
      <c r="L459" s="532"/>
      <c r="M459" s="532"/>
      <c r="N459" s="532"/>
      <c r="O459" s="532"/>
      <c r="P459" s="532"/>
      <c r="Q459" s="532"/>
      <c r="R459" s="532"/>
      <c r="S459" s="532"/>
      <c r="T459" s="532"/>
      <c r="U459" s="532"/>
      <c r="V459" s="532"/>
      <c r="W459" s="532"/>
      <c r="X459" s="532"/>
      <c r="Y459" s="532"/>
      <c r="Z459" s="532"/>
    </row>
    <row r="460" spans="1:26" ht="15.75" hidden="1" customHeight="1">
      <c r="A460" s="532"/>
      <c r="B460" s="532"/>
      <c r="C460" s="532"/>
      <c r="D460" s="532"/>
      <c r="E460" s="532"/>
      <c r="F460" s="532"/>
      <c r="G460" s="532"/>
      <c r="H460" s="532"/>
      <c r="I460" s="532"/>
      <c r="J460" s="532"/>
      <c r="K460" s="532"/>
      <c r="L460" s="532"/>
      <c r="M460" s="532"/>
      <c r="N460" s="532"/>
      <c r="O460" s="532"/>
      <c r="P460" s="532"/>
      <c r="Q460" s="532"/>
      <c r="R460" s="532"/>
      <c r="S460" s="532"/>
      <c r="T460" s="532"/>
      <c r="U460" s="532"/>
      <c r="V460" s="532"/>
      <c r="W460" s="532"/>
      <c r="X460" s="532"/>
      <c r="Y460" s="532"/>
      <c r="Z460" s="532"/>
    </row>
    <row r="461" spans="1:26" ht="15.75" hidden="1" customHeight="1">
      <c r="A461" s="532"/>
      <c r="B461" s="532"/>
      <c r="C461" s="532"/>
      <c r="D461" s="532"/>
      <c r="E461" s="532"/>
      <c r="F461" s="532"/>
      <c r="G461" s="532"/>
      <c r="H461" s="532"/>
      <c r="I461" s="532"/>
      <c r="J461" s="532"/>
      <c r="K461" s="532"/>
      <c r="L461" s="532"/>
      <c r="M461" s="532"/>
      <c r="N461" s="532"/>
      <c r="O461" s="532"/>
      <c r="P461" s="532"/>
      <c r="Q461" s="532"/>
      <c r="R461" s="532"/>
      <c r="S461" s="532"/>
      <c r="T461" s="532"/>
      <c r="U461" s="532"/>
      <c r="V461" s="532"/>
      <c r="W461" s="532"/>
      <c r="X461" s="532"/>
      <c r="Y461" s="532"/>
      <c r="Z461" s="532"/>
    </row>
    <row r="462" spans="1:26" ht="15.75" hidden="1" customHeight="1">
      <c r="A462" s="532"/>
      <c r="B462" s="532"/>
      <c r="C462" s="532"/>
      <c r="D462" s="532"/>
      <c r="E462" s="532"/>
      <c r="F462" s="532"/>
      <c r="G462" s="532"/>
      <c r="H462" s="532"/>
      <c r="I462" s="532"/>
      <c r="J462" s="532"/>
      <c r="K462" s="532"/>
      <c r="L462" s="532"/>
      <c r="M462" s="532"/>
      <c r="N462" s="532"/>
      <c r="O462" s="532"/>
      <c r="P462" s="532"/>
      <c r="Q462" s="532"/>
      <c r="R462" s="532"/>
      <c r="S462" s="532"/>
      <c r="T462" s="532"/>
      <c r="U462" s="532"/>
      <c r="V462" s="532"/>
      <c r="W462" s="532"/>
      <c r="X462" s="532"/>
      <c r="Y462" s="532"/>
      <c r="Z462" s="532"/>
    </row>
    <row r="463" spans="1:26" ht="15.75" hidden="1" customHeight="1">
      <c r="A463" s="532"/>
      <c r="B463" s="532"/>
      <c r="C463" s="532"/>
      <c r="D463" s="532"/>
      <c r="E463" s="532"/>
      <c r="F463" s="532"/>
      <c r="G463" s="532"/>
      <c r="H463" s="532"/>
      <c r="I463" s="532"/>
      <c r="J463" s="532"/>
      <c r="K463" s="532"/>
      <c r="L463" s="532"/>
      <c r="M463" s="532"/>
      <c r="N463" s="532"/>
      <c r="O463" s="532"/>
      <c r="P463" s="532"/>
      <c r="Q463" s="532"/>
      <c r="R463" s="532"/>
      <c r="S463" s="532"/>
      <c r="T463" s="532"/>
      <c r="U463" s="532"/>
      <c r="V463" s="532"/>
      <c r="W463" s="532"/>
      <c r="X463" s="532"/>
      <c r="Y463" s="532"/>
      <c r="Z463" s="532"/>
    </row>
    <row r="464" spans="1:26" ht="15.75" hidden="1" customHeight="1">
      <c r="A464" s="532"/>
      <c r="B464" s="532"/>
      <c r="C464" s="532"/>
      <c r="D464" s="532"/>
      <c r="E464" s="532"/>
      <c r="F464" s="532"/>
      <c r="G464" s="532"/>
      <c r="H464" s="532"/>
      <c r="I464" s="532"/>
      <c r="J464" s="532"/>
      <c r="K464" s="532"/>
      <c r="L464" s="532"/>
      <c r="M464" s="532"/>
      <c r="N464" s="532"/>
      <c r="O464" s="532"/>
      <c r="P464" s="532"/>
      <c r="Q464" s="532"/>
      <c r="R464" s="532"/>
      <c r="S464" s="532"/>
      <c r="T464" s="532"/>
      <c r="U464" s="532"/>
      <c r="V464" s="532"/>
      <c r="W464" s="532"/>
      <c r="X464" s="532"/>
      <c r="Y464" s="532"/>
      <c r="Z464" s="532"/>
    </row>
    <row r="465" spans="1:26" ht="15.75" hidden="1" customHeight="1">
      <c r="A465" s="532"/>
      <c r="B465" s="532"/>
      <c r="C465" s="532"/>
      <c r="D465" s="532"/>
      <c r="E465" s="532"/>
      <c r="F465" s="532"/>
      <c r="G465" s="532"/>
      <c r="H465" s="532"/>
      <c r="I465" s="532"/>
      <c r="J465" s="532"/>
      <c r="K465" s="532"/>
      <c r="L465" s="532"/>
      <c r="M465" s="532"/>
      <c r="N465" s="532"/>
      <c r="O465" s="532"/>
      <c r="P465" s="532"/>
      <c r="Q465" s="532"/>
      <c r="R465" s="532"/>
      <c r="S465" s="532"/>
      <c r="T465" s="532"/>
      <c r="U465" s="532"/>
      <c r="V465" s="532"/>
      <c r="W465" s="532"/>
      <c r="X465" s="532"/>
      <c r="Y465" s="532"/>
      <c r="Z465" s="532"/>
    </row>
    <row r="466" spans="1:26" ht="15.75" hidden="1" customHeight="1">
      <c r="A466" s="532"/>
      <c r="B466" s="532"/>
      <c r="C466" s="532"/>
      <c r="D466" s="532"/>
      <c r="E466" s="532"/>
      <c r="F466" s="532"/>
      <c r="G466" s="532"/>
      <c r="H466" s="532"/>
      <c r="I466" s="532"/>
      <c r="J466" s="532"/>
      <c r="K466" s="532"/>
      <c r="L466" s="532"/>
      <c r="M466" s="532"/>
      <c r="N466" s="532"/>
      <c r="O466" s="532"/>
      <c r="P466" s="532"/>
      <c r="Q466" s="532"/>
      <c r="R466" s="532"/>
      <c r="S466" s="532"/>
      <c r="T466" s="532"/>
      <c r="U466" s="532"/>
      <c r="V466" s="532"/>
      <c r="W466" s="532"/>
      <c r="X466" s="532"/>
      <c r="Y466" s="532"/>
      <c r="Z466" s="532"/>
    </row>
    <row r="467" spans="1:26" ht="15.75" hidden="1" customHeight="1">
      <c r="A467" s="532"/>
      <c r="B467" s="532"/>
      <c r="C467" s="532"/>
      <c r="D467" s="532"/>
      <c r="E467" s="532"/>
      <c r="F467" s="532"/>
      <c r="G467" s="532"/>
      <c r="H467" s="532"/>
      <c r="I467" s="532"/>
      <c r="J467" s="532"/>
      <c r="K467" s="532"/>
      <c r="L467" s="532"/>
      <c r="M467" s="532"/>
      <c r="N467" s="532"/>
      <c r="O467" s="532"/>
      <c r="P467" s="532"/>
      <c r="Q467" s="532"/>
      <c r="R467" s="532"/>
      <c r="S467" s="532"/>
      <c r="T467" s="532"/>
      <c r="U467" s="532"/>
      <c r="V467" s="532"/>
      <c r="W467" s="532"/>
      <c r="X467" s="532"/>
      <c r="Y467" s="532"/>
      <c r="Z467" s="532"/>
    </row>
    <row r="468" spans="1:26" ht="15.75" hidden="1" customHeight="1">
      <c r="A468" s="532"/>
      <c r="B468" s="532"/>
      <c r="C468" s="532"/>
      <c r="D468" s="532"/>
      <c r="E468" s="532"/>
      <c r="F468" s="532"/>
      <c r="G468" s="532"/>
      <c r="H468" s="532"/>
      <c r="I468" s="532"/>
      <c r="J468" s="532"/>
      <c r="K468" s="532"/>
      <c r="L468" s="532"/>
      <c r="M468" s="532"/>
      <c r="N468" s="532"/>
      <c r="O468" s="532"/>
      <c r="P468" s="532"/>
      <c r="Q468" s="532"/>
      <c r="R468" s="532"/>
      <c r="S468" s="532"/>
      <c r="T468" s="532"/>
      <c r="U468" s="532"/>
      <c r="V468" s="532"/>
      <c r="W468" s="532"/>
      <c r="X468" s="532"/>
      <c r="Y468" s="532"/>
      <c r="Z468" s="532"/>
    </row>
    <row r="469" spans="1:26" ht="15.75" hidden="1" customHeight="1">
      <c r="A469" s="532"/>
      <c r="B469" s="532"/>
      <c r="C469" s="532"/>
      <c r="D469" s="532"/>
      <c r="E469" s="532"/>
      <c r="F469" s="532"/>
      <c r="G469" s="532"/>
      <c r="H469" s="532"/>
      <c r="I469" s="532"/>
      <c r="J469" s="532"/>
      <c r="K469" s="532"/>
      <c r="L469" s="532"/>
      <c r="M469" s="532"/>
      <c r="N469" s="532"/>
      <c r="O469" s="532"/>
      <c r="P469" s="532"/>
      <c r="Q469" s="532"/>
      <c r="R469" s="532"/>
      <c r="S469" s="532"/>
      <c r="T469" s="532"/>
      <c r="U469" s="532"/>
      <c r="V469" s="532"/>
      <c r="W469" s="532"/>
      <c r="X469" s="532"/>
      <c r="Y469" s="532"/>
      <c r="Z469" s="532"/>
    </row>
    <row r="470" spans="1:26" ht="15.75" hidden="1" customHeight="1">
      <c r="A470" s="532"/>
      <c r="B470" s="532"/>
      <c r="C470" s="532"/>
      <c r="D470" s="532"/>
      <c r="E470" s="532"/>
      <c r="F470" s="532"/>
      <c r="G470" s="532"/>
      <c r="H470" s="532"/>
      <c r="I470" s="532"/>
      <c r="J470" s="532"/>
      <c r="K470" s="532"/>
      <c r="L470" s="532"/>
      <c r="M470" s="532"/>
      <c r="N470" s="532"/>
      <c r="O470" s="532"/>
      <c r="P470" s="532"/>
      <c r="Q470" s="532"/>
      <c r="R470" s="532"/>
      <c r="S470" s="532"/>
      <c r="T470" s="532"/>
      <c r="U470" s="532"/>
      <c r="V470" s="532"/>
      <c r="W470" s="532"/>
      <c r="X470" s="532"/>
      <c r="Y470" s="532"/>
      <c r="Z470" s="532"/>
    </row>
    <row r="471" spans="1:26" ht="15.75" hidden="1" customHeight="1">
      <c r="A471" s="532"/>
      <c r="B471" s="532"/>
      <c r="C471" s="532"/>
      <c r="D471" s="532"/>
      <c r="E471" s="532"/>
      <c r="F471" s="532"/>
      <c r="G471" s="532"/>
      <c r="H471" s="532"/>
      <c r="I471" s="532"/>
      <c r="J471" s="532"/>
      <c r="K471" s="532"/>
      <c r="L471" s="532"/>
      <c r="M471" s="532"/>
      <c r="N471" s="532"/>
      <c r="O471" s="532"/>
      <c r="P471" s="532"/>
      <c r="Q471" s="532"/>
      <c r="R471" s="532"/>
      <c r="S471" s="532"/>
      <c r="T471" s="532"/>
      <c r="U471" s="532"/>
      <c r="V471" s="532"/>
      <c r="W471" s="532"/>
      <c r="X471" s="532"/>
      <c r="Y471" s="532"/>
      <c r="Z471" s="532"/>
    </row>
    <row r="472" spans="1:26" ht="15.75" hidden="1" customHeight="1">
      <c r="A472" s="532"/>
      <c r="B472" s="532"/>
      <c r="C472" s="532"/>
      <c r="D472" s="532"/>
      <c r="E472" s="532"/>
      <c r="F472" s="532"/>
      <c r="G472" s="532"/>
      <c r="H472" s="532"/>
      <c r="I472" s="532"/>
      <c r="J472" s="532"/>
      <c r="K472" s="532"/>
      <c r="L472" s="532"/>
      <c r="M472" s="532"/>
      <c r="N472" s="532"/>
      <c r="O472" s="532"/>
      <c r="P472" s="532"/>
      <c r="Q472" s="532"/>
      <c r="R472" s="532"/>
      <c r="S472" s="532"/>
      <c r="T472" s="532"/>
      <c r="U472" s="532"/>
      <c r="V472" s="532"/>
      <c r="W472" s="532"/>
      <c r="X472" s="532"/>
      <c r="Y472" s="532"/>
      <c r="Z472" s="532"/>
    </row>
    <row r="473" spans="1:26" ht="15.75" hidden="1" customHeight="1">
      <c r="A473" s="532"/>
      <c r="B473" s="532"/>
      <c r="C473" s="532"/>
      <c r="D473" s="532"/>
      <c r="E473" s="532"/>
      <c r="F473" s="532"/>
      <c r="G473" s="532"/>
      <c r="H473" s="532"/>
      <c r="I473" s="532"/>
      <c r="J473" s="532"/>
      <c r="K473" s="532"/>
      <c r="L473" s="532"/>
      <c r="M473" s="532"/>
      <c r="N473" s="532"/>
      <c r="O473" s="532"/>
      <c r="P473" s="532"/>
      <c r="Q473" s="532"/>
      <c r="R473" s="532"/>
      <c r="S473" s="532"/>
      <c r="T473" s="532"/>
      <c r="U473" s="532"/>
      <c r="V473" s="532"/>
      <c r="W473" s="532"/>
      <c r="X473" s="532"/>
      <c r="Y473" s="532"/>
      <c r="Z473" s="532"/>
    </row>
    <row r="474" spans="1:26" ht="15.75" hidden="1" customHeight="1">
      <c r="A474" s="532"/>
      <c r="B474" s="532"/>
      <c r="C474" s="532"/>
      <c r="D474" s="532"/>
      <c r="E474" s="532"/>
      <c r="F474" s="532"/>
      <c r="G474" s="532"/>
      <c r="H474" s="532"/>
      <c r="I474" s="532"/>
      <c r="J474" s="532"/>
      <c r="K474" s="532"/>
      <c r="L474" s="532"/>
      <c r="M474" s="532"/>
      <c r="N474" s="532"/>
      <c r="O474" s="532"/>
      <c r="P474" s="532"/>
      <c r="Q474" s="532"/>
      <c r="R474" s="532"/>
      <c r="S474" s="532"/>
      <c r="T474" s="532"/>
      <c r="U474" s="532"/>
      <c r="V474" s="532"/>
      <c r="W474" s="532"/>
      <c r="X474" s="532"/>
      <c r="Y474" s="532"/>
      <c r="Z474" s="532"/>
    </row>
    <row r="475" spans="1:26" ht="15.75" hidden="1" customHeight="1">
      <c r="A475" s="532"/>
      <c r="B475" s="532"/>
      <c r="C475" s="532"/>
      <c r="D475" s="532"/>
      <c r="E475" s="532"/>
      <c r="F475" s="532"/>
      <c r="G475" s="532"/>
      <c r="H475" s="532"/>
      <c r="I475" s="532"/>
      <c r="J475" s="532"/>
      <c r="K475" s="532"/>
      <c r="L475" s="532"/>
      <c r="M475" s="532"/>
      <c r="N475" s="532"/>
      <c r="O475" s="532"/>
      <c r="P475" s="532"/>
      <c r="Q475" s="532"/>
      <c r="R475" s="532"/>
      <c r="S475" s="532"/>
      <c r="T475" s="532"/>
      <c r="U475" s="532"/>
      <c r="V475" s="532"/>
      <c r="W475" s="532"/>
      <c r="X475" s="532"/>
      <c r="Y475" s="532"/>
      <c r="Z475" s="532"/>
    </row>
    <row r="476" spans="1:26" ht="15.75" hidden="1" customHeight="1">
      <c r="A476" s="532"/>
      <c r="B476" s="532"/>
      <c r="C476" s="532"/>
      <c r="D476" s="532"/>
      <c r="E476" s="532"/>
      <c r="F476" s="532"/>
      <c r="G476" s="532"/>
      <c r="H476" s="532"/>
      <c r="I476" s="532"/>
      <c r="J476" s="532"/>
      <c r="K476" s="532"/>
      <c r="L476" s="532"/>
      <c r="M476" s="532"/>
      <c r="N476" s="532"/>
      <c r="O476" s="532"/>
      <c r="P476" s="532"/>
      <c r="Q476" s="532"/>
      <c r="R476" s="532"/>
      <c r="S476" s="532"/>
      <c r="T476" s="532"/>
      <c r="U476" s="532"/>
      <c r="V476" s="532"/>
      <c r="W476" s="532"/>
      <c r="X476" s="532"/>
      <c r="Y476" s="532"/>
      <c r="Z476" s="532"/>
    </row>
    <row r="477" spans="1:26" ht="15.75" hidden="1" customHeight="1">
      <c r="A477" s="532"/>
      <c r="B477" s="532"/>
      <c r="C477" s="532"/>
      <c r="D477" s="532"/>
      <c r="E477" s="532"/>
      <c r="F477" s="532"/>
      <c r="G477" s="532"/>
      <c r="H477" s="532"/>
      <c r="I477" s="532"/>
      <c r="J477" s="532"/>
      <c r="K477" s="532"/>
      <c r="L477" s="532"/>
      <c r="M477" s="532"/>
      <c r="N477" s="532"/>
      <c r="O477" s="532"/>
      <c r="P477" s="532"/>
      <c r="Q477" s="532"/>
      <c r="R477" s="532"/>
      <c r="S477" s="532"/>
      <c r="T477" s="532"/>
      <c r="U477" s="532"/>
      <c r="V477" s="532"/>
      <c r="W477" s="532"/>
      <c r="X477" s="532"/>
      <c r="Y477" s="532"/>
      <c r="Z477" s="532"/>
    </row>
    <row r="478" spans="1:26" ht="15.75" hidden="1" customHeight="1">
      <c r="A478" s="532"/>
      <c r="B478" s="532"/>
      <c r="C478" s="532"/>
      <c r="D478" s="532"/>
      <c r="E478" s="532"/>
      <c r="F478" s="532"/>
      <c r="G478" s="532"/>
      <c r="H478" s="532"/>
      <c r="I478" s="532"/>
      <c r="J478" s="532"/>
      <c r="K478" s="532"/>
      <c r="L478" s="532"/>
      <c r="M478" s="532"/>
      <c r="N478" s="532"/>
      <c r="O478" s="532"/>
      <c r="P478" s="532"/>
      <c r="Q478" s="532"/>
      <c r="R478" s="532"/>
      <c r="S478" s="532"/>
      <c r="T478" s="532"/>
      <c r="U478" s="532"/>
      <c r="V478" s="532"/>
      <c r="W478" s="532"/>
      <c r="X478" s="532"/>
      <c r="Y478" s="532"/>
      <c r="Z478" s="532"/>
    </row>
    <row r="479" spans="1:26" ht="15.75" hidden="1" customHeight="1">
      <c r="A479" s="532"/>
      <c r="B479" s="532"/>
      <c r="C479" s="532"/>
      <c r="D479" s="532"/>
      <c r="E479" s="532"/>
      <c r="F479" s="532"/>
      <c r="G479" s="532"/>
      <c r="H479" s="532"/>
      <c r="I479" s="532"/>
      <c r="J479" s="532"/>
      <c r="K479" s="532"/>
      <c r="L479" s="532"/>
      <c r="M479" s="532"/>
      <c r="N479" s="532"/>
      <c r="O479" s="532"/>
      <c r="P479" s="532"/>
      <c r="Q479" s="532"/>
      <c r="R479" s="532"/>
      <c r="S479" s="532"/>
      <c r="T479" s="532"/>
      <c r="U479" s="532"/>
      <c r="V479" s="532"/>
      <c r="W479" s="532"/>
      <c r="X479" s="532"/>
      <c r="Y479" s="532"/>
      <c r="Z479" s="532"/>
    </row>
    <row r="480" spans="1:26" ht="15.75" hidden="1" customHeight="1">
      <c r="A480" s="532"/>
      <c r="B480" s="532"/>
      <c r="C480" s="532"/>
      <c r="D480" s="532"/>
      <c r="E480" s="532"/>
      <c r="F480" s="532"/>
      <c r="G480" s="532"/>
      <c r="H480" s="532"/>
      <c r="I480" s="532"/>
      <c r="J480" s="532"/>
      <c r="K480" s="532"/>
      <c r="L480" s="532"/>
      <c r="M480" s="532"/>
      <c r="N480" s="532"/>
      <c r="O480" s="532"/>
      <c r="P480" s="532"/>
      <c r="Q480" s="532"/>
      <c r="R480" s="532"/>
      <c r="S480" s="532"/>
      <c r="T480" s="532"/>
      <c r="U480" s="532"/>
      <c r="V480" s="532"/>
      <c r="W480" s="532"/>
      <c r="X480" s="532"/>
      <c r="Y480" s="532"/>
      <c r="Z480" s="532"/>
    </row>
    <row r="481" spans="1:26" ht="15.75" hidden="1" customHeight="1">
      <c r="A481" s="532"/>
      <c r="B481" s="532"/>
      <c r="C481" s="532"/>
      <c r="D481" s="532"/>
      <c r="E481" s="532"/>
      <c r="F481" s="532"/>
      <c r="G481" s="532"/>
      <c r="H481" s="532"/>
      <c r="I481" s="532"/>
      <c r="J481" s="532"/>
      <c r="K481" s="532"/>
      <c r="L481" s="532"/>
      <c r="M481" s="532"/>
      <c r="N481" s="532"/>
      <c r="O481" s="532"/>
      <c r="P481" s="532"/>
      <c r="Q481" s="532"/>
      <c r="R481" s="532"/>
      <c r="S481" s="532"/>
      <c r="T481" s="532"/>
      <c r="U481" s="532"/>
      <c r="V481" s="532"/>
      <c r="W481" s="532"/>
      <c r="X481" s="532"/>
      <c r="Y481" s="532"/>
      <c r="Z481" s="532"/>
    </row>
    <row r="482" spans="1:26" ht="15.75" hidden="1" customHeight="1">
      <c r="A482" s="532"/>
      <c r="B482" s="532"/>
      <c r="C482" s="532"/>
      <c r="D482" s="532"/>
      <c r="E482" s="532"/>
      <c r="F482" s="532"/>
      <c r="G482" s="532"/>
      <c r="H482" s="532"/>
      <c r="I482" s="532"/>
      <c r="J482" s="532"/>
      <c r="K482" s="532"/>
      <c r="L482" s="532"/>
      <c r="M482" s="532"/>
      <c r="N482" s="532"/>
      <c r="O482" s="532"/>
      <c r="P482" s="532"/>
      <c r="Q482" s="532"/>
      <c r="R482" s="532"/>
      <c r="S482" s="532"/>
      <c r="T482" s="532"/>
      <c r="U482" s="532"/>
      <c r="V482" s="532"/>
      <c r="W482" s="532"/>
      <c r="X482" s="532"/>
      <c r="Y482" s="532"/>
      <c r="Z482" s="532"/>
    </row>
    <row r="483" spans="1:26" ht="15.75" hidden="1" customHeight="1">
      <c r="A483" s="532"/>
      <c r="B483" s="532"/>
      <c r="C483" s="532"/>
      <c r="D483" s="532"/>
      <c r="E483" s="532"/>
      <c r="F483" s="532"/>
      <c r="G483" s="532"/>
      <c r="H483" s="532"/>
      <c r="I483" s="532"/>
      <c r="J483" s="532"/>
      <c r="K483" s="532"/>
      <c r="L483" s="532"/>
      <c r="M483" s="532"/>
      <c r="N483" s="532"/>
      <c r="O483" s="532"/>
      <c r="P483" s="532"/>
      <c r="Q483" s="532"/>
      <c r="R483" s="532"/>
      <c r="S483" s="532"/>
      <c r="T483" s="532"/>
      <c r="U483" s="532"/>
      <c r="V483" s="532"/>
      <c r="W483" s="532"/>
      <c r="X483" s="532"/>
      <c r="Y483" s="532"/>
      <c r="Z483" s="532"/>
    </row>
    <row r="484" spans="1:26" ht="15.75" hidden="1" customHeight="1">
      <c r="A484" s="532"/>
      <c r="B484" s="532"/>
      <c r="C484" s="532"/>
      <c r="D484" s="532"/>
      <c r="E484" s="532"/>
      <c r="F484" s="532"/>
      <c r="G484" s="532"/>
      <c r="H484" s="532"/>
      <c r="I484" s="532"/>
      <c r="J484" s="532"/>
      <c r="K484" s="532"/>
      <c r="L484" s="532"/>
      <c r="M484" s="532"/>
      <c r="N484" s="532"/>
      <c r="O484" s="532"/>
      <c r="P484" s="532"/>
      <c r="Q484" s="532"/>
      <c r="R484" s="532"/>
      <c r="S484" s="532"/>
      <c r="T484" s="532"/>
      <c r="U484" s="532"/>
      <c r="V484" s="532"/>
      <c r="W484" s="532"/>
      <c r="X484" s="532"/>
      <c r="Y484" s="532"/>
      <c r="Z484" s="532"/>
    </row>
    <row r="485" spans="1:26" ht="15.75" hidden="1" customHeight="1">
      <c r="A485" s="532"/>
      <c r="B485" s="532"/>
      <c r="C485" s="532"/>
      <c r="D485" s="532"/>
      <c r="E485" s="532"/>
      <c r="F485" s="532"/>
      <c r="G485" s="532"/>
      <c r="H485" s="532"/>
      <c r="I485" s="532"/>
      <c r="J485" s="532"/>
      <c r="K485" s="532"/>
      <c r="L485" s="532"/>
      <c r="M485" s="532"/>
      <c r="N485" s="532"/>
      <c r="O485" s="532"/>
      <c r="P485" s="532"/>
      <c r="Q485" s="532"/>
      <c r="R485" s="532"/>
      <c r="S485" s="532"/>
      <c r="T485" s="532"/>
      <c r="U485" s="532"/>
      <c r="V485" s="532"/>
      <c r="W485" s="532"/>
      <c r="X485" s="532"/>
      <c r="Y485" s="532"/>
      <c r="Z485" s="532"/>
    </row>
    <row r="486" spans="1:26" ht="15.75" hidden="1" customHeight="1">
      <c r="A486" s="532"/>
      <c r="B486" s="532"/>
      <c r="C486" s="532"/>
      <c r="D486" s="532"/>
      <c r="E486" s="532"/>
      <c r="F486" s="532"/>
      <c r="G486" s="532"/>
      <c r="H486" s="532"/>
      <c r="I486" s="532"/>
      <c r="J486" s="532"/>
      <c r="K486" s="532"/>
      <c r="L486" s="532"/>
      <c r="M486" s="532"/>
      <c r="N486" s="532"/>
      <c r="O486" s="532"/>
      <c r="P486" s="532"/>
      <c r="Q486" s="532"/>
      <c r="R486" s="532"/>
      <c r="S486" s="532"/>
      <c r="T486" s="532"/>
      <c r="U486" s="532"/>
      <c r="V486" s="532"/>
      <c r="W486" s="532"/>
      <c r="X486" s="532"/>
      <c r="Y486" s="532"/>
      <c r="Z486" s="532"/>
    </row>
    <row r="487" spans="1:26" ht="15.75" hidden="1" customHeight="1">
      <c r="A487" s="532"/>
      <c r="B487" s="532"/>
      <c r="C487" s="532"/>
      <c r="D487" s="532"/>
      <c r="E487" s="532"/>
      <c r="F487" s="532"/>
      <c r="G487" s="532"/>
      <c r="H487" s="532"/>
      <c r="I487" s="532"/>
      <c r="J487" s="532"/>
      <c r="K487" s="532"/>
      <c r="L487" s="532"/>
      <c r="M487" s="532"/>
      <c r="N487" s="532"/>
      <c r="O487" s="532"/>
      <c r="P487" s="532"/>
      <c r="Q487" s="532"/>
      <c r="R487" s="532"/>
      <c r="S487" s="532"/>
      <c r="T487" s="532"/>
      <c r="U487" s="532"/>
      <c r="V487" s="532"/>
      <c r="W487" s="532"/>
      <c r="X487" s="532"/>
      <c r="Y487" s="532"/>
      <c r="Z487" s="532"/>
    </row>
    <row r="488" spans="1:26" ht="15.75" hidden="1" customHeight="1">
      <c r="A488" s="532"/>
      <c r="B488" s="532"/>
      <c r="C488" s="532"/>
      <c r="D488" s="532"/>
      <c r="E488" s="532"/>
      <c r="F488" s="532"/>
      <c r="G488" s="532"/>
      <c r="H488" s="532"/>
      <c r="I488" s="532"/>
      <c r="J488" s="532"/>
      <c r="K488" s="532"/>
      <c r="L488" s="532"/>
      <c r="M488" s="532"/>
      <c r="N488" s="532"/>
      <c r="O488" s="532"/>
      <c r="P488" s="532"/>
      <c r="Q488" s="532"/>
      <c r="R488" s="532"/>
      <c r="S488" s="532"/>
      <c r="T488" s="532"/>
      <c r="U488" s="532"/>
      <c r="V488" s="532"/>
      <c r="W488" s="532"/>
      <c r="X488" s="532"/>
      <c r="Y488" s="532"/>
      <c r="Z488" s="532"/>
    </row>
    <row r="489" spans="1:26" ht="15.75" hidden="1" customHeight="1">
      <c r="A489" s="532"/>
      <c r="B489" s="532"/>
      <c r="C489" s="532"/>
      <c r="D489" s="532"/>
      <c r="E489" s="532"/>
      <c r="F489" s="532"/>
      <c r="G489" s="532"/>
      <c r="H489" s="532"/>
      <c r="I489" s="532"/>
      <c r="J489" s="532"/>
      <c r="K489" s="532"/>
      <c r="L489" s="532"/>
      <c r="M489" s="532"/>
      <c r="N489" s="532"/>
      <c r="O489" s="532"/>
      <c r="P489" s="532"/>
      <c r="Q489" s="532"/>
      <c r="R489" s="532"/>
      <c r="S489" s="532"/>
      <c r="T489" s="532"/>
      <c r="U489" s="532"/>
      <c r="V489" s="532"/>
      <c r="W489" s="532"/>
      <c r="X489" s="532"/>
      <c r="Y489" s="532"/>
      <c r="Z489" s="532"/>
    </row>
    <row r="490" spans="1:26" ht="15.75" hidden="1" customHeight="1">
      <c r="A490" s="532"/>
      <c r="B490" s="532"/>
      <c r="C490" s="532"/>
      <c r="D490" s="532"/>
      <c r="E490" s="532"/>
      <c r="F490" s="532"/>
      <c r="G490" s="532"/>
      <c r="H490" s="532"/>
      <c r="I490" s="532"/>
      <c r="J490" s="532"/>
      <c r="K490" s="532"/>
      <c r="L490" s="532"/>
      <c r="M490" s="532"/>
      <c r="N490" s="532"/>
      <c r="O490" s="532"/>
      <c r="P490" s="532"/>
      <c r="Q490" s="532"/>
      <c r="R490" s="532"/>
      <c r="S490" s="532"/>
      <c r="T490" s="532"/>
      <c r="U490" s="532"/>
      <c r="V490" s="532"/>
      <c r="W490" s="532"/>
      <c r="X490" s="532"/>
      <c r="Y490" s="532"/>
      <c r="Z490" s="532"/>
    </row>
    <row r="491" spans="1:26" ht="15.75" hidden="1" customHeight="1">
      <c r="A491" s="532"/>
      <c r="B491" s="532"/>
      <c r="C491" s="532"/>
      <c r="D491" s="532"/>
      <c r="E491" s="532"/>
      <c r="F491" s="532"/>
      <c r="G491" s="532"/>
      <c r="H491" s="532"/>
      <c r="I491" s="532"/>
      <c r="J491" s="532"/>
      <c r="K491" s="532"/>
      <c r="L491" s="532"/>
      <c r="M491" s="532"/>
      <c r="N491" s="532"/>
      <c r="O491" s="532"/>
      <c r="P491" s="532"/>
      <c r="Q491" s="532"/>
      <c r="R491" s="532"/>
      <c r="S491" s="532"/>
      <c r="T491" s="532"/>
      <c r="U491" s="532"/>
      <c r="V491" s="532"/>
      <c r="W491" s="532"/>
      <c r="X491" s="532"/>
      <c r="Y491" s="532"/>
      <c r="Z491" s="532"/>
    </row>
    <row r="492" spans="1:26" ht="15.75" hidden="1" customHeight="1">
      <c r="A492" s="532"/>
      <c r="B492" s="532"/>
      <c r="C492" s="532"/>
      <c r="D492" s="532"/>
      <c r="E492" s="532"/>
      <c r="F492" s="532"/>
      <c r="G492" s="532"/>
      <c r="H492" s="532"/>
      <c r="I492" s="532"/>
      <c r="J492" s="532"/>
      <c r="K492" s="532"/>
      <c r="L492" s="532"/>
      <c r="M492" s="532"/>
      <c r="N492" s="532"/>
      <c r="O492" s="532"/>
      <c r="P492" s="532"/>
      <c r="Q492" s="532"/>
      <c r="R492" s="532"/>
      <c r="S492" s="532"/>
      <c r="T492" s="532"/>
      <c r="U492" s="532"/>
      <c r="V492" s="532"/>
      <c r="W492" s="532"/>
      <c r="X492" s="532"/>
      <c r="Y492" s="532"/>
      <c r="Z492" s="532"/>
    </row>
    <row r="493" spans="1:26" ht="15.75" hidden="1" customHeight="1">
      <c r="A493" s="532"/>
      <c r="B493" s="532"/>
      <c r="C493" s="532"/>
      <c r="D493" s="532"/>
      <c r="E493" s="532"/>
      <c r="F493" s="532"/>
      <c r="G493" s="532"/>
      <c r="H493" s="532"/>
      <c r="I493" s="532"/>
      <c r="J493" s="532"/>
      <c r="K493" s="532"/>
      <c r="L493" s="532"/>
      <c r="M493" s="532"/>
      <c r="N493" s="532"/>
      <c r="O493" s="532"/>
      <c r="P493" s="532"/>
      <c r="Q493" s="532"/>
      <c r="R493" s="532"/>
      <c r="S493" s="532"/>
      <c r="T493" s="532"/>
      <c r="U493" s="532"/>
      <c r="V493" s="532"/>
      <c r="W493" s="532"/>
      <c r="X493" s="532"/>
      <c r="Y493" s="532"/>
      <c r="Z493" s="532"/>
    </row>
    <row r="494" spans="1:26" ht="15.75" hidden="1" customHeight="1">
      <c r="A494" s="532"/>
      <c r="B494" s="532"/>
      <c r="C494" s="532"/>
      <c r="D494" s="532"/>
      <c r="E494" s="532"/>
      <c r="F494" s="532"/>
      <c r="G494" s="532"/>
      <c r="H494" s="532"/>
      <c r="I494" s="532"/>
      <c r="J494" s="532"/>
      <c r="K494" s="532"/>
      <c r="L494" s="532"/>
      <c r="M494" s="532"/>
      <c r="N494" s="532"/>
      <c r="O494" s="532"/>
      <c r="P494" s="532"/>
      <c r="Q494" s="532"/>
      <c r="R494" s="532"/>
      <c r="S494" s="532"/>
      <c r="T494" s="532"/>
      <c r="U494" s="532"/>
      <c r="V494" s="532"/>
      <c r="W494" s="532"/>
      <c r="X494" s="532"/>
      <c r="Y494" s="532"/>
      <c r="Z494" s="532"/>
    </row>
    <row r="495" spans="1:26" ht="15.75" hidden="1" customHeight="1">
      <c r="A495" s="532"/>
      <c r="B495" s="532"/>
      <c r="C495" s="532"/>
      <c r="D495" s="532"/>
      <c r="E495" s="532"/>
      <c r="F495" s="532"/>
      <c r="G495" s="532"/>
      <c r="H495" s="532"/>
      <c r="I495" s="532"/>
      <c r="J495" s="532"/>
      <c r="K495" s="532"/>
      <c r="L495" s="532"/>
      <c r="M495" s="532"/>
      <c r="N495" s="532"/>
      <c r="O495" s="532"/>
      <c r="P495" s="532"/>
      <c r="Q495" s="532"/>
      <c r="R495" s="532"/>
      <c r="S495" s="532"/>
      <c r="T495" s="532"/>
      <c r="U495" s="532"/>
      <c r="V495" s="532"/>
      <c r="W495" s="532"/>
      <c r="X495" s="532"/>
      <c r="Y495" s="532"/>
      <c r="Z495" s="532"/>
    </row>
    <row r="496" spans="1:26" ht="15.75" hidden="1" customHeight="1">
      <c r="A496" s="532"/>
      <c r="B496" s="532"/>
      <c r="C496" s="532"/>
      <c r="D496" s="532"/>
      <c r="E496" s="532"/>
      <c r="F496" s="532"/>
      <c r="G496" s="532"/>
      <c r="H496" s="532"/>
      <c r="I496" s="532"/>
      <c r="J496" s="532"/>
      <c r="K496" s="532"/>
      <c r="L496" s="532"/>
      <c r="M496" s="532"/>
      <c r="N496" s="532"/>
      <c r="O496" s="532"/>
      <c r="P496" s="532"/>
      <c r="Q496" s="532"/>
      <c r="R496" s="532"/>
      <c r="S496" s="532"/>
      <c r="T496" s="532"/>
      <c r="U496" s="532"/>
      <c r="V496" s="532"/>
      <c r="W496" s="532"/>
      <c r="X496" s="532"/>
      <c r="Y496" s="532"/>
      <c r="Z496" s="532"/>
    </row>
    <row r="497" spans="1:26" ht="15.75" hidden="1" customHeight="1">
      <c r="A497" s="532"/>
      <c r="B497" s="532"/>
      <c r="C497" s="532"/>
      <c r="D497" s="532"/>
      <c r="E497" s="532"/>
      <c r="F497" s="532"/>
      <c r="G497" s="532"/>
      <c r="H497" s="532"/>
      <c r="I497" s="532"/>
      <c r="J497" s="532"/>
      <c r="K497" s="532"/>
      <c r="L497" s="532"/>
      <c r="M497" s="532"/>
      <c r="N497" s="532"/>
      <c r="O497" s="532"/>
      <c r="P497" s="532"/>
      <c r="Q497" s="532"/>
      <c r="R497" s="532"/>
      <c r="S497" s="532"/>
      <c r="T497" s="532"/>
      <c r="U497" s="532"/>
      <c r="V497" s="532"/>
      <c r="W497" s="532"/>
      <c r="X497" s="532"/>
      <c r="Y497" s="532"/>
      <c r="Z497" s="532"/>
    </row>
    <row r="498" spans="1:26" ht="15.75" hidden="1" customHeight="1">
      <c r="A498" s="532"/>
      <c r="B498" s="532"/>
      <c r="C498" s="532"/>
      <c r="D498" s="532"/>
      <c r="E498" s="532"/>
      <c r="F498" s="532"/>
      <c r="G498" s="532"/>
      <c r="H498" s="532"/>
      <c r="I498" s="532"/>
      <c r="J498" s="532"/>
      <c r="K498" s="532"/>
      <c r="L498" s="532"/>
      <c r="M498" s="532"/>
      <c r="N498" s="532"/>
      <c r="O498" s="532"/>
      <c r="P498" s="532"/>
      <c r="Q498" s="532"/>
      <c r="R498" s="532"/>
      <c r="S498" s="532"/>
      <c r="T498" s="532"/>
      <c r="U498" s="532"/>
      <c r="V498" s="532"/>
      <c r="W498" s="532"/>
      <c r="X498" s="532"/>
      <c r="Y498" s="532"/>
      <c r="Z498" s="532"/>
    </row>
    <row r="499" spans="1:26" ht="15.75" hidden="1" customHeight="1">
      <c r="A499" s="532"/>
      <c r="B499" s="532"/>
      <c r="C499" s="532"/>
      <c r="D499" s="532"/>
      <c r="E499" s="532"/>
      <c r="F499" s="532"/>
      <c r="G499" s="532"/>
      <c r="H499" s="532"/>
      <c r="I499" s="532"/>
      <c r="J499" s="532"/>
      <c r="K499" s="532"/>
      <c r="L499" s="532"/>
      <c r="M499" s="532"/>
      <c r="N499" s="532"/>
      <c r="O499" s="532"/>
      <c r="P499" s="532"/>
      <c r="Q499" s="532"/>
      <c r="R499" s="532"/>
      <c r="S499" s="532"/>
      <c r="T499" s="532"/>
      <c r="U499" s="532"/>
      <c r="V499" s="532"/>
      <c r="W499" s="532"/>
      <c r="X499" s="532"/>
      <c r="Y499" s="532"/>
      <c r="Z499" s="532"/>
    </row>
    <row r="500" spans="1:26" ht="15.75" hidden="1" customHeight="1">
      <c r="A500" s="532"/>
      <c r="B500" s="532"/>
      <c r="C500" s="532"/>
      <c r="D500" s="532"/>
      <c r="E500" s="532"/>
      <c r="F500" s="532"/>
      <c r="G500" s="532"/>
      <c r="H500" s="532"/>
      <c r="I500" s="532"/>
      <c r="J500" s="532"/>
      <c r="K500" s="532"/>
      <c r="L500" s="532"/>
      <c r="M500" s="532"/>
      <c r="N500" s="532"/>
      <c r="O500" s="532"/>
      <c r="P500" s="532"/>
      <c r="Q500" s="532"/>
      <c r="R500" s="532"/>
      <c r="S500" s="532"/>
      <c r="T500" s="532"/>
      <c r="U500" s="532"/>
      <c r="V500" s="532"/>
      <c r="W500" s="532"/>
      <c r="X500" s="532"/>
      <c r="Y500" s="532"/>
      <c r="Z500" s="532"/>
    </row>
    <row r="501" spans="1:26" ht="15.75" hidden="1" customHeight="1">
      <c r="A501" s="532"/>
      <c r="B501" s="532"/>
      <c r="C501" s="532"/>
      <c r="D501" s="532"/>
      <c r="E501" s="532"/>
      <c r="F501" s="532"/>
      <c r="G501" s="532"/>
      <c r="H501" s="532"/>
      <c r="I501" s="532"/>
      <c r="J501" s="532"/>
      <c r="K501" s="532"/>
      <c r="L501" s="532"/>
      <c r="M501" s="532"/>
      <c r="N501" s="532"/>
      <c r="O501" s="532"/>
      <c r="P501" s="532"/>
      <c r="Q501" s="532"/>
      <c r="R501" s="532"/>
      <c r="S501" s="532"/>
      <c r="T501" s="532"/>
      <c r="U501" s="532"/>
      <c r="V501" s="532"/>
      <c r="W501" s="532"/>
      <c r="X501" s="532"/>
      <c r="Y501" s="532"/>
      <c r="Z501" s="532"/>
    </row>
    <row r="502" spans="1:26" ht="15.75" hidden="1" customHeight="1">
      <c r="A502" s="532"/>
      <c r="B502" s="532"/>
      <c r="C502" s="532"/>
      <c r="D502" s="532"/>
      <c r="E502" s="532"/>
      <c r="F502" s="532"/>
      <c r="G502" s="532"/>
      <c r="H502" s="532"/>
      <c r="I502" s="532"/>
      <c r="J502" s="532"/>
      <c r="K502" s="532"/>
      <c r="L502" s="532"/>
      <c r="M502" s="532"/>
      <c r="N502" s="532"/>
      <c r="O502" s="532"/>
      <c r="P502" s="532"/>
      <c r="Q502" s="532"/>
      <c r="R502" s="532"/>
      <c r="S502" s="532"/>
      <c r="T502" s="532"/>
      <c r="U502" s="532"/>
      <c r="V502" s="532"/>
      <c r="W502" s="532"/>
      <c r="X502" s="532"/>
      <c r="Y502" s="532"/>
      <c r="Z502" s="532"/>
    </row>
    <row r="503" spans="1:26" ht="15.75" hidden="1" customHeight="1">
      <c r="A503" s="532"/>
      <c r="B503" s="532"/>
      <c r="C503" s="532"/>
      <c r="D503" s="532"/>
      <c r="E503" s="532"/>
      <c r="F503" s="532"/>
      <c r="G503" s="532"/>
      <c r="H503" s="532"/>
      <c r="I503" s="532"/>
      <c r="J503" s="532"/>
      <c r="K503" s="532"/>
      <c r="L503" s="532"/>
      <c r="M503" s="532"/>
      <c r="N503" s="532"/>
      <c r="O503" s="532"/>
      <c r="P503" s="532"/>
      <c r="Q503" s="532"/>
      <c r="R503" s="532"/>
      <c r="S503" s="532"/>
      <c r="T503" s="532"/>
      <c r="U503" s="532"/>
      <c r="V503" s="532"/>
      <c r="W503" s="532"/>
      <c r="X503" s="532"/>
      <c r="Y503" s="532"/>
      <c r="Z503" s="532"/>
    </row>
    <row r="504" spans="1:26" ht="15.75" hidden="1" customHeight="1">
      <c r="A504" s="532"/>
      <c r="B504" s="532"/>
      <c r="C504" s="532"/>
      <c r="D504" s="532"/>
      <c r="E504" s="532"/>
      <c r="F504" s="532"/>
      <c r="G504" s="532"/>
      <c r="H504" s="532"/>
      <c r="I504" s="532"/>
      <c r="J504" s="532"/>
      <c r="K504" s="532"/>
      <c r="L504" s="532"/>
      <c r="M504" s="532"/>
      <c r="N504" s="532"/>
      <c r="O504" s="532"/>
      <c r="P504" s="532"/>
      <c r="Q504" s="532"/>
      <c r="R504" s="532"/>
      <c r="S504" s="532"/>
      <c r="T504" s="532"/>
      <c r="U504" s="532"/>
      <c r="V504" s="532"/>
      <c r="W504" s="532"/>
      <c r="X504" s="532"/>
      <c r="Y504" s="532"/>
      <c r="Z504" s="532"/>
    </row>
    <row r="505" spans="1:26" ht="15.75" hidden="1" customHeight="1">
      <c r="A505" s="532"/>
      <c r="B505" s="532"/>
      <c r="C505" s="532"/>
      <c r="D505" s="532"/>
      <c r="E505" s="532"/>
      <c r="F505" s="532"/>
      <c r="G505" s="532"/>
      <c r="H505" s="532"/>
      <c r="I505" s="532"/>
      <c r="J505" s="532"/>
      <c r="K505" s="532"/>
      <c r="L505" s="532"/>
      <c r="M505" s="532"/>
      <c r="N505" s="532"/>
      <c r="O505" s="532"/>
      <c r="P505" s="532"/>
      <c r="Q505" s="532"/>
      <c r="R505" s="532"/>
      <c r="S505" s="532"/>
      <c r="T505" s="532"/>
      <c r="U505" s="532"/>
      <c r="V505" s="532"/>
      <c r="W505" s="532"/>
      <c r="X505" s="532"/>
      <c r="Y505" s="532"/>
      <c r="Z505" s="532"/>
    </row>
    <row r="506" spans="1:26" ht="15.75" hidden="1" customHeight="1">
      <c r="A506" s="532"/>
      <c r="B506" s="532"/>
      <c r="C506" s="532"/>
      <c r="D506" s="532"/>
      <c r="E506" s="532"/>
      <c r="F506" s="532"/>
      <c r="G506" s="532"/>
      <c r="H506" s="532"/>
      <c r="I506" s="532"/>
      <c r="J506" s="532"/>
      <c r="K506" s="532"/>
      <c r="L506" s="532"/>
      <c r="M506" s="532"/>
      <c r="N506" s="532"/>
      <c r="O506" s="532"/>
      <c r="P506" s="532"/>
      <c r="Q506" s="532"/>
      <c r="R506" s="532"/>
      <c r="S506" s="532"/>
      <c r="T506" s="532"/>
      <c r="U506" s="532"/>
      <c r="V506" s="532"/>
      <c r="W506" s="532"/>
      <c r="X506" s="532"/>
      <c r="Y506" s="532"/>
      <c r="Z506" s="532"/>
    </row>
    <row r="507" spans="1:26" ht="15.75" hidden="1" customHeight="1">
      <c r="A507" s="532"/>
      <c r="B507" s="532"/>
      <c r="C507" s="532"/>
      <c r="D507" s="532"/>
      <c r="E507" s="532"/>
      <c r="F507" s="532"/>
      <c r="G507" s="532"/>
      <c r="H507" s="532"/>
      <c r="I507" s="532"/>
      <c r="J507" s="532"/>
      <c r="K507" s="532"/>
      <c r="L507" s="532"/>
      <c r="M507" s="532"/>
      <c r="N507" s="532"/>
      <c r="O507" s="532"/>
      <c r="P507" s="532"/>
      <c r="Q507" s="532"/>
      <c r="R507" s="532"/>
      <c r="S507" s="532"/>
      <c r="T507" s="532"/>
      <c r="U507" s="532"/>
      <c r="V507" s="532"/>
      <c r="W507" s="532"/>
      <c r="X507" s="532"/>
      <c r="Y507" s="532"/>
      <c r="Z507" s="532"/>
    </row>
    <row r="508" spans="1:26" ht="15.75" hidden="1" customHeight="1">
      <c r="A508" s="532"/>
      <c r="B508" s="532"/>
      <c r="C508" s="532"/>
      <c r="D508" s="532"/>
      <c r="E508" s="532"/>
      <c r="F508" s="532"/>
      <c r="G508" s="532"/>
      <c r="H508" s="532"/>
      <c r="I508" s="532"/>
      <c r="J508" s="532"/>
      <c r="K508" s="532"/>
      <c r="L508" s="532"/>
      <c r="M508" s="532"/>
      <c r="N508" s="532"/>
      <c r="O508" s="532"/>
      <c r="P508" s="532"/>
      <c r="Q508" s="532"/>
      <c r="R508" s="532"/>
      <c r="S508" s="532"/>
      <c r="T508" s="532"/>
      <c r="U508" s="532"/>
      <c r="V508" s="532"/>
      <c r="W508" s="532"/>
      <c r="X508" s="532"/>
      <c r="Y508" s="532"/>
      <c r="Z508" s="532"/>
    </row>
    <row r="509" spans="1:26" ht="15.75" hidden="1" customHeight="1">
      <c r="A509" s="532"/>
      <c r="B509" s="532"/>
      <c r="C509" s="532"/>
      <c r="D509" s="532"/>
      <c r="E509" s="532"/>
      <c r="F509" s="532"/>
      <c r="G509" s="532"/>
      <c r="H509" s="532"/>
      <c r="I509" s="532"/>
      <c r="J509" s="532"/>
      <c r="K509" s="532"/>
      <c r="L509" s="532"/>
      <c r="M509" s="532"/>
      <c r="N509" s="532"/>
      <c r="O509" s="532"/>
      <c r="P509" s="532"/>
      <c r="Q509" s="532"/>
      <c r="R509" s="532"/>
      <c r="S509" s="532"/>
      <c r="T509" s="532"/>
      <c r="U509" s="532"/>
      <c r="V509" s="532"/>
      <c r="W509" s="532"/>
      <c r="X509" s="532"/>
      <c r="Y509" s="532"/>
      <c r="Z509" s="532"/>
    </row>
    <row r="510" spans="1:26" ht="15.75" hidden="1" customHeight="1">
      <c r="A510" s="532"/>
      <c r="B510" s="532"/>
      <c r="C510" s="532"/>
      <c r="D510" s="532"/>
      <c r="E510" s="532"/>
      <c r="F510" s="532"/>
      <c r="G510" s="532"/>
      <c r="H510" s="532"/>
      <c r="I510" s="532"/>
      <c r="J510" s="532"/>
      <c r="K510" s="532"/>
      <c r="L510" s="532"/>
      <c r="M510" s="532"/>
      <c r="N510" s="532"/>
      <c r="O510" s="532"/>
      <c r="P510" s="532"/>
      <c r="Q510" s="532"/>
      <c r="R510" s="532"/>
      <c r="S510" s="532"/>
      <c r="T510" s="532"/>
      <c r="U510" s="532"/>
      <c r="V510" s="532"/>
      <c r="W510" s="532"/>
      <c r="X510" s="532"/>
      <c r="Y510" s="532"/>
      <c r="Z510" s="532"/>
    </row>
    <row r="511" spans="1:26" ht="15.75" hidden="1" customHeight="1">
      <c r="A511" s="532"/>
      <c r="B511" s="532"/>
      <c r="C511" s="532"/>
      <c r="D511" s="532"/>
      <c r="E511" s="532"/>
      <c r="F511" s="532"/>
      <c r="G511" s="532"/>
      <c r="H511" s="532"/>
      <c r="I511" s="532"/>
      <c r="J511" s="532"/>
      <c r="K511" s="532"/>
      <c r="L511" s="532"/>
      <c r="M511" s="532"/>
      <c r="N511" s="532"/>
      <c r="O511" s="532"/>
      <c r="P511" s="532"/>
      <c r="Q511" s="532"/>
      <c r="R511" s="532"/>
      <c r="S511" s="532"/>
      <c r="T511" s="532"/>
      <c r="U511" s="532"/>
      <c r="V511" s="532"/>
      <c r="W511" s="532"/>
      <c r="X511" s="532"/>
      <c r="Y511" s="532"/>
      <c r="Z511" s="532"/>
    </row>
    <row r="512" spans="1:26" ht="15.75" hidden="1" customHeight="1">
      <c r="A512" s="532"/>
      <c r="B512" s="532"/>
      <c r="C512" s="532"/>
      <c r="D512" s="532"/>
      <c r="E512" s="532"/>
      <c r="F512" s="532"/>
      <c r="G512" s="532"/>
      <c r="H512" s="532"/>
      <c r="I512" s="532"/>
      <c r="J512" s="532"/>
      <c r="K512" s="532"/>
      <c r="L512" s="532"/>
      <c r="M512" s="532"/>
      <c r="N512" s="532"/>
      <c r="O512" s="532"/>
      <c r="P512" s="532"/>
      <c r="Q512" s="532"/>
      <c r="R512" s="532"/>
      <c r="S512" s="532"/>
      <c r="T512" s="532"/>
      <c r="U512" s="532"/>
      <c r="V512" s="532"/>
      <c r="W512" s="532"/>
      <c r="X512" s="532"/>
      <c r="Y512" s="532"/>
      <c r="Z512" s="532"/>
    </row>
    <row r="513" spans="1:26" ht="15.75" hidden="1" customHeight="1">
      <c r="A513" s="532"/>
      <c r="B513" s="532"/>
      <c r="C513" s="532"/>
      <c r="D513" s="532"/>
      <c r="E513" s="532"/>
      <c r="F513" s="532"/>
      <c r="G513" s="532"/>
      <c r="H513" s="532"/>
      <c r="I513" s="532"/>
      <c r="J513" s="532"/>
      <c r="K513" s="532"/>
      <c r="L513" s="532"/>
      <c r="M513" s="532"/>
      <c r="N513" s="532"/>
      <c r="O513" s="532"/>
      <c r="P513" s="532"/>
      <c r="Q513" s="532"/>
      <c r="R513" s="532"/>
      <c r="S513" s="532"/>
      <c r="T513" s="532"/>
      <c r="U513" s="532"/>
      <c r="V513" s="532"/>
      <c r="W513" s="532"/>
      <c r="X513" s="532"/>
      <c r="Y513" s="532"/>
      <c r="Z513" s="532"/>
    </row>
    <row r="514" spans="1:26" ht="15.75" hidden="1" customHeight="1">
      <c r="A514" s="532"/>
      <c r="B514" s="532"/>
      <c r="C514" s="532"/>
      <c r="D514" s="532"/>
      <c r="E514" s="532"/>
      <c r="F514" s="532"/>
      <c r="G514" s="532"/>
      <c r="H514" s="532"/>
      <c r="I514" s="532"/>
      <c r="J514" s="532"/>
      <c r="K514" s="532"/>
      <c r="L514" s="532"/>
      <c r="M514" s="532"/>
      <c r="N514" s="532"/>
      <c r="O514" s="532"/>
      <c r="P514" s="532"/>
      <c r="Q514" s="532"/>
      <c r="R514" s="532"/>
      <c r="S514" s="532"/>
      <c r="T514" s="532"/>
      <c r="U514" s="532"/>
      <c r="V514" s="532"/>
      <c r="W514" s="532"/>
      <c r="X514" s="532"/>
      <c r="Y514" s="532"/>
      <c r="Z514" s="532"/>
    </row>
    <row r="515" spans="1:26" ht="15.75" hidden="1" customHeight="1">
      <c r="A515" s="532"/>
      <c r="B515" s="532"/>
      <c r="C515" s="532"/>
      <c r="D515" s="532"/>
      <c r="E515" s="532"/>
      <c r="F515" s="532"/>
      <c r="G515" s="532"/>
      <c r="H515" s="532"/>
      <c r="I515" s="532"/>
      <c r="J515" s="532"/>
      <c r="K515" s="532"/>
      <c r="L515" s="532"/>
      <c r="M515" s="532"/>
      <c r="N515" s="532"/>
      <c r="O515" s="532"/>
      <c r="P515" s="532"/>
      <c r="Q515" s="532"/>
      <c r="R515" s="532"/>
      <c r="S515" s="532"/>
      <c r="T515" s="532"/>
      <c r="U515" s="532"/>
      <c r="V515" s="532"/>
      <c r="W515" s="532"/>
      <c r="X515" s="532"/>
      <c r="Y515" s="532"/>
      <c r="Z515" s="532"/>
    </row>
    <row r="516" spans="1:26" ht="15.75" hidden="1" customHeight="1">
      <c r="A516" s="532"/>
      <c r="B516" s="532"/>
      <c r="C516" s="532"/>
      <c r="D516" s="532"/>
      <c r="E516" s="532"/>
      <c r="F516" s="532"/>
      <c r="G516" s="532"/>
      <c r="H516" s="532"/>
      <c r="I516" s="532"/>
      <c r="J516" s="532"/>
      <c r="K516" s="532"/>
      <c r="L516" s="532"/>
      <c r="M516" s="532"/>
      <c r="N516" s="532"/>
      <c r="O516" s="532"/>
      <c r="P516" s="532"/>
      <c r="Q516" s="532"/>
      <c r="R516" s="532"/>
      <c r="S516" s="532"/>
      <c r="T516" s="532"/>
      <c r="U516" s="532"/>
      <c r="V516" s="532"/>
      <c r="W516" s="532"/>
      <c r="X516" s="532"/>
      <c r="Y516" s="532"/>
      <c r="Z516" s="532"/>
    </row>
    <row r="517" spans="1:26" ht="15.75" hidden="1" customHeight="1">
      <c r="A517" s="532"/>
      <c r="B517" s="532"/>
      <c r="C517" s="532"/>
      <c r="D517" s="532"/>
      <c r="E517" s="532"/>
      <c r="F517" s="532"/>
      <c r="G517" s="532"/>
      <c r="H517" s="532"/>
      <c r="I517" s="532"/>
      <c r="J517" s="532"/>
      <c r="K517" s="532"/>
      <c r="L517" s="532"/>
      <c r="M517" s="532"/>
      <c r="N517" s="532"/>
      <c r="O517" s="532"/>
      <c r="P517" s="532"/>
      <c r="Q517" s="532"/>
      <c r="R517" s="532"/>
      <c r="S517" s="532"/>
      <c r="T517" s="532"/>
      <c r="U517" s="532"/>
      <c r="V517" s="532"/>
      <c r="W517" s="532"/>
      <c r="X517" s="532"/>
      <c r="Y517" s="532"/>
      <c r="Z517" s="532"/>
    </row>
    <row r="518" spans="1:26" ht="15.75" hidden="1" customHeight="1">
      <c r="A518" s="532"/>
      <c r="B518" s="532"/>
      <c r="C518" s="532"/>
      <c r="D518" s="532"/>
      <c r="E518" s="532"/>
      <c r="F518" s="532"/>
      <c r="G518" s="532"/>
      <c r="H518" s="532"/>
      <c r="I518" s="532"/>
      <c r="J518" s="532"/>
      <c r="K518" s="532"/>
      <c r="L518" s="532"/>
      <c r="M518" s="532"/>
      <c r="N518" s="532"/>
      <c r="O518" s="532"/>
      <c r="P518" s="532"/>
      <c r="Q518" s="532"/>
      <c r="R518" s="532"/>
      <c r="S518" s="532"/>
      <c r="T518" s="532"/>
      <c r="U518" s="532"/>
      <c r="V518" s="532"/>
      <c r="W518" s="532"/>
      <c r="X518" s="532"/>
      <c r="Y518" s="532"/>
      <c r="Z518" s="532"/>
    </row>
    <row r="519" spans="1:26" ht="15.75" hidden="1" customHeight="1">
      <c r="A519" s="532"/>
      <c r="B519" s="532"/>
      <c r="C519" s="532"/>
      <c r="D519" s="532"/>
      <c r="E519" s="532"/>
      <c r="F519" s="532"/>
      <c r="G519" s="532"/>
      <c r="H519" s="532"/>
      <c r="I519" s="532"/>
      <c r="J519" s="532"/>
      <c r="K519" s="532"/>
      <c r="L519" s="532"/>
      <c r="M519" s="532"/>
      <c r="N519" s="532"/>
      <c r="O519" s="532"/>
      <c r="P519" s="532"/>
      <c r="Q519" s="532"/>
      <c r="R519" s="532"/>
      <c r="S519" s="532"/>
      <c r="T519" s="532"/>
      <c r="U519" s="532"/>
      <c r="V519" s="532"/>
      <c r="W519" s="532"/>
      <c r="X519" s="532"/>
      <c r="Y519" s="532"/>
      <c r="Z519" s="532"/>
    </row>
    <row r="520" spans="1:26" ht="15.75" hidden="1" customHeight="1">
      <c r="A520" s="532"/>
      <c r="B520" s="532"/>
      <c r="C520" s="532"/>
      <c r="D520" s="532"/>
      <c r="E520" s="532"/>
      <c r="F520" s="532"/>
      <c r="G520" s="532"/>
      <c r="H520" s="532"/>
      <c r="I520" s="532"/>
      <c r="J520" s="532"/>
      <c r="K520" s="532"/>
      <c r="L520" s="532"/>
      <c r="M520" s="532"/>
      <c r="N520" s="532"/>
      <c r="O520" s="532"/>
      <c r="P520" s="532"/>
      <c r="Q520" s="532"/>
      <c r="R520" s="532"/>
      <c r="S520" s="532"/>
      <c r="T520" s="532"/>
      <c r="U520" s="532"/>
      <c r="V520" s="532"/>
      <c r="W520" s="532"/>
      <c r="X520" s="532"/>
      <c r="Y520" s="532"/>
      <c r="Z520" s="532"/>
    </row>
    <row r="521" spans="1:26" ht="15.75" hidden="1" customHeight="1">
      <c r="A521" s="532"/>
      <c r="B521" s="532"/>
      <c r="C521" s="532"/>
      <c r="D521" s="532"/>
      <c r="E521" s="532"/>
      <c r="F521" s="532"/>
      <c r="G521" s="532"/>
      <c r="H521" s="532"/>
      <c r="I521" s="532"/>
      <c r="J521" s="532"/>
      <c r="K521" s="532"/>
      <c r="L521" s="532"/>
      <c r="M521" s="532"/>
      <c r="N521" s="532"/>
      <c r="O521" s="532"/>
      <c r="P521" s="532"/>
      <c r="Q521" s="532"/>
      <c r="R521" s="532"/>
      <c r="S521" s="532"/>
      <c r="T521" s="532"/>
      <c r="U521" s="532"/>
      <c r="V521" s="532"/>
      <c r="W521" s="532"/>
      <c r="X521" s="532"/>
      <c r="Y521" s="532"/>
      <c r="Z521" s="532"/>
    </row>
    <row r="522" spans="1:26" ht="15.75" hidden="1" customHeight="1">
      <c r="A522" s="532"/>
      <c r="B522" s="532"/>
      <c r="C522" s="532"/>
      <c r="D522" s="532"/>
      <c r="E522" s="532"/>
      <c r="F522" s="532"/>
      <c r="G522" s="532"/>
      <c r="H522" s="532"/>
      <c r="I522" s="532"/>
      <c r="J522" s="532"/>
      <c r="K522" s="532"/>
      <c r="L522" s="532"/>
      <c r="M522" s="532"/>
      <c r="N522" s="532"/>
      <c r="O522" s="532"/>
      <c r="P522" s="532"/>
      <c r="Q522" s="532"/>
      <c r="R522" s="532"/>
      <c r="S522" s="532"/>
      <c r="T522" s="532"/>
      <c r="U522" s="532"/>
      <c r="V522" s="532"/>
      <c r="W522" s="532"/>
      <c r="X522" s="532"/>
      <c r="Y522" s="532"/>
      <c r="Z522" s="532"/>
    </row>
    <row r="523" spans="1:26" ht="15.75" hidden="1" customHeight="1">
      <c r="A523" s="532"/>
      <c r="B523" s="532"/>
      <c r="C523" s="532"/>
      <c r="D523" s="532"/>
      <c r="E523" s="532"/>
      <c r="F523" s="532"/>
      <c r="G523" s="532"/>
      <c r="H523" s="532"/>
      <c r="I523" s="532"/>
      <c r="J523" s="532"/>
      <c r="K523" s="532"/>
      <c r="L523" s="532"/>
      <c r="M523" s="532"/>
      <c r="N523" s="532"/>
      <c r="O523" s="532"/>
      <c r="P523" s="532"/>
      <c r="Q523" s="532"/>
      <c r="R523" s="532"/>
      <c r="S523" s="532"/>
      <c r="T523" s="532"/>
      <c r="U523" s="532"/>
      <c r="V523" s="532"/>
      <c r="W523" s="532"/>
      <c r="X523" s="532"/>
      <c r="Y523" s="532"/>
      <c r="Z523" s="532"/>
    </row>
    <row r="524" spans="1:26" ht="15.75" hidden="1" customHeight="1">
      <c r="A524" s="532"/>
      <c r="B524" s="532"/>
      <c r="C524" s="532"/>
      <c r="D524" s="532"/>
      <c r="E524" s="532"/>
      <c r="F524" s="532"/>
      <c r="G524" s="532"/>
      <c r="H524" s="532"/>
      <c r="I524" s="532"/>
      <c r="J524" s="532"/>
      <c r="K524" s="532"/>
      <c r="L524" s="532"/>
      <c r="M524" s="532"/>
      <c r="N524" s="532"/>
      <c r="O524" s="532"/>
      <c r="P524" s="532"/>
      <c r="Q524" s="532"/>
      <c r="R524" s="532"/>
      <c r="S524" s="532"/>
      <c r="T524" s="532"/>
      <c r="U524" s="532"/>
      <c r="V524" s="532"/>
      <c r="W524" s="532"/>
      <c r="X524" s="532"/>
      <c r="Y524" s="532"/>
      <c r="Z524" s="532"/>
    </row>
    <row r="525" spans="1:26" ht="15.75" hidden="1" customHeight="1">
      <c r="A525" s="532"/>
      <c r="B525" s="532"/>
      <c r="C525" s="532"/>
      <c r="D525" s="532"/>
      <c r="E525" s="532"/>
      <c r="F525" s="532"/>
      <c r="G525" s="532"/>
      <c r="H525" s="532"/>
      <c r="I525" s="532"/>
      <c r="J525" s="532"/>
      <c r="K525" s="532"/>
      <c r="L525" s="532"/>
      <c r="M525" s="532"/>
      <c r="N525" s="532"/>
      <c r="O525" s="532"/>
      <c r="P525" s="532"/>
      <c r="Q525" s="532"/>
      <c r="R525" s="532"/>
      <c r="S525" s="532"/>
      <c r="T525" s="532"/>
      <c r="U525" s="532"/>
      <c r="V525" s="532"/>
      <c r="W525" s="532"/>
      <c r="X525" s="532"/>
      <c r="Y525" s="532"/>
      <c r="Z525" s="532"/>
    </row>
    <row r="526" spans="1:26" ht="15.75" hidden="1" customHeight="1">
      <c r="A526" s="532"/>
      <c r="B526" s="532"/>
      <c r="C526" s="532"/>
      <c r="D526" s="532"/>
      <c r="E526" s="532"/>
      <c r="F526" s="532"/>
      <c r="G526" s="532"/>
      <c r="H526" s="532"/>
      <c r="I526" s="532"/>
      <c r="J526" s="532"/>
      <c r="K526" s="532"/>
      <c r="L526" s="532"/>
      <c r="M526" s="532"/>
      <c r="N526" s="532"/>
      <c r="O526" s="532"/>
      <c r="P526" s="532"/>
      <c r="Q526" s="532"/>
      <c r="R526" s="532"/>
      <c r="S526" s="532"/>
      <c r="T526" s="532"/>
      <c r="U526" s="532"/>
      <c r="V526" s="532"/>
      <c r="W526" s="532"/>
      <c r="X526" s="532"/>
      <c r="Y526" s="532"/>
      <c r="Z526" s="532"/>
    </row>
    <row r="527" spans="1:26" ht="15.75" hidden="1" customHeight="1">
      <c r="A527" s="532"/>
      <c r="B527" s="532"/>
      <c r="C527" s="532"/>
      <c r="D527" s="532"/>
      <c r="E527" s="532"/>
      <c r="F527" s="532"/>
      <c r="G527" s="532"/>
      <c r="H527" s="532"/>
      <c r="I527" s="532"/>
      <c r="J527" s="532"/>
      <c r="K527" s="532"/>
      <c r="L527" s="532"/>
      <c r="M527" s="532"/>
      <c r="N527" s="532"/>
      <c r="O527" s="532"/>
      <c r="P527" s="532"/>
      <c r="Q527" s="532"/>
      <c r="R527" s="532"/>
      <c r="S527" s="532"/>
      <c r="T527" s="532"/>
      <c r="U527" s="532"/>
      <c r="V527" s="532"/>
      <c r="W527" s="532"/>
      <c r="X527" s="532"/>
      <c r="Y527" s="532"/>
      <c r="Z527" s="532"/>
    </row>
    <row r="528" spans="1:26" ht="15.75" hidden="1" customHeight="1">
      <c r="A528" s="532"/>
      <c r="B528" s="532"/>
      <c r="C528" s="532"/>
      <c r="D528" s="532"/>
      <c r="E528" s="532"/>
      <c r="F528" s="532"/>
      <c r="G528" s="532"/>
      <c r="H528" s="532"/>
      <c r="I528" s="532"/>
      <c r="J528" s="532"/>
      <c r="K528" s="532"/>
      <c r="L528" s="532"/>
      <c r="M528" s="532"/>
      <c r="N528" s="532"/>
      <c r="O528" s="532"/>
      <c r="P528" s="532"/>
      <c r="Q528" s="532"/>
      <c r="R528" s="532"/>
      <c r="S528" s="532"/>
      <c r="T528" s="532"/>
      <c r="U528" s="532"/>
      <c r="V528" s="532"/>
      <c r="W528" s="532"/>
      <c r="X528" s="532"/>
      <c r="Y528" s="532"/>
      <c r="Z528" s="532"/>
    </row>
    <row r="529" spans="1:26" ht="15.75" hidden="1" customHeight="1">
      <c r="A529" s="532"/>
      <c r="B529" s="532"/>
      <c r="C529" s="532"/>
      <c r="D529" s="532"/>
      <c r="E529" s="532"/>
      <c r="F529" s="532"/>
      <c r="G529" s="532"/>
      <c r="H529" s="532"/>
      <c r="I529" s="532"/>
      <c r="J529" s="532"/>
      <c r="K529" s="532"/>
      <c r="L529" s="532"/>
      <c r="M529" s="532"/>
      <c r="N529" s="532"/>
      <c r="O529" s="532"/>
      <c r="P529" s="532"/>
      <c r="Q529" s="532"/>
      <c r="R529" s="532"/>
      <c r="S529" s="532"/>
      <c r="T529" s="532"/>
      <c r="U529" s="532"/>
      <c r="V529" s="532"/>
      <c r="W529" s="532"/>
      <c r="X529" s="532"/>
      <c r="Y529" s="532"/>
      <c r="Z529" s="532"/>
    </row>
    <row r="530" spans="1:26" ht="15.75" hidden="1" customHeight="1">
      <c r="A530" s="532"/>
      <c r="B530" s="532"/>
      <c r="C530" s="532"/>
      <c r="D530" s="532"/>
      <c r="E530" s="532"/>
      <c r="F530" s="532"/>
      <c r="G530" s="532"/>
      <c r="H530" s="532"/>
      <c r="I530" s="532"/>
      <c r="J530" s="532"/>
      <c r="K530" s="532"/>
      <c r="L530" s="532"/>
      <c r="M530" s="532"/>
      <c r="N530" s="532"/>
      <c r="O530" s="532"/>
      <c r="P530" s="532"/>
      <c r="Q530" s="532"/>
      <c r="R530" s="532"/>
      <c r="S530" s="532"/>
      <c r="T530" s="532"/>
      <c r="U530" s="532"/>
      <c r="V530" s="532"/>
      <c r="W530" s="532"/>
      <c r="X530" s="532"/>
      <c r="Y530" s="532"/>
      <c r="Z530" s="532"/>
    </row>
    <row r="531" spans="1:26" ht="15.75" hidden="1" customHeight="1">
      <c r="A531" s="532"/>
      <c r="B531" s="532"/>
      <c r="C531" s="532"/>
      <c r="D531" s="532"/>
      <c r="E531" s="532"/>
      <c r="F531" s="532"/>
      <c r="G531" s="532"/>
      <c r="H531" s="532"/>
      <c r="I531" s="532"/>
      <c r="J531" s="532"/>
      <c r="K531" s="532"/>
      <c r="L531" s="532"/>
      <c r="M531" s="532"/>
      <c r="N531" s="532"/>
      <c r="O531" s="532"/>
      <c r="P531" s="532"/>
      <c r="Q531" s="532"/>
      <c r="R531" s="532"/>
      <c r="S531" s="532"/>
      <c r="T531" s="532"/>
      <c r="U531" s="532"/>
      <c r="V531" s="532"/>
      <c r="W531" s="532"/>
      <c r="X531" s="532"/>
      <c r="Y531" s="532"/>
      <c r="Z531" s="532"/>
    </row>
    <row r="532" spans="1:26" ht="15.75" hidden="1" customHeight="1">
      <c r="A532" s="532"/>
      <c r="B532" s="532"/>
      <c r="C532" s="532"/>
      <c r="D532" s="532"/>
      <c r="E532" s="532"/>
      <c r="F532" s="532"/>
      <c r="G532" s="532"/>
      <c r="H532" s="532"/>
      <c r="I532" s="532"/>
      <c r="J532" s="532"/>
      <c r="K532" s="532"/>
      <c r="L532" s="532"/>
      <c r="M532" s="532"/>
      <c r="N532" s="532"/>
      <c r="O532" s="532"/>
      <c r="P532" s="532"/>
      <c r="Q532" s="532"/>
      <c r="R532" s="532"/>
      <c r="S532" s="532"/>
      <c r="T532" s="532"/>
      <c r="U532" s="532"/>
      <c r="V532" s="532"/>
      <c r="W532" s="532"/>
      <c r="X532" s="532"/>
      <c r="Y532" s="532"/>
      <c r="Z532" s="532"/>
    </row>
    <row r="533" spans="1:26" ht="15.75" hidden="1" customHeight="1">
      <c r="A533" s="532"/>
      <c r="B533" s="532"/>
      <c r="C533" s="532"/>
      <c r="D533" s="532"/>
      <c r="E533" s="532"/>
      <c r="F533" s="532"/>
      <c r="G533" s="532"/>
      <c r="H533" s="532"/>
      <c r="I533" s="532"/>
      <c r="J533" s="532"/>
      <c r="K533" s="532"/>
      <c r="L533" s="532"/>
      <c r="M533" s="532"/>
      <c r="N533" s="532"/>
      <c r="O533" s="532"/>
      <c r="P533" s="532"/>
      <c r="Q533" s="532"/>
      <c r="R533" s="532"/>
      <c r="S533" s="532"/>
      <c r="T533" s="532"/>
      <c r="U533" s="532"/>
      <c r="V533" s="532"/>
      <c r="W533" s="532"/>
      <c r="X533" s="532"/>
      <c r="Y533" s="532"/>
      <c r="Z533" s="532"/>
    </row>
    <row r="534" spans="1:26" ht="15.75" hidden="1" customHeight="1">
      <c r="A534" s="532"/>
      <c r="B534" s="532"/>
      <c r="C534" s="532"/>
      <c r="D534" s="532"/>
      <c r="E534" s="532"/>
      <c r="F534" s="532"/>
      <c r="G534" s="532"/>
      <c r="H534" s="532"/>
      <c r="I534" s="532"/>
      <c r="J534" s="532"/>
      <c r="K534" s="532"/>
      <c r="L534" s="532"/>
      <c r="M534" s="532"/>
      <c r="N534" s="532"/>
      <c r="O534" s="532"/>
      <c r="P534" s="532"/>
      <c r="Q534" s="532"/>
      <c r="R534" s="532"/>
      <c r="S534" s="532"/>
      <c r="T534" s="532"/>
      <c r="U534" s="532"/>
      <c r="V534" s="532"/>
      <c r="W534" s="532"/>
      <c r="X534" s="532"/>
      <c r="Y534" s="532"/>
      <c r="Z534" s="532"/>
    </row>
    <row r="535" spans="1:26" ht="15.75" hidden="1" customHeight="1">
      <c r="A535" s="532"/>
      <c r="B535" s="532"/>
      <c r="C535" s="532"/>
      <c r="D535" s="532"/>
      <c r="E535" s="532"/>
      <c r="F535" s="532"/>
      <c r="G535" s="532"/>
      <c r="H535" s="532"/>
      <c r="I535" s="532"/>
      <c r="J535" s="532"/>
      <c r="K535" s="532"/>
      <c r="L535" s="532"/>
      <c r="M535" s="532"/>
      <c r="N535" s="532"/>
      <c r="O535" s="532"/>
      <c r="P535" s="532"/>
      <c r="Q535" s="532"/>
      <c r="R535" s="532"/>
      <c r="S535" s="532"/>
      <c r="T535" s="532"/>
      <c r="U535" s="532"/>
      <c r="V535" s="532"/>
      <c r="W535" s="532"/>
      <c r="X535" s="532"/>
      <c r="Y535" s="532"/>
      <c r="Z535" s="532"/>
    </row>
    <row r="536" spans="1:26" ht="15.75" hidden="1" customHeight="1">
      <c r="A536" s="532"/>
      <c r="B536" s="532"/>
      <c r="C536" s="532"/>
      <c r="D536" s="532"/>
      <c r="E536" s="532"/>
      <c r="F536" s="532"/>
      <c r="G536" s="532"/>
      <c r="H536" s="532"/>
      <c r="I536" s="532"/>
      <c r="J536" s="532"/>
      <c r="K536" s="532"/>
      <c r="L536" s="532"/>
      <c r="M536" s="532"/>
      <c r="N536" s="532"/>
      <c r="O536" s="532"/>
      <c r="P536" s="532"/>
      <c r="Q536" s="532"/>
      <c r="R536" s="532"/>
      <c r="S536" s="532"/>
      <c r="T536" s="532"/>
      <c r="U536" s="532"/>
      <c r="V536" s="532"/>
      <c r="W536" s="532"/>
      <c r="X536" s="532"/>
      <c r="Y536" s="532"/>
      <c r="Z536" s="532"/>
    </row>
    <row r="537" spans="1:26" ht="15.75" hidden="1" customHeight="1">
      <c r="A537" s="532"/>
      <c r="B537" s="532"/>
      <c r="C537" s="532"/>
      <c r="D537" s="532"/>
      <c r="E537" s="532"/>
      <c r="F537" s="532"/>
      <c r="G537" s="532"/>
      <c r="H537" s="532"/>
      <c r="I537" s="532"/>
      <c r="J537" s="532"/>
      <c r="K537" s="532"/>
      <c r="L537" s="532"/>
      <c r="M537" s="532"/>
      <c r="N537" s="532"/>
      <c r="O537" s="532"/>
      <c r="P537" s="532"/>
      <c r="Q537" s="532"/>
      <c r="R537" s="532"/>
      <c r="S537" s="532"/>
      <c r="T537" s="532"/>
      <c r="U537" s="532"/>
      <c r="V537" s="532"/>
      <c r="W537" s="532"/>
      <c r="X537" s="532"/>
      <c r="Y537" s="532"/>
      <c r="Z537" s="532"/>
    </row>
    <row r="538" spans="1:26" ht="15.75" hidden="1" customHeight="1">
      <c r="A538" s="532"/>
      <c r="B538" s="532"/>
      <c r="C538" s="532"/>
      <c r="D538" s="532"/>
      <c r="E538" s="532"/>
      <c r="F538" s="532"/>
      <c r="G538" s="532"/>
      <c r="H538" s="532"/>
      <c r="I538" s="532"/>
      <c r="J538" s="532"/>
      <c r="K538" s="532"/>
      <c r="L538" s="532"/>
      <c r="M538" s="532"/>
      <c r="N538" s="532"/>
      <c r="O538" s="532"/>
      <c r="P538" s="532"/>
      <c r="Q538" s="532"/>
      <c r="R538" s="532"/>
      <c r="S538" s="532"/>
      <c r="T538" s="532"/>
      <c r="U538" s="532"/>
      <c r="V538" s="532"/>
      <c r="W538" s="532"/>
      <c r="X538" s="532"/>
      <c r="Y538" s="532"/>
      <c r="Z538" s="532"/>
    </row>
    <row r="539" spans="1:26" ht="15.75" hidden="1" customHeight="1">
      <c r="A539" s="532"/>
      <c r="B539" s="532"/>
      <c r="C539" s="532"/>
      <c r="D539" s="532"/>
      <c r="E539" s="532"/>
      <c r="F539" s="532"/>
      <c r="G539" s="532"/>
      <c r="H539" s="532"/>
      <c r="I539" s="532"/>
      <c r="J539" s="532"/>
      <c r="K539" s="532"/>
      <c r="L539" s="532"/>
      <c r="M539" s="532"/>
      <c r="N539" s="532"/>
      <c r="O539" s="532"/>
      <c r="P539" s="532"/>
      <c r="Q539" s="532"/>
      <c r="R539" s="532"/>
      <c r="S539" s="532"/>
      <c r="T539" s="532"/>
      <c r="U539" s="532"/>
      <c r="V539" s="532"/>
      <c r="W539" s="532"/>
      <c r="X539" s="532"/>
      <c r="Y539" s="532"/>
      <c r="Z539" s="532"/>
    </row>
    <row r="540" spans="1:26" ht="15.75" hidden="1" customHeight="1">
      <c r="A540" s="532"/>
      <c r="B540" s="532"/>
      <c r="C540" s="532"/>
      <c r="D540" s="532"/>
      <c r="E540" s="532"/>
      <c r="F540" s="532"/>
      <c r="G540" s="532"/>
      <c r="H540" s="532"/>
      <c r="I540" s="532"/>
      <c r="J540" s="532"/>
      <c r="K540" s="532"/>
      <c r="L540" s="532"/>
      <c r="M540" s="532"/>
      <c r="N540" s="532"/>
      <c r="O540" s="532"/>
      <c r="P540" s="532"/>
      <c r="Q540" s="532"/>
      <c r="R540" s="532"/>
      <c r="S540" s="532"/>
      <c r="T540" s="532"/>
      <c r="U540" s="532"/>
      <c r="V540" s="532"/>
      <c r="W540" s="532"/>
      <c r="X540" s="532"/>
      <c r="Y540" s="532"/>
      <c r="Z540" s="532"/>
    </row>
    <row r="541" spans="1:26" ht="15.75" hidden="1" customHeight="1">
      <c r="A541" s="532"/>
      <c r="B541" s="532"/>
      <c r="C541" s="532"/>
      <c r="D541" s="532"/>
      <c r="E541" s="532"/>
      <c r="F541" s="532"/>
      <c r="G541" s="532"/>
      <c r="H541" s="532"/>
      <c r="I541" s="532"/>
      <c r="J541" s="532"/>
      <c r="K541" s="532"/>
      <c r="L541" s="532"/>
      <c r="M541" s="532"/>
      <c r="N541" s="532"/>
      <c r="O541" s="532"/>
      <c r="P541" s="532"/>
      <c r="Q541" s="532"/>
      <c r="R541" s="532"/>
      <c r="S541" s="532"/>
      <c r="T541" s="532"/>
      <c r="U541" s="532"/>
      <c r="V541" s="532"/>
      <c r="W541" s="532"/>
      <c r="X541" s="532"/>
      <c r="Y541" s="532"/>
      <c r="Z541" s="532"/>
    </row>
    <row r="542" spans="1:26" ht="15.75" hidden="1" customHeight="1">
      <c r="A542" s="532"/>
      <c r="B542" s="532"/>
      <c r="C542" s="532"/>
      <c r="D542" s="532"/>
      <c r="E542" s="532"/>
      <c r="F542" s="532"/>
      <c r="G542" s="532"/>
      <c r="H542" s="532"/>
      <c r="I542" s="532"/>
      <c r="J542" s="532"/>
      <c r="K542" s="532"/>
      <c r="L542" s="532"/>
      <c r="M542" s="532"/>
      <c r="N542" s="532"/>
      <c r="O542" s="532"/>
      <c r="P542" s="532"/>
      <c r="Q542" s="532"/>
      <c r="R542" s="532"/>
      <c r="S542" s="532"/>
      <c r="T542" s="532"/>
      <c r="U542" s="532"/>
      <c r="V542" s="532"/>
      <c r="W542" s="532"/>
      <c r="X542" s="532"/>
      <c r="Y542" s="532"/>
      <c r="Z542" s="532"/>
    </row>
    <row r="543" spans="1:26" ht="15.75" hidden="1" customHeight="1">
      <c r="A543" s="532"/>
      <c r="B543" s="532"/>
      <c r="C543" s="532"/>
      <c r="D543" s="532"/>
      <c r="E543" s="532"/>
      <c r="F543" s="532"/>
      <c r="G543" s="532"/>
      <c r="H543" s="532"/>
      <c r="I543" s="532"/>
      <c r="J543" s="532"/>
      <c r="K543" s="532"/>
      <c r="L543" s="532"/>
      <c r="M543" s="532"/>
      <c r="N543" s="532"/>
      <c r="O543" s="532"/>
      <c r="P543" s="532"/>
      <c r="Q543" s="532"/>
      <c r="R543" s="532"/>
      <c r="S543" s="532"/>
      <c r="T543" s="532"/>
      <c r="U543" s="532"/>
      <c r="V543" s="532"/>
      <c r="W543" s="532"/>
      <c r="X543" s="532"/>
      <c r="Y543" s="532"/>
      <c r="Z543" s="532"/>
    </row>
    <row r="544" spans="1:26" ht="15.75" hidden="1" customHeight="1">
      <c r="A544" s="532"/>
      <c r="B544" s="532"/>
      <c r="C544" s="532"/>
      <c r="D544" s="532"/>
      <c r="E544" s="532"/>
      <c r="F544" s="532"/>
      <c r="G544" s="532"/>
      <c r="H544" s="532"/>
      <c r="I544" s="532"/>
      <c r="J544" s="532"/>
      <c r="K544" s="532"/>
      <c r="L544" s="532"/>
      <c r="M544" s="532"/>
      <c r="N544" s="532"/>
      <c r="O544" s="532"/>
      <c r="P544" s="532"/>
      <c r="Q544" s="532"/>
      <c r="R544" s="532"/>
      <c r="S544" s="532"/>
      <c r="T544" s="532"/>
      <c r="U544" s="532"/>
      <c r="V544" s="532"/>
      <c r="W544" s="532"/>
      <c r="X544" s="532"/>
      <c r="Y544" s="532"/>
      <c r="Z544" s="532"/>
    </row>
    <row r="545" spans="1:26" ht="15.75" hidden="1" customHeight="1">
      <c r="A545" s="532"/>
      <c r="B545" s="532"/>
      <c r="C545" s="532"/>
      <c r="D545" s="532"/>
      <c r="E545" s="532"/>
      <c r="F545" s="532"/>
      <c r="G545" s="532"/>
      <c r="H545" s="532"/>
      <c r="I545" s="532"/>
      <c r="J545" s="532"/>
      <c r="K545" s="532"/>
      <c r="L545" s="532"/>
      <c r="M545" s="532"/>
      <c r="N545" s="532"/>
      <c r="O545" s="532"/>
      <c r="P545" s="532"/>
      <c r="Q545" s="532"/>
      <c r="R545" s="532"/>
      <c r="S545" s="532"/>
      <c r="T545" s="532"/>
      <c r="U545" s="532"/>
      <c r="V545" s="532"/>
      <c r="W545" s="532"/>
      <c r="X545" s="532"/>
      <c r="Y545" s="532"/>
      <c r="Z545" s="532"/>
    </row>
    <row r="546" spans="1:26" ht="15.75" hidden="1" customHeight="1">
      <c r="A546" s="532"/>
      <c r="B546" s="532"/>
      <c r="C546" s="532"/>
      <c r="D546" s="532"/>
      <c r="E546" s="532"/>
      <c r="F546" s="532"/>
      <c r="G546" s="532"/>
      <c r="H546" s="532"/>
      <c r="I546" s="532"/>
      <c r="J546" s="532"/>
      <c r="K546" s="532"/>
      <c r="L546" s="532"/>
      <c r="M546" s="532"/>
      <c r="N546" s="532"/>
      <c r="O546" s="532"/>
      <c r="P546" s="532"/>
      <c r="Q546" s="532"/>
      <c r="R546" s="532"/>
      <c r="S546" s="532"/>
      <c r="T546" s="532"/>
      <c r="U546" s="532"/>
      <c r="V546" s="532"/>
      <c r="W546" s="532"/>
      <c r="X546" s="532"/>
      <c r="Y546" s="532"/>
      <c r="Z546" s="532"/>
    </row>
    <row r="547" spans="1:26" ht="15.75" hidden="1" customHeight="1">
      <c r="A547" s="532"/>
      <c r="B547" s="532"/>
      <c r="C547" s="532"/>
      <c r="D547" s="532"/>
      <c r="E547" s="532"/>
      <c r="F547" s="532"/>
      <c r="G547" s="532"/>
      <c r="H547" s="532"/>
      <c r="I547" s="532"/>
      <c r="J547" s="532"/>
      <c r="K547" s="532"/>
      <c r="L547" s="532"/>
      <c r="M547" s="532"/>
      <c r="N547" s="532"/>
      <c r="O547" s="532"/>
      <c r="P547" s="532"/>
      <c r="Q547" s="532"/>
      <c r="R547" s="532"/>
      <c r="S547" s="532"/>
      <c r="T547" s="532"/>
      <c r="U547" s="532"/>
      <c r="V547" s="532"/>
      <c r="W547" s="532"/>
      <c r="X547" s="532"/>
      <c r="Y547" s="532"/>
      <c r="Z547" s="532"/>
    </row>
    <row r="548" spans="1:26" ht="15.75" hidden="1" customHeight="1">
      <c r="A548" s="532"/>
      <c r="B548" s="532"/>
      <c r="C548" s="532"/>
      <c r="D548" s="532"/>
      <c r="E548" s="532"/>
      <c r="F548" s="532"/>
      <c r="G548" s="532"/>
      <c r="H548" s="532"/>
      <c r="I548" s="532"/>
      <c r="J548" s="532"/>
      <c r="K548" s="532"/>
      <c r="L548" s="532"/>
      <c r="M548" s="532"/>
      <c r="N548" s="532"/>
      <c r="O548" s="532"/>
      <c r="P548" s="532"/>
      <c r="Q548" s="532"/>
      <c r="R548" s="532"/>
      <c r="S548" s="532"/>
      <c r="T548" s="532"/>
      <c r="U548" s="532"/>
      <c r="V548" s="532"/>
      <c r="W548" s="532"/>
      <c r="X548" s="532"/>
      <c r="Y548" s="532"/>
      <c r="Z548" s="532"/>
    </row>
    <row r="549" spans="1:26" ht="15.75" hidden="1" customHeight="1">
      <c r="A549" s="532"/>
      <c r="B549" s="532"/>
      <c r="C549" s="532"/>
      <c r="D549" s="532"/>
      <c r="E549" s="532"/>
      <c r="F549" s="532"/>
      <c r="G549" s="532"/>
      <c r="H549" s="532"/>
      <c r="I549" s="532"/>
      <c r="J549" s="532"/>
      <c r="K549" s="532"/>
      <c r="L549" s="532"/>
      <c r="M549" s="532"/>
      <c r="N549" s="532"/>
      <c r="O549" s="532"/>
      <c r="P549" s="532"/>
      <c r="Q549" s="532"/>
      <c r="R549" s="532"/>
      <c r="S549" s="532"/>
      <c r="T549" s="532"/>
      <c r="U549" s="532"/>
      <c r="V549" s="532"/>
      <c r="W549" s="532"/>
      <c r="X549" s="532"/>
      <c r="Y549" s="532"/>
      <c r="Z549" s="532"/>
    </row>
    <row r="550" spans="1:26" ht="15.75" hidden="1" customHeight="1">
      <c r="A550" s="532"/>
      <c r="B550" s="532"/>
      <c r="C550" s="532"/>
      <c r="D550" s="532"/>
      <c r="E550" s="532"/>
      <c r="F550" s="532"/>
      <c r="G550" s="532"/>
      <c r="H550" s="532"/>
      <c r="I550" s="532"/>
      <c r="J550" s="532"/>
      <c r="K550" s="532"/>
      <c r="L550" s="532"/>
      <c r="M550" s="532"/>
      <c r="N550" s="532"/>
      <c r="O550" s="532"/>
      <c r="P550" s="532"/>
      <c r="Q550" s="532"/>
      <c r="R550" s="532"/>
      <c r="S550" s="532"/>
      <c r="T550" s="532"/>
      <c r="U550" s="532"/>
      <c r="V550" s="532"/>
      <c r="W550" s="532"/>
      <c r="X550" s="532"/>
      <c r="Y550" s="532"/>
      <c r="Z550" s="532"/>
    </row>
    <row r="551" spans="1:26" ht="15.75" hidden="1" customHeight="1">
      <c r="A551" s="532"/>
      <c r="B551" s="532"/>
      <c r="C551" s="532"/>
      <c r="D551" s="532"/>
      <c r="E551" s="532"/>
      <c r="F551" s="532"/>
      <c r="G551" s="532"/>
      <c r="H551" s="532"/>
      <c r="I551" s="532"/>
      <c r="J551" s="532"/>
      <c r="K551" s="532"/>
      <c r="L551" s="532"/>
      <c r="M551" s="532"/>
      <c r="N551" s="532"/>
      <c r="O551" s="532"/>
      <c r="P551" s="532"/>
      <c r="Q551" s="532"/>
      <c r="R551" s="532"/>
      <c r="S551" s="532"/>
      <c r="T551" s="532"/>
      <c r="U551" s="532"/>
      <c r="V551" s="532"/>
      <c r="W551" s="532"/>
      <c r="X551" s="532"/>
      <c r="Y551" s="532"/>
      <c r="Z551" s="532"/>
    </row>
    <row r="552" spans="1:26" ht="15.75" hidden="1" customHeight="1">
      <c r="A552" s="532"/>
      <c r="B552" s="532"/>
      <c r="C552" s="532"/>
      <c r="D552" s="532"/>
      <c r="E552" s="532"/>
      <c r="F552" s="532"/>
      <c r="G552" s="532"/>
      <c r="H552" s="532"/>
      <c r="I552" s="532"/>
      <c r="J552" s="532"/>
      <c r="K552" s="532"/>
      <c r="L552" s="532"/>
      <c r="M552" s="532"/>
      <c r="N552" s="532"/>
      <c r="O552" s="532"/>
      <c r="P552" s="532"/>
      <c r="Q552" s="532"/>
      <c r="R552" s="532"/>
      <c r="S552" s="532"/>
      <c r="T552" s="532"/>
      <c r="U552" s="532"/>
      <c r="V552" s="532"/>
      <c r="W552" s="532"/>
      <c r="X552" s="532"/>
      <c r="Y552" s="532"/>
      <c r="Z552" s="532"/>
    </row>
    <row r="553" spans="1:26" ht="15.75" hidden="1" customHeight="1">
      <c r="A553" s="532"/>
      <c r="B553" s="532"/>
      <c r="C553" s="532"/>
      <c r="D553" s="532"/>
      <c r="E553" s="532"/>
      <c r="F553" s="532"/>
      <c r="G553" s="532"/>
      <c r="H553" s="532"/>
      <c r="I553" s="532"/>
      <c r="J553" s="532"/>
      <c r="K553" s="532"/>
      <c r="L553" s="532"/>
      <c r="M553" s="532"/>
      <c r="N553" s="532"/>
      <c r="O553" s="532"/>
      <c r="P553" s="532"/>
      <c r="Q553" s="532"/>
      <c r="R553" s="532"/>
      <c r="S553" s="532"/>
      <c r="T553" s="532"/>
      <c r="U553" s="532"/>
      <c r="V553" s="532"/>
      <c r="W553" s="532"/>
      <c r="X553" s="532"/>
      <c r="Y553" s="532"/>
      <c r="Z553" s="532"/>
    </row>
    <row r="554" spans="1:26" ht="15.75" hidden="1" customHeight="1">
      <c r="A554" s="532"/>
      <c r="B554" s="532"/>
      <c r="C554" s="532"/>
      <c r="D554" s="532"/>
      <c r="E554" s="532"/>
      <c r="F554" s="532"/>
      <c r="G554" s="532"/>
      <c r="H554" s="532"/>
      <c r="I554" s="532"/>
      <c r="J554" s="532"/>
      <c r="K554" s="532"/>
      <c r="L554" s="532"/>
      <c r="M554" s="532"/>
      <c r="N554" s="532"/>
      <c r="O554" s="532"/>
      <c r="P554" s="532"/>
      <c r="Q554" s="532"/>
      <c r="R554" s="532"/>
      <c r="S554" s="532"/>
      <c r="T554" s="532"/>
      <c r="U554" s="532"/>
      <c r="V554" s="532"/>
      <c r="W554" s="532"/>
      <c r="X554" s="532"/>
      <c r="Y554" s="532"/>
      <c r="Z554" s="532"/>
    </row>
    <row r="555" spans="1:26" ht="15.75" hidden="1" customHeight="1">
      <c r="A555" s="532"/>
      <c r="B555" s="532"/>
      <c r="C555" s="532"/>
      <c r="D555" s="532"/>
      <c r="E555" s="532"/>
      <c r="F555" s="532"/>
      <c r="G555" s="532"/>
      <c r="H555" s="532"/>
      <c r="I555" s="532"/>
      <c r="J555" s="532"/>
      <c r="K555" s="532"/>
      <c r="L555" s="532"/>
      <c r="M555" s="532"/>
      <c r="N555" s="532"/>
      <c r="O555" s="532"/>
      <c r="P555" s="532"/>
      <c r="Q555" s="532"/>
      <c r="R555" s="532"/>
      <c r="S555" s="532"/>
      <c r="T555" s="532"/>
      <c r="U555" s="532"/>
      <c r="V555" s="532"/>
      <c r="W555" s="532"/>
      <c r="X555" s="532"/>
      <c r="Y555" s="532"/>
      <c r="Z555" s="532"/>
    </row>
    <row r="556" spans="1:26" ht="15.75" hidden="1" customHeight="1">
      <c r="A556" s="532"/>
      <c r="B556" s="532"/>
      <c r="C556" s="532"/>
      <c r="D556" s="532"/>
      <c r="E556" s="532"/>
      <c r="F556" s="532"/>
      <c r="G556" s="532"/>
      <c r="H556" s="532"/>
      <c r="I556" s="532"/>
      <c r="J556" s="532"/>
      <c r="K556" s="532"/>
      <c r="L556" s="532"/>
      <c r="M556" s="532"/>
      <c r="N556" s="532"/>
      <c r="O556" s="532"/>
      <c r="P556" s="532"/>
      <c r="Q556" s="532"/>
      <c r="R556" s="532"/>
      <c r="S556" s="532"/>
      <c r="T556" s="532"/>
      <c r="U556" s="532"/>
      <c r="V556" s="532"/>
      <c r="W556" s="532"/>
      <c r="X556" s="532"/>
      <c r="Y556" s="532"/>
      <c r="Z556" s="532"/>
    </row>
    <row r="557" spans="1:26" ht="15.75" hidden="1" customHeight="1">
      <c r="A557" s="532"/>
      <c r="B557" s="532"/>
      <c r="C557" s="532"/>
      <c r="D557" s="532"/>
      <c r="E557" s="532"/>
      <c r="F557" s="532"/>
      <c r="G557" s="532"/>
      <c r="H557" s="532"/>
      <c r="I557" s="532"/>
      <c r="J557" s="532"/>
      <c r="K557" s="532"/>
      <c r="L557" s="532"/>
      <c r="M557" s="532"/>
      <c r="N557" s="532"/>
      <c r="O557" s="532"/>
      <c r="P557" s="532"/>
      <c r="Q557" s="532"/>
      <c r="R557" s="532"/>
      <c r="S557" s="532"/>
      <c r="T557" s="532"/>
      <c r="U557" s="532"/>
      <c r="V557" s="532"/>
      <c r="W557" s="532"/>
      <c r="X557" s="532"/>
      <c r="Y557" s="532"/>
      <c r="Z557" s="532"/>
    </row>
    <row r="558" spans="1:26" ht="15.75" hidden="1" customHeight="1">
      <c r="A558" s="532"/>
      <c r="B558" s="532"/>
      <c r="C558" s="532"/>
      <c r="D558" s="532"/>
      <c r="E558" s="532"/>
      <c r="F558" s="532"/>
      <c r="G558" s="532"/>
      <c r="H558" s="532"/>
      <c r="I558" s="532"/>
      <c r="J558" s="532"/>
      <c r="K558" s="532"/>
      <c r="L558" s="532"/>
      <c r="M558" s="532"/>
      <c r="N558" s="532"/>
      <c r="O558" s="532"/>
      <c r="P558" s="532"/>
      <c r="Q558" s="532"/>
      <c r="R558" s="532"/>
      <c r="S558" s="532"/>
      <c r="T558" s="532"/>
      <c r="U558" s="532"/>
      <c r="V558" s="532"/>
      <c r="W558" s="532"/>
      <c r="X558" s="532"/>
      <c r="Y558" s="532"/>
      <c r="Z558" s="532"/>
    </row>
    <row r="559" spans="1:26" ht="15.75" hidden="1" customHeight="1">
      <c r="A559" s="532"/>
      <c r="B559" s="532"/>
      <c r="C559" s="532"/>
      <c r="D559" s="532"/>
      <c r="E559" s="532"/>
      <c r="F559" s="532"/>
      <c r="G559" s="532"/>
      <c r="H559" s="532"/>
      <c r="I559" s="532"/>
      <c r="J559" s="532"/>
      <c r="K559" s="532"/>
      <c r="L559" s="532"/>
      <c r="M559" s="532"/>
      <c r="N559" s="532"/>
      <c r="O559" s="532"/>
      <c r="P559" s="532"/>
      <c r="Q559" s="532"/>
      <c r="R559" s="532"/>
      <c r="S559" s="532"/>
      <c r="T559" s="532"/>
      <c r="U559" s="532"/>
      <c r="V559" s="532"/>
      <c r="W559" s="532"/>
      <c r="X559" s="532"/>
      <c r="Y559" s="532"/>
      <c r="Z559" s="532"/>
    </row>
    <row r="560" spans="1:26" ht="15.75" hidden="1" customHeight="1">
      <c r="A560" s="532"/>
      <c r="B560" s="532"/>
      <c r="C560" s="532"/>
      <c r="D560" s="532"/>
      <c r="E560" s="532"/>
      <c r="F560" s="532"/>
      <c r="G560" s="532"/>
      <c r="H560" s="532"/>
      <c r="I560" s="532"/>
      <c r="J560" s="532"/>
      <c r="K560" s="532"/>
      <c r="L560" s="532"/>
      <c r="M560" s="532"/>
      <c r="N560" s="532"/>
      <c r="O560" s="532"/>
      <c r="P560" s="532"/>
      <c r="Q560" s="532"/>
      <c r="R560" s="532"/>
      <c r="S560" s="532"/>
      <c r="T560" s="532"/>
      <c r="U560" s="532"/>
      <c r="V560" s="532"/>
      <c r="W560" s="532"/>
      <c r="X560" s="532"/>
      <c r="Y560" s="532"/>
      <c r="Z560" s="532"/>
    </row>
    <row r="561" spans="1:26" ht="15.75" hidden="1" customHeight="1">
      <c r="A561" s="532"/>
      <c r="B561" s="532"/>
      <c r="C561" s="532"/>
      <c r="D561" s="532"/>
      <c r="E561" s="532"/>
      <c r="F561" s="532"/>
      <c r="G561" s="532"/>
      <c r="H561" s="532"/>
      <c r="I561" s="532"/>
      <c r="J561" s="532"/>
      <c r="K561" s="532"/>
      <c r="L561" s="532"/>
      <c r="M561" s="532"/>
      <c r="N561" s="532"/>
      <c r="O561" s="532"/>
      <c r="P561" s="532"/>
      <c r="Q561" s="532"/>
      <c r="R561" s="532"/>
      <c r="S561" s="532"/>
      <c r="T561" s="532"/>
      <c r="U561" s="532"/>
      <c r="V561" s="532"/>
      <c r="W561" s="532"/>
      <c r="X561" s="532"/>
      <c r="Y561" s="532"/>
      <c r="Z561" s="532"/>
    </row>
    <row r="562" spans="1:26" ht="15.75" hidden="1" customHeight="1">
      <c r="A562" s="532"/>
      <c r="B562" s="532"/>
      <c r="C562" s="532"/>
      <c r="D562" s="532"/>
      <c r="E562" s="532"/>
      <c r="F562" s="532"/>
      <c r="G562" s="532"/>
      <c r="H562" s="532"/>
      <c r="I562" s="532"/>
      <c r="J562" s="532"/>
      <c r="K562" s="532"/>
      <c r="L562" s="532"/>
      <c r="M562" s="532"/>
      <c r="N562" s="532"/>
      <c r="O562" s="532"/>
      <c r="P562" s="532"/>
      <c r="Q562" s="532"/>
      <c r="R562" s="532"/>
      <c r="S562" s="532"/>
      <c r="T562" s="532"/>
      <c r="U562" s="532"/>
      <c r="V562" s="532"/>
      <c r="W562" s="532"/>
      <c r="X562" s="532"/>
      <c r="Y562" s="532"/>
      <c r="Z562" s="532"/>
    </row>
    <row r="563" spans="1:26" ht="15.75" hidden="1" customHeight="1">
      <c r="A563" s="532"/>
      <c r="B563" s="532"/>
      <c r="C563" s="532"/>
      <c r="D563" s="532"/>
      <c r="E563" s="532"/>
      <c r="F563" s="532"/>
      <c r="G563" s="532"/>
      <c r="H563" s="532"/>
      <c r="I563" s="532"/>
      <c r="J563" s="532"/>
      <c r="K563" s="532"/>
      <c r="L563" s="532"/>
      <c r="M563" s="532"/>
      <c r="N563" s="532"/>
      <c r="O563" s="532"/>
      <c r="P563" s="532"/>
      <c r="Q563" s="532"/>
      <c r="R563" s="532"/>
      <c r="S563" s="532"/>
      <c r="T563" s="532"/>
      <c r="U563" s="532"/>
      <c r="V563" s="532"/>
      <c r="W563" s="532"/>
      <c r="X563" s="532"/>
      <c r="Y563" s="532"/>
      <c r="Z563" s="532"/>
    </row>
    <row r="564" spans="1:26" ht="15.75" hidden="1" customHeight="1">
      <c r="A564" s="532"/>
      <c r="B564" s="532"/>
      <c r="C564" s="532"/>
      <c r="D564" s="532"/>
      <c r="E564" s="532"/>
      <c r="F564" s="532"/>
      <c r="G564" s="532"/>
      <c r="H564" s="532"/>
      <c r="I564" s="532"/>
      <c r="J564" s="532"/>
      <c r="K564" s="532"/>
      <c r="L564" s="532"/>
      <c r="M564" s="532"/>
      <c r="N564" s="532"/>
      <c r="O564" s="532"/>
      <c r="P564" s="532"/>
      <c r="Q564" s="532"/>
      <c r="R564" s="532"/>
      <c r="S564" s="532"/>
      <c r="T564" s="532"/>
      <c r="U564" s="532"/>
      <c r="V564" s="532"/>
      <c r="W564" s="532"/>
      <c r="X564" s="532"/>
      <c r="Y564" s="532"/>
      <c r="Z564" s="532"/>
    </row>
    <row r="565" spans="1:26" ht="15.75" hidden="1" customHeight="1">
      <c r="A565" s="532"/>
      <c r="B565" s="532"/>
      <c r="C565" s="532"/>
      <c r="D565" s="532"/>
      <c r="E565" s="532"/>
      <c r="F565" s="532"/>
      <c r="G565" s="532"/>
      <c r="H565" s="532"/>
      <c r="I565" s="532"/>
      <c r="J565" s="532"/>
      <c r="K565" s="532"/>
      <c r="L565" s="532"/>
      <c r="M565" s="532"/>
      <c r="N565" s="532"/>
      <c r="O565" s="532"/>
      <c r="P565" s="532"/>
      <c r="Q565" s="532"/>
      <c r="R565" s="532"/>
      <c r="S565" s="532"/>
      <c r="T565" s="532"/>
      <c r="U565" s="532"/>
      <c r="V565" s="532"/>
      <c r="W565" s="532"/>
      <c r="X565" s="532"/>
      <c r="Y565" s="532"/>
      <c r="Z565" s="532"/>
    </row>
    <row r="566" spans="1:26" ht="15.75" hidden="1" customHeight="1">
      <c r="A566" s="532"/>
      <c r="B566" s="532"/>
      <c r="C566" s="532"/>
      <c r="D566" s="532"/>
      <c r="E566" s="532"/>
      <c r="F566" s="532"/>
      <c r="G566" s="532"/>
      <c r="H566" s="532"/>
      <c r="I566" s="532"/>
      <c r="J566" s="532"/>
      <c r="K566" s="532"/>
      <c r="L566" s="532"/>
      <c r="M566" s="532"/>
      <c r="N566" s="532"/>
      <c r="O566" s="532"/>
      <c r="P566" s="532"/>
      <c r="Q566" s="532"/>
      <c r="R566" s="532"/>
      <c r="S566" s="532"/>
      <c r="T566" s="532"/>
      <c r="U566" s="532"/>
      <c r="V566" s="532"/>
      <c r="W566" s="532"/>
      <c r="X566" s="532"/>
      <c r="Y566" s="532"/>
      <c r="Z566" s="532"/>
    </row>
    <row r="567" spans="1:26" ht="15.75" hidden="1" customHeight="1">
      <c r="A567" s="532"/>
      <c r="B567" s="532"/>
      <c r="C567" s="532"/>
      <c r="D567" s="532"/>
      <c r="E567" s="532"/>
      <c r="F567" s="532"/>
      <c r="G567" s="532"/>
      <c r="H567" s="532"/>
      <c r="I567" s="532"/>
      <c r="J567" s="532"/>
      <c r="K567" s="532"/>
      <c r="L567" s="532"/>
      <c r="M567" s="532"/>
      <c r="N567" s="532"/>
      <c r="O567" s="532"/>
      <c r="P567" s="532"/>
      <c r="Q567" s="532"/>
      <c r="R567" s="532"/>
      <c r="S567" s="532"/>
      <c r="T567" s="532"/>
      <c r="U567" s="532"/>
      <c r="V567" s="532"/>
      <c r="W567" s="532"/>
      <c r="X567" s="532"/>
      <c r="Y567" s="532"/>
      <c r="Z567" s="532"/>
    </row>
    <row r="568" spans="1:26" ht="15.75" hidden="1" customHeight="1">
      <c r="A568" s="532"/>
      <c r="B568" s="532"/>
      <c r="C568" s="532"/>
      <c r="D568" s="532"/>
      <c r="E568" s="532"/>
      <c r="F568" s="532"/>
      <c r="G568" s="532"/>
      <c r="H568" s="532"/>
      <c r="I568" s="532"/>
      <c r="J568" s="532"/>
      <c r="K568" s="532"/>
      <c r="L568" s="532"/>
      <c r="M568" s="532"/>
      <c r="N568" s="532"/>
      <c r="O568" s="532"/>
      <c r="P568" s="532"/>
      <c r="Q568" s="532"/>
      <c r="R568" s="532"/>
      <c r="S568" s="532"/>
      <c r="T568" s="532"/>
      <c r="U568" s="532"/>
      <c r="V568" s="532"/>
      <c r="W568" s="532"/>
      <c r="X568" s="532"/>
      <c r="Y568" s="532"/>
      <c r="Z568" s="532"/>
    </row>
    <row r="569" spans="1:26" ht="15.75" hidden="1" customHeight="1">
      <c r="A569" s="532"/>
      <c r="B569" s="532"/>
      <c r="C569" s="532"/>
      <c r="D569" s="532"/>
      <c r="E569" s="532"/>
      <c r="F569" s="532"/>
      <c r="G569" s="532"/>
      <c r="H569" s="532"/>
      <c r="I569" s="532"/>
      <c r="J569" s="532"/>
      <c r="K569" s="532"/>
      <c r="L569" s="532"/>
      <c r="M569" s="532"/>
      <c r="N569" s="532"/>
      <c r="O569" s="532"/>
      <c r="P569" s="532"/>
      <c r="Q569" s="532"/>
      <c r="R569" s="532"/>
      <c r="S569" s="532"/>
      <c r="T569" s="532"/>
      <c r="U569" s="532"/>
      <c r="V569" s="532"/>
      <c r="W569" s="532"/>
      <c r="X569" s="532"/>
      <c r="Y569" s="532"/>
      <c r="Z569" s="532"/>
    </row>
    <row r="570" spans="1:26" ht="15.75" hidden="1" customHeight="1">
      <c r="A570" s="532"/>
      <c r="B570" s="532"/>
      <c r="C570" s="532"/>
      <c r="D570" s="532"/>
      <c r="E570" s="532"/>
      <c r="F570" s="532"/>
      <c r="G570" s="532"/>
      <c r="H570" s="532"/>
      <c r="I570" s="532"/>
      <c r="J570" s="532"/>
      <c r="K570" s="532"/>
      <c r="L570" s="532"/>
      <c r="M570" s="532"/>
      <c r="N570" s="532"/>
      <c r="O570" s="532"/>
      <c r="P570" s="532"/>
      <c r="Q570" s="532"/>
      <c r="R570" s="532"/>
      <c r="S570" s="532"/>
      <c r="T570" s="532"/>
      <c r="U570" s="532"/>
      <c r="V570" s="532"/>
      <c r="W570" s="532"/>
      <c r="X570" s="532"/>
      <c r="Y570" s="532"/>
      <c r="Z570" s="532"/>
    </row>
    <row r="571" spans="1:26" ht="15.75" hidden="1" customHeight="1">
      <c r="A571" s="532"/>
      <c r="B571" s="532"/>
      <c r="C571" s="532"/>
      <c r="D571" s="532"/>
      <c r="E571" s="532"/>
      <c r="F571" s="532"/>
      <c r="G571" s="532"/>
      <c r="H571" s="532"/>
      <c r="I571" s="532"/>
      <c r="J571" s="532"/>
      <c r="K571" s="532"/>
      <c r="L571" s="532"/>
      <c r="M571" s="532"/>
      <c r="N571" s="532"/>
      <c r="O571" s="532"/>
      <c r="P571" s="532"/>
      <c r="Q571" s="532"/>
      <c r="R571" s="532"/>
      <c r="S571" s="532"/>
      <c r="T571" s="532"/>
      <c r="U571" s="532"/>
      <c r="V571" s="532"/>
      <c r="W571" s="532"/>
      <c r="X571" s="532"/>
      <c r="Y571" s="532"/>
      <c r="Z571" s="532"/>
    </row>
    <row r="572" spans="1:26" ht="15.75" hidden="1" customHeight="1">
      <c r="A572" s="532"/>
      <c r="B572" s="532"/>
      <c r="C572" s="532"/>
      <c r="D572" s="532"/>
      <c r="E572" s="532"/>
      <c r="F572" s="532"/>
      <c r="G572" s="532"/>
      <c r="H572" s="532"/>
      <c r="I572" s="532"/>
      <c r="J572" s="532"/>
      <c r="K572" s="532"/>
      <c r="L572" s="532"/>
      <c r="M572" s="532"/>
      <c r="N572" s="532"/>
      <c r="O572" s="532"/>
      <c r="P572" s="532"/>
      <c r="Q572" s="532"/>
      <c r="R572" s="532"/>
      <c r="S572" s="532"/>
      <c r="T572" s="532"/>
      <c r="U572" s="532"/>
      <c r="V572" s="532"/>
      <c r="W572" s="532"/>
      <c r="X572" s="532"/>
      <c r="Y572" s="532"/>
      <c r="Z572" s="532"/>
    </row>
    <row r="573" spans="1:26" ht="15.75" hidden="1" customHeight="1">
      <c r="A573" s="532"/>
      <c r="B573" s="532"/>
      <c r="C573" s="532"/>
      <c r="D573" s="532"/>
      <c r="E573" s="532"/>
      <c r="F573" s="532"/>
      <c r="G573" s="532"/>
      <c r="H573" s="532"/>
      <c r="I573" s="532"/>
      <c r="J573" s="532"/>
      <c r="K573" s="532"/>
      <c r="L573" s="532"/>
      <c r="M573" s="532"/>
      <c r="N573" s="532"/>
      <c r="O573" s="532"/>
      <c r="P573" s="532"/>
      <c r="Q573" s="532"/>
      <c r="R573" s="532"/>
      <c r="S573" s="532"/>
      <c r="T573" s="532"/>
      <c r="U573" s="532"/>
      <c r="V573" s="532"/>
      <c r="W573" s="532"/>
      <c r="X573" s="532"/>
      <c r="Y573" s="532"/>
      <c r="Z573" s="532"/>
    </row>
    <row r="574" spans="1:26" ht="15.75" hidden="1" customHeight="1">
      <c r="A574" s="532"/>
      <c r="B574" s="532"/>
      <c r="C574" s="532"/>
      <c r="D574" s="532"/>
      <c r="E574" s="532"/>
      <c r="F574" s="532"/>
      <c r="G574" s="532"/>
      <c r="H574" s="532"/>
      <c r="I574" s="532"/>
      <c r="J574" s="532"/>
      <c r="K574" s="532"/>
      <c r="L574" s="532"/>
      <c r="M574" s="532"/>
      <c r="N574" s="532"/>
      <c r="O574" s="532"/>
      <c r="P574" s="532"/>
      <c r="Q574" s="532"/>
      <c r="R574" s="532"/>
      <c r="S574" s="532"/>
      <c r="T574" s="532"/>
      <c r="U574" s="532"/>
      <c r="V574" s="532"/>
      <c r="W574" s="532"/>
      <c r="X574" s="532"/>
      <c r="Y574" s="532"/>
      <c r="Z574" s="532"/>
    </row>
    <row r="575" spans="1:26" ht="15.75" hidden="1" customHeight="1">
      <c r="A575" s="532"/>
      <c r="B575" s="532"/>
      <c r="C575" s="532"/>
      <c r="D575" s="532"/>
      <c r="E575" s="532"/>
      <c r="F575" s="532"/>
      <c r="G575" s="532"/>
      <c r="H575" s="532"/>
      <c r="I575" s="532"/>
      <c r="J575" s="532"/>
      <c r="K575" s="532"/>
      <c r="L575" s="532"/>
      <c r="M575" s="532"/>
      <c r="N575" s="532"/>
      <c r="O575" s="532"/>
      <c r="P575" s="532"/>
      <c r="Q575" s="532"/>
      <c r="R575" s="532"/>
      <c r="S575" s="532"/>
      <c r="T575" s="532"/>
      <c r="U575" s="532"/>
      <c r="V575" s="532"/>
      <c r="W575" s="532"/>
      <c r="X575" s="532"/>
      <c r="Y575" s="532"/>
      <c r="Z575" s="532"/>
    </row>
    <row r="576" spans="1:26" ht="15.75" hidden="1" customHeight="1">
      <c r="A576" s="532"/>
      <c r="B576" s="532"/>
      <c r="C576" s="532"/>
      <c r="D576" s="532"/>
      <c r="E576" s="532"/>
      <c r="F576" s="532"/>
      <c r="G576" s="532"/>
      <c r="H576" s="532"/>
      <c r="I576" s="532"/>
      <c r="J576" s="532"/>
      <c r="K576" s="532"/>
      <c r="L576" s="532"/>
      <c r="M576" s="532"/>
      <c r="N576" s="532"/>
      <c r="O576" s="532"/>
      <c r="P576" s="532"/>
      <c r="Q576" s="532"/>
      <c r="R576" s="532"/>
      <c r="S576" s="532"/>
      <c r="T576" s="532"/>
      <c r="U576" s="532"/>
      <c r="V576" s="532"/>
      <c r="W576" s="532"/>
      <c r="X576" s="532"/>
      <c r="Y576" s="532"/>
      <c r="Z576" s="532"/>
    </row>
    <row r="577" spans="1:26" ht="15.75" hidden="1" customHeight="1">
      <c r="A577" s="532"/>
      <c r="B577" s="532"/>
      <c r="C577" s="532"/>
      <c r="D577" s="532"/>
      <c r="E577" s="532"/>
      <c r="F577" s="532"/>
      <c r="G577" s="532"/>
      <c r="H577" s="532"/>
      <c r="I577" s="532"/>
      <c r="J577" s="532"/>
      <c r="K577" s="532"/>
      <c r="L577" s="532"/>
      <c r="M577" s="532"/>
      <c r="N577" s="532"/>
      <c r="O577" s="532"/>
      <c r="P577" s="532"/>
      <c r="Q577" s="532"/>
      <c r="R577" s="532"/>
      <c r="S577" s="532"/>
      <c r="T577" s="532"/>
      <c r="U577" s="532"/>
      <c r="V577" s="532"/>
      <c r="W577" s="532"/>
      <c r="X577" s="532"/>
      <c r="Y577" s="532"/>
      <c r="Z577" s="532"/>
    </row>
    <row r="578" spans="1:26" ht="15.75" hidden="1" customHeight="1">
      <c r="A578" s="532"/>
      <c r="B578" s="532"/>
      <c r="C578" s="532"/>
      <c r="D578" s="532"/>
      <c r="E578" s="532"/>
      <c r="F578" s="532"/>
      <c r="G578" s="532"/>
      <c r="H578" s="532"/>
      <c r="I578" s="532"/>
      <c r="J578" s="532"/>
      <c r="K578" s="532"/>
      <c r="L578" s="532"/>
      <c r="M578" s="532"/>
      <c r="N578" s="532"/>
      <c r="O578" s="532"/>
      <c r="P578" s="532"/>
      <c r="Q578" s="532"/>
      <c r="R578" s="532"/>
      <c r="S578" s="532"/>
      <c r="T578" s="532"/>
      <c r="U578" s="532"/>
      <c r="V578" s="532"/>
      <c r="W578" s="532"/>
      <c r="X578" s="532"/>
      <c r="Y578" s="532"/>
      <c r="Z578" s="532"/>
    </row>
    <row r="579" spans="1:26" ht="15.75" hidden="1" customHeight="1">
      <c r="A579" s="532"/>
      <c r="B579" s="532"/>
      <c r="C579" s="532"/>
      <c r="D579" s="532"/>
      <c r="E579" s="532"/>
      <c r="F579" s="532"/>
      <c r="G579" s="532"/>
      <c r="H579" s="532"/>
      <c r="I579" s="532"/>
      <c r="J579" s="532"/>
      <c r="K579" s="532"/>
      <c r="L579" s="532"/>
      <c r="M579" s="532"/>
      <c r="N579" s="532"/>
      <c r="O579" s="532"/>
      <c r="P579" s="532"/>
      <c r="Q579" s="532"/>
      <c r="R579" s="532"/>
      <c r="S579" s="532"/>
      <c r="T579" s="532"/>
      <c r="U579" s="532"/>
      <c r="V579" s="532"/>
      <c r="W579" s="532"/>
      <c r="X579" s="532"/>
      <c r="Y579" s="532"/>
      <c r="Z579" s="532"/>
    </row>
    <row r="580" spans="1:26" ht="15.75" hidden="1" customHeight="1">
      <c r="A580" s="532"/>
      <c r="B580" s="532"/>
      <c r="C580" s="532"/>
      <c r="D580" s="532"/>
      <c r="E580" s="532"/>
      <c r="F580" s="532"/>
      <c r="G580" s="532"/>
      <c r="H580" s="532"/>
      <c r="I580" s="532"/>
      <c r="J580" s="532"/>
      <c r="K580" s="532"/>
      <c r="L580" s="532"/>
      <c r="M580" s="532"/>
      <c r="N580" s="532"/>
      <c r="O580" s="532"/>
      <c r="P580" s="532"/>
      <c r="Q580" s="532"/>
      <c r="R580" s="532"/>
      <c r="S580" s="532"/>
      <c r="T580" s="532"/>
      <c r="U580" s="532"/>
      <c r="V580" s="532"/>
      <c r="W580" s="532"/>
      <c r="X580" s="532"/>
      <c r="Y580" s="532"/>
      <c r="Z580" s="532"/>
    </row>
    <row r="581" spans="1:26" ht="15.75" hidden="1" customHeight="1">
      <c r="A581" s="532"/>
      <c r="B581" s="532"/>
      <c r="C581" s="532"/>
      <c r="D581" s="532"/>
      <c r="E581" s="532"/>
      <c r="F581" s="532"/>
      <c r="G581" s="532"/>
      <c r="H581" s="532"/>
      <c r="I581" s="532"/>
      <c r="J581" s="532"/>
      <c r="K581" s="532"/>
      <c r="L581" s="532"/>
      <c r="M581" s="532"/>
      <c r="N581" s="532"/>
      <c r="O581" s="532"/>
      <c r="P581" s="532"/>
      <c r="Q581" s="532"/>
      <c r="R581" s="532"/>
      <c r="S581" s="532"/>
      <c r="T581" s="532"/>
      <c r="U581" s="532"/>
      <c r="V581" s="532"/>
      <c r="W581" s="532"/>
      <c r="X581" s="532"/>
      <c r="Y581" s="532"/>
      <c r="Z581" s="532"/>
    </row>
    <row r="582" spans="1:26" ht="15.75" hidden="1" customHeight="1">
      <c r="A582" s="532"/>
      <c r="B582" s="532"/>
      <c r="C582" s="532"/>
      <c r="D582" s="532"/>
      <c r="E582" s="532"/>
      <c r="F582" s="532"/>
      <c r="G582" s="532"/>
      <c r="H582" s="532"/>
      <c r="I582" s="532"/>
      <c r="J582" s="532"/>
      <c r="K582" s="532"/>
      <c r="L582" s="532"/>
      <c r="M582" s="532"/>
      <c r="N582" s="532"/>
      <c r="O582" s="532"/>
      <c r="P582" s="532"/>
      <c r="Q582" s="532"/>
      <c r="R582" s="532"/>
      <c r="S582" s="532"/>
      <c r="T582" s="532"/>
      <c r="U582" s="532"/>
      <c r="V582" s="532"/>
      <c r="W582" s="532"/>
      <c r="X582" s="532"/>
      <c r="Y582" s="532"/>
      <c r="Z582" s="532"/>
    </row>
    <row r="583" spans="1:26" ht="15.75" hidden="1" customHeight="1">
      <c r="A583" s="532"/>
      <c r="B583" s="532"/>
      <c r="C583" s="532"/>
      <c r="D583" s="532"/>
      <c r="E583" s="532"/>
      <c r="F583" s="532"/>
      <c r="G583" s="532"/>
      <c r="H583" s="532"/>
      <c r="I583" s="532"/>
      <c r="J583" s="532"/>
      <c r="K583" s="532"/>
      <c r="L583" s="532"/>
      <c r="M583" s="532"/>
      <c r="N583" s="532"/>
      <c r="O583" s="532"/>
      <c r="P583" s="532"/>
      <c r="Q583" s="532"/>
      <c r="R583" s="532"/>
      <c r="S583" s="532"/>
      <c r="T583" s="532"/>
      <c r="U583" s="532"/>
      <c r="V583" s="532"/>
      <c r="W583" s="532"/>
      <c r="X583" s="532"/>
      <c r="Y583" s="532"/>
      <c r="Z583" s="532"/>
    </row>
    <row r="584" spans="1:26" ht="15.75" hidden="1" customHeight="1">
      <c r="A584" s="532"/>
      <c r="B584" s="532"/>
      <c r="C584" s="532"/>
      <c r="D584" s="532"/>
      <c r="E584" s="532"/>
      <c r="F584" s="532"/>
      <c r="G584" s="532"/>
      <c r="H584" s="532"/>
      <c r="I584" s="532"/>
      <c r="J584" s="532"/>
      <c r="K584" s="532"/>
      <c r="L584" s="532"/>
      <c r="M584" s="532"/>
      <c r="N584" s="532"/>
      <c r="O584" s="532"/>
      <c r="P584" s="532"/>
      <c r="Q584" s="532"/>
      <c r="R584" s="532"/>
      <c r="S584" s="532"/>
      <c r="T584" s="532"/>
      <c r="U584" s="532"/>
      <c r="V584" s="532"/>
      <c r="W584" s="532"/>
      <c r="X584" s="532"/>
      <c r="Y584" s="532"/>
      <c r="Z584" s="532"/>
    </row>
    <row r="585" spans="1:26" ht="15.75" hidden="1" customHeight="1">
      <c r="A585" s="532"/>
      <c r="B585" s="532"/>
      <c r="C585" s="532"/>
      <c r="D585" s="532"/>
      <c r="E585" s="532"/>
      <c r="F585" s="532"/>
      <c r="G585" s="532"/>
      <c r="H585" s="532"/>
      <c r="I585" s="532"/>
      <c r="J585" s="532"/>
      <c r="K585" s="532"/>
      <c r="L585" s="532"/>
      <c r="M585" s="532"/>
      <c r="N585" s="532"/>
      <c r="O585" s="532"/>
      <c r="P585" s="532"/>
      <c r="Q585" s="532"/>
      <c r="R585" s="532"/>
      <c r="S585" s="532"/>
      <c r="T585" s="532"/>
      <c r="U585" s="532"/>
      <c r="V585" s="532"/>
      <c r="W585" s="532"/>
      <c r="X585" s="532"/>
      <c r="Y585" s="532"/>
      <c r="Z585" s="532"/>
    </row>
    <row r="586" spans="1:26" ht="15.75" hidden="1" customHeight="1">
      <c r="A586" s="532"/>
      <c r="B586" s="532"/>
      <c r="C586" s="532"/>
      <c r="D586" s="532"/>
      <c r="E586" s="532"/>
      <c r="F586" s="532"/>
      <c r="G586" s="532"/>
      <c r="H586" s="532"/>
      <c r="I586" s="532"/>
      <c r="J586" s="532"/>
      <c r="K586" s="532"/>
      <c r="L586" s="532"/>
      <c r="M586" s="532"/>
      <c r="N586" s="532"/>
      <c r="O586" s="532"/>
      <c r="P586" s="532"/>
      <c r="Q586" s="532"/>
      <c r="R586" s="532"/>
      <c r="S586" s="532"/>
      <c r="T586" s="532"/>
      <c r="U586" s="532"/>
      <c r="V586" s="532"/>
      <c r="W586" s="532"/>
      <c r="X586" s="532"/>
      <c r="Y586" s="532"/>
      <c r="Z586" s="532"/>
    </row>
    <row r="587" spans="1:26" ht="15.75" hidden="1" customHeight="1">
      <c r="A587" s="532"/>
      <c r="B587" s="532"/>
      <c r="C587" s="532"/>
      <c r="D587" s="532"/>
      <c r="E587" s="532"/>
      <c r="F587" s="532"/>
      <c r="G587" s="532"/>
      <c r="H587" s="532"/>
      <c r="I587" s="532"/>
      <c r="J587" s="532"/>
      <c r="K587" s="532"/>
      <c r="L587" s="532"/>
      <c r="M587" s="532"/>
      <c r="N587" s="532"/>
      <c r="O587" s="532"/>
      <c r="P587" s="532"/>
      <c r="Q587" s="532"/>
      <c r="R587" s="532"/>
      <c r="S587" s="532"/>
      <c r="T587" s="532"/>
      <c r="U587" s="532"/>
      <c r="V587" s="532"/>
      <c r="W587" s="532"/>
      <c r="X587" s="532"/>
      <c r="Y587" s="532"/>
      <c r="Z587" s="532"/>
    </row>
    <row r="588" spans="1:26" ht="15.75" hidden="1" customHeight="1">
      <c r="A588" s="532"/>
      <c r="B588" s="532"/>
      <c r="C588" s="532"/>
      <c r="D588" s="532"/>
      <c r="E588" s="532"/>
      <c r="F588" s="532"/>
      <c r="G588" s="532"/>
      <c r="H588" s="532"/>
      <c r="I588" s="532"/>
      <c r="J588" s="532"/>
      <c r="K588" s="532"/>
      <c r="L588" s="532"/>
      <c r="M588" s="532"/>
      <c r="N588" s="532"/>
      <c r="O588" s="532"/>
      <c r="P588" s="532"/>
      <c r="Q588" s="532"/>
      <c r="R588" s="532"/>
      <c r="S588" s="532"/>
      <c r="T588" s="532"/>
      <c r="U588" s="532"/>
      <c r="V588" s="532"/>
      <c r="W588" s="532"/>
      <c r="X588" s="532"/>
      <c r="Y588" s="532"/>
      <c r="Z588" s="532"/>
    </row>
    <row r="589" spans="1:26" ht="15.75" hidden="1" customHeight="1">
      <c r="A589" s="532"/>
      <c r="B589" s="532"/>
      <c r="C589" s="532"/>
      <c r="D589" s="532"/>
      <c r="E589" s="532"/>
      <c r="F589" s="532"/>
      <c r="G589" s="532"/>
      <c r="H589" s="532"/>
      <c r="I589" s="532"/>
      <c r="J589" s="532"/>
      <c r="K589" s="532"/>
      <c r="L589" s="532"/>
      <c r="M589" s="532"/>
      <c r="N589" s="532"/>
      <c r="O589" s="532"/>
      <c r="P589" s="532"/>
      <c r="Q589" s="532"/>
      <c r="R589" s="532"/>
      <c r="S589" s="532"/>
      <c r="T589" s="532"/>
      <c r="U589" s="532"/>
      <c r="V589" s="532"/>
      <c r="W589" s="532"/>
      <c r="X589" s="532"/>
      <c r="Y589" s="532"/>
      <c r="Z589" s="532"/>
    </row>
    <row r="590" spans="1:26" ht="15.75" hidden="1" customHeight="1">
      <c r="A590" s="532"/>
      <c r="B590" s="532"/>
      <c r="C590" s="532"/>
      <c r="D590" s="532"/>
      <c r="E590" s="532"/>
      <c r="F590" s="532"/>
      <c r="G590" s="532"/>
      <c r="H590" s="532"/>
      <c r="I590" s="532"/>
      <c r="J590" s="532"/>
      <c r="K590" s="532"/>
      <c r="L590" s="532"/>
      <c r="M590" s="532"/>
      <c r="N590" s="532"/>
      <c r="O590" s="532"/>
      <c r="P590" s="532"/>
      <c r="Q590" s="532"/>
      <c r="R590" s="532"/>
      <c r="S590" s="532"/>
      <c r="T590" s="532"/>
      <c r="U590" s="532"/>
      <c r="V590" s="532"/>
      <c r="W590" s="532"/>
      <c r="X590" s="532"/>
      <c r="Y590" s="532"/>
      <c r="Z590" s="532"/>
    </row>
    <row r="591" spans="1:26" ht="15.75" hidden="1" customHeight="1">
      <c r="A591" s="532"/>
      <c r="B591" s="532"/>
      <c r="C591" s="532"/>
      <c r="D591" s="532"/>
      <c r="E591" s="532"/>
      <c r="F591" s="532"/>
      <c r="G591" s="532"/>
      <c r="H591" s="532"/>
      <c r="I591" s="532"/>
      <c r="J591" s="532"/>
      <c r="K591" s="532"/>
      <c r="L591" s="532"/>
      <c r="M591" s="532"/>
      <c r="N591" s="532"/>
      <c r="O591" s="532"/>
      <c r="P591" s="532"/>
      <c r="Q591" s="532"/>
      <c r="R591" s="532"/>
      <c r="S591" s="532"/>
      <c r="T591" s="532"/>
      <c r="U591" s="532"/>
      <c r="V591" s="532"/>
      <c r="W591" s="532"/>
      <c r="X591" s="532"/>
      <c r="Y591" s="532"/>
      <c r="Z591" s="532"/>
    </row>
    <row r="592" spans="1:26" ht="15.75" hidden="1" customHeight="1">
      <c r="A592" s="532"/>
      <c r="B592" s="532"/>
      <c r="C592" s="532"/>
      <c r="D592" s="532"/>
      <c r="E592" s="532"/>
      <c r="F592" s="532"/>
      <c r="G592" s="532"/>
      <c r="H592" s="532"/>
      <c r="I592" s="532"/>
      <c r="J592" s="532"/>
      <c r="K592" s="532"/>
      <c r="L592" s="532"/>
      <c r="M592" s="532"/>
      <c r="N592" s="532"/>
      <c r="O592" s="532"/>
      <c r="P592" s="532"/>
      <c r="Q592" s="532"/>
      <c r="R592" s="532"/>
      <c r="S592" s="532"/>
      <c r="T592" s="532"/>
      <c r="U592" s="532"/>
      <c r="V592" s="532"/>
      <c r="W592" s="532"/>
      <c r="X592" s="532"/>
      <c r="Y592" s="532"/>
      <c r="Z592" s="532"/>
    </row>
    <row r="593" spans="1:26" ht="15.75" hidden="1" customHeight="1">
      <c r="A593" s="532"/>
      <c r="B593" s="532"/>
      <c r="C593" s="532"/>
      <c r="D593" s="532"/>
      <c r="E593" s="532"/>
      <c r="F593" s="532"/>
      <c r="G593" s="532"/>
      <c r="H593" s="532"/>
      <c r="I593" s="532"/>
      <c r="J593" s="532"/>
      <c r="K593" s="532"/>
      <c r="L593" s="532"/>
      <c r="M593" s="532"/>
      <c r="N593" s="532"/>
      <c r="O593" s="532"/>
      <c r="P593" s="532"/>
      <c r="Q593" s="532"/>
      <c r="R593" s="532"/>
      <c r="S593" s="532"/>
      <c r="T593" s="532"/>
      <c r="U593" s="532"/>
      <c r="V593" s="532"/>
      <c r="W593" s="532"/>
      <c r="X593" s="532"/>
      <c r="Y593" s="532"/>
      <c r="Z593" s="532"/>
    </row>
    <row r="594" spans="1:26" ht="15.75" hidden="1" customHeight="1">
      <c r="A594" s="532"/>
      <c r="B594" s="532"/>
      <c r="C594" s="532"/>
      <c r="D594" s="532"/>
      <c r="E594" s="532"/>
      <c r="F594" s="532"/>
      <c r="G594" s="532"/>
      <c r="H594" s="532"/>
      <c r="I594" s="532"/>
      <c r="J594" s="532"/>
      <c r="K594" s="532"/>
      <c r="L594" s="532"/>
      <c r="M594" s="532"/>
      <c r="N594" s="532"/>
      <c r="O594" s="532"/>
      <c r="P594" s="532"/>
      <c r="Q594" s="532"/>
      <c r="R594" s="532"/>
      <c r="S594" s="532"/>
      <c r="T594" s="532"/>
      <c r="U594" s="532"/>
      <c r="V594" s="532"/>
      <c r="W594" s="532"/>
      <c r="X594" s="532"/>
      <c r="Y594" s="532"/>
      <c r="Z594" s="532"/>
    </row>
    <row r="595" spans="1:26" ht="15.75" hidden="1" customHeight="1">
      <c r="A595" s="532"/>
      <c r="B595" s="532"/>
      <c r="C595" s="532"/>
      <c r="D595" s="532"/>
      <c r="E595" s="532"/>
      <c r="F595" s="532"/>
      <c r="G595" s="532"/>
      <c r="H595" s="532"/>
      <c r="I595" s="532"/>
      <c r="J595" s="532"/>
      <c r="K595" s="532"/>
      <c r="L595" s="532"/>
      <c r="M595" s="532"/>
      <c r="N595" s="532"/>
      <c r="O595" s="532"/>
      <c r="P595" s="532"/>
      <c r="Q595" s="532"/>
      <c r="R595" s="532"/>
      <c r="S595" s="532"/>
      <c r="T595" s="532"/>
      <c r="U595" s="532"/>
      <c r="V595" s="532"/>
      <c r="W595" s="532"/>
      <c r="X595" s="532"/>
      <c r="Y595" s="532"/>
      <c r="Z595" s="532"/>
    </row>
    <row r="596" spans="1:26" ht="15.75" hidden="1" customHeight="1">
      <c r="A596" s="532"/>
      <c r="B596" s="532"/>
      <c r="C596" s="532"/>
      <c r="D596" s="532"/>
      <c r="E596" s="532"/>
      <c r="F596" s="532"/>
      <c r="G596" s="532"/>
      <c r="H596" s="532"/>
      <c r="I596" s="532"/>
      <c r="J596" s="532"/>
      <c r="K596" s="532"/>
      <c r="L596" s="532"/>
      <c r="M596" s="532"/>
      <c r="N596" s="532"/>
      <c r="O596" s="532"/>
      <c r="P596" s="532"/>
      <c r="Q596" s="532"/>
      <c r="R596" s="532"/>
      <c r="S596" s="532"/>
      <c r="T596" s="532"/>
      <c r="U596" s="532"/>
      <c r="V596" s="532"/>
      <c r="W596" s="532"/>
      <c r="X596" s="532"/>
      <c r="Y596" s="532"/>
      <c r="Z596" s="532"/>
    </row>
    <row r="597" spans="1:26" ht="15.75" hidden="1" customHeight="1">
      <c r="A597" s="532"/>
      <c r="B597" s="532"/>
      <c r="C597" s="532"/>
      <c r="D597" s="532"/>
      <c r="E597" s="532"/>
      <c r="F597" s="532"/>
      <c r="G597" s="532"/>
      <c r="H597" s="532"/>
      <c r="I597" s="532"/>
      <c r="J597" s="532"/>
      <c r="K597" s="532"/>
      <c r="L597" s="532"/>
      <c r="M597" s="532"/>
      <c r="N597" s="532"/>
      <c r="O597" s="532"/>
      <c r="P597" s="532"/>
      <c r="Q597" s="532"/>
      <c r="R597" s="532"/>
      <c r="S597" s="532"/>
      <c r="T597" s="532"/>
      <c r="U597" s="532"/>
      <c r="V597" s="532"/>
      <c r="W597" s="532"/>
      <c r="X597" s="532"/>
      <c r="Y597" s="532"/>
      <c r="Z597" s="532"/>
    </row>
    <row r="598" spans="1:26" ht="15.75" hidden="1" customHeight="1">
      <c r="A598" s="532"/>
      <c r="B598" s="532"/>
      <c r="C598" s="532"/>
      <c r="D598" s="532"/>
      <c r="E598" s="532"/>
      <c r="F598" s="532"/>
      <c r="G598" s="532"/>
      <c r="H598" s="532"/>
      <c r="I598" s="532"/>
      <c r="J598" s="532"/>
      <c r="K598" s="532"/>
      <c r="L598" s="532"/>
      <c r="M598" s="532"/>
      <c r="N598" s="532"/>
      <c r="O598" s="532"/>
      <c r="P598" s="532"/>
      <c r="Q598" s="532"/>
      <c r="R598" s="532"/>
      <c r="S598" s="532"/>
      <c r="T598" s="532"/>
      <c r="U598" s="532"/>
      <c r="V598" s="532"/>
      <c r="W598" s="532"/>
      <c r="X598" s="532"/>
      <c r="Y598" s="532"/>
      <c r="Z598" s="532"/>
    </row>
    <row r="599" spans="1:26" ht="15.75" hidden="1" customHeight="1">
      <c r="A599" s="532"/>
      <c r="B599" s="532"/>
      <c r="C599" s="532"/>
      <c r="D599" s="532"/>
      <c r="E599" s="532"/>
      <c r="F599" s="532"/>
      <c r="G599" s="532"/>
      <c r="H599" s="532"/>
      <c r="I599" s="532"/>
      <c r="J599" s="532"/>
      <c r="K599" s="532"/>
      <c r="L599" s="532"/>
      <c r="M599" s="532"/>
      <c r="N599" s="532"/>
      <c r="O599" s="532"/>
      <c r="P599" s="532"/>
      <c r="Q599" s="532"/>
      <c r="R599" s="532"/>
      <c r="S599" s="532"/>
      <c r="T599" s="532"/>
      <c r="U599" s="532"/>
      <c r="V599" s="532"/>
      <c r="W599" s="532"/>
      <c r="X599" s="532"/>
      <c r="Y599" s="532"/>
      <c r="Z599" s="532"/>
    </row>
    <row r="600" spans="1:26" ht="15.75" hidden="1" customHeight="1">
      <c r="A600" s="532"/>
      <c r="B600" s="532"/>
      <c r="C600" s="532"/>
      <c r="D600" s="532"/>
      <c r="E600" s="532"/>
      <c r="F600" s="532"/>
      <c r="G600" s="532"/>
      <c r="H600" s="532"/>
      <c r="I600" s="532"/>
      <c r="J600" s="532"/>
      <c r="K600" s="532"/>
      <c r="L600" s="532"/>
      <c r="M600" s="532"/>
      <c r="N600" s="532"/>
      <c r="O600" s="532"/>
      <c r="P600" s="532"/>
      <c r="Q600" s="532"/>
      <c r="R600" s="532"/>
      <c r="S600" s="532"/>
      <c r="T600" s="532"/>
      <c r="U600" s="532"/>
      <c r="V600" s="532"/>
      <c r="W600" s="532"/>
      <c r="X600" s="532"/>
      <c r="Y600" s="532"/>
      <c r="Z600" s="532"/>
    </row>
    <row r="601" spans="1:26" ht="15.75" hidden="1" customHeight="1">
      <c r="A601" s="532"/>
      <c r="B601" s="532"/>
      <c r="C601" s="532"/>
      <c r="D601" s="532"/>
      <c r="E601" s="532"/>
      <c r="F601" s="532"/>
      <c r="G601" s="532"/>
      <c r="H601" s="532"/>
      <c r="I601" s="532"/>
      <c r="J601" s="532"/>
      <c r="K601" s="532"/>
      <c r="L601" s="532"/>
      <c r="M601" s="532"/>
      <c r="N601" s="532"/>
      <c r="O601" s="532"/>
      <c r="P601" s="532"/>
      <c r="Q601" s="532"/>
      <c r="R601" s="532"/>
      <c r="S601" s="532"/>
      <c r="T601" s="532"/>
      <c r="U601" s="532"/>
      <c r="V601" s="532"/>
      <c r="W601" s="532"/>
      <c r="X601" s="532"/>
      <c r="Y601" s="532"/>
      <c r="Z601" s="532"/>
    </row>
    <row r="602" spans="1:26" ht="15.75" hidden="1" customHeight="1">
      <c r="A602" s="532"/>
      <c r="B602" s="532"/>
      <c r="C602" s="532"/>
      <c r="D602" s="532"/>
      <c r="E602" s="532"/>
      <c r="F602" s="532"/>
      <c r="G602" s="532"/>
      <c r="H602" s="532"/>
      <c r="I602" s="532"/>
      <c r="J602" s="532"/>
      <c r="K602" s="532"/>
      <c r="L602" s="532"/>
      <c r="M602" s="532"/>
      <c r="N602" s="532"/>
      <c r="O602" s="532"/>
      <c r="P602" s="532"/>
      <c r="Q602" s="532"/>
      <c r="R602" s="532"/>
      <c r="S602" s="532"/>
      <c r="T602" s="532"/>
      <c r="U602" s="532"/>
      <c r="V602" s="532"/>
      <c r="W602" s="532"/>
      <c r="X602" s="532"/>
      <c r="Y602" s="532"/>
      <c r="Z602" s="532"/>
    </row>
    <row r="603" spans="1:26" ht="15.75" hidden="1" customHeight="1">
      <c r="A603" s="532"/>
      <c r="B603" s="532"/>
      <c r="C603" s="532"/>
      <c r="D603" s="532"/>
      <c r="E603" s="532"/>
      <c r="F603" s="532"/>
      <c r="G603" s="532"/>
      <c r="H603" s="532"/>
      <c r="I603" s="532"/>
      <c r="J603" s="532"/>
      <c r="K603" s="532"/>
      <c r="L603" s="532"/>
      <c r="M603" s="532"/>
      <c r="N603" s="532"/>
      <c r="O603" s="532"/>
      <c r="P603" s="532"/>
      <c r="Q603" s="532"/>
      <c r="R603" s="532"/>
      <c r="S603" s="532"/>
      <c r="T603" s="532"/>
      <c r="U603" s="532"/>
      <c r="V603" s="532"/>
      <c r="W603" s="532"/>
      <c r="X603" s="532"/>
      <c r="Y603" s="532"/>
      <c r="Z603" s="532"/>
    </row>
    <row r="604" spans="1:26" ht="15.75" hidden="1" customHeight="1">
      <c r="A604" s="532"/>
      <c r="B604" s="532"/>
      <c r="C604" s="532"/>
      <c r="D604" s="532"/>
      <c r="E604" s="532"/>
      <c r="F604" s="532"/>
      <c r="G604" s="532"/>
      <c r="H604" s="532"/>
      <c r="I604" s="532"/>
      <c r="J604" s="532"/>
      <c r="K604" s="532"/>
      <c r="L604" s="532"/>
      <c r="M604" s="532"/>
      <c r="N604" s="532"/>
      <c r="O604" s="532"/>
      <c r="P604" s="532"/>
      <c r="Q604" s="532"/>
      <c r="R604" s="532"/>
      <c r="S604" s="532"/>
      <c r="T604" s="532"/>
      <c r="U604" s="532"/>
      <c r="V604" s="532"/>
      <c r="W604" s="532"/>
      <c r="X604" s="532"/>
      <c r="Y604" s="532"/>
      <c r="Z604" s="532"/>
    </row>
    <row r="605" spans="1:26" ht="15.75" hidden="1" customHeight="1">
      <c r="A605" s="532"/>
      <c r="B605" s="532"/>
      <c r="C605" s="532"/>
      <c r="D605" s="532"/>
      <c r="E605" s="532"/>
      <c r="F605" s="532"/>
      <c r="G605" s="532"/>
      <c r="H605" s="532"/>
      <c r="I605" s="532"/>
      <c r="J605" s="532"/>
      <c r="K605" s="532"/>
      <c r="L605" s="532"/>
      <c r="M605" s="532"/>
      <c r="N605" s="532"/>
      <c r="O605" s="532"/>
      <c r="P605" s="532"/>
      <c r="Q605" s="532"/>
      <c r="R605" s="532"/>
      <c r="S605" s="532"/>
      <c r="T605" s="532"/>
      <c r="U605" s="532"/>
      <c r="V605" s="532"/>
      <c r="W605" s="532"/>
      <c r="X605" s="532"/>
      <c r="Y605" s="532"/>
      <c r="Z605" s="532"/>
    </row>
    <row r="606" spans="1:26" ht="15.75" hidden="1" customHeight="1">
      <c r="A606" s="532"/>
      <c r="B606" s="532"/>
      <c r="C606" s="532"/>
      <c r="D606" s="532"/>
      <c r="E606" s="532"/>
      <c r="F606" s="532"/>
      <c r="G606" s="532"/>
      <c r="H606" s="532"/>
      <c r="I606" s="532"/>
      <c r="J606" s="532"/>
      <c r="K606" s="532"/>
      <c r="L606" s="532"/>
      <c r="M606" s="532"/>
      <c r="N606" s="532"/>
      <c r="O606" s="532"/>
      <c r="P606" s="532"/>
      <c r="Q606" s="532"/>
      <c r="R606" s="532"/>
      <c r="S606" s="532"/>
      <c r="T606" s="532"/>
      <c r="U606" s="532"/>
      <c r="V606" s="532"/>
      <c r="W606" s="532"/>
      <c r="X606" s="532"/>
      <c r="Y606" s="532"/>
      <c r="Z606" s="532"/>
    </row>
    <row r="607" spans="1:26" ht="15.75" hidden="1" customHeight="1">
      <c r="A607" s="532"/>
      <c r="B607" s="532"/>
      <c r="C607" s="532"/>
      <c r="D607" s="532"/>
      <c r="E607" s="532"/>
      <c r="F607" s="532"/>
      <c r="G607" s="532"/>
      <c r="H607" s="532"/>
      <c r="I607" s="532"/>
      <c r="J607" s="532"/>
      <c r="K607" s="532"/>
      <c r="L607" s="532"/>
      <c r="M607" s="532"/>
      <c r="N607" s="532"/>
      <c r="O607" s="532"/>
      <c r="P607" s="532"/>
      <c r="Q607" s="532"/>
      <c r="R607" s="532"/>
      <c r="S607" s="532"/>
      <c r="T607" s="532"/>
      <c r="U607" s="532"/>
      <c r="V607" s="532"/>
      <c r="W607" s="532"/>
      <c r="X607" s="532"/>
      <c r="Y607" s="532"/>
      <c r="Z607" s="532"/>
    </row>
    <row r="608" spans="1:26" ht="15.75" hidden="1" customHeight="1">
      <c r="A608" s="532"/>
      <c r="B608" s="532"/>
      <c r="C608" s="532"/>
      <c r="D608" s="532"/>
      <c r="E608" s="532"/>
      <c r="F608" s="532"/>
      <c r="G608" s="532"/>
      <c r="H608" s="532"/>
      <c r="I608" s="532"/>
      <c r="J608" s="532"/>
      <c r="K608" s="532"/>
      <c r="L608" s="532"/>
      <c r="M608" s="532"/>
      <c r="N608" s="532"/>
      <c r="O608" s="532"/>
      <c r="P608" s="532"/>
      <c r="Q608" s="532"/>
      <c r="R608" s="532"/>
      <c r="S608" s="532"/>
      <c r="T608" s="532"/>
      <c r="U608" s="532"/>
      <c r="V608" s="532"/>
      <c r="W608" s="532"/>
      <c r="X608" s="532"/>
      <c r="Y608" s="532"/>
      <c r="Z608" s="532"/>
    </row>
    <row r="609" spans="1:26" ht="15.75" hidden="1" customHeight="1">
      <c r="A609" s="532"/>
      <c r="B609" s="532"/>
      <c r="C609" s="532"/>
      <c r="D609" s="532"/>
      <c r="E609" s="532"/>
      <c r="F609" s="532"/>
      <c r="G609" s="532"/>
      <c r="H609" s="532"/>
      <c r="I609" s="532"/>
      <c r="J609" s="532"/>
      <c r="K609" s="532"/>
      <c r="L609" s="532"/>
      <c r="M609" s="532"/>
      <c r="N609" s="532"/>
      <c r="O609" s="532"/>
      <c r="P609" s="532"/>
      <c r="Q609" s="532"/>
      <c r="R609" s="532"/>
      <c r="S609" s="532"/>
      <c r="T609" s="532"/>
      <c r="U609" s="532"/>
      <c r="V609" s="532"/>
      <c r="W609" s="532"/>
      <c r="X609" s="532"/>
      <c r="Y609" s="532"/>
      <c r="Z609" s="532"/>
    </row>
    <row r="610" spans="1:26" ht="15.75" hidden="1" customHeight="1">
      <c r="A610" s="532"/>
      <c r="B610" s="532"/>
      <c r="C610" s="532"/>
      <c r="D610" s="532"/>
      <c r="E610" s="532"/>
      <c r="F610" s="532"/>
      <c r="G610" s="532"/>
      <c r="H610" s="532"/>
      <c r="I610" s="532"/>
      <c r="J610" s="532"/>
      <c r="K610" s="532"/>
      <c r="L610" s="532"/>
      <c r="M610" s="532"/>
      <c r="N610" s="532"/>
      <c r="O610" s="532"/>
      <c r="P610" s="532"/>
      <c r="Q610" s="532"/>
      <c r="R610" s="532"/>
      <c r="S610" s="532"/>
      <c r="T610" s="532"/>
      <c r="U610" s="532"/>
      <c r="V610" s="532"/>
      <c r="W610" s="532"/>
      <c r="X610" s="532"/>
      <c r="Y610" s="532"/>
      <c r="Z610" s="532"/>
    </row>
    <row r="611" spans="1:26" ht="15.75" hidden="1" customHeight="1">
      <c r="A611" s="532"/>
      <c r="B611" s="532"/>
      <c r="C611" s="532"/>
      <c r="D611" s="532"/>
      <c r="E611" s="532"/>
      <c r="F611" s="532"/>
      <c r="G611" s="532"/>
      <c r="H611" s="532"/>
      <c r="I611" s="532"/>
      <c r="J611" s="532"/>
      <c r="K611" s="532"/>
      <c r="L611" s="532"/>
      <c r="M611" s="532"/>
      <c r="N611" s="532"/>
      <c r="O611" s="532"/>
      <c r="P611" s="532"/>
      <c r="Q611" s="532"/>
      <c r="R611" s="532"/>
      <c r="S611" s="532"/>
      <c r="T611" s="532"/>
      <c r="U611" s="532"/>
      <c r="V611" s="532"/>
      <c r="W611" s="532"/>
      <c r="X611" s="532"/>
      <c r="Y611" s="532"/>
      <c r="Z611" s="532"/>
    </row>
    <row r="612" spans="1:26" ht="15.75" hidden="1" customHeight="1">
      <c r="A612" s="532"/>
      <c r="B612" s="532"/>
      <c r="C612" s="532"/>
      <c r="D612" s="532"/>
      <c r="E612" s="532"/>
      <c r="F612" s="532"/>
      <c r="G612" s="532"/>
      <c r="H612" s="532"/>
      <c r="I612" s="532"/>
      <c r="J612" s="532"/>
      <c r="K612" s="532"/>
      <c r="L612" s="532"/>
      <c r="M612" s="532"/>
      <c r="N612" s="532"/>
      <c r="O612" s="532"/>
      <c r="P612" s="532"/>
      <c r="Q612" s="532"/>
      <c r="R612" s="532"/>
      <c r="S612" s="532"/>
      <c r="T612" s="532"/>
      <c r="U612" s="532"/>
      <c r="V612" s="532"/>
      <c r="W612" s="532"/>
      <c r="X612" s="532"/>
      <c r="Y612" s="532"/>
      <c r="Z612" s="532"/>
    </row>
    <row r="613" spans="1:26" ht="15.75" hidden="1" customHeight="1">
      <c r="A613" s="532"/>
      <c r="B613" s="532"/>
      <c r="C613" s="532"/>
      <c r="D613" s="532"/>
      <c r="E613" s="532"/>
      <c r="F613" s="532"/>
      <c r="G613" s="532"/>
      <c r="H613" s="532"/>
      <c r="I613" s="532"/>
      <c r="J613" s="532"/>
      <c r="K613" s="532"/>
      <c r="L613" s="532"/>
      <c r="M613" s="532"/>
      <c r="N613" s="532"/>
      <c r="O613" s="532"/>
      <c r="P613" s="532"/>
      <c r="Q613" s="532"/>
      <c r="R613" s="532"/>
      <c r="S613" s="532"/>
      <c r="T613" s="532"/>
      <c r="U613" s="532"/>
      <c r="V613" s="532"/>
      <c r="W613" s="532"/>
      <c r="X613" s="532"/>
      <c r="Y613" s="532"/>
      <c r="Z613" s="532"/>
    </row>
    <row r="614" spans="1:26" ht="15.75" hidden="1" customHeight="1">
      <c r="A614" s="532"/>
      <c r="B614" s="532"/>
      <c r="C614" s="532"/>
      <c r="D614" s="532"/>
      <c r="E614" s="532"/>
      <c r="F614" s="532"/>
      <c r="G614" s="532"/>
      <c r="H614" s="532"/>
      <c r="I614" s="532"/>
      <c r="J614" s="532"/>
      <c r="K614" s="532"/>
      <c r="L614" s="532"/>
      <c r="M614" s="532"/>
      <c r="N614" s="532"/>
      <c r="O614" s="532"/>
      <c r="P614" s="532"/>
      <c r="Q614" s="532"/>
      <c r="R614" s="532"/>
      <c r="S614" s="532"/>
      <c r="T614" s="532"/>
      <c r="U614" s="532"/>
      <c r="V614" s="532"/>
      <c r="W614" s="532"/>
      <c r="X614" s="532"/>
      <c r="Y614" s="532"/>
      <c r="Z614" s="532"/>
    </row>
    <row r="615" spans="1:26" ht="15.75" hidden="1" customHeight="1">
      <c r="A615" s="532"/>
      <c r="B615" s="532"/>
      <c r="C615" s="532"/>
      <c r="D615" s="532"/>
      <c r="E615" s="532"/>
      <c r="F615" s="532"/>
      <c r="G615" s="532"/>
      <c r="H615" s="532"/>
      <c r="I615" s="532"/>
      <c r="J615" s="532"/>
      <c r="K615" s="532"/>
      <c r="L615" s="532"/>
      <c r="M615" s="532"/>
      <c r="N615" s="532"/>
      <c r="O615" s="532"/>
      <c r="P615" s="532"/>
      <c r="Q615" s="532"/>
      <c r="R615" s="532"/>
      <c r="S615" s="532"/>
      <c r="T615" s="532"/>
      <c r="U615" s="532"/>
      <c r="V615" s="532"/>
      <c r="W615" s="532"/>
      <c r="X615" s="532"/>
      <c r="Y615" s="532"/>
      <c r="Z615" s="532"/>
    </row>
    <row r="616" spans="1:26" ht="15.75" hidden="1" customHeight="1">
      <c r="A616" s="532"/>
      <c r="B616" s="532"/>
      <c r="C616" s="532"/>
      <c r="D616" s="532"/>
      <c r="E616" s="532"/>
      <c r="F616" s="532"/>
      <c r="G616" s="532"/>
      <c r="H616" s="532"/>
      <c r="I616" s="532"/>
      <c r="J616" s="532"/>
      <c r="K616" s="532"/>
      <c r="L616" s="532"/>
      <c r="M616" s="532"/>
      <c r="N616" s="532"/>
      <c r="O616" s="532"/>
      <c r="P616" s="532"/>
      <c r="Q616" s="532"/>
      <c r="R616" s="532"/>
      <c r="S616" s="532"/>
      <c r="T616" s="532"/>
      <c r="U616" s="532"/>
      <c r="V616" s="532"/>
      <c r="W616" s="532"/>
      <c r="X616" s="532"/>
      <c r="Y616" s="532"/>
      <c r="Z616" s="532"/>
    </row>
    <row r="617" spans="1:26" ht="15.75" hidden="1" customHeight="1">
      <c r="A617" s="532"/>
      <c r="B617" s="532"/>
      <c r="C617" s="532"/>
      <c r="D617" s="532"/>
      <c r="E617" s="532"/>
      <c r="F617" s="532"/>
      <c r="G617" s="532"/>
      <c r="H617" s="532"/>
      <c r="I617" s="532"/>
      <c r="J617" s="532"/>
      <c r="K617" s="532"/>
      <c r="L617" s="532"/>
      <c r="M617" s="532"/>
      <c r="N617" s="532"/>
      <c r="O617" s="532"/>
      <c r="P617" s="532"/>
      <c r="Q617" s="532"/>
      <c r="R617" s="532"/>
      <c r="S617" s="532"/>
      <c r="T617" s="532"/>
      <c r="U617" s="532"/>
      <c r="V617" s="532"/>
      <c r="W617" s="532"/>
      <c r="X617" s="532"/>
      <c r="Y617" s="532"/>
      <c r="Z617" s="532"/>
    </row>
    <row r="618" spans="1:26" ht="15.75" hidden="1" customHeight="1">
      <c r="A618" s="532"/>
      <c r="B618" s="532"/>
      <c r="C618" s="532"/>
      <c r="D618" s="532"/>
      <c r="E618" s="532"/>
      <c r="F618" s="532"/>
      <c r="G618" s="532"/>
      <c r="H618" s="532"/>
      <c r="I618" s="532"/>
      <c r="J618" s="532"/>
      <c r="K618" s="532"/>
      <c r="L618" s="532"/>
      <c r="M618" s="532"/>
      <c r="N618" s="532"/>
      <c r="O618" s="532"/>
      <c r="P618" s="532"/>
      <c r="Q618" s="532"/>
      <c r="R618" s="532"/>
      <c r="S618" s="532"/>
      <c r="T618" s="532"/>
      <c r="U618" s="532"/>
      <c r="V618" s="532"/>
      <c r="W618" s="532"/>
      <c r="X618" s="532"/>
      <c r="Y618" s="532"/>
      <c r="Z618" s="532"/>
    </row>
    <row r="619" spans="1:26" ht="15.75" hidden="1" customHeight="1">
      <c r="A619" s="532"/>
      <c r="B619" s="532"/>
      <c r="C619" s="532"/>
      <c r="D619" s="532"/>
      <c r="E619" s="532"/>
      <c r="F619" s="532"/>
      <c r="G619" s="532"/>
      <c r="H619" s="532"/>
      <c r="I619" s="532"/>
      <c r="J619" s="532"/>
      <c r="K619" s="532"/>
      <c r="L619" s="532"/>
      <c r="M619" s="532"/>
      <c r="N619" s="532"/>
      <c r="O619" s="532"/>
      <c r="P619" s="532"/>
      <c r="Q619" s="532"/>
      <c r="R619" s="532"/>
      <c r="S619" s="532"/>
      <c r="T619" s="532"/>
      <c r="U619" s="532"/>
      <c r="V619" s="532"/>
      <c r="W619" s="532"/>
      <c r="X619" s="532"/>
      <c r="Y619" s="532"/>
      <c r="Z619" s="532"/>
    </row>
    <row r="620" spans="1:26" ht="15.75" hidden="1" customHeight="1">
      <c r="A620" s="532"/>
      <c r="B620" s="532"/>
      <c r="C620" s="532"/>
      <c r="D620" s="532"/>
      <c r="E620" s="532"/>
      <c r="F620" s="532"/>
      <c r="G620" s="532"/>
      <c r="H620" s="532"/>
      <c r="I620" s="532"/>
      <c r="J620" s="532"/>
      <c r="K620" s="532"/>
      <c r="L620" s="532"/>
      <c r="M620" s="532"/>
      <c r="N620" s="532"/>
      <c r="O620" s="532"/>
      <c r="P620" s="532"/>
      <c r="Q620" s="532"/>
      <c r="R620" s="532"/>
      <c r="S620" s="532"/>
      <c r="T620" s="532"/>
      <c r="U620" s="532"/>
      <c r="V620" s="532"/>
      <c r="W620" s="532"/>
      <c r="X620" s="532"/>
      <c r="Y620" s="532"/>
      <c r="Z620" s="532"/>
    </row>
    <row r="621" spans="1:26" ht="15.75" hidden="1" customHeight="1">
      <c r="A621" s="532"/>
      <c r="B621" s="532"/>
      <c r="C621" s="532"/>
      <c r="D621" s="532"/>
      <c r="E621" s="532"/>
      <c r="F621" s="532"/>
      <c r="G621" s="532"/>
      <c r="H621" s="532"/>
      <c r="I621" s="532"/>
      <c r="J621" s="532"/>
      <c r="K621" s="532"/>
      <c r="L621" s="532"/>
      <c r="M621" s="532"/>
      <c r="N621" s="532"/>
      <c r="O621" s="532"/>
      <c r="P621" s="532"/>
      <c r="Q621" s="532"/>
      <c r="R621" s="532"/>
      <c r="S621" s="532"/>
      <c r="T621" s="532"/>
      <c r="U621" s="532"/>
      <c r="V621" s="532"/>
      <c r="W621" s="532"/>
      <c r="X621" s="532"/>
      <c r="Y621" s="532"/>
      <c r="Z621" s="532"/>
    </row>
    <row r="622" spans="1:26" ht="15.75" hidden="1" customHeight="1">
      <c r="A622" s="532"/>
      <c r="B622" s="532"/>
      <c r="C622" s="532"/>
      <c r="D622" s="532"/>
      <c r="E622" s="532"/>
      <c r="F622" s="532"/>
      <c r="G622" s="532"/>
      <c r="H622" s="532"/>
      <c r="I622" s="532"/>
      <c r="J622" s="532"/>
      <c r="K622" s="532"/>
      <c r="L622" s="532"/>
      <c r="M622" s="532"/>
      <c r="N622" s="532"/>
      <c r="O622" s="532"/>
      <c r="P622" s="532"/>
      <c r="Q622" s="532"/>
      <c r="R622" s="532"/>
      <c r="S622" s="532"/>
      <c r="T622" s="532"/>
      <c r="U622" s="532"/>
      <c r="V622" s="532"/>
      <c r="W622" s="532"/>
      <c r="X622" s="532"/>
      <c r="Y622" s="532"/>
      <c r="Z622" s="532"/>
    </row>
    <row r="623" spans="1:26" ht="15.75" hidden="1" customHeight="1">
      <c r="A623" s="532"/>
      <c r="B623" s="532"/>
      <c r="C623" s="532"/>
      <c r="D623" s="532"/>
      <c r="E623" s="532"/>
      <c r="F623" s="532"/>
      <c r="G623" s="532"/>
      <c r="H623" s="532"/>
      <c r="I623" s="532"/>
      <c r="J623" s="532"/>
      <c r="K623" s="532"/>
      <c r="L623" s="532"/>
      <c r="M623" s="532"/>
      <c r="N623" s="532"/>
      <c r="O623" s="532"/>
      <c r="P623" s="532"/>
      <c r="Q623" s="532"/>
      <c r="R623" s="532"/>
      <c r="S623" s="532"/>
      <c r="T623" s="532"/>
      <c r="U623" s="532"/>
      <c r="V623" s="532"/>
      <c r="W623" s="532"/>
      <c r="X623" s="532"/>
      <c r="Y623" s="532"/>
      <c r="Z623" s="532"/>
    </row>
    <row r="624" spans="1:26" ht="15.75" hidden="1" customHeight="1">
      <c r="A624" s="532"/>
      <c r="B624" s="532"/>
      <c r="C624" s="532"/>
      <c r="D624" s="532"/>
      <c r="E624" s="532"/>
      <c r="F624" s="532"/>
      <c r="G624" s="532"/>
      <c r="H624" s="532"/>
      <c r="I624" s="532"/>
      <c r="J624" s="532"/>
      <c r="K624" s="532"/>
      <c r="L624" s="532"/>
      <c r="M624" s="532"/>
      <c r="N624" s="532"/>
      <c r="O624" s="532"/>
      <c r="P624" s="532"/>
      <c r="Q624" s="532"/>
      <c r="R624" s="532"/>
      <c r="S624" s="532"/>
      <c r="T624" s="532"/>
      <c r="U624" s="532"/>
      <c r="V624" s="532"/>
      <c r="W624" s="532"/>
      <c r="X624" s="532"/>
      <c r="Y624" s="532"/>
      <c r="Z624" s="532"/>
    </row>
    <row r="625" spans="1:26" ht="15.75" hidden="1" customHeight="1">
      <c r="A625" s="532"/>
      <c r="B625" s="532"/>
      <c r="C625" s="532"/>
      <c r="D625" s="532"/>
      <c r="E625" s="532"/>
      <c r="F625" s="532"/>
      <c r="G625" s="532"/>
      <c r="H625" s="532"/>
      <c r="I625" s="532"/>
      <c r="J625" s="532"/>
      <c r="K625" s="532"/>
      <c r="L625" s="532"/>
      <c r="M625" s="532"/>
      <c r="N625" s="532"/>
      <c r="O625" s="532"/>
      <c r="P625" s="532"/>
      <c r="Q625" s="532"/>
      <c r="R625" s="532"/>
      <c r="S625" s="532"/>
      <c r="T625" s="532"/>
      <c r="U625" s="532"/>
      <c r="V625" s="532"/>
      <c r="W625" s="532"/>
      <c r="X625" s="532"/>
      <c r="Y625" s="532"/>
      <c r="Z625" s="532"/>
    </row>
    <row r="626" spans="1:26" ht="15.75" hidden="1" customHeight="1">
      <c r="A626" s="532"/>
      <c r="B626" s="532"/>
      <c r="C626" s="532"/>
      <c r="D626" s="532"/>
      <c r="E626" s="532"/>
      <c r="F626" s="532"/>
      <c r="G626" s="532"/>
      <c r="H626" s="532"/>
      <c r="I626" s="532"/>
      <c r="J626" s="532"/>
      <c r="K626" s="532"/>
      <c r="L626" s="532"/>
      <c r="M626" s="532"/>
      <c r="N626" s="532"/>
      <c r="O626" s="532"/>
      <c r="P626" s="532"/>
      <c r="Q626" s="532"/>
      <c r="R626" s="532"/>
      <c r="S626" s="532"/>
      <c r="T626" s="532"/>
      <c r="U626" s="532"/>
      <c r="V626" s="532"/>
      <c r="W626" s="532"/>
      <c r="X626" s="532"/>
      <c r="Y626" s="532"/>
      <c r="Z626" s="532"/>
    </row>
    <row r="627" spans="1:26" ht="15.75" hidden="1" customHeight="1">
      <c r="A627" s="532"/>
      <c r="B627" s="532"/>
      <c r="C627" s="532"/>
      <c r="D627" s="532"/>
      <c r="E627" s="532"/>
      <c r="F627" s="532"/>
      <c r="G627" s="532"/>
      <c r="H627" s="532"/>
      <c r="I627" s="532"/>
      <c r="J627" s="532"/>
      <c r="K627" s="532"/>
      <c r="L627" s="532"/>
      <c r="M627" s="532"/>
      <c r="N627" s="532"/>
      <c r="O627" s="532"/>
      <c r="P627" s="532"/>
      <c r="Q627" s="532"/>
      <c r="R627" s="532"/>
      <c r="S627" s="532"/>
      <c r="T627" s="532"/>
      <c r="U627" s="532"/>
      <c r="V627" s="532"/>
      <c r="W627" s="532"/>
      <c r="X627" s="532"/>
      <c r="Y627" s="532"/>
      <c r="Z627" s="532"/>
    </row>
    <row r="628" spans="1:26" ht="15.75" hidden="1" customHeight="1">
      <c r="A628" s="532"/>
      <c r="B628" s="532"/>
      <c r="C628" s="532"/>
      <c r="D628" s="532"/>
      <c r="E628" s="532"/>
      <c r="F628" s="532"/>
      <c r="G628" s="532"/>
      <c r="H628" s="532"/>
      <c r="I628" s="532"/>
      <c r="J628" s="532"/>
      <c r="K628" s="532"/>
      <c r="L628" s="532"/>
      <c r="M628" s="532"/>
      <c r="N628" s="532"/>
      <c r="O628" s="532"/>
      <c r="P628" s="532"/>
      <c r="Q628" s="532"/>
      <c r="R628" s="532"/>
      <c r="S628" s="532"/>
      <c r="T628" s="532"/>
      <c r="U628" s="532"/>
      <c r="V628" s="532"/>
      <c r="W628" s="532"/>
      <c r="X628" s="532"/>
      <c r="Y628" s="532"/>
      <c r="Z628" s="532"/>
    </row>
    <row r="629" spans="1:26" ht="15.75" hidden="1" customHeight="1">
      <c r="A629" s="532"/>
      <c r="B629" s="532"/>
      <c r="C629" s="532"/>
      <c r="D629" s="532"/>
      <c r="E629" s="532"/>
      <c r="F629" s="532"/>
      <c r="G629" s="532"/>
      <c r="H629" s="532"/>
      <c r="I629" s="532"/>
      <c r="J629" s="532"/>
      <c r="K629" s="532"/>
      <c r="L629" s="532"/>
      <c r="M629" s="532"/>
      <c r="N629" s="532"/>
      <c r="O629" s="532"/>
      <c r="P629" s="532"/>
      <c r="Q629" s="532"/>
      <c r="R629" s="532"/>
      <c r="S629" s="532"/>
      <c r="T629" s="532"/>
      <c r="U629" s="532"/>
      <c r="V629" s="532"/>
      <c r="W629" s="532"/>
      <c r="X629" s="532"/>
      <c r="Y629" s="532"/>
      <c r="Z629" s="532"/>
    </row>
    <row r="630" spans="1:26" ht="15.75" hidden="1" customHeight="1">
      <c r="A630" s="532"/>
      <c r="B630" s="532"/>
      <c r="C630" s="532"/>
      <c r="D630" s="532"/>
      <c r="E630" s="532"/>
      <c r="F630" s="532"/>
      <c r="G630" s="532"/>
      <c r="H630" s="532"/>
      <c r="I630" s="532"/>
      <c r="J630" s="532"/>
      <c r="K630" s="532"/>
      <c r="L630" s="532"/>
      <c r="M630" s="532"/>
      <c r="N630" s="532"/>
      <c r="O630" s="532"/>
      <c r="P630" s="532"/>
      <c r="Q630" s="532"/>
      <c r="R630" s="532"/>
      <c r="S630" s="532"/>
      <c r="T630" s="532"/>
      <c r="U630" s="532"/>
      <c r="V630" s="532"/>
      <c r="W630" s="532"/>
      <c r="X630" s="532"/>
      <c r="Y630" s="532"/>
      <c r="Z630" s="532"/>
    </row>
    <row r="631" spans="1:26" ht="15.75" hidden="1" customHeight="1">
      <c r="A631" s="532"/>
      <c r="B631" s="532"/>
      <c r="C631" s="532"/>
      <c r="D631" s="532"/>
      <c r="E631" s="532"/>
      <c r="F631" s="532"/>
      <c r="G631" s="532"/>
      <c r="H631" s="532"/>
      <c r="I631" s="532"/>
      <c r="J631" s="532"/>
      <c r="K631" s="532"/>
      <c r="L631" s="532"/>
      <c r="M631" s="532"/>
      <c r="N631" s="532"/>
      <c r="O631" s="532"/>
      <c r="P631" s="532"/>
      <c r="Q631" s="532"/>
      <c r="R631" s="532"/>
      <c r="S631" s="532"/>
      <c r="T631" s="532"/>
      <c r="U631" s="532"/>
      <c r="V631" s="532"/>
      <c r="W631" s="532"/>
      <c r="X631" s="532"/>
      <c r="Y631" s="532"/>
      <c r="Z631" s="532"/>
    </row>
    <row r="632" spans="1:26" ht="15.75" hidden="1" customHeight="1">
      <c r="A632" s="532"/>
      <c r="B632" s="532"/>
      <c r="C632" s="532"/>
      <c r="D632" s="532"/>
      <c r="E632" s="532"/>
      <c r="F632" s="532"/>
      <c r="G632" s="532"/>
      <c r="H632" s="532"/>
      <c r="I632" s="532"/>
      <c r="J632" s="532"/>
      <c r="K632" s="532"/>
      <c r="L632" s="532"/>
      <c r="M632" s="532"/>
      <c r="N632" s="532"/>
      <c r="O632" s="532"/>
      <c r="P632" s="532"/>
      <c r="Q632" s="532"/>
      <c r="R632" s="532"/>
      <c r="S632" s="532"/>
      <c r="T632" s="532"/>
      <c r="U632" s="532"/>
      <c r="V632" s="532"/>
      <c r="W632" s="532"/>
      <c r="X632" s="532"/>
      <c r="Y632" s="532"/>
      <c r="Z632" s="532"/>
    </row>
    <row r="633" spans="1:26" ht="15.75" hidden="1" customHeight="1">
      <c r="A633" s="532"/>
      <c r="B633" s="532"/>
      <c r="C633" s="532"/>
      <c r="D633" s="532"/>
      <c r="E633" s="532"/>
      <c r="F633" s="532"/>
      <c r="G633" s="532"/>
      <c r="H633" s="532"/>
      <c r="I633" s="532"/>
      <c r="J633" s="532"/>
      <c r="K633" s="532"/>
      <c r="L633" s="532"/>
      <c r="M633" s="532"/>
      <c r="N633" s="532"/>
      <c r="O633" s="532"/>
      <c r="P633" s="532"/>
      <c r="Q633" s="532"/>
      <c r="R633" s="532"/>
      <c r="S633" s="532"/>
      <c r="T633" s="532"/>
      <c r="U633" s="532"/>
      <c r="V633" s="532"/>
      <c r="W633" s="532"/>
      <c r="X633" s="532"/>
      <c r="Y633" s="532"/>
      <c r="Z633" s="532"/>
    </row>
    <row r="634" spans="1:26" ht="15.75" hidden="1" customHeight="1">
      <c r="A634" s="532"/>
      <c r="B634" s="532"/>
      <c r="C634" s="532"/>
      <c r="D634" s="532"/>
      <c r="E634" s="532"/>
      <c r="F634" s="532"/>
      <c r="G634" s="532"/>
      <c r="H634" s="532"/>
      <c r="I634" s="532"/>
      <c r="J634" s="532"/>
      <c r="K634" s="532"/>
      <c r="L634" s="532"/>
      <c r="M634" s="532"/>
      <c r="N634" s="532"/>
      <c r="O634" s="532"/>
      <c r="P634" s="532"/>
      <c r="Q634" s="532"/>
      <c r="R634" s="532"/>
      <c r="S634" s="532"/>
      <c r="T634" s="532"/>
      <c r="U634" s="532"/>
      <c r="V634" s="532"/>
      <c r="W634" s="532"/>
      <c r="X634" s="532"/>
      <c r="Y634" s="532"/>
      <c r="Z634" s="532"/>
    </row>
    <row r="635" spans="1:26" ht="15.75" hidden="1" customHeight="1">
      <c r="A635" s="532"/>
      <c r="B635" s="532"/>
      <c r="C635" s="532"/>
      <c r="D635" s="532"/>
      <c r="E635" s="532"/>
      <c r="F635" s="532"/>
      <c r="G635" s="532"/>
      <c r="H635" s="532"/>
      <c r="I635" s="532"/>
      <c r="J635" s="532"/>
      <c r="K635" s="532"/>
      <c r="L635" s="532"/>
      <c r="M635" s="532"/>
      <c r="N635" s="532"/>
      <c r="O635" s="532"/>
      <c r="P635" s="532"/>
      <c r="Q635" s="532"/>
      <c r="R635" s="532"/>
      <c r="S635" s="532"/>
      <c r="T635" s="532"/>
      <c r="U635" s="532"/>
      <c r="V635" s="532"/>
      <c r="W635" s="532"/>
      <c r="X635" s="532"/>
      <c r="Y635" s="532"/>
      <c r="Z635" s="532"/>
    </row>
    <row r="636" spans="1:26" ht="15.75" hidden="1" customHeight="1">
      <c r="A636" s="532"/>
      <c r="B636" s="532"/>
      <c r="C636" s="532"/>
      <c r="D636" s="532"/>
      <c r="E636" s="532"/>
      <c r="F636" s="532"/>
      <c r="G636" s="532"/>
      <c r="H636" s="532"/>
      <c r="I636" s="532"/>
      <c r="J636" s="532"/>
      <c r="K636" s="532"/>
      <c r="L636" s="532"/>
      <c r="M636" s="532"/>
      <c r="N636" s="532"/>
      <c r="O636" s="532"/>
      <c r="P636" s="532"/>
      <c r="Q636" s="532"/>
      <c r="R636" s="532"/>
      <c r="S636" s="532"/>
      <c r="T636" s="532"/>
      <c r="U636" s="532"/>
      <c r="V636" s="532"/>
      <c r="W636" s="532"/>
      <c r="X636" s="532"/>
      <c r="Y636" s="532"/>
      <c r="Z636" s="532"/>
    </row>
    <row r="637" spans="1:26" ht="15.75" hidden="1" customHeight="1">
      <c r="A637" s="532"/>
      <c r="B637" s="532"/>
      <c r="C637" s="532"/>
      <c r="D637" s="532"/>
      <c r="E637" s="532"/>
      <c r="F637" s="532"/>
      <c r="G637" s="532"/>
      <c r="H637" s="532"/>
      <c r="I637" s="532"/>
      <c r="J637" s="532"/>
      <c r="K637" s="532"/>
      <c r="L637" s="532"/>
      <c r="M637" s="532"/>
      <c r="N637" s="532"/>
      <c r="O637" s="532"/>
      <c r="P637" s="532"/>
      <c r="Q637" s="532"/>
      <c r="R637" s="532"/>
      <c r="S637" s="532"/>
      <c r="T637" s="532"/>
      <c r="U637" s="532"/>
      <c r="V637" s="532"/>
      <c r="W637" s="532"/>
      <c r="X637" s="532"/>
      <c r="Y637" s="532"/>
      <c r="Z637" s="532"/>
    </row>
    <row r="638" spans="1:26" ht="15.75" hidden="1" customHeight="1">
      <c r="A638" s="532"/>
      <c r="B638" s="532"/>
      <c r="C638" s="532"/>
      <c r="D638" s="532"/>
      <c r="E638" s="532"/>
      <c r="F638" s="532"/>
      <c r="G638" s="532"/>
      <c r="H638" s="532"/>
      <c r="I638" s="532"/>
      <c r="J638" s="532"/>
      <c r="K638" s="532"/>
      <c r="L638" s="532"/>
      <c r="M638" s="532"/>
      <c r="N638" s="532"/>
      <c r="O638" s="532"/>
      <c r="P638" s="532"/>
      <c r="Q638" s="532"/>
      <c r="R638" s="532"/>
      <c r="S638" s="532"/>
      <c r="T638" s="532"/>
      <c r="U638" s="532"/>
      <c r="V638" s="532"/>
      <c r="W638" s="532"/>
      <c r="X638" s="532"/>
      <c r="Y638" s="532"/>
      <c r="Z638" s="532"/>
    </row>
    <row r="639" spans="1:26" ht="15.75" hidden="1" customHeight="1">
      <c r="A639" s="532"/>
      <c r="B639" s="532"/>
      <c r="C639" s="532"/>
      <c r="D639" s="532"/>
      <c r="E639" s="532"/>
      <c r="F639" s="532"/>
      <c r="G639" s="532"/>
      <c r="H639" s="532"/>
      <c r="I639" s="532"/>
      <c r="J639" s="532"/>
      <c r="K639" s="532"/>
      <c r="L639" s="532"/>
      <c r="M639" s="532"/>
      <c r="N639" s="532"/>
      <c r="O639" s="532"/>
      <c r="P639" s="532"/>
      <c r="Q639" s="532"/>
      <c r="R639" s="532"/>
      <c r="S639" s="532"/>
      <c r="T639" s="532"/>
      <c r="U639" s="532"/>
      <c r="V639" s="532"/>
      <c r="W639" s="532"/>
      <c r="X639" s="532"/>
      <c r="Y639" s="532"/>
      <c r="Z639" s="532"/>
    </row>
    <row r="640" spans="1:26" ht="15.75" hidden="1" customHeight="1">
      <c r="A640" s="532"/>
      <c r="B640" s="532"/>
      <c r="C640" s="532"/>
      <c r="D640" s="532"/>
      <c r="E640" s="532"/>
      <c r="F640" s="532"/>
      <c r="G640" s="532"/>
      <c r="H640" s="532"/>
      <c r="I640" s="532"/>
      <c r="J640" s="532"/>
      <c r="K640" s="532"/>
      <c r="L640" s="532"/>
      <c r="M640" s="532"/>
      <c r="N640" s="532"/>
      <c r="O640" s="532"/>
      <c r="P640" s="532"/>
      <c r="Q640" s="532"/>
      <c r="R640" s="532"/>
      <c r="S640" s="532"/>
      <c r="T640" s="532"/>
      <c r="U640" s="532"/>
      <c r="V640" s="532"/>
      <c r="W640" s="532"/>
      <c r="X640" s="532"/>
      <c r="Y640" s="532"/>
      <c r="Z640" s="532"/>
    </row>
    <row r="641" spans="1:26" ht="15.75" hidden="1" customHeight="1">
      <c r="A641" s="532"/>
      <c r="B641" s="532"/>
      <c r="C641" s="532"/>
      <c r="D641" s="532"/>
      <c r="E641" s="532"/>
      <c r="F641" s="532"/>
      <c r="G641" s="532"/>
      <c r="H641" s="532"/>
      <c r="I641" s="532"/>
      <c r="J641" s="532"/>
      <c r="K641" s="532"/>
      <c r="L641" s="532"/>
      <c r="M641" s="532"/>
      <c r="N641" s="532"/>
      <c r="O641" s="532"/>
      <c r="P641" s="532"/>
      <c r="Q641" s="532"/>
      <c r="R641" s="532"/>
      <c r="S641" s="532"/>
      <c r="T641" s="532"/>
      <c r="U641" s="532"/>
      <c r="V641" s="532"/>
      <c r="W641" s="532"/>
      <c r="X641" s="532"/>
      <c r="Y641" s="532"/>
      <c r="Z641" s="532"/>
    </row>
    <row r="642" spans="1:26" ht="15.75" hidden="1" customHeight="1">
      <c r="A642" s="532"/>
      <c r="B642" s="532"/>
      <c r="C642" s="532"/>
      <c r="D642" s="532"/>
      <c r="E642" s="532"/>
      <c r="F642" s="532"/>
      <c r="G642" s="532"/>
      <c r="H642" s="532"/>
      <c r="I642" s="532"/>
      <c r="J642" s="532"/>
      <c r="K642" s="532"/>
      <c r="L642" s="532"/>
      <c r="M642" s="532"/>
      <c r="N642" s="532"/>
      <c r="O642" s="532"/>
      <c r="P642" s="532"/>
      <c r="Q642" s="532"/>
      <c r="R642" s="532"/>
      <c r="S642" s="532"/>
      <c r="T642" s="532"/>
      <c r="U642" s="532"/>
      <c r="V642" s="532"/>
      <c r="W642" s="532"/>
      <c r="X642" s="532"/>
      <c r="Y642" s="532"/>
      <c r="Z642" s="532"/>
    </row>
    <row r="643" spans="1:26" ht="15.75" hidden="1" customHeight="1">
      <c r="A643" s="532"/>
      <c r="B643" s="532"/>
      <c r="C643" s="532"/>
      <c r="D643" s="532"/>
      <c r="E643" s="532"/>
      <c r="F643" s="532"/>
      <c r="G643" s="532"/>
      <c r="H643" s="532"/>
      <c r="I643" s="532"/>
      <c r="J643" s="532"/>
      <c r="K643" s="532"/>
      <c r="L643" s="532"/>
      <c r="M643" s="532"/>
      <c r="N643" s="532"/>
      <c r="O643" s="532"/>
      <c r="P643" s="532"/>
      <c r="Q643" s="532"/>
      <c r="R643" s="532"/>
      <c r="S643" s="532"/>
      <c r="T643" s="532"/>
      <c r="U643" s="532"/>
      <c r="V643" s="532"/>
      <c r="W643" s="532"/>
      <c r="X643" s="532"/>
      <c r="Y643" s="532"/>
      <c r="Z643" s="532"/>
    </row>
    <row r="644" spans="1:26" ht="15.75" hidden="1" customHeight="1">
      <c r="A644" s="532"/>
      <c r="B644" s="532"/>
      <c r="C644" s="532"/>
      <c r="D644" s="532"/>
      <c r="E644" s="532"/>
      <c r="F644" s="532"/>
      <c r="G644" s="532"/>
      <c r="H644" s="532"/>
      <c r="I644" s="532"/>
      <c r="J644" s="532"/>
      <c r="K644" s="532"/>
      <c r="L644" s="532"/>
      <c r="M644" s="532"/>
      <c r="N644" s="532"/>
      <c r="O644" s="532"/>
      <c r="P644" s="532"/>
      <c r="Q644" s="532"/>
      <c r="R644" s="532"/>
      <c r="S644" s="532"/>
      <c r="T644" s="532"/>
      <c r="U644" s="532"/>
      <c r="V644" s="532"/>
      <c r="W644" s="532"/>
      <c r="X644" s="532"/>
      <c r="Y644" s="532"/>
      <c r="Z644" s="532"/>
    </row>
    <row r="645" spans="1:26" ht="15.75" hidden="1" customHeight="1">
      <c r="A645" s="532"/>
      <c r="B645" s="532"/>
      <c r="C645" s="532"/>
      <c r="D645" s="532"/>
      <c r="E645" s="532"/>
      <c r="F645" s="532"/>
      <c r="G645" s="532"/>
      <c r="H645" s="532"/>
      <c r="I645" s="532"/>
      <c r="J645" s="532"/>
      <c r="K645" s="532"/>
      <c r="L645" s="532"/>
      <c r="M645" s="532"/>
      <c r="N645" s="532"/>
      <c r="O645" s="532"/>
      <c r="P645" s="532"/>
      <c r="Q645" s="532"/>
      <c r="R645" s="532"/>
      <c r="S645" s="532"/>
      <c r="T645" s="532"/>
      <c r="U645" s="532"/>
      <c r="V645" s="532"/>
      <c r="W645" s="532"/>
      <c r="X645" s="532"/>
      <c r="Y645" s="532"/>
      <c r="Z645" s="532"/>
    </row>
    <row r="646" spans="1:26" ht="15.75" hidden="1" customHeight="1">
      <c r="A646" s="532"/>
      <c r="B646" s="532"/>
      <c r="C646" s="532"/>
      <c r="D646" s="532"/>
      <c r="E646" s="532"/>
      <c r="F646" s="532"/>
      <c r="G646" s="532"/>
      <c r="H646" s="532"/>
      <c r="I646" s="532"/>
      <c r="J646" s="532"/>
      <c r="K646" s="532"/>
      <c r="L646" s="532"/>
      <c r="M646" s="532"/>
      <c r="N646" s="532"/>
      <c r="O646" s="532"/>
      <c r="P646" s="532"/>
      <c r="Q646" s="532"/>
      <c r="R646" s="532"/>
      <c r="S646" s="532"/>
      <c r="T646" s="532"/>
      <c r="U646" s="532"/>
      <c r="V646" s="532"/>
      <c r="W646" s="532"/>
      <c r="X646" s="532"/>
      <c r="Y646" s="532"/>
      <c r="Z646" s="532"/>
    </row>
    <row r="647" spans="1:26" ht="15.75" hidden="1" customHeight="1">
      <c r="A647" s="532"/>
      <c r="B647" s="532"/>
      <c r="C647" s="532"/>
      <c r="D647" s="532"/>
      <c r="E647" s="532"/>
      <c r="F647" s="532"/>
      <c r="G647" s="532"/>
      <c r="H647" s="532"/>
      <c r="I647" s="532"/>
      <c r="J647" s="532"/>
      <c r="K647" s="532"/>
      <c r="L647" s="532"/>
      <c r="M647" s="532"/>
      <c r="N647" s="532"/>
      <c r="O647" s="532"/>
      <c r="P647" s="532"/>
      <c r="Q647" s="532"/>
      <c r="R647" s="532"/>
      <c r="S647" s="532"/>
      <c r="T647" s="532"/>
      <c r="U647" s="532"/>
      <c r="V647" s="532"/>
      <c r="W647" s="532"/>
      <c r="X647" s="532"/>
      <c r="Y647" s="532"/>
      <c r="Z647" s="532"/>
    </row>
    <row r="648" spans="1:26" ht="15.75" hidden="1" customHeight="1">
      <c r="A648" s="532"/>
      <c r="B648" s="532"/>
      <c r="C648" s="532"/>
      <c r="D648" s="532"/>
      <c r="E648" s="532"/>
      <c r="F648" s="532"/>
      <c r="G648" s="532"/>
      <c r="H648" s="532"/>
      <c r="I648" s="532"/>
      <c r="J648" s="532"/>
      <c r="K648" s="532"/>
      <c r="L648" s="532"/>
      <c r="M648" s="532"/>
      <c r="N648" s="532"/>
      <c r="O648" s="532"/>
      <c r="P648" s="532"/>
      <c r="Q648" s="532"/>
      <c r="R648" s="532"/>
      <c r="S648" s="532"/>
      <c r="T648" s="532"/>
      <c r="U648" s="532"/>
      <c r="V648" s="532"/>
      <c r="W648" s="532"/>
      <c r="X648" s="532"/>
      <c r="Y648" s="532"/>
      <c r="Z648" s="532"/>
    </row>
    <row r="649" spans="1:26" ht="15.75" hidden="1" customHeight="1">
      <c r="A649" s="532"/>
      <c r="B649" s="532"/>
      <c r="C649" s="532"/>
      <c r="D649" s="532"/>
      <c r="E649" s="532"/>
      <c r="F649" s="532"/>
      <c r="G649" s="532"/>
      <c r="H649" s="532"/>
      <c r="I649" s="532"/>
      <c r="J649" s="532"/>
      <c r="K649" s="532"/>
      <c r="L649" s="532"/>
      <c r="M649" s="532"/>
      <c r="N649" s="532"/>
      <c r="O649" s="532"/>
      <c r="P649" s="532"/>
      <c r="Q649" s="532"/>
      <c r="R649" s="532"/>
      <c r="S649" s="532"/>
      <c r="T649" s="532"/>
      <c r="U649" s="532"/>
      <c r="V649" s="532"/>
      <c r="W649" s="532"/>
      <c r="X649" s="532"/>
      <c r="Y649" s="532"/>
      <c r="Z649" s="532"/>
    </row>
    <row r="650" spans="1:26" ht="15.75" hidden="1" customHeight="1">
      <c r="A650" s="532"/>
      <c r="B650" s="532"/>
      <c r="C650" s="532"/>
      <c r="D650" s="532"/>
      <c r="E650" s="532"/>
      <c r="F650" s="532"/>
      <c r="G650" s="532"/>
      <c r="H650" s="532"/>
      <c r="I650" s="532"/>
      <c r="J650" s="532"/>
      <c r="K650" s="532"/>
      <c r="L650" s="532"/>
      <c r="M650" s="532"/>
      <c r="N650" s="532"/>
      <c r="O650" s="532"/>
      <c r="P650" s="532"/>
      <c r="Q650" s="532"/>
      <c r="R650" s="532"/>
      <c r="S650" s="532"/>
      <c r="T650" s="532"/>
      <c r="U650" s="532"/>
      <c r="V650" s="532"/>
      <c r="W650" s="532"/>
      <c r="X650" s="532"/>
      <c r="Y650" s="532"/>
      <c r="Z650" s="532"/>
    </row>
    <row r="651" spans="1:26" ht="15.75" hidden="1" customHeight="1">
      <c r="A651" s="532"/>
      <c r="B651" s="532"/>
      <c r="C651" s="532"/>
      <c r="D651" s="532"/>
      <c r="E651" s="532"/>
      <c r="F651" s="532"/>
      <c r="G651" s="532"/>
      <c r="H651" s="532"/>
      <c r="I651" s="532"/>
      <c r="J651" s="532"/>
      <c r="K651" s="532"/>
      <c r="L651" s="532"/>
      <c r="M651" s="532"/>
      <c r="N651" s="532"/>
      <c r="O651" s="532"/>
      <c r="P651" s="532"/>
      <c r="Q651" s="532"/>
      <c r="R651" s="532"/>
      <c r="S651" s="532"/>
      <c r="T651" s="532"/>
      <c r="U651" s="532"/>
      <c r="V651" s="532"/>
      <c r="W651" s="532"/>
      <c r="X651" s="532"/>
      <c r="Y651" s="532"/>
      <c r="Z651" s="532"/>
    </row>
    <row r="652" spans="1:26" ht="15.75" hidden="1" customHeight="1">
      <c r="A652" s="532"/>
      <c r="B652" s="532"/>
      <c r="C652" s="532"/>
      <c r="D652" s="532"/>
      <c r="E652" s="532"/>
      <c r="F652" s="532"/>
      <c r="G652" s="532"/>
      <c r="H652" s="532"/>
      <c r="I652" s="532"/>
      <c r="J652" s="532"/>
      <c r="K652" s="532"/>
      <c r="L652" s="532"/>
      <c r="M652" s="532"/>
      <c r="N652" s="532"/>
      <c r="O652" s="532"/>
      <c r="P652" s="532"/>
      <c r="Q652" s="532"/>
      <c r="R652" s="532"/>
      <c r="S652" s="532"/>
      <c r="T652" s="532"/>
      <c r="U652" s="532"/>
      <c r="V652" s="532"/>
      <c r="W652" s="532"/>
      <c r="X652" s="532"/>
      <c r="Y652" s="532"/>
      <c r="Z652" s="532"/>
    </row>
    <row r="653" spans="1:26" ht="15.75" hidden="1" customHeight="1">
      <c r="A653" s="532"/>
      <c r="B653" s="532"/>
      <c r="C653" s="532"/>
      <c r="D653" s="532"/>
      <c r="E653" s="532"/>
      <c r="F653" s="532"/>
      <c r="G653" s="532"/>
      <c r="H653" s="532"/>
      <c r="I653" s="532"/>
      <c r="J653" s="532"/>
      <c r="K653" s="532"/>
      <c r="L653" s="532"/>
      <c r="M653" s="532"/>
      <c r="N653" s="532"/>
      <c r="O653" s="532"/>
      <c r="P653" s="532"/>
      <c r="Q653" s="532"/>
      <c r="R653" s="532"/>
      <c r="S653" s="532"/>
      <c r="T653" s="532"/>
      <c r="U653" s="532"/>
      <c r="V653" s="532"/>
      <c r="W653" s="532"/>
      <c r="X653" s="532"/>
      <c r="Y653" s="532"/>
      <c r="Z653" s="532"/>
    </row>
    <row r="654" spans="1:26" ht="15.75" hidden="1" customHeight="1">
      <c r="A654" s="532"/>
      <c r="B654" s="532"/>
      <c r="C654" s="532"/>
      <c r="D654" s="532"/>
      <c r="E654" s="532"/>
      <c r="F654" s="532"/>
      <c r="G654" s="532"/>
      <c r="H654" s="532"/>
      <c r="I654" s="532"/>
      <c r="J654" s="532"/>
      <c r="K654" s="532"/>
      <c r="L654" s="532"/>
      <c r="M654" s="532"/>
      <c r="N654" s="532"/>
      <c r="O654" s="532"/>
      <c r="P654" s="532"/>
      <c r="Q654" s="532"/>
      <c r="R654" s="532"/>
      <c r="S654" s="532"/>
      <c r="T654" s="532"/>
      <c r="U654" s="532"/>
      <c r="V654" s="532"/>
      <c r="W654" s="532"/>
      <c r="X654" s="532"/>
      <c r="Y654" s="532"/>
      <c r="Z654" s="532"/>
    </row>
    <row r="655" spans="1:26" ht="15.75" hidden="1" customHeight="1">
      <c r="A655" s="532"/>
      <c r="B655" s="532"/>
      <c r="C655" s="532"/>
      <c r="D655" s="532"/>
      <c r="E655" s="532"/>
      <c r="F655" s="532"/>
      <c r="G655" s="532"/>
      <c r="H655" s="532"/>
      <c r="I655" s="532"/>
      <c r="J655" s="532"/>
      <c r="K655" s="532"/>
      <c r="L655" s="532"/>
      <c r="M655" s="532"/>
      <c r="N655" s="532"/>
      <c r="O655" s="532"/>
      <c r="P655" s="532"/>
      <c r="Q655" s="532"/>
      <c r="R655" s="532"/>
      <c r="S655" s="532"/>
      <c r="T655" s="532"/>
      <c r="U655" s="532"/>
      <c r="V655" s="532"/>
      <c r="W655" s="532"/>
      <c r="X655" s="532"/>
      <c r="Y655" s="532"/>
      <c r="Z655" s="532"/>
    </row>
    <row r="656" spans="1:26" ht="15.75" hidden="1" customHeight="1">
      <c r="A656" s="532"/>
      <c r="B656" s="532"/>
      <c r="C656" s="532"/>
      <c r="D656" s="532"/>
      <c r="E656" s="532"/>
      <c r="F656" s="532"/>
      <c r="G656" s="532"/>
      <c r="H656" s="532"/>
      <c r="I656" s="532"/>
      <c r="J656" s="532"/>
      <c r="K656" s="532"/>
      <c r="L656" s="532"/>
      <c r="M656" s="532"/>
      <c r="N656" s="532"/>
      <c r="O656" s="532"/>
      <c r="P656" s="532"/>
      <c r="Q656" s="532"/>
      <c r="R656" s="532"/>
      <c r="S656" s="532"/>
      <c r="T656" s="532"/>
      <c r="U656" s="532"/>
      <c r="V656" s="532"/>
      <c r="W656" s="532"/>
      <c r="X656" s="532"/>
      <c r="Y656" s="532"/>
      <c r="Z656" s="532"/>
    </row>
    <row r="657" spans="1:26" ht="15.75" hidden="1" customHeight="1">
      <c r="A657" s="532"/>
      <c r="B657" s="532"/>
      <c r="C657" s="532"/>
      <c r="D657" s="532"/>
      <c r="E657" s="532"/>
      <c r="F657" s="532"/>
      <c r="G657" s="532"/>
      <c r="H657" s="532"/>
      <c r="I657" s="532"/>
      <c r="J657" s="532"/>
      <c r="K657" s="532"/>
      <c r="L657" s="532"/>
      <c r="M657" s="532"/>
      <c r="N657" s="532"/>
      <c r="O657" s="532"/>
      <c r="P657" s="532"/>
      <c r="Q657" s="532"/>
      <c r="R657" s="532"/>
      <c r="S657" s="532"/>
      <c r="T657" s="532"/>
      <c r="U657" s="532"/>
      <c r="V657" s="532"/>
      <c r="W657" s="532"/>
      <c r="X657" s="532"/>
      <c r="Y657" s="532"/>
      <c r="Z657" s="532"/>
    </row>
    <row r="658" spans="1:26" ht="15.75" hidden="1" customHeight="1">
      <c r="A658" s="532"/>
      <c r="B658" s="532"/>
      <c r="C658" s="532"/>
      <c r="D658" s="532"/>
      <c r="E658" s="532"/>
      <c r="F658" s="532"/>
      <c r="G658" s="532"/>
      <c r="H658" s="532"/>
      <c r="I658" s="532"/>
      <c r="J658" s="532"/>
      <c r="K658" s="532"/>
      <c r="L658" s="532"/>
      <c r="M658" s="532"/>
      <c r="N658" s="532"/>
      <c r="O658" s="532"/>
      <c r="P658" s="532"/>
      <c r="Q658" s="532"/>
      <c r="R658" s="532"/>
      <c r="S658" s="532"/>
      <c r="T658" s="532"/>
      <c r="U658" s="532"/>
      <c r="V658" s="532"/>
      <c r="W658" s="532"/>
      <c r="X658" s="532"/>
      <c r="Y658" s="532"/>
      <c r="Z658" s="532"/>
    </row>
    <row r="659" spans="1:26" ht="15.75" hidden="1" customHeight="1">
      <c r="A659" s="532"/>
      <c r="B659" s="532"/>
      <c r="C659" s="532"/>
      <c r="D659" s="532"/>
      <c r="E659" s="532"/>
      <c r="F659" s="532"/>
      <c r="G659" s="532"/>
      <c r="H659" s="532"/>
      <c r="I659" s="532"/>
      <c r="J659" s="532"/>
      <c r="K659" s="532"/>
      <c r="L659" s="532"/>
      <c r="M659" s="532"/>
      <c r="N659" s="532"/>
      <c r="O659" s="532"/>
      <c r="P659" s="532"/>
      <c r="Q659" s="532"/>
      <c r="R659" s="532"/>
      <c r="S659" s="532"/>
      <c r="T659" s="532"/>
      <c r="U659" s="532"/>
      <c r="V659" s="532"/>
      <c r="W659" s="532"/>
      <c r="X659" s="532"/>
      <c r="Y659" s="532"/>
      <c r="Z659" s="532"/>
    </row>
    <row r="660" spans="1:26" ht="15.75" hidden="1" customHeight="1">
      <c r="A660" s="532"/>
      <c r="B660" s="532"/>
      <c r="C660" s="532"/>
      <c r="D660" s="532"/>
      <c r="E660" s="532"/>
      <c r="F660" s="532"/>
      <c r="G660" s="532"/>
      <c r="H660" s="532"/>
      <c r="I660" s="532"/>
      <c r="J660" s="532"/>
      <c r="K660" s="532"/>
      <c r="L660" s="532"/>
      <c r="M660" s="532"/>
      <c r="N660" s="532"/>
      <c r="O660" s="532"/>
      <c r="P660" s="532"/>
      <c r="Q660" s="532"/>
      <c r="R660" s="532"/>
      <c r="S660" s="532"/>
      <c r="T660" s="532"/>
      <c r="U660" s="532"/>
      <c r="V660" s="532"/>
      <c r="W660" s="532"/>
      <c r="X660" s="532"/>
      <c r="Y660" s="532"/>
      <c r="Z660" s="532"/>
    </row>
    <row r="661" spans="1:26" ht="15.75" hidden="1" customHeight="1">
      <c r="A661" s="532"/>
      <c r="B661" s="532"/>
      <c r="C661" s="532"/>
      <c r="D661" s="532"/>
      <c r="E661" s="532"/>
      <c r="F661" s="532"/>
      <c r="G661" s="532"/>
      <c r="H661" s="532"/>
      <c r="I661" s="532"/>
      <c r="J661" s="532"/>
      <c r="K661" s="532"/>
      <c r="L661" s="532"/>
      <c r="M661" s="532"/>
      <c r="N661" s="532"/>
      <c r="O661" s="532"/>
      <c r="P661" s="532"/>
      <c r="Q661" s="532"/>
      <c r="R661" s="532"/>
      <c r="S661" s="532"/>
      <c r="T661" s="532"/>
      <c r="U661" s="532"/>
      <c r="V661" s="532"/>
      <c r="W661" s="532"/>
      <c r="X661" s="532"/>
      <c r="Y661" s="532"/>
      <c r="Z661" s="532"/>
    </row>
    <row r="662" spans="1:26" ht="15.75" hidden="1" customHeight="1">
      <c r="A662" s="532"/>
      <c r="B662" s="532"/>
      <c r="C662" s="532"/>
      <c r="D662" s="532"/>
      <c r="E662" s="532"/>
      <c r="F662" s="532"/>
      <c r="G662" s="532"/>
      <c r="H662" s="532"/>
      <c r="I662" s="532"/>
      <c r="J662" s="532"/>
      <c r="K662" s="532"/>
      <c r="L662" s="532"/>
      <c r="M662" s="532"/>
      <c r="N662" s="532"/>
      <c r="O662" s="532"/>
      <c r="P662" s="532"/>
      <c r="Q662" s="532"/>
      <c r="R662" s="532"/>
      <c r="S662" s="532"/>
      <c r="T662" s="532"/>
      <c r="U662" s="532"/>
      <c r="V662" s="532"/>
      <c r="W662" s="532"/>
      <c r="X662" s="532"/>
      <c r="Y662" s="532"/>
      <c r="Z662" s="532"/>
    </row>
    <row r="663" spans="1:26" ht="15.75" hidden="1" customHeight="1">
      <c r="A663" s="532"/>
      <c r="B663" s="532"/>
      <c r="C663" s="532"/>
      <c r="D663" s="532"/>
      <c r="E663" s="532"/>
      <c r="F663" s="532"/>
      <c r="G663" s="532"/>
      <c r="H663" s="532"/>
      <c r="I663" s="532"/>
      <c r="J663" s="532"/>
      <c r="K663" s="532"/>
      <c r="L663" s="532"/>
      <c r="M663" s="532"/>
      <c r="N663" s="532"/>
      <c r="O663" s="532"/>
      <c r="P663" s="532"/>
      <c r="Q663" s="532"/>
      <c r="R663" s="532"/>
      <c r="S663" s="532"/>
      <c r="T663" s="532"/>
      <c r="U663" s="532"/>
      <c r="V663" s="532"/>
      <c r="W663" s="532"/>
      <c r="X663" s="532"/>
      <c r="Y663" s="532"/>
      <c r="Z663" s="532"/>
    </row>
    <row r="664" spans="1:26" ht="15.75" hidden="1" customHeight="1">
      <c r="A664" s="532"/>
      <c r="B664" s="532"/>
      <c r="C664" s="532"/>
      <c r="D664" s="532"/>
      <c r="E664" s="532"/>
      <c r="F664" s="532"/>
      <c r="G664" s="532"/>
      <c r="H664" s="532"/>
      <c r="I664" s="532"/>
      <c r="J664" s="532"/>
      <c r="K664" s="532"/>
      <c r="L664" s="532"/>
      <c r="M664" s="532"/>
      <c r="N664" s="532"/>
      <c r="O664" s="532"/>
      <c r="P664" s="532"/>
      <c r="Q664" s="532"/>
      <c r="R664" s="532"/>
      <c r="S664" s="532"/>
      <c r="T664" s="532"/>
      <c r="U664" s="532"/>
      <c r="V664" s="532"/>
      <c r="W664" s="532"/>
      <c r="X664" s="532"/>
      <c r="Y664" s="532"/>
      <c r="Z664" s="532"/>
    </row>
    <row r="665" spans="1:26" ht="15.75" hidden="1" customHeight="1">
      <c r="A665" s="532"/>
      <c r="B665" s="532"/>
      <c r="C665" s="532"/>
      <c r="D665" s="532"/>
      <c r="E665" s="532"/>
      <c r="F665" s="532"/>
      <c r="G665" s="532"/>
      <c r="H665" s="532"/>
      <c r="I665" s="532"/>
      <c r="J665" s="532"/>
      <c r="K665" s="532"/>
      <c r="L665" s="532"/>
      <c r="M665" s="532"/>
      <c r="N665" s="532"/>
      <c r="O665" s="532"/>
      <c r="P665" s="532"/>
      <c r="Q665" s="532"/>
      <c r="R665" s="532"/>
      <c r="S665" s="532"/>
      <c r="T665" s="532"/>
      <c r="U665" s="532"/>
      <c r="V665" s="532"/>
      <c r="W665" s="532"/>
      <c r="X665" s="532"/>
      <c r="Y665" s="532"/>
      <c r="Z665" s="532"/>
    </row>
    <row r="666" spans="1:26" ht="15.75" hidden="1" customHeight="1">
      <c r="A666" s="532"/>
      <c r="B666" s="532"/>
      <c r="C666" s="532"/>
      <c r="D666" s="532"/>
      <c r="E666" s="532"/>
      <c r="F666" s="532"/>
      <c r="G666" s="532"/>
      <c r="H666" s="532"/>
      <c r="I666" s="532"/>
      <c r="J666" s="532"/>
      <c r="K666" s="532"/>
      <c r="L666" s="532"/>
      <c r="M666" s="532"/>
      <c r="N666" s="532"/>
      <c r="O666" s="532"/>
      <c r="P666" s="532"/>
      <c r="Q666" s="532"/>
      <c r="R666" s="532"/>
      <c r="S666" s="532"/>
      <c r="T666" s="532"/>
      <c r="U666" s="532"/>
      <c r="V666" s="532"/>
      <c r="W666" s="532"/>
      <c r="X666" s="532"/>
      <c r="Y666" s="532"/>
      <c r="Z666" s="532"/>
    </row>
    <row r="667" spans="1:26" ht="15.75" hidden="1" customHeight="1">
      <c r="A667" s="532"/>
      <c r="B667" s="532"/>
      <c r="C667" s="532"/>
      <c r="D667" s="532"/>
      <c r="E667" s="532"/>
      <c r="F667" s="532"/>
      <c r="G667" s="532"/>
      <c r="H667" s="532"/>
      <c r="I667" s="532"/>
      <c r="J667" s="532"/>
      <c r="K667" s="532"/>
      <c r="L667" s="532"/>
      <c r="M667" s="532"/>
      <c r="N667" s="532"/>
      <c r="O667" s="532"/>
      <c r="P667" s="532"/>
      <c r="Q667" s="532"/>
      <c r="R667" s="532"/>
      <c r="S667" s="532"/>
      <c r="T667" s="532"/>
      <c r="U667" s="532"/>
      <c r="V667" s="532"/>
      <c r="W667" s="532"/>
      <c r="X667" s="532"/>
      <c r="Y667" s="532"/>
      <c r="Z667" s="532"/>
    </row>
    <row r="668" spans="1:26" ht="15.75" hidden="1" customHeight="1">
      <c r="A668" s="532"/>
      <c r="B668" s="532"/>
      <c r="C668" s="532"/>
      <c r="D668" s="532"/>
      <c r="E668" s="532"/>
      <c r="F668" s="532"/>
      <c r="G668" s="532"/>
      <c r="H668" s="532"/>
      <c r="I668" s="532"/>
      <c r="J668" s="532"/>
      <c r="K668" s="532"/>
      <c r="L668" s="532"/>
      <c r="M668" s="532"/>
      <c r="N668" s="532"/>
      <c r="O668" s="532"/>
      <c r="P668" s="532"/>
      <c r="Q668" s="532"/>
      <c r="R668" s="532"/>
      <c r="S668" s="532"/>
      <c r="T668" s="532"/>
      <c r="U668" s="532"/>
      <c r="V668" s="532"/>
      <c r="W668" s="532"/>
      <c r="X668" s="532"/>
      <c r="Y668" s="532"/>
      <c r="Z668" s="532"/>
    </row>
    <row r="669" spans="1:26" ht="15.75" hidden="1" customHeight="1">
      <c r="A669" s="532"/>
      <c r="B669" s="532"/>
      <c r="C669" s="532"/>
      <c r="D669" s="532"/>
      <c r="E669" s="532"/>
      <c r="F669" s="532"/>
      <c r="G669" s="532"/>
      <c r="H669" s="532"/>
      <c r="I669" s="532"/>
      <c r="J669" s="532"/>
      <c r="K669" s="532"/>
      <c r="L669" s="532"/>
      <c r="M669" s="532"/>
      <c r="N669" s="532"/>
      <c r="O669" s="532"/>
      <c r="P669" s="532"/>
      <c r="Q669" s="532"/>
      <c r="R669" s="532"/>
      <c r="S669" s="532"/>
      <c r="T669" s="532"/>
      <c r="U669" s="532"/>
      <c r="V669" s="532"/>
      <c r="W669" s="532"/>
      <c r="X669" s="532"/>
      <c r="Y669" s="532"/>
      <c r="Z669" s="532"/>
    </row>
    <row r="670" spans="1:26" ht="15.75" hidden="1" customHeight="1">
      <c r="A670" s="532"/>
      <c r="B670" s="532"/>
      <c r="C670" s="532"/>
      <c r="D670" s="532"/>
      <c r="E670" s="532"/>
      <c r="F670" s="532"/>
      <c r="G670" s="532"/>
      <c r="H670" s="532"/>
      <c r="I670" s="532"/>
      <c r="J670" s="532"/>
      <c r="K670" s="532"/>
      <c r="L670" s="532"/>
      <c r="M670" s="532"/>
      <c r="N670" s="532"/>
      <c r="O670" s="532"/>
      <c r="P670" s="532"/>
      <c r="Q670" s="532"/>
      <c r="R670" s="532"/>
      <c r="S670" s="532"/>
      <c r="T670" s="532"/>
      <c r="U670" s="532"/>
      <c r="V670" s="532"/>
      <c r="W670" s="532"/>
      <c r="X670" s="532"/>
      <c r="Y670" s="532"/>
      <c r="Z670" s="532"/>
    </row>
    <row r="671" spans="1:26" ht="15.75" hidden="1" customHeight="1">
      <c r="A671" s="532"/>
      <c r="B671" s="532"/>
      <c r="C671" s="532"/>
      <c r="D671" s="532"/>
      <c r="E671" s="532"/>
      <c r="F671" s="532"/>
      <c r="G671" s="532"/>
      <c r="H671" s="532"/>
      <c r="I671" s="532"/>
      <c r="J671" s="532"/>
      <c r="K671" s="532"/>
      <c r="L671" s="532"/>
      <c r="M671" s="532"/>
      <c r="N671" s="532"/>
      <c r="O671" s="532"/>
      <c r="P671" s="532"/>
      <c r="Q671" s="532"/>
      <c r="R671" s="532"/>
      <c r="S671" s="532"/>
      <c r="T671" s="532"/>
      <c r="U671" s="532"/>
      <c r="V671" s="532"/>
      <c r="W671" s="532"/>
      <c r="X671" s="532"/>
      <c r="Y671" s="532"/>
      <c r="Z671" s="532"/>
    </row>
    <row r="672" spans="1:26" ht="15.75" hidden="1" customHeight="1">
      <c r="A672" s="532"/>
      <c r="B672" s="532"/>
      <c r="C672" s="532"/>
      <c r="D672" s="532"/>
      <c r="E672" s="532"/>
      <c r="F672" s="532"/>
      <c r="G672" s="532"/>
      <c r="H672" s="532"/>
      <c r="I672" s="532"/>
      <c r="J672" s="532"/>
      <c r="K672" s="532"/>
      <c r="L672" s="532"/>
      <c r="M672" s="532"/>
      <c r="N672" s="532"/>
      <c r="O672" s="532"/>
      <c r="P672" s="532"/>
      <c r="Q672" s="532"/>
      <c r="R672" s="532"/>
      <c r="S672" s="532"/>
      <c r="T672" s="532"/>
      <c r="U672" s="532"/>
      <c r="V672" s="532"/>
      <c r="W672" s="532"/>
      <c r="X672" s="532"/>
      <c r="Y672" s="532"/>
      <c r="Z672" s="532"/>
    </row>
    <row r="673" spans="1:26" ht="15.75" hidden="1" customHeight="1">
      <c r="A673" s="532"/>
      <c r="B673" s="532"/>
      <c r="C673" s="532"/>
      <c r="D673" s="532"/>
      <c r="E673" s="532"/>
      <c r="F673" s="532"/>
      <c r="G673" s="532"/>
      <c r="H673" s="532"/>
      <c r="I673" s="532"/>
      <c r="J673" s="532"/>
      <c r="K673" s="532"/>
      <c r="L673" s="532"/>
      <c r="M673" s="532"/>
      <c r="N673" s="532"/>
      <c r="O673" s="532"/>
      <c r="P673" s="532"/>
      <c r="Q673" s="532"/>
      <c r="R673" s="532"/>
      <c r="S673" s="532"/>
      <c r="T673" s="532"/>
      <c r="U673" s="532"/>
      <c r="V673" s="532"/>
      <c r="W673" s="532"/>
      <c r="X673" s="532"/>
      <c r="Y673" s="532"/>
      <c r="Z673" s="532"/>
    </row>
    <row r="674" spans="1:26" ht="15.75" hidden="1" customHeight="1">
      <c r="A674" s="532"/>
      <c r="B674" s="532"/>
      <c r="C674" s="532"/>
      <c r="D674" s="532"/>
      <c r="E674" s="532"/>
      <c r="F674" s="532"/>
      <c r="G674" s="532"/>
      <c r="H674" s="532"/>
      <c r="I674" s="532"/>
      <c r="J674" s="532"/>
      <c r="K674" s="532"/>
      <c r="L674" s="532"/>
      <c r="M674" s="532"/>
      <c r="N674" s="532"/>
      <c r="O674" s="532"/>
      <c r="P674" s="532"/>
      <c r="Q674" s="532"/>
      <c r="R674" s="532"/>
      <c r="S674" s="532"/>
      <c r="T674" s="532"/>
      <c r="U674" s="532"/>
      <c r="V674" s="532"/>
      <c r="W674" s="532"/>
      <c r="X674" s="532"/>
      <c r="Y674" s="532"/>
      <c r="Z674" s="532"/>
    </row>
    <row r="675" spans="1:26" ht="15.75" hidden="1" customHeight="1">
      <c r="A675" s="532"/>
      <c r="B675" s="532"/>
      <c r="C675" s="532"/>
      <c r="D675" s="532"/>
      <c r="E675" s="532"/>
      <c r="F675" s="532"/>
      <c r="G675" s="532"/>
      <c r="H675" s="532"/>
      <c r="I675" s="532"/>
      <c r="J675" s="532"/>
      <c r="K675" s="532"/>
      <c r="L675" s="532"/>
      <c r="M675" s="532"/>
      <c r="N675" s="532"/>
      <c r="O675" s="532"/>
      <c r="P675" s="532"/>
      <c r="Q675" s="532"/>
      <c r="R675" s="532"/>
      <c r="S675" s="532"/>
      <c r="T675" s="532"/>
      <c r="U675" s="532"/>
      <c r="V675" s="532"/>
      <c r="W675" s="532"/>
      <c r="X675" s="532"/>
      <c r="Y675" s="532"/>
      <c r="Z675" s="532"/>
    </row>
    <row r="676" spans="1:26" ht="15.75" hidden="1" customHeight="1">
      <c r="A676" s="532"/>
      <c r="B676" s="532"/>
      <c r="C676" s="532"/>
      <c r="D676" s="532"/>
      <c r="E676" s="532"/>
      <c r="F676" s="532"/>
      <c r="G676" s="532"/>
      <c r="H676" s="532"/>
      <c r="I676" s="532"/>
      <c r="J676" s="532"/>
      <c r="K676" s="532"/>
      <c r="L676" s="532"/>
      <c r="M676" s="532"/>
      <c r="N676" s="532"/>
      <c r="O676" s="532"/>
      <c r="P676" s="532"/>
      <c r="Q676" s="532"/>
      <c r="R676" s="532"/>
      <c r="S676" s="532"/>
      <c r="T676" s="532"/>
      <c r="U676" s="532"/>
      <c r="V676" s="532"/>
      <c r="W676" s="532"/>
      <c r="X676" s="532"/>
      <c r="Y676" s="532"/>
      <c r="Z676" s="532"/>
    </row>
    <row r="677" spans="1:26" ht="15.75" hidden="1" customHeight="1">
      <c r="A677" s="532"/>
      <c r="B677" s="532"/>
      <c r="C677" s="532"/>
      <c r="D677" s="532"/>
      <c r="E677" s="532"/>
      <c r="F677" s="532"/>
      <c r="G677" s="532"/>
      <c r="H677" s="532"/>
      <c r="I677" s="532"/>
      <c r="J677" s="532"/>
      <c r="K677" s="532"/>
      <c r="L677" s="532"/>
      <c r="M677" s="532"/>
      <c r="N677" s="532"/>
      <c r="O677" s="532"/>
      <c r="P677" s="532"/>
      <c r="Q677" s="532"/>
      <c r="R677" s="532"/>
      <c r="S677" s="532"/>
      <c r="T677" s="532"/>
      <c r="U677" s="532"/>
      <c r="V677" s="532"/>
      <c r="W677" s="532"/>
      <c r="X677" s="532"/>
      <c r="Y677" s="532"/>
      <c r="Z677" s="532"/>
    </row>
    <row r="678" spans="1:26" ht="15.75" hidden="1" customHeight="1">
      <c r="A678" s="532"/>
      <c r="B678" s="532"/>
      <c r="C678" s="532"/>
      <c r="D678" s="532"/>
      <c r="E678" s="532"/>
      <c r="F678" s="532"/>
      <c r="G678" s="532"/>
      <c r="H678" s="532"/>
      <c r="I678" s="532"/>
      <c r="J678" s="532"/>
      <c r="K678" s="532"/>
      <c r="L678" s="532"/>
      <c r="M678" s="532"/>
      <c r="N678" s="532"/>
      <c r="O678" s="532"/>
      <c r="P678" s="532"/>
      <c r="Q678" s="532"/>
      <c r="R678" s="532"/>
      <c r="S678" s="532"/>
      <c r="T678" s="532"/>
      <c r="U678" s="532"/>
      <c r="V678" s="532"/>
      <c r="W678" s="532"/>
      <c r="X678" s="532"/>
      <c r="Y678" s="532"/>
      <c r="Z678" s="532"/>
    </row>
    <row r="679" spans="1:26" ht="15.75" hidden="1" customHeight="1">
      <c r="A679" s="532"/>
      <c r="B679" s="532"/>
      <c r="C679" s="532"/>
      <c r="D679" s="532"/>
      <c r="E679" s="532"/>
      <c r="F679" s="532"/>
      <c r="G679" s="532"/>
      <c r="H679" s="532"/>
      <c r="I679" s="532"/>
      <c r="J679" s="532"/>
      <c r="K679" s="532"/>
      <c r="L679" s="532"/>
      <c r="M679" s="532"/>
      <c r="N679" s="532"/>
      <c r="O679" s="532"/>
      <c r="P679" s="532"/>
      <c r="Q679" s="532"/>
      <c r="R679" s="532"/>
      <c r="S679" s="532"/>
      <c r="T679" s="532"/>
      <c r="U679" s="532"/>
      <c r="V679" s="532"/>
      <c r="W679" s="532"/>
      <c r="X679" s="532"/>
      <c r="Y679" s="532"/>
      <c r="Z679" s="532"/>
    </row>
    <row r="680" spans="1:26" ht="15.75" hidden="1" customHeight="1">
      <c r="A680" s="532"/>
      <c r="B680" s="532"/>
      <c r="C680" s="532"/>
      <c r="D680" s="532"/>
      <c r="E680" s="532"/>
      <c r="F680" s="532"/>
      <c r="G680" s="532"/>
      <c r="H680" s="532"/>
      <c r="I680" s="532"/>
      <c r="J680" s="532"/>
      <c r="K680" s="532"/>
      <c r="L680" s="532"/>
      <c r="M680" s="532"/>
      <c r="N680" s="532"/>
      <c r="O680" s="532"/>
      <c r="P680" s="532"/>
      <c r="Q680" s="532"/>
      <c r="R680" s="532"/>
      <c r="S680" s="532"/>
      <c r="T680" s="532"/>
      <c r="U680" s="532"/>
      <c r="V680" s="532"/>
      <c r="W680" s="532"/>
      <c r="X680" s="532"/>
      <c r="Y680" s="532"/>
      <c r="Z680" s="532"/>
    </row>
    <row r="681" spans="1:26" ht="15.75" hidden="1" customHeight="1">
      <c r="A681" s="532"/>
      <c r="B681" s="532"/>
      <c r="C681" s="532"/>
      <c r="D681" s="532"/>
      <c r="E681" s="532"/>
      <c r="F681" s="532"/>
      <c r="G681" s="532"/>
      <c r="H681" s="532"/>
      <c r="I681" s="532"/>
      <c r="J681" s="532"/>
      <c r="K681" s="532"/>
      <c r="L681" s="532"/>
      <c r="M681" s="532"/>
      <c r="N681" s="532"/>
      <c r="O681" s="532"/>
      <c r="P681" s="532"/>
      <c r="Q681" s="532"/>
      <c r="R681" s="532"/>
      <c r="S681" s="532"/>
      <c r="T681" s="532"/>
      <c r="U681" s="532"/>
      <c r="V681" s="532"/>
      <c r="W681" s="532"/>
      <c r="X681" s="532"/>
      <c r="Y681" s="532"/>
      <c r="Z681" s="532"/>
    </row>
    <row r="682" spans="1:26" ht="15.75" hidden="1" customHeight="1">
      <c r="A682" s="532"/>
      <c r="B682" s="532"/>
      <c r="C682" s="532"/>
      <c r="D682" s="532"/>
      <c r="E682" s="532"/>
      <c r="F682" s="532"/>
      <c r="G682" s="532"/>
      <c r="H682" s="532"/>
      <c r="I682" s="532"/>
      <c r="J682" s="532"/>
      <c r="K682" s="532"/>
      <c r="L682" s="532"/>
      <c r="M682" s="532"/>
      <c r="N682" s="532"/>
      <c r="O682" s="532"/>
      <c r="P682" s="532"/>
      <c r="Q682" s="532"/>
      <c r="R682" s="532"/>
      <c r="S682" s="532"/>
      <c r="T682" s="532"/>
      <c r="U682" s="532"/>
      <c r="V682" s="532"/>
      <c r="W682" s="532"/>
      <c r="X682" s="532"/>
      <c r="Y682" s="532"/>
      <c r="Z682" s="532"/>
    </row>
    <row r="683" spans="1:26" ht="15.75" hidden="1" customHeight="1">
      <c r="A683" s="532"/>
      <c r="B683" s="532"/>
      <c r="C683" s="532"/>
      <c r="D683" s="532"/>
      <c r="E683" s="532"/>
      <c r="F683" s="532"/>
      <c r="G683" s="532"/>
      <c r="H683" s="532"/>
      <c r="I683" s="532"/>
      <c r="J683" s="532"/>
      <c r="K683" s="532"/>
      <c r="L683" s="532"/>
      <c r="M683" s="532"/>
      <c r="N683" s="532"/>
      <c r="O683" s="532"/>
      <c r="P683" s="532"/>
      <c r="Q683" s="532"/>
      <c r="R683" s="532"/>
      <c r="S683" s="532"/>
      <c r="T683" s="532"/>
      <c r="U683" s="532"/>
      <c r="V683" s="532"/>
      <c r="W683" s="532"/>
      <c r="X683" s="532"/>
      <c r="Y683" s="532"/>
      <c r="Z683" s="532"/>
    </row>
    <row r="684" spans="1:26" ht="15.75" hidden="1" customHeight="1">
      <c r="A684" s="532"/>
      <c r="B684" s="532"/>
      <c r="C684" s="532"/>
      <c r="D684" s="532"/>
      <c r="E684" s="532"/>
      <c r="F684" s="532"/>
      <c r="G684" s="532"/>
      <c r="H684" s="532"/>
      <c r="I684" s="532"/>
      <c r="J684" s="532"/>
      <c r="K684" s="532"/>
      <c r="L684" s="532"/>
      <c r="M684" s="532"/>
      <c r="N684" s="532"/>
      <c r="O684" s="532"/>
      <c r="P684" s="532"/>
      <c r="Q684" s="532"/>
      <c r="R684" s="532"/>
      <c r="S684" s="532"/>
      <c r="T684" s="532"/>
      <c r="U684" s="532"/>
      <c r="V684" s="532"/>
      <c r="W684" s="532"/>
      <c r="X684" s="532"/>
      <c r="Y684" s="532"/>
      <c r="Z684" s="532"/>
    </row>
    <row r="685" spans="1:26" ht="15.75" hidden="1" customHeight="1">
      <c r="A685" s="532"/>
      <c r="B685" s="532"/>
      <c r="C685" s="532"/>
      <c r="D685" s="532"/>
      <c r="E685" s="532"/>
      <c r="F685" s="532"/>
      <c r="G685" s="532"/>
      <c r="H685" s="532"/>
      <c r="I685" s="532"/>
      <c r="J685" s="532"/>
      <c r="K685" s="532"/>
      <c r="L685" s="532"/>
      <c r="M685" s="532"/>
      <c r="N685" s="532"/>
      <c r="O685" s="532"/>
      <c r="P685" s="532"/>
      <c r="Q685" s="532"/>
      <c r="R685" s="532"/>
      <c r="S685" s="532"/>
      <c r="T685" s="532"/>
      <c r="U685" s="532"/>
      <c r="V685" s="532"/>
      <c r="W685" s="532"/>
      <c r="X685" s="532"/>
      <c r="Y685" s="532"/>
      <c r="Z685" s="532"/>
    </row>
    <row r="686" spans="1:26" ht="15.75" hidden="1" customHeight="1">
      <c r="A686" s="532"/>
      <c r="B686" s="532"/>
      <c r="C686" s="532"/>
      <c r="D686" s="532"/>
      <c r="E686" s="532"/>
      <c r="F686" s="532"/>
      <c r="G686" s="532"/>
      <c r="H686" s="532"/>
      <c r="I686" s="532"/>
      <c r="J686" s="532"/>
      <c r="K686" s="532"/>
      <c r="L686" s="532"/>
      <c r="M686" s="532"/>
      <c r="N686" s="532"/>
      <c r="O686" s="532"/>
      <c r="P686" s="532"/>
      <c r="Q686" s="532"/>
      <c r="R686" s="532"/>
      <c r="S686" s="532"/>
      <c r="T686" s="532"/>
      <c r="U686" s="532"/>
      <c r="V686" s="532"/>
      <c r="W686" s="532"/>
      <c r="X686" s="532"/>
      <c r="Y686" s="532"/>
      <c r="Z686" s="532"/>
    </row>
    <row r="687" spans="1:26" ht="15.75" hidden="1" customHeight="1">
      <c r="A687" s="532"/>
      <c r="B687" s="532"/>
      <c r="C687" s="532"/>
      <c r="D687" s="532"/>
      <c r="E687" s="532"/>
      <c r="F687" s="532"/>
      <c r="G687" s="532"/>
      <c r="H687" s="532"/>
      <c r="I687" s="532"/>
      <c r="J687" s="532"/>
      <c r="K687" s="532"/>
      <c r="L687" s="532"/>
      <c r="M687" s="532"/>
      <c r="N687" s="532"/>
      <c r="O687" s="532"/>
      <c r="P687" s="532"/>
      <c r="Q687" s="532"/>
      <c r="R687" s="532"/>
      <c r="S687" s="532"/>
      <c r="T687" s="532"/>
      <c r="U687" s="532"/>
      <c r="V687" s="532"/>
      <c r="W687" s="532"/>
      <c r="X687" s="532"/>
      <c r="Y687" s="532"/>
      <c r="Z687" s="532"/>
    </row>
    <row r="688" spans="1:26" ht="15.75" hidden="1" customHeight="1">
      <c r="A688" s="532"/>
      <c r="B688" s="532"/>
      <c r="C688" s="532"/>
      <c r="D688" s="532"/>
      <c r="E688" s="532"/>
      <c r="F688" s="532"/>
      <c r="G688" s="532"/>
      <c r="H688" s="532"/>
      <c r="I688" s="532"/>
      <c r="J688" s="532"/>
      <c r="K688" s="532"/>
      <c r="L688" s="532"/>
      <c r="M688" s="532"/>
      <c r="N688" s="532"/>
      <c r="O688" s="532"/>
      <c r="P688" s="532"/>
      <c r="Q688" s="532"/>
      <c r="R688" s="532"/>
      <c r="S688" s="532"/>
      <c r="T688" s="532"/>
      <c r="U688" s="532"/>
      <c r="V688" s="532"/>
      <c r="W688" s="532"/>
      <c r="X688" s="532"/>
      <c r="Y688" s="532"/>
      <c r="Z688" s="532"/>
    </row>
    <row r="689" spans="1:26" ht="15.75" hidden="1" customHeight="1">
      <c r="A689" s="532"/>
      <c r="B689" s="532"/>
      <c r="C689" s="532"/>
      <c r="D689" s="532"/>
      <c r="E689" s="532"/>
      <c r="F689" s="532"/>
      <c r="G689" s="532"/>
      <c r="H689" s="532"/>
      <c r="I689" s="532"/>
      <c r="J689" s="532"/>
      <c r="K689" s="532"/>
      <c r="L689" s="532"/>
      <c r="M689" s="532"/>
      <c r="N689" s="532"/>
      <c r="O689" s="532"/>
      <c r="P689" s="532"/>
      <c r="Q689" s="532"/>
      <c r="R689" s="532"/>
      <c r="S689" s="532"/>
      <c r="T689" s="532"/>
      <c r="U689" s="532"/>
      <c r="V689" s="532"/>
      <c r="W689" s="532"/>
      <c r="X689" s="532"/>
      <c r="Y689" s="532"/>
      <c r="Z689" s="532"/>
    </row>
    <row r="690" spans="1:26" ht="15.75" hidden="1" customHeight="1">
      <c r="A690" s="532"/>
      <c r="B690" s="532"/>
      <c r="C690" s="532"/>
      <c r="D690" s="532"/>
      <c r="E690" s="532"/>
      <c r="F690" s="532"/>
      <c r="G690" s="532"/>
      <c r="H690" s="532"/>
      <c r="I690" s="532"/>
      <c r="J690" s="532"/>
      <c r="K690" s="532"/>
      <c r="L690" s="532"/>
      <c r="M690" s="532"/>
      <c r="N690" s="532"/>
      <c r="O690" s="532"/>
      <c r="P690" s="532"/>
      <c r="Q690" s="532"/>
      <c r="R690" s="532"/>
      <c r="S690" s="532"/>
      <c r="T690" s="532"/>
      <c r="U690" s="532"/>
      <c r="V690" s="532"/>
      <c r="W690" s="532"/>
      <c r="X690" s="532"/>
      <c r="Y690" s="532"/>
      <c r="Z690" s="532"/>
    </row>
    <row r="691" spans="1:26" ht="15.75" hidden="1" customHeight="1">
      <c r="A691" s="532"/>
      <c r="B691" s="532"/>
      <c r="C691" s="532"/>
      <c r="D691" s="532"/>
      <c r="E691" s="532"/>
      <c r="F691" s="532"/>
      <c r="G691" s="532"/>
      <c r="H691" s="532"/>
      <c r="I691" s="532"/>
      <c r="J691" s="532"/>
      <c r="K691" s="532"/>
      <c r="L691" s="532"/>
      <c r="M691" s="532"/>
      <c r="N691" s="532"/>
      <c r="O691" s="532"/>
      <c r="P691" s="532"/>
      <c r="Q691" s="532"/>
      <c r="R691" s="532"/>
      <c r="S691" s="532"/>
      <c r="T691" s="532"/>
      <c r="U691" s="532"/>
      <c r="V691" s="532"/>
      <c r="W691" s="532"/>
      <c r="X691" s="532"/>
      <c r="Y691" s="532"/>
      <c r="Z691" s="532"/>
    </row>
    <row r="692" spans="1:26" ht="15.75" hidden="1" customHeight="1">
      <c r="A692" s="532"/>
      <c r="B692" s="532"/>
      <c r="C692" s="532"/>
      <c r="D692" s="532"/>
      <c r="E692" s="532"/>
      <c r="F692" s="532"/>
      <c r="G692" s="532"/>
      <c r="H692" s="532"/>
      <c r="I692" s="532"/>
      <c r="J692" s="532"/>
      <c r="K692" s="532"/>
      <c r="L692" s="532"/>
      <c r="M692" s="532"/>
      <c r="N692" s="532"/>
      <c r="O692" s="532"/>
      <c r="P692" s="532"/>
      <c r="Q692" s="532"/>
      <c r="R692" s="532"/>
      <c r="S692" s="532"/>
      <c r="T692" s="532"/>
      <c r="U692" s="532"/>
      <c r="V692" s="532"/>
      <c r="W692" s="532"/>
      <c r="X692" s="532"/>
      <c r="Y692" s="532"/>
      <c r="Z692" s="532"/>
    </row>
    <row r="693" spans="1:26" ht="15.75" hidden="1" customHeight="1">
      <c r="A693" s="532"/>
      <c r="B693" s="532"/>
      <c r="C693" s="532"/>
      <c r="D693" s="532"/>
      <c r="E693" s="532"/>
      <c r="F693" s="532"/>
      <c r="G693" s="532"/>
      <c r="H693" s="532"/>
      <c r="I693" s="532"/>
      <c r="J693" s="532"/>
      <c r="K693" s="532"/>
      <c r="L693" s="532"/>
      <c r="M693" s="532"/>
      <c r="N693" s="532"/>
      <c r="O693" s="532"/>
      <c r="P693" s="532"/>
      <c r="Q693" s="532"/>
      <c r="R693" s="532"/>
      <c r="S693" s="532"/>
      <c r="T693" s="532"/>
      <c r="U693" s="532"/>
      <c r="V693" s="532"/>
      <c r="W693" s="532"/>
      <c r="X693" s="532"/>
      <c r="Y693" s="532"/>
      <c r="Z693" s="532"/>
    </row>
    <row r="694" spans="1:26" ht="15.75" hidden="1" customHeight="1">
      <c r="A694" s="532"/>
      <c r="B694" s="532"/>
      <c r="C694" s="532"/>
      <c r="D694" s="532"/>
      <c r="E694" s="532"/>
      <c r="F694" s="532"/>
      <c r="G694" s="532"/>
      <c r="H694" s="532"/>
      <c r="I694" s="532"/>
      <c r="J694" s="532"/>
      <c r="K694" s="532"/>
      <c r="L694" s="532"/>
      <c r="M694" s="532"/>
      <c r="N694" s="532"/>
      <c r="O694" s="532"/>
      <c r="P694" s="532"/>
      <c r="Q694" s="532"/>
      <c r="R694" s="532"/>
      <c r="S694" s="532"/>
      <c r="T694" s="532"/>
      <c r="U694" s="532"/>
      <c r="V694" s="532"/>
      <c r="W694" s="532"/>
      <c r="X694" s="532"/>
      <c r="Y694" s="532"/>
      <c r="Z694" s="532"/>
    </row>
    <row r="695" spans="1:26" ht="15.75" hidden="1" customHeight="1">
      <c r="A695" s="532"/>
      <c r="B695" s="532"/>
      <c r="C695" s="532"/>
      <c r="D695" s="532"/>
      <c r="E695" s="532"/>
      <c r="F695" s="532"/>
      <c r="G695" s="532"/>
      <c r="H695" s="532"/>
      <c r="I695" s="532"/>
      <c r="J695" s="532"/>
      <c r="K695" s="532"/>
      <c r="L695" s="532"/>
      <c r="M695" s="532"/>
      <c r="N695" s="532"/>
      <c r="O695" s="532"/>
      <c r="P695" s="532"/>
      <c r="Q695" s="532"/>
      <c r="R695" s="532"/>
      <c r="S695" s="532"/>
      <c r="T695" s="532"/>
      <c r="U695" s="532"/>
      <c r="V695" s="532"/>
      <c r="W695" s="532"/>
      <c r="X695" s="532"/>
      <c r="Y695" s="532"/>
      <c r="Z695" s="532"/>
    </row>
    <row r="696" spans="1:26" ht="15.75" hidden="1" customHeight="1">
      <c r="A696" s="532"/>
      <c r="B696" s="532"/>
      <c r="C696" s="532"/>
      <c r="D696" s="532"/>
      <c r="E696" s="532"/>
      <c r="F696" s="532"/>
      <c r="G696" s="532"/>
      <c r="H696" s="532"/>
      <c r="I696" s="532"/>
      <c r="J696" s="532"/>
      <c r="K696" s="532"/>
      <c r="L696" s="532"/>
      <c r="M696" s="532"/>
      <c r="N696" s="532"/>
      <c r="O696" s="532"/>
      <c r="P696" s="532"/>
      <c r="Q696" s="532"/>
      <c r="R696" s="532"/>
      <c r="S696" s="532"/>
      <c r="T696" s="532"/>
      <c r="U696" s="532"/>
      <c r="V696" s="532"/>
      <c r="W696" s="532"/>
      <c r="X696" s="532"/>
      <c r="Y696" s="532"/>
      <c r="Z696" s="532"/>
    </row>
    <row r="697" spans="1:26" ht="15.75" hidden="1" customHeight="1">
      <c r="A697" s="532"/>
      <c r="B697" s="532"/>
      <c r="C697" s="532"/>
      <c r="D697" s="532"/>
      <c r="E697" s="532"/>
      <c r="F697" s="532"/>
      <c r="G697" s="532"/>
      <c r="H697" s="532"/>
      <c r="I697" s="532"/>
      <c r="J697" s="532"/>
      <c r="K697" s="532"/>
      <c r="L697" s="532"/>
      <c r="M697" s="532"/>
      <c r="N697" s="532"/>
      <c r="O697" s="532"/>
      <c r="P697" s="532"/>
      <c r="Q697" s="532"/>
      <c r="R697" s="532"/>
      <c r="S697" s="532"/>
      <c r="T697" s="532"/>
      <c r="U697" s="532"/>
      <c r="V697" s="532"/>
      <c r="W697" s="532"/>
      <c r="X697" s="532"/>
      <c r="Y697" s="532"/>
      <c r="Z697" s="532"/>
    </row>
    <row r="698" spans="1:26" ht="15.75" hidden="1" customHeight="1">
      <c r="A698" s="532"/>
      <c r="B698" s="532"/>
      <c r="C698" s="532"/>
      <c r="D698" s="532"/>
      <c r="E698" s="532"/>
      <c r="F698" s="532"/>
      <c r="G698" s="532"/>
      <c r="H698" s="532"/>
      <c r="I698" s="532"/>
      <c r="J698" s="532"/>
      <c r="K698" s="532"/>
      <c r="L698" s="532"/>
      <c r="M698" s="532"/>
      <c r="N698" s="532"/>
      <c r="O698" s="532"/>
      <c r="P698" s="532"/>
      <c r="Q698" s="532"/>
      <c r="R698" s="532"/>
      <c r="S698" s="532"/>
      <c r="T698" s="532"/>
      <c r="U698" s="532"/>
      <c r="V698" s="532"/>
      <c r="W698" s="532"/>
      <c r="X698" s="532"/>
      <c r="Y698" s="532"/>
      <c r="Z698" s="532"/>
    </row>
    <row r="699" spans="1:26" ht="15.75" hidden="1" customHeight="1">
      <c r="A699" s="532"/>
      <c r="B699" s="532"/>
      <c r="C699" s="532"/>
      <c r="D699" s="532"/>
      <c r="E699" s="532"/>
      <c r="F699" s="532"/>
      <c r="G699" s="532"/>
      <c r="H699" s="532"/>
      <c r="I699" s="532"/>
      <c r="J699" s="532"/>
      <c r="K699" s="532"/>
      <c r="L699" s="532"/>
      <c r="M699" s="532"/>
      <c r="N699" s="532"/>
      <c r="O699" s="532"/>
      <c r="P699" s="532"/>
      <c r="Q699" s="532"/>
      <c r="R699" s="532"/>
      <c r="S699" s="532"/>
      <c r="T699" s="532"/>
      <c r="U699" s="532"/>
      <c r="V699" s="532"/>
      <c r="W699" s="532"/>
      <c r="X699" s="532"/>
      <c r="Y699" s="532"/>
      <c r="Z699" s="532"/>
    </row>
    <row r="700" spans="1:26" ht="15.75" hidden="1" customHeight="1">
      <c r="A700" s="532"/>
      <c r="B700" s="532"/>
      <c r="C700" s="532"/>
      <c r="D700" s="532"/>
      <c r="E700" s="532"/>
      <c r="F700" s="532"/>
      <c r="G700" s="532"/>
      <c r="H700" s="532"/>
      <c r="I700" s="532"/>
      <c r="J700" s="532"/>
      <c r="K700" s="532"/>
      <c r="L700" s="532"/>
      <c r="M700" s="532"/>
      <c r="N700" s="532"/>
      <c r="O700" s="532"/>
      <c r="P700" s="532"/>
      <c r="Q700" s="532"/>
      <c r="R700" s="532"/>
      <c r="S700" s="532"/>
      <c r="T700" s="532"/>
      <c r="U700" s="532"/>
      <c r="V700" s="532"/>
      <c r="W700" s="532"/>
      <c r="X700" s="532"/>
      <c r="Y700" s="532"/>
      <c r="Z700" s="532"/>
    </row>
    <row r="701" spans="1:26" ht="15.75" hidden="1" customHeight="1">
      <c r="A701" s="532"/>
      <c r="B701" s="532"/>
      <c r="C701" s="532"/>
      <c r="D701" s="532"/>
      <c r="E701" s="532"/>
      <c r="F701" s="532"/>
      <c r="G701" s="532"/>
      <c r="H701" s="532"/>
      <c r="I701" s="532"/>
      <c r="J701" s="532"/>
      <c r="K701" s="532"/>
      <c r="L701" s="532"/>
      <c r="M701" s="532"/>
      <c r="N701" s="532"/>
      <c r="O701" s="532"/>
      <c r="P701" s="532"/>
      <c r="Q701" s="532"/>
      <c r="R701" s="532"/>
      <c r="S701" s="532"/>
      <c r="T701" s="532"/>
      <c r="U701" s="532"/>
      <c r="V701" s="532"/>
      <c r="W701" s="532"/>
      <c r="X701" s="532"/>
      <c r="Y701" s="532"/>
      <c r="Z701" s="532"/>
    </row>
    <row r="702" spans="1:26" ht="15.75" hidden="1" customHeight="1">
      <c r="A702" s="532"/>
      <c r="B702" s="532"/>
      <c r="C702" s="532"/>
      <c r="D702" s="532"/>
      <c r="E702" s="532"/>
      <c r="F702" s="532"/>
      <c r="G702" s="532"/>
      <c r="H702" s="532"/>
      <c r="I702" s="532"/>
      <c r="J702" s="532"/>
      <c r="K702" s="532"/>
      <c r="L702" s="532"/>
      <c r="M702" s="532"/>
      <c r="N702" s="532"/>
      <c r="O702" s="532"/>
      <c r="P702" s="532"/>
      <c r="Q702" s="532"/>
      <c r="R702" s="532"/>
      <c r="S702" s="532"/>
      <c r="T702" s="532"/>
      <c r="U702" s="532"/>
      <c r="V702" s="532"/>
      <c r="W702" s="532"/>
      <c r="X702" s="532"/>
      <c r="Y702" s="532"/>
      <c r="Z702" s="532"/>
    </row>
    <row r="703" spans="1:26" ht="15.75" hidden="1" customHeight="1">
      <c r="A703" s="532"/>
      <c r="B703" s="532"/>
      <c r="C703" s="532"/>
      <c r="D703" s="532"/>
      <c r="E703" s="532"/>
      <c r="F703" s="532"/>
      <c r="G703" s="532"/>
      <c r="H703" s="532"/>
      <c r="I703" s="532"/>
      <c r="J703" s="532"/>
      <c r="K703" s="532"/>
      <c r="L703" s="532"/>
      <c r="M703" s="532"/>
      <c r="N703" s="532"/>
      <c r="O703" s="532"/>
      <c r="P703" s="532"/>
      <c r="Q703" s="532"/>
      <c r="R703" s="532"/>
      <c r="S703" s="532"/>
      <c r="T703" s="532"/>
      <c r="U703" s="532"/>
      <c r="V703" s="532"/>
      <c r="W703" s="532"/>
      <c r="X703" s="532"/>
      <c r="Y703" s="532"/>
      <c r="Z703" s="532"/>
    </row>
    <row r="704" spans="1:26" ht="15.75" hidden="1" customHeight="1">
      <c r="A704" s="532"/>
      <c r="B704" s="532"/>
      <c r="C704" s="532"/>
      <c r="D704" s="532"/>
      <c r="E704" s="532"/>
      <c r="F704" s="532"/>
      <c r="G704" s="532"/>
      <c r="H704" s="532"/>
      <c r="I704" s="532"/>
      <c r="J704" s="532"/>
      <c r="K704" s="532"/>
      <c r="L704" s="532"/>
      <c r="M704" s="532"/>
      <c r="N704" s="532"/>
      <c r="O704" s="532"/>
      <c r="P704" s="532"/>
      <c r="Q704" s="532"/>
      <c r="R704" s="532"/>
      <c r="S704" s="532"/>
      <c r="T704" s="532"/>
      <c r="U704" s="532"/>
      <c r="V704" s="532"/>
      <c r="W704" s="532"/>
      <c r="X704" s="532"/>
      <c r="Y704" s="532"/>
      <c r="Z704" s="532"/>
    </row>
    <row r="705" spans="1:26" ht="15.75" hidden="1" customHeight="1">
      <c r="A705" s="532"/>
      <c r="B705" s="532"/>
      <c r="C705" s="532"/>
      <c r="D705" s="532"/>
      <c r="E705" s="532"/>
      <c r="F705" s="532"/>
      <c r="G705" s="532"/>
      <c r="H705" s="532"/>
      <c r="I705" s="532"/>
      <c r="J705" s="532"/>
      <c r="K705" s="532"/>
      <c r="L705" s="532"/>
      <c r="M705" s="532"/>
      <c r="N705" s="532"/>
      <c r="O705" s="532"/>
      <c r="P705" s="532"/>
      <c r="Q705" s="532"/>
      <c r="R705" s="532"/>
      <c r="S705" s="532"/>
      <c r="T705" s="532"/>
      <c r="U705" s="532"/>
      <c r="V705" s="532"/>
      <c r="W705" s="532"/>
      <c r="X705" s="532"/>
      <c r="Y705" s="532"/>
      <c r="Z705" s="532"/>
    </row>
    <row r="706" spans="1:26" ht="15.75" hidden="1" customHeight="1">
      <c r="A706" s="532"/>
      <c r="B706" s="532"/>
      <c r="C706" s="532"/>
      <c r="D706" s="532"/>
      <c r="E706" s="532"/>
      <c r="F706" s="532"/>
      <c r="G706" s="532"/>
      <c r="H706" s="532"/>
      <c r="I706" s="532"/>
      <c r="J706" s="532"/>
      <c r="K706" s="532"/>
      <c r="L706" s="532"/>
      <c r="M706" s="532"/>
      <c r="N706" s="532"/>
      <c r="O706" s="532"/>
      <c r="P706" s="532"/>
      <c r="Q706" s="532"/>
      <c r="R706" s="532"/>
      <c r="S706" s="532"/>
      <c r="T706" s="532"/>
      <c r="U706" s="532"/>
      <c r="V706" s="532"/>
      <c r="W706" s="532"/>
      <c r="X706" s="532"/>
      <c r="Y706" s="532"/>
      <c r="Z706" s="532"/>
    </row>
    <row r="707" spans="1:26" ht="15.75" hidden="1" customHeight="1">
      <c r="A707" s="532"/>
      <c r="B707" s="532"/>
      <c r="C707" s="532"/>
      <c r="D707" s="532"/>
      <c r="E707" s="532"/>
      <c r="F707" s="532"/>
      <c r="G707" s="532"/>
      <c r="H707" s="532"/>
      <c r="I707" s="532"/>
      <c r="J707" s="532"/>
      <c r="K707" s="532"/>
      <c r="L707" s="532"/>
      <c r="M707" s="532"/>
      <c r="N707" s="532"/>
      <c r="O707" s="532"/>
      <c r="P707" s="532"/>
      <c r="Q707" s="532"/>
      <c r="R707" s="532"/>
      <c r="S707" s="532"/>
      <c r="T707" s="532"/>
      <c r="U707" s="532"/>
      <c r="V707" s="532"/>
      <c r="W707" s="532"/>
      <c r="X707" s="532"/>
      <c r="Y707" s="532"/>
      <c r="Z707" s="532"/>
    </row>
    <row r="708" spans="1:26" ht="15.75" hidden="1" customHeight="1">
      <c r="A708" s="532"/>
      <c r="B708" s="532"/>
      <c r="C708" s="532"/>
      <c r="D708" s="532"/>
      <c r="E708" s="532"/>
      <c r="F708" s="532"/>
      <c r="G708" s="532"/>
      <c r="H708" s="532"/>
      <c r="I708" s="532"/>
      <c r="J708" s="532"/>
      <c r="K708" s="532"/>
      <c r="L708" s="532"/>
      <c r="M708" s="532"/>
      <c r="N708" s="532"/>
      <c r="O708" s="532"/>
      <c r="P708" s="532"/>
      <c r="Q708" s="532"/>
      <c r="R708" s="532"/>
      <c r="S708" s="532"/>
      <c r="T708" s="532"/>
      <c r="U708" s="532"/>
      <c r="V708" s="532"/>
      <c r="W708" s="532"/>
      <c r="X708" s="532"/>
      <c r="Y708" s="532"/>
      <c r="Z708" s="532"/>
    </row>
    <row r="709" spans="1:26" ht="15.75" hidden="1" customHeight="1">
      <c r="A709" s="532"/>
      <c r="B709" s="532"/>
      <c r="C709" s="532"/>
      <c r="D709" s="532"/>
      <c r="E709" s="532"/>
      <c r="F709" s="532"/>
      <c r="G709" s="532"/>
      <c r="H709" s="532"/>
      <c r="I709" s="532"/>
      <c r="J709" s="532"/>
      <c r="K709" s="532"/>
      <c r="L709" s="532"/>
      <c r="M709" s="532"/>
      <c r="N709" s="532"/>
      <c r="O709" s="532"/>
      <c r="P709" s="532"/>
      <c r="Q709" s="532"/>
      <c r="R709" s="532"/>
      <c r="S709" s="532"/>
      <c r="T709" s="532"/>
      <c r="U709" s="532"/>
      <c r="V709" s="532"/>
      <c r="W709" s="532"/>
      <c r="X709" s="532"/>
      <c r="Y709" s="532"/>
      <c r="Z709" s="532"/>
    </row>
    <row r="710" spans="1:26" ht="15.75" hidden="1" customHeight="1">
      <c r="A710" s="532"/>
      <c r="B710" s="532"/>
      <c r="C710" s="532"/>
      <c r="D710" s="532"/>
      <c r="E710" s="532"/>
      <c r="F710" s="532"/>
      <c r="G710" s="532"/>
      <c r="H710" s="532"/>
      <c r="I710" s="532"/>
      <c r="J710" s="532"/>
      <c r="K710" s="532"/>
      <c r="L710" s="532"/>
      <c r="M710" s="532"/>
      <c r="N710" s="532"/>
      <c r="O710" s="532"/>
      <c r="P710" s="532"/>
      <c r="Q710" s="532"/>
      <c r="R710" s="532"/>
      <c r="S710" s="532"/>
      <c r="T710" s="532"/>
      <c r="U710" s="532"/>
      <c r="V710" s="532"/>
      <c r="W710" s="532"/>
      <c r="X710" s="532"/>
      <c r="Y710" s="532"/>
      <c r="Z710" s="532"/>
    </row>
    <row r="711" spans="1:26" ht="15.75" hidden="1" customHeight="1">
      <c r="A711" s="532"/>
      <c r="B711" s="532"/>
      <c r="C711" s="532"/>
      <c r="D711" s="532"/>
      <c r="E711" s="532"/>
      <c r="F711" s="532"/>
      <c r="G711" s="532"/>
      <c r="H711" s="532"/>
      <c r="I711" s="532"/>
      <c r="J711" s="532"/>
      <c r="K711" s="532"/>
      <c r="L711" s="532"/>
      <c r="M711" s="532"/>
      <c r="N711" s="532"/>
      <c r="O711" s="532"/>
      <c r="P711" s="532"/>
      <c r="Q711" s="532"/>
      <c r="R711" s="532"/>
      <c r="S711" s="532"/>
      <c r="T711" s="532"/>
      <c r="U711" s="532"/>
      <c r="V711" s="532"/>
      <c r="W711" s="532"/>
      <c r="X711" s="532"/>
      <c r="Y711" s="532"/>
      <c r="Z711" s="532"/>
    </row>
    <row r="712" spans="1:26" ht="15.75" hidden="1" customHeight="1">
      <c r="A712" s="532"/>
      <c r="B712" s="532"/>
      <c r="C712" s="532"/>
      <c r="D712" s="532"/>
      <c r="E712" s="532"/>
      <c r="F712" s="532"/>
      <c r="G712" s="532"/>
      <c r="H712" s="532"/>
      <c r="I712" s="532"/>
      <c r="J712" s="532"/>
      <c r="K712" s="532"/>
      <c r="L712" s="532"/>
      <c r="M712" s="532"/>
      <c r="N712" s="532"/>
      <c r="O712" s="532"/>
      <c r="P712" s="532"/>
      <c r="Q712" s="532"/>
      <c r="R712" s="532"/>
      <c r="S712" s="532"/>
      <c r="T712" s="532"/>
      <c r="U712" s="532"/>
      <c r="V712" s="532"/>
      <c r="W712" s="532"/>
      <c r="X712" s="532"/>
      <c r="Y712" s="532"/>
      <c r="Z712" s="532"/>
    </row>
    <row r="713" spans="1:26" ht="15.75" hidden="1" customHeight="1">
      <c r="A713" s="532"/>
      <c r="B713" s="532"/>
      <c r="C713" s="532"/>
      <c r="D713" s="532"/>
      <c r="E713" s="532"/>
      <c r="F713" s="532"/>
      <c r="G713" s="532"/>
      <c r="H713" s="532"/>
      <c r="I713" s="532"/>
      <c r="J713" s="532"/>
      <c r="K713" s="532"/>
      <c r="L713" s="532"/>
      <c r="M713" s="532"/>
      <c r="N713" s="532"/>
      <c r="O713" s="532"/>
      <c r="P713" s="532"/>
      <c r="Q713" s="532"/>
      <c r="R713" s="532"/>
      <c r="S713" s="532"/>
      <c r="T713" s="532"/>
      <c r="U713" s="532"/>
      <c r="V713" s="532"/>
      <c r="W713" s="532"/>
      <c r="X713" s="532"/>
      <c r="Y713" s="532"/>
      <c r="Z713" s="532"/>
    </row>
    <row r="714" spans="1:26" ht="15.75" hidden="1" customHeight="1">
      <c r="A714" s="532"/>
      <c r="B714" s="532"/>
      <c r="C714" s="532"/>
      <c r="D714" s="532"/>
      <c r="E714" s="532"/>
      <c r="F714" s="532"/>
      <c r="G714" s="532"/>
      <c r="H714" s="532"/>
      <c r="I714" s="532"/>
      <c r="J714" s="532"/>
      <c r="K714" s="532"/>
      <c r="L714" s="532"/>
      <c r="M714" s="532"/>
      <c r="N714" s="532"/>
      <c r="O714" s="532"/>
      <c r="P714" s="532"/>
      <c r="Q714" s="532"/>
      <c r="R714" s="532"/>
      <c r="S714" s="532"/>
      <c r="T714" s="532"/>
      <c r="U714" s="532"/>
      <c r="V714" s="532"/>
      <c r="W714" s="532"/>
      <c r="X714" s="532"/>
      <c r="Y714" s="532"/>
      <c r="Z714" s="532"/>
    </row>
    <row r="715" spans="1:26" ht="15.75" hidden="1" customHeight="1">
      <c r="A715" s="532"/>
      <c r="B715" s="532"/>
      <c r="C715" s="532"/>
      <c r="D715" s="532"/>
      <c r="E715" s="532"/>
      <c r="F715" s="532"/>
      <c r="G715" s="532"/>
      <c r="H715" s="532"/>
      <c r="I715" s="532"/>
      <c r="J715" s="532"/>
      <c r="K715" s="532"/>
      <c r="L715" s="532"/>
      <c r="M715" s="532"/>
      <c r="N715" s="532"/>
      <c r="O715" s="532"/>
      <c r="P715" s="532"/>
      <c r="Q715" s="532"/>
      <c r="R715" s="532"/>
      <c r="S715" s="532"/>
      <c r="T715" s="532"/>
      <c r="U715" s="532"/>
      <c r="V715" s="532"/>
      <c r="W715" s="532"/>
      <c r="X715" s="532"/>
      <c r="Y715" s="532"/>
      <c r="Z715" s="532"/>
    </row>
    <row r="716" spans="1:26" ht="15.75" hidden="1" customHeight="1">
      <c r="A716" s="532"/>
      <c r="B716" s="532"/>
      <c r="C716" s="532"/>
      <c r="D716" s="532"/>
      <c r="E716" s="532"/>
      <c r="F716" s="532"/>
      <c r="G716" s="532"/>
      <c r="H716" s="532"/>
      <c r="I716" s="532"/>
      <c r="J716" s="532"/>
      <c r="K716" s="532"/>
      <c r="L716" s="532"/>
      <c r="M716" s="532"/>
      <c r="N716" s="532"/>
      <c r="O716" s="532"/>
      <c r="P716" s="532"/>
      <c r="Q716" s="532"/>
      <c r="R716" s="532"/>
      <c r="S716" s="532"/>
      <c r="T716" s="532"/>
      <c r="U716" s="532"/>
      <c r="V716" s="532"/>
      <c r="W716" s="532"/>
      <c r="X716" s="532"/>
      <c r="Y716" s="532"/>
      <c r="Z716" s="532"/>
    </row>
    <row r="717" spans="1:26" ht="15.75" hidden="1" customHeight="1">
      <c r="A717" s="532"/>
      <c r="B717" s="532"/>
      <c r="C717" s="532"/>
      <c r="D717" s="532"/>
      <c r="E717" s="532"/>
      <c r="F717" s="532"/>
      <c r="G717" s="532"/>
      <c r="H717" s="532"/>
      <c r="I717" s="532"/>
      <c r="J717" s="532"/>
      <c r="K717" s="532"/>
      <c r="L717" s="532"/>
      <c r="M717" s="532"/>
      <c r="N717" s="532"/>
      <c r="O717" s="532"/>
      <c r="P717" s="532"/>
      <c r="Q717" s="532"/>
      <c r="R717" s="532"/>
      <c r="S717" s="532"/>
      <c r="T717" s="532"/>
      <c r="U717" s="532"/>
      <c r="V717" s="532"/>
      <c r="W717" s="532"/>
      <c r="X717" s="532"/>
      <c r="Y717" s="532"/>
      <c r="Z717" s="532"/>
    </row>
    <row r="718" spans="1:26" ht="15.75" hidden="1" customHeight="1">
      <c r="A718" s="532"/>
      <c r="B718" s="532"/>
      <c r="C718" s="532"/>
      <c r="D718" s="532"/>
      <c r="E718" s="532"/>
      <c r="F718" s="532"/>
      <c r="G718" s="532"/>
      <c r="H718" s="532"/>
      <c r="I718" s="532"/>
      <c r="J718" s="532"/>
      <c r="K718" s="532"/>
      <c r="L718" s="532"/>
      <c r="M718" s="532"/>
      <c r="N718" s="532"/>
      <c r="O718" s="532"/>
      <c r="P718" s="532"/>
      <c r="Q718" s="532"/>
      <c r="R718" s="532"/>
      <c r="S718" s="532"/>
      <c r="T718" s="532"/>
      <c r="U718" s="532"/>
      <c r="V718" s="532"/>
      <c r="W718" s="532"/>
      <c r="X718" s="532"/>
      <c r="Y718" s="532"/>
      <c r="Z718" s="532"/>
    </row>
    <row r="719" spans="1:26" ht="15.75" hidden="1" customHeight="1">
      <c r="A719" s="532"/>
      <c r="B719" s="532"/>
      <c r="C719" s="532"/>
      <c r="D719" s="532"/>
      <c r="E719" s="532"/>
      <c r="F719" s="532"/>
      <c r="G719" s="532"/>
      <c r="H719" s="532"/>
      <c r="I719" s="532"/>
      <c r="J719" s="532"/>
      <c r="K719" s="532"/>
      <c r="L719" s="532"/>
      <c r="M719" s="532"/>
      <c r="N719" s="532"/>
      <c r="O719" s="532"/>
      <c r="P719" s="532"/>
      <c r="Q719" s="532"/>
      <c r="R719" s="532"/>
      <c r="S719" s="532"/>
      <c r="T719" s="532"/>
      <c r="U719" s="532"/>
      <c r="V719" s="532"/>
      <c r="W719" s="532"/>
      <c r="X719" s="532"/>
      <c r="Y719" s="532"/>
      <c r="Z719" s="532"/>
    </row>
    <row r="720" spans="1:26" ht="15.75" hidden="1" customHeight="1">
      <c r="A720" s="532"/>
      <c r="B720" s="532"/>
      <c r="C720" s="532"/>
      <c r="D720" s="532"/>
      <c r="E720" s="532"/>
      <c r="F720" s="532"/>
      <c r="G720" s="532"/>
      <c r="H720" s="532"/>
      <c r="I720" s="532"/>
      <c r="J720" s="532"/>
      <c r="K720" s="532"/>
      <c r="L720" s="532"/>
      <c r="M720" s="532"/>
      <c r="N720" s="532"/>
      <c r="O720" s="532"/>
      <c r="P720" s="532"/>
      <c r="Q720" s="532"/>
      <c r="R720" s="532"/>
      <c r="S720" s="532"/>
      <c r="T720" s="532"/>
      <c r="U720" s="532"/>
      <c r="V720" s="532"/>
      <c r="W720" s="532"/>
      <c r="X720" s="532"/>
      <c r="Y720" s="532"/>
      <c r="Z720" s="532"/>
    </row>
    <row r="721" spans="1:26" ht="15.75" hidden="1" customHeight="1">
      <c r="A721" s="532"/>
      <c r="B721" s="532"/>
      <c r="C721" s="532"/>
      <c r="D721" s="532"/>
      <c r="E721" s="532"/>
      <c r="F721" s="532"/>
      <c r="G721" s="532"/>
      <c r="H721" s="532"/>
      <c r="I721" s="532"/>
      <c r="J721" s="532"/>
      <c r="K721" s="532"/>
      <c r="L721" s="532"/>
      <c r="M721" s="532"/>
      <c r="N721" s="532"/>
      <c r="O721" s="532"/>
      <c r="P721" s="532"/>
      <c r="Q721" s="532"/>
      <c r="R721" s="532"/>
      <c r="S721" s="532"/>
      <c r="T721" s="532"/>
      <c r="U721" s="532"/>
      <c r="V721" s="532"/>
      <c r="W721" s="532"/>
      <c r="X721" s="532"/>
      <c r="Y721" s="532"/>
      <c r="Z721" s="532"/>
    </row>
    <row r="722" spans="1:26" ht="15.75" hidden="1" customHeight="1">
      <c r="A722" s="532"/>
      <c r="B722" s="532"/>
      <c r="C722" s="532"/>
      <c r="D722" s="532"/>
      <c r="E722" s="532"/>
      <c r="F722" s="532"/>
      <c r="G722" s="532"/>
      <c r="H722" s="532"/>
      <c r="I722" s="532"/>
      <c r="J722" s="532"/>
      <c r="K722" s="532"/>
      <c r="L722" s="532"/>
      <c r="M722" s="532"/>
      <c r="N722" s="532"/>
      <c r="O722" s="532"/>
      <c r="P722" s="532"/>
      <c r="Q722" s="532"/>
      <c r="R722" s="532"/>
      <c r="S722" s="532"/>
      <c r="T722" s="532"/>
      <c r="U722" s="532"/>
      <c r="V722" s="532"/>
      <c r="W722" s="532"/>
      <c r="X722" s="532"/>
      <c r="Y722" s="532"/>
      <c r="Z722" s="532"/>
    </row>
    <row r="723" spans="1:26" ht="15.75" hidden="1" customHeight="1">
      <c r="A723" s="532"/>
      <c r="B723" s="532"/>
      <c r="C723" s="532"/>
      <c r="D723" s="532"/>
      <c r="E723" s="532"/>
      <c r="F723" s="532"/>
      <c r="G723" s="532"/>
      <c r="H723" s="532"/>
      <c r="I723" s="532"/>
      <c r="J723" s="532"/>
      <c r="K723" s="532"/>
      <c r="L723" s="532"/>
      <c r="M723" s="532"/>
      <c r="N723" s="532"/>
      <c r="O723" s="532"/>
      <c r="P723" s="532"/>
      <c r="Q723" s="532"/>
      <c r="R723" s="532"/>
      <c r="S723" s="532"/>
      <c r="T723" s="532"/>
      <c r="U723" s="532"/>
      <c r="V723" s="532"/>
      <c r="W723" s="532"/>
      <c r="X723" s="532"/>
      <c r="Y723" s="532"/>
      <c r="Z723" s="532"/>
    </row>
    <row r="724" spans="1:26" ht="15.75" hidden="1" customHeight="1">
      <c r="A724" s="532"/>
      <c r="B724" s="532"/>
      <c r="C724" s="532"/>
      <c r="D724" s="532"/>
      <c r="E724" s="532"/>
      <c r="F724" s="532"/>
      <c r="G724" s="532"/>
      <c r="H724" s="532"/>
      <c r="I724" s="532"/>
      <c r="J724" s="532"/>
      <c r="K724" s="532"/>
      <c r="L724" s="532"/>
      <c r="M724" s="532"/>
      <c r="N724" s="532"/>
      <c r="O724" s="532"/>
      <c r="P724" s="532"/>
      <c r="Q724" s="532"/>
      <c r="R724" s="532"/>
      <c r="S724" s="532"/>
      <c r="T724" s="532"/>
      <c r="U724" s="532"/>
      <c r="V724" s="532"/>
      <c r="W724" s="532"/>
      <c r="X724" s="532"/>
      <c r="Y724" s="532"/>
      <c r="Z724" s="532"/>
    </row>
    <row r="725" spans="1:26" ht="15.75" hidden="1" customHeight="1">
      <c r="A725" s="532"/>
      <c r="B725" s="532"/>
      <c r="C725" s="532"/>
      <c r="D725" s="532"/>
      <c r="E725" s="532"/>
      <c r="F725" s="532"/>
      <c r="G725" s="532"/>
      <c r="H725" s="532"/>
      <c r="I725" s="532"/>
      <c r="J725" s="532"/>
      <c r="K725" s="532"/>
      <c r="L725" s="532"/>
      <c r="M725" s="532"/>
      <c r="N725" s="532"/>
      <c r="O725" s="532"/>
      <c r="P725" s="532"/>
      <c r="Q725" s="532"/>
      <c r="R725" s="532"/>
      <c r="S725" s="532"/>
      <c r="T725" s="532"/>
      <c r="U725" s="532"/>
      <c r="V725" s="532"/>
      <c r="W725" s="532"/>
      <c r="X725" s="532"/>
      <c r="Y725" s="532"/>
      <c r="Z725" s="532"/>
    </row>
    <row r="726" spans="1:26" ht="15.75" hidden="1" customHeight="1">
      <c r="A726" s="532"/>
      <c r="B726" s="532"/>
      <c r="C726" s="532"/>
      <c r="D726" s="532"/>
      <c r="E726" s="532"/>
      <c r="F726" s="532"/>
      <c r="G726" s="532"/>
      <c r="H726" s="532"/>
      <c r="I726" s="532"/>
      <c r="J726" s="532"/>
      <c r="K726" s="532"/>
      <c r="L726" s="532"/>
      <c r="M726" s="532"/>
      <c r="N726" s="532"/>
      <c r="O726" s="532"/>
      <c r="P726" s="532"/>
      <c r="Q726" s="532"/>
      <c r="R726" s="532"/>
      <c r="S726" s="532"/>
      <c r="T726" s="532"/>
      <c r="U726" s="532"/>
      <c r="V726" s="532"/>
      <c r="W726" s="532"/>
      <c r="X726" s="532"/>
      <c r="Y726" s="532"/>
      <c r="Z726" s="532"/>
    </row>
    <row r="727" spans="1:26" ht="15.75" hidden="1" customHeight="1">
      <c r="A727" s="532"/>
      <c r="B727" s="532"/>
      <c r="C727" s="532"/>
      <c r="D727" s="532"/>
      <c r="E727" s="532"/>
      <c r="F727" s="532"/>
      <c r="G727" s="532"/>
      <c r="H727" s="532"/>
      <c r="I727" s="532"/>
      <c r="J727" s="532"/>
      <c r="K727" s="532"/>
      <c r="L727" s="532"/>
      <c r="M727" s="532"/>
      <c r="N727" s="532"/>
      <c r="O727" s="532"/>
      <c r="P727" s="532"/>
      <c r="Q727" s="532"/>
      <c r="R727" s="532"/>
      <c r="S727" s="532"/>
      <c r="T727" s="532"/>
      <c r="U727" s="532"/>
      <c r="V727" s="532"/>
      <c r="W727" s="532"/>
      <c r="X727" s="532"/>
      <c r="Y727" s="532"/>
      <c r="Z727" s="532"/>
    </row>
    <row r="728" spans="1:26" ht="15.75" hidden="1" customHeight="1">
      <c r="A728" s="532"/>
      <c r="B728" s="532"/>
      <c r="C728" s="532"/>
      <c r="D728" s="532"/>
      <c r="E728" s="532"/>
      <c r="F728" s="532"/>
      <c r="G728" s="532"/>
      <c r="H728" s="532"/>
      <c r="I728" s="532"/>
      <c r="J728" s="532"/>
      <c r="K728" s="532"/>
      <c r="L728" s="532"/>
      <c r="M728" s="532"/>
      <c r="N728" s="532"/>
      <c r="O728" s="532"/>
      <c r="P728" s="532"/>
      <c r="Q728" s="532"/>
      <c r="R728" s="532"/>
      <c r="S728" s="532"/>
      <c r="T728" s="532"/>
      <c r="U728" s="532"/>
      <c r="V728" s="532"/>
      <c r="W728" s="532"/>
      <c r="X728" s="532"/>
      <c r="Y728" s="532"/>
      <c r="Z728" s="532"/>
    </row>
    <row r="729" spans="1:26" ht="15.75" hidden="1" customHeight="1">
      <c r="A729" s="532"/>
      <c r="B729" s="532"/>
      <c r="C729" s="532"/>
      <c r="D729" s="532"/>
      <c r="E729" s="532"/>
      <c r="F729" s="532"/>
      <c r="G729" s="532"/>
      <c r="H729" s="532"/>
      <c r="I729" s="532"/>
      <c r="J729" s="532"/>
      <c r="K729" s="532"/>
      <c r="L729" s="532"/>
      <c r="M729" s="532"/>
      <c r="N729" s="532"/>
      <c r="O729" s="532"/>
      <c r="P729" s="532"/>
      <c r="Q729" s="532"/>
      <c r="R729" s="532"/>
      <c r="S729" s="532"/>
      <c r="T729" s="532"/>
      <c r="U729" s="532"/>
      <c r="V729" s="532"/>
      <c r="W729" s="532"/>
      <c r="X729" s="532"/>
      <c r="Y729" s="532"/>
      <c r="Z729" s="532"/>
    </row>
    <row r="730" spans="1:26" ht="15.75" hidden="1" customHeight="1">
      <c r="A730" s="532"/>
      <c r="B730" s="532"/>
      <c r="C730" s="532"/>
      <c r="D730" s="532"/>
      <c r="E730" s="532"/>
      <c r="F730" s="532"/>
      <c r="G730" s="532"/>
      <c r="H730" s="532"/>
      <c r="I730" s="532"/>
      <c r="J730" s="532"/>
      <c r="K730" s="532"/>
      <c r="L730" s="532"/>
      <c r="M730" s="532"/>
      <c r="N730" s="532"/>
      <c r="O730" s="532"/>
      <c r="P730" s="532"/>
      <c r="Q730" s="532"/>
      <c r="R730" s="532"/>
      <c r="S730" s="532"/>
      <c r="T730" s="532"/>
      <c r="U730" s="532"/>
      <c r="V730" s="532"/>
      <c r="W730" s="532"/>
      <c r="X730" s="532"/>
      <c r="Y730" s="532"/>
      <c r="Z730" s="532"/>
    </row>
    <row r="731" spans="1:26" ht="15.75" hidden="1" customHeight="1">
      <c r="A731" s="532"/>
      <c r="B731" s="532"/>
      <c r="C731" s="532"/>
      <c r="D731" s="532"/>
      <c r="E731" s="532"/>
      <c r="F731" s="532"/>
      <c r="G731" s="532"/>
      <c r="H731" s="532"/>
      <c r="I731" s="532"/>
      <c r="J731" s="532"/>
      <c r="K731" s="532"/>
      <c r="L731" s="532"/>
      <c r="M731" s="532"/>
      <c r="N731" s="532"/>
      <c r="O731" s="532"/>
      <c r="P731" s="532"/>
      <c r="Q731" s="532"/>
      <c r="R731" s="532"/>
      <c r="S731" s="532"/>
      <c r="T731" s="532"/>
      <c r="U731" s="532"/>
      <c r="V731" s="532"/>
      <c r="W731" s="532"/>
      <c r="X731" s="532"/>
      <c r="Y731" s="532"/>
      <c r="Z731" s="532"/>
    </row>
    <row r="732" spans="1:26" ht="15.75" hidden="1" customHeight="1">
      <c r="A732" s="532"/>
      <c r="B732" s="532"/>
      <c r="C732" s="532"/>
      <c r="D732" s="532"/>
      <c r="E732" s="532"/>
      <c r="F732" s="532"/>
      <c r="G732" s="532"/>
      <c r="H732" s="532"/>
      <c r="I732" s="532"/>
      <c r="J732" s="532"/>
      <c r="K732" s="532"/>
      <c r="L732" s="532"/>
      <c r="M732" s="532"/>
      <c r="N732" s="532"/>
      <c r="O732" s="532"/>
      <c r="P732" s="532"/>
      <c r="Q732" s="532"/>
      <c r="R732" s="532"/>
      <c r="S732" s="532"/>
      <c r="T732" s="532"/>
      <c r="U732" s="532"/>
      <c r="V732" s="532"/>
      <c r="W732" s="532"/>
      <c r="X732" s="532"/>
      <c r="Y732" s="532"/>
      <c r="Z732" s="532"/>
    </row>
    <row r="733" spans="1:26" ht="15.75" hidden="1" customHeight="1">
      <c r="A733" s="532"/>
      <c r="B733" s="532"/>
      <c r="C733" s="532"/>
      <c r="D733" s="532"/>
      <c r="E733" s="532"/>
      <c r="F733" s="532"/>
      <c r="G733" s="532"/>
      <c r="H733" s="532"/>
      <c r="I733" s="532"/>
      <c r="J733" s="532"/>
      <c r="K733" s="532"/>
      <c r="L733" s="532"/>
      <c r="M733" s="532"/>
      <c r="N733" s="532"/>
      <c r="O733" s="532"/>
      <c r="P733" s="532"/>
      <c r="Q733" s="532"/>
      <c r="R733" s="532"/>
      <c r="S733" s="532"/>
      <c r="T733" s="532"/>
      <c r="U733" s="532"/>
      <c r="V733" s="532"/>
      <c r="W733" s="532"/>
      <c r="X733" s="532"/>
      <c r="Y733" s="532"/>
      <c r="Z733" s="532"/>
    </row>
    <row r="734" spans="1:26" ht="15.75" hidden="1" customHeight="1">
      <c r="A734" s="532"/>
      <c r="B734" s="532"/>
      <c r="C734" s="532"/>
      <c r="D734" s="532"/>
      <c r="E734" s="532"/>
      <c r="F734" s="532"/>
      <c r="G734" s="532"/>
      <c r="H734" s="532"/>
      <c r="I734" s="532"/>
      <c r="J734" s="532"/>
      <c r="K734" s="532"/>
      <c r="L734" s="532"/>
      <c r="M734" s="532"/>
      <c r="N734" s="532"/>
      <c r="O734" s="532"/>
      <c r="P734" s="532"/>
      <c r="Q734" s="532"/>
      <c r="R734" s="532"/>
      <c r="S734" s="532"/>
      <c r="T734" s="532"/>
      <c r="U734" s="532"/>
      <c r="V734" s="532"/>
      <c r="W734" s="532"/>
      <c r="X734" s="532"/>
      <c r="Y734" s="532"/>
      <c r="Z734" s="532"/>
    </row>
    <row r="735" spans="1:26" ht="15.75" hidden="1" customHeight="1">
      <c r="A735" s="532"/>
      <c r="B735" s="532"/>
      <c r="C735" s="532"/>
      <c r="D735" s="532"/>
      <c r="E735" s="532"/>
      <c r="F735" s="532"/>
      <c r="G735" s="532"/>
      <c r="H735" s="532"/>
      <c r="I735" s="532"/>
      <c r="J735" s="532"/>
      <c r="K735" s="532"/>
      <c r="L735" s="532"/>
      <c r="M735" s="532"/>
      <c r="N735" s="532"/>
      <c r="O735" s="532"/>
      <c r="P735" s="532"/>
      <c r="Q735" s="532"/>
      <c r="R735" s="532"/>
      <c r="S735" s="532"/>
      <c r="T735" s="532"/>
      <c r="U735" s="532"/>
      <c r="V735" s="532"/>
      <c r="W735" s="532"/>
      <c r="X735" s="532"/>
      <c r="Y735" s="532"/>
      <c r="Z735" s="532"/>
    </row>
    <row r="736" spans="1:26" ht="15.75" hidden="1" customHeight="1">
      <c r="A736" s="532"/>
      <c r="B736" s="532"/>
      <c r="C736" s="532"/>
      <c r="D736" s="532"/>
      <c r="E736" s="532"/>
      <c r="F736" s="532"/>
      <c r="G736" s="532"/>
      <c r="H736" s="532"/>
      <c r="I736" s="532"/>
      <c r="J736" s="532"/>
      <c r="K736" s="532"/>
      <c r="L736" s="532"/>
      <c r="M736" s="532"/>
      <c r="N736" s="532"/>
      <c r="O736" s="532"/>
      <c r="P736" s="532"/>
      <c r="Q736" s="532"/>
      <c r="R736" s="532"/>
      <c r="S736" s="532"/>
      <c r="T736" s="532"/>
      <c r="U736" s="532"/>
      <c r="V736" s="532"/>
      <c r="W736" s="532"/>
      <c r="X736" s="532"/>
      <c r="Y736" s="532"/>
      <c r="Z736" s="532"/>
    </row>
    <row r="737" spans="1:26" ht="15.75" hidden="1" customHeight="1">
      <c r="A737" s="532"/>
      <c r="B737" s="532"/>
      <c r="C737" s="532"/>
      <c r="D737" s="532"/>
      <c r="E737" s="532"/>
      <c r="F737" s="532"/>
      <c r="G737" s="532"/>
      <c r="H737" s="532"/>
      <c r="I737" s="532"/>
      <c r="J737" s="532"/>
      <c r="K737" s="532"/>
      <c r="L737" s="532"/>
      <c r="M737" s="532"/>
      <c r="N737" s="532"/>
      <c r="O737" s="532"/>
      <c r="P737" s="532"/>
      <c r="Q737" s="532"/>
      <c r="R737" s="532"/>
      <c r="S737" s="532"/>
      <c r="T737" s="532"/>
      <c r="U737" s="532"/>
      <c r="V737" s="532"/>
      <c r="W737" s="532"/>
      <c r="X737" s="532"/>
      <c r="Y737" s="532"/>
      <c r="Z737" s="532"/>
    </row>
    <row r="738" spans="1:26" ht="15.75" hidden="1" customHeight="1">
      <c r="A738" s="532"/>
      <c r="B738" s="532"/>
      <c r="C738" s="532"/>
      <c r="D738" s="532"/>
      <c r="E738" s="532"/>
      <c r="F738" s="532"/>
      <c r="G738" s="532"/>
      <c r="H738" s="532"/>
      <c r="I738" s="532"/>
      <c r="J738" s="532"/>
      <c r="K738" s="532"/>
      <c r="L738" s="532"/>
      <c r="M738" s="532"/>
      <c r="N738" s="532"/>
      <c r="O738" s="532"/>
      <c r="P738" s="532"/>
      <c r="Q738" s="532"/>
      <c r="R738" s="532"/>
      <c r="S738" s="532"/>
      <c r="T738" s="532"/>
      <c r="U738" s="532"/>
      <c r="V738" s="532"/>
      <c r="W738" s="532"/>
      <c r="X738" s="532"/>
      <c r="Y738" s="532"/>
      <c r="Z738" s="532"/>
    </row>
    <row r="739" spans="1:26" ht="15.75" hidden="1" customHeight="1">
      <c r="A739" s="532"/>
      <c r="B739" s="532"/>
      <c r="C739" s="532"/>
      <c r="D739" s="532"/>
      <c r="E739" s="532"/>
      <c r="F739" s="532"/>
      <c r="G739" s="532"/>
      <c r="H739" s="532"/>
      <c r="I739" s="532"/>
      <c r="J739" s="532"/>
      <c r="K739" s="532"/>
      <c r="L739" s="532"/>
      <c r="M739" s="532"/>
      <c r="N739" s="532"/>
      <c r="O739" s="532"/>
      <c r="P739" s="532"/>
      <c r="Q739" s="532"/>
      <c r="R739" s="532"/>
      <c r="S739" s="532"/>
      <c r="T739" s="532"/>
      <c r="U739" s="532"/>
      <c r="V739" s="532"/>
      <c r="W739" s="532"/>
      <c r="X739" s="532"/>
      <c r="Y739" s="532"/>
      <c r="Z739" s="532"/>
    </row>
    <row r="740" spans="1:26" ht="15.75" hidden="1" customHeight="1">
      <c r="A740" s="532"/>
      <c r="B740" s="532"/>
      <c r="C740" s="532"/>
      <c r="D740" s="532"/>
      <c r="E740" s="532"/>
      <c r="F740" s="532"/>
      <c r="G740" s="532"/>
      <c r="H740" s="532"/>
      <c r="I740" s="532"/>
      <c r="J740" s="532"/>
      <c r="K740" s="532"/>
      <c r="L740" s="532"/>
      <c r="M740" s="532"/>
      <c r="N740" s="532"/>
      <c r="O740" s="532"/>
      <c r="P740" s="532"/>
      <c r="Q740" s="532"/>
      <c r="R740" s="532"/>
      <c r="S740" s="532"/>
      <c r="T740" s="532"/>
      <c r="U740" s="532"/>
      <c r="V740" s="532"/>
      <c r="W740" s="532"/>
      <c r="X740" s="532"/>
      <c r="Y740" s="532"/>
      <c r="Z740" s="532"/>
    </row>
    <row r="741" spans="1:26" ht="15.75" hidden="1" customHeight="1">
      <c r="A741" s="532"/>
      <c r="B741" s="532"/>
      <c r="C741" s="532"/>
      <c r="D741" s="532"/>
      <c r="E741" s="532"/>
      <c r="F741" s="532"/>
      <c r="G741" s="532"/>
      <c r="H741" s="532"/>
      <c r="I741" s="532"/>
      <c r="J741" s="532"/>
      <c r="K741" s="532"/>
      <c r="L741" s="532"/>
      <c r="M741" s="532"/>
      <c r="N741" s="532"/>
      <c r="O741" s="532"/>
      <c r="P741" s="532"/>
      <c r="Q741" s="532"/>
      <c r="R741" s="532"/>
      <c r="S741" s="532"/>
      <c r="T741" s="532"/>
      <c r="U741" s="532"/>
      <c r="V741" s="532"/>
      <c r="W741" s="532"/>
      <c r="X741" s="532"/>
      <c r="Y741" s="532"/>
      <c r="Z741" s="532"/>
    </row>
    <row r="742" spans="1:26" ht="15.75" hidden="1" customHeight="1">
      <c r="A742" s="532"/>
      <c r="B742" s="532"/>
      <c r="C742" s="532"/>
      <c r="D742" s="532"/>
      <c r="E742" s="532"/>
      <c r="F742" s="532"/>
      <c r="G742" s="532"/>
      <c r="H742" s="532"/>
      <c r="I742" s="532"/>
      <c r="J742" s="532"/>
      <c r="K742" s="532"/>
      <c r="L742" s="532"/>
      <c r="M742" s="532"/>
      <c r="N742" s="532"/>
      <c r="O742" s="532"/>
      <c r="P742" s="532"/>
      <c r="Q742" s="532"/>
      <c r="R742" s="532"/>
      <c r="S742" s="532"/>
      <c r="T742" s="532"/>
      <c r="U742" s="532"/>
      <c r="V742" s="532"/>
      <c r="W742" s="532"/>
      <c r="X742" s="532"/>
      <c r="Y742" s="532"/>
      <c r="Z742" s="532"/>
    </row>
    <row r="743" spans="1:26" ht="15.75" hidden="1" customHeight="1">
      <c r="A743" s="532"/>
      <c r="B743" s="532"/>
      <c r="C743" s="532"/>
      <c r="D743" s="532"/>
      <c r="E743" s="532"/>
      <c r="F743" s="532"/>
      <c r="G743" s="532"/>
      <c r="H743" s="532"/>
      <c r="I743" s="532"/>
      <c r="J743" s="532"/>
      <c r="K743" s="532"/>
      <c r="L743" s="532"/>
      <c r="M743" s="532"/>
      <c r="N743" s="532"/>
      <c r="O743" s="532"/>
      <c r="P743" s="532"/>
      <c r="Q743" s="532"/>
      <c r="R743" s="532"/>
      <c r="S743" s="532"/>
      <c r="T743" s="532"/>
      <c r="U743" s="532"/>
      <c r="V743" s="532"/>
      <c r="W743" s="532"/>
      <c r="X743" s="532"/>
      <c r="Y743" s="532"/>
      <c r="Z743" s="532"/>
    </row>
    <row r="744" spans="1:26" ht="15.75" hidden="1" customHeight="1">
      <c r="A744" s="532"/>
      <c r="B744" s="532"/>
      <c r="C744" s="532"/>
      <c r="D744" s="532"/>
      <c r="E744" s="532"/>
      <c r="F744" s="532"/>
      <c r="G744" s="532"/>
      <c r="H744" s="532"/>
      <c r="I744" s="532"/>
      <c r="J744" s="532"/>
      <c r="K744" s="532"/>
      <c r="L744" s="532"/>
      <c r="M744" s="532"/>
      <c r="N744" s="532"/>
      <c r="O744" s="532"/>
      <c r="P744" s="532"/>
      <c r="Q744" s="532"/>
      <c r="R744" s="532"/>
      <c r="S744" s="532"/>
      <c r="T744" s="532"/>
      <c r="U744" s="532"/>
      <c r="V744" s="532"/>
      <c r="W744" s="532"/>
      <c r="X744" s="532"/>
      <c r="Y744" s="532"/>
      <c r="Z744" s="532"/>
    </row>
    <row r="745" spans="1:26" ht="15.75" hidden="1" customHeight="1">
      <c r="A745" s="532"/>
      <c r="B745" s="532"/>
      <c r="C745" s="532"/>
      <c r="D745" s="532"/>
      <c r="E745" s="532"/>
      <c r="F745" s="532"/>
      <c r="G745" s="532"/>
      <c r="H745" s="532"/>
      <c r="I745" s="532"/>
      <c r="J745" s="532"/>
      <c r="K745" s="532"/>
      <c r="L745" s="532"/>
      <c r="M745" s="532"/>
      <c r="N745" s="532"/>
      <c r="O745" s="532"/>
      <c r="P745" s="532"/>
      <c r="Q745" s="532"/>
      <c r="R745" s="532"/>
      <c r="S745" s="532"/>
      <c r="T745" s="532"/>
      <c r="U745" s="532"/>
      <c r="V745" s="532"/>
      <c r="W745" s="532"/>
      <c r="X745" s="532"/>
      <c r="Y745" s="532"/>
      <c r="Z745" s="532"/>
    </row>
    <row r="746" spans="1:26" ht="15.75" hidden="1" customHeight="1">
      <c r="A746" s="532"/>
      <c r="B746" s="532"/>
      <c r="C746" s="532"/>
      <c r="D746" s="532"/>
      <c r="E746" s="532"/>
      <c r="F746" s="532"/>
      <c r="G746" s="532"/>
      <c r="H746" s="532"/>
      <c r="I746" s="532"/>
      <c r="J746" s="532"/>
      <c r="K746" s="532"/>
      <c r="L746" s="532"/>
      <c r="M746" s="532"/>
      <c r="N746" s="532"/>
      <c r="O746" s="532"/>
      <c r="P746" s="532"/>
      <c r="Q746" s="532"/>
      <c r="R746" s="532"/>
      <c r="S746" s="532"/>
      <c r="T746" s="532"/>
      <c r="U746" s="532"/>
      <c r="V746" s="532"/>
      <c r="W746" s="532"/>
      <c r="X746" s="532"/>
      <c r="Y746" s="532"/>
      <c r="Z746" s="532"/>
    </row>
    <row r="747" spans="1:26" ht="15.75" hidden="1" customHeight="1">
      <c r="A747" s="532"/>
      <c r="B747" s="532"/>
      <c r="C747" s="532"/>
      <c r="D747" s="532"/>
      <c r="E747" s="532"/>
      <c r="F747" s="532"/>
      <c r="G747" s="532"/>
      <c r="H747" s="532"/>
      <c r="I747" s="532"/>
      <c r="J747" s="532"/>
      <c r="K747" s="532"/>
      <c r="L747" s="532"/>
      <c r="M747" s="532"/>
      <c r="N747" s="532"/>
      <c r="O747" s="532"/>
      <c r="P747" s="532"/>
      <c r="Q747" s="532"/>
      <c r="R747" s="532"/>
      <c r="S747" s="532"/>
      <c r="T747" s="532"/>
      <c r="U747" s="532"/>
      <c r="V747" s="532"/>
      <c r="W747" s="532"/>
      <c r="X747" s="532"/>
      <c r="Y747" s="532"/>
      <c r="Z747" s="532"/>
    </row>
    <row r="748" spans="1:26" ht="15.75" hidden="1" customHeight="1">
      <c r="A748" s="532"/>
      <c r="B748" s="532"/>
      <c r="C748" s="532"/>
      <c r="D748" s="532"/>
      <c r="E748" s="532"/>
      <c r="F748" s="532"/>
      <c r="G748" s="532"/>
      <c r="H748" s="532"/>
      <c r="I748" s="532"/>
      <c r="J748" s="532"/>
      <c r="K748" s="532"/>
      <c r="L748" s="532"/>
      <c r="M748" s="532"/>
      <c r="N748" s="532"/>
      <c r="O748" s="532"/>
      <c r="P748" s="532"/>
      <c r="Q748" s="532"/>
      <c r="R748" s="532"/>
      <c r="S748" s="532"/>
      <c r="T748" s="532"/>
      <c r="U748" s="532"/>
      <c r="V748" s="532"/>
      <c r="W748" s="532"/>
      <c r="X748" s="532"/>
      <c r="Y748" s="532"/>
      <c r="Z748" s="532"/>
    </row>
    <row r="749" spans="1:26" ht="15.75" hidden="1" customHeight="1">
      <c r="A749" s="532"/>
      <c r="B749" s="532"/>
      <c r="C749" s="532"/>
      <c r="D749" s="532"/>
      <c r="E749" s="532"/>
      <c r="F749" s="532"/>
      <c r="G749" s="532"/>
      <c r="H749" s="532"/>
      <c r="I749" s="532"/>
      <c r="J749" s="532"/>
      <c r="K749" s="532"/>
      <c r="L749" s="532"/>
      <c r="M749" s="532"/>
      <c r="N749" s="532"/>
      <c r="O749" s="532"/>
      <c r="P749" s="532"/>
      <c r="Q749" s="532"/>
      <c r="R749" s="532"/>
      <c r="S749" s="532"/>
      <c r="T749" s="532"/>
      <c r="U749" s="532"/>
      <c r="V749" s="532"/>
      <c r="W749" s="532"/>
      <c r="X749" s="532"/>
      <c r="Y749" s="532"/>
      <c r="Z749" s="532"/>
    </row>
    <row r="750" spans="1:26" ht="15.75" hidden="1" customHeight="1">
      <c r="A750" s="532"/>
      <c r="B750" s="532"/>
      <c r="C750" s="532"/>
      <c r="D750" s="532"/>
      <c r="E750" s="532"/>
      <c r="F750" s="532"/>
      <c r="G750" s="532"/>
      <c r="H750" s="532"/>
      <c r="I750" s="532"/>
      <c r="J750" s="532"/>
      <c r="K750" s="532"/>
      <c r="L750" s="532"/>
      <c r="M750" s="532"/>
      <c r="N750" s="532"/>
      <c r="O750" s="532"/>
      <c r="P750" s="532"/>
      <c r="Q750" s="532"/>
      <c r="R750" s="532"/>
      <c r="S750" s="532"/>
      <c r="T750" s="532"/>
      <c r="U750" s="532"/>
      <c r="V750" s="532"/>
      <c r="W750" s="532"/>
      <c r="X750" s="532"/>
      <c r="Y750" s="532"/>
      <c r="Z750" s="532"/>
    </row>
    <row r="751" spans="1:26" ht="15.75" hidden="1" customHeight="1">
      <c r="A751" s="532"/>
      <c r="B751" s="532"/>
      <c r="C751" s="532"/>
      <c r="D751" s="532"/>
      <c r="E751" s="532"/>
      <c r="F751" s="532"/>
      <c r="G751" s="532"/>
      <c r="H751" s="532"/>
      <c r="I751" s="532"/>
      <c r="J751" s="532"/>
      <c r="K751" s="532"/>
      <c r="L751" s="532"/>
      <c r="M751" s="532"/>
      <c r="N751" s="532"/>
      <c r="O751" s="532"/>
      <c r="P751" s="532"/>
      <c r="Q751" s="532"/>
      <c r="R751" s="532"/>
      <c r="S751" s="532"/>
      <c r="T751" s="532"/>
      <c r="U751" s="532"/>
      <c r="V751" s="532"/>
      <c r="W751" s="532"/>
      <c r="X751" s="532"/>
      <c r="Y751" s="532"/>
      <c r="Z751" s="532"/>
    </row>
    <row r="752" spans="1:26" ht="15.75" hidden="1" customHeight="1">
      <c r="A752" s="532"/>
      <c r="B752" s="532"/>
      <c r="C752" s="532"/>
      <c r="D752" s="532"/>
      <c r="E752" s="532"/>
      <c r="F752" s="532"/>
      <c r="G752" s="532"/>
      <c r="H752" s="532"/>
      <c r="I752" s="532"/>
      <c r="J752" s="532"/>
      <c r="K752" s="532"/>
      <c r="L752" s="532"/>
      <c r="M752" s="532"/>
      <c r="N752" s="532"/>
      <c r="O752" s="532"/>
      <c r="P752" s="532"/>
      <c r="Q752" s="532"/>
      <c r="R752" s="532"/>
      <c r="S752" s="532"/>
      <c r="T752" s="532"/>
      <c r="U752" s="532"/>
      <c r="V752" s="532"/>
      <c r="W752" s="532"/>
      <c r="X752" s="532"/>
      <c r="Y752" s="532"/>
      <c r="Z752" s="532"/>
    </row>
    <row r="753" spans="1:26" ht="15.75" hidden="1" customHeight="1">
      <c r="A753" s="532"/>
      <c r="B753" s="532"/>
      <c r="C753" s="532"/>
      <c r="D753" s="532"/>
      <c r="E753" s="532"/>
      <c r="F753" s="532"/>
      <c r="G753" s="532"/>
      <c r="H753" s="532"/>
      <c r="I753" s="532"/>
      <c r="J753" s="532"/>
      <c r="K753" s="532"/>
      <c r="L753" s="532"/>
      <c r="M753" s="532"/>
      <c r="N753" s="532"/>
      <c r="O753" s="532"/>
      <c r="P753" s="532"/>
      <c r="Q753" s="532"/>
      <c r="R753" s="532"/>
      <c r="S753" s="532"/>
      <c r="T753" s="532"/>
      <c r="U753" s="532"/>
      <c r="V753" s="532"/>
      <c r="W753" s="532"/>
      <c r="X753" s="532"/>
      <c r="Y753" s="532"/>
      <c r="Z753" s="532"/>
    </row>
    <row r="754" spans="1:26" ht="15.75" hidden="1" customHeight="1">
      <c r="A754" s="532"/>
      <c r="B754" s="532"/>
      <c r="C754" s="532"/>
      <c r="D754" s="532"/>
      <c r="E754" s="532"/>
      <c r="F754" s="532"/>
      <c r="G754" s="532"/>
      <c r="H754" s="532"/>
      <c r="I754" s="532"/>
      <c r="J754" s="532"/>
      <c r="K754" s="532"/>
      <c r="L754" s="532"/>
      <c r="M754" s="532"/>
      <c r="N754" s="532"/>
      <c r="O754" s="532"/>
      <c r="P754" s="532"/>
      <c r="Q754" s="532"/>
      <c r="R754" s="532"/>
      <c r="S754" s="532"/>
      <c r="T754" s="532"/>
      <c r="U754" s="532"/>
      <c r="V754" s="532"/>
      <c r="W754" s="532"/>
      <c r="X754" s="532"/>
      <c r="Y754" s="532"/>
      <c r="Z754" s="532"/>
    </row>
    <row r="755" spans="1:26" ht="15.75" hidden="1" customHeight="1">
      <c r="A755" s="532"/>
      <c r="B755" s="532"/>
      <c r="C755" s="532"/>
      <c r="D755" s="532"/>
      <c r="E755" s="532"/>
      <c r="F755" s="532"/>
      <c r="G755" s="532"/>
      <c r="H755" s="532"/>
      <c r="I755" s="532"/>
      <c r="J755" s="532"/>
      <c r="K755" s="532"/>
      <c r="L755" s="532"/>
      <c r="M755" s="532"/>
      <c r="N755" s="532"/>
      <c r="O755" s="532"/>
      <c r="P755" s="532"/>
      <c r="Q755" s="532"/>
      <c r="R755" s="532"/>
      <c r="S755" s="532"/>
      <c r="T755" s="532"/>
      <c r="U755" s="532"/>
      <c r="V755" s="532"/>
      <c r="W755" s="532"/>
      <c r="X755" s="532"/>
      <c r="Y755" s="532"/>
      <c r="Z755" s="532"/>
    </row>
    <row r="756" spans="1:26" ht="15.75" hidden="1" customHeight="1">
      <c r="A756" s="532"/>
      <c r="B756" s="532"/>
      <c r="C756" s="532"/>
      <c r="D756" s="532"/>
      <c r="E756" s="532"/>
      <c r="F756" s="532"/>
      <c r="G756" s="532"/>
      <c r="H756" s="532"/>
      <c r="I756" s="532"/>
      <c r="J756" s="532"/>
      <c r="K756" s="532"/>
      <c r="L756" s="532"/>
      <c r="M756" s="532"/>
      <c r="N756" s="532"/>
      <c r="O756" s="532"/>
      <c r="P756" s="532"/>
      <c r="Q756" s="532"/>
      <c r="R756" s="532"/>
      <c r="S756" s="532"/>
      <c r="T756" s="532"/>
      <c r="U756" s="532"/>
      <c r="V756" s="532"/>
      <c r="W756" s="532"/>
      <c r="X756" s="532"/>
      <c r="Y756" s="532"/>
      <c r="Z756" s="532"/>
    </row>
    <row r="757" spans="1:26" ht="15.75" hidden="1" customHeight="1">
      <c r="A757" s="532"/>
      <c r="B757" s="532"/>
      <c r="C757" s="532"/>
      <c r="D757" s="532"/>
      <c r="E757" s="532"/>
      <c r="F757" s="532"/>
      <c r="G757" s="532"/>
      <c r="H757" s="532"/>
      <c r="I757" s="532"/>
      <c r="J757" s="532"/>
      <c r="K757" s="532"/>
      <c r="L757" s="532"/>
      <c r="M757" s="532"/>
      <c r="N757" s="532"/>
      <c r="O757" s="532"/>
      <c r="P757" s="532"/>
      <c r="Q757" s="532"/>
      <c r="R757" s="532"/>
      <c r="S757" s="532"/>
      <c r="T757" s="532"/>
      <c r="U757" s="532"/>
      <c r="V757" s="532"/>
      <c r="W757" s="532"/>
      <c r="X757" s="532"/>
      <c r="Y757" s="532"/>
      <c r="Z757" s="532"/>
    </row>
    <row r="758" spans="1:26" ht="15.75" hidden="1" customHeight="1">
      <c r="A758" s="532"/>
      <c r="B758" s="532"/>
      <c r="C758" s="532"/>
      <c r="D758" s="532"/>
      <c r="E758" s="532"/>
      <c r="F758" s="532"/>
      <c r="G758" s="532"/>
      <c r="H758" s="532"/>
      <c r="I758" s="532"/>
      <c r="J758" s="532"/>
      <c r="K758" s="532"/>
      <c r="L758" s="532"/>
      <c r="M758" s="532"/>
      <c r="N758" s="532"/>
      <c r="O758" s="532"/>
      <c r="P758" s="532"/>
      <c r="Q758" s="532"/>
      <c r="R758" s="532"/>
      <c r="S758" s="532"/>
      <c r="T758" s="532"/>
      <c r="U758" s="532"/>
      <c r="V758" s="532"/>
      <c r="W758" s="532"/>
      <c r="X758" s="532"/>
      <c r="Y758" s="532"/>
      <c r="Z758" s="532"/>
    </row>
    <row r="759" spans="1:26" ht="15.75" hidden="1" customHeight="1">
      <c r="A759" s="532"/>
      <c r="B759" s="532"/>
      <c r="C759" s="532"/>
      <c r="D759" s="532"/>
      <c r="E759" s="532"/>
      <c r="F759" s="532"/>
      <c r="G759" s="532"/>
      <c r="H759" s="532"/>
      <c r="I759" s="532"/>
      <c r="J759" s="532"/>
      <c r="K759" s="532"/>
      <c r="L759" s="532"/>
      <c r="M759" s="532"/>
      <c r="N759" s="532"/>
      <c r="O759" s="532"/>
      <c r="P759" s="532"/>
      <c r="Q759" s="532"/>
      <c r="R759" s="532"/>
      <c r="S759" s="532"/>
      <c r="T759" s="532"/>
      <c r="U759" s="532"/>
      <c r="V759" s="532"/>
      <c r="W759" s="532"/>
      <c r="X759" s="532"/>
      <c r="Y759" s="532"/>
      <c r="Z759" s="532"/>
    </row>
    <row r="760" spans="1:26" ht="15.75" hidden="1" customHeight="1">
      <c r="A760" s="532"/>
      <c r="B760" s="532"/>
      <c r="C760" s="532"/>
      <c r="D760" s="532"/>
      <c r="E760" s="532"/>
      <c r="F760" s="532"/>
      <c r="G760" s="532"/>
      <c r="H760" s="532"/>
      <c r="I760" s="532"/>
      <c r="J760" s="532"/>
      <c r="K760" s="532"/>
      <c r="L760" s="532"/>
      <c r="M760" s="532"/>
      <c r="N760" s="532"/>
      <c r="O760" s="532"/>
      <c r="P760" s="532"/>
      <c r="Q760" s="532"/>
      <c r="R760" s="532"/>
      <c r="S760" s="532"/>
      <c r="T760" s="532"/>
      <c r="U760" s="532"/>
      <c r="V760" s="532"/>
      <c r="W760" s="532"/>
      <c r="X760" s="532"/>
      <c r="Y760" s="532"/>
      <c r="Z760" s="532"/>
    </row>
    <row r="761" spans="1:26" ht="15.75" hidden="1" customHeight="1">
      <c r="A761" s="532"/>
      <c r="B761" s="532"/>
      <c r="C761" s="532"/>
      <c r="D761" s="532"/>
      <c r="E761" s="532"/>
      <c r="F761" s="532"/>
      <c r="G761" s="532"/>
      <c r="H761" s="532"/>
      <c r="I761" s="532"/>
      <c r="J761" s="532"/>
      <c r="K761" s="532"/>
      <c r="L761" s="532"/>
      <c r="M761" s="532"/>
      <c r="N761" s="532"/>
      <c r="O761" s="532"/>
      <c r="P761" s="532"/>
      <c r="Q761" s="532"/>
      <c r="R761" s="532"/>
      <c r="S761" s="532"/>
      <c r="T761" s="532"/>
      <c r="U761" s="532"/>
      <c r="V761" s="532"/>
      <c r="W761" s="532"/>
      <c r="X761" s="532"/>
      <c r="Y761" s="532"/>
      <c r="Z761" s="532"/>
    </row>
    <row r="762" spans="1:26" ht="15.75" hidden="1" customHeight="1">
      <c r="A762" s="532"/>
      <c r="B762" s="532"/>
      <c r="C762" s="532"/>
      <c r="D762" s="532"/>
      <c r="E762" s="532"/>
      <c r="F762" s="532"/>
      <c r="G762" s="532"/>
      <c r="H762" s="532"/>
      <c r="I762" s="532"/>
      <c r="J762" s="532"/>
      <c r="K762" s="532"/>
      <c r="L762" s="532"/>
      <c r="M762" s="532"/>
      <c r="N762" s="532"/>
      <c r="O762" s="532"/>
      <c r="P762" s="532"/>
      <c r="Q762" s="532"/>
      <c r="R762" s="532"/>
      <c r="S762" s="532"/>
      <c r="T762" s="532"/>
      <c r="U762" s="532"/>
      <c r="V762" s="532"/>
      <c r="W762" s="532"/>
      <c r="X762" s="532"/>
      <c r="Y762" s="532"/>
      <c r="Z762" s="532"/>
    </row>
    <row r="763" spans="1:26" ht="15.75" hidden="1" customHeight="1">
      <c r="A763" s="532"/>
      <c r="B763" s="532"/>
      <c r="C763" s="532"/>
      <c r="D763" s="532"/>
      <c r="E763" s="532"/>
      <c r="F763" s="532"/>
      <c r="G763" s="532"/>
      <c r="H763" s="532"/>
      <c r="I763" s="532"/>
      <c r="J763" s="532"/>
      <c r="K763" s="532"/>
      <c r="L763" s="532"/>
      <c r="M763" s="532"/>
      <c r="N763" s="532"/>
      <c r="O763" s="532"/>
      <c r="P763" s="532"/>
      <c r="Q763" s="532"/>
      <c r="R763" s="532"/>
      <c r="S763" s="532"/>
      <c r="T763" s="532"/>
      <c r="U763" s="532"/>
      <c r="V763" s="532"/>
      <c r="W763" s="532"/>
      <c r="X763" s="532"/>
      <c r="Y763" s="532"/>
      <c r="Z763" s="532"/>
    </row>
    <row r="764" spans="1:26" ht="15.75" hidden="1" customHeight="1">
      <c r="A764" s="532"/>
      <c r="B764" s="532"/>
      <c r="C764" s="532"/>
      <c r="D764" s="532"/>
      <c r="E764" s="532"/>
      <c r="F764" s="532"/>
      <c r="G764" s="532"/>
      <c r="H764" s="532"/>
      <c r="I764" s="532"/>
      <c r="J764" s="532"/>
      <c r="K764" s="532"/>
      <c r="L764" s="532"/>
      <c r="M764" s="532"/>
      <c r="N764" s="532"/>
      <c r="O764" s="532"/>
      <c r="P764" s="532"/>
      <c r="Q764" s="532"/>
      <c r="R764" s="532"/>
      <c r="S764" s="532"/>
      <c r="T764" s="532"/>
      <c r="U764" s="532"/>
      <c r="V764" s="532"/>
      <c r="W764" s="532"/>
      <c r="X764" s="532"/>
      <c r="Y764" s="532"/>
      <c r="Z764" s="532"/>
    </row>
    <row r="765" spans="1:26" ht="15.75" hidden="1" customHeight="1">
      <c r="A765" s="532"/>
      <c r="B765" s="532"/>
      <c r="C765" s="532"/>
      <c r="D765" s="532"/>
      <c r="E765" s="532"/>
      <c r="F765" s="532"/>
      <c r="G765" s="532"/>
      <c r="H765" s="532"/>
      <c r="I765" s="532"/>
      <c r="J765" s="532"/>
      <c r="K765" s="532"/>
      <c r="L765" s="532"/>
      <c r="M765" s="532"/>
      <c r="N765" s="532"/>
      <c r="O765" s="532"/>
      <c r="P765" s="532"/>
      <c r="Q765" s="532"/>
      <c r="R765" s="532"/>
      <c r="S765" s="532"/>
      <c r="T765" s="532"/>
      <c r="U765" s="532"/>
      <c r="V765" s="532"/>
      <c r="W765" s="532"/>
      <c r="X765" s="532"/>
      <c r="Y765" s="532"/>
      <c r="Z765" s="532"/>
    </row>
    <row r="766" spans="1:26" ht="15.75" hidden="1" customHeight="1">
      <c r="A766" s="532"/>
      <c r="B766" s="532"/>
      <c r="C766" s="532"/>
      <c r="D766" s="532"/>
      <c r="E766" s="532"/>
      <c r="F766" s="532"/>
      <c r="G766" s="532"/>
      <c r="H766" s="532"/>
      <c r="I766" s="532"/>
      <c r="J766" s="532"/>
      <c r="K766" s="532"/>
      <c r="L766" s="532"/>
      <c r="M766" s="532"/>
      <c r="N766" s="532"/>
      <c r="O766" s="532"/>
      <c r="P766" s="532"/>
      <c r="Q766" s="532"/>
      <c r="R766" s="532"/>
      <c r="S766" s="532"/>
      <c r="T766" s="532"/>
      <c r="U766" s="532"/>
      <c r="V766" s="532"/>
      <c r="W766" s="532"/>
      <c r="X766" s="532"/>
      <c r="Y766" s="532"/>
      <c r="Z766" s="532"/>
    </row>
    <row r="767" spans="1:26" ht="15.75" hidden="1" customHeight="1">
      <c r="A767" s="532"/>
      <c r="B767" s="532"/>
      <c r="C767" s="532"/>
      <c r="D767" s="532"/>
      <c r="E767" s="532"/>
      <c r="F767" s="532"/>
      <c r="G767" s="532"/>
      <c r="H767" s="532"/>
      <c r="I767" s="532"/>
      <c r="J767" s="532"/>
      <c r="K767" s="532"/>
      <c r="L767" s="532"/>
      <c r="M767" s="532"/>
      <c r="N767" s="532"/>
      <c r="O767" s="532"/>
      <c r="P767" s="532"/>
      <c r="Q767" s="532"/>
      <c r="R767" s="532"/>
      <c r="S767" s="532"/>
      <c r="T767" s="532"/>
      <c r="U767" s="532"/>
      <c r="V767" s="532"/>
      <c r="W767" s="532"/>
      <c r="X767" s="532"/>
      <c r="Y767" s="532"/>
      <c r="Z767" s="532"/>
    </row>
    <row r="768" spans="1:26" ht="15.75" hidden="1" customHeight="1">
      <c r="A768" s="532"/>
      <c r="B768" s="532"/>
      <c r="C768" s="532"/>
      <c r="D768" s="532"/>
      <c r="E768" s="532"/>
      <c r="F768" s="532"/>
      <c r="G768" s="532"/>
      <c r="H768" s="532"/>
      <c r="I768" s="532"/>
      <c r="J768" s="532"/>
      <c r="K768" s="532"/>
      <c r="L768" s="532"/>
      <c r="M768" s="532"/>
      <c r="N768" s="532"/>
      <c r="O768" s="532"/>
      <c r="P768" s="532"/>
      <c r="Q768" s="532"/>
      <c r="R768" s="532"/>
      <c r="S768" s="532"/>
      <c r="T768" s="532"/>
      <c r="U768" s="532"/>
      <c r="V768" s="532"/>
      <c r="W768" s="532"/>
      <c r="X768" s="532"/>
      <c r="Y768" s="532"/>
      <c r="Z768" s="532"/>
    </row>
    <row r="769" spans="1:26" ht="15.75" hidden="1" customHeight="1">
      <c r="A769" s="532"/>
      <c r="B769" s="532"/>
      <c r="C769" s="532"/>
      <c r="D769" s="532"/>
      <c r="E769" s="532"/>
      <c r="F769" s="532"/>
      <c r="G769" s="532"/>
      <c r="H769" s="532"/>
      <c r="I769" s="532"/>
      <c r="J769" s="532"/>
      <c r="K769" s="532"/>
      <c r="L769" s="532"/>
      <c r="M769" s="532"/>
      <c r="N769" s="532"/>
      <c r="O769" s="532"/>
      <c r="P769" s="532"/>
      <c r="Q769" s="532"/>
      <c r="R769" s="532"/>
      <c r="S769" s="532"/>
      <c r="T769" s="532"/>
      <c r="U769" s="532"/>
      <c r="V769" s="532"/>
      <c r="W769" s="532"/>
      <c r="X769" s="532"/>
      <c r="Y769" s="532"/>
      <c r="Z769" s="532"/>
    </row>
    <row r="770" spans="1:26" ht="15.75" hidden="1" customHeight="1">
      <c r="A770" s="532"/>
      <c r="B770" s="532"/>
      <c r="C770" s="532"/>
      <c r="D770" s="532"/>
      <c r="E770" s="532"/>
      <c r="F770" s="532"/>
      <c r="G770" s="532"/>
      <c r="H770" s="532"/>
      <c r="I770" s="532"/>
      <c r="J770" s="532"/>
      <c r="K770" s="532"/>
      <c r="L770" s="532"/>
      <c r="M770" s="532"/>
      <c r="N770" s="532"/>
      <c r="O770" s="532"/>
      <c r="P770" s="532"/>
      <c r="Q770" s="532"/>
      <c r="R770" s="532"/>
      <c r="S770" s="532"/>
      <c r="T770" s="532"/>
      <c r="U770" s="532"/>
      <c r="V770" s="532"/>
      <c r="W770" s="532"/>
      <c r="X770" s="532"/>
      <c r="Y770" s="532"/>
      <c r="Z770" s="532"/>
    </row>
    <row r="771" spans="1:26" ht="15.75" hidden="1" customHeight="1">
      <c r="A771" s="532"/>
      <c r="B771" s="532"/>
      <c r="C771" s="532"/>
      <c r="D771" s="532"/>
      <c r="E771" s="532"/>
      <c r="F771" s="532"/>
      <c r="G771" s="532"/>
      <c r="H771" s="532"/>
      <c r="I771" s="532"/>
      <c r="J771" s="532"/>
      <c r="K771" s="532"/>
      <c r="L771" s="532"/>
      <c r="M771" s="532"/>
      <c r="N771" s="532"/>
      <c r="O771" s="532"/>
      <c r="P771" s="532"/>
      <c r="Q771" s="532"/>
      <c r="R771" s="532"/>
      <c r="S771" s="532"/>
      <c r="T771" s="532"/>
      <c r="U771" s="532"/>
      <c r="V771" s="532"/>
      <c r="W771" s="532"/>
      <c r="X771" s="532"/>
      <c r="Y771" s="532"/>
      <c r="Z771" s="532"/>
    </row>
    <row r="772" spans="1:26" ht="15.75" hidden="1" customHeight="1">
      <c r="A772" s="532"/>
      <c r="B772" s="532"/>
      <c r="C772" s="532"/>
      <c r="D772" s="532"/>
      <c r="E772" s="532"/>
      <c r="F772" s="532"/>
      <c r="G772" s="532"/>
      <c r="H772" s="532"/>
      <c r="I772" s="532"/>
      <c r="J772" s="532"/>
      <c r="K772" s="532"/>
      <c r="L772" s="532"/>
      <c r="M772" s="532"/>
      <c r="N772" s="532"/>
      <c r="O772" s="532"/>
      <c r="P772" s="532"/>
      <c r="Q772" s="532"/>
      <c r="R772" s="532"/>
      <c r="S772" s="532"/>
      <c r="T772" s="532"/>
      <c r="U772" s="532"/>
      <c r="V772" s="532"/>
      <c r="W772" s="532"/>
      <c r="X772" s="532"/>
      <c r="Y772" s="532"/>
      <c r="Z772" s="532"/>
    </row>
    <row r="773" spans="1:26" ht="15.75" hidden="1" customHeight="1">
      <c r="A773" s="532"/>
      <c r="B773" s="532"/>
      <c r="C773" s="532"/>
      <c r="D773" s="532"/>
      <c r="E773" s="532"/>
      <c r="F773" s="532"/>
      <c r="G773" s="532"/>
      <c r="H773" s="532"/>
      <c r="I773" s="532"/>
      <c r="J773" s="532"/>
      <c r="K773" s="532"/>
      <c r="L773" s="532"/>
      <c r="M773" s="532"/>
      <c r="N773" s="532"/>
      <c r="O773" s="532"/>
      <c r="P773" s="532"/>
      <c r="Q773" s="532"/>
      <c r="R773" s="532"/>
      <c r="S773" s="532"/>
      <c r="T773" s="532"/>
      <c r="U773" s="532"/>
      <c r="V773" s="532"/>
      <c r="W773" s="532"/>
      <c r="X773" s="532"/>
      <c r="Y773" s="532"/>
      <c r="Z773" s="532"/>
    </row>
    <row r="774" spans="1:26" ht="15.75" hidden="1" customHeight="1">
      <c r="A774" s="532"/>
      <c r="B774" s="532"/>
      <c r="C774" s="532"/>
      <c r="D774" s="532"/>
      <c r="E774" s="532"/>
      <c r="F774" s="532"/>
      <c r="G774" s="532"/>
      <c r="H774" s="532"/>
      <c r="I774" s="532"/>
      <c r="J774" s="532"/>
      <c r="K774" s="532"/>
      <c r="L774" s="532"/>
      <c r="M774" s="532"/>
      <c r="N774" s="532"/>
      <c r="O774" s="532"/>
      <c r="P774" s="532"/>
      <c r="Q774" s="532"/>
      <c r="R774" s="532"/>
      <c r="S774" s="532"/>
      <c r="T774" s="532"/>
      <c r="U774" s="532"/>
      <c r="V774" s="532"/>
      <c r="W774" s="532"/>
      <c r="X774" s="532"/>
      <c r="Y774" s="532"/>
      <c r="Z774" s="532"/>
    </row>
    <row r="775" spans="1:26" ht="15.75" hidden="1" customHeight="1">
      <c r="A775" s="532"/>
      <c r="B775" s="532"/>
      <c r="C775" s="532"/>
      <c r="D775" s="532"/>
      <c r="E775" s="532"/>
      <c r="F775" s="532"/>
      <c r="G775" s="532"/>
      <c r="H775" s="532"/>
      <c r="I775" s="532"/>
      <c r="J775" s="532"/>
      <c r="K775" s="532"/>
      <c r="L775" s="532"/>
      <c r="M775" s="532"/>
      <c r="N775" s="532"/>
      <c r="O775" s="532"/>
      <c r="P775" s="532"/>
      <c r="Q775" s="532"/>
      <c r="R775" s="532"/>
      <c r="S775" s="532"/>
      <c r="T775" s="532"/>
      <c r="U775" s="532"/>
      <c r="V775" s="532"/>
      <c r="W775" s="532"/>
      <c r="X775" s="532"/>
      <c r="Y775" s="532"/>
      <c r="Z775" s="532"/>
    </row>
    <row r="776" spans="1:26" ht="15.75" hidden="1" customHeight="1">
      <c r="A776" s="532"/>
      <c r="B776" s="532"/>
      <c r="C776" s="532"/>
      <c r="D776" s="532"/>
      <c r="E776" s="532"/>
      <c r="F776" s="532"/>
      <c r="G776" s="532"/>
      <c r="H776" s="532"/>
      <c r="I776" s="532"/>
      <c r="J776" s="532"/>
      <c r="K776" s="532"/>
      <c r="L776" s="532"/>
      <c r="M776" s="532"/>
      <c r="N776" s="532"/>
      <c r="O776" s="532"/>
      <c r="P776" s="532"/>
      <c r="Q776" s="532"/>
      <c r="R776" s="532"/>
      <c r="S776" s="532"/>
      <c r="T776" s="532"/>
      <c r="U776" s="532"/>
      <c r="V776" s="532"/>
      <c r="W776" s="532"/>
      <c r="X776" s="532"/>
      <c r="Y776" s="532"/>
      <c r="Z776" s="532"/>
    </row>
    <row r="777" spans="1:26" ht="15.75" hidden="1" customHeight="1">
      <c r="A777" s="532"/>
      <c r="B777" s="532"/>
      <c r="C777" s="532"/>
      <c r="D777" s="532"/>
      <c r="E777" s="532"/>
      <c r="F777" s="532"/>
      <c r="G777" s="532"/>
      <c r="H777" s="532"/>
      <c r="I777" s="532"/>
      <c r="J777" s="532"/>
      <c r="K777" s="532"/>
      <c r="L777" s="532"/>
      <c r="M777" s="532"/>
      <c r="N777" s="532"/>
      <c r="O777" s="532"/>
      <c r="P777" s="532"/>
      <c r="Q777" s="532"/>
      <c r="R777" s="532"/>
      <c r="S777" s="532"/>
      <c r="T777" s="532"/>
      <c r="U777" s="532"/>
      <c r="V777" s="532"/>
      <c r="W777" s="532"/>
      <c r="X777" s="532"/>
      <c r="Y777" s="532"/>
      <c r="Z777" s="532"/>
    </row>
    <row r="778" spans="1:26" ht="15.75" hidden="1" customHeight="1">
      <c r="A778" s="532"/>
      <c r="B778" s="532"/>
      <c r="C778" s="532"/>
      <c r="D778" s="532"/>
      <c r="E778" s="532"/>
      <c r="F778" s="532"/>
      <c r="G778" s="532"/>
      <c r="H778" s="532"/>
      <c r="I778" s="532"/>
      <c r="J778" s="532"/>
      <c r="K778" s="532"/>
      <c r="L778" s="532"/>
      <c r="M778" s="532"/>
      <c r="N778" s="532"/>
      <c r="O778" s="532"/>
      <c r="P778" s="532"/>
      <c r="Q778" s="532"/>
      <c r="R778" s="532"/>
      <c r="S778" s="532"/>
      <c r="T778" s="532"/>
      <c r="U778" s="532"/>
      <c r="V778" s="532"/>
      <c r="W778" s="532"/>
      <c r="X778" s="532"/>
      <c r="Y778" s="532"/>
      <c r="Z778" s="532"/>
    </row>
    <row r="779" spans="1:26" ht="15.75" hidden="1" customHeight="1">
      <c r="A779" s="532"/>
      <c r="B779" s="532"/>
      <c r="C779" s="532"/>
      <c r="D779" s="532"/>
      <c r="E779" s="532"/>
      <c r="F779" s="532"/>
      <c r="G779" s="532"/>
      <c r="H779" s="532"/>
      <c r="I779" s="532"/>
      <c r="J779" s="532"/>
      <c r="K779" s="532"/>
      <c r="L779" s="532"/>
      <c r="M779" s="532"/>
      <c r="N779" s="532"/>
      <c r="O779" s="532"/>
      <c r="P779" s="532"/>
      <c r="Q779" s="532"/>
      <c r="R779" s="532"/>
      <c r="S779" s="532"/>
      <c r="T779" s="532"/>
      <c r="U779" s="532"/>
      <c r="V779" s="532"/>
      <c r="W779" s="532"/>
      <c r="X779" s="532"/>
      <c r="Y779" s="532"/>
      <c r="Z779" s="532"/>
    </row>
    <row r="780" spans="1:26" ht="15.75" hidden="1" customHeight="1">
      <c r="A780" s="532"/>
      <c r="B780" s="532"/>
      <c r="C780" s="532"/>
      <c r="D780" s="532"/>
      <c r="E780" s="532"/>
      <c r="F780" s="532"/>
      <c r="G780" s="532"/>
      <c r="H780" s="532"/>
      <c r="I780" s="532"/>
      <c r="J780" s="532"/>
      <c r="K780" s="532"/>
      <c r="L780" s="532"/>
      <c r="M780" s="532"/>
      <c r="N780" s="532"/>
      <c r="O780" s="532"/>
      <c r="P780" s="532"/>
      <c r="Q780" s="532"/>
      <c r="R780" s="532"/>
      <c r="S780" s="532"/>
      <c r="T780" s="532"/>
      <c r="U780" s="532"/>
      <c r="V780" s="532"/>
      <c r="W780" s="532"/>
      <c r="X780" s="532"/>
      <c r="Y780" s="532"/>
      <c r="Z780" s="532"/>
    </row>
    <row r="781" spans="1:26" ht="15.75" hidden="1" customHeight="1">
      <c r="A781" s="532"/>
      <c r="B781" s="532"/>
      <c r="C781" s="532"/>
      <c r="D781" s="532"/>
      <c r="E781" s="532"/>
      <c r="F781" s="532"/>
      <c r="G781" s="532"/>
      <c r="H781" s="532"/>
      <c r="I781" s="532"/>
      <c r="J781" s="532"/>
      <c r="K781" s="532"/>
      <c r="L781" s="532"/>
      <c r="M781" s="532"/>
      <c r="N781" s="532"/>
      <c r="O781" s="532"/>
      <c r="P781" s="532"/>
      <c r="Q781" s="532"/>
      <c r="R781" s="532"/>
      <c r="S781" s="532"/>
      <c r="T781" s="532"/>
      <c r="U781" s="532"/>
      <c r="V781" s="532"/>
      <c r="W781" s="532"/>
      <c r="X781" s="532"/>
      <c r="Y781" s="532"/>
      <c r="Z781" s="532"/>
    </row>
    <row r="782" spans="1:26" ht="15.75" hidden="1" customHeight="1">
      <c r="A782" s="532"/>
      <c r="B782" s="532"/>
      <c r="C782" s="532"/>
      <c r="D782" s="532"/>
      <c r="E782" s="532"/>
      <c r="F782" s="532"/>
      <c r="G782" s="532"/>
      <c r="H782" s="532"/>
      <c r="I782" s="532"/>
      <c r="J782" s="532"/>
      <c r="K782" s="532"/>
      <c r="L782" s="532"/>
      <c r="M782" s="532"/>
      <c r="N782" s="532"/>
      <c r="O782" s="532"/>
      <c r="P782" s="532"/>
      <c r="Q782" s="532"/>
      <c r="R782" s="532"/>
      <c r="S782" s="532"/>
      <c r="T782" s="532"/>
      <c r="U782" s="532"/>
      <c r="V782" s="532"/>
      <c r="W782" s="532"/>
      <c r="X782" s="532"/>
      <c r="Y782" s="532"/>
      <c r="Z782" s="532"/>
    </row>
    <row r="783" spans="1:26" ht="15.75" hidden="1" customHeight="1">
      <c r="A783" s="532"/>
      <c r="B783" s="532"/>
      <c r="C783" s="532"/>
      <c r="D783" s="532"/>
      <c r="E783" s="532"/>
      <c r="F783" s="532"/>
      <c r="G783" s="532"/>
      <c r="H783" s="532"/>
      <c r="I783" s="532"/>
      <c r="J783" s="532"/>
      <c r="K783" s="532"/>
      <c r="L783" s="532"/>
      <c r="M783" s="532"/>
      <c r="N783" s="532"/>
      <c r="O783" s="532"/>
      <c r="P783" s="532"/>
      <c r="Q783" s="532"/>
      <c r="R783" s="532"/>
      <c r="S783" s="532"/>
      <c r="T783" s="532"/>
      <c r="U783" s="532"/>
      <c r="V783" s="532"/>
      <c r="W783" s="532"/>
      <c r="X783" s="532"/>
      <c r="Y783" s="532"/>
      <c r="Z783" s="532"/>
    </row>
    <row r="784" spans="1:26" ht="15.75" hidden="1" customHeight="1">
      <c r="A784" s="532"/>
      <c r="B784" s="532"/>
      <c r="C784" s="532"/>
      <c r="D784" s="532"/>
      <c r="E784" s="532"/>
      <c r="F784" s="532"/>
      <c r="G784" s="532"/>
      <c r="H784" s="532"/>
      <c r="I784" s="532"/>
      <c r="J784" s="532"/>
      <c r="K784" s="532"/>
      <c r="L784" s="532"/>
      <c r="M784" s="532"/>
      <c r="N784" s="532"/>
      <c r="O784" s="532"/>
      <c r="P784" s="532"/>
      <c r="Q784" s="532"/>
      <c r="R784" s="532"/>
      <c r="S784" s="532"/>
      <c r="T784" s="532"/>
      <c r="U784" s="532"/>
      <c r="V784" s="532"/>
      <c r="W784" s="532"/>
      <c r="X784" s="532"/>
      <c r="Y784" s="532"/>
      <c r="Z784" s="532"/>
    </row>
    <row r="785" spans="1:26" ht="15.75" hidden="1" customHeight="1">
      <c r="A785" s="532"/>
      <c r="B785" s="532"/>
      <c r="C785" s="532"/>
      <c r="D785" s="532"/>
      <c r="E785" s="532"/>
      <c r="F785" s="532"/>
      <c r="G785" s="532"/>
      <c r="H785" s="532"/>
      <c r="I785" s="532"/>
      <c r="J785" s="532"/>
      <c r="K785" s="532"/>
      <c r="L785" s="532"/>
      <c r="M785" s="532"/>
      <c r="N785" s="532"/>
      <c r="O785" s="532"/>
      <c r="P785" s="532"/>
      <c r="Q785" s="532"/>
      <c r="R785" s="532"/>
      <c r="S785" s="532"/>
      <c r="T785" s="532"/>
      <c r="U785" s="532"/>
      <c r="V785" s="532"/>
      <c r="W785" s="532"/>
      <c r="X785" s="532"/>
      <c r="Y785" s="532"/>
      <c r="Z785" s="532"/>
    </row>
    <row r="786" spans="1:26" ht="15.75" hidden="1" customHeight="1">
      <c r="A786" s="532"/>
      <c r="B786" s="532"/>
      <c r="C786" s="532"/>
      <c r="D786" s="532"/>
      <c r="E786" s="532"/>
      <c r="F786" s="532"/>
      <c r="G786" s="532"/>
      <c r="H786" s="532"/>
      <c r="I786" s="532"/>
      <c r="J786" s="532"/>
      <c r="K786" s="532"/>
      <c r="L786" s="532"/>
      <c r="M786" s="532"/>
      <c r="N786" s="532"/>
      <c r="O786" s="532"/>
      <c r="P786" s="532"/>
      <c r="Q786" s="532"/>
      <c r="R786" s="532"/>
      <c r="S786" s="532"/>
      <c r="T786" s="532"/>
      <c r="U786" s="532"/>
      <c r="V786" s="532"/>
      <c r="W786" s="532"/>
      <c r="X786" s="532"/>
      <c r="Y786" s="532"/>
      <c r="Z786" s="532"/>
    </row>
    <row r="787" spans="1:26" ht="15.75" hidden="1" customHeight="1">
      <c r="A787" s="532"/>
      <c r="B787" s="532"/>
      <c r="C787" s="532"/>
      <c r="D787" s="532"/>
      <c r="E787" s="532"/>
      <c r="F787" s="532"/>
      <c r="G787" s="532"/>
      <c r="H787" s="532"/>
      <c r="I787" s="532"/>
      <c r="J787" s="532"/>
      <c r="K787" s="532"/>
      <c r="L787" s="532"/>
      <c r="M787" s="532"/>
      <c r="N787" s="532"/>
      <c r="O787" s="532"/>
      <c r="P787" s="532"/>
      <c r="Q787" s="532"/>
      <c r="R787" s="532"/>
      <c r="S787" s="532"/>
      <c r="T787" s="532"/>
      <c r="U787" s="532"/>
      <c r="V787" s="532"/>
      <c r="W787" s="532"/>
      <c r="X787" s="532"/>
      <c r="Y787" s="532"/>
      <c r="Z787" s="532"/>
    </row>
    <row r="788" spans="1:26" ht="15.75" hidden="1" customHeight="1">
      <c r="A788" s="532"/>
      <c r="B788" s="532"/>
      <c r="C788" s="532"/>
      <c r="D788" s="532"/>
      <c r="E788" s="532"/>
      <c r="F788" s="532"/>
      <c r="G788" s="532"/>
      <c r="H788" s="532"/>
      <c r="I788" s="532"/>
      <c r="J788" s="532"/>
      <c r="K788" s="532"/>
      <c r="L788" s="532"/>
      <c r="M788" s="532"/>
      <c r="N788" s="532"/>
      <c r="O788" s="532"/>
      <c r="P788" s="532"/>
      <c r="Q788" s="532"/>
      <c r="R788" s="532"/>
      <c r="S788" s="532"/>
      <c r="T788" s="532"/>
      <c r="U788" s="532"/>
      <c r="V788" s="532"/>
      <c r="W788" s="532"/>
      <c r="X788" s="532"/>
      <c r="Y788" s="532"/>
      <c r="Z788" s="532"/>
    </row>
    <row r="789" spans="1:26" ht="15.75" hidden="1" customHeight="1">
      <c r="A789" s="532"/>
      <c r="B789" s="532"/>
      <c r="C789" s="532"/>
      <c r="D789" s="532"/>
      <c r="E789" s="532"/>
      <c r="F789" s="532"/>
      <c r="G789" s="532"/>
      <c r="H789" s="532"/>
      <c r="I789" s="532"/>
      <c r="J789" s="532"/>
      <c r="K789" s="532"/>
      <c r="L789" s="532"/>
      <c r="M789" s="532"/>
      <c r="N789" s="532"/>
      <c r="O789" s="532"/>
      <c r="P789" s="532"/>
      <c r="Q789" s="532"/>
      <c r="R789" s="532"/>
      <c r="S789" s="532"/>
      <c r="T789" s="532"/>
      <c r="U789" s="532"/>
      <c r="V789" s="532"/>
      <c r="W789" s="532"/>
      <c r="X789" s="532"/>
      <c r="Y789" s="532"/>
      <c r="Z789" s="532"/>
    </row>
    <row r="790" spans="1:26" ht="15.75" hidden="1" customHeight="1">
      <c r="A790" s="532"/>
      <c r="B790" s="532"/>
      <c r="C790" s="532"/>
      <c r="D790" s="532"/>
      <c r="E790" s="532"/>
      <c r="F790" s="532"/>
      <c r="G790" s="532"/>
      <c r="H790" s="532"/>
      <c r="I790" s="532"/>
      <c r="J790" s="532"/>
      <c r="K790" s="532"/>
      <c r="L790" s="532"/>
      <c r="M790" s="532"/>
      <c r="N790" s="532"/>
      <c r="O790" s="532"/>
      <c r="P790" s="532"/>
      <c r="Q790" s="532"/>
      <c r="R790" s="532"/>
      <c r="S790" s="532"/>
      <c r="T790" s="532"/>
      <c r="U790" s="532"/>
      <c r="V790" s="532"/>
      <c r="W790" s="532"/>
      <c r="X790" s="532"/>
      <c r="Y790" s="532"/>
      <c r="Z790" s="532"/>
    </row>
    <row r="791" spans="1:26" ht="15.75" hidden="1" customHeight="1">
      <c r="A791" s="532"/>
      <c r="B791" s="532"/>
      <c r="C791" s="532"/>
      <c r="D791" s="532"/>
      <c r="E791" s="532"/>
      <c r="F791" s="532"/>
      <c r="G791" s="532"/>
      <c r="H791" s="532"/>
      <c r="I791" s="532"/>
      <c r="J791" s="532"/>
      <c r="K791" s="532"/>
      <c r="L791" s="532"/>
      <c r="M791" s="532"/>
      <c r="N791" s="532"/>
      <c r="O791" s="532"/>
      <c r="P791" s="532"/>
      <c r="Q791" s="532"/>
      <c r="R791" s="532"/>
      <c r="S791" s="532"/>
      <c r="T791" s="532"/>
      <c r="U791" s="532"/>
      <c r="V791" s="532"/>
      <c r="W791" s="532"/>
      <c r="X791" s="532"/>
      <c r="Y791" s="532"/>
      <c r="Z791" s="532"/>
    </row>
    <row r="792" spans="1:26" ht="15.75" hidden="1" customHeight="1">
      <c r="A792" s="532"/>
      <c r="B792" s="532"/>
      <c r="C792" s="532"/>
      <c r="D792" s="532"/>
      <c r="E792" s="532"/>
      <c r="F792" s="532"/>
      <c r="G792" s="532"/>
      <c r="H792" s="532"/>
      <c r="I792" s="532"/>
      <c r="J792" s="532"/>
      <c r="K792" s="532"/>
      <c r="L792" s="532"/>
      <c r="M792" s="532"/>
      <c r="N792" s="532"/>
      <c r="O792" s="532"/>
      <c r="P792" s="532"/>
      <c r="Q792" s="532"/>
      <c r="R792" s="532"/>
      <c r="S792" s="532"/>
      <c r="T792" s="532"/>
      <c r="U792" s="532"/>
      <c r="V792" s="532"/>
      <c r="W792" s="532"/>
      <c r="X792" s="532"/>
      <c r="Y792" s="532"/>
      <c r="Z792" s="532"/>
    </row>
    <row r="793" spans="1:26" ht="15.75" hidden="1" customHeight="1">
      <c r="A793" s="532"/>
      <c r="B793" s="532"/>
      <c r="C793" s="532"/>
      <c r="D793" s="532"/>
      <c r="E793" s="532"/>
      <c r="F793" s="532"/>
      <c r="G793" s="532"/>
      <c r="H793" s="532"/>
      <c r="I793" s="532"/>
      <c r="J793" s="532"/>
      <c r="K793" s="532"/>
      <c r="L793" s="532"/>
      <c r="M793" s="532"/>
      <c r="N793" s="532"/>
      <c r="O793" s="532"/>
      <c r="P793" s="532"/>
      <c r="Q793" s="532"/>
      <c r="R793" s="532"/>
      <c r="S793" s="532"/>
      <c r="T793" s="532"/>
      <c r="U793" s="532"/>
      <c r="V793" s="532"/>
      <c r="W793" s="532"/>
      <c r="X793" s="532"/>
      <c r="Y793" s="532"/>
      <c r="Z793" s="532"/>
    </row>
    <row r="794" spans="1:26" ht="15.75" hidden="1" customHeight="1">
      <c r="A794" s="532"/>
      <c r="B794" s="532"/>
      <c r="C794" s="532"/>
      <c r="D794" s="532"/>
      <c r="E794" s="532"/>
      <c r="F794" s="532"/>
      <c r="G794" s="532"/>
      <c r="H794" s="532"/>
      <c r="I794" s="532"/>
      <c r="J794" s="532"/>
      <c r="K794" s="532"/>
      <c r="L794" s="532"/>
      <c r="M794" s="532"/>
      <c r="N794" s="532"/>
      <c r="O794" s="532"/>
      <c r="P794" s="532"/>
      <c r="Q794" s="532"/>
      <c r="R794" s="532"/>
      <c r="S794" s="532"/>
      <c r="T794" s="532"/>
      <c r="U794" s="532"/>
      <c r="V794" s="532"/>
      <c r="W794" s="532"/>
      <c r="X794" s="532"/>
      <c r="Y794" s="532"/>
      <c r="Z794" s="532"/>
    </row>
    <row r="795" spans="1:26" ht="15.75" hidden="1" customHeight="1">
      <c r="A795" s="532"/>
      <c r="B795" s="532"/>
      <c r="C795" s="532"/>
      <c r="D795" s="532"/>
      <c r="E795" s="532"/>
      <c r="F795" s="532"/>
      <c r="G795" s="532"/>
      <c r="H795" s="532"/>
      <c r="I795" s="532"/>
      <c r="J795" s="532"/>
      <c r="K795" s="532"/>
      <c r="L795" s="532"/>
      <c r="M795" s="532"/>
      <c r="N795" s="532"/>
      <c r="O795" s="532"/>
      <c r="P795" s="532"/>
      <c r="Q795" s="532"/>
      <c r="R795" s="532"/>
      <c r="S795" s="532"/>
      <c r="T795" s="532"/>
      <c r="U795" s="532"/>
      <c r="V795" s="532"/>
      <c r="W795" s="532"/>
      <c r="X795" s="532"/>
      <c r="Y795" s="532"/>
      <c r="Z795" s="532"/>
    </row>
    <row r="796" spans="1:26" ht="15.75" hidden="1" customHeight="1">
      <c r="A796" s="532"/>
      <c r="B796" s="532"/>
      <c r="C796" s="532"/>
      <c r="D796" s="532"/>
      <c r="E796" s="532"/>
      <c r="F796" s="532"/>
      <c r="G796" s="532"/>
      <c r="H796" s="532"/>
      <c r="I796" s="532"/>
      <c r="J796" s="532"/>
      <c r="K796" s="532"/>
      <c r="L796" s="532"/>
      <c r="M796" s="532"/>
      <c r="N796" s="532"/>
      <c r="O796" s="532"/>
      <c r="P796" s="532"/>
      <c r="Q796" s="532"/>
      <c r="R796" s="532"/>
      <c r="S796" s="532"/>
      <c r="T796" s="532"/>
      <c r="U796" s="532"/>
      <c r="V796" s="532"/>
      <c r="W796" s="532"/>
      <c r="X796" s="532"/>
      <c r="Y796" s="532"/>
      <c r="Z796" s="532"/>
    </row>
    <row r="797" spans="1:26" ht="15.75" hidden="1" customHeight="1">
      <c r="A797" s="532"/>
      <c r="B797" s="532"/>
      <c r="C797" s="532"/>
      <c r="D797" s="532"/>
      <c r="E797" s="532"/>
      <c r="F797" s="532"/>
      <c r="G797" s="532"/>
      <c r="H797" s="532"/>
      <c r="I797" s="532"/>
      <c r="J797" s="532"/>
      <c r="K797" s="532"/>
      <c r="L797" s="532"/>
      <c r="M797" s="532"/>
      <c r="N797" s="532"/>
      <c r="O797" s="532"/>
      <c r="P797" s="532"/>
      <c r="Q797" s="532"/>
      <c r="R797" s="532"/>
      <c r="S797" s="532"/>
      <c r="T797" s="532"/>
      <c r="U797" s="532"/>
      <c r="V797" s="532"/>
      <c r="W797" s="532"/>
      <c r="X797" s="532"/>
      <c r="Y797" s="532"/>
      <c r="Z797" s="532"/>
    </row>
    <row r="798" spans="1:26" ht="15.75" hidden="1" customHeight="1">
      <c r="A798" s="532"/>
      <c r="B798" s="532"/>
      <c r="C798" s="532"/>
      <c r="D798" s="532"/>
      <c r="E798" s="532"/>
      <c r="F798" s="532"/>
      <c r="G798" s="532"/>
      <c r="H798" s="532"/>
      <c r="I798" s="532"/>
      <c r="J798" s="532"/>
      <c r="K798" s="532"/>
      <c r="L798" s="532"/>
      <c r="M798" s="532"/>
      <c r="N798" s="532"/>
      <c r="O798" s="532"/>
      <c r="P798" s="532"/>
      <c r="Q798" s="532"/>
      <c r="R798" s="532"/>
      <c r="S798" s="532"/>
      <c r="T798" s="532"/>
      <c r="U798" s="532"/>
      <c r="V798" s="532"/>
      <c r="W798" s="532"/>
      <c r="X798" s="532"/>
      <c r="Y798" s="532"/>
      <c r="Z798" s="532"/>
    </row>
    <row r="799" spans="1:26" ht="15.75" hidden="1" customHeight="1">
      <c r="A799" s="532"/>
      <c r="B799" s="532"/>
      <c r="C799" s="532"/>
      <c r="D799" s="532"/>
      <c r="E799" s="532"/>
      <c r="F799" s="532"/>
      <c r="G799" s="532"/>
      <c r="H799" s="532"/>
      <c r="I799" s="532"/>
      <c r="J799" s="532"/>
      <c r="K799" s="532"/>
      <c r="L799" s="532"/>
      <c r="M799" s="532"/>
      <c r="N799" s="532"/>
      <c r="O799" s="532"/>
      <c r="P799" s="532"/>
      <c r="Q799" s="532"/>
      <c r="R799" s="532"/>
      <c r="S799" s="532"/>
      <c r="T799" s="532"/>
      <c r="U799" s="532"/>
      <c r="V799" s="532"/>
      <c r="W799" s="532"/>
      <c r="X799" s="532"/>
      <c r="Y799" s="532"/>
      <c r="Z799" s="532"/>
    </row>
    <row r="800" spans="1:26" ht="15.75" hidden="1" customHeight="1">
      <c r="A800" s="532"/>
      <c r="B800" s="532"/>
      <c r="C800" s="532"/>
      <c r="D800" s="532"/>
      <c r="E800" s="532"/>
      <c r="F800" s="532"/>
      <c r="G800" s="532"/>
      <c r="H800" s="532"/>
      <c r="I800" s="532"/>
      <c r="J800" s="532"/>
      <c r="K800" s="532"/>
      <c r="L800" s="532"/>
      <c r="M800" s="532"/>
      <c r="N800" s="532"/>
      <c r="O800" s="532"/>
      <c r="P800" s="532"/>
      <c r="Q800" s="532"/>
      <c r="R800" s="532"/>
      <c r="S800" s="532"/>
      <c r="T800" s="532"/>
      <c r="U800" s="532"/>
      <c r="V800" s="532"/>
      <c r="W800" s="532"/>
      <c r="X800" s="532"/>
      <c r="Y800" s="532"/>
      <c r="Z800" s="532"/>
    </row>
    <row r="801" spans="1:26" ht="15.75" hidden="1" customHeight="1">
      <c r="A801" s="532"/>
      <c r="B801" s="532"/>
      <c r="C801" s="532"/>
      <c r="D801" s="532"/>
      <c r="E801" s="532"/>
      <c r="F801" s="532"/>
      <c r="G801" s="532"/>
      <c r="H801" s="532"/>
      <c r="I801" s="532"/>
      <c r="J801" s="532"/>
      <c r="K801" s="532"/>
      <c r="L801" s="532"/>
      <c r="M801" s="532"/>
      <c r="N801" s="532"/>
      <c r="O801" s="532"/>
      <c r="P801" s="532"/>
      <c r="Q801" s="532"/>
      <c r="R801" s="532"/>
      <c r="S801" s="532"/>
      <c r="T801" s="532"/>
      <c r="U801" s="532"/>
      <c r="V801" s="532"/>
      <c r="W801" s="532"/>
      <c r="X801" s="532"/>
      <c r="Y801" s="532"/>
      <c r="Z801" s="532"/>
    </row>
    <row r="802" spans="1:26" ht="15.75" hidden="1" customHeight="1">
      <c r="A802" s="532"/>
      <c r="B802" s="532"/>
      <c r="C802" s="532"/>
      <c r="D802" s="532"/>
      <c r="E802" s="532"/>
      <c r="F802" s="532"/>
      <c r="G802" s="532"/>
      <c r="H802" s="532"/>
      <c r="I802" s="532"/>
      <c r="J802" s="532"/>
      <c r="K802" s="532"/>
      <c r="L802" s="532"/>
      <c r="M802" s="532"/>
      <c r="N802" s="532"/>
      <c r="O802" s="532"/>
      <c r="P802" s="532"/>
      <c r="Q802" s="532"/>
      <c r="R802" s="532"/>
      <c r="S802" s="532"/>
      <c r="T802" s="532"/>
      <c r="U802" s="532"/>
      <c r="V802" s="532"/>
      <c r="W802" s="532"/>
      <c r="X802" s="532"/>
      <c r="Y802" s="532"/>
      <c r="Z802" s="532"/>
    </row>
    <row r="803" spans="1:26" ht="15.75" hidden="1" customHeight="1">
      <c r="A803" s="532"/>
      <c r="B803" s="532"/>
      <c r="C803" s="532"/>
      <c r="D803" s="532"/>
      <c r="E803" s="532"/>
      <c r="F803" s="532"/>
      <c r="G803" s="532"/>
      <c r="H803" s="532"/>
      <c r="I803" s="532"/>
      <c r="J803" s="532"/>
      <c r="K803" s="532"/>
      <c r="L803" s="532"/>
      <c r="M803" s="532"/>
      <c r="N803" s="532"/>
      <c r="O803" s="532"/>
      <c r="P803" s="532"/>
      <c r="Q803" s="532"/>
      <c r="R803" s="532"/>
      <c r="S803" s="532"/>
      <c r="T803" s="532"/>
      <c r="U803" s="532"/>
      <c r="V803" s="532"/>
      <c r="W803" s="532"/>
      <c r="X803" s="532"/>
      <c r="Y803" s="532"/>
      <c r="Z803" s="532"/>
    </row>
    <row r="804" spans="1:26" ht="15.75" hidden="1" customHeight="1">
      <c r="A804" s="532"/>
      <c r="B804" s="532"/>
      <c r="C804" s="532"/>
      <c r="D804" s="532"/>
      <c r="E804" s="532"/>
      <c r="F804" s="532"/>
      <c r="G804" s="532"/>
      <c r="H804" s="532"/>
      <c r="I804" s="532"/>
      <c r="J804" s="532"/>
      <c r="K804" s="532"/>
      <c r="L804" s="532"/>
      <c r="M804" s="532"/>
      <c r="N804" s="532"/>
      <c r="O804" s="532"/>
      <c r="P804" s="532"/>
      <c r="Q804" s="532"/>
      <c r="R804" s="532"/>
      <c r="S804" s="532"/>
      <c r="T804" s="532"/>
      <c r="U804" s="532"/>
      <c r="V804" s="532"/>
      <c r="W804" s="532"/>
      <c r="X804" s="532"/>
      <c r="Y804" s="532"/>
      <c r="Z804" s="532"/>
    </row>
    <row r="805" spans="1:26" ht="15.75" hidden="1" customHeight="1">
      <c r="A805" s="532"/>
      <c r="B805" s="532"/>
      <c r="C805" s="532"/>
      <c r="D805" s="532"/>
      <c r="E805" s="532"/>
      <c r="F805" s="532"/>
      <c r="G805" s="532"/>
      <c r="H805" s="532"/>
      <c r="I805" s="532"/>
      <c r="J805" s="532"/>
      <c r="K805" s="532"/>
      <c r="L805" s="532"/>
      <c r="M805" s="532"/>
      <c r="N805" s="532"/>
      <c r="O805" s="532"/>
      <c r="P805" s="532"/>
      <c r="Q805" s="532"/>
      <c r="R805" s="532"/>
      <c r="S805" s="532"/>
      <c r="T805" s="532"/>
      <c r="U805" s="532"/>
      <c r="V805" s="532"/>
      <c r="W805" s="532"/>
      <c r="X805" s="532"/>
      <c r="Y805" s="532"/>
      <c r="Z805" s="532"/>
    </row>
    <row r="806" spans="1:26" ht="15.75" hidden="1" customHeight="1">
      <c r="A806" s="532"/>
      <c r="B806" s="532"/>
      <c r="C806" s="532"/>
      <c r="D806" s="532"/>
      <c r="E806" s="532"/>
      <c r="F806" s="532"/>
      <c r="G806" s="532"/>
      <c r="H806" s="532"/>
      <c r="I806" s="532"/>
      <c r="J806" s="532"/>
      <c r="K806" s="532"/>
      <c r="L806" s="532"/>
      <c r="M806" s="532"/>
      <c r="N806" s="532"/>
      <c r="O806" s="532"/>
      <c r="P806" s="532"/>
      <c r="Q806" s="532"/>
      <c r="R806" s="532"/>
      <c r="S806" s="532"/>
      <c r="T806" s="532"/>
      <c r="U806" s="532"/>
      <c r="V806" s="532"/>
      <c r="W806" s="532"/>
      <c r="X806" s="532"/>
      <c r="Y806" s="532"/>
      <c r="Z806" s="532"/>
    </row>
    <row r="807" spans="1:26" ht="15.75" hidden="1" customHeight="1">
      <c r="A807" s="532"/>
      <c r="B807" s="532"/>
      <c r="C807" s="532"/>
      <c r="D807" s="532"/>
      <c r="E807" s="532"/>
      <c r="F807" s="532"/>
      <c r="G807" s="532"/>
      <c r="H807" s="532"/>
      <c r="I807" s="532"/>
      <c r="J807" s="532"/>
      <c r="K807" s="532"/>
      <c r="L807" s="532"/>
      <c r="M807" s="532"/>
      <c r="N807" s="532"/>
      <c r="O807" s="532"/>
      <c r="P807" s="532"/>
      <c r="Q807" s="532"/>
      <c r="R807" s="532"/>
      <c r="S807" s="532"/>
      <c r="T807" s="532"/>
      <c r="U807" s="532"/>
      <c r="V807" s="532"/>
      <c r="W807" s="532"/>
      <c r="X807" s="532"/>
      <c r="Y807" s="532"/>
      <c r="Z807" s="532"/>
    </row>
    <row r="808" spans="1:26" ht="15.75" hidden="1" customHeight="1">
      <c r="A808" s="532"/>
      <c r="B808" s="532"/>
      <c r="C808" s="532"/>
      <c r="D808" s="532"/>
      <c r="E808" s="532"/>
      <c r="F808" s="532"/>
      <c r="G808" s="532"/>
      <c r="H808" s="532"/>
      <c r="I808" s="532"/>
      <c r="J808" s="532"/>
      <c r="K808" s="532"/>
      <c r="L808" s="532"/>
      <c r="M808" s="532"/>
      <c r="N808" s="532"/>
      <c r="O808" s="532"/>
      <c r="P808" s="532"/>
      <c r="Q808" s="532"/>
      <c r="R808" s="532"/>
      <c r="S808" s="532"/>
      <c r="T808" s="532"/>
      <c r="U808" s="532"/>
      <c r="V808" s="532"/>
      <c r="W808" s="532"/>
      <c r="X808" s="532"/>
      <c r="Y808" s="532"/>
      <c r="Z808" s="532"/>
    </row>
    <row r="809" spans="1:26" ht="15.75" hidden="1" customHeight="1">
      <c r="A809" s="532"/>
      <c r="B809" s="532"/>
      <c r="C809" s="532"/>
      <c r="D809" s="532"/>
      <c r="E809" s="532"/>
      <c r="F809" s="532"/>
      <c r="G809" s="532"/>
      <c r="H809" s="532"/>
      <c r="I809" s="532"/>
      <c r="J809" s="532"/>
      <c r="K809" s="532"/>
      <c r="L809" s="532"/>
      <c r="M809" s="532"/>
      <c r="N809" s="532"/>
      <c r="O809" s="532"/>
      <c r="P809" s="532"/>
      <c r="Q809" s="532"/>
      <c r="R809" s="532"/>
      <c r="S809" s="532"/>
      <c r="T809" s="532"/>
      <c r="U809" s="532"/>
      <c r="V809" s="532"/>
      <c r="W809" s="532"/>
      <c r="X809" s="532"/>
      <c r="Y809" s="532"/>
      <c r="Z809" s="532"/>
    </row>
    <row r="810" spans="1:26" ht="15.75" hidden="1" customHeight="1">
      <c r="A810" s="532"/>
      <c r="B810" s="532"/>
      <c r="C810" s="532"/>
      <c r="D810" s="532"/>
      <c r="E810" s="532"/>
      <c r="F810" s="532"/>
      <c r="G810" s="532"/>
      <c r="H810" s="532"/>
      <c r="I810" s="532"/>
      <c r="J810" s="532"/>
      <c r="K810" s="532"/>
      <c r="L810" s="532"/>
      <c r="M810" s="532"/>
      <c r="N810" s="532"/>
      <c r="O810" s="532"/>
      <c r="P810" s="532"/>
      <c r="Q810" s="532"/>
      <c r="R810" s="532"/>
      <c r="S810" s="532"/>
      <c r="T810" s="532"/>
      <c r="U810" s="532"/>
      <c r="V810" s="532"/>
      <c r="W810" s="532"/>
      <c r="X810" s="532"/>
      <c r="Y810" s="532"/>
      <c r="Z810" s="532"/>
    </row>
    <row r="811" spans="1:26" ht="15.75" hidden="1" customHeight="1">
      <c r="A811" s="532"/>
      <c r="B811" s="532"/>
      <c r="C811" s="532"/>
      <c r="D811" s="532"/>
      <c r="E811" s="532"/>
      <c r="F811" s="532"/>
      <c r="G811" s="532"/>
      <c r="H811" s="532"/>
      <c r="I811" s="532"/>
      <c r="J811" s="532"/>
      <c r="K811" s="532"/>
      <c r="L811" s="532"/>
      <c r="M811" s="532"/>
      <c r="N811" s="532"/>
      <c r="O811" s="532"/>
      <c r="P811" s="532"/>
      <c r="Q811" s="532"/>
      <c r="R811" s="532"/>
      <c r="S811" s="532"/>
      <c r="T811" s="532"/>
      <c r="U811" s="532"/>
      <c r="V811" s="532"/>
      <c r="W811" s="532"/>
      <c r="X811" s="532"/>
      <c r="Y811" s="532"/>
      <c r="Z811" s="532"/>
    </row>
    <row r="812" spans="1:26" ht="15.75" hidden="1" customHeight="1">
      <c r="A812" s="532"/>
      <c r="B812" s="532"/>
      <c r="C812" s="532"/>
      <c r="D812" s="532"/>
      <c r="E812" s="532"/>
      <c r="F812" s="532"/>
      <c r="G812" s="532"/>
      <c r="H812" s="532"/>
      <c r="I812" s="532"/>
      <c r="J812" s="532"/>
      <c r="K812" s="532"/>
      <c r="L812" s="532"/>
      <c r="M812" s="532"/>
      <c r="N812" s="532"/>
      <c r="O812" s="532"/>
      <c r="P812" s="532"/>
      <c r="Q812" s="532"/>
      <c r="R812" s="532"/>
      <c r="S812" s="532"/>
      <c r="T812" s="532"/>
      <c r="U812" s="532"/>
      <c r="V812" s="532"/>
      <c r="W812" s="532"/>
      <c r="X812" s="532"/>
      <c r="Y812" s="532"/>
      <c r="Z812" s="532"/>
    </row>
    <row r="813" spans="1:26" ht="15.75" hidden="1" customHeight="1">
      <c r="A813" s="532"/>
      <c r="B813" s="532"/>
      <c r="C813" s="532"/>
      <c r="D813" s="532"/>
      <c r="E813" s="532"/>
      <c r="F813" s="532"/>
      <c r="G813" s="532"/>
      <c r="H813" s="532"/>
      <c r="I813" s="532"/>
      <c r="J813" s="532"/>
      <c r="K813" s="532"/>
      <c r="L813" s="532"/>
      <c r="M813" s="532"/>
      <c r="N813" s="532"/>
      <c r="O813" s="532"/>
      <c r="P813" s="532"/>
      <c r="Q813" s="532"/>
      <c r="R813" s="532"/>
      <c r="S813" s="532"/>
      <c r="T813" s="532"/>
      <c r="U813" s="532"/>
      <c r="V813" s="532"/>
      <c r="W813" s="532"/>
      <c r="X813" s="532"/>
      <c r="Y813" s="532"/>
      <c r="Z813" s="532"/>
    </row>
    <row r="814" spans="1:26" ht="15.75" hidden="1" customHeight="1">
      <c r="A814" s="532"/>
      <c r="B814" s="532"/>
      <c r="C814" s="532"/>
      <c r="D814" s="532"/>
      <c r="E814" s="532"/>
      <c r="F814" s="532"/>
      <c r="G814" s="532"/>
      <c r="H814" s="532"/>
      <c r="I814" s="532"/>
      <c r="J814" s="532"/>
      <c r="K814" s="532"/>
      <c r="L814" s="532"/>
      <c r="M814" s="532"/>
      <c r="N814" s="532"/>
      <c r="O814" s="532"/>
      <c r="P814" s="532"/>
      <c r="Q814" s="532"/>
      <c r="R814" s="532"/>
      <c r="S814" s="532"/>
      <c r="T814" s="532"/>
      <c r="U814" s="532"/>
      <c r="V814" s="532"/>
      <c r="W814" s="532"/>
      <c r="X814" s="532"/>
      <c r="Y814" s="532"/>
      <c r="Z814" s="532"/>
    </row>
    <row r="815" spans="1:26" ht="15.75" hidden="1" customHeight="1">
      <c r="A815" s="532"/>
      <c r="B815" s="532"/>
      <c r="C815" s="532"/>
      <c r="D815" s="532"/>
      <c r="E815" s="532"/>
      <c r="F815" s="532"/>
      <c r="G815" s="532"/>
      <c r="H815" s="532"/>
      <c r="I815" s="532"/>
      <c r="J815" s="532"/>
      <c r="K815" s="532"/>
      <c r="L815" s="532"/>
      <c r="M815" s="532"/>
      <c r="N815" s="532"/>
      <c r="O815" s="532"/>
      <c r="P815" s="532"/>
      <c r="Q815" s="532"/>
      <c r="R815" s="532"/>
      <c r="S815" s="532"/>
      <c r="T815" s="532"/>
      <c r="U815" s="532"/>
      <c r="V815" s="532"/>
      <c r="W815" s="532"/>
      <c r="X815" s="532"/>
      <c r="Y815" s="532"/>
      <c r="Z815" s="532"/>
    </row>
    <row r="816" spans="1:26" ht="15.75" hidden="1" customHeight="1">
      <c r="A816" s="532"/>
      <c r="B816" s="532"/>
      <c r="C816" s="532"/>
      <c r="D816" s="532"/>
      <c r="E816" s="532"/>
      <c r="F816" s="532"/>
      <c r="G816" s="532"/>
      <c r="H816" s="532"/>
      <c r="I816" s="532"/>
      <c r="J816" s="532"/>
      <c r="K816" s="532"/>
      <c r="L816" s="532"/>
      <c r="M816" s="532"/>
      <c r="N816" s="532"/>
      <c r="O816" s="532"/>
      <c r="P816" s="532"/>
      <c r="Q816" s="532"/>
      <c r="R816" s="532"/>
      <c r="S816" s="532"/>
      <c r="T816" s="532"/>
      <c r="U816" s="532"/>
      <c r="V816" s="532"/>
      <c r="W816" s="532"/>
      <c r="X816" s="532"/>
      <c r="Y816" s="532"/>
      <c r="Z816" s="532"/>
    </row>
    <row r="817" spans="1:26" ht="15.75" hidden="1" customHeight="1">
      <c r="A817" s="532"/>
      <c r="B817" s="532"/>
      <c r="C817" s="532"/>
      <c r="D817" s="532"/>
      <c r="E817" s="532"/>
      <c r="F817" s="532"/>
      <c r="G817" s="532"/>
      <c r="H817" s="532"/>
      <c r="I817" s="532"/>
      <c r="J817" s="532"/>
      <c r="K817" s="532"/>
      <c r="L817" s="532"/>
      <c r="M817" s="532"/>
      <c r="N817" s="532"/>
      <c r="O817" s="532"/>
      <c r="P817" s="532"/>
      <c r="Q817" s="532"/>
      <c r="R817" s="532"/>
      <c r="S817" s="532"/>
      <c r="T817" s="532"/>
      <c r="U817" s="532"/>
      <c r="V817" s="532"/>
      <c r="W817" s="532"/>
      <c r="X817" s="532"/>
      <c r="Y817" s="532"/>
      <c r="Z817" s="532"/>
    </row>
    <row r="818" spans="1:26" ht="15.75" hidden="1" customHeight="1">
      <c r="A818" s="532"/>
      <c r="B818" s="532"/>
      <c r="C818" s="532"/>
      <c r="D818" s="532"/>
      <c r="E818" s="532"/>
      <c r="F818" s="532"/>
      <c r="G818" s="532"/>
      <c r="H818" s="532"/>
      <c r="I818" s="532"/>
      <c r="J818" s="532"/>
      <c r="K818" s="532"/>
      <c r="L818" s="532"/>
      <c r="M818" s="532"/>
      <c r="N818" s="532"/>
      <c r="O818" s="532"/>
      <c r="P818" s="532"/>
      <c r="Q818" s="532"/>
      <c r="R818" s="532"/>
      <c r="S818" s="532"/>
      <c r="T818" s="532"/>
      <c r="U818" s="532"/>
      <c r="V818" s="532"/>
      <c r="W818" s="532"/>
      <c r="X818" s="532"/>
      <c r="Y818" s="532"/>
      <c r="Z818" s="532"/>
    </row>
    <row r="819" spans="1:26" ht="15.75" hidden="1" customHeight="1">
      <c r="A819" s="532"/>
      <c r="B819" s="532"/>
      <c r="C819" s="532"/>
      <c r="D819" s="532"/>
      <c r="E819" s="532"/>
      <c r="F819" s="532"/>
      <c r="G819" s="532"/>
      <c r="H819" s="532"/>
      <c r="I819" s="532"/>
      <c r="J819" s="532"/>
      <c r="K819" s="532"/>
      <c r="L819" s="532"/>
      <c r="M819" s="532"/>
      <c r="N819" s="532"/>
      <c r="O819" s="532"/>
      <c r="P819" s="532"/>
      <c r="Q819" s="532"/>
      <c r="R819" s="532"/>
      <c r="S819" s="532"/>
      <c r="T819" s="532"/>
      <c r="U819" s="532"/>
      <c r="V819" s="532"/>
      <c r="W819" s="532"/>
      <c r="X819" s="532"/>
      <c r="Y819" s="532"/>
      <c r="Z819" s="532"/>
    </row>
    <row r="820" spans="1:26" ht="15.75" hidden="1" customHeight="1">
      <c r="A820" s="532"/>
      <c r="B820" s="532"/>
      <c r="C820" s="532"/>
      <c r="D820" s="532"/>
      <c r="E820" s="532"/>
      <c r="F820" s="532"/>
      <c r="G820" s="532"/>
      <c r="H820" s="532"/>
      <c r="I820" s="532"/>
      <c r="J820" s="532"/>
      <c r="K820" s="532"/>
      <c r="L820" s="532"/>
      <c r="M820" s="532"/>
      <c r="N820" s="532"/>
      <c r="O820" s="532"/>
      <c r="P820" s="532"/>
      <c r="Q820" s="532"/>
      <c r="R820" s="532"/>
      <c r="S820" s="532"/>
      <c r="T820" s="532"/>
      <c r="U820" s="532"/>
      <c r="V820" s="532"/>
      <c r="W820" s="532"/>
      <c r="X820" s="532"/>
      <c r="Y820" s="532"/>
      <c r="Z820" s="532"/>
    </row>
    <row r="821" spans="1:26" ht="15.75" hidden="1" customHeight="1">
      <c r="A821" s="532"/>
      <c r="B821" s="532"/>
      <c r="C821" s="532"/>
      <c r="D821" s="532"/>
      <c r="E821" s="532"/>
      <c r="F821" s="532"/>
      <c r="G821" s="532"/>
      <c r="H821" s="532"/>
      <c r="I821" s="532"/>
      <c r="J821" s="532"/>
      <c r="K821" s="532"/>
      <c r="L821" s="532"/>
      <c r="M821" s="532"/>
      <c r="N821" s="532"/>
      <c r="O821" s="532"/>
      <c r="P821" s="532"/>
      <c r="Q821" s="532"/>
      <c r="R821" s="532"/>
      <c r="S821" s="532"/>
      <c r="T821" s="532"/>
      <c r="U821" s="532"/>
      <c r="V821" s="532"/>
      <c r="W821" s="532"/>
      <c r="X821" s="532"/>
      <c r="Y821" s="532"/>
      <c r="Z821" s="532"/>
    </row>
    <row r="822" spans="1:26" ht="15.75" hidden="1" customHeight="1">
      <c r="A822" s="532"/>
      <c r="B822" s="532"/>
      <c r="C822" s="532"/>
      <c r="D822" s="532"/>
      <c r="E822" s="532"/>
      <c r="F822" s="532"/>
      <c r="G822" s="532"/>
      <c r="H822" s="532"/>
      <c r="I822" s="532"/>
      <c r="J822" s="532"/>
      <c r="K822" s="532"/>
      <c r="L822" s="532"/>
      <c r="M822" s="532"/>
      <c r="N822" s="532"/>
      <c r="O822" s="532"/>
      <c r="P822" s="532"/>
      <c r="Q822" s="532"/>
      <c r="R822" s="532"/>
      <c r="S822" s="532"/>
      <c r="T822" s="532"/>
      <c r="U822" s="532"/>
      <c r="V822" s="532"/>
      <c r="W822" s="532"/>
      <c r="X822" s="532"/>
      <c r="Y822" s="532"/>
      <c r="Z822" s="532"/>
    </row>
    <row r="823" spans="1:26" ht="15.75" hidden="1" customHeight="1">
      <c r="A823" s="532"/>
      <c r="B823" s="532"/>
      <c r="C823" s="532"/>
      <c r="D823" s="532"/>
      <c r="E823" s="532"/>
      <c r="F823" s="532"/>
      <c r="G823" s="532"/>
      <c r="H823" s="532"/>
      <c r="I823" s="532"/>
      <c r="J823" s="532"/>
      <c r="K823" s="532"/>
      <c r="L823" s="532"/>
      <c r="M823" s="532"/>
      <c r="N823" s="532"/>
      <c r="O823" s="532"/>
      <c r="P823" s="532"/>
      <c r="Q823" s="532"/>
      <c r="R823" s="532"/>
      <c r="S823" s="532"/>
      <c r="T823" s="532"/>
      <c r="U823" s="532"/>
      <c r="V823" s="532"/>
      <c r="W823" s="532"/>
      <c r="X823" s="532"/>
      <c r="Y823" s="532"/>
      <c r="Z823" s="532"/>
    </row>
    <row r="824" spans="1:26" ht="15.75" hidden="1" customHeight="1">
      <c r="A824" s="532"/>
      <c r="B824" s="532"/>
      <c r="C824" s="532"/>
      <c r="D824" s="532"/>
      <c r="E824" s="532"/>
      <c r="F824" s="532"/>
      <c r="G824" s="532"/>
      <c r="H824" s="532"/>
      <c r="I824" s="532"/>
      <c r="J824" s="532"/>
      <c r="K824" s="532"/>
      <c r="L824" s="532"/>
      <c r="M824" s="532"/>
      <c r="N824" s="532"/>
      <c r="O824" s="532"/>
      <c r="P824" s="532"/>
      <c r="Q824" s="532"/>
      <c r="R824" s="532"/>
      <c r="S824" s="532"/>
      <c r="T824" s="532"/>
      <c r="U824" s="532"/>
      <c r="V824" s="532"/>
      <c r="W824" s="532"/>
      <c r="X824" s="532"/>
      <c r="Y824" s="532"/>
      <c r="Z824" s="532"/>
    </row>
    <row r="825" spans="1:26" ht="15.75" hidden="1" customHeight="1">
      <c r="A825" s="532"/>
      <c r="B825" s="532"/>
      <c r="C825" s="532"/>
      <c r="D825" s="532"/>
      <c r="E825" s="532"/>
      <c r="F825" s="532"/>
      <c r="G825" s="532"/>
      <c r="H825" s="532"/>
      <c r="I825" s="532"/>
      <c r="J825" s="532"/>
      <c r="K825" s="532"/>
      <c r="L825" s="532"/>
      <c r="M825" s="532"/>
      <c r="N825" s="532"/>
      <c r="O825" s="532"/>
      <c r="P825" s="532"/>
      <c r="Q825" s="532"/>
      <c r="R825" s="532"/>
      <c r="S825" s="532"/>
      <c r="T825" s="532"/>
      <c r="U825" s="532"/>
      <c r="V825" s="532"/>
      <c r="W825" s="532"/>
      <c r="X825" s="532"/>
      <c r="Y825" s="532"/>
      <c r="Z825" s="532"/>
    </row>
    <row r="826" spans="1:26" ht="15.75" hidden="1" customHeight="1">
      <c r="A826" s="532"/>
      <c r="B826" s="532"/>
      <c r="C826" s="532"/>
      <c r="D826" s="532"/>
      <c r="E826" s="532"/>
      <c r="F826" s="532"/>
      <c r="G826" s="532"/>
      <c r="H826" s="532"/>
      <c r="I826" s="532"/>
      <c r="J826" s="532"/>
      <c r="K826" s="532"/>
      <c r="L826" s="532"/>
      <c r="M826" s="532"/>
      <c r="N826" s="532"/>
      <c r="O826" s="532"/>
      <c r="P826" s="532"/>
      <c r="Q826" s="532"/>
      <c r="R826" s="532"/>
      <c r="S826" s="532"/>
      <c r="T826" s="532"/>
      <c r="U826" s="532"/>
      <c r="V826" s="532"/>
      <c r="W826" s="532"/>
      <c r="X826" s="532"/>
      <c r="Y826" s="532"/>
      <c r="Z826" s="532"/>
    </row>
    <row r="827" spans="1:26" ht="15.75" hidden="1" customHeight="1">
      <c r="A827" s="532"/>
      <c r="B827" s="532"/>
      <c r="C827" s="532"/>
      <c r="D827" s="532"/>
      <c r="E827" s="532"/>
      <c r="F827" s="532"/>
      <c r="G827" s="532"/>
      <c r="H827" s="532"/>
      <c r="I827" s="532"/>
      <c r="J827" s="532"/>
      <c r="K827" s="532"/>
      <c r="L827" s="532"/>
      <c r="M827" s="532"/>
      <c r="N827" s="532"/>
      <c r="O827" s="532"/>
      <c r="P827" s="532"/>
      <c r="Q827" s="532"/>
      <c r="R827" s="532"/>
      <c r="S827" s="532"/>
      <c r="T827" s="532"/>
      <c r="U827" s="532"/>
      <c r="V827" s="532"/>
      <c r="W827" s="532"/>
      <c r="X827" s="532"/>
      <c r="Y827" s="532"/>
      <c r="Z827" s="532"/>
    </row>
    <row r="828" spans="1:26" ht="15.75" hidden="1" customHeight="1">
      <c r="A828" s="532"/>
      <c r="B828" s="532"/>
      <c r="C828" s="532"/>
      <c r="D828" s="532"/>
      <c r="E828" s="532"/>
      <c r="F828" s="532"/>
      <c r="G828" s="532"/>
      <c r="H828" s="532"/>
      <c r="I828" s="532"/>
      <c r="J828" s="532"/>
      <c r="K828" s="532"/>
      <c r="L828" s="532"/>
      <c r="M828" s="532"/>
      <c r="N828" s="532"/>
      <c r="O828" s="532"/>
      <c r="P828" s="532"/>
      <c r="Q828" s="532"/>
      <c r="R828" s="532"/>
      <c r="S828" s="532"/>
      <c r="T828" s="532"/>
      <c r="U828" s="532"/>
      <c r="V828" s="532"/>
      <c r="W828" s="532"/>
      <c r="X828" s="532"/>
      <c r="Y828" s="532"/>
      <c r="Z828" s="532"/>
    </row>
    <row r="829" spans="1:26" ht="15.75" hidden="1" customHeight="1">
      <c r="A829" s="532"/>
      <c r="B829" s="532"/>
      <c r="C829" s="532"/>
      <c r="D829" s="532"/>
      <c r="E829" s="532"/>
      <c r="F829" s="532"/>
      <c r="G829" s="532"/>
      <c r="H829" s="532"/>
      <c r="I829" s="532"/>
      <c r="J829" s="532"/>
      <c r="K829" s="532"/>
      <c r="L829" s="532"/>
      <c r="M829" s="532"/>
      <c r="N829" s="532"/>
      <c r="O829" s="532"/>
      <c r="P829" s="532"/>
      <c r="Q829" s="532"/>
      <c r="R829" s="532"/>
      <c r="S829" s="532"/>
      <c r="T829" s="532"/>
      <c r="U829" s="532"/>
      <c r="V829" s="532"/>
      <c r="W829" s="532"/>
      <c r="X829" s="532"/>
      <c r="Y829" s="532"/>
      <c r="Z829" s="532"/>
    </row>
    <row r="830" spans="1:26" ht="15.75" hidden="1" customHeight="1">
      <c r="A830" s="532"/>
      <c r="B830" s="532"/>
      <c r="C830" s="532"/>
      <c r="D830" s="532"/>
      <c r="E830" s="532"/>
      <c r="F830" s="532"/>
      <c r="G830" s="532"/>
      <c r="H830" s="532"/>
      <c r="I830" s="532"/>
      <c r="J830" s="532"/>
      <c r="K830" s="532"/>
      <c r="L830" s="532"/>
      <c r="M830" s="532"/>
      <c r="N830" s="532"/>
      <c r="O830" s="532"/>
      <c r="P830" s="532"/>
      <c r="Q830" s="532"/>
      <c r="R830" s="532"/>
      <c r="S830" s="532"/>
      <c r="T830" s="532"/>
      <c r="U830" s="532"/>
      <c r="V830" s="532"/>
      <c r="W830" s="532"/>
      <c r="X830" s="532"/>
      <c r="Y830" s="532"/>
      <c r="Z830" s="532"/>
    </row>
    <row r="831" spans="1:26" ht="15.75" hidden="1" customHeight="1">
      <c r="A831" s="532"/>
      <c r="B831" s="532"/>
      <c r="C831" s="532"/>
      <c r="D831" s="532"/>
      <c r="E831" s="532"/>
      <c r="F831" s="532"/>
      <c r="G831" s="532"/>
      <c r="H831" s="532"/>
      <c r="I831" s="532"/>
      <c r="J831" s="532"/>
      <c r="K831" s="532"/>
      <c r="L831" s="532"/>
      <c r="M831" s="532"/>
      <c r="N831" s="532"/>
      <c r="O831" s="532"/>
      <c r="P831" s="532"/>
      <c r="Q831" s="532"/>
      <c r="R831" s="532"/>
      <c r="S831" s="532"/>
      <c r="T831" s="532"/>
      <c r="U831" s="532"/>
      <c r="V831" s="532"/>
      <c r="W831" s="532"/>
      <c r="X831" s="532"/>
      <c r="Y831" s="532"/>
      <c r="Z831" s="532"/>
    </row>
    <row r="832" spans="1:26" ht="15.75" hidden="1" customHeight="1">
      <c r="A832" s="532"/>
      <c r="B832" s="532"/>
      <c r="C832" s="532"/>
      <c r="D832" s="532"/>
      <c r="E832" s="532"/>
      <c r="F832" s="532"/>
      <c r="G832" s="532"/>
      <c r="H832" s="532"/>
      <c r="I832" s="532"/>
      <c r="J832" s="532"/>
      <c r="K832" s="532"/>
      <c r="L832" s="532"/>
      <c r="M832" s="532"/>
      <c r="N832" s="532"/>
      <c r="O832" s="532"/>
      <c r="P832" s="532"/>
      <c r="Q832" s="532"/>
      <c r="R832" s="532"/>
      <c r="S832" s="532"/>
      <c r="T832" s="532"/>
      <c r="U832" s="532"/>
      <c r="V832" s="532"/>
      <c r="W832" s="532"/>
      <c r="X832" s="532"/>
      <c r="Y832" s="532"/>
      <c r="Z832" s="532"/>
    </row>
    <row r="833" spans="1:26" ht="15.75" hidden="1" customHeight="1">
      <c r="A833" s="532"/>
      <c r="B833" s="532"/>
      <c r="C833" s="532"/>
      <c r="D833" s="532"/>
      <c r="E833" s="532"/>
      <c r="F833" s="532"/>
      <c r="G833" s="532"/>
      <c r="H833" s="532"/>
      <c r="I833" s="532"/>
      <c r="J833" s="532"/>
      <c r="K833" s="532"/>
      <c r="L833" s="532"/>
      <c r="M833" s="532"/>
      <c r="N833" s="532"/>
      <c r="O833" s="532"/>
      <c r="P833" s="532"/>
      <c r="Q833" s="532"/>
      <c r="R833" s="532"/>
      <c r="S833" s="532"/>
      <c r="T833" s="532"/>
      <c r="U833" s="532"/>
      <c r="V833" s="532"/>
      <c r="W833" s="532"/>
      <c r="X833" s="532"/>
      <c r="Y833" s="532"/>
      <c r="Z833" s="532"/>
    </row>
    <row r="834" spans="1:26" ht="15.75" hidden="1" customHeight="1">
      <c r="A834" s="532"/>
      <c r="B834" s="532"/>
      <c r="C834" s="532"/>
      <c r="D834" s="532"/>
      <c r="E834" s="532"/>
      <c r="F834" s="532"/>
      <c r="G834" s="532"/>
      <c r="H834" s="532"/>
      <c r="I834" s="532"/>
      <c r="J834" s="532"/>
      <c r="K834" s="532"/>
      <c r="L834" s="532"/>
      <c r="M834" s="532"/>
      <c r="N834" s="532"/>
      <c r="O834" s="532"/>
      <c r="P834" s="532"/>
      <c r="Q834" s="532"/>
      <c r="R834" s="532"/>
      <c r="S834" s="532"/>
      <c r="T834" s="532"/>
      <c r="U834" s="532"/>
      <c r="V834" s="532"/>
      <c r="W834" s="532"/>
      <c r="X834" s="532"/>
      <c r="Y834" s="532"/>
      <c r="Z834" s="532"/>
    </row>
    <row r="835" spans="1:26" ht="15.75" hidden="1" customHeight="1">
      <c r="A835" s="532"/>
      <c r="B835" s="532"/>
      <c r="C835" s="532"/>
      <c r="D835" s="532"/>
      <c r="E835" s="532"/>
      <c r="F835" s="532"/>
      <c r="G835" s="532"/>
      <c r="H835" s="532"/>
      <c r="I835" s="532"/>
      <c r="J835" s="532"/>
      <c r="K835" s="532"/>
      <c r="L835" s="532"/>
      <c r="M835" s="532"/>
      <c r="N835" s="532"/>
      <c r="O835" s="532"/>
      <c r="P835" s="532"/>
      <c r="Q835" s="532"/>
      <c r="R835" s="532"/>
      <c r="S835" s="532"/>
      <c r="T835" s="532"/>
      <c r="U835" s="532"/>
      <c r="V835" s="532"/>
      <c r="W835" s="532"/>
      <c r="X835" s="532"/>
      <c r="Y835" s="532"/>
      <c r="Z835" s="532"/>
    </row>
    <row r="836" spans="1:26" ht="15.75" hidden="1" customHeight="1">
      <c r="A836" s="532"/>
      <c r="B836" s="532"/>
      <c r="C836" s="532"/>
      <c r="D836" s="532"/>
      <c r="E836" s="532"/>
      <c r="F836" s="532"/>
      <c r="G836" s="532"/>
      <c r="H836" s="532"/>
      <c r="I836" s="532"/>
      <c r="J836" s="532"/>
      <c r="K836" s="532"/>
      <c r="L836" s="532"/>
      <c r="M836" s="532"/>
      <c r="N836" s="532"/>
      <c r="O836" s="532"/>
      <c r="P836" s="532"/>
      <c r="Q836" s="532"/>
      <c r="R836" s="532"/>
      <c r="S836" s="532"/>
      <c r="T836" s="532"/>
      <c r="U836" s="532"/>
      <c r="V836" s="532"/>
      <c r="W836" s="532"/>
      <c r="X836" s="532"/>
      <c r="Y836" s="532"/>
      <c r="Z836" s="532"/>
    </row>
    <row r="837" spans="1:26" ht="15.75" hidden="1" customHeight="1">
      <c r="A837" s="532"/>
      <c r="B837" s="532"/>
      <c r="C837" s="532"/>
      <c r="D837" s="532"/>
      <c r="E837" s="532"/>
      <c r="F837" s="532"/>
      <c r="G837" s="532"/>
      <c r="H837" s="532"/>
      <c r="I837" s="532"/>
      <c r="J837" s="532"/>
      <c r="K837" s="532"/>
      <c r="L837" s="532"/>
      <c r="M837" s="532"/>
      <c r="N837" s="532"/>
      <c r="O837" s="532"/>
      <c r="P837" s="532"/>
      <c r="Q837" s="532"/>
      <c r="R837" s="532"/>
      <c r="S837" s="532"/>
      <c r="T837" s="532"/>
      <c r="U837" s="532"/>
      <c r="V837" s="532"/>
      <c r="W837" s="532"/>
      <c r="X837" s="532"/>
      <c r="Y837" s="532"/>
      <c r="Z837" s="532"/>
    </row>
    <row r="838" spans="1:26" ht="15.75" hidden="1" customHeight="1">
      <c r="A838" s="532"/>
      <c r="B838" s="532"/>
      <c r="C838" s="532"/>
      <c r="D838" s="532"/>
      <c r="E838" s="532"/>
      <c r="F838" s="532"/>
      <c r="G838" s="532"/>
      <c r="H838" s="532"/>
      <c r="I838" s="532"/>
      <c r="J838" s="532"/>
      <c r="K838" s="532"/>
      <c r="L838" s="532"/>
      <c r="M838" s="532"/>
      <c r="N838" s="532"/>
      <c r="O838" s="532"/>
      <c r="P838" s="532"/>
      <c r="Q838" s="532"/>
      <c r="R838" s="532"/>
      <c r="S838" s="532"/>
      <c r="T838" s="532"/>
      <c r="U838" s="532"/>
      <c r="V838" s="532"/>
      <c r="W838" s="532"/>
      <c r="X838" s="532"/>
      <c r="Y838" s="532"/>
      <c r="Z838" s="532"/>
    </row>
    <row r="839" spans="1:26" ht="15.75" hidden="1" customHeight="1">
      <c r="A839" s="532"/>
      <c r="B839" s="532"/>
      <c r="C839" s="532"/>
      <c r="D839" s="532"/>
      <c r="E839" s="532"/>
      <c r="F839" s="532"/>
      <c r="G839" s="532"/>
      <c r="H839" s="532"/>
      <c r="I839" s="532"/>
      <c r="J839" s="532"/>
      <c r="K839" s="532"/>
      <c r="L839" s="532"/>
      <c r="M839" s="532"/>
      <c r="N839" s="532"/>
      <c r="O839" s="532"/>
      <c r="P839" s="532"/>
      <c r="Q839" s="532"/>
      <c r="R839" s="532"/>
      <c r="S839" s="532"/>
      <c r="T839" s="532"/>
      <c r="U839" s="532"/>
      <c r="V839" s="532"/>
      <c r="W839" s="532"/>
      <c r="X839" s="532"/>
      <c r="Y839" s="532"/>
      <c r="Z839" s="532"/>
    </row>
    <row r="840" spans="1:26" ht="15.75" hidden="1" customHeight="1">
      <c r="A840" s="532"/>
      <c r="B840" s="532"/>
      <c r="C840" s="532"/>
      <c r="D840" s="532"/>
      <c r="E840" s="532"/>
      <c r="F840" s="532"/>
      <c r="G840" s="532"/>
      <c r="H840" s="532"/>
      <c r="I840" s="532"/>
      <c r="J840" s="532"/>
      <c r="K840" s="532"/>
      <c r="L840" s="532"/>
      <c r="M840" s="532"/>
      <c r="N840" s="532"/>
      <c r="O840" s="532"/>
      <c r="P840" s="532"/>
      <c r="Q840" s="532"/>
      <c r="R840" s="532"/>
      <c r="S840" s="532"/>
      <c r="T840" s="532"/>
      <c r="U840" s="532"/>
      <c r="V840" s="532"/>
      <c r="W840" s="532"/>
      <c r="X840" s="532"/>
      <c r="Y840" s="532"/>
      <c r="Z840" s="532"/>
    </row>
    <row r="841" spans="1:26" ht="15.75" hidden="1" customHeight="1">
      <c r="A841" s="532"/>
      <c r="B841" s="532"/>
      <c r="C841" s="532"/>
      <c r="D841" s="532"/>
      <c r="E841" s="532"/>
      <c r="F841" s="532"/>
      <c r="G841" s="532"/>
      <c r="H841" s="532"/>
      <c r="I841" s="532"/>
      <c r="J841" s="532"/>
      <c r="K841" s="532"/>
      <c r="L841" s="532"/>
      <c r="M841" s="532"/>
      <c r="N841" s="532"/>
      <c r="O841" s="532"/>
      <c r="P841" s="532"/>
      <c r="Q841" s="532"/>
      <c r="R841" s="532"/>
      <c r="S841" s="532"/>
      <c r="T841" s="532"/>
      <c r="U841" s="532"/>
      <c r="V841" s="532"/>
      <c r="W841" s="532"/>
      <c r="X841" s="532"/>
      <c r="Y841" s="532"/>
      <c r="Z841" s="532"/>
    </row>
    <row r="842" spans="1:26" ht="15.75" hidden="1" customHeight="1">
      <c r="A842" s="532"/>
      <c r="B842" s="532"/>
      <c r="C842" s="532"/>
      <c r="D842" s="532"/>
      <c r="E842" s="532"/>
      <c r="F842" s="532"/>
      <c r="G842" s="532"/>
      <c r="H842" s="532"/>
      <c r="I842" s="532"/>
      <c r="J842" s="532"/>
      <c r="K842" s="532"/>
      <c r="L842" s="532"/>
      <c r="M842" s="532"/>
      <c r="N842" s="532"/>
      <c r="O842" s="532"/>
      <c r="P842" s="532"/>
      <c r="Q842" s="532"/>
      <c r="R842" s="532"/>
      <c r="S842" s="532"/>
      <c r="T842" s="532"/>
      <c r="U842" s="532"/>
      <c r="V842" s="532"/>
      <c r="W842" s="532"/>
      <c r="X842" s="532"/>
      <c r="Y842" s="532"/>
      <c r="Z842" s="532"/>
    </row>
    <row r="843" spans="1:26" ht="15.75" hidden="1" customHeight="1">
      <c r="A843" s="532"/>
      <c r="B843" s="532"/>
      <c r="C843" s="532"/>
      <c r="D843" s="532"/>
      <c r="E843" s="532"/>
      <c r="F843" s="532"/>
      <c r="G843" s="532"/>
      <c r="H843" s="532"/>
      <c r="I843" s="532"/>
      <c r="J843" s="532"/>
      <c r="K843" s="532"/>
      <c r="L843" s="532"/>
      <c r="M843" s="532"/>
      <c r="N843" s="532"/>
      <c r="O843" s="532"/>
      <c r="P843" s="532"/>
      <c r="Q843" s="532"/>
      <c r="R843" s="532"/>
      <c r="S843" s="532"/>
      <c r="T843" s="532"/>
      <c r="U843" s="532"/>
      <c r="V843" s="532"/>
      <c r="W843" s="532"/>
      <c r="X843" s="532"/>
      <c r="Y843" s="532"/>
      <c r="Z843" s="532"/>
    </row>
    <row r="844" spans="1:26" ht="15.75" hidden="1" customHeight="1">
      <c r="A844" s="532"/>
      <c r="B844" s="532"/>
      <c r="C844" s="532"/>
      <c r="D844" s="532"/>
      <c r="E844" s="532"/>
      <c r="F844" s="532"/>
      <c r="G844" s="532"/>
      <c r="H844" s="532"/>
      <c r="I844" s="532"/>
      <c r="J844" s="532"/>
      <c r="K844" s="532"/>
      <c r="L844" s="532"/>
      <c r="M844" s="532"/>
      <c r="N844" s="532"/>
      <c r="O844" s="532"/>
      <c r="P844" s="532"/>
      <c r="Q844" s="532"/>
      <c r="R844" s="532"/>
      <c r="S844" s="532"/>
      <c r="T844" s="532"/>
      <c r="U844" s="532"/>
      <c r="V844" s="532"/>
      <c r="W844" s="532"/>
      <c r="X844" s="532"/>
      <c r="Y844" s="532"/>
      <c r="Z844" s="532"/>
    </row>
    <row r="845" spans="1:26" ht="15.75" hidden="1" customHeight="1">
      <c r="A845" s="532"/>
      <c r="B845" s="532"/>
      <c r="C845" s="532"/>
      <c r="D845" s="532"/>
      <c r="E845" s="532"/>
      <c r="F845" s="532"/>
      <c r="G845" s="532"/>
      <c r="H845" s="532"/>
      <c r="I845" s="532"/>
      <c r="J845" s="532"/>
      <c r="K845" s="532"/>
      <c r="L845" s="532"/>
      <c r="M845" s="532"/>
      <c r="N845" s="532"/>
      <c r="O845" s="532"/>
      <c r="P845" s="532"/>
      <c r="Q845" s="532"/>
      <c r="R845" s="532"/>
      <c r="S845" s="532"/>
      <c r="T845" s="532"/>
      <c r="U845" s="532"/>
      <c r="V845" s="532"/>
      <c r="W845" s="532"/>
      <c r="X845" s="532"/>
      <c r="Y845" s="532"/>
      <c r="Z845" s="532"/>
    </row>
    <row r="846" spans="1:26" ht="15.75" hidden="1" customHeight="1">
      <c r="A846" s="532"/>
      <c r="B846" s="532"/>
      <c r="C846" s="532"/>
      <c r="D846" s="532"/>
      <c r="E846" s="532"/>
      <c r="F846" s="532"/>
      <c r="G846" s="532"/>
      <c r="H846" s="532"/>
      <c r="I846" s="532"/>
      <c r="J846" s="532"/>
      <c r="K846" s="532"/>
      <c r="L846" s="532"/>
      <c r="M846" s="532"/>
      <c r="N846" s="532"/>
      <c r="O846" s="532"/>
      <c r="P846" s="532"/>
      <c r="Q846" s="532"/>
      <c r="R846" s="532"/>
      <c r="S846" s="532"/>
      <c r="T846" s="532"/>
      <c r="U846" s="532"/>
      <c r="V846" s="532"/>
      <c r="W846" s="532"/>
      <c r="X846" s="532"/>
      <c r="Y846" s="532"/>
      <c r="Z846" s="532"/>
    </row>
    <row r="847" spans="1:26" ht="15.75" hidden="1" customHeight="1">
      <c r="A847" s="532"/>
      <c r="B847" s="532"/>
      <c r="C847" s="532"/>
      <c r="D847" s="532"/>
      <c r="E847" s="532"/>
      <c r="F847" s="532"/>
      <c r="G847" s="532"/>
      <c r="H847" s="532"/>
      <c r="I847" s="532"/>
      <c r="J847" s="532"/>
      <c r="K847" s="532"/>
      <c r="L847" s="532"/>
      <c r="M847" s="532"/>
      <c r="N847" s="532"/>
      <c r="O847" s="532"/>
      <c r="P847" s="532"/>
      <c r="Q847" s="532"/>
      <c r="R847" s="532"/>
      <c r="S847" s="532"/>
      <c r="T847" s="532"/>
      <c r="U847" s="532"/>
      <c r="V847" s="532"/>
      <c r="W847" s="532"/>
      <c r="X847" s="532"/>
      <c r="Y847" s="532"/>
      <c r="Z847" s="532"/>
    </row>
    <row r="848" spans="1:26" ht="15.75" hidden="1" customHeight="1">
      <c r="A848" s="532"/>
      <c r="B848" s="532"/>
      <c r="C848" s="532"/>
      <c r="D848" s="532"/>
      <c r="E848" s="532"/>
      <c r="F848" s="532"/>
      <c r="G848" s="532"/>
      <c r="H848" s="532"/>
      <c r="I848" s="532"/>
      <c r="J848" s="532"/>
      <c r="K848" s="532"/>
      <c r="L848" s="532"/>
      <c r="M848" s="532"/>
      <c r="N848" s="532"/>
      <c r="O848" s="532"/>
      <c r="P848" s="532"/>
      <c r="Q848" s="532"/>
      <c r="R848" s="532"/>
      <c r="S848" s="532"/>
      <c r="T848" s="532"/>
      <c r="U848" s="532"/>
      <c r="V848" s="532"/>
      <c r="W848" s="532"/>
      <c r="X848" s="532"/>
      <c r="Y848" s="532"/>
      <c r="Z848" s="532"/>
    </row>
    <row r="849" spans="1:26" ht="15.75" hidden="1" customHeight="1">
      <c r="A849" s="532"/>
      <c r="B849" s="532"/>
      <c r="C849" s="532"/>
      <c r="D849" s="532"/>
      <c r="E849" s="532"/>
      <c r="F849" s="532"/>
      <c r="G849" s="532"/>
      <c r="H849" s="532"/>
      <c r="I849" s="532"/>
      <c r="J849" s="532"/>
      <c r="K849" s="532"/>
      <c r="L849" s="532"/>
      <c r="M849" s="532"/>
      <c r="N849" s="532"/>
      <c r="O849" s="532"/>
      <c r="P849" s="532"/>
      <c r="Q849" s="532"/>
      <c r="R849" s="532"/>
      <c r="S849" s="532"/>
      <c r="T849" s="532"/>
      <c r="U849" s="532"/>
      <c r="V849" s="532"/>
      <c r="W849" s="532"/>
      <c r="X849" s="532"/>
      <c r="Y849" s="532"/>
      <c r="Z849" s="532"/>
    </row>
    <row r="850" spans="1:26" ht="15.75" hidden="1" customHeight="1">
      <c r="A850" s="532"/>
      <c r="B850" s="532"/>
      <c r="C850" s="532"/>
      <c r="D850" s="532"/>
      <c r="E850" s="532"/>
      <c r="F850" s="532"/>
      <c r="G850" s="532"/>
      <c r="H850" s="532"/>
      <c r="I850" s="532"/>
      <c r="J850" s="532"/>
      <c r="K850" s="532"/>
      <c r="L850" s="532"/>
      <c r="M850" s="532"/>
      <c r="N850" s="532"/>
      <c r="O850" s="532"/>
      <c r="P850" s="532"/>
      <c r="Q850" s="532"/>
      <c r="R850" s="532"/>
      <c r="S850" s="532"/>
      <c r="T850" s="532"/>
      <c r="U850" s="532"/>
      <c r="V850" s="532"/>
      <c r="W850" s="532"/>
      <c r="X850" s="532"/>
      <c r="Y850" s="532"/>
      <c r="Z850" s="532"/>
    </row>
    <row r="851" spans="1:26" ht="15.75" hidden="1" customHeight="1">
      <c r="A851" s="532"/>
      <c r="B851" s="532"/>
      <c r="C851" s="532"/>
      <c r="D851" s="532"/>
      <c r="E851" s="532"/>
      <c r="F851" s="532"/>
      <c r="G851" s="532"/>
      <c r="H851" s="532"/>
      <c r="I851" s="532"/>
      <c r="J851" s="532"/>
      <c r="K851" s="532"/>
      <c r="L851" s="532"/>
      <c r="M851" s="532"/>
      <c r="N851" s="532"/>
      <c r="O851" s="532"/>
      <c r="P851" s="532"/>
      <c r="Q851" s="532"/>
      <c r="R851" s="532"/>
      <c r="S851" s="532"/>
      <c r="T851" s="532"/>
      <c r="U851" s="532"/>
      <c r="V851" s="532"/>
      <c r="W851" s="532"/>
      <c r="X851" s="532"/>
      <c r="Y851" s="532"/>
      <c r="Z851" s="532"/>
    </row>
    <row r="852" spans="1:26" ht="15.75" hidden="1" customHeight="1">
      <c r="A852" s="532"/>
      <c r="B852" s="532"/>
      <c r="C852" s="532"/>
      <c r="D852" s="532"/>
      <c r="E852" s="532"/>
      <c r="F852" s="532"/>
      <c r="G852" s="532"/>
      <c r="H852" s="532"/>
      <c r="I852" s="532"/>
      <c r="J852" s="532"/>
      <c r="K852" s="532"/>
      <c r="L852" s="532"/>
      <c r="M852" s="532"/>
      <c r="N852" s="532"/>
      <c r="O852" s="532"/>
      <c r="P852" s="532"/>
      <c r="Q852" s="532"/>
      <c r="R852" s="532"/>
      <c r="S852" s="532"/>
      <c r="T852" s="532"/>
      <c r="U852" s="532"/>
      <c r="V852" s="532"/>
      <c r="W852" s="532"/>
      <c r="X852" s="532"/>
      <c r="Y852" s="532"/>
      <c r="Z852" s="532"/>
    </row>
    <row r="853" spans="1:26" ht="15.75" hidden="1" customHeight="1">
      <c r="A853" s="532"/>
      <c r="B853" s="532"/>
      <c r="C853" s="532"/>
      <c r="D853" s="532"/>
      <c r="E853" s="532"/>
      <c r="F853" s="532"/>
      <c r="G853" s="532"/>
      <c r="H853" s="532"/>
      <c r="I853" s="532"/>
      <c r="J853" s="532"/>
      <c r="K853" s="532"/>
      <c r="L853" s="532"/>
      <c r="M853" s="532"/>
      <c r="N853" s="532"/>
      <c r="O853" s="532"/>
      <c r="P853" s="532"/>
      <c r="Q853" s="532"/>
      <c r="R853" s="532"/>
      <c r="S853" s="532"/>
      <c r="T853" s="532"/>
      <c r="U853" s="532"/>
      <c r="V853" s="532"/>
      <c r="W853" s="532"/>
      <c r="X853" s="532"/>
      <c r="Y853" s="532"/>
      <c r="Z853" s="532"/>
    </row>
    <row r="854" spans="1:26" ht="15.75" hidden="1" customHeight="1">
      <c r="A854" s="532"/>
      <c r="B854" s="532"/>
      <c r="C854" s="532"/>
      <c r="D854" s="532"/>
      <c r="E854" s="532"/>
      <c r="F854" s="532"/>
      <c r="G854" s="532"/>
      <c r="H854" s="532"/>
      <c r="I854" s="532"/>
      <c r="J854" s="532"/>
      <c r="K854" s="532"/>
      <c r="L854" s="532"/>
      <c r="M854" s="532"/>
      <c r="N854" s="532"/>
      <c r="O854" s="532"/>
      <c r="P854" s="532"/>
      <c r="Q854" s="532"/>
      <c r="R854" s="532"/>
      <c r="S854" s="532"/>
      <c r="T854" s="532"/>
      <c r="U854" s="532"/>
      <c r="V854" s="532"/>
      <c r="W854" s="532"/>
      <c r="X854" s="532"/>
      <c r="Y854" s="532"/>
      <c r="Z854" s="532"/>
    </row>
    <row r="855" spans="1:26" ht="15.75" hidden="1" customHeight="1">
      <c r="A855" s="532"/>
      <c r="B855" s="532"/>
      <c r="C855" s="532"/>
      <c r="D855" s="532"/>
      <c r="E855" s="532"/>
      <c r="F855" s="532"/>
      <c r="G855" s="532"/>
      <c r="H855" s="532"/>
      <c r="I855" s="532"/>
      <c r="J855" s="532"/>
      <c r="K855" s="532"/>
      <c r="L855" s="532"/>
      <c r="M855" s="532"/>
      <c r="N855" s="532"/>
      <c r="O855" s="532"/>
      <c r="P855" s="532"/>
      <c r="Q855" s="532"/>
      <c r="R855" s="532"/>
      <c r="S855" s="532"/>
      <c r="T855" s="532"/>
      <c r="U855" s="532"/>
      <c r="V855" s="532"/>
      <c r="W855" s="532"/>
      <c r="X855" s="532"/>
      <c r="Y855" s="532"/>
      <c r="Z855" s="532"/>
    </row>
    <row r="856" spans="1:26" ht="15.75" hidden="1" customHeight="1">
      <c r="A856" s="532"/>
      <c r="B856" s="532"/>
      <c r="C856" s="532"/>
      <c r="D856" s="532"/>
      <c r="E856" s="532"/>
      <c r="F856" s="532"/>
      <c r="G856" s="532"/>
      <c r="H856" s="532"/>
      <c r="I856" s="532"/>
      <c r="J856" s="532"/>
      <c r="K856" s="532"/>
      <c r="L856" s="532"/>
      <c r="M856" s="532"/>
      <c r="N856" s="532"/>
      <c r="O856" s="532"/>
      <c r="P856" s="532"/>
      <c r="Q856" s="532"/>
      <c r="R856" s="532"/>
      <c r="S856" s="532"/>
      <c r="T856" s="532"/>
      <c r="U856" s="532"/>
      <c r="V856" s="532"/>
      <c r="W856" s="532"/>
      <c r="X856" s="532"/>
      <c r="Y856" s="532"/>
      <c r="Z856" s="532"/>
    </row>
    <row r="857" spans="1:26" ht="15.75" hidden="1" customHeight="1">
      <c r="A857" s="532"/>
      <c r="B857" s="532"/>
      <c r="C857" s="532"/>
      <c r="D857" s="532"/>
      <c r="E857" s="532"/>
      <c r="F857" s="532"/>
      <c r="G857" s="532"/>
      <c r="H857" s="532"/>
      <c r="I857" s="532"/>
      <c r="J857" s="532"/>
      <c r="K857" s="532"/>
      <c r="L857" s="532"/>
      <c r="M857" s="532"/>
      <c r="N857" s="532"/>
      <c r="O857" s="532"/>
      <c r="P857" s="532"/>
      <c r="Q857" s="532"/>
      <c r="R857" s="532"/>
      <c r="S857" s="532"/>
      <c r="T857" s="532"/>
      <c r="U857" s="532"/>
      <c r="V857" s="532"/>
      <c r="W857" s="532"/>
      <c r="X857" s="532"/>
      <c r="Y857" s="532"/>
      <c r="Z857" s="532"/>
    </row>
    <row r="858" spans="1:26" ht="15.75" hidden="1" customHeight="1">
      <c r="A858" s="532"/>
      <c r="B858" s="532"/>
      <c r="C858" s="532"/>
      <c r="D858" s="532"/>
      <c r="E858" s="532"/>
      <c r="F858" s="532"/>
      <c r="G858" s="532"/>
      <c r="H858" s="532"/>
      <c r="I858" s="532"/>
      <c r="J858" s="532"/>
      <c r="K858" s="532"/>
      <c r="L858" s="532"/>
      <c r="M858" s="532"/>
      <c r="N858" s="532"/>
      <c r="O858" s="532"/>
      <c r="P858" s="532"/>
      <c r="Q858" s="532"/>
      <c r="R858" s="532"/>
      <c r="S858" s="532"/>
      <c r="T858" s="532"/>
      <c r="U858" s="532"/>
      <c r="V858" s="532"/>
      <c r="W858" s="532"/>
      <c r="X858" s="532"/>
      <c r="Y858" s="532"/>
      <c r="Z858" s="532"/>
    </row>
    <row r="859" spans="1:26" ht="15.75" hidden="1" customHeight="1">
      <c r="A859" s="532"/>
      <c r="B859" s="532"/>
      <c r="C859" s="532"/>
      <c r="D859" s="532"/>
      <c r="E859" s="532"/>
      <c r="F859" s="532"/>
      <c r="G859" s="532"/>
      <c r="H859" s="532"/>
      <c r="I859" s="532"/>
      <c r="J859" s="532"/>
      <c r="K859" s="532"/>
      <c r="L859" s="532"/>
      <c r="M859" s="532"/>
      <c r="N859" s="532"/>
      <c r="O859" s="532"/>
      <c r="P859" s="532"/>
      <c r="Q859" s="532"/>
      <c r="R859" s="532"/>
      <c r="S859" s="532"/>
      <c r="T859" s="532"/>
      <c r="U859" s="532"/>
      <c r="V859" s="532"/>
      <c r="W859" s="532"/>
      <c r="X859" s="532"/>
      <c r="Y859" s="532"/>
      <c r="Z859" s="532"/>
    </row>
    <row r="860" spans="1:26" ht="15.75" hidden="1" customHeight="1">
      <c r="A860" s="532"/>
      <c r="B860" s="532"/>
      <c r="C860" s="532"/>
      <c r="D860" s="532"/>
      <c r="E860" s="532"/>
      <c r="F860" s="532"/>
      <c r="G860" s="532"/>
      <c r="H860" s="532"/>
      <c r="I860" s="532"/>
      <c r="J860" s="532"/>
      <c r="K860" s="532"/>
      <c r="L860" s="532"/>
      <c r="M860" s="532"/>
      <c r="N860" s="532"/>
      <c r="O860" s="532"/>
      <c r="P860" s="532"/>
      <c r="Q860" s="532"/>
      <c r="R860" s="532"/>
      <c r="S860" s="532"/>
      <c r="T860" s="532"/>
      <c r="U860" s="532"/>
      <c r="V860" s="532"/>
      <c r="W860" s="532"/>
      <c r="X860" s="532"/>
      <c r="Y860" s="532"/>
      <c r="Z860" s="532"/>
    </row>
    <row r="861" spans="1:26" ht="15.75" hidden="1" customHeight="1">
      <c r="A861" s="532"/>
      <c r="B861" s="532"/>
      <c r="C861" s="532"/>
      <c r="D861" s="532"/>
      <c r="E861" s="532"/>
      <c r="F861" s="532"/>
      <c r="G861" s="532"/>
      <c r="H861" s="532"/>
      <c r="I861" s="532"/>
      <c r="J861" s="532"/>
      <c r="K861" s="532"/>
      <c r="L861" s="532"/>
      <c r="M861" s="532"/>
      <c r="N861" s="532"/>
      <c r="O861" s="532"/>
      <c r="P861" s="532"/>
      <c r="Q861" s="532"/>
      <c r="R861" s="532"/>
      <c r="S861" s="532"/>
      <c r="T861" s="532"/>
      <c r="U861" s="532"/>
      <c r="V861" s="532"/>
      <c r="W861" s="532"/>
      <c r="X861" s="532"/>
      <c r="Y861" s="532"/>
      <c r="Z861" s="532"/>
    </row>
    <row r="862" spans="1:26" ht="15.75" hidden="1" customHeight="1">
      <c r="A862" s="532"/>
      <c r="B862" s="532"/>
      <c r="C862" s="532"/>
      <c r="D862" s="532"/>
      <c r="E862" s="532"/>
      <c r="F862" s="532"/>
      <c r="G862" s="532"/>
      <c r="H862" s="532"/>
      <c r="I862" s="532"/>
      <c r="J862" s="532"/>
      <c r="K862" s="532"/>
      <c r="L862" s="532"/>
      <c r="M862" s="532"/>
      <c r="N862" s="532"/>
      <c r="O862" s="532"/>
      <c r="P862" s="532"/>
      <c r="Q862" s="532"/>
      <c r="R862" s="532"/>
      <c r="S862" s="532"/>
      <c r="T862" s="532"/>
      <c r="U862" s="532"/>
      <c r="V862" s="532"/>
      <c r="W862" s="532"/>
      <c r="X862" s="532"/>
      <c r="Y862" s="532"/>
      <c r="Z862" s="532"/>
    </row>
    <row r="863" spans="1:26" ht="15.75" hidden="1" customHeight="1">
      <c r="A863" s="532"/>
      <c r="B863" s="532"/>
      <c r="C863" s="532"/>
      <c r="D863" s="532"/>
      <c r="E863" s="532"/>
      <c r="F863" s="532"/>
      <c r="G863" s="532"/>
      <c r="H863" s="532"/>
      <c r="I863" s="532"/>
      <c r="J863" s="532"/>
      <c r="K863" s="532"/>
      <c r="L863" s="532"/>
      <c r="M863" s="532"/>
      <c r="N863" s="532"/>
      <c r="O863" s="532"/>
      <c r="P863" s="532"/>
      <c r="Q863" s="532"/>
      <c r="R863" s="532"/>
      <c r="S863" s="532"/>
      <c r="T863" s="532"/>
      <c r="U863" s="532"/>
      <c r="V863" s="532"/>
      <c r="W863" s="532"/>
      <c r="X863" s="532"/>
      <c r="Y863" s="532"/>
      <c r="Z863" s="532"/>
    </row>
    <row r="864" spans="1:26" ht="15.75" hidden="1" customHeight="1">
      <c r="A864" s="532"/>
      <c r="B864" s="532"/>
      <c r="C864" s="532"/>
      <c r="D864" s="532"/>
      <c r="E864" s="532"/>
      <c r="F864" s="532"/>
      <c r="G864" s="532"/>
      <c r="H864" s="532"/>
      <c r="I864" s="532"/>
      <c r="J864" s="532"/>
      <c r="K864" s="532"/>
      <c r="L864" s="532"/>
      <c r="M864" s="532"/>
      <c r="N864" s="532"/>
      <c r="O864" s="532"/>
      <c r="P864" s="532"/>
      <c r="Q864" s="532"/>
      <c r="R864" s="532"/>
      <c r="S864" s="532"/>
      <c r="T864" s="532"/>
      <c r="U864" s="532"/>
      <c r="V864" s="532"/>
      <c r="W864" s="532"/>
      <c r="X864" s="532"/>
      <c r="Y864" s="532"/>
      <c r="Z864" s="532"/>
    </row>
    <row r="865" spans="1:26" ht="15.75" hidden="1" customHeight="1">
      <c r="A865" s="532"/>
      <c r="B865" s="532"/>
      <c r="C865" s="532"/>
      <c r="D865" s="532"/>
      <c r="E865" s="532"/>
      <c r="F865" s="532"/>
      <c r="G865" s="532"/>
      <c r="H865" s="532"/>
      <c r="I865" s="532"/>
      <c r="J865" s="532"/>
      <c r="K865" s="532"/>
      <c r="L865" s="532"/>
      <c r="M865" s="532"/>
      <c r="N865" s="532"/>
      <c r="O865" s="532"/>
      <c r="P865" s="532"/>
      <c r="Q865" s="532"/>
      <c r="R865" s="532"/>
      <c r="S865" s="532"/>
      <c r="T865" s="532"/>
      <c r="U865" s="532"/>
      <c r="V865" s="532"/>
      <c r="W865" s="532"/>
      <c r="X865" s="532"/>
      <c r="Y865" s="532"/>
      <c r="Z865" s="532"/>
    </row>
    <row r="866" spans="1:26" ht="15.75" hidden="1" customHeight="1">
      <c r="A866" s="532"/>
      <c r="B866" s="532"/>
      <c r="C866" s="532"/>
      <c r="D866" s="532"/>
      <c r="E866" s="532"/>
      <c r="F866" s="532"/>
      <c r="G866" s="532"/>
      <c r="H866" s="532"/>
      <c r="I866" s="532"/>
      <c r="J866" s="532"/>
      <c r="K866" s="532"/>
      <c r="L866" s="532"/>
      <c r="M866" s="532"/>
      <c r="N866" s="532"/>
      <c r="O866" s="532"/>
      <c r="P866" s="532"/>
      <c r="Q866" s="532"/>
      <c r="R866" s="532"/>
      <c r="S866" s="532"/>
      <c r="T866" s="532"/>
      <c r="U866" s="532"/>
      <c r="V866" s="532"/>
      <c r="W866" s="532"/>
      <c r="X866" s="532"/>
      <c r="Y866" s="532"/>
      <c r="Z866" s="532"/>
    </row>
    <row r="867" spans="1:26" ht="15.75" hidden="1" customHeight="1">
      <c r="A867" s="532"/>
      <c r="B867" s="532"/>
      <c r="C867" s="532"/>
      <c r="D867" s="532"/>
      <c r="E867" s="532"/>
      <c r="F867" s="532"/>
      <c r="G867" s="532"/>
      <c r="H867" s="532"/>
      <c r="I867" s="532"/>
      <c r="J867" s="532"/>
      <c r="K867" s="532"/>
      <c r="L867" s="532"/>
      <c r="M867" s="532"/>
      <c r="N867" s="532"/>
      <c r="O867" s="532"/>
      <c r="P867" s="532"/>
      <c r="Q867" s="532"/>
      <c r="R867" s="532"/>
      <c r="S867" s="532"/>
      <c r="T867" s="532"/>
      <c r="U867" s="532"/>
      <c r="V867" s="532"/>
      <c r="W867" s="532"/>
      <c r="X867" s="532"/>
      <c r="Y867" s="532"/>
      <c r="Z867" s="532"/>
    </row>
    <row r="868" spans="1:26" ht="15.75" hidden="1" customHeight="1">
      <c r="A868" s="532"/>
      <c r="B868" s="532"/>
      <c r="C868" s="532"/>
      <c r="D868" s="532"/>
      <c r="E868" s="532"/>
      <c r="F868" s="532"/>
      <c r="G868" s="532"/>
      <c r="H868" s="532"/>
      <c r="I868" s="532"/>
      <c r="J868" s="532"/>
      <c r="K868" s="532"/>
      <c r="L868" s="532"/>
      <c r="M868" s="532"/>
      <c r="N868" s="532"/>
      <c r="O868" s="532"/>
      <c r="P868" s="532"/>
      <c r="Q868" s="532"/>
      <c r="R868" s="532"/>
      <c r="S868" s="532"/>
      <c r="T868" s="532"/>
      <c r="U868" s="532"/>
      <c r="V868" s="532"/>
      <c r="W868" s="532"/>
      <c r="X868" s="532"/>
      <c r="Y868" s="532"/>
      <c r="Z868" s="532"/>
    </row>
    <row r="869" spans="1:26" ht="15.75" hidden="1" customHeight="1">
      <c r="A869" s="532"/>
      <c r="B869" s="532"/>
      <c r="C869" s="532"/>
      <c r="D869" s="532"/>
      <c r="E869" s="532"/>
      <c r="F869" s="532"/>
      <c r="G869" s="532"/>
      <c r="H869" s="532"/>
      <c r="I869" s="532"/>
      <c r="J869" s="532"/>
      <c r="K869" s="532"/>
      <c r="L869" s="532"/>
      <c r="M869" s="532"/>
      <c r="N869" s="532"/>
      <c r="O869" s="532"/>
      <c r="P869" s="532"/>
      <c r="Q869" s="532"/>
      <c r="R869" s="532"/>
      <c r="S869" s="532"/>
      <c r="T869" s="532"/>
      <c r="U869" s="532"/>
      <c r="V869" s="532"/>
      <c r="W869" s="532"/>
      <c r="X869" s="532"/>
      <c r="Y869" s="532"/>
      <c r="Z869" s="532"/>
    </row>
    <row r="870" spans="1:26" ht="15.75" hidden="1" customHeight="1">
      <c r="A870" s="532"/>
      <c r="B870" s="532"/>
      <c r="C870" s="532"/>
      <c r="D870" s="532"/>
      <c r="E870" s="532"/>
      <c r="F870" s="532"/>
      <c r="G870" s="532"/>
      <c r="H870" s="532"/>
      <c r="I870" s="532"/>
      <c r="J870" s="532"/>
      <c r="K870" s="532"/>
      <c r="L870" s="532"/>
      <c r="M870" s="532"/>
      <c r="N870" s="532"/>
      <c r="O870" s="532"/>
      <c r="P870" s="532"/>
      <c r="Q870" s="532"/>
      <c r="R870" s="532"/>
      <c r="S870" s="532"/>
      <c r="T870" s="532"/>
      <c r="U870" s="532"/>
      <c r="V870" s="532"/>
      <c r="W870" s="532"/>
      <c r="X870" s="532"/>
      <c r="Y870" s="532"/>
      <c r="Z870" s="532"/>
    </row>
    <row r="871" spans="1:26" ht="15.75" hidden="1" customHeight="1">
      <c r="A871" s="532"/>
      <c r="B871" s="532"/>
      <c r="C871" s="532"/>
      <c r="D871" s="532"/>
      <c r="E871" s="532"/>
      <c r="F871" s="532"/>
      <c r="G871" s="532"/>
      <c r="H871" s="532"/>
      <c r="I871" s="532"/>
      <c r="J871" s="532"/>
      <c r="K871" s="532"/>
      <c r="L871" s="532"/>
      <c r="M871" s="532"/>
      <c r="N871" s="532"/>
      <c r="O871" s="532"/>
      <c r="P871" s="532"/>
      <c r="Q871" s="532"/>
      <c r="R871" s="532"/>
      <c r="S871" s="532"/>
      <c r="T871" s="532"/>
      <c r="U871" s="532"/>
      <c r="V871" s="532"/>
      <c r="W871" s="532"/>
      <c r="X871" s="532"/>
      <c r="Y871" s="532"/>
      <c r="Z871" s="532"/>
    </row>
    <row r="872" spans="1:26" ht="15.75" hidden="1" customHeight="1">
      <c r="A872" s="532"/>
      <c r="B872" s="532"/>
      <c r="C872" s="532"/>
      <c r="D872" s="532"/>
      <c r="E872" s="532"/>
      <c r="F872" s="532"/>
      <c r="G872" s="532"/>
      <c r="H872" s="532"/>
      <c r="I872" s="532"/>
      <c r="J872" s="532"/>
      <c r="K872" s="532"/>
      <c r="L872" s="532"/>
      <c r="M872" s="532"/>
      <c r="N872" s="532"/>
      <c r="O872" s="532"/>
      <c r="P872" s="532"/>
      <c r="Q872" s="532"/>
      <c r="R872" s="532"/>
      <c r="S872" s="532"/>
      <c r="T872" s="532"/>
      <c r="U872" s="532"/>
      <c r="V872" s="532"/>
      <c r="W872" s="532"/>
      <c r="X872" s="532"/>
      <c r="Y872" s="532"/>
      <c r="Z872" s="532"/>
    </row>
    <row r="873" spans="1:26" ht="15.75" hidden="1" customHeight="1">
      <c r="A873" s="532"/>
      <c r="B873" s="532"/>
      <c r="C873" s="532"/>
      <c r="D873" s="532"/>
      <c r="E873" s="532"/>
      <c r="F873" s="532"/>
      <c r="G873" s="532"/>
      <c r="H873" s="532"/>
      <c r="I873" s="532"/>
      <c r="J873" s="532"/>
      <c r="K873" s="532"/>
      <c r="L873" s="532"/>
      <c r="M873" s="532"/>
      <c r="N873" s="532"/>
      <c r="O873" s="532"/>
      <c r="P873" s="532"/>
      <c r="Q873" s="532"/>
      <c r="R873" s="532"/>
      <c r="S873" s="532"/>
      <c r="T873" s="532"/>
      <c r="U873" s="532"/>
      <c r="V873" s="532"/>
      <c r="W873" s="532"/>
      <c r="X873" s="532"/>
      <c r="Y873" s="532"/>
      <c r="Z873" s="532"/>
    </row>
    <row r="874" spans="1:26" ht="15.75" hidden="1" customHeight="1">
      <c r="A874" s="532"/>
      <c r="B874" s="532"/>
      <c r="C874" s="532"/>
      <c r="D874" s="532"/>
      <c r="E874" s="532"/>
      <c r="F874" s="532"/>
      <c r="G874" s="532"/>
      <c r="H874" s="532"/>
      <c r="I874" s="532"/>
      <c r="J874" s="532"/>
      <c r="K874" s="532"/>
      <c r="L874" s="532"/>
      <c r="M874" s="532"/>
      <c r="N874" s="532"/>
      <c r="O874" s="532"/>
      <c r="P874" s="532"/>
      <c r="Q874" s="532"/>
      <c r="R874" s="532"/>
      <c r="S874" s="532"/>
      <c r="T874" s="532"/>
      <c r="U874" s="532"/>
      <c r="V874" s="532"/>
      <c r="W874" s="532"/>
      <c r="X874" s="532"/>
      <c r="Y874" s="532"/>
      <c r="Z874" s="532"/>
    </row>
    <row r="875" spans="1:26" ht="15.75" hidden="1" customHeight="1">
      <c r="A875" s="532"/>
      <c r="B875" s="532"/>
      <c r="C875" s="532"/>
      <c r="D875" s="532"/>
      <c r="E875" s="532"/>
      <c r="F875" s="532"/>
      <c r="G875" s="532"/>
      <c r="H875" s="532"/>
      <c r="I875" s="532"/>
      <c r="J875" s="532"/>
      <c r="K875" s="532"/>
      <c r="L875" s="532"/>
      <c r="M875" s="532"/>
      <c r="N875" s="532"/>
      <c r="O875" s="532"/>
      <c r="P875" s="532"/>
      <c r="Q875" s="532"/>
      <c r="R875" s="532"/>
      <c r="S875" s="532"/>
      <c r="T875" s="532"/>
      <c r="U875" s="532"/>
      <c r="V875" s="532"/>
      <c r="W875" s="532"/>
      <c r="X875" s="532"/>
      <c r="Y875" s="532"/>
      <c r="Z875" s="532"/>
    </row>
    <row r="876" spans="1:26" ht="15.75" hidden="1" customHeight="1">
      <c r="A876" s="532"/>
      <c r="B876" s="532"/>
      <c r="C876" s="532"/>
      <c r="D876" s="532"/>
      <c r="E876" s="532"/>
      <c r="F876" s="532"/>
      <c r="G876" s="532"/>
      <c r="H876" s="532"/>
      <c r="I876" s="532"/>
      <c r="J876" s="532"/>
      <c r="K876" s="532"/>
      <c r="L876" s="532"/>
      <c r="M876" s="532"/>
      <c r="N876" s="532"/>
      <c r="O876" s="532"/>
      <c r="P876" s="532"/>
      <c r="Q876" s="532"/>
      <c r="R876" s="532"/>
      <c r="S876" s="532"/>
      <c r="T876" s="532"/>
      <c r="U876" s="532"/>
      <c r="V876" s="532"/>
      <c r="W876" s="532"/>
      <c r="X876" s="532"/>
      <c r="Y876" s="532"/>
      <c r="Z876" s="532"/>
    </row>
    <row r="877" spans="1:26" ht="15.75" hidden="1" customHeight="1">
      <c r="A877" s="532"/>
      <c r="B877" s="532"/>
      <c r="C877" s="532"/>
      <c r="D877" s="532"/>
      <c r="E877" s="532"/>
      <c r="F877" s="532"/>
      <c r="G877" s="532"/>
      <c r="H877" s="532"/>
      <c r="I877" s="532"/>
      <c r="J877" s="532"/>
      <c r="K877" s="532"/>
      <c r="L877" s="532"/>
      <c r="M877" s="532"/>
      <c r="N877" s="532"/>
      <c r="O877" s="532"/>
      <c r="P877" s="532"/>
      <c r="Q877" s="532"/>
      <c r="R877" s="532"/>
      <c r="S877" s="532"/>
      <c r="T877" s="532"/>
      <c r="U877" s="532"/>
      <c r="V877" s="532"/>
      <c r="W877" s="532"/>
      <c r="X877" s="532"/>
      <c r="Y877" s="532"/>
      <c r="Z877" s="532"/>
    </row>
    <row r="878" spans="1:26" ht="15.75" hidden="1" customHeight="1">
      <c r="A878" s="532"/>
      <c r="B878" s="532"/>
      <c r="C878" s="532"/>
      <c r="D878" s="532"/>
      <c r="E878" s="532"/>
      <c r="F878" s="532"/>
      <c r="G878" s="532"/>
      <c r="H878" s="532"/>
      <c r="I878" s="532"/>
      <c r="J878" s="532"/>
      <c r="K878" s="532"/>
      <c r="L878" s="532"/>
      <c r="M878" s="532"/>
      <c r="N878" s="532"/>
      <c r="O878" s="532"/>
      <c r="P878" s="532"/>
      <c r="Q878" s="532"/>
      <c r="R878" s="532"/>
      <c r="S878" s="532"/>
      <c r="T878" s="532"/>
      <c r="U878" s="532"/>
      <c r="V878" s="532"/>
      <c r="W878" s="532"/>
      <c r="X878" s="532"/>
      <c r="Y878" s="532"/>
      <c r="Z878" s="532"/>
    </row>
    <row r="879" spans="1:26" ht="15.75" hidden="1" customHeight="1">
      <c r="A879" s="532"/>
      <c r="B879" s="532"/>
      <c r="C879" s="532"/>
      <c r="D879" s="532"/>
      <c r="E879" s="532"/>
      <c r="F879" s="532"/>
      <c r="G879" s="532"/>
      <c r="H879" s="532"/>
      <c r="I879" s="532"/>
      <c r="J879" s="532"/>
      <c r="K879" s="532"/>
      <c r="L879" s="532"/>
      <c r="M879" s="532"/>
      <c r="N879" s="532"/>
      <c r="O879" s="532"/>
      <c r="P879" s="532"/>
      <c r="Q879" s="532"/>
      <c r="R879" s="532"/>
      <c r="S879" s="532"/>
      <c r="T879" s="532"/>
      <c r="U879" s="532"/>
      <c r="V879" s="532"/>
      <c r="W879" s="532"/>
      <c r="X879" s="532"/>
      <c r="Y879" s="532"/>
      <c r="Z879" s="532"/>
    </row>
    <row r="880" spans="1:26" ht="15.75" hidden="1" customHeight="1">
      <c r="A880" s="532"/>
      <c r="B880" s="532"/>
      <c r="C880" s="532"/>
      <c r="D880" s="532"/>
      <c r="E880" s="532"/>
      <c r="F880" s="532"/>
      <c r="G880" s="532"/>
      <c r="H880" s="532"/>
      <c r="I880" s="532"/>
      <c r="J880" s="532"/>
      <c r="K880" s="532"/>
      <c r="L880" s="532"/>
      <c r="M880" s="532"/>
      <c r="N880" s="532"/>
      <c r="O880" s="532"/>
      <c r="P880" s="532"/>
      <c r="Q880" s="532"/>
      <c r="R880" s="532"/>
      <c r="S880" s="532"/>
      <c r="T880" s="532"/>
      <c r="U880" s="532"/>
      <c r="V880" s="532"/>
      <c r="W880" s="532"/>
      <c r="X880" s="532"/>
      <c r="Y880" s="532"/>
      <c r="Z880" s="532"/>
    </row>
    <row r="881" spans="1:26" ht="15.75" hidden="1" customHeight="1">
      <c r="A881" s="532"/>
      <c r="B881" s="532"/>
      <c r="C881" s="532"/>
      <c r="D881" s="532"/>
      <c r="E881" s="532"/>
      <c r="F881" s="532"/>
      <c r="G881" s="532"/>
      <c r="H881" s="532"/>
      <c r="I881" s="532"/>
      <c r="J881" s="532"/>
      <c r="K881" s="532"/>
      <c r="L881" s="532"/>
      <c r="M881" s="532"/>
      <c r="N881" s="532"/>
      <c r="O881" s="532"/>
      <c r="P881" s="532"/>
      <c r="Q881" s="532"/>
      <c r="R881" s="532"/>
      <c r="S881" s="532"/>
      <c r="T881" s="532"/>
      <c r="U881" s="532"/>
      <c r="V881" s="532"/>
      <c r="W881" s="532"/>
      <c r="X881" s="532"/>
      <c r="Y881" s="532"/>
      <c r="Z881" s="532"/>
    </row>
    <row r="882" spans="1:26" ht="15.75" hidden="1" customHeight="1">
      <c r="A882" s="532"/>
      <c r="B882" s="532"/>
      <c r="C882" s="532"/>
      <c r="D882" s="532"/>
      <c r="E882" s="532"/>
      <c r="F882" s="532"/>
      <c r="G882" s="532"/>
      <c r="H882" s="532"/>
      <c r="I882" s="532"/>
      <c r="J882" s="532"/>
      <c r="K882" s="532"/>
      <c r="L882" s="532"/>
      <c r="M882" s="532"/>
      <c r="N882" s="532"/>
      <c r="O882" s="532"/>
      <c r="P882" s="532"/>
      <c r="Q882" s="532"/>
      <c r="R882" s="532"/>
      <c r="S882" s="532"/>
      <c r="T882" s="532"/>
      <c r="U882" s="532"/>
      <c r="V882" s="532"/>
      <c r="W882" s="532"/>
      <c r="X882" s="532"/>
      <c r="Y882" s="532"/>
      <c r="Z882" s="532"/>
    </row>
    <row r="883" spans="1:26" ht="15.75" hidden="1" customHeight="1">
      <c r="A883" s="532"/>
      <c r="B883" s="532"/>
      <c r="C883" s="532"/>
      <c r="D883" s="532"/>
      <c r="E883" s="532"/>
      <c r="F883" s="532"/>
      <c r="G883" s="532"/>
      <c r="H883" s="532"/>
      <c r="I883" s="532"/>
      <c r="J883" s="532"/>
      <c r="K883" s="532"/>
      <c r="L883" s="532"/>
      <c r="M883" s="532"/>
      <c r="N883" s="532"/>
      <c r="O883" s="532"/>
      <c r="P883" s="532"/>
      <c r="Q883" s="532"/>
      <c r="R883" s="532"/>
      <c r="S883" s="532"/>
      <c r="T883" s="532"/>
      <c r="U883" s="532"/>
      <c r="V883" s="532"/>
      <c r="W883" s="532"/>
      <c r="X883" s="532"/>
      <c r="Y883" s="532"/>
      <c r="Z883" s="532"/>
    </row>
    <row r="884" spans="1:26" ht="15.75" hidden="1" customHeight="1">
      <c r="A884" s="532"/>
      <c r="B884" s="532"/>
      <c r="C884" s="532"/>
      <c r="D884" s="532"/>
      <c r="E884" s="532"/>
      <c r="F884" s="532"/>
      <c r="G884" s="532"/>
      <c r="H884" s="532"/>
      <c r="I884" s="532"/>
      <c r="J884" s="532"/>
      <c r="K884" s="532"/>
      <c r="L884" s="532"/>
      <c r="M884" s="532"/>
      <c r="N884" s="532"/>
      <c r="O884" s="532"/>
      <c r="P884" s="532"/>
      <c r="Q884" s="532"/>
      <c r="R884" s="532"/>
      <c r="S884" s="532"/>
      <c r="T884" s="532"/>
      <c r="U884" s="532"/>
      <c r="V884" s="532"/>
      <c r="W884" s="532"/>
      <c r="X884" s="532"/>
      <c r="Y884" s="532"/>
      <c r="Z884" s="532"/>
    </row>
    <row r="885" spans="1:26" ht="15.75" hidden="1" customHeight="1">
      <c r="A885" s="532"/>
      <c r="B885" s="532"/>
      <c r="C885" s="532"/>
      <c r="D885" s="532"/>
      <c r="E885" s="532"/>
      <c r="F885" s="532"/>
      <c r="G885" s="532"/>
      <c r="H885" s="532"/>
      <c r="I885" s="532"/>
      <c r="J885" s="532"/>
      <c r="K885" s="532"/>
      <c r="L885" s="532"/>
      <c r="M885" s="532"/>
      <c r="N885" s="532"/>
      <c r="O885" s="532"/>
      <c r="P885" s="532"/>
      <c r="Q885" s="532"/>
      <c r="R885" s="532"/>
      <c r="S885" s="532"/>
      <c r="T885" s="532"/>
      <c r="U885" s="532"/>
      <c r="V885" s="532"/>
      <c r="W885" s="532"/>
      <c r="X885" s="532"/>
      <c r="Y885" s="532"/>
      <c r="Z885" s="532"/>
    </row>
    <row r="886" spans="1:26" ht="15.75" hidden="1" customHeight="1">
      <c r="A886" s="532"/>
      <c r="B886" s="532"/>
      <c r="C886" s="532"/>
      <c r="D886" s="532"/>
      <c r="E886" s="532"/>
      <c r="F886" s="532"/>
      <c r="G886" s="532"/>
      <c r="H886" s="532"/>
      <c r="I886" s="532"/>
      <c r="J886" s="532"/>
      <c r="K886" s="532"/>
      <c r="L886" s="532"/>
      <c r="M886" s="532"/>
      <c r="N886" s="532"/>
      <c r="O886" s="532"/>
      <c r="P886" s="532"/>
      <c r="Q886" s="532"/>
      <c r="R886" s="532"/>
      <c r="S886" s="532"/>
      <c r="T886" s="532"/>
      <c r="U886" s="532"/>
      <c r="V886" s="532"/>
      <c r="W886" s="532"/>
      <c r="X886" s="532"/>
      <c r="Y886" s="532"/>
      <c r="Z886" s="532"/>
    </row>
    <row r="887" spans="1:26" ht="15.75" hidden="1" customHeight="1">
      <c r="A887" s="532"/>
      <c r="B887" s="532"/>
      <c r="C887" s="532"/>
      <c r="D887" s="532"/>
      <c r="E887" s="532"/>
      <c r="F887" s="532"/>
      <c r="G887" s="532"/>
      <c r="H887" s="532"/>
      <c r="I887" s="532"/>
      <c r="J887" s="532"/>
      <c r="K887" s="532"/>
      <c r="L887" s="532"/>
      <c r="M887" s="532"/>
      <c r="N887" s="532"/>
      <c r="O887" s="532"/>
      <c r="P887" s="532"/>
      <c r="Q887" s="532"/>
      <c r="R887" s="532"/>
      <c r="S887" s="532"/>
      <c r="T887" s="532"/>
      <c r="U887" s="532"/>
      <c r="V887" s="532"/>
      <c r="W887" s="532"/>
      <c r="X887" s="532"/>
      <c r="Y887" s="532"/>
      <c r="Z887" s="532"/>
    </row>
    <row r="888" spans="1:26" ht="15.75" hidden="1" customHeight="1">
      <c r="A888" s="532"/>
      <c r="B888" s="532"/>
      <c r="C888" s="532"/>
      <c r="D888" s="532"/>
      <c r="E888" s="532"/>
      <c r="F888" s="532"/>
      <c r="G888" s="532"/>
      <c r="H888" s="532"/>
      <c r="I888" s="532"/>
      <c r="J888" s="532"/>
      <c r="K888" s="532"/>
      <c r="L888" s="532"/>
      <c r="M888" s="532"/>
      <c r="N888" s="532"/>
      <c r="O888" s="532"/>
      <c r="P888" s="532"/>
      <c r="Q888" s="532"/>
      <c r="R888" s="532"/>
      <c r="S888" s="532"/>
      <c r="T888" s="532"/>
      <c r="U888" s="532"/>
      <c r="V888" s="532"/>
      <c r="W888" s="532"/>
      <c r="X888" s="532"/>
      <c r="Y888" s="532"/>
      <c r="Z888" s="532"/>
    </row>
    <row r="889" spans="1:26" ht="15.75" hidden="1" customHeight="1">
      <c r="A889" s="532"/>
      <c r="B889" s="532"/>
      <c r="C889" s="532"/>
      <c r="D889" s="532"/>
      <c r="E889" s="532"/>
      <c r="F889" s="532"/>
      <c r="G889" s="532"/>
      <c r="H889" s="532"/>
      <c r="I889" s="532"/>
      <c r="J889" s="532"/>
      <c r="K889" s="532"/>
      <c r="L889" s="532"/>
      <c r="M889" s="532"/>
      <c r="N889" s="532"/>
      <c r="O889" s="532"/>
      <c r="P889" s="532"/>
      <c r="Q889" s="532"/>
      <c r="R889" s="532"/>
      <c r="S889" s="532"/>
      <c r="T889" s="532"/>
      <c r="U889" s="532"/>
      <c r="V889" s="532"/>
      <c r="W889" s="532"/>
      <c r="X889" s="532"/>
      <c r="Y889" s="532"/>
      <c r="Z889" s="532"/>
    </row>
    <row r="890" spans="1:26" ht="15.75" hidden="1" customHeight="1">
      <c r="A890" s="532"/>
      <c r="B890" s="532"/>
      <c r="C890" s="532"/>
      <c r="D890" s="532"/>
      <c r="E890" s="532"/>
      <c r="F890" s="532"/>
      <c r="G890" s="532"/>
      <c r="H890" s="532"/>
      <c r="I890" s="532"/>
      <c r="J890" s="532"/>
      <c r="K890" s="532"/>
      <c r="L890" s="532"/>
      <c r="M890" s="532"/>
      <c r="N890" s="532"/>
      <c r="O890" s="532"/>
      <c r="P890" s="532"/>
      <c r="Q890" s="532"/>
      <c r="R890" s="532"/>
      <c r="S890" s="532"/>
      <c r="T890" s="532"/>
      <c r="U890" s="532"/>
      <c r="V890" s="532"/>
      <c r="W890" s="532"/>
      <c r="X890" s="532"/>
      <c r="Y890" s="532"/>
      <c r="Z890" s="532"/>
    </row>
    <row r="891" spans="1:26" ht="15.75" hidden="1" customHeight="1">
      <c r="A891" s="532"/>
      <c r="B891" s="532"/>
      <c r="C891" s="532"/>
      <c r="D891" s="532"/>
      <c r="E891" s="532"/>
      <c r="F891" s="532"/>
      <c r="G891" s="532"/>
      <c r="H891" s="532"/>
      <c r="I891" s="532"/>
      <c r="J891" s="532"/>
      <c r="K891" s="532"/>
      <c r="L891" s="532"/>
      <c r="M891" s="532"/>
      <c r="N891" s="532"/>
      <c r="O891" s="532"/>
      <c r="P891" s="532"/>
      <c r="Q891" s="532"/>
      <c r="R891" s="532"/>
      <c r="S891" s="532"/>
      <c r="T891" s="532"/>
      <c r="U891" s="532"/>
      <c r="V891" s="532"/>
      <c r="W891" s="532"/>
      <c r="X891" s="532"/>
      <c r="Y891" s="532"/>
      <c r="Z891" s="532"/>
    </row>
    <row r="892" spans="1:26" ht="15.75" hidden="1" customHeight="1">
      <c r="A892" s="532"/>
      <c r="B892" s="532"/>
      <c r="C892" s="532"/>
      <c r="D892" s="532"/>
      <c r="E892" s="532"/>
      <c r="F892" s="532"/>
      <c r="G892" s="532"/>
      <c r="H892" s="532"/>
      <c r="I892" s="532"/>
      <c r="J892" s="532"/>
      <c r="K892" s="532"/>
      <c r="L892" s="532"/>
      <c r="M892" s="532"/>
      <c r="N892" s="532"/>
      <c r="O892" s="532"/>
      <c r="P892" s="532"/>
      <c r="Q892" s="532"/>
      <c r="R892" s="532"/>
      <c r="S892" s="532"/>
      <c r="T892" s="532"/>
      <c r="U892" s="532"/>
      <c r="V892" s="532"/>
      <c r="W892" s="532"/>
      <c r="X892" s="532"/>
      <c r="Y892" s="532"/>
      <c r="Z892" s="532"/>
    </row>
    <row r="893" spans="1:26" ht="15.75" hidden="1" customHeight="1">
      <c r="A893" s="532"/>
      <c r="B893" s="532"/>
      <c r="C893" s="532"/>
      <c r="D893" s="532"/>
      <c r="E893" s="532"/>
      <c r="F893" s="532"/>
      <c r="G893" s="532"/>
      <c r="H893" s="532"/>
      <c r="I893" s="532"/>
      <c r="J893" s="532"/>
      <c r="K893" s="532"/>
      <c r="L893" s="532"/>
      <c r="M893" s="532"/>
      <c r="N893" s="532"/>
      <c r="O893" s="532"/>
      <c r="P893" s="532"/>
      <c r="Q893" s="532"/>
      <c r="R893" s="532"/>
      <c r="S893" s="532"/>
      <c r="T893" s="532"/>
      <c r="U893" s="532"/>
      <c r="V893" s="532"/>
      <c r="W893" s="532"/>
      <c r="X893" s="532"/>
      <c r="Y893" s="532"/>
      <c r="Z893" s="532"/>
    </row>
    <row r="894" spans="1:26" ht="15.75" hidden="1" customHeight="1">
      <c r="A894" s="532"/>
      <c r="B894" s="532"/>
      <c r="C894" s="532"/>
      <c r="D894" s="532"/>
      <c r="E894" s="532"/>
      <c r="F894" s="532"/>
      <c r="G894" s="532"/>
      <c r="H894" s="532"/>
      <c r="I894" s="532"/>
      <c r="J894" s="532"/>
      <c r="K894" s="532"/>
      <c r="L894" s="532"/>
      <c r="M894" s="532"/>
      <c r="N894" s="532"/>
      <c r="O894" s="532"/>
      <c r="P894" s="532"/>
      <c r="Q894" s="532"/>
      <c r="R894" s="532"/>
      <c r="S894" s="532"/>
      <c r="T894" s="532"/>
      <c r="U894" s="532"/>
      <c r="V894" s="532"/>
      <c r="W894" s="532"/>
      <c r="X894" s="532"/>
      <c r="Y894" s="532"/>
      <c r="Z894" s="532"/>
    </row>
    <row r="895" spans="1:26" ht="15.75" hidden="1" customHeight="1">
      <c r="A895" s="532"/>
      <c r="B895" s="532"/>
      <c r="C895" s="532"/>
      <c r="D895" s="532"/>
      <c r="E895" s="532"/>
      <c r="F895" s="532"/>
      <c r="G895" s="532"/>
      <c r="H895" s="532"/>
      <c r="I895" s="532"/>
      <c r="J895" s="532"/>
      <c r="K895" s="532"/>
      <c r="L895" s="532"/>
      <c r="M895" s="532"/>
      <c r="N895" s="532"/>
      <c r="O895" s="532"/>
      <c r="P895" s="532"/>
      <c r="Q895" s="532"/>
      <c r="R895" s="532"/>
      <c r="S895" s="532"/>
      <c r="T895" s="532"/>
      <c r="U895" s="532"/>
      <c r="V895" s="532"/>
      <c r="W895" s="532"/>
      <c r="X895" s="532"/>
      <c r="Y895" s="532"/>
      <c r="Z895" s="532"/>
    </row>
    <row r="896" spans="1:26" ht="15.75" hidden="1" customHeight="1">
      <c r="A896" s="532"/>
      <c r="B896" s="532"/>
      <c r="C896" s="532"/>
      <c r="D896" s="532"/>
      <c r="E896" s="532"/>
      <c r="F896" s="532"/>
      <c r="G896" s="532"/>
      <c r="H896" s="532"/>
      <c r="I896" s="532"/>
      <c r="J896" s="532"/>
      <c r="K896" s="532"/>
      <c r="L896" s="532"/>
      <c r="M896" s="532"/>
      <c r="N896" s="532"/>
      <c r="O896" s="532"/>
      <c r="P896" s="532"/>
      <c r="Q896" s="532"/>
      <c r="R896" s="532"/>
      <c r="S896" s="532"/>
      <c r="T896" s="532"/>
      <c r="U896" s="532"/>
      <c r="V896" s="532"/>
      <c r="W896" s="532"/>
      <c r="X896" s="532"/>
      <c r="Y896" s="532"/>
      <c r="Z896" s="532"/>
    </row>
    <row r="897" spans="1:26" ht="15.75" hidden="1" customHeight="1">
      <c r="A897" s="532"/>
      <c r="B897" s="532"/>
      <c r="C897" s="532"/>
      <c r="D897" s="532"/>
      <c r="E897" s="532"/>
      <c r="F897" s="532"/>
      <c r="G897" s="532"/>
      <c r="H897" s="532"/>
      <c r="I897" s="532"/>
      <c r="J897" s="532"/>
      <c r="K897" s="532"/>
      <c r="L897" s="532"/>
      <c r="M897" s="532"/>
      <c r="N897" s="532"/>
      <c r="O897" s="532"/>
      <c r="P897" s="532"/>
      <c r="Q897" s="532"/>
      <c r="R897" s="532"/>
      <c r="S897" s="532"/>
      <c r="T897" s="532"/>
      <c r="U897" s="532"/>
      <c r="V897" s="532"/>
      <c r="W897" s="532"/>
      <c r="X897" s="532"/>
      <c r="Y897" s="532"/>
      <c r="Z897" s="532"/>
    </row>
    <row r="898" spans="1:26" ht="15.75" hidden="1" customHeight="1">
      <c r="A898" s="532"/>
      <c r="B898" s="532"/>
      <c r="C898" s="532"/>
      <c r="D898" s="532"/>
      <c r="E898" s="532"/>
      <c r="F898" s="532"/>
      <c r="G898" s="532"/>
      <c r="H898" s="532"/>
      <c r="I898" s="532"/>
      <c r="J898" s="532"/>
      <c r="K898" s="532"/>
      <c r="L898" s="532"/>
      <c r="M898" s="532"/>
      <c r="N898" s="532"/>
      <c r="O898" s="532"/>
      <c r="P898" s="532"/>
      <c r="Q898" s="532"/>
      <c r="R898" s="532"/>
      <c r="S898" s="532"/>
      <c r="T898" s="532"/>
      <c r="U898" s="532"/>
      <c r="V898" s="532"/>
      <c r="W898" s="532"/>
      <c r="X898" s="532"/>
      <c r="Y898" s="532"/>
      <c r="Z898" s="532"/>
    </row>
    <row r="899" spans="1:26" ht="15.75" hidden="1" customHeight="1">
      <c r="A899" s="532"/>
      <c r="B899" s="532"/>
      <c r="C899" s="532"/>
      <c r="D899" s="532"/>
      <c r="E899" s="532"/>
      <c r="F899" s="532"/>
      <c r="G899" s="532"/>
      <c r="H899" s="532"/>
      <c r="I899" s="532"/>
      <c r="J899" s="532"/>
      <c r="K899" s="532"/>
      <c r="L899" s="532"/>
      <c r="M899" s="532"/>
      <c r="N899" s="532"/>
      <c r="O899" s="532"/>
      <c r="P899" s="532"/>
      <c r="Q899" s="532"/>
      <c r="R899" s="532"/>
      <c r="S899" s="532"/>
      <c r="T899" s="532"/>
      <c r="U899" s="532"/>
      <c r="V899" s="532"/>
      <c r="W899" s="532"/>
      <c r="X899" s="532"/>
      <c r="Y899" s="532"/>
      <c r="Z899" s="532"/>
    </row>
    <row r="900" spans="1:26" ht="15.75" hidden="1" customHeight="1">
      <c r="A900" s="532"/>
      <c r="B900" s="532"/>
      <c r="C900" s="532"/>
      <c r="D900" s="532"/>
      <c r="E900" s="532"/>
      <c r="F900" s="532"/>
      <c r="G900" s="532"/>
      <c r="H900" s="532"/>
      <c r="I900" s="532"/>
      <c r="J900" s="532"/>
      <c r="K900" s="532"/>
      <c r="L900" s="532"/>
      <c r="M900" s="532"/>
      <c r="N900" s="532"/>
      <c r="O900" s="532"/>
      <c r="P900" s="532"/>
      <c r="Q900" s="532"/>
      <c r="R900" s="532"/>
      <c r="S900" s="532"/>
      <c r="T900" s="532"/>
      <c r="U900" s="532"/>
      <c r="V900" s="532"/>
      <c r="W900" s="532"/>
      <c r="X900" s="532"/>
      <c r="Y900" s="532"/>
      <c r="Z900" s="532"/>
    </row>
    <row r="901" spans="1:26" ht="15.75" hidden="1" customHeight="1">
      <c r="A901" s="532"/>
      <c r="B901" s="532"/>
      <c r="C901" s="532"/>
      <c r="D901" s="532"/>
      <c r="E901" s="532"/>
      <c r="F901" s="532"/>
      <c r="G901" s="532"/>
      <c r="H901" s="532"/>
      <c r="I901" s="532"/>
      <c r="J901" s="532"/>
      <c r="K901" s="532"/>
      <c r="L901" s="532"/>
      <c r="M901" s="532"/>
      <c r="N901" s="532"/>
      <c r="O901" s="532"/>
      <c r="P901" s="532"/>
      <c r="Q901" s="532"/>
      <c r="R901" s="532"/>
      <c r="S901" s="532"/>
      <c r="T901" s="532"/>
      <c r="U901" s="532"/>
      <c r="V901" s="532"/>
      <c r="W901" s="532"/>
      <c r="X901" s="532"/>
      <c r="Y901" s="532"/>
      <c r="Z901" s="532"/>
    </row>
    <row r="902" spans="1:26" ht="15.75" hidden="1" customHeight="1">
      <c r="A902" s="532"/>
      <c r="B902" s="532"/>
      <c r="C902" s="532"/>
      <c r="D902" s="532"/>
      <c r="E902" s="532"/>
      <c r="F902" s="532"/>
      <c r="G902" s="532"/>
      <c r="H902" s="532"/>
      <c r="I902" s="532"/>
      <c r="J902" s="532"/>
      <c r="K902" s="532"/>
      <c r="L902" s="532"/>
      <c r="M902" s="532"/>
      <c r="N902" s="532"/>
      <c r="O902" s="532"/>
      <c r="P902" s="532"/>
      <c r="Q902" s="532"/>
      <c r="R902" s="532"/>
      <c r="S902" s="532"/>
      <c r="T902" s="532"/>
      <c r="U902" s="532"/>
      <c r="V902" s="532"/>
      <c r="W902" s="532"/>
      <c r="X902" s="532"/>
      <c r="Y902" s="532"/>
      <c r="Z902" s="532"/>
    </row>
    <row r="903" spans="1:26" ht="15.75" hidden="1" customHeight="1">
      <c r="A903" s="532"/>
      <c r="B903" s="532"/>
      <c r="C903" s="532"/>
      <c r="D903" s="532"/>
      <c r="E903" s="532"/>
      <c r="F903" s="532"/>
      <c r="G903" s="532"/>
      <c r="H903" s="532"/>
      <c r="I903" s="532"/>
      <c r="J903" s="532"/>
      <c r="K903" s="532"/>
      <c r="L903" s="532"/>
      <c r="M903" s="532"/>
      <c r="N903" s="532"/>
      <c r="O903" s="532"/>
      <c r="P903" s="532"/>
      <c r="Q903" s="532"/>
      <c r="R903" s="532"/>
      <c r="S903" s="532"/>
      <c r="T903" s="532"/>
      <c r="U903" s="532"/>
      <c r="V903" s="532"/>
      <c r="W903" s="532"/>
      <c r="X903" s="532"/>
      <c r="Y903" s="532"/>
      <c r="Z903" s="532"/>
    </row>
    <row r="904" spans="1:26" ht="15.75" hidden="1" customHeight="1">
      <c r="A904" s="532"/>
      <c r="B904" s="532"/>
      <c r="C904" s="532"/>
      <c r="D904" s="532"/>
      <c r="E904" s="532"/>
      <c r="F904" s="532"/>
      <c r="G904" s="532"/>
      <c r="H904" s="532"/>
      <c r="I904" s="532"/>
      <c r="J904" s="532"/>
      <c r="K904" s="532"/>
      <c r="L904" s="532"/>
      <c r="M904" s="532"/>
      <c r="N904" s="532"/>
      <c r="O904" s="532"/>
      <c r="P904" s="532"/>
      <c r="Q904" s="532"/>
      <c r="R904" s="532"/>
      <c r="S904" s="532"/>
      <c r="T904" s="532"/>
      <c r="U904" s="532"/>
      <c r="V904" s="532"/>
      <c r="W904" s="532"/>
      <c r="X904" s="532"/>
      <c r="Y904" s="532"/>
      <c r="Z904" s="532"/>
    </row>
    <row r="905" spans="1:26" ht="15.75" hidden="1" customHeight="1">
      <c r="A905" s="532"/>
      <c r="B905" s="532"/>
      <c r="C905" s="532"/>
      <c r="D905" s="532"/>
      <c r="E905" s="532"/>
      <c r="F905" s="532"/>
      <c r="G905" s="532"/>
      <c r="H905" s="532"/>
      <c r="I905" s="532"/>
      <c r="J905" s="532"/>
      <c r="K905" s="532"/>
      <c r="L905" s="532"/>
      <c r="M905" s="532"/>
      <c r="N905" s="532"/>
      <c r="O905" s="532"/>
      <c r="P905" s="532"/>
      <c r="Q905" s="532"/>
      <c r="R905" s="532"/>
      <c r="S905" s="532"/>
      <c r="T905" s="532"/>
      <c r="U905" s="532"/>
      <c r="V905" s="532"/>
      <c r="W905" s="532"/>
      <c r="X905" s="532"/>
      <c r="Y905" s="532"/>
      <c r="Z905" s="532"/>
    </row>
    <row r="906" spans="1:26" ht="15.75" hidden="1" customHeight="1">
      <c r="A906" s="532"/>
      <c r="B906" s="532"/>
      <c r="C906" s="532"/>
      <c r="D906" s="532"/>
      <c r="E906" s="532"/>
      <c r="F906" s="532"/>
      <c r="G906" s="532"/>
      <c r="H906" s="532"/>
      <c r="I906" s="532"/>
      <c r="J906" s="532"/>
      <c r="K906" s="532"/>
      <c r="L906" s="532"/>
      <c r="M906" s="532"/>
      <c r="N906" s="532"/>
      <c r="O906" s="532"/>
      <c r="P906" s="532"/>
      <c r="Q906" s="532"/>
      <c r="R906" s="532"/>
      <c r="S906" s="532"/>
      <c r="T906" s="532"/>
      <c r="U906" s="532"/>
      <c r="V906" s="532"/>
      <c r="W906" s="532"/>
      <c r="X906" s="532"/>
      <c r="Y906" s="532"/>
      <c r="Z906" s="532"/>
    </row>
    <row r="907" spans="1:26" ht="15.75" hidden="1" customHeight="1">
      <c r="A907" s="532"/>
      <c r="B907" s="532"/>
      <c r="C907" s="532"/>
      <c r="D907" s="532"/>
      <c r="E907" s="532"/>
      <c r="F907" s="532"/>
      <c r="G907" s="532"/>
      <c r="H907" s="532"/>
      <c r="I907" s="532"/>
      <c r="J907" s="532"/>
      <c r="K907" s="532"/>
      <c r="L907" s="532"/>
      <c r="M907" s="532"/>
      <c r="N907" s="532"/>
      <c r="O907" s="532"/>
      <c r="P907" s="532"/>
      <c r="Q907" s="532"/>
      <c r="R907" s="532"/>
      <c r="S907" s="532"/>
      <c r="T907" s="532"/>
      <c r="U907" s="532"/>
      <c r="V907" s="532"/>
      <c r="W907" s="532"/>
      <c r="X907" s="532"/>
      <c r="Y907" s="532"/>
      <c r="Z907" s="532"/>
    </row>
    <row r="908" spans="1:26" ht="15.75" hidden="1" customHeight="1">
      <c r="A908" s="532"/>
      <c r="B908" s="532"/>
      <c r="C908" s="532"/>
      <c r="D908" s="532"/>
      <c r="E908" s="532"/>
      <c r="F908" s="532"/>
      <c r="G908" s="532"/>
      <c r="H908" s="532"/>
      <c r="I908" s="532"/>
      <c r="J908" s="532"/>
      <c r="K908" s="532"/>
      <c r="L908" s="532"/>
      <c r="M908" s="532"/>
      <c r="N908" s="532"/>
      <c r="O908" s="532"/>
      <c r="P908" s="532"/>
      <c r="Q908" s="532"/>
      <c r="R908" s="532"/>
      <c r="S908" s="532"/>
      <c r="T908" s="532"/>
      <c r="U908" s="532"/>
      <c r="V908" s="532"/>
      <c r="W908" s="532"/>
      <c r="X908" s="532"/>
      <c r="Y908" s="532"/>
      <c r="Z908" s="532"/>
    </row>
    <row r="909" spans="1:26" ht="15.75" hidden="1" customHeight="1">
      <c r="A909" s="532"/>
      <c r="B909" s="532"/>
      <c r="C909" s="532"/>
      <c r="D909" s="532"/>
      <c r="E909" s="532"/>
      <c r="F909" s="532"/>
      <c r="G909" s="532"/>
      <c r="H909" s="532"/>
      <c r="I909" s="532"/>
      <c r="J909" s="532"/>
      <c r="K909" s="532"/>
      <c r="L909" s="532"/>
      <c r="M909" s="532"/>
      <c r="N909" s="532"/>
      <c r="O909" s="532"/>
      <c r="P909" s="532"/>
      <c r="Q909" s="532"/>
      <c r="R909" s="532"/>
      <c r="S909" s="532"/>
      <c r="T909" s="532"/>
      <c r="U909" s="532"/>
      <c r="V909" s="532"/>
      <c r="W909" s="532"/>
      <c r="X909" s="532"/>
      <c r="Y909" s="532"/>
      <c r="Z909" s="532"/>
    </row>
    <row r="910" spans="1:26" ht="15.75" hidden="1" customHeight="1">
      <c r="A910" s="532"/>
      <c r="B910" s="532"/>
      <c r="C910" s="532"/>
      <c r="D910" s="532"/>
      <c r="E910" s="532"/>
      <c r="F910" s="532"/>
      <c r="G910" s="532"/>
      <c r="H910" s="532"/>
      <c r="I910" s="532"/>
      <c r="J910" s="532"/>
      <c r="K910" s="532"/>
      <c r="L910" s="532"/>
      <c r="M910" s="532"/>
      <c r="N910" s="532"/>
      <c r="O910" s="532"/>
      <c r="P910" s="532"/>
      <c r="Q910" s="532"/>
      <c r="R910" s="532"/>
      <c r="S910" s="532"/>
      <c r="T910" s="532"/>
      <c r="U910" s="532"/>
      <c r="V910" s="532"/>
      <c r="W910" s="532"/>
      <c r="X910" s="532"/>
      <c r="Y910" s="532"/>
      <c r="Z910" s="532"/>
    </row>
    <row r="911" spans="1:26" ht="15.75" hidden="1" customHeight="1">
      <c r="A911" s="532"/>
      <c r="B911" s="532"/>
      <c r="C911" s="532"/>
      <c r="D911" s="532"/>
      <c r="E911" s="532"/>
      <c r="F911" s="532"/>
      <c r="G911" s="532"/>
      <c r="H911" s="532"/>
      <c r="I911" s="532"/>
      <c r="J911" s="532"/>
      <c r="K911" s="532"/>
      <c r="L911" s="532"/>
      <c r="M911" s="532"/>
      <c r="N911" s="532"/>
      <c r="O911" s="532"/>
      <c r="P911" s="532"/>
      <c r="Q911" s="532"/>
      <c r="R911" s="532"/>
      <c r="S911" s="532"/>
      <c r="T911" s="532"/>
      <c r="U911" s="532"/>
      <c r="V911" s="532"/>
      <c r="W911" s="532"/>
      <c r="X911" s="532"/>
      <c r="Y911" s="532"/>
      <c r="Z911" s="532"/>
    </row>
    <row r="912" spans="1:26" ht="15.75" hidden="1" customHeight="1">
      <c r="A912" s="532"/>
      <c r="B912" s="532"/>
      <c r="C912" s="532"/>
      <c r="D912" s="532"/>
      <c r="E912" s="532"/>
      <c r="F912" s="532"/>
      <c r="G912" s="532"/>
      <c r="H912" s="532"/>
      <c r="I912" s="532"/>
      <c r="J912" s="532"/>
      <c r="K912" s="532"/>
      <c r="L912" s="532"/>
      <c r="M912" s="532"/>
      <c r="N912" s="532"/>
      <c r="O912" s="532"/>
      <c r="P912" s="532"/>
      <c r="Q912" s="532"/>
      <c r="R912" s="532"/>
      <c r="S912" s="532"/>
      <c r="T912" s="532"/>
      <c r="U912" s="532"/>
      <c r="V912" s="532"/>
      <c r="W912" s="532"/>
      <c r="X912" s="532"/>
      <c r="Y912" s="532"/>
      <c r="Z912" s="532"/>
    </row>
    <row r="913" spans="1:26" ht="15.75" hidden="1" customHeight="1">
      <c r="A913" s="532"/>
      <c r="B913" s="532"/>
      <c r="C913" s="532"/>
      <c r="D913" s="532"/>
      <c r="E913" s="532"/>
      <c r="F913" s="532"/>
      <c r="G913" s="532"/>
      <c r="H913" s="532"/>
      <c r="I913" s="532"/>
      <c r="J913" s="532"/>
      <c r="K913" s="532"/>
      <c r="L913" s="532"/>
      <c r="M913" s="532"/>
      <c r="N913" s="532"/>
      <c r="O913" s="532"/>
      <c r="P913" s="532"/>
      <c r="Q913" s="532"/>
      <c r="R913" s="532"/>
      <c r="S913" s="532"/>
      <c r="T913" s="532"/>
      <c r="U913" s="532"/>
      <c r="V913" s="532"/>
      <c r="W913" s="532"/>
      <c r="X913" s="532"/>
      <c r="Y913" s="532"/>
      <c r="Z913" s="532"/>
    </row>
    <row r="914" spans="1:26" ht="15.75" hidden="1" customHeight="1">
      <c r="A914" s="532"/>
      <c r="B914" s="532"/>
      <c r="C914" s="532"/>
      <c r="D914" s="532"/>
      <c r="E914" s="532"/>
      <c r="F914" s="532"/>
      <c r="G914" s="532"/>
      <c r="H914" s="532"/>
      <c r="I914" s="532"/>
      <c r="J914" s="532"/>
      <c r="K914" s="532"/>
      <c r="L914" s="532"/>
      <c r="M914" s="532"/>
      <c r="N914" s="532"/>
      <c r="O914" s="532"/>
      <c r="P914" s="532"/>
      <c r="Q914" s="532"/>
      <c r="R914" s="532"/>
      <c r="S914" s="532"/>
      <c r="T914" s="532"/>
      <c r="U914" s="532"/>
      <c r="V914" s="532"/>
      <c r="W914" s="532"/>
      <c r="X914" s="532"/>
      <c r="Y914" s="532"/>
      <c r="Z914" s="532"/>
    </row>
    <row r="915" spans="1:26" ht="15.75" hidden="1" customHeight="1">
      <c r="A915" s="532"/>
      <c r="B915" s="532"/>
      <c r="C915" s="532"/>
      <c r="D915" s="532"/>
      <c r="E915" s="532"/>
      <c r="F915" s="532"/>
      <c r="G915" s="532"/>
      <c r="H915" s="532"/>
      <c r="I915" s="532"/>
      <c r="J915" s="532"/>
      <c r="K915" s="532"/>
      <c r="L915" s="532"/>
      <c r="M915" s="532"/>
      <c r="N915" s="532"/>
      <c r="O915" s="532"/>
      <c r="P915" s="532"/>
      <c r="Q915" s="532"/>
      <c r="R915" s="532"/>
      <c r="S915" s="532"/>
      <c r="T915" s="532"/>
      <c r="U915" s="532"/>
      <c r="V915" s="532"/>
      <c r="W915" s="532"/>
      <c r="X915" s="532"/>
      <c r="Y915" s="532"/>
      <c r="Z915" s="532"/>
    </row>
    <row r="916" spans="1:26" ht="15.75" hidden="1" customHeight="1">
      <c r="A916" s="532"/>
      <c r="B916" s="532"/>
      <c r="C916" s="532"/>
      <c r="D916" s="532"/>
      <c r="E916" s="532"/>
      <c r="F916" s="532"/>
      <c r="G916" s="532"/>
      <c r="H916" s="532"/>
      <c r="I916" s="532"/>
      <c r="J916" s="532"/>
      <c r="K916" s="532"/>
      <c r="L916" s="532"/>
      <c r="M916" s="532"/>
      <c r="N916" s="532"/>
      <c r="O916" s="532"/>
      <c r="P916" s="532"/>
      <c r="Q916" s="532"/>
      <c r="R916" s="532"/>
      <c r="S916" s="532"/>
      <c r="T916" s="532"/>
      <c r="U916" s="532"/>
      <c r="V916" s="532"/>
      <c r="W916" s="532"/>
      <c r="X916" s="532"/>
      <c r="Y916" s="532"/>
      <c r="Z916" s="532"/>
    </row>
    <row r="917" spans="1:26" ht="15.75" hidden="1" customHeight="1">
      <c r="A917" s="532"/>
      <c r="B917" s="532"/>
      <c r="C917" s="532"/>
      <c r="D917" s="532"/>
      <c r="E917" s="532"/>
      <c r="F917" s="532"/>
      <c r="G917" s="532"/>
      <c r="H917" s="532"/>
      <c r="I917" s="532"/>
      <c r="J917" s="532"/>
      <c r="K917" s="532"/>
      <c r="L917" s="532"/>
      <c r="M917" s="532"/>
      <c r="N917" s="532"/>
      <c r="O917" s="532"/>
      <c r="P917" s="532"/>
      <c r="Q917" s="532"/>
      <c r="R917" s="532"/>
      <c r="S917" s="532"/>
      <c r="T917" s="532"/>
      <c r="U917" s="532"/>
      <c r="V917" s="532"/>
      <c r="W917" s="532"/>
      <c r="X917" s="532"/>
      <c r="Y917" s="532"/>
      <c r="Z917" s="532"/>
    </row>
    <row r="918" spans="1:26" ht="15.75" hidden="1" customHeight="1">
      <c r="A918" s="532"/>
      <c r="B918" s="532"/>
      <c r="C918" s="532"/>
      <c r="D918" s="532"/>
      <c r="E918" s="532"/>
      <c r="F918" s="532"/>
      <c r="G918" s="532"/>
      <c r="H918" s="532"/>
      <c r="I918" s="532"/>
      <c r="J918" s="532"/>
      <c r="K918" s="532"/>
      <c r="L918" s="532"/>
      <c r="M918" s="532"/>
      <c r="N918" s="532"/>
      <c r="O918" s="532"/>
      <c r="P918" s="532"/>
      <c r="Q918" s="532"/>
      <c r="R918" s="532"/>
      <c r="S918" s="532"/>
      <c r="T918" s="532"/>
      <c r="U918" s="532"/>
      <c r="V918" s="532"/>
      <c r="W918" s="532"/>
      <c r="X918" s="532"/>
      <c r="Y918" s="532"/>
      <c r="Z918" s="532"/>
    </row>
    <row r="919" spans="1:26" ht="15.75" hidden="1" customHeight="1">
      <c r="A919" s="532"/>
      <c r="B919" s="532"/>
      <c r="C919" s="532"/>
      <c r="D919" s="532"/>
      <c r="E919" s="532"/>
      <c r="F919" s="532"/>
      <c r="G919" s="532"/>
      <c r="H919" s="532"/>
      <c r="I919" s="532"/>
      <c r="J919" s="532"/>
      <c r="K919" s="532"/>
      <c r="L919" s="532"/>
      <c r="M919" s="532"/>
      <c r="N919" s="532"/>
      <c r="O919" s="532"/>
      <c r="P919" s="532"/>
      <c r="Q919" s="532"/>
      <c r="R919" s="532"/>
      <c r="S919" s="532"/>
      <c r="T919" s="532"/>
      <c r="U919" s="532"/>
      <c r="V919" s="532"/>
      <c r="W919" s="532"/>
      <c r="X919" s="532"/>
      <c r="Y919" s="532"/>
      <c r="Z919" s="532"/>
    </row>
    <row r="920" spans="1:26" ht="15.75" hidden="1" customHeight="1">
      <c r="A920" s="532"/>
      <c r="B920" s="532"/>
      <c r="C920" s="532"/>
      <c r="D920" s="532"/>
      <c r="E920" s="532"/>
      <c r="F920" s="532"/>
      <c r="G920" s="532"/>
      <c r="H920" s="532"/>
      <c r="I920" s="532"/>
      <c r="J920" s="532"/>
      <c r="K920" s="532"/>
      <c r="L920" s="532"/>
      <c r="M920" s="532"/>
      <c r="N920" s="532"/>
      <c r="O920" s="532"/>
      <c r="P920" s="532"/>
      <c r="Q920" s="532"/>
      <c r="R920" s="532"/>
      <c r="S920" s="532"/>
      <c r="T920" s="532"/>
      <c r="U920" s="532"/>
      <c r="V920" s="532"/>
      <c r="W920" s="532"/>
      <c r="X920" s="532"/>
      <c r="Y920" s="532"/>
      <c r="Z920" s="532"/>
    </row>
    <row r="921" spans="1:26" ht="15.75" hidden="1" customHeight="1">
      <c r="A921" s="532"/>
      <c r="B921" s="532"/>
      <c r="C921" s="532"/>
      <c r="D921" s="532"/>
      <c r="E921" s="532"/>
      <c r="F921" s="532"/>
      <c r="G921" s="532"/>
      <c r="H921" s="532"/>
      <c r="I921" s="532"/>
      <c r="J921" s="532"/>
      <c r="K921" s="532"/>
      <c r="L921" s="532"/>
      <c r="M921" s="532"/>
      <c r="N921" s="532"/>
      <c r="O921" s="532"/>
      <c r="P921" s="532"/>
      <c r="Q921" s="532"/>
      <c r="R921" s="532"/>
      <c r="S921" s="532"/>
      <c r="T921" s="532"/>
      <c r="U921" s="532"/>
      <c r="V921" s="532"/>
      <c r="W921" s="532"/>
      <c r="X921" s="532"/>
      <c r="Y921" s="532"/>
      <c r="Z921" s="532"/>
    </row>
    <row r="922" spans="1:26" ht="15.75" hidden="1" customHeight="1">
      <c r="A922" s="532"/>
      <c r="B922" s="532"/>
      <c r="C922" s="532"/>
      <c r="D922" s="532"/>
      <c r="E922" s="532"/>
      <c r="F922" s="532"/>
      <c r="G922" s="532"/>
      <c r="H922" s="532"/>
      <c r="I922" s="532"/>
      <c r="J922" s="532"/>
      <c r="K922" s="532"/>
      <c r="L922" s="532"/>
      <c r="M922" s="532"/>
      <c r="N922" s="532"/>
      <c r="O922" s="532"/>
      <c r="P922" s="532"/>
      <c r="Q922" s="532"/>
      <c r="R922" s="532"/>
      <c r="S922" s="532"/>
      <c r="T922" s="532"/>
      <c r="U922" s="532"/>
      <c r="V922" s="532"/>
      <c r="W922" s="532"/>
      <c r="X922" s="532"/>
      <c r="Y922" s="532"/>
      <c r="Z922" s="532"/>
    </row>
    <row r="923" spans="1:26" ht="15.75" hidden="1" customHeight="1">
      <c r="A923" s="532"/>
      <c r="B923" s="532"/>
      <c r="C923" s="532"/>
      <c r="D923" s="532"/>
      <c r="E923" s="532"/>
      <c r="F923" s="532"/>
      <c r="G923" s="532"/>
      <c r="H923" s="532"/>
      <c r="I923" s="532"/>
      <c r="J923" s="532"/>
      <c r="K923" s="532"/>
      <c r="L923" s="532"/>
      <c r="M923" s="532"/>
      <c r="N923" s="532"/>
      <c r="O923" s="532"/>
      <c r="P923" s="532"/>
      <c r="Q923" s="532"/>
      <c r="R923" s="532"/>
      <c r="S923" s="532"/>
      <c r="T923" s="532"/>
      <c r="U923" s="532"/>
      <c r="V923" s="532"/>
      <c r="W923" s="532"/>
      <c r="X923" s="532"/>
      <c r="Y923" s="532"/>
      <c r="Z923" s="532"/>
    </row>
    <row r="924" spans="1:26" ht="15.75" hidden="1" customHeight="1">
      <c r="A924" s="532"/>
      <c r="B924" s="532"/>
      <c r="C924" s="532"/>
      <c r="D924" s="532"/>
      <c r="E924" s="532"/>
      <c r="F924" s="532"/>
      <c r="G924" s="532"/>
      <c r="H924" s="532"/>
      <c r="I924" s="532"/>
      <c r="J924" s="532"/>
      <c r="K924" s="532"/>
      <c r="L924" s="532"/>
      <c r="M924" s="532"/>
      <c r="N924" s="532"/>
      <c r="O924" s="532"/>
      <c r="P924" s="532"/>
      <c r="Q924" s="532"/>
      <c r="R924" s="532"/>
      <c r="S924" s="532"/>
      <c r="T924" s="532"/>
      <c r="U924" s="532"/>
      <c r="V924" s="532"/>
      <c r="W924" s="532"/>
      <c r="X924" s="532"/>
      <c r="Y924" s="532"/>
      <c r="Z924" s="532"/>
    </row>
    <row r="925" spans="1:26" ht="15.75" hidden="1" customHeight="1">
      <c r="A925" s="532"/>
      <c r="B925" s="532"/>
      <c r="C925" s="532"/>
      <c r="D925" s="532"/>
      <c r="E925" s="532"/>
      <c r="F925" s="532"/>
      <c r="G925" s="532"/>
      <c r="H925" s="532"/>
      <c r="I925" s="532"/>
      <c r="J925" s="532"/>
      <c r="K925" s="532"/>
      <c r="L925" s="532"/>
      <c r="M925" s="532"/>
      <c r="N925" s="532"/>
      <c r="O925" s="532"/>
      <c r="P925" s="532"/>
      <c r="Q925" s="532"/>
      <c r="R925" s="532"/>
      <c r="S925" s="532"/>
      <c r="T925" s="532"/>
      <c r="U925" s="532"/>
      <c r="V925" s="532"/>
      <c r="W925" s="532"/>
      <c r="X925" s="532"/>
      <c r="Y925" s="532"/>
      <c r="Z925" s="532"/>
    </row>
    <row r="926" spans="1:26" ht="15.75" hidden="1" customHeight="1">
      <c r="A926" s="532"/>
      <c r="B926" s="532"/>
      <c r="C926" s="532"/>
      <c r="D926" s="532"/>
      <c r="E926" s="532"/>
      <c r="F926" s="532"/>
      <c r="G926" s="532"/>
      <c r="H926" s="532"/>
      <c r="I926" s="532"/>
      <c r="J926" s="532"/>
      <c r="K926" s="532"/>
      <c r="L926" s="532"/>
      <c r="M926" s="532"/>
      <c r="N926" s="532"/>
      <c r="O926" s="532"/>
      <c r="P926" s="532"/>
      <c r="Q926" s="532"/>
      <c r="R926" s="532"/>
      <c r="S926" s="532"/>
      <c r="T926" s="532"/>
      <c r="U926" s="532"/>
      <c r="V926" s="532"/>
      <c r="W926" s="532"/>
      <c r="X926" s="532"/>
      <c r="Y926" s="532"/>
      <c r="Z926" s="532"/>
    </row>
    <row r="927" spans="1:26" ht="15.75" hidden="1" customHeight="1">
      <c r="A927" s="532"/>
      <c r="B927" s="532"/>
      <c r="C927" s="532"/>
      <c r="D927" s="532"/>
      <c r="E927" s="532"/>
      <c r="F927" s="532"/>
      <c r="G927" s="532"/>
      <c r="H927" s="532"/>
      <c r="I927" s="532"/>
      <c r="J927" s="532"/>
      <c r="K927" s="532"/>
      <c r="L927" s="532"/>
      <c r="M927" s="532"/>
      <c r="N927" s="532"/>
      <c r="O927" s="532"/>
      <c r="P927" s="532"/>
      <c r="Q927" s="532"/>
      <c r="R927" s="532"/>
      <c r="S927" s="532"/>
      <c r="T927" s="532"/>
      <c r="U927" s="532"/>
      <c r="V927" s="532"/>
      <c r="W927" s="532"/>
      <c r="X927" s="532"/>
      <c r="Y927" s="532"/>
      <c r="Z927" s="532"/>
    </row>
    <row r="928" spans="1:26" ht="15.75" hidden="1" customHeight="1">
      <c r="A928" s="532"/>
      <c r="B928" s="532"/>
      <c r="C928" s="532"/>
      <c r="D928" s="532"/>
      <c r="E928" s="532"/>
      <c r="F928" s="532"/>
      <c r="G928" s="532"/>
      <c r="H928" s="532"/>
      <c r="I928" s="532"/>
      <c r="J928" s="532"/>
      <c r="K928" s="532"/>
      <c r="L928" s="532"/>
      <c r="M928" s="532"/>
      <c r="N928" s="532"/>
      <c r="O928" s="532"/>
      <c r="P928" s="532"/>
      <c r="Q928" s="532"/>
      <c r="R928" s="532"/>
      <c r="S928" s="532"/>
      <c r="T928" s="532"/>
      <c r="U928" s="532"/>
      <c r="V928" s="532"/>
      <c r="W928" s="532"/>
      <c r="X928" s="532"/>
      <c r="Y928" s="532"/>
      <c r="Z928" s="532"/>
    </row>
    <row r="929" spans="1:26" ht="15.75" hidden="1" customHeight="1">
      <c r="A929" s="532"/>
      <c r="B929" s="532"/>
      <c r="C929" s="532"/>
      <c r="D929" s="532"/>
      <c r="E929" s="532"/>
      <c r="F929" s="532"/>
      <c r="G929" s="532"/>
      <c r="H929" s="532"/>
      <c r="I929" s="532"/>
      <c r="J929" s="532"/>
      <c r="K929" s="532"/>
      <c r="L929" s="532"/>
      <c r="M929" s="532"/>
      <c r="N929" s="532"/>
      <c r="O929" s="532"/>
      <c r="P929" s="532"/>
      <c r="Q929" s="532"/>
      <c r="R929" s="532"/>
      <c r="S929" s="532"/>
      <c r="T929" s="532"/>
      <c r="U929" s="532"/>
      <c r="V929" s="532"/>
      <c r="W929" s="532"/>
      <c r="X929" s="532"/>
      <c r="Y929" s="532"/>
      <c r="Z929" s="532"/>
    </row>
    <row r="930" spans="1:26" ht="15.75" hidden="1" customHeight="1">
      <c r="A930" s="532"/>
      <c r="B930" s="532"/>
      <c r="C930" s="532"/>
      <c r="D930" s="532"/>
      <c r="E930" s="532"/>
      <c r="F930" s="532"/>
      <c r="G930" s="532"/>
      <c r="H930" s="532"/>
      <c r="I930" s="532"/>
      <c r="J930" s="532"/>
      <c r="K930" s="532"/>
      <c r="L930" s="532"/>
      <c r="M930" s="532"/>
      <c r="N930" s="532"/>
      <c r="O930" s="532"/>
      <c r="P930" s="532"/>
      <c r="Q930" s="532"/>
      <c r="R930" s="532"/>
      <c r="S930" s="532"/>
      <c r="T930" s="532"/>
      <c r="U930" s="532"/>
      <c r="V930" s="532"/>
      <c r="W930" s="532"/>
      <c r="X930" s="532"/>
      <c r="Y930" s="532"/>
      <c r="Z930" s="532"/>
    </row>
    <row r="931" spans="1:26" ht="15.75" hidden="1" customHeight="1">
      <c r="A931" s="532"/>
      <c r="B931" s="532"/>
      <c r="C931" s="532"/>
      <c r="D931" s="532"/>
      <c r="E931" s="532"/>
      <c r="F931" s="532"/>
      <c r="G931" s="532"/>
      <c r="H931" s="532"/>
      <c r="I931" s="532"/>
      <c r="J931" s="532"/>
      <c r="K931" s="532"/>
      <c r="L931" s="532"/>
      <c r="M931" s="532"/>
      <c r="N931" s="532"/>
      <c r="O931" s="532"/>
      <c r="P931" s="532"/>
      <c r="Q931" s="532"/>
      <c r="R931" s="532"/>
      <c r="S931" s="532"/>
      <c r="T931" s="532"/>
      <c r="U931" s="532"/>
      <c r="V931" s="532"/>
      <c r="W931" s="532"/>
      <c r="X931" s="532"/>
      <c r="Y931" s="532"/>
      <c r="Z931" s="532"/>
    </row>
    <row r="932" spans="1:26" ht="15.75" hidden="1" customHeight="1">
      <c r="A932" s="532"/>
      <c r="B932" s="532"/>
      <c r="C932" s="532"/>
      <c r="D932" s="532"/>
      <c r="E932" s="532"/>
      <c r="F932" s="532"/>
      <c r="G932" s="532"/>
      <c r="H932" s="532"/>
      <c r="I932" s="532"/>
      <c r="J932" s="532"/>
      <c r="K932" s="532"/>
      <c r="L932" s="532"/>
      <c r="M932" s="532"/>
      <c r="N932" s="532"/>
      <c r="O932" s="532"/>
      <c r="P932" s="532"/>
      <c r="Q932" s="532"/>
      <c r="R932" s="532"/>
      <c r="S932" s="532"/>
      <c r="T932" s="532"/>
      <c r="U932" s="532"/>
      <c r="V932" s="532"/>
      <c r="W932" s="532"/>
      <c r="X932" s="532"/>
      <c r="Y932" s="532"/>
      <c r="Z932" s="532"/>
    </row>
    <row r="933" spans="1:26" ht="15.75" hidden="1" customHeight="1">
      <c r="A933" s="532"/>
      <c r="B933" s="532"/>
      <c r="C933" s="532"/>
      <c r="D933" s="532"/>
      <c r="E933" s="532"/>
      <c r="F933" s="532"/>
      <c r="G933" s="532"/>
      <c r="H933" s="532"/>
      <c r="I933" s="532"/>
      <c r="J933" s="532"/>
      <c r="K933" s="532"/>
      <c r="L933" s="532"/>
      <c r="M933" s="532"/>
      <c r="N933" s="532"/>
      <c r="O933" s="532"/>
      <c r="P933" s="532"/>
      <c r="Q933" s="532"/>
      <c r="R933" s="532"/>
      <c r="S933" s="532"/>
      <c r="T933" s="532"/>
      <c r="U933" s="532"/>
      <c r="V933" s="532"/>
      <c r="W933" s="532"/>
      <c r="X933" s="532"/>
      <c r="Y933" s="532"/>
      <c r="Z933" s="532"/>
    </row>
    <row r="934" spans="1:26" ht="15.75" hidden="1" customHeight="1">
      <c r="A934" s="532"/>
      <c r="B934" s="532"/>
      <c r="C934" s="532"/>
      <c r="D934" s="532"/>
      <c r="E934" s="532"/>
      <c r="F934" s="532"/>
      <c r="G934" s="532"/>
      <c r="H934" s="532"/>
      <c r="I934" s="532"/>
      <c r="J934" s="532"/>
      <c r="K934" s="532"/>
      <c r="L934" s="532"/>
      <c r="M934" s="532"/>
      <c r="N934" s="532"/>
      <c r="O934" s="532"/>
      <c r="P934" s="532"/>
      <c r="Q934" s="532"/>
      <c r="R934" s="532"/>
      <c r="S934" s="532"/>
      <c r="T934" s="532"/>
      <c r="U934" s="532"/>
      <c r="V934" s="532"/>
      <c r="W934" s="532"/>
      <c r="X934" s="532"/>
      <c r="Y934" s="532"/>
      <c r="Z934" s="532"/>
    </row>
    <row r="935" spans="1:26" ht="15.75" hidden="1" customHeight="1">
      <c r="A935" s="532"/>
      <c r="B935" s="532"/>
      <c r="C935" s="532"/>
      <c r="D935" s="532"/>
      <c r="E935" s="532"/>
      <c r="F935" s="532"/>
      <c r="G935" s="532"/>
      <c r="H935" s="532"/>
      <c r="I935" s="532"/>
      <c r="J935" s="532"/>
      <c r="K935" s="532"/>
      <c r="L935" s="532"/>
      <c r="M935" s="532"/>
      <c r="N935" s="532"/>
      <c r="O935" s="532"/>
      <c r="P935" s="532"/>
      <c r="Q935" s="532"/>
      <c r="R935" s="532"/>
      <c r="S935" s="532"/>
      <c r="T935" s="532"/>
      <c r="U935" s="532"/>
      <c r="V935" s="532"/>
      <c r="W935" s="532"/>
      <c r="X935" s="532"/>
      <c r="Y935" s="532"/>
      <c r="Z935" s="532"/>
    </row>
    <row r="936" spans="1:26" ht="15.75" hidden="1" customHeight="1">
      <c r="A936" s="532"/>
      <c r="B936" s="532"/>
      <c r="C936" s="532"/>
      <c r="D936" s="532"/>
      <c r="E936" s="532"/>
      <c r="F936" s="532"/>
      <c r="G936" s="532"/>
      <c r="H936" s="532"/>
      <c r="I936" s="532"/>
      <c r="J936" s="532"/>
      <c r="K936" s="532"/>
      <c r="L936" s="532"/>
      <c r="M936" s="532"/>
      <c r="N936" s="532"/>
      <c r="O936" s="532"/>
      <c r="P936" s="532"/>
      <c r="Q936" s="532"/>
      <c r="R936" s="532"/>
      <c r="S936" s="532"/>
      <c r="T936" s="532"/>
      <c r="U936" s="532"/>
      <c r="V936" s="532"/>
      <c r="W936" s="532"/>
      <c r="X936" s="532"/>
      <c r="Y936" s="532"/>
      <c r="Z936" s="532"/>
    </row>
    <row r="937" spans="1:26" ht="15.75" hidden="1" customHeight="1">
      <c r="A937" s="532"/>
      <c r="B937" s="532"/>
      <c r="C937" s="532"/>
      <c r="D937" s="532"/>
      <c r="E937" s="532"/>
      <c r="F937" s="532"/>
      <c r="G937" s="532"/>
      <c r="H937" s="532"/>
      <c r="I937" s="532"/>
      <c r="J937" s="532"/>
      <c r="K937" s="532"/>
      <c r="L937" s="532"/>
      <c r="M937" s="532"/>
      <c r="N937" s="532"/>
      <c r="O937" s="532"/>
      <c r="P937" s="532"/>
      <c r="Q937" s="532"/>
      <c r="R937" s="532"/>
      <c r="S937" s="532"/>
      <c r="T937" s="532"/>
      <c r="U937" s="532"/>
      <c r="V937" s="532"/>
      <c r="W937" s="532"/>
      <c r="X937" s="532"/>
      <c r="Y937" s="532"/>
      <c r="Z937" s="532"/>
    </row>
    <row r="938" spans="1:26" ht="15.75" hidden="1" customHeight="1">
      <c r="A938" s="532"/>
      <c r="B938" s="532"/>
      <c r="C938" s="532"/>
      <c r="D938" s="532"/>
      <c r="E938" s="532"/>
      <c r="F938" s="532"/>
      <c r="G938" s="532"/>
      <c r="H938" s="532"/>
      <c r="I938" s="532"/>
      <c r="J938" s="532"/>
      <c r="K938" s="532"/>
      <c r="L938" s="532"/>
      <c r="M938" s="532"/>
      <c r="N938" s="532"/>
      <c r="O938" s="532"/>
      <c r="P938" s="532"/>
      <c r="Q938" s="532"/>
      <c r="R938" s="532"/>
      <c r="S938" s="532"/>
      <c r="T938" s="532"/>
      <c r="U938" s="532"/>
      <c r="V938" s="532"/>
      <c r="W938" s="532"/>
      <c r="X938" s="532"/>
      <c r="Y938" s="532"/>
      <c r="Z938" s="532"/>
    </row>
    <row r="939" spans="1:26" ht="15.75" hidden="1" customHeight="1">
      <c r="A939" s="532"/>
      <c r="B939" s="532"/>
      <c r="C939" s="532"/>
      <c r="D939" s="532"/>
      <c r="E939" s="532"/>
      <c r="F939" s="532"/>
      <c r="G939" s="532"/>
      <c r="H939" s="532"/>
      <c r="I939" s="532"/>
      <c r="J939" s="532"/>
      <c r="K939" s="532"/>
      <c r="L939" s="532"/>
      <c r="M939" s="532"/>
      <c r="N939" s="532"/>
      <c r="O939" s="532"/>
      <c r="P939" s="532"/>
      <c r="Q939" s="532"/>
      <c r="R939" s="532"/>
      <c r="S939" s="532"/>
      <c r="T939" s="532"/>
      <c r="U939" s="532"/>
      <c r="V939" s="532"/>
      <c r="W939" s="532"/>
      <c r="X939" s="532"/>
      <c r="Y939" s="532"/>
      <c r="Z939" s="532"/>
    </row>
    <row r="940" spans="1:26" ht="15.75" hidden="1" customHeight="1">
      <c r="A940" s="532"/>
      <c r="B940" s="532"/>
      <c r="C940" s="532"/>
      <c r="D940" s="532"/>
      <c r="E940" s="532"/>
      <c r="F940" s="532"/>
      <c r="G940" s="532"/>
      <c r="H940" s="532"/>
      <c r="I940" s="532"/>
      <c r="J940" s="532"/>
      <c r="K940" s="532"/>
      <c r="L940" s="532"/>
      <c r="M940" s="532"/>
      <c r="N940" s="532"/>
      <c r="O940" s="532"/>
      <c r="P940" s="532"/>
      <c r="Q940" s="532"/>
      <c r="R940" s="532"/>
      <c r="S940" s="532"/>
      <c r="T940" s="532"/>
      <c r="U940" s="532"/>
      <c r="V940" s="532"/>
      <c r="W940" s="532"/>
      <c r="X940" s="532"/>
      <c r="Y940" s="532"/>
      <c r="Z940" s="532"/>
    </row>
    <row r="941" spans="1:26" ht="15.75" hidden="1" customHeight="1">
      <c r="A941" s="532"/>
      <c r="B941" s="532"/>
      <c r="C941" s="532"/>
      <c r="D941" s="532"/>
      <c r="E941" s="532"/>
      <c r="F941" s="532"/>
      <c r="G941" s="532"/>
      <c r="H941" s="532"/>
      <c r="I941" s="532"/>
      <c r="J941" s="532"/>
      <c r="K941" s="532"/>
      <c r="L941" s="532"/>
      <c r="M941" s="532"/>
      <c r="N941" s="532"/>
      <c r="O941" s="532"/>
      <c r="P941" s="532"/>
      <c r="Q941" s="532"/>
      <c r="R941" s="532"/>
      <c r="S941" s="532"/>
      <c r="T941" s="532"/>
      <c r="U941" s="532"/>
      <c r="V941" s="532"/>
      <c r="W941" s="532"/>
      <c r="X941" s="532"/>
      <c r="Y941" s="532"/>
      <c r="Z941" s="532"/>
    </row>
    <row r="942" spans="1:26" ht="15.75" hidden="1" customHeight="1">
      <c r="A942" s="532"/>
      <c r="B942" s="532"/>
      <c r="C942" s="532"/>
      <c r="D942" s="532"/>
      <c r="E942" s="532"/>
      <c r="F942" s="532"/>
      <c r="G942" s="532"/>
      <c r="H942" s="532"/>
      <c r="I942" s="532"/>
      <c r="J942" s="532"/>
      <c r="K942" s="532"/>
      <c r="L942" s="532"/>
      <c r="M942" s="532"/>
      <c r="N942" s="532"/>
      <c r="O942" s="532"/>
      <c r="P942" s="532"/>
      <c r="Q942" s="532"/>
      <c r="R942" s="532"/>
      <c r="S942" s="532"/>
      <c r="T942" s="532"/>
      <c r="U942" s="532"/>
      <c r="V942" s="532"/>
      <c r="W942" s="532"/>
      <c r="X942" s="532"/>
      <c r="Y942" s="532"/>
      <c r="Z942" s="532"/>
    </row>
    <row r="943" spans="1:26" ht="15.75" hidden="1" customHeight="1">
      <c r="A943" s="532"/>
      <c r="B943" s="532"/>
      <c r="C943" s="532"/>
      <c r="D943" s="532"/>
      <c r="E943" s="532"/>
      <c r="F943" s="532"/>
      <c r="G943" s="532"/>
      <c r="H943" s="532"/>
      <c r="I943" s="532"/>
      <c r="J943" s="532"/>
      <c r="K943" s="532"/>
      <c r="L943" s="532"/>
      <c r="M943" s="532"/>
      <c r="N943" s="532"/>
      <c r="O943" s="532"/>
      <c r="P943" s="532"/>
      <c r="Q943" s="532"/>
      <c r="R943" s="532"/>
      <c r="S943" s="532"/>
      <c r="T943" s="532"/>
      <c r="U943" s="532"/>
      <c r="V943" s="532"/>
      <c r="W943" s="532"/>
      <c r="X943" s="532"/>
      <c r="Y943" s="532"/>
      <c r="Z943" s="532"/>
    </row>
    <row r="944" spans="1:26" ht="15.75" hidden="1" customHeight="1">
      <c r="A944" s="532"/>
      <c r="B944" s="532"/>
      <c r="C944" s="532"/>
      <c r="D944" s="532"/>
      <c r="E944" s="532"/>
      <c r="F944" s="532"/>
      <c r="G944" s="532"/>
      <c r="H944" s="532"/>
      <c r="I944" s="532"/>
      <c r="J944" s="532"/>
      <c r="K944" s="532"/>
      <c r="L944" s="532"/>
      <c r="M944" s="532"/>
      <c r="N944" s="532"/>
      <c r="O944" s="532"/>
      <c r="P944" s="532"/>
      <c r="Q944" s="532"/>
      <c r="R944" s="532"/>
      <c r="S944" s="532"/>
      <c r="T944" s="532"/>
      <c r="U944" s="532"/>
      <c r="V944" s="532"/>
      <c r="W944" s="532"/>
      <c r="X944" s="532"/>
      <c r="Y944" s="532"/>
      <c r="Z944" s="532"/>
    </row>
    <row r="945" spans="1:26" ht="15.75" hidden="1" customHeight="1">
      <c r="A945" s="532"/>
      <c r="B945" s="532"/>
      <c r="C945" s="532"/>
      <c r="D945" s="532"/>
      <c r="E945" s="532"/>
      <c r="F945" s="532"/>
      <c r="G945" s="532"/>
      <c r="H945" s="532"/>
      <c r="I945" s="532"/>
      <c r="J945" s="532"/>
      <c r="K945" s="532"/>
      <c r="L945" s="532"/>
      <c r="M945" s="532"/>
      <c r="N945" s="532"/>
      <c r="O945" s="532"/>
      <c r="P945" s="532"/>
      <c r="Q945" s="532"/>
      <c r="R945" s="532"/>
      <c r="S945" s="532"/>
      <c r="T945" s="532"/>
      <c r="U945" s="532"/>
      <c r="V945" s="532"/>
      <c r="W945" s="532"/>
      <c r="X945" s="532"/>
      <c r="Y945" s="532"/>
      <c r="Z945" s="532"/>
    </row>
    <row r="946" spans="1:26" ht="15.75" hidden="1" customHeight="1">
      <c r="A946" s="532"/>
      <c r="B946" s="532"/>
      <c r="C946" s="532"/>
      <c r="D946" s="532"/>
      <c r="E946" s="532"/>
      <c r="F946" s="532"/>
      <c r="G946" s="532"/>
      <c r="H946" s="532"/>
      <c r="I946" s="532"/>
      <c r="J946" s="532"/>
      <c r="K946" s="532"/>
      <c r="L946" s="532"/>
      <c r="M946" s="532"/>
      <c r="N946" s="532"/>
      <c r="O946" s="532"/>
      <c r="P946" s="532"/>
      <c r="Q946" s="532"/>
      <c r="R946" s="532"/>
      <c r="S946" s="532"/>
      <c r="T946" s="532"/>
      <c r="U946" s="532"/>
      <c r="V946" s="532"/>
      <c r="W946" s="532"/>
      <c r="X946" s="532"/>
      <c r="Y946" s="532"/>
      <c r="Z946" s="532"/>
    </row>
    <row r="947" spans="1:26" ht="15.75" hidden="1" customHeight="1">
      <c r="A947" s="532"/>
      <c r="B947" s="532"/>
      <c r="C947" s="532"/>
      <c r="D947" s="532"/>
      <c r="E947" s="532"/>
      <c r="F947" s="532"/>
      <c r="G947" s="532"/>
      <c r="H947" s="532"/>
      <c r="I947" s="532"/>
      <c r="J947" s="532"/>
      <c r="K947" s="532"/>
      <c r="L947" s="532"/>
      <c r="M947" s="532"/>
      <c r="N947" s="532"/>
      <c r="O947" s="532"/>
      <c r="P947" s="532"/>
      <c r="Q947" s="532"/>
      <c r="R947" s="532"/>
      <c r="S947" s="532"/>
      <c r="T947" s="532"/>
      <c r="U947" s="532"/>
      <c r="V947" s="532"/>
      <c r="W947" s="532"/>
      <c r="X947" s="532"/>
      <c r="Y947" s="532"/>
      <c r="Z947" s="532"/>
    </row>
    <row r="948" spans="1:26" ht="15.75" hidden="1" customHeight="1">
      <c r="A948" s="532"/>
      <c r="B948" s="532"/>
      <c r="C948" s="532"/>
      <c r="D948" s="532"/>
      <c r="E948" s="532"/>
      <c r="F948" s="532"/>
      <c r="G948" s="532"/>
      <c r="H948" s="532"/>
      <c r="I948" s="532"/>
      <c r="J948" s="532"/>
      <c r="K948" s="532"/>
      <c r="L948" s="532"/>
      <c r="M948" s="532"/>
      <c r="N948" s="532"/>
      <c r="O948" s="532"/>
      <c r="P948" s="532"/>
      <c r="Q948" s="532"/>
      <c r="R948" s="532"/>
      <c r="S948" s="532"/>
      <c r="T948" s="532"/>
      <c r="U948" s="532"/>
      <c r="V948" s="532"/>
      <c r="W948" s="532"/>
      <c r="X948" s="532"/>
      <c r="Y948" s="532"/>
      <c r="Z948" s="532"/>
    </row>
    <row r="949" spans="1:26" ht="15.75" hidden="1" customHeight="1">
      <c r="A949" s="532"/>
      <c r="B949" s="532"/>
      <c r="C949" s="532"/>
      <c r="D949" s="532"/>
      <c r="E949" s="532"/>
      <c r="F949" s="532"/>
      <c r="G949" s="532"/>
      <c r="H949" s="532"/>
      <c r="I949" s="532"/>
      <c r="J949" s="532"/>
      <c r="K949" s="532"/>
      <c r="L949" s="532"/>
      <c r="M949" s="532"/>
      <c r="N949" s="532"/>
      <c r="O949" s="532"/>
      <c r="P949" s="532"/>
      <c r="Q949" s="532"/>
      <c r="R949" s="532"/>
      <c r="S949" s="532"/>
      <c r="T949" s="532"/>
      <c r="U949" s="532"/>
      <c r="V949" s="532"/>
      <c r="W949" s="532"/>
      <c r="X949" s="532"/>
      <c r="Y949" s="532"/>
      <c r="Z949" s="532"/>
    </row>
    <row r="950" spans="1:26" ht="15.75" hidden="1" customHeight="1">
      <c r="A950" s="532"/>
      <c r="B950" s="532"/>
      <c r="C950" s="532"/>
      <c r="D950" s="532"/>
      <c r="E950" s="532"/>
      <c r="F950" s="532"/>
      <c r="G950" s="532"/>
      <c r="H950" s="532"/>
      <c r="I950" s="532"/>
      <c r="J950" s="532"/>
      <c r="K950" s="532"/>
      <c r="L950" s="532"/>
      <c r="M950" s="532"/>
      <c r="N950" s="532"/>
      <c r="O950" s="532"/>
      <c r="P950" s="532"/>
      <c r="Q950" s="532"/>
      <c r="R950" s="532"/>
      <c r="S950" s="532"/>
      <c r="T950" s="532"/>
      <c r="U950" s="532"/>
      <c r="V950" s="532"/>
      <c r="W950" s="532"/>
      <c r="X950" s="532"/>
      <c r="Y950" s="532"/>
      <c r="Z950" s="532"/>
    </row>
    <row r="951" spans="1:26" ht="15.75" hidden="1" customHeight="1">
      <c r="A951" s="532"/>
      <c r="B951" s="532"/>
      <c r="C951" s="532"/>
      <c r="D951" s="532"/>
      <c r="E951" s="532"/>
      <c r="F951" s="532"/>
      <c r="G951" s="532"/>
      <c r="H951" s="532"/>
      <c r="I951" s="532"/>
      <c r="J951" s="532"/>
      <c r="K951" s="532"/>
      <c r="L951" s="532"/>
      <c r="M951" s="532"/>
      <c r="N951" s="532"/>
      <c r="O951" s="532"/>
      <c r="P951" s="532"/>
      <c r="Q951" s="532"/>
      <c r="R951" s="532"/>
      <c r="S951" s="532"/>
      <c r="T951" s="532"/>
      <c r="U951" s="532"/>
      <c r="V951" s="532"/>
      <c r="W951" s="532"/>
      <c r="X951" s="532"/>
      <c r="Y951" s="532"/>
      <c r="Z951" s="532"/>
    </row>
    <row r="952" spans="1:26" ht="15.75" hidden="1" customHeight="1">
      <c r="A952" s="532"/>
      <c r="B952" s="532"/>
      <c r="C952" s="532"/>
      <c r="D952" s="532"/>
      <c r="E952" s="532"/>
      <c r="F952" s="532"/>
      <c r="G952" s="532"/>
      <c r="H952" s="532"/>
      <c r="I952" s="532"/>
      <c r="J952" s="532"/>
      <c r="K952" s="532"/>
      <c r="L952" s="532"/>
      <c r="M952" s="532"/>
      <c r="N952" s="532"/>
      <c r="O952" s="532"/>
      <c r="P952" s="532"/>
      <c r="Q952" s="532"/>
      <c r="R952" s="532"/>
      <c r="S952" s="532"/>
      <c r="T952" s="532"/>
      <c r="U952" s="532"/>
      <c r="V952" s="532"/>
      <c r="W952" s="532"/>
      <c r="X952" s="532"/>
      <c r="Y952" s="532"/>
      <c r="Z952" s="532"/>
    </row>
    <row r="953" spans="1:26" ht="15.75" hidden="1" customHeight="1">
      <c r="A953" s="532"/>
      <c r="B953" s="532"/>
      <c r="C953" s="532"/>
      <c r="D953" s="532"/>
      <c r="E953" s="532"/>
      <c r="F953" s="532"/>
      <c r="G953" s="532"/>
      <c r="H953" s="532"/>
      <c r="I953" s="532"/>
      <c r="J953" s="532"/>
      <c r="K953" s="532"/>
      <c r="L953" s="532"/>
      <c r="M953" s="532"/>
      <c r="N953" s="532"/>
      <c r="O953" s="532"/>
      <c r="P953" s="532"/>
      <c r="Q953" s="532"/>
      <c r="R953" s="532"/>
      <c r="S953" s="532"/>
      <c r="T953" s="532"/>
      <c r="U953" s="532"/>
      <c r="V953" s="532"/>
      <c r="W953" s="532"/>
      <c r="X953" s="532"/>
      <c r="Y953" s="532"/>
      <c r="Z953" s="532"/>
    </row>
    <row r="954" spans="1:26" ht="15.75" hidden="1" customHeight="1">
      <c r="A954" s="532"/>
      <c r="B954" s="532"/>
      <c r="C954" s="532"/>
      <c r="D954" s="532"/>
      <c r="E954" s="532"/>
      <c r="F954" s="532"/>
      <c r="G954" s="532"/>
      <c r="H954" s="532"/>
      <c r="I954" s="532"/>
      <c r="J954" s="532"/>
      <c r="K954" s="532"/>
      <c r="L954" s="532"/>
      <c r="M954" s="532"/>
      <c r="N954" s="532"/>
      <c r="O954" s="532"/>
      <c r="P954" s="532"/>
      <c r="Q954" s="532"/>
      <c r="R954" s="532"/>
      <c r="S954" s="532"/>
      <c r="T954" s="532"/>
      <c r="U954" s="532"/>
      <c r="V954" s="532"/>
      <c r="W954" s="532"/>
      <c r="X954" s="532"/>
      <c r="Y954" s="532"/>
      <c r="Z954" s="532"/>
    </row>
    <row r="955" spans="1:26" ht="15.75" hidden="1" customHeight="1">
      <c r="A955" s="532"/>
      <c r="B955" s="532"/>
      <c r="C955" s="532"/>
      <c r="D955" s="532"/>
      <c r="E955" s="532"/>
      <c r="F955" s="532"/>
      <c r="G955" s="532"/>
      <c r="H955" s="532"/>
      <c r="I955" s="532"/>
      <c r="J955" s="532"/>
      <c r="K955" s="532"/>
      <c r="L955" s="532"/>
      <c r="M955" s="532"/>
      <c r="N955" s="532"/>
      <c r="O955" s="532"/>
      <c r="P955" s="532"/>
      <c r="Q955" s="532"/>
      <c r="R955" s="532"/>
      <c r="S955" s="532"/>
      <c r="T955" s="532"/>
      <c r="U955" s="532"/>
      <c r="V955" s="532"/>
      <c r="W955" s="532"/>
      <c r="X955" s="532"/>
      <c r="Y955" s="532"/>
      <c r="Z955" s="532"/>
    </row>
    <row r="956" spans="1:26" ht="15.75" hidden="1" customHeight="1">
      <c r="A956" s="532"/>
      <c r="B956" s="532"/>
      <c r="C956" s="532"/>
      <c r="D956" s="532"/>
      <c r="E956" s="532"/>
      <c r="F956" s="532"/>
      <c r="G956" s="532"/>
      <c r="H956" s="532"/>
      <c r="I956" s="532"/>
      <c r="J956" s="532"/>
      <c r="K956" s="532"/>
      <c r="L956" s="532"/>
      <c r="M956" s="532"/>
      <c r="N956" s="532"/>
      <c r="O956" s="532"/>
      <c r="P956" s="532"/>
      <c r="Q956" s="532"/>
      <c r="R956" s="532"/>
      <c r="S956" s="532"/>
      <c r="T956" s="532"/>
      <c r="U956" s="532"/>
      <c r="V956" s="532"/>
      <c r="W956" s="532"/>
      <c r="X956" s="532"/>
      <c r="Y956" s="532"/>
      <c r="Z956" s="532"/>
    </row>
    <row r="957" spans="1:26" ht="15.75" hidden="1" customHeight="1">
      <c r="A957" s="532"/>
      <c r="B957" s="532"/>
      <c r="C957" s="532"/>
      <c r="D957" s="532"/>
      <c r="E957" s="532"/>
      <c r="F957" s="532"/>
      <c r="G957" s="532"/>
      <c r="H957" s="532"/>
      <c r="I957" s="532"/>
      <c r="J957" s="532"/>
      <c r="K957" s="532"/>
      <c r="L957" s="532"/>
      <c r="M957" s="532"/>
      <c r="N957" s="532"/>
      <c r="O957" s="532"/>
      <c r="P957" s="532"/>
      <c r="Q957" s="532"/>
      <c r="R957" s="532"/>
      <c r="S957" s="532"/>
      <c r="T957" s="532"/>
      <c r="U957" s="532"/>
      <c r="V957" s="532"/>
      <c r="W957" s="532"/>
      <c r="X957" s="532"/>
      <c r="Y957" s="532"/>
      <c r="Z957" s="532"/>
    </row>
    <row r="958" spans="1:26" ht="15.75" hidden="1" customHeight="1">
      <c r="A958" s="532"/>
      <c r="B958" s="532"/>
      <c r="C958" s="532"/>
      <c r="D958" s="532"/>
      <c r="E958" s="532"/>
      <c r="F958" s="532"/>
      <c r="G958" s="532"/>
      <c r="H958" s="532"/>
      <c r="I958" s="532"/>
      <c r="J958" s="532"/>
      <c r="K958" s="532"/>
      <c r="L958" s="532"/>
      <c r="M958" s="532"/>
      <c r="N958" s="532"/>
      <c r="O958" s="532"/>
      <c r="P958" s="532"/>
      <c r="Q958" s="532"/>
      <c r="R958" s="532"/>
      <c r="S958" s="532"/>
      <c r="T958" s="532"/>
      <c r="U958" s="532"/>
      <c r="V958" s="532"/>
      <c r="W958" s="532"/>
      <c r="X958" s="532"/>
      <c r="Y958" s="532"/>
      <c r="Z958" s="532"/>
    </row>
    <row r="959" spans="1:26" ht="15.75" hidden="1" customHeight="1">
      <c r="A959" s="532"/>
      <c r="B959" s="532"/>
      <c r="C959" s="532"/>
      <c r="D959" s="532"/>
      <c r="E959" s="532"/>
      <c r="F959" s="532"/>
      <c r="G959" s="532"/>
      <c r="H959" s="532"/>
      <c r="I959" s="532"/>
      <c r="J959" s="532"/>
      <c r="K959" s="532"/>
      <c r="L959" s="532"/>
      <c r="M959" s="532"/>
      <c r="N959" s="532"/>
      <c r="O959" s="532"/>
      <c r="P959" s="532"/>
      <c r="Q959" s="532"/>
      <c r="R959" s="532"/>
      <c r="S959" s="532"/>
      <c r="T959" s="532"/>
      <c r="U959" s="532"/>
      <c r="V959" s="532"/>
      <c r="W959" s="532"/>
      <c r="X959" s="532"/>
      <c r="Y959" s="532"/>
      <c r="Z959" s="532"/>
    </row>
    <row r="960" spans="1:26" ht="15.75" hidden="1" customHeight="1">
      <c r="A960" s="532"/>
      <c r="B960" s="532"/>
      <c r="C960" s="532"/>
      <c r="D960" s="532"/>
      <c r="E960" s="532"/>
      <c r="F960" s="532"/>
      <c r="G960" s="532"/>
      <c r="H960" s="532"/>
      <c r="I960" s="532"/>
      <c r="J960" s="532"/>
      <c r="K960" s="532"/>
      <c r="L960" s="532"/>
      <c r="M960" s="532"/>
      <c r="N960" s="532"/>
      <c r="O960" s="532"/>
      <c r="P960" s="532"/>
      <c r="Q960" s="532"/>
      <c r="R960" s="532"/>
      <c r="S960" s="532"/>
      <c r="T960" s="532"/>
      <c r="U960" s="532"/>
      <c r="V960" s="532"/>
      <c r="W960" s="532"/>
      <c r="X960" s="532"/>
      <c r="Y960" s="532"/>
      <c r="Z960" s="532"/>
    </row>
    <row r="961" spans="1:26" ht="15.75" hidden="1" customHeight="1">
      <c r="A961" s="532"/>
      <c r="B961" s="532"/>
      <c r="C961" s="532"/>
      <c r="D961" s="532"/>
      <c r="E961" s="532"/>
      <c r="F961" s="532"/>
      <c r="G961" s="532"/>
      <c r="H961" s="532"/>
      <c r="I961" s="532"/>
      <c r="J961" s="532"/>
      <c r="K961" s="532"/>
      <c r="L961" s="532"/>
      <c r="M961" s="532"/>
      <c r="N961" s="532"/>
      <c r="O961" s="532"/>
      <c r="P961" s="532"/>
      <c r="Q961" s="532"/>
      <c r="R961" s="532"/>
      <c r="S961" s="532"/>
      <c r="T961" s="532"/>
      <c r="U961" s="532"/>
      <c r="V961" s="532"/>
      <c r="W961" s="532"/>
      <c r="X961" s="532"/>
      <c r="Y961" s="532"/>
      <c r="Z961" s="532"/>
    </row>
    <row r="962" spans="1:26" ht="15.75" hidden="1" customHeight="1">
      <c r="A962" s="532"/>
      <c r="B962" s="532"/>
      <c r="C962" s="532"/>
      <c r="D962" s="532"/>
      <c r="E962" s="532"/>
      <c r="F962" s="532"/>
      <c r="G962" s="532"/>
      <c r="H962" s="532"/>
      <c r="I962" s="532"/>
      <c r="J962" s="532"/>
      <c r="K962" s="532"/>
      <c r="L962" s="532"/>
      <c r="M962" s="532"/>
      <c r="N962" s="532"/>
      <c r="O962" s="532"/>
      <c r="P962" s="532"/>
      <c r="Q962" s="532"/>
      <c r="R962" s="532"/>
      <c r="S962" s="532"/>
      <c r="T962" s="532"/>
      <c r="U962" s="532"/>
      <c r="V962" s="532"/>
      <c r="W962" s="532"/>
      <c r="X962" s="532"/>
      <c r="Y962" s="532"/>
      <c r="Z962" s="532"/>
    </row>
    <row r="963" spans="1:26" ht="15.75" hidden="1" customHeight="1">
      <c r="A963" s="532"/>
      <c r="B963" s="532"/>
      <c r="C963" s="532"/>
      <c r="D963" s="532"/>
      <c r="E963" s="532"/>
      <c r="F963" s="532"/>
      <c r="G963" s="532"/>
      <c r="H963" s="532"/>
      <c r="I963" s="532"/>
      <c r="J963" s="532"/>
      <c r="K963" s="532"/>
      <c r="L963" s="532"/>
      <c r="M963" s="532"/>
      <c r="N963" s="532"/>
      <c r="O963" s="532"/>
      <c r="P963" s="532"/>
      <c r="Q963" s="532"/>
      <c r="R963" s="532"/>
      <c r="S963" s="532"/>
      <c r="T963" s="532"/>
      <c r="U963" s="532"/>
      <c r="V963" s="532"/>
      <c r="W963" s="532"/>
      <c r="X963" s="532"/>
      <c r="Y963" s="532"/>
      <c r="Z963" s="532"/>
    </row>
    <row r="964" spans="1:26" ht="15.75" hidden="1" customHeight="1">
      <c r="A964" s="532"/>
      <c r="B964" s="532"/>
      <c r="C964" s="532"/>
      <c r="D964" s="532"/>
      <c r="E964" s="532"/>
      <c r="F964" s="532"/>
      <c r="G964" s="532"/>
      <c r="H964" s="532"/>
      <c r="I964" s="532"/>
      <c r="J964" s="532"/>
      <c r="K964" s="532"/>
      <c r="L964" s="532"/>
      <c r="M964" s="532"/>
      <c r="N964" s="532"/>
      <c r="O964" s="532"/>
      <c r="P964" s="532"/>
      <c r="Q964" s="532"/>
      <c r="R964" s="532"/>
      <c r="S964" s="532"/>
      <c r="T964" s="532"/>
      <c r="U964" s="532"/>
      <c r="V964" s="532"/>
      <c r="W964" s="532"/>
      <c r="X964" s="532"/>
      <c r="Y964" s="532"/>
      <c r="Z964" s="532"/>
    </row>
    <row r="965" spans="1:26" ht="15.75" hidden="1" customHeight="1">
      <c r="A965" s="532"/>
      <c r="B965" s="532"/>
      <c r="C965" s="532"/>
      <c r="D965" s="532"/>
      <c r="E965" s="532"/>
      <c r="F965" s="532"/>
      <c r="G965" s="532"/>
      <c r="H965" s="532"/>
      <c r="I965" s="532"/>
      <c r="J965" s="532"/>
      <c r="K965" s="532"/>
      <c r="L965" s="532"/>
      <c r="M965" s="532"/>
      <c r="N965" s="532"/>
      <c r="O965" s="532"/>
      <c r="P965" s="532"/>
      <c r="Q965" s="532"/>
      <c r="R965" s="532"/>
      <c r="S965" s="532"/>
      <c r="T965" s="532"/>
      <c r="U965" s="532"/>
      <c r="V965" s="532"/>
      <c r="W965" s="532"/>
      <c r="X965" s="532"/>
      <c r="Y965" s="532"/>
      <c r="Z965" s="532"/>
    </row>
    <row r="966" spans="1:26" ht="15.75" hidden="1" customHeight="1">
      <c r="A966" s="532"/>
      <c r="B966" s="532"/>
      <c r="C966" s="532"/>
      <c r="D966" s="532"/>
      <c r="E966" s="532"/>
      <c r="F966" s="532"/>
      <c r="G966" s="532"/>
      <c r="H966" s="532"/>
      <c r="I966" s="532"/>
      <c r="J966" s="532"/>
      <c r="K966" s="532"/>
      <c r="L966" s="532"/>
      <c r="M966" s="532"/>
      <c r="N966" s="532"/>
      <c r="O966" s="532"/>
      <c r="P966" s="532"/>
      <c r="Q966" s="532"/>
      <c r="R966" s="532"/>
      <c r="S966" s="532"/>
      <c r="T966" s="532"/>
      <c r="U966" s="532"/>
      <c r="V966" s="532"/>
      <c r="W966" s="532"/>
      <c r="X966" s="532"/>
      <c r="Y966" s="532"/>
      <c r="Z966" s="532"/>
    </row>
    <row r="967" spans="1:26" ht="15.75" hidden="1" customHeight="1">
      <c r="A967" s="532"/>
      <c r="B967" s="532"/>
      <c r="C967" s="532"/>
      <c r="D967" s="532"/>
      <c r="E967" s="532"/>
      <c r="F967" s="532"/>
      <c r="G967" s="532"/>
      <c r="H967" s="532"/>
      <c r="I967" s="532"/>
      <c r="J967" s="532"/>
      <c r="K967" s="532"/>
      <c r="L967" s="532"/>
      <c r="M967" s="532"/>
      <c r="N967" s="532"/>
      <c r="O967" s="532"/>
      <c r="P967" s="532"/>
      <c r="Q967" s="532"/>
      <c r="R967" s="532"/>
      <c r="S967" s="532"/>
      <c r="T967" s="532"/>
      <c r="U967" s="532"/>
      <c r="V967" s="532"/>
      <c r="W967" s="532"/>
      <c r="X967" s="532"/>
      <c r="Y967" s="532"/>
      <c r="Z967" s="532"/>
    </row>
    <row r="968" spans="1:26" ht="15.75" hidden="1" customHeight="1">
      <c r="A968" s="532"/>
      <c r="B968" s="532"/>
      <c r="C968" s="532"/>
      <c r="D968" s="532"/>
      <c r="E968" s="532"/>
      <c r="F968" s="532"/>
      <c r="G968" s="532"/>
      <c r="H968" s="532"/>
      <c r="I968" s="532"/>
      <c r="J968" s="532"/>
      <c r="K968" s="532"/>
      <c r="L968" s="532"/>
      <c r="M968" s="532"/>
      <c r="N968" s="532"/>
      <c r="O968" s="532"/>
      <c r="P968" s="532"/>
      <c r="Q968" s="532"/>
      <c r="R968" s="532"/>
      <c r="S968" s="532"/>
      <c r="T968" s="532"/>
      <c r="U968" s="532"/>
      <c r="V968" s="532"/>
      <c r="W968" s="532"/>
      <c r="X968" s="532"/>
      <c r="Y968" s="532"/>
      <c r="Z968" s="532"/>
    </row>
    <row r="969" spans="1:26" ht="15.75" hidden="1" customHeight="1">
      <c r="A969" s="532"/>
      <c r="B969" s="532"/>
      <c r="C969" s="532"/>
      <c r="D969" s="532"/>
      <c r="E969" s="532"/>
      <c r="F969" s="532"/>
      <c r="G969" s="532"/>
      <c r="H969" s="532"/>
      <c r="I969" s="532"/>
      <c r="J969" s="532"/>
      <c r="K969" s="532"/>
      <c r="L969" s="532"/>
      <c r="M969" s="532"/>
      <c r="N969" s="532"/>
      <c r="O969" s="532"/>
      <c r="P969" s="532"/>
      <c r="Q969" s="532"/>
      <c r="R969" s="532"/>
      <c r="S969" s="532"/>
      <c r="T969" s="532"/>
      <c r="U969" s="532"/>
      <c r="V969" s="532"/>
      <c r="W969" s="532"/>
      <c r="X969" s="532"/>
      <c r="Y969" s="532"/>
      <c r="Z969" s="532"/>
    </row>
    <row r="970" spans="1:26" ht="15.75" hidden="1" customHeight="1">
      <c r="A970" s="532"/>
      <c r="B970" s="532"/>
      <c r="C970" s="532"/>
      <c r="D970" s="532"/>
      <c r="E970" s="532"/>
      <c r="F970" s="532"/>
      <c r="G970" s="532"/>
      <c r="H970" s="532"/>
      <c r="I970" s="532"/>
      <c r="J970" s="532"/>
      <c r="K970" s="532"/>
      <c r="L970" s="532"/>
      <c r="M970" s="532"/>
      <c r="N970" s="532"/>
      <c r="O970" s="532"/>
      <c r="P970" s="532"/>
      <c r="Q970" s="532"/>
      <c r="R970" s="532"/>
      <c r="S970" s="532"/>
      <c r="T970" s="532"/>
      <c r="U970" s="532"/>
      <c r="V970" s="532"/>
      <c r="W970" s="532"/>
      <c r="X970" s="532"/>
      <c r="Y970" s="532"/>
      <c r="Z970" s="532"/>
    </row>
    <row r="971" spans="1:26" ht="15.75" hidden="1" customHeight="1">
      <c r="A971" s="532"/>
      <c r="B971" s="532"/>
      <c r="C971" s="532"/>
      <c r="D971" s="532"/>
      <c r="E971" s="532"/>
      <c r="F971" s="532"/>
      <c r="G971" s="532"/>
      <c r="H971" s="532"/>
      <c r="I971" s="532"/>
      <c r="J971" s="532"/>
      <c r="K971" s="532"/>
      <c r="L971" s="532"/>
      <c r="M971" s="532"/>
      <c r="N971" s="532"/>
      <c r="O971" s="532"/>
      <c r="P971" s="532"/>
      <c r="Q971" s="532"/>
      <c r="R971" s="532"/>
      <c r="S971" s="532"/>
      <c r="T971" s="532"/>
      <c r="U971" s="532"/>
      <c r="V971" s="532"/>
      <c r="W971" s="532"/>
      <c r="X971" s="532"/>
      <c r="Y971" s="532"/>
      <c r="Z971" s="532"/>
    </row>
    <row r="972" spans="1:26" ht="15.75" hidden="1" customHeight="1">
      <c r="A972" s="532"/>
      <c r="B972" s="532"/>
      <c r="C972" s="532"/>
      <c r="D972" s="532"/>
      <c r="E972" s="532"/>
      <c r="F972" s="532"/>
      <c r="G972" s="532"/>
      <c r="H972" s="532"/>
      <c r="I972" s="532"/>
      <c r="J972" s="532"/>
      <c r="K972" s="532"/>
      <c r="L972" s="532"/>
      <c r="M972" s="532"/>
      <c r="N972" s="532"/>
      <c r="O972" s="532"/>
      <c r="P972" s="532"/>
      <c r="Q972" s="532"/>
      <c r="R972" s="532"/>
      <c r="S972" s="532"/>
      <c r="T972" s="532"/>
      <c r="U972" s="532"/>
      <c r="V972" s="532"/>
      <c r="W972" s="532"/>
      <c r="X972" s="532"/>
      <c r="Y972" s="532"/>
      <c r="Z972" s="532"/>
    </row>
    <row r="973" spans="1:26" ht="15.75" hidden="1" customHeight="1">
      <c r="A973" s="532"/>
      <c r="B973" s="532"/>
      <c r="C973" s="532"/>
      <c r="D973" s="532"/>
      <c r="E973" s="532"/>
      <c r="F973" s="532"/>
      <c r="G973" s="532"/>
      <c r="H973" s="532"/>
      <c r="I973" s="532"/>
      <c r="J973" s="532"/>
      <c r="K973" s="532"/>
      <c r="L973" s="532"/>
      <c r="M973" s="532"/>
      <c r="N973" s="532"/>
      <c r="O973" s="532"/>
      <c r="P973" s="532"/>
      <c r="Q973" s="532"/>
      <c r="R973" s="532"/>
      <c r="S973" s="532"/>
      <c r="T973" s="532"/>
      <c r="U973" s="532"/>
      <c r="V973" s="532"/>
      <c r="W973" s="532"/>
      <c r="X973" s="532"/>
      <c r="Y973" s="532"/>
      <c r="Z973" s="532"/>
    </row>
    <row r="974" spans="1:26" ht="15.75" hidden="1" customHeight="1">
      <c r="A974" s="532"/>
      <c r="B974" s="532"/>
      <c r="C974" s="532"/>
      <c r="D974" s="532"/>
      <c r="E974" s="532"/>
      <c r="F974" s="532"/>
      <c r="G974" s="532"/>
      <c r="H974" s="532"/>
      <c r="I974" s="532"/>
      <c r="J974" s="532"/>
      <c r="K974" s="532"/>
      <c r="L974" s="532"/>
      <c r="M974" s="532"/>
      <c r="N974" s="532"/>
      <c r="O974" s="532"/>
      <c r="P974" s="532"/>
      <c r="Q974" s="532"/>
      <c r="R974" s="532"/>
      <c r="S974" s="532"/>
      <c r="T974" s="532"/>
      <c r="U974" s="532"/>
      <c r="V974" s="532"/>
      <c r="W974" s="532"/>
      <c r="X974" s="532"/>
      <c r="Y974" s="532"/>
      <c r="Z974" s="532"/>
    </row>
    <row r="975" spans="1:26" ht="15.75" hidden="1" customHeight="1">
      <c r="A975" s="532"/>
      <c r="B975" s="532"/>
      <c r="C975" s="532"/>
      <c r="D975" s="532"/>
      <c r="E975" s="532"/>
      <c r="F975" s="532"/>
      <c r="G975" s="532"/>
      <c r="H975" s="532"/>
      <c r="I975" s="532"/>
      <c r="J975" s="532"/>
      <c r="K975" s="532"/>
      <c r="L975" s="532"/>
      <c r="M975" s="532"/>
      <c r="N975" s="532"/>
      <c r="O975" s="532"/>
      <c r="P975" s="532"/>
      <c r="Q975" s="532"/>
      <c r="R975" s="532"/>
      <c r="S975" s="532"/>
      <c r="T975" s="532"/>
      <c r="U975" s="532"/>
      <c r="V975" s="532"/>
      <c r="W975" s="532"/>
      <c r="X975" s="532"/>
      <c r="Y975" s="532"/>
      <c r="Z975" s="532"/>
    </row>
    <row r="976" spans="1:26" ht="15.75" hidden="1" customHeight="1">
      <c r="A976" s="532"/>
      <c r="B976" s="532"/>
      <c r="C976" s="532"/>
      <c r="D976" s="532"/>
      <c r="E976" s="532"/>
      <c r="F976" s="532"/>
      <c r="G976" s="532"/>
      <c r="H976" s="532"/>
      <c r="I976" s="532"/>
      <c r="J976" s="532"/>
      <c r="K976" s="532"/>
      <c r="L976" s="532"/>
      <c r="M976" s="532"/>
      <c r="N976" s="532"/>
      <c r="O976" s="532"/>
      <c r="P976" s="532"/>
      <c r="Q976" s="532"/>
      <c r="R976" s="532"/>
      <c r="S976" s="532"/>
      <c r="T976" s="532"/>
      <c r="U976" s="532"/>
      <c r="V976" s="532"/>
      <c r="W976" s="532"/>
      <c r="X976" s="532"/>
      <c r="Y976" s="532"/>
      <c r="Z976" s="532"/>
    </row>
    <row r="977" spans="1:26" ht="15.75" hidden="1" customHeight="1">
      <c r="A977" s="532"/>
      <c r="B977" s="532"/>
      <c r="C977" s="532"/>
      <c r="D977" s="532"/>
      <c r="E977" s="532"/>
      <c r="F977" s="532"/>
      <c r="G977" s="532"/>
      <c r="H977" s="532"/>
      <c r="I977" s="532"/>
      <c r="J977" s="532"/>
      <c r="K977" s="532"/>
      <c r="L977" s="532"/>
      <c r="M977" s="532"/>
      <c r="N977" s="532"/>
      <c r="O977" s="532"/>
      <c r="P977" s="532"/>
      <c r="Q977" s="532"/>
      <c r="R977" s="532"/>
      <c r="S977" s="532"/>
      <c r="T977" s="532"/>
      <c r="U977" s="532"/>
      <c r="V977" s="532"/>
      <c r="W977" s="532"/>
      <c r="X977" s="532"/>
      <c r="Y977" s="532"/>
      <c r="Z977" s="532"/>
    </row>
    <row r="978" spans="1:26" ht="15.75" hidden="1" customHeight="1">
      <c r="A978" s="532"/>
      <c r="B978" s="532"/>
      <c r="C978" s="532"/>
      <c r="D978" s="532"/>
      <c r="E978" s="532"/>
      <c r="F978" s="532"/>
      <c r="G978" s="532"/>
      <c r="H978" s="532"/>
      <c r="I978" s="532"/>
      <c r="J978" s="532"/>
      <c r="K978" s="532"/>
      <c r="L978" s="532"/>
      <c r="M978" s="532"/>
      <c r="N978" s="532"/>
      <c r="O978" s="532"/>
      <c r="P978" s="532"/>
      <c r="Q978" s="532"/>
      <c r="R978" s="532"/>
      <c r="S978" s="532"/>
      <c r="T978" s="532"/>
      <c r="U978" s="532"/>
      <c r="V978" s="532"/>
      <c r="W978" s="532"/>
      <c r="X978" s="532"/>
      <c r="Y978" s="532"/>
      <c r="Z978" s="532"/>
    </row>
    <row r="979" spans="1:26" ht="15.75" hidden="1" customHeight="1">
      <c r="A979" s="532"/>
      <c r="B979" s="532"/>
      <c r="C979" s="532"/>
      <c r="D979" s="532"/>
      <c r="E979" s="532"/>
      <c r="F979" s="532"/>
      <c r="G979" s="532"/>
      <c r="H979" s="532"/>
      <c r="I979" s="532"/>
      <c r="J979" s="532"/>
      <c r="K979" s="532"/>
      <c r="L979" s="532"/>
      <c r="M979" s="532"/>
      <c r="N979" s="532"/>
      <c r="O979" s="532"/>
      <c r="P979" s="532"/>
      <c r="Q979" s="532"/>
      <c r="R979" s="532"/>
      <c r="S979" s="532"/>
      <c r="T979" s="532"/>
      <c r="U979" s="532"/>
      <c r="V979" s="532"/>
      <c r="W979" s="532"/>
      <c r="X979" s="532"/>
      <c r="Y979" s="532"/>
      <c r="Z979" s="532"/>
    </row>
    <row r="980" spans="1:26" ht="15.75" hidden="1" customHeight="1">
      <c r="A980" s="532"/>
      <c r="B980" s="532"/>
      <c r="C980" s="532"/>
      <c r="D980" s="532"/>
      <c r="E980" s="532"/>
      <c r="F980" s="532"/>
      <c r="G980" s="532"/>
      <c r="H980" s="532"/>
      <c r="I980" s="532"/>
      <c r="J980" s="532"/>
      <c r="K980" s="532"/>
      <c r="L980" s="532"/>
      <c r="M980" s="532"/>
      <c r="N980" s="532"/>
      <c r="O980" s="532"/>
      <c r="P980" s="532"/>
      <c r="Q980" s="532"/>
      <c r="R980" s="532"/>
      <c r="S980" s="532"/>
      <c r="T980" s="532"/>
      <c r="U980" s="532"/>
      <c r="V980" s="532"/>
      <c r="W980" s="532"/>
      <c r="X980" s="532"/>
      <c r="Y980" s="532"/>
      <c r="Z980" s="532"/>
    </row>
    <row r="981" spans="1:26" ht="15.75" hidden="1" customHeight="1">
      <c r="A981" s="532"/>
      <c r="B981" s="532"/>
      <c r="C981" s="532"/>
      <c r="D981" s="532"/>
      <c r="E981" s="532"/>
      <c r="F981" s="532"/>
      <c r="G981" s="532"/>
      <c r="H981" s="532"/>
      <c r="I981" s="532"/>
      <c r="J981" s="532"/>
      <c r="K981" s="532"/>
      <c r="L981" s="532"/>
      <c r="M981" s="532"/>
      <c r="N981" s="532"/>
      <c r="O981" s="532"/>
      <c r="P981" s="532"/>
      <c r="Q981" s="532"/>
      <c r="R981" s="532"/>
      <c r="S981" s="532"/>
      <c r="T981" s="532"/>
      <c r="U981" s="532"/>
      <c r="V981" s="532"/>
      <c r="W981" s="532"/>
      <c r="X981" s="532"/>
      <c r="Y981" s="532"/>
      <c r="Z981" s="532"/>
    </row>
    <row r="982" spans="1:26" ht="15.75" hidden="1" customHeight="1">
      <c r="A982" s="532"/>
      <c r="B982" s="532"/>
      <c r="C982" s="532"/>
      <c r="D982" s="532"/>
      <c r="E982" s="532"/>
      <c r="F982" s="532"/>
      <c r="G982" s="532"/>
      <c r="H982" s="532"/>
      <c r="I982" s="532"/>
      <c r="J982" s="532"/>
      <c r="K982" s="532"/>
      <c r="L982" s="532"/>
      <c r="M982" s="532"/>
      <c r="N982" s="532"/>
      <c r="O982" s="532"/>
      <c r="P982" s="532"/>
      <c r="Q982" s="532"/>
      <c r="R982" s="532"/>
      <c r="S982" s="532"/>
      <c r="T982" s="532"/>
      <c r="U982" s="532"/>
      <c r="V982" s="532"/>
      <c r="W982" s="532"/>
      <c r="X982" s="532"/>
      <c r="Y982" s="532"/>
      <c r="Z982" s="532"/>
    </row>
    <row r="983" spans="1:26" ht="15.75" hidden="1" customHeight="1">
      <c r="A983" s="532"/>
      <c r="B983" s="532"/>
      <c r="C983" s="532"/>
      <c r="D983" s="532"/>
      <c r="E983" s="532"/>
      <c r="F983" s="532"/>
      <c r="G983" s="532"/>
      <c r="H983" s="532"/>
      <c r="I983" s="532"/>
      <c r="J983" s="532"/>
      <c r="K983" s="532"/>
      <c r="L983" s="532"/>
      <c r="M983" s="532"/>
      <c r="N983" s="532"/>
      <c r="O983" s="532"/>
      <c r="P983" s="532"/>
      <c r="Q983" s="532"/>
      <c r="R983" s="532"/>
      <c r="S983" s="532"/>
      <c r="T983" s="532"/>
      <c r="U983" s="532"/>
      <c r="V983" s="532"/>
      <c r="W983" s="532"/>
      <c r="X983" s="532"/>
      <c r="Y983" s="532"/>
      <c r="Z983" s="532"/>
    </row>
    <row r="984" spans="1:26" ht="15.75" hidden="1" customHeight="1">
      <c r="A984" s="532"/>
      <c r="B984" s="532"/>
      <c r="C984" s="532"/>
      <c r="D984" s="532"/>
      <c r="E984" s="532"/>
      <c r="F984" s="532"/>
      <c r="G984" s="532"/>
      <c r="H984" s="532"/>
      <c r="I984" s="532"/>
      <c r="J984" s="532"/>
      <c r="K984" s="532"/>
      <c r="L984" s="532"/>
      <c r="M984" s="532"/>
      <c r="N984" s="532"/>
      <c r="O984" s="532"/>
      <c r="P984" s="532"/>
      <c r="Q984" s="532"/>
      <c r="R984" s="532"/>
      <c r="S984" s="532"/>
      <c r="T984" s="532"/>
      <c r="U984" s="532"/>
      <c r="V984" s="532"/>
      <c r="W984" s="532"/>
      <c r="X984" s="532"/>
      <c r="Y984" s="532"/>
      <c r="Z984" s="532"/>
    </row>
    <row r="985" spans="1:26" ht="15.75" hidden="1" customHeight="1">
      <c r="A985" s="532"/>
      <c r="B985" s="532"/>
      <c r="C985" s="532"/>
      <c r="D985" s="532"/>
      <c r="E985" s="532"/>
      <c r="F985" s="532"/>
      <c r="G985" s="532"/>
      <c r="H985" s="532"/>
      <c r="I985" s="532"/>
      <c r="J985" s="532"/>
      <c r="K985" s="532"/>
      <c r="L985" s="532"/>
      <c r="M985" s="532"/>
      <c r="N985" s="532"/>
      <c r="O985" s="532"/>
      <c r="P985" s="532"/>
      <c r="Q985" s="532"/>
      <c r="R985" s="532"/>
      <c r="S985" s="532"/>
      <c r="T985" s="532"/>
      <c r="U985" s="532"/>
      <c r="V985" s="532"/>
      <c r="W985" s="532"/>
      <c r="X985" s="532"/>
      <c r="Y985" s="532"/>
      <c r="Z985" s="532"/>
    </row>
    <row r="986" spans="1:26" ht="15.75" hidden="1" customHeight="1">
      <c r="A986" s="532"/>
      <c r="B986" s="532"/>
      <c r="C986" s="532"/>
      <c r="D986" s="532"/>
      <c r="E986" s="532"/>
      <c r="F986" s="532"/>
      <c r="G986" s="532"/>
      <c r="H986" s="532"/>
      <c r="I986" s="532"/>
      <c r="J986" s="532"/>
      <c r="K986" s="532"/>
      <c r="L986" s="532"/>
      <c r="M986" s="532"/>
      <c r="N986" s="532"/>
      <c r="O986" s="532"/>
      <c r="P986" s="532"/>
      <c r="Q986" s="532"/>
      <c r="R986" s="532"/>
      <c r="S986" s="532"/>
      <c r="T986" s="532"/>
      <c r="U986" s="532"/>
      <c r="V986" s="532"/>
      <c r="W986" s="532"/>
      <c r="X986" s="532"/>
      <c r="Y986" s="532"/>
      <c r="Z986" s="532"/>
    </row>
    <row r="987" spans="1:26" ht="15.75" hidden="1" customHeight="1">
      <c r="A987" s="532"/>
      <c r="B987" s="532"/>
      <c r="C987" s="532"/>
      <c r="D987" s="532"/>
      <c r="E987" s="532"/>
      <c r="F987" s="532"/>
      <c r="G987" s="532"/>
      <c r="H987" s="532"/>
      <c r="I987" s="532"/>
      <c r="J987" s="532"/>
      <c r="K987" s="532"/>
      <c r="L987" s="532"/>
      <c r="M987" s="532"/>
      <c r="N987" s="532"/>
      <c r="O987" s="532"/>
      <c r="P987" s="532"/>
      <c r="Q987" s="532"/>
      <c r="R987" s="532"/>
      <c r="S987" s="532"/>
      <c r="T987" s="532"/>
      <c r="U987" s="532"/>
      <c r="V987" s="532"/>
      <c r="W987" s="532"/>
      <c r="X987" s="532"/>
      <c r="Y987" s="532"/>
      <c r="Z987" s="532"/>
    </row>
    <row r="988" spans="1:26" ht="15.75" hidden="1" customHeight="1">
      <c r="A988" s="532"/>
      <c r="B988" s="532"/>
      <c r="C988" s="532"/>
      <c r="D988" s="532"/>
      <c r="E988" s="532"/>
      <c r="F988" s="532"/>
      <c r="G988" s="532"/>
      <c r="H988" s="532"/>
      <c r="I988" s="532"/>
      <c r="J988" s="532"/>
      <c r="K988" s="532"/>
      <c r="L988" s="532"/>
      <c r="M988" s="532"/>
      <c r="N988" s="532"/>
      <c r="O988" s="532"/>
      <c r="P988" s="532"/>
      <c r="Q988" s="532"/>
      <c r="R988" s="532"/>
      <c r="S988" s="532"/>
      <c r="T988" s="532"/>
      <c r="U988" s="532"/>
      <c r="V988" s="532"/>
      <c r="W988" s="532"/>
      <c r="X988" s="532"/>
      <c r="Y988" s="532"/>
      <c r="Z988" s="532"/>
    </row>
    <row r="989" spans="1:26" ht="15.75" hidden="1" customHeight="1">
      <c r="A989" s="532"/>
      <c r="B989" s="532"/>
      <c r="C989" s="532"/>
      <c r="D989" s="532"/>
      <c r="E989" s="532"/>
      <c r="F989" s="532"/>
      <c r="G989" s="532"/>
      <c r="H989" s="532"/>
      <c r="I989" s="532"/>
      <c r="J989" s="532"/>
      <c r="K989" s="532"/>
      <c r="L989" s="532"/>
      <c r="M989" s="532"/>
      <c r="N989" s="532"/>
      <c r="O989" s="532"/>
      <c r="P989" s="532"/>
      <c r="Q989" s="532"/>
      <c r="R989" s="532"/>
      <c r="S989" s="532"/>
      <c r="T989" s="532"/>
      <c r="U989" s="532"/>
      <c r="V989" s="532"/>
      <c r="W989" s="532"/>
      <c r="X989" s="532"/>
      <c r="Y989" s="532"/>
      <c r="Z989" s="532"/>
    </row>
  </sheetData>
  <mergeCells count="70">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50:H50"/>
    <mergeCell ref="B38:C38"/>
    <mergeCell ref="B39:C39"/>
    <mergeCell ref="B40:C40"/>
    <mergeCell ref="B41:C41"/>
    <mergeCell ref="B42:C42"/>
    <mergeCell ref="B43:C43"/>
    <mergeCell ref="B44:C44"/>
    <mergeCell ref="B45:C45"/>
    <mergeCell ref="B46:C46"/>
    <mergeCell ref="C48:H48"/>
    <mergeCell ref="C49:H49"/>
    <mergeCell ref="C51:H51"/>
    <mergeCell ref="C52:H52"/>
    <mergeCell ref="C53:H53"/>
    <mergeCell ref="C54:H54"/>
    <mergeCell ref="B56:H56"/>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1AB4B-0A5E-4CE5-975D-74254968DB66}">
  <sheetPr>
    <tabColor rgb="FF92D050"/>
    <pageSetUpPr fitToPage="1"/>
  </sheetPr>
  <dimension ref="A1:Z994"/>
  <sheetViews>
    <sheetView zoomScale="60" zoomScaleNormal="60" workbookViewId="0">
      <selection sqref="A1:D1"/>
    </sheetView>
  </sheetViews>
  <sheetFormatPr baseColWidth="10" defaultColWidth="0" defaultRowHeight="15" customHeight="1" zeroHeight="1"/>
  <cols>
    <col min="1" max="1" width="15.6640625" style="574" customWidth="1"/>
    <col min="2" max="2" width="70.6640625" style="574" customWidth="1"/>
    <col min="3" max="3" width="15.6640625" style="574" customWidth="1"/>
    <col min="4" max="17" width="35.6640625" style="574" customWidth="1"/>
    <col min="18" max="18" width="22.109375" style="574" hidden="1" customWidth="1"/>
    <col min="19" max="19" width="11.44140625" style="574" hidden="1" customWidth="1"/>
    <col min="20" max="26" width="10.6640625" style="574" hidden="1" customWidth="1"/>
    <col min="27" max="16384" width="14.44140625" style="574" hidden="1"/>
  </cols>
  <sheetData>
    <row r="1" spans="1:26" s="533" customFormat="1" ht="15.6">
      <c r="A1" s="530"/>
      <c r="B1" s="530"/>
      <c r="C1" s="530"/>
      <c r="D1" s="530"/>
      <c r="E1" s="530"/>
      <c r="F1" s="530"/>
      <c r="G1" s="530"/>
      <c r="H1" s="530"/>
      <c r="I1" s="530"/>
      <c r="J1" s="531"/>
      <c r="K1" s="531"/>
      <c r="L1" s="530"/>
      <c r="M1" s="530"/>
      <c r="N1" s="531"/>
      <c r="O1" s="531"/>
      <c r="P1" s="530"/>
      <c r="Q1" s="530"/>
      <c r="R1" s="530"/>
      <c r="S1" s="532"/>
      <c r="T1" s="532"/>
      <c r="U1" s="532"/>
      <c r="V1" s="532"/>
      <c r="W1" s="532"/>
      <c r="X1" s="532"/>
      <c r="Y1" s="532"/>
      <c r="Z1" s="532"/>
    </row>
    <row r="2" spans="1:26" s="533" customFormat="1" ht="15.6">
      <c r="A2" s="534"/>
      <c r="B2" s="530"/>
      <c r="C2" s="530"/>
      <c r="D2" s="530"/>
      <c r="E2" s="530"/>
      <c r="F2" s="530"/>
      <c r="G2" s="530"/>
      <c r="H2" s="530"/>
      <c r="I2" s="535"/>
      <c r="J2" s="531"/>
      <c r="K2" s="531"/>
      <c r="L2" s="530"/>
      <c r="M2" s="530"/>
      <c r="N2" s="531"/>
      <c r="O2" s="531"/>
      <c r="P2" s="530"/>
      <c r="Q2" s="530"/>
      <c r="R2" s="530"/>
      <c r="S2" s="532"/>
      <c r="T2" s="532"/>
      <c r="U2" s="532"/>
      <c r="V2" s="532"/>
      <c r="W2" s="532"/>
      <c r="X2" s="532"/>
      <c r="Y2" s="532"/>
      <c r="Z2" s="532"/>
    </row>
    <row r="3" spans="1:26" s="533" customFormat="1" ht="19.5" customHeight="1">
      <c r="A3" s="534"/>
      <c r="B3" s="994" t="s">
        <v>112</v>
      </c>
      <c r="C3" s="938"/>
      <c r="D3" s="959" t="s">
        <v>113</v>
      </c>
      <c r="E3" s="938"/>
      <c r="F3" s="938"/>
      <c r="G3" s="938"/>
      <c r="H3" s="939"/>
      <c r="I3" s="535"/>
      <c r="J3" s="531"/>
      <c r="K3" s="531"/>
      <c r="L3" s="530"/>
      <c r="M3" s="530"/>
      <c r="N3" s="531"/>
      <c r="O3" s="531"/>
      <c r="P3" s="530"/>
      <c r="Q3" s="530"/>
      <c r="R3" s="530"/>
      <c r="S3" s="532"/>
      <c r="T3" s="532"/>
      <c r="U3" s="532"/>
      <c r="V3" s="532"/>
      <c r="W3" s="532"/>
      <c r="X3" s="532"/>
      <c r="Y3" s="532"/>
      <c r="Z3" s="532"/>
    </row>
    <row r="4" spans="1:26" s="533" customFormat="1" ht="19.5" customHeight="1">
      <c r="A4" s="534"/>
      <c r="B4" s="994" t="s">
        <v>114</v>
      </c>
      <c r="C4" s="938"/>
      <c r="D4" s="959" t="s">
        <v>3332</v>
      </c>
      <c r="E4" s="938"/>
      <c r="F4" s="938"/>
      <c r="G4" s="938"/>
      <c r="H4" s="939"/>
      <c r="I4" s="535"/>
      <c r="J4" s="531"/>
      <c r="K4" s="531"/>
      <c r="L4" s="530"/>
      <c r="M4" s="530"/>
      <c r="N4" s="531"/>
      <c r="O4" s="531"/>
      <c r="P4" s="530"/>
      <c r="Q4" s="530"/>
      <c r="R4" s="530"/>
      <c r="S4" s="532"/>
      <c r="T4" s="532"/>
      <c r="U4" s="532"/>
      <c r="V4" s="532"/>
      <c r="W4" s="532"/>
      <c r="X4" s="532"/>
      <c r="Y4" s="532"/>
      <c r="Z4" s="532"/>
    </row>
    <row r="5" spans="1:26" s="533" customFormat="1" ht="19.5" customHeight="1">
      <c r="A5" s="534"/>
      <c r="B5" s="994" t="s">
        <v>116</v>
      </c>
      <c r="C5" s="938"/>
      <c r="D5" s="959" t="s">
        <v>1505</v>
      </c>
      <c r="E5" s="938"/>
      <c r="F5" s="938"/>
      <c r="G5" s="938"/>
      <c r="H5" s="939"/>
      <c r="I5" s="535"/>
      <c r="J5" s="531"/>
      <c r="K5" s="531"/>
      <c r="L5" s="530"/>
      <c r="M5" s="530"/>
      <c r="N5" s="531"/>
      <c r="O5" s="531"/>
      <c r="P5" s="530"/>
      <c r="Q5" s="530"/>
      <c r="R5" s="530"/>
      <c r="S5" s="532"/>
      <c r="T5" s="532"/>
      <c r="U5" s="532"/>
      <c r="V5" s="532"/>
      <c r="W5" s="532"/>
      <c r="X5" s="532"/>
      <c r="Y5" s="532"/>
      <c r="Z5" s="532"/>
    </row>
    <row r="6" spans="1:26" s="533" customFormat="1" ht="19.5" customHeight="1">
      <c r="A6" s="534"/>
      <c r="B6" s="994" t="s">
        <v>118</v>
      </c>
      <c r="C6" s="938"/>
      <c r="D6" s="960" t="s">
        <v>3212</v>
      </c>
      <c r="E6" s="938"/>
      <c r="F6" s="938"/>
      <c r="G6" s="938"/>
      <c r="H6" s="939"/>
      <c r="I6" s="535"/>
      <c r="J6" s="531"/>
      <c r="K6" s="531"/>
      <c r="L6" s="530"/>
      <c r="M6" s="530"/>
      <c r="N6" s="531"/>
      <c r="O6" s="531"/>
      <c r="P6" s="530"/>
      <c r="Q6" s="530"/>
      <c r="R6" s="530"/>
      <c r="S6" s="532"/>
      <c r="T6" s="532"/>
      <c r="U6" s="532"/>
      <c r="V6" s="532"/>
      <c r="W6" s="532"/>
      <c r="X6" s="532"/>
      <c r="Y6" s="532"/>
      <c r="Z6" s="532"/>
    </row>
    <row r="7" spans="1:26" s="533" customFormat="1" ht="19.5" customHeight="1">
      <c r="A7" s="534"/>
      <c r="B7" s="994" t="s">
        <v>120</v>
      </c>
      <c r="C7" s="938"/>
      <c r="D7" s="960" t="s">
        <v>514</v>
      </c>
      <c r="E7" s="938"/>
      <c r="F7" s="938"/>
      <c r="G7" s="938"/>
      <c r="H7" s="939"/>
      <c r="I7" s="535"/>
      <c r="J7" s="531"/>
      <c r="K7" s="531"/>
      <c r="L7" s="530"/>
      <c r="M7" s="530"/>
      <c r="N7" s="531"/>
      <c r="O7" s="531"/>
      <c r="P7" s="530"/>
      <c r="Q7" s="530"/>
      <c r="R7" s="530"/>
      <c r="S7" s="532"/>
      <c r="T7" s="532"/>
      <c r="U7" s="532"/>
      <c r="V7" s="532"/>
      <c r="W7" s="532"/>
      <c r="X7" s="532"/>
      <c r="Y7" s="532"/>
      <c r="Z7" s="532"/>
    </row>
    <row r="8" spans="1:26" s="533" customFormat="1" ht="19.5" customHeight="1">
      <c r="A8" s="534"/>
      <c r="B8" s="994" t="s">
        <v>122</v>
      </c>
      <c r="C8" s="938"/>
      <c r="D8" s="959" t="s">
        <v>3333</v>
      </c>
      <c r="E8" s="938"/>
      <c r="F8" s="938"/>
      <c r="G8" s="938"/>
      <c r="H8" s="939"/>
      <c r="I8" s="535"/>
      <c r="J8" s="531"/>
      <c r="K8" s="531"/>
      <c r="L8" s="530"/>
      <c r="M8" s="530"/>
      <c r="N8" s="531"/>
      <c r="O8" s="531"/>
      <c r="P8" s="530"/>
      <c r="Q8" s="530"/>
      <c r="R8" s="530"/>
      <c r="S8" s="532"/>
      <c r="T8" s="532"/>
      <c r="U8" s="532"/>
      <c r="V8" s="532"/>
      <c r="W8" s="532"/>
      <c r="X8" s="532"/>
      <c r="Y8" s="532"/>
      <c r="Z8" s="532"/>
    </row>
    <row r="9" spans="1:26" s="533" customFormat="1" ht="19.5" customHeight="1">
      <c r="A9" s="534"/>
      <c r="B9" s="994" t="s">
        <v>124</v>
      </c>
      <c r="C9" s="938"/>
      <c r="D9" s="959" t="s">
        <v>3334</v>
      </c>
      <c r="E9" s="938"/>
      <c r="F9" s="938"/>
      <c r="G9" s="938"/>
      <c r="H9" s="939"/>
      <c r="I9" s="535"/>
      <c r="J9" s="531"/>
      <c r="K9" s="531"/>
      <c r="L9" s="530"/>
      <c r="M9" s="530"/>
      <c r="N9" s="531"/>
      <c r="O9" s="531"/>
      <c r="P9" s="530"/>
      <c r="Q9" s="530"/>
      <c r="R9" s="530"/>
      <c r="S9" s="532"/>
      <c r="T9" s="532"/>
      <c r="U9" s="532"/>
      <c r="V9" s="532"/>
      <c r="W9" s="532"/>
      <c r="X9" s="532"/>
      <c r="Y9" s="532"/>
      <c r="Z9" s="532"/>
    </row>
    <row r="10" spans="1:26" s="533" customFormat="1" ht="49.5" customHeight="1">
      <c r="A10" s="999" t="s">
        <v>126</v>
      </c>
      <c r="B10" s="994" t="s">
        <v>127</v>
      </c>
      <c r="C10" s="938"/>
      <c r="D10" s="866" t="s">
        <v>4400</v>
      </c>
      <c r="E10" s="869"/>
      <c r="F10" s="869"/>
      <c r="G10" s="869"/>
      <c r="H10" s="870"/>
      <c r="I10" s="535"/>
      <c r="J10" s="531"/>
      <c r="K10" s="531"/>
      <c r="L10" s="530"/>
      <c r="M10" s="530"/>
      <c r="N10" s="531"/>
      <c r="O10" s="531"/>
      <c r="P10" s="530"/>
      <c r="Q10" s="530"/>
      <c r="R10" s="530"/>
      <c r="S10" s="532"/>
      <c r="T10" s="532"/>
      <c r="U10" s="532"/>
      <c r="V10" s="532"/>
      <c r="W10" s="532"/>
      <c r="X10" s="532"/>
      <c r="Y10" s="532"/>
      <c r="Z10" s="532"/>
    </row>
    <row r="11" spans="1:26" s="533" customFormat="1" ht="49.5" customHeight="1">
      <c r="A11" s="984"/>
      <c r="B11" s="994" t="s">
        <v>128</v>
      </c>
      <c r="C11" s="938"/>
      <c r="D11" s="860" t="s">
        <v>4425</v>
      </c>
      <c r="E11" s="861"/>
      <c r="F11" s="861"/>
      <c r="G11" s="861"/>
      <c r="H11" s="862"/>
      <c r="I11" s="535"/>
      <c r="J11" s="531"/>
      <c r="K11" s="531"/>
      <c r="L11" s="530"/>
      <c r="M11" s="530"/>
      <c r="N11" s="531"/>
      <c r="O11" s="531"/>
      <c r="P11" s="530"/>
      <c r="Q11" s="530"/>
      <c r="R11" s="530"/>
      <c r="S11" s="532"/>
      <c r="T11" s="532"/>
      <c r="U11" s="532"/>
      <c r="V11" s="532"/>
      <c r="W11" s="532"/>
      <c r="X11" s="532"/>
      <c r="Y11" s="532"/>
      <c r="Z11" s="532"/>
    </row>
    <row r="12" spans="1:26" s="533" customFormat="1" ht="49.5" customHeight="1">
      <c r="A12" s="999" t="s">
        <v>129</v>
      </c>
      <c r="B12" s="994" t="s">
        <v>130</v>
      </c>
      <c r="C12" s="938"/>
      <c r="D12" s="860" t="s">
        <v>4398</v>
      </c>
      <c r="E12" s="861"/>
      <c r="F12" s="861"/>
      <c r="G12" s="861"/>
      <c r="H12" s="862"/>
      <c r="I12" s="535"/>
      <c r="J12" s="531"/>
      <c r="K12" s="531"/>
      <c r="L12" s="530"/>
      <c r="M12" s="530"/>
      <c r="N12" s="531"/>
      <c r="O12"/>
      <c r="P12" s="530"/>
      <c r="Q12" s="530"/>
      <c r="R12" s="530"/>
      <c r="S12" s="532"/>
      <c r="T12" s="532"/>
      <c r="U12" s="532"/>
      <c r="V12" s="532"/>
      <c r="W12" s="532"/>
      <c r="X12" s="532"/>
      <c r="Y12" s="532"/>
      <c r="Z12" s="532"/>
    </row>
    <row r="13" spans="1:26" s="533" customFormat="1" ht="49.5" customHeight="1">
      <c r="A13" s="984"/>
      <c r="B13" s="994" t="s">
        <v>131</v>
      </c>
      <c r="C13" s="938"/>
      <c r="D13" s="860" t="s">
        <v>4405</v>
      </c>
      <c r="E13" s="861"/>
      <c r="F13" s="861"/>
      <c r="G13" s="861"/>
      <c r="H13" s="862"/>
      <c r="I13" s="535"/>
      <c r="J13" s="531"/>
      <c r="K13" s="531"/>
      <c r="L13" s="530"/>
      <c r="M13" s="530"/>
      <c r="N13" s="531"/>
      <c r="O13" s="531"/>
      <c r="P13" s="530"/>
      <c r="Q13" s="530"/>
      <c r="R13" s="530"/>
      <c r="S13" s="532"/>
      <c r="T13" s="532"/>
      <c r="U13" s="532"/>
      <c r="V13" s="532"/>
      <c r="W13" s="532"/>
      <c r="X13" s="532"/>
      <c r="Y13" s="532"/>
      <c r="Z13" s="532"/>
    </row>
    <row r="14" spans="1:26" s="533" customFormat="1" ht="49.5" customHeight="1">
      <c r="A14" s="999" t="s">
        <v>471</v>
      </c>
      <c r="B14" s="994" t="s">
        <v>133</v>
      </c>
      <c r="C14" s="939"/>
      <c r="D14" s="866" t="s">
        <v>4323</v>
      </c>
      <c r="E14" s="867"/>
      <c r="F14" s="867"/>
      <c r="G14" s="867"/>
      <c r="H14" s="868"/>
      <c r="I14" s="535"/>
      <c r="J14" s="531"/>
      <c r="K14" s="531"/>
      <c r="L14" s="530"/>
      <c r="M14" s="530"/>
      <c r="N14" s="531"/>
      <c r="O14" s="531"/>
      <c r="P14" s="530"/>
      <c r="Q14" s="530"/>
      <c r="R14" s="530"/>
      <c r="S14" s="532"/>
      <c r="T14" s="532"/>
      <c r="U14" s="532"/>
      <c r="V14" s="532"/>
      <c r="W14" s="532"/>
      <c r="X14" s="532"/>
      <c r="Y14" s="532"/>
      <c r="Z14" s="532"/>
    </row>
    <row r="15" spans="1:26" s="533" customFormat="1" ht="49.5" customHeight="1">
      <c r="A15" s="985"/>
      <c r="B15" s="994" t="s">
        <v>134</v>
      </c>
      <c r="C15" s="939"/>
      <c r="D15" s="866" t="s">
        <v>4324</v>
      </c>
      <c r="E15" s="867"/>
      <c r="F15" s="867"/>
      <c r="G15" s="867"/>
      <c r="H15" s="868"/>
      <c r="I15" s="535"/>
      <c r="J15" s="531"/>
      <c r="K15" s="531"/>
      <c r="L15" s="530"/>
      <c r="M15" s="530"/>
      <c r="N15" s="531"/>
      <c r="O15" s="531"/>
      <c r="P15" s="530"/>
      <c r="Q15" s="530"/>
      <c r="R15" s="530"/>
      <c r="S15" s="532"/>
      <c r="T15" s="532"/>
      <c r="U15" s="532"/>
      <c r="V15" s="532"/>
      <c r="W15" s="532"/>
      <c r="X15" s="532"/>
      <c r="Y15" s="532"/>
      <c r="Z15" s="532"/>
    </row>
    <row r="16" spans="1:26" s="533" customFormat="1" ht="49.5" customHeight="1">
      <c r="A16" s="985"/>
      <c r="B16" s="994" t="s">
        <v>135</v>
      </c>
      <c r="C16" s="939"/>
      <c r="D16" s="860" t="s">
        <v>8</v>
      </c>
      <c r="E16" s="861"/>
      <c r="F16" s="861"/>
      <c r="G16" s="861"/>
      <c r="H16" s="862"/>
      <c r="I16" s="535"/>
      <c r="J16" s="531"/>
      <c r="K16" s="531"/>
      <c r="L16" s="530"/>
      <c r="M16" s="530"/>
      <c r="N16" s="531"/>
      <c r="O16" s="531"/>
      <c r="P16" s="530"/>
      <c r="Q16" s="530"/>
      <c r="R16" s="530"/>
      <c r="S16" s="532"/>
      <c r="T16" s="532"/>
      <c r="U16" s="532"/>
      <c r="V16" s="532"/>
      <c r="W16" s="532"/>
      <c r="X16" s="532"/>
      <c r="Y16" s="532"/>
      <c r="Z16" s="532"/>
    </row>
    <row r="17" spans="1:26" s="533" customFormat="1" ht="49.5" customHeight="1">
      <c r="A17" s="984"/>
      <c r="B17" s="994" t="s">
        <v>136</v>
      </c>
      <c r="C17" s="939"/>
      <c r="D17" s="860" t="s">
        <v>4325</v>
      </c>
      <c r="E17" s="861"/>
      <c r="F17" s="861"/>
      <c r="G17" s="861"/>
      <c r="H17" s="862"/>
      <c r="I17" s="535"/>
      <c r="J17" s="531"/>
      <c r="K17" s="531"/>
      <c r="L17" s="530"/>
      <c r="M17" s="530"/>
      <c r="N17" s="531"/>
      <c r="O17" s="531"/>
      <c r="P17" s="530"/>
      <c r="Q17" s="530"/>
      <c r="R17" s="530"/>
      <c r="S17" s="532"/>
      <c r="T17" s="532"/>
      <c r="U17" s="532"/>
      <c r="V17" s="532"/>
      <c r="W17" s="532"/>
      <c r="X17" s="532"/>
      <c r="Y17" s="532"/>
      <c r="Z17" s="532"/>
    </row>
    <row r="18" spans="1:26" s="533" customFormat="1" ht="15.6">
      <c r="A18" s="530"/>
      <c r="B18" s="536"/>
      <c r="C18" s="536"/>
      <c r="D18" s="530"/>
      <c r="E18" s="530"/>
      <c r="F18" s="530"/>
      <c r="G18" s="530"/>
      <c r="H18" s="530"/>
      <c r="I18" s="530"/>
      <c r="J18" s="531"/>
      <c r="K18" s="531"/>
      <c r="L18" s="530"/>
      <c r="M18" s="530"/>
      <c r="N18" s="531"/>
      <c r="O18" s="537"/>
      <c r="P18" s="530"/>
      <c r="Q18" s="530"/>
      <c r="R18" s="538"/>
      <c r="S18" s="538"/>
      <c r="T18" s="538"/>
      <c r="U18" s="538"/>
      <c r="V18" s="538"/>
      <c r="W18" s="538"/>
      <c r="X18" s="538"/>
      <c r="Y18" s="538"/>
      <c r="Z18" s="538"/>
    </row>
    <row r="19" spans="1:26" s="533" customFormat="1" ht="49.2" customHeight="1">
      <c r="A19" s="530"/>
      <c r="B19" s="995" t="s">
        <v>137</v>
      </c>
      <c r="C19" s="939"/>
      <c r="D19" s="79">
        <v>609087898.79999995</v>
      </c>
      <c r="E19" s="849" t="s">
        <v>4553</v>
      </c>
      <c r="F19" s="850"/>
      <c r="G19" s="850"/>
      <c r="H19" s="851"/>
      <c r="I19" s="530"/>
      <c r="J19" s="531"/>
      <c r="K19" s="531"/>
      <c r="L19" s="530"/>
      <c r="M19" s="530"/>
      <c r="N19" s="531"/>
      <c r="O19" s="537"/>
      <c r="P19" s="530"/>
      <c r="Q19" s="530"/>
      <c r="R19" s="538"/>
      <c r="S19" s="538"/>
      <c r="T19" s="538"/>
      <c r="U19" s="538"/>
      <c r="V19" s="538"/>
      <c r="W19" s="538"/>
      <c r="X19" s="538"/>
      <c r="Y19" s="538"/>
      <c r="Z19" s="538"/>
    </row>
    <row r="20" spans="1:26" s="533" customFormat="1" ht="1.5" customHeight="1">
      <c r="A20" s="534"/>
      <c r="B20" s="530"/>
      <c r="C20" s="530"/>
      <c r="D20" s="530"/>
      <c r="E20" s="530"/>
      <c r="F20" s="530"/>
      <c r="G20" s="530"/>
      <c r="H20" s="530"/>
      <c r="I20" s="535"/>
      <c r="J20" s="531"/>
      <c r="K20" s="531"/>
      <c r="L20" s="530"/>
      <c r="M20" s="530"/>
      <c r="N20" s="531"/>
      <c r="O20" s="531"/>
      <c r="P20" s="530"/>
      <c r="Q20" s="530"/>
      <c r="R20" s="530"/>
      <c r="S20" s="532"/>
      <c r="T20" s="532"/>
      <c r="U20" s="532"/>
      <c r="V20" s="532"/>
      <c r="W20" s="532"/>
      <c r="X20" s="532"/>
      <c r="Y20" s="532"/>
      <c r="Z20" s="532"/>
    </row>
    <row r="21" spans="1:26" s="533" customFormat="1" ht="31.2" customHeight="1">
      <c r="A21" s="534"/>
      <c r="B21" s="530"/>
      <c r="C21" s="530"/>
      <c r="D21" s="530"/>
      <c r="E21" s="530"/>
      <c r="F21" s="530"/>
      <c r="G21" s="530"/>
      <c r="H21" s="530"/>
      <c r="I21" s="535"/>
      <c r="J21" s="531"/>
      <c r="K21" s="531"/>
      <c r="L21" s="530"/>
      <c r="M21" s="530"/>
      <c r="N21" s="531"/>
      <c r="O21" s="531"/>
      <c r="P21" s="530"/>
      <c r="Q21" s="530"/>
      <c r="R21" s="530"/>
      <c r="S21" s="532"/>
      <c r="T21" s="532"/>
      <c r="U21" s="532"/>
      <c r="V21" s="532"/>
      <c r="W21" s="532"/>
      <c r="X21" s="532"/>
      <c r="Y21" s="532"/>
      <c r="Z21" s="532"/>
    </row>
    <row r="22" spans="1:26" s="533" customFormat="1" ht="58.5" customHeight="1">
      <c r="A22" s="530"/>
      <c r="B22" s="996" t="s">
        <v>138</v>
      </c>
      <c r="C22" s="997"/>
      <c r="D22" s="997"/>
      <c r="E22" s="997"/>
      <c r="F22" s="997"/>
      <c r="G22" s="997"/>
      <c r="H22" s="997"/>
      <c r="I22" s="997"/>
      <c r="J22" s="997"/>
      <c r="K22" s="997"/>
      <c r="L22" s="997"/>
      <c r="M22" s="997"/>
      <c r="N22" s="997"/>
      <c r="O22" s="997"/>
      <c r="P22" s="997"/>
      <c r="Q22" s="998"/>
      <c r="R22" s="951" t="s">
        <v>139</v>
      </c>
      <c r="S22" s="532"/>
      <c r="T22" s="532"/>
      <c r="U22" s="532"/>
      <c r="V22" s="532"/>
      <c r="W22" s="532"/>
      <c r="X22" s="532"/>
      <c r="Y22" s="532"/>
      <c r="Z22" s="532"/>
    </row>
    <row r="23" spans="1:26" s="533" customFormat="1" ht="49.5" customHeight="1">
      <c r="A23" s="534"/>
      <c r="B23" s="994"/>
      <c r="C23" s="938"/>
      <c r="D23" s="604" t="s">
        <v>140</v>
      </c>
      <c r="E23" s="604" t="s">
        <v>141</v>
      </c>
      <c r="F23" s="604" t="s">
        <v>142</v>
      </c>
      <c r="G23" s="604" t="s">
        <v>143</v>
      </c>
      <c r="H23" s="604" t="s">
        <v>144</v>
      </c>
      <c r="I23" s="604" t="s">
        <v>145</v>
      </c>
      <c r="J23" s="605" t="s">
        <v>146</v>
      </c>
      <c r="K23" s="605" t="s">
        <v>147</v>
      </c>
      <c r="L23" s="604" t="s">
        <v>148</v>
      </c>
      <c r="M23" s="604" t="s">
        <v>149</v>
      </c>
      <c r="N23" s="605" t="s">
        <v>2861</v>
      </c>
      <c r="O23" s="605" t="s">
        <v>151</v>
      </c>
      <c r="P23" s="604" t="s">
        <v>152</v>
      </c>
      <c r="Q23" s="606" t="s">
        <v>153</v>
      </c>
      <c r="R23" s="952"/>
      <c r="S23" s="532"/>
      <c r="T23" s="532"/>
      <c r="U23" s="532"/>
      <c r="V23" s="532"/>
      <c r="W23" s="532"/>
      <c r="X23" s="532"/>
      <c r="Y23" s="532"/>
      <c r="Z23" s="532"/>
    </row>
    <row r="24" spans="1:26" s="533" customFormat="1" ht="150" customHeight="1">
      <c r="A24" s="541">
        <v>1</v>
      </c>
      <c r="B24" s="994" t="s">
        <v>154</v>
      </c>
      <c r="C24" s="939"/>
      <c r="D24" s="544" t="s">
        <v>3335</v>
      </c>
      <c r="E24" s="544" t="s">
        <v>3215</v>
      </c>
      <c r="F24" s="544" t="s">
        <v>3336</v>
      </c>
      <c r="G24" s="544" t="s">
        <v>158</v>
      </c>
      <c r="H24" s="544" t="s">
        <v>159</v>
      </c>
      <c r="I24" s="607" t="s">
        <v>3337</v>
      </c>
      <c r="J24" s="271">
        <v>1293448</v>
      </c>
      <c r="K24" s="271">
        <v>1293448</v>
      </c>
      <c r="L24" s="608" t="s">
        <v>161</v>
      </c>
      <c r="M24" s="607" t="s">
        <v>162</v>
      </c>
      <c r="N24" s="271">
        <f>(J24/K24)*100</f>
        <v>100</v>
      </c>
      <c r="O24" s="271">
        <v>1367268</v>
      </c>
      <c r="P24" s="625" t="s">
        <v>2877</v>
      </c>
      <c r="Q24" s="3"/>
      <c r="R24" s="530"/>
      <c r="S24" s="532"/>
      <c r="T24" s="532"/>
      <c r="U24" s="532"/>
      <c r="V24" s="532"/>
      <c r="W24" s="532"/>
      <c r="X24" s="532"/>
      <c r="Y24" s="532"/>
      <c r="Z24" s="532"/>
    </row>
    <row r="25" spans="1:26" s="533" customFormat="1" ht="150" customHeight="1">
      <c r="A25" s="541">
        <v>1</v>
      </c>
      <c r="B25" s="994" t="s">
        <v>164</v>
      </c>
      <c r="C25" s="939"/>
      <c r="D25" s="544" t="s">
        <v>3338</v>
      </c>
      <c r="E25" s="544" t="s">
        <v>3339</v>
      </c>
      <c r="F25" s="544" t="s">
        <v>3340</v>
      </c>
      <c r="G25" s="544" t="s">
        <v>707</v>
      </c>
      <c r="H25" s="544" t="s">
        <v>159</v>
      </c>
      <c r="I25" s="607" t="s">
        <v>3341</v>
      </c>
      <c r="J25" s="271">
        <v>15000</v>
      </c>
      <c r="K25" s="271">
        <v>18000</v>
      </c>
      <c r="L25" s="608" t="s">
        <v>161</v>
      </c>
      <c r="M25" s="607" t="s">
        <v>162</v>
      </c>
      <c r="N25" s="271">
        <f t="shared" ref="N25:N54" si="0">(J25/K25)*100</f>
        <v>83.333333333333343</v>
      </c>
      <c r="O25" s="271">
        <v>16000</v>
      </c>
      <c r="P25" s="626" t="s">
        <v>3342</v>
      </c>
      <c r="Q25" s="161" t="s">
        <v>3343</v>
      </c>
      <c r="R25" s="608" t="s">
        <v>2872</v>
      </c>
      <c r="S25" s="532"/>
      <c r="T25" s="532"/>
      <c r="U25" s="532"/>
      <c r="V25" s="532"/>
      <c r="W25" s="532"/>
      <c r="X25" s="532"/>
      <c r="Y25" s="532"/>
      <c r="Z25" s="532"/>
    </row>
    <row r="26" spans="1:26" s="533" customFormat="1" ht="150" customHeight="1">
      <c r="A26" s="541">
        <v>1</v>
      </c>
      <c r="B26" s="994" t="s">
        <v>171</v>
      </c>
      <c r="C26" s="939"/>
      <c r="D26" s="544" t="s">
        <v>3344</v>
      </c>
      <c r="E26" s="544" t="s">
        <v>3345</v>
      </c>
      <c r="F26" s="561" t="s">
        <v>3346</v>
      </c>
      <c r="G26" s="544" t="s">
        <v>158</v>
      </c>
      <c r="H26" s="544" t="s">
        <v>175</v>
      </c>
      <c r="I26" s="607" t="s">
        <v>3347</v>
      </c>
      <c r="J26" s="271">
        <v>66666</v>
      </c>
      <c r="K26" s="271">
        <v>66666</v>
      </c>
      <c r="L26" s="608" t="s">
        <v>169</v>
      </c>
      <c r="M26" s="607" t="s">
        <v>162</v>
      </c>
      <c r="N26" s="271">
        <f t="shared" si="0"/>
        <v>100</v>
      </c>
      <c r="O26" s="271">
        <v>69578</v>
      </c>
      <c r="P26" s="625" t="s">
        <v>2877</v>
      </c>
      <c r="Q26" s="161" t="s">
        <v>3348</v>
      </c>
      <c r="R26" s="609" t="s">
        <v>836</v>
      </c>
      <c r="S26" s="532"/>
      <c r="T26" s="532"/>
      <c r="U26" s="532"/>
      <c r="V26" s="532"/>
      <c r="W26" s="532"/>
      <c r="X26" s="532"/>
      <c r="Y26" s="532"/>
      <c r="Z26" s="532"/>
    </row>
    <row r="27" spans="1:26" s="533" customFormat="1" ht="150" customHeight="1">
      <c r="A27" s="541">
        <v>1</v>
      </c>
      <c r="B27" s="994" t="s">
        <v>181</v>
      </c>
      <c r="C27" s="939"/>
      <c r="D27" s="544" t="s">
        <v>3349</v>
      </c>
      <c r="E27" s="544" t="s">
        <v>3350</v>
      </c>
      <c r="F27" s="544" t="s">
        <v>3351</v>
      </c>
      <c r="G27" s="544" t="s">
        <v>158</v>
      </c>
      <c r="H27" s="544" t="s">
        <v>175</v>
      </c>
      <c r="I27" s="607" t="s">
        <v>3352</v>
      </c>
      <c r="J27" s="271">
        <v>63000</v>
      </c>
      <c r="K27" s="271">
        <v>63000</v>
      </c>
      <c r="L27" s="608" t="s">
        <v>177</v>
      </c>
      <c r="M27" s="607" t="s">
        <v>162</v>
      </c>
      <c r="N27" s="271">
        <f t="shared" si="0"/>
        <v>100</v>
      </c>
      <c r="O27" s="271">
        <v>66000</v>
      </c>
      <c r="P27" s="625" t="s">
        <v>3353</v>
      </c>
      <c r="Q27" s="161" t="s">
        <v>3354</v>
      </c>
      <c r="R27" s="556"/>
      <c r="S27" s="532"/>
      <c r="T27" s="532"/>
      <c r="U27" s="532"/>
      <c r="V27" s="532"/>
      <c r="W27" s="532"/>
      <c r="X27" s="532"/>
      <c r="Y27" s="532"/>
      <c r="Z27" s="532"/>
    </row>
    <row r="28" spans="1:26" s="533" customFormat="1" ht="150" customHeight="1">
      <c r="A28" s="541">
        <v>1</v>
      </c>
      <c r="B28" s="1001" t="s">
        <v>188</v>
      </c>
      <c r="C28" s="990"/>
      <c r="D28" s="544" t="s">
        <v>3355</v>
      </c>
      <c r="E28" s="543" t="s">
        <v>3356</v>
      </c>
      <c r="F28" s="544" t="s">
        <v>3357</v>
      </c>
      <c r="G28" s="544" t="s">
        <v>158</v>
      </c>
      <c r="H28" s="544" t="s">
        <v>175</v>
      </c>
      <c r="I28" s="627" t="s">
        <v>3358</v>
      </c>
      <c r="J28" s="271">
        <v>12</v>
      </c>
      <c r="K28" s="271">
        <v>12</v>
      </c>
      <c r="L28" s="608" t="s">
        <v>177</v>
      </c>
      <c r="M28" s="607" t="s">
        <v>162</v>
      </c>
      <c r="N28" s="271">
        <f t="shared" si="0"/>
        <v>100</v>
      </c>
      <c r="O28" s="271">
        <v>9</v>
      </c>
      <c r="P28" s="625" t="s">
        <v>3353</v>
      </c>
      <c r="Q28" s="161" t="s">
        <v>3359</v>
      </c>
      <c r="R28" s="556"/>
      <c r="S28" s="532"/>
      <c r="T28" s="532"/>
      <c r="U28" s="532"/>
      <c r="V28" s="532"/>
      <c r="W28" s="532"/>
      <c r="X28" s="532"/>
      <c r="Y28" s="532"/>
      <c r="Z28" s="532"/>
    </row>
    <row r="29" spans="1:26" s="533" customFormat="1" ht="150" customHeight="1">
      <c r="A29" s="541">
        <v>1</v>
      </c>
      <c r="B29" s="1001" t="s">
        <v>195</v>
      </c>
      <c r="C29" s="990"/>
      <c r="D29" s="544" t="s">
        <v>3360</v>
      </c>
      <c r="E29" s="544" t="s">
        <v>3361</v>
      </c>
      <c r="F29" s="544" t="s">
        <v>3362</v>
      </c>
      <c r="G29" s="544" t="s">
        <v>158</v>
      </c>
      <c r="H29" s="544" t="s">
        <v>175</v>
      </c>
      <c r="I29" s="607" t="s">
        <v>3363</v>
      </c>
      <c r="J29" s="271">
        <v>400</v>
      </c>
      <c r="K29" s="271">
        <v>400</v>
      </c>
      <c r="L29" s="608" t="s">
        <v>177</v>
      </c>
      <c r="M29" s="607" t="s">
        <v>162</v>
      </c>
      <c r="N29" s="271">
        <f t="shared" si="0"/>
        <v>100</v>
      </c>
      <c r="O29" s="271">
        <v>362</v>
      </c>
      <c r="P29" s="625" t="s">
        <v>3353</v>
      </c>
      <c r="Q29" s="161" t="s">
        <v>3354</v>
      </c>
      <c r="R29" s="556"/>
      <c r="S29" s="532"/>
      <c r="T29" s="532"/>
      <c r="U29" s="532"/>
      <c r="V29" s="532"/>
      <c r="W29" s="532"/>
      <c r="X29" s="532"/>
      <c r="Y29" s="532"/>
      <c r="Z29" s="532"/>
    </row>
    <row r="30" spans="1:26" s="533" customFormat="1" ht="150" customHeight="1">
      <c r="A30" s="541">
        <v>1</v>
      </c>
      <c r="B30" s="1001" t="s">
        <v>550</v>
      </c>
      <c r="C30" s="990"/>
      <c r="D30" s="544" t="s">
        <v>3364</v>
      </c>
      <c r="E30" s="544" t="s">
        <v>3365</v>
      </c>
      <c r="F30" s="544" t="s">
        <v>3366</v>
      </c>
      <c r="G30" s="544" t="s">
        <v>158</v>
      </c>
      <c r="H30" s="544" t="s">
        <v>175</v>
      </c>
      <c r="I30" s="607" t="s">
        <v>3367</v>
      </c>
      <c r="J30" s="271">
        <v>434</v>
      </c>
      <c r="K30" s="271">
        <v>434</v>
      </c>
      <c r="L30" s="608" t="s">
        <v>177</v>
      </c>
      <c r="M30" s="607" t="s">
        <v>162</v>
      </c>
      <c r="N30" s="271">
        <f t="shared" si="0"/>
        <v>100</v>
      </c>
      <c r="O30" s="271">
        <v>430</v>
      </c>
      <c r="P30" s="625" t="s">
        <v>3353</v>
      </c>
      <c r="Q30" s="161" t="s">
        <v>3354</v>
      </c>
      <c r="R30" s="556"/>
      <c r="S30" s="532"/>
      <c r="T30" s="532"/>
      <c r="U30" s="532"/>
      <c r="V30" s="532"/>
      <c r="W30" s="532"/>
      <c r="X30" s="532"/>
      <c r="Y30" s="532"/>
      <c r="Z30" s="532"/>
    </row>
    <row r="31" spans="1:26" s="533" customFormat="1" ht="204" customHeight="1">
      <c r="A31" s="541">
        <v>1</v>
      </c>
      <c r="B31" s="1001" t="s">
        <v>201</v>
      </c>
      <c r="C31" s="990"/>
      <c r="D31" s="544" t="s">
        <v>3368</v>
      </c>
      <c r="E31" s="544" t="s">
        <v>3369</v>
      </c>
      <c r="F31" s="544" t="s">
        <v>3370</v>
      </c>
      <c r="G31" s="544" t="s">
        <v>158</v>
      </c>
      <c r="H31" s="544" t="s">
        <v>175</v>
      </c>
      <c r="I31" s="607" t="s">
        <v>3371</v>
      </c>
      <c r="J31" s="271">
        <v>745</v>
      </c>
      <c r="K31" s="271">
        <v>745</v>
      </c>
      <c r="L31" s="608" t="s">
        <v>177</v>
      </c>
      <c r="M31" s="607" t="s">
        <v>162</v>
      </c>
      <c r="N31" s="271">
        <f t="shared" si="0"/>
        <v>100</v>
      </c>
      <c r="O31" s="271">
        <v>730</v>
      </c>
      <c r="P31" s="625" t="s">
        <v>3353</v>
      </c>
      <c r="Q31" s="161" t="s">
        <v>3354</v>
      </c>
      <c r="R31" s="556"/>
      <c r="S31" s="532"/>
      <c r="T31" s="532"/>
      <c r="U31" s="532"/>
      <c r="V31" s="532"/>
      <c r="W31" s="532"/>
      <c r="X31" s="532"/>
      <c r="Y31" s="532"/>
      <c r="Z31" s="532"/>
    </row>
    <row r="32" spans="1:26" s="533" customFormat="1" ht="219" customHeight="1">
      <c r="A32" s="541">
        <v>1</v>
      </c>
      <c r="B32" s="1001" t="s">
        <v>968</v>
      </c>
      <c r="C32" s="990"/>
      <c r="D32" s="544" t="s">
        <v>3372</v>
      </c>
      <c r="E32" s="544" t="s">
        <v>3373</v>
      </c>
      <c r="F32" s="544" t="s">
        <v>3374</v>
      </c>
      <c r="G32" s="544" t="s">
        <v>158</v>
      </c>
      <c r="H32" s="544" t="s">
        <v>175</v>
      </c>
      <c r="I32" s="607" t="s">
        <v>3375</v>
      </c>
      <c r="J32" s="271">
        <v>580</v>
      </c>
      <c r="K32" s="271">
        <v>580</v>
      </c>
      <c r="L32" s="608" t="s">
        <v>177</v>
      </c>
      <c r="M32" s="607" t="s">
        <v>162</v>
      </c>
      <c r="N32" s="271">
        <f t="shared" si="0"/>
        <v>100</v>
      </c>
      <c r="O32" s="271">
        <v>568</v>
      </c>
      <c r="P32" s="625" t="s">
        <v>3353</v>
      </c>
      <c r="Q32" s="161" t="s">
        <v>3376</v>
      </c>
      <c r="R32" s="556"/>
      <c r="S32" s="532"/>
      <c r="T32" s="532"/>
      <c r="U32" s="532"/>
      <c r="V32" s="532"/>
      <c r="W32" s="532"/>
      <c r="X32" s="532"/>
      <c r="Y32" s="532"/>
      <c r="Z32" s="532"/>
    </row>
    <row r="33" spans="1:26" s="533" customFormat="1" ht="150" customHeight="1">
      <c r="A33" s="541">
        <v>1</v>
      </c>
      <c r="B33" s="1001" t="s">
        <v>972</v>
      </c>
      <c r="C33" s="990"/>
      <c r="D33" s="561" t="s">
        <v>3377</v>
      </c>
      <c r="E33" s="542" t="s">
        <v>3378</v>
      </c>
      <c r="F33" s="561" t="s">
        <v>3379</v>
      </c>
      <c r="G33" s="542" t="s">
        <v>158</v>
      </c>
      <c r="H33" s="542" t="s">
        <v>175</v>
      </c>
      <c r="I33" s="610" t="s">
        <v>3380</v>
      </c>
      <c r="J33" s="271">
        <v>70</v>
      </c>
      <c r="K33" s="271">
        <v>70</v>
      </c>
      <c r="L33" s="618" t="s">
        <v>177</v>
      </c>
      <c r="M33" s="610" t="s">
        <v>162</v>
      </c>
      <c r="N33" s="271">
        <f t="shared" si="0"/>
        <v>100</v>
      </c>
      <c r="O33" s="271">
        <v>72</v>
      </c>
      <c r="P33" s="626" t="s">
        <v>3353</v>
      </c>
      <c r="Q33" s="161" t="s">
        <v>3381</v>
      </c>
      <c r="R33" s="556"/>
      <c r="S33" s="532"/>
      <c r="T33" s="532"/>
      <c r="U33" s="532"/>
      <c r="V33" s="532"/>
      <c r="W33" s="532"/>
      <c r="X33" s="532"/>
      <c r="Y33" s="532"/>
      <c r="Z33" s="532"/>
    </row>
    <row r="34" spans="1:26" s="533" customFormat="1" ht="150" customHeight="1">
      <c r="A34" s="541">
        <v>1</v>
      </c>
      <c r="B34" s="1001" t="s">
        <v>978</v>
      </c>
      <c r="C34" s="990"/>
      <c r="D34" s="544" t="s">
        <v>3382</v>
      </c>
      <c r="E34" s="544" t="s">
        <v>3383</v>
      </c>
      <c r="F34" s="544" t="s">
        <v>3384</v>
      </c>
      <c r="G34" s="544" t="s">
        <v>158</v>
      </c>
      <c r="H34" s="544" t="s">
        <v>175</v>
      </c>
      <c r="I34" s="607" t="s">
        <v>3385</v>
      </c>
      <c r="J34" s="271">
        <v>320</v>
      </c>
      <c r="K34" s="271">
        <v>320</v>
      </c>
      <c r="L34" s="608" t="s">
        <v>177</v>
      </c>
      <c r="M34" s="607" t="s">
        <v>162</v>
      </c>
      <c r="N34" s="271">
        <f t="shared" si="0"/>
        <v>100</v>
      </c>
      <c r="O34" s="271">
        <v>310</v>
      </c>
      <c r="P34" s="625" t="s">
        <v>3353</v>
      </c>
      <c r="Q34" s="161" t="s">
        <v>3386</v>
      </c>
      <c r="R34" s="556"/>
      <c r="S34" s="532"/>
      <c r="T34" s="532"/>
      <c r="U34" s="532"/>
      <c r="V34" s="532"/>
      <c r="W34" s="532"/>
      <c r="X34" s="532"/>
      <c r="Y34" s="532"/>
      <c r="Z34" s="532"/>
    </row>
    <row r="35" spans="1:26" s="533" customFormat="1" ht="150" customHeight="1">
      <c r="A35" s="541">
        <v>1</v>
      </c>
      <c r="B35" s="1001" t="s">
        <v>983</v>
      </c>
      <c r="C35" s="990"/>
      <c r="D35" s="544" t="s">
        <v>3387</v>
      </c>
      <c r="E35" s="561" t="s">
        <v>3388</v>
      </c>
      <c r="F35" s="544" t="s">
        <v>3389</v>
      </c>
      <c r="G35" s="544" t="s">
        <v>158</v>
      </c>
      <c r="H35" s="544" t="s">
        <v>175</v>
      </c>
      <c r="I35" s="607" t="s">
        <v>3390</v>
      </c>
      <c r="J35" s="271">
        <v>4</v>
      </c>
      <c r="K35" s="271">
        <v>4</v>
      </c>
      <c r="L35" s="608" t="s">
        <v>177</v>
      </c>
      <c r="M35" s="607" t="s">
        <v>162</v>
      </c>
      <c r="N35" s="271">
        <f t="shared" si="0"/>
        <v>100</v>
      </c>
      <c r="O35" s="271">
        <v>4</v>
      </c>
      <c r="P35" s="625" t="s">
        <v>3353</v>
      </c>
      <c r="Q35" s="161" t="s">
        <v>3391</v>
      </c>
      <c r="R35" s="556"/>
      <c r="S35" s="532"/>
      <c r="T35" s="532"/>
      <c r="U35" s="532"/>
      <c r="V35" s="532"/>
      <c r="W35" s="532"/>
      <c r="X35" s="532"/>
      <c r="Y35" s="532"/>
      <c r="Z35" s="532"/>
    </row>
    <row r="36" spans="1:26" s="533" customFormat="1" ht="177.6" customHeight="1">
      <c r="A36" s="541">
        <v>1</v>
      </c>
      <c r="B36" s="1001" t="s">
        <v>989</v>
      </c>
      <c r="C36" s="990"/>
      <c r="D36" s="561" t="s">
        <v>3392</v>
      </c>
      <c r="E36" s="561" t="s">
        <v>3393</v>
      </c>
      <c r="F36" s="561" t="s">
        <v>3394</v>
      </c>
      <c r="G36" s="542" t="s">
        <v>158</v>
      </c>
      <c r="H36" s="542" t="s">
        <v>175</v>
      </c>
      <c r="I36" s="610" t="s">
        <v>3395</v>
      </c>
      <c r="J36" s="271">
        <v>50</v>
      </c>
      <c r="K36" s="271">
        <v>50</v>
      </c>
      <c r="L36" s="618" t="s">
        <v>177</v>
      </c>
      <c r="M36" s="610" t="s">
        <v>162</v>
      </c>
      <c r="N36" s="271">
        <f t="shared" si="0"/>
        <v>100</v>
      </c>
      <c r="O36" s="271">
        <v>49</v>
      </c>
      <c r="P36" s="626" t="s">
        <v>3353</v>
      </c>
      <c r="Q36" s="161" t="s">
        <v>3396</v>
      </c>
      <c r="R36" s="556"/>
      <c r="S36" s="532"/>
      <c r="T36" s="532"/>
      <c r="U36" s="532"/>
      <c r="V36" s="532"/>
      <c r="W36" s="532"/>
      <c r="X36" s="532"/>
      <c r="Y36" s="532"/>
      <c r="Z36" s="532"/>
    </row>
    <row r="37" spans="1:26" s="533" customFormat="1" ht="150" customHeight="1">
      <c r="A37" s="541">
        <v>1</v>
      </c>
      <c r="B37" s="1001" t="s">
        <v>1656</v>
      </c>
      <c r="C37" s="990"/>
      <c r="D37" s="542" t="s">
        <v>3397</v>
      </c>
      <c r="E37" s="542" t="s">
        <v>3398</v>
      </c>
      <c r="F37" s="542" t="s">
        <v>3399</v>
      </c>
      <c r="G37" s="542" t="s">
        <v>158</v>
      </c>
      <c r="H37" s="542" t="s">
        <v>175</v>
      </c>
      <c r="I37" s="610" t="s">
        <v>3400</v>
      </c>
      <c r="J37" s="271">
        <v>2</v>
      </c>
      <c r="K37" s="271">
        <v>2</v>
      </c>
      <c r="L37" s="618" t="s">
        <v>177</v>
      </c>
      <c r="M37" s="610" t="s">
        <v>162</v>
      </c>
      <c r="N37" s="271">
        <f t="shared" si="0"/>
        <v>100</v>
      </c>
      <c r="O37" s="271">
        <v>1</v>
      </c>
      <c r="P37" s="626" t="s">
        <v>3353</v>
      </c>
      <c r="Q37" s="161" t="s">
        <v>3401</v>
      </c>
      <c r="R37" s="556"/>
      <c r="S37" s="532"/>
      <c r="T37" s="532"/>
      <c r="U37" s="532"/>
      <c r="V37" s="532"/>
      <c r="W37" s="532"/>
      <c r="X37" s="532"/>
      <c r="Y37" s="532"/>
      <c r="Z37" s="532"/>
    </row>
    <row r="38" spans="1:26" s="533" customFormat="1" ht="150" customHeight="1">
      <c r="A38" s="541">
        <v>1</v>
      </c>
      <c r="B38" s="1001" t="s">
        <v>1662</v>
      </c>
      <c r="C38" s="990"/>
      <c r="D38" s="544" t="s">
        <v>3402</v>
      </c>
      <c r="E38" s="544" t="s">
        <v>3403</v>
      </c>
      <c r="F38" s="544" t="s">
        <v>3404</v>
      </c>
      <c r="G38" s="544" t="s">
        <v>158</v>
      </c>
      <c r="H38" s="544" t="s">
        <v>175</v>
      </c>
      <c r="I38" s="607" t="s">
        <v>3405</v>
      </c>
      <c r="J38" s="271">
        <v>14</v>
      </c>
      <c r="K38" s="271">
        <v>14</v>
      </c>
      <c r="L38" s="608" t="s">
        <v>177</v>
      </c>
      <c r="M38" s="607" t="s">
        <v>162</v>
      </c>
      <c r="N38" s="271">
        <f t="shared" si="0"/>
        <v>100</v>
      </c>
      <c r="O38" s="271">
        <v>14</v>
      </c>
      <c r="P38" s="625" t="s">
        <v>3353</v>
      </c>
      <c r="Q38" s="161" t="s">
        <v>3406</v>
      </c>
      <c r="R38" s="556"/>
      <c r="S38" s="532"/>
      <c r="T38" s="532"/>
      <c r="U38" s="532"/>
      <c r="V38" s="532"/>
      <c r="W38" s="532"/>
      <c r="X38" s="532"/>
      <c r="Y38" s="532"/>
      <c r="Z38" s="532"/>
    </row>
    <row r="39" spans="1:26" s="533" customFormat="1" ht="150" customHeight="1">
      <c r="A39" s="541">
        <v>1</v>
      </c>
      <c r="B39" s="1001" t="s">
        <v>1668</v>
      </c>
      <c r="C39" s="990"/>
      <c r="D39" s="544" t="s">
        <v>3407</v>
      </c>
      <c r="E39" s="544" t="s">
        <v>3408</v>
      </c>
      <c r="F39" s="544" t="s">
        <v>3409</v>
      </c>
      <c r="G39" s="544" t="s">
        <v>158</v>
      </c>
      <c r="H39" s="544" t="s">
        <v>175</v>
      </c>
      <c r="I39" s="607" t="s">
        <v>3410</v>
      </c>
      <c r="J39" s="271">
        <v>980</v>
      </c>
      <c r="K39" s="271">
        <v>980</v>
      </c>
      <c r="L39" s="608" t="s">
        <v>177</v>
      </c>
      <c r="M39" s="607" t="s">
        <v>162</v>
      </c>
      <c r="N39" s="271">
        <f t="shared" si="0"/>
        <v>100</v>
      </c>
      <c r="O39" s="271">
        <v>977</v>
      </c>
      <c r="P39" s="625" t="s">
        <v>3353</v>
      </c>
      <c r="Q39" s="161" t="s">
        <v>3411</v>
      </c>
      <c r="R39" s="556"/>
      <c r="S39" s="532"/>
      <c r="T39" s="532"/>
      <c r="U39" s="532"/>
      <c r="V39" s="532"/>
      <c r="W39" s="532"/>
      <c r="X39" s="532"/>
      <c r="Y39" s="532"/>
      <c r="Z39" s="532"/>
    </row>
    <row r="40" spans="1:26" s="533" customFormat="1" ht="150" customHeight="1">
      <c r="A40" s="541">
        <v>1</v>
      </c>
      <c r="B40" s="1001" t="s">
        <v>1675</v>
      </c>
      <c r="C40" s="990"/>
      <c r="D40" s="543" t="s">
        <v>3412</v>
      </c>
      <c r="E40" s="543" t="s">
        <v>3413</v>
      </c>
      <c r="F40" s="543" t="s">
        <v>3414</v>
      </c>
      <c r="G40" s="543" t="s">
        <v>158</v>
      </c>
      <c r="H40" s="543" t="s">
        <v>175</v>
      </c>
      <c r="I40" s="627" t="s">
        <v>3415</v>
      </c>
      <c r="J40" s="271">
        <v>55</v>
      </c>
      <c r="K40" s="271">
        <v>55</v>
      </c>
      <c r="L40" s="628" t="s">
        <v>177</v>
      </c>
      <c r="M40" s="627" t="s">
        <v>162</v>
      </c>
      <c r="N40" s="271">
        <f t="shared" si="0"/>
        <v>100</v>
      </c>
      <c r="O40" s="271">
        <v>52</v>
      </c>
      <c r="P40" s="629" t="s">
        <v>3353</v>
      </c>
      <c r="Q40" s="161" t="s">
        <v>3416</v>
      </c>
      <c r="R40" s="556"/>
      <c r="S40" s="532"/>
      <c r="T40" s="532"/>
      <c r="U40" s="532"/>
      <c r="V40" s="532"/>
      <c r="W40" s="532"/>
      <c r="X40" s="532"/>
      <c r="Y40" s="532"/>
      <c r="Z40" s="532"/>
    </row>
    <row r="41" spans="1:26" s="533" customFormat="1" ht="150" customHeight="1">
      <c r="A41" s="541">
        <v>1</v>
      </c>
      <c r="B41" s="994" t="s">
        <v>207</v>
      </c>
      <c r="C41" s="939"/>
      <c r="D41" s="544" t="s">
        <v>3417</v>
      </c>
      <c r="E41" s="544" t="s">
        <v>3418</v>
      </c>
      <c r="F41" s="544" t="s">
        <v>3419</v>
      </c>
      <c r="G41" s="544" t="s">
        <v>158</v>
      </c>
      <c r="H41" s="544" t="s">
        <v>175</v>
      </c>
      <c r="I41" s="607" t="s">
        <v>3420</v>
      </c>
      <c r="J41" s="271">
        <v>1105740</v>
      </c>
      <c r="K41" s="271">
        <v>1105740</v>
      </c>
      <c r="L41" s="608" t="s">
        <v>169</v>
      </c>
      <c r="M41" s="607" t="s">
        <v>162</v>
      </c>
      <c r="N41" s="271">
        <f t="shared" si="0"/>
        <v>100</v>
      </c>
      <c r="O41" s="271">
        <v>1206755</v>
      </c>
      <c r="P41" s="625" t="s">
        <v>2877</v>
      </c>
      <c r="Q41" s="161" t="s">
        <v>3421</v>
      </c>
      <c r="R41" s="609" t="s">
        <v>836</v>
      </c>
      <c r="S41" s="532"/>
      <c r="T41" s="532"/>
      <c r="U41" s="532"/>
      <c r="V41" s="532"/>
      <c r="W41" s="532"/>
      <c r="X41" s="532"/>
      <c r="Y41" s="532"/>
      <c r="Z41" s="532"/>
    </row>
    <row r="42" spans="1:26" s="533" customFormat="1" ht="150" customHeight="1">
      <c r="A42" s="541">
        <v>1</v>
      </c>
      <c r="B42" s="994" t="s">
        <v>214</v>
      </c>
      <c r="C42" s="939"/>
      <c r="D42" s="544" t="s">
        <v>3422</v>
      </c>
      <c r="E42" s="544" t="s">
        <v>3423</v>
      </c>
      <c r="F42" s="544" t="s">
        <v>3424</v>
      </c>
      <c r="G42" s="544" t="s">
        <v>158</v>
      </c>
      <c r="H42" s="544" t="s">
        <v>175</v>
      </c>
      <c r="I42" s="607" t="s">
        <v>3425</v>
      </c>
      <c r="J42" s="271">
        <v>75000</v>
      </c>
      <c r="K42" s="271">
        <v>75000</v>
      </c>
      <c r="L42" s="608" t="s">
        <v>177</v>
      </c>
      <c r="M42" s="607" t="s">
        <v>162</v>
      </c>
      <c r="N42" s="271">
        <f t="shared" si="0"/>
        <v>100</v>
      </c>
      <c r="O42" s="271">
        <v>76000</v>
      </c>
      <c r="P42" s="625" t="s">
        <v>3259</v>
      </c>
      <c r="Q42" s="248" t="s">
        <v>3426</v>
      </c>
      <c r="R42" s="530"/>
      <c r="S42" s="532"/>
      <c r="T42" s="532"/>
      <c r="U42" s="532"/>
      <c r="V42" s="532"/>
      <c r="W42" s="532"/>
      <c r="X42" s="532"/>
      <c r="Y42" s="532"/>
      <c r="Z42" s="532"/>
    </row>
    <row r="43" spans="1:26" s="533" customFormat="1" ht="150" customHeight="1">
      <c r="A43" s="541">
        <v>1</v>
      </c>
      <c r="B43" s="994" t="s">
        <v>220</v>
      </c>
      <c r="C43" s="939"/>
      <c r="D43" s="544" t="s">
        <v>3427</v>
      </c>
      <c r="E43" s="544" t="s">
        <v>3428</v>
      </c>
      <c r="F43" s="544" t="s">
        <v>3429</v>
      </c>
      <c r="G43" s="544" t="s">
        <v>158</v>
      </c>
      <c r="H43" s="544" t="s">
        <v>175</v>
      </c>
      <c r="I43" s="607" t="s">
        <v>3430</v>
      </c>
      <c r="J43" s="271">
        <v>20000</v>
      </c>
      <c r="K43" s="271">
        <v>20000</v>
      </c>
      <c r="L43" s="608" t="s">
        <v>177</v>
      </c>
      <c r="M43" s="607" t="s">
        <v>162</v>
      </c>
      <c r="N43" s="271">
        <f t="shared" si="0"/>
        <v>100</v>
      </c>
      <c r="O43" s="271">
        <v>19000</v>
      </c>
      <c r="P43" s="625" t="s">
        <v>3259</v>
      </c>
      <c r="Q43" s="161" t="s">
        <v>3431</v>
      </c>
      <c r="R43" s="530"/>
      <c r="S43" s="532"/>
      <c r="T43" s="532"/>
      <c r="U43" s="532"/>
      <c r="V43" s="532"/>
      <c r="W43" s="532"/>
      <c r="X43" s="532"/>
      <c r="Y43" s="532"/>
      <c r="Z43" s="532"/>
    </row>
    <row r="44" spans="1:26" s="533" customFormat="1" ht="150" customHeight="1">
      <c r="A44" s="541">
        <v>1</v>
      </c>
      <c r="B44" s="994" t="s">
        <v>226</v>
      </c>
      <c r="C44" s="939"/>
      <c r="D44" s="544" t="s">
        <v>3432</v>
      </c>
      <c r="E44" s="544" t="s">
        <v>3433</v>
      </c>
      <c r="F44" s="544" t="s">
        <v>3434</v>
      </c>
      <c r="G44" s="544" t="s">
        <v>158</v>
      </c>
      <c r="H44" s="544" t="s">
        <v>175</v>
      </c>
      <c r="I44" s="610" t="s">
        <v>3435</v>
      </c>
      <c r="J44" s="271">
        <v>1000000</v>
      </c>
      <c r="K44" s="271">
        <v>1000000</v>
      </c>
      <c r="L44" s="608" t="s">
        <v>177</v>
      </c>
      <c r="M44" s="607" t="s">
        <v>162</v>
      </c>
      <c r="N44" s="271">
        <f t="shared" si="0"/>
        <v>100</v>
      </c>
      <c r="O44" s="271">
        <v>1100000</v>
      </c>
      <c r="P44" s="625" t="s">
        <v>3259</v>
      </c>
      <c r="Q44" s="161" t="s">
        <v>3436</v>
      </c>
      <c r="R44" s="530"/>
      <c r="S44" s="532"/>
      <c r="T44" s="532"/>
      <c r="U44" s="532"/>
      <c r="V44" s="532"/>
      <c r="W44" s="532"/>
      <c r="X44" s="532"/>
      <c r="Y44" s="532"/>
      <c r="Z44" s="532"/>
    </row>
    <row r="45" spans="1:26" s="533" customFormat="1" ht="150" customHeight="1">
      <c r="A45" s="541">
        <v>1</v>
      </c>
      <c r="B45" s="994" t="s">
        <v>583</v>
      </c>
      <c r="C45" s="939"/>
      <c r="D45" s="544" t="s">
        <v>3437</v>
      </c>
      <c r="E45" s="542" t="s">
        <v>3438</v>
      </c>
      <c r="F45" s="561" t="s">
        <v>3439</v>
      </c>
      <c r="G45" s="544" t="s">
        <v>158</v>
      </c>
      <c r="H45" s="544" t="s">
        <v>175</v>
      </c>
      <c r="I45" s="610" t="s">
        <v>3440</v>
      </c>
      <c r="J45" s="271">
        <v>40</v>
      </c>
      <c r="K45" s="271">
        <v>40</v>
      </c>
      <c r="L45" s="608" t="s">
        <v>177</v>
      </c>
      <c r="M45" s="607" t="s">
        <v>162</v>
      </c>
      <c r="N45" s="271">
        <f t="shared" si="0"/>
        <v>100</v>
      </c>
      <c r="O45" s="271">
        <v>50</v>
      </c>
      <c r="P45" s="625" t="s">
        <v>3233</v>
      </c>
      <c r="Q45" s="161" t="s">
        <v>3441</v>
      </c>
      <c r="R45" s="530"/>
      <c r="S45" s="532"/>
      <c r="T45" s="532"/>
      <c r="U45" s="532"/>
      <c r="V45" s="532"/>
      <c r="W45" s="532"/>
      <c r="X45" s="532"/>
      <c r="Y45" s="532"/>
      <c r="Z45" s="532"/>
    </row>
    <row r="46" spans="1:26" s="533" customFormat="1" ht="150" customHeight="1">
      <c r="A46" s="541">
        <v>1</v>
      </c>
      <c r="B46" s="994" t="s">
        <v>778</v>
      </c>
      <c r="C46" s="939"/>
      <c r="D46" s="544" t="s">
        <v>3442</v>
      </c>
      <c r="E46" s="544" t="s">
        <v>3443</v>
      </c>
      <c r="F46" s="389" t="s">
        <v>3444</v>
      </c>
      <c r="G46" s="544" t="s">
        <v>158</v>
      </c>
      <c r="H46" s="544" t="s">
        <v>175</v>
      </c>
      <c r="I46" s="607" t="s">
        <v>3445</v>
      </c>
      <c r="J46" s="271">
        <v>10000</v>
      </c>
      <c r="K46" s="271">
        <v>10000</v>
      </c>
      <c r="L46" s="608" t="s">
        <v>177</v>
      </c>
      <c r="M46" s="607" t="s">
        <v>162</v>
      </c>
      <c r="N46" s="271">
        <f t="shared" si="0"/>
        <v>100</v>
      </c>
      <c r="O46" s="271">
        <v>11000</v>
      </c>
      <c r="P46" s="625" t="s">
        <v>3233</v>
      </c>
      <c r="Q46" s="161" t="s">
        <v>3441</v>
      </c>
      <c r="R46" s="530"/>
      <c r="S46" s="532"/>
      <c r="T46" s="532"/>
      <c r="U46" s="532"/>
      <c r="V46" s="532"/>
      <c r="W46" s="532"/>
      <c r="X46" s="532"/>
      <c r="Y46" s="532"/>
      <c r="Z46" s="532"/>
    </row>
    <row r="47" spans="1:26" s="533" customFormat="1" ht="150" customHeight="1">
      <c r="A47" s="541">
        <v>1</v>
      </c>
      <c r="B47" s="994" t="s">
        <v>783</v>
      </c>
      <c r="C47" s="939"/>
      <c r="D47" s="544" t="s">
        <v>3446</v>
      </c>
      <c r="E47" s="544" t="s">
        <v>3447</v>
      </c>
      <c r="F47" s="544" t="s">
        <v>3448</v>
      </c>
      <c r="G47" s="544" t="s">
        <v>158</v>
      </c>
      <c r="H47" s="544" t="s">
        <v>175</v>
      </c>
      <c r="I47" s="607" t="s">
        <v>3449</v>
      </c>
      <c r="J47" s="271">
        <v>700</v>
      </c>
      <c r="K47" s="271">
        <v>700</v>
      </c>
      <c r="L47" s="630" t="s">
        <v>177</v>
      </c>
      <c r="M47" s="607" t="s">
        <v>162</v>
      </c>
      <c r="N47" s="271">
        <f t="shared" si="0"/>
        <v>100</v>
      </c>
      <c r="O47" s="271">
        <v>705</v>
      </c>
      <c r="P47" s="625" t="s">
        <v>3259</v>
      </c>
      <c r="Q47" s="248" t="s">
        <v>3450</v>
      </c>
      <c r="R47" s="530"/>
      <c r="S47" s="532"/>
      <c r="T47" s="532"/>
      <c r="U47" s="532"/>
      <c r="V47" s="532"/>
      <c r="W47" s="532"/>
      <c r="X47" s="532"/>
      <c r="Y47" s="532"/>
      <c r="Z47" s="532"/>
    </row>
    <row r="48" spans="1:26" s="533" customFormat="1" ht="150" customHeight="1">
      <c r="A48" s="541">
        <v>1</v>
      </c>
      <c r="B48" s="994" t="s">
        <v>233</v>
      </c>
      <c r="C48" s="939"/>
      <c r="D48" s="544" t="s">
        <v>3451</v>
      </c>
      <c r="E48" s="544" t="s">
        <v>3452</v>
      </c>
      <c r="F48" s="544" t="s">
        <v>3453</v>
      </c>
      <c r="G48" s="544" t="s">
        <v>158</v>
      </c>
      <c r="H48" s="544" t="s">
        <v>175</v>
      </c>
      <c r="I48" s="607" t="s">
        <v>3454</v>
      </c>
      <c r="J48" s="271">
        <v>121042</v>
      </c>
      <c r="K48" s="271">
        <v>121042</v>
      </c>
      <c r="L48" s="608" t="s">
        <v>169</v>
      </c>
      <c r="M48" s="607" t="s">
        <v>162</v>
      </c>
      <c r="N48" s="271">
        <f t="shared" si="0"/>
        <v>100</v>
      </c>
      <c r="O48" s="271">
        <v>90935</v>
      </c>
      <c r="P48" s="625" t="s">
        <v>2877</v>
      </c>
      <c r="Q48" s="161" t="s">
        <v>3441</v>
      </c>
      <c r="R48" s="530"/>
      <c r="S48" s="532"/>
      <c r="T48" s="532"/>
      <c r="U48" s="532"/>
      <c r="V48" s="532"/>
      <c r="W48" s="532"/>
      <c r="X48" s="532"/>
      <c r="Y48" s="532"/>
      <c r="Z48" s="532"/>
    </row>
    <row r="49" spans="1:26" s="533" customFormat="1" ht="150" customHeight="1">
      <c r="A49" s="541">
        <v>1</v>
      </c>
      <c r="B49" s="994" t="s">
        <v>239</v>
      </c>
      <c r="C49" s="939"/>
      <c r="D49" s="542" t="s">
        <v>3455</v>
      </c>
      <c r="E49" s="542" t="s">
        <v>3456</v>
      </c>
      <c r="F49" s="544" t="s">
        <v>3457</v>
      </c>
      <c r="G49" s="544" t="s">
        <v>158</v>
      </c>
      <c r="H49" s="544" t="s">
        <v>175</v>
      </c>
      <c r="I49" s="607" t="s">
        <v>3458</v>
      </c>
      <c r="J49" s="271">
        <v>52</v>
      </c>
      <c r="K49" s="271">
        <v>52</v>
      </c>
      <c r="L49" s="608" t="s">
        <v>177</v>
      </c>
      <c r="M49" s="607" t="s">
        <v>162</v>
      </c>
      <c r="N49" s="271">
        <f t="shared" si="0"/>
        <v>100</v>
      </c>
      <c r="O49" s="271">
        <v>50</v>
      </c>
      <c r="P49" s="625" t="s">
        <v>3249</v>
      </c>
      <c r="Q49" s="161" t="s">
        <v>3459</v>
      </c>
      <c r="R49" s="530"/>
      <c r="S49" s="532"/>
      <c r="T49" s="532"/>
      <c r="U49" s="532"/>
      <c r="V49" s="532"/>
      <c r="W49" s="532"/>
      <c r="X49" s="532"/>
      <c r="Y49" s="532"/>
      <c r="Z49" s="532"/>
    </row>
    <row r="50" spans="1:26" s="533" customFormat="1" ht="150" customHeight="1">
      <c r="A50" s="541">
        <v>1</v>
      </c>
      <c r="B50" s="994" t="s">
        <v>245</v>
      </c>
      <c r="C50" s="939"/>
      <c r="D50" s="544" t="s">
        <v>3460</v>
      </c>
      <c r="E50" s="544" t="s">
        <v>3461</v>
      </c>
      <c r="F50" s="389" t="s">
        <v>3462</v>
      </c>
      <c r="G50" s="544" t="s">
        <v>158</v>
      </c>
      <c r="H50" s="544" t="s">
        <v>175</v>
      </c>
      <c r="I50" s="607" t="s">
        <v>3463</v>
      </c>
      <c r="J50" s="271">
        <v>55</v>
      </c>
      <c r="K50" s="271">
        <v>55</v>
      </c>
      <c r="L50" s="608" t="s">
        <v>177</v>
      </c>
      <c r="M50" s="607" t="s">
        <v>162</v>
      </c>
      <c r="N50" s="271">
        <f t="shared" si="0"/>
        <v>100</v>
      </c>
      <c r="O50" s="271">
        <v>52</v>
      </c>
      <c r="P50" s="625" t="s">
        <v>3249</v>
      </c>
      <c r="Q50" s="161" t="s">
        <v>3464</v>
      </c>
      <c r="R50" s="530"/>
      <c r="S50" s="532"/>
      <c r="T50" s="532"/>
      <c r="U50" s="532"/>
      <c r="V50" s="532"/>
      <c r="W50" s="532"/>
      <c r="X50" s="532"/>
      <c r="Y50" s="532"/>
      <c r="Z50" s="532"/>
    </row>
    <row r="51" spans="1:26" s="533" customFormat="1" ht="150" customHeight="1">
      <c r="A51" s="541">
        <v>1</v>
      </c>
      <c r="B51" s="994" t="s">
        <v>251</v>
      </c>
      <c r="C51" s="939"/>
      <c r="D51" s="544" t="s">
        <v>3465</v>
      </c>
      <c r="E51" s="544" t="s">
        <v>3466</v>
      </c>
      <c r="F51" s="544" t="s">
        <v>3467</v>
      </c>
      <c r="G51" s="544" t="s">
        <v>158</v>
      </c>
      <c r="H51" s="544" t="s">
        <v>175</v>
      </c>
      <c r="I51" s="607" t="s">
        <v>3238</v>
      </c>
      <c r="J51" s="271">
        <v>2850</v>
      </c>
      <c r="K51" s="271">
        <v>2850</v>
      </c>
      <c r="L51" s="608" t="s">
        <v>177</v>
      </c>
      <c r="M51" s="607" t="s">
        <v>162</v>
      </c>
      <c r="N51" s="271">
        <f t="shared" si="0"/>
        <v>100</v>
      </c>
      <c r="O51" s="271">
        <v>2750</v>
      </c>
      <c r="P51" s="625" t="s">
        <v>3249</v>
      </c>
      <c r="Q51" s="161" t="s">
        <v>3441</v>
      </c>
      <c r="R51" s="530"/>
      <c r="S51" s="532"/>
      <c r="T51" s="532"/>
      <c r="U51" s="532"/>
      <c r="V51" s="532"/>
      <c r="W51" s="532"/>
      <c r="X51" s="532"/>
      <c r="Y51" s="532"/>
      <c r="Z51" s="532"/>
    </row>
    <row r="52" spans="1:26" s="533" customFormat="1" ht="150" customHeight="1">
      <c r="A52" s="541">
        <v>1</v>
      </c>
      <c r="B52" s="994" t="s">
        <v>611</v>
      </c>
      <c r="C52" s="939"/>
      <c r="D52" s="544" t="s">
        <v>3468</v>
      </c>
      <c r="E52" s="544" t="s">
        <v>3469</v>
      </c>
      <c r="F52" s="544" t="s">
        <v>3470</v>
      </c>
      <c r="G52" s="544" t="s">
        <v>158</v>
      </c>
      <c r="H52" s="544" t="s">
        <v>175</v>
      </c>
      <c r="I52" s="631" t="s">
        <v>3471</v>
      </c>
      <c r="J52" s="271">
        <v>75000</v>
      </c>
      <c r="K52" s="271">
        <v>75000</v>
      </c>
      <c r="L52" s="608" t="s">
        <v>177</v>
      </c>
      <c r="M52" s="607" t="s">
        <v>162</v>
      </c>
      <c r="N52" s="271">
        <f t="shared" si="0"/>
        <v>100</v>
      </c>
      <c r="O52" s="271">
        <v>46000</v>
      </c>
      <c r="P52" s="625" t="s">
        <v>3249</v>
      </c>
      <c r="Q52" s="161" t="s">
        <v>3441</v>
      </c>
      <c r="R52" s="530"/>
      <c r="S52" s="532"/>
      <c r="T52" s="532"/>
      <c r="U52" s="532"/>
      <c r="V52" s="532"/>
      <c r="W52" s="532"/>
      <c r="X52" s="532"/>
      <c r="Y52" s="532"/>
      <c r="Z52" s="532"/>
    </row>
    <row r="53" spans="1:26" s="533" customFormat="1" ht="150" customHeight="1">
      <c r="A53" s="541">
        <v>1</v>
      </c>
      <c r="B53" s="994" t="s">
        <v>1474</v>
      </c>
      <c r="C53" s="939"/>
      <c r="D53" s="544" t="s">
        <v>3472</v>
      </c>
      <c r="E53" s="544" t="s">
        <v>3473</v>
      </c>
      <c r="F53" s="544" t="s">
        <v>3474</v>
      </c>
      <c r="G53" s="544" t="s">
        <v>158</v>
      </c>
      <c r="H53" s="544" t="s">
        <v>175</v>
      </c>
      <c r="I53" s="607" t="s">
        <v>3475</v>
      </c>
      <c r="J53" s="271">
        <v>85</v>
      </c>
      <c r="K53" s="271">
        <v>85</v>
      </c>
      <c r="L53" s="608" t="s">
        <v>177</v>
      </c>
      <c r="M53" s="607" t="s">
        <v>162</v>
      </c>
      <c r="N53" s="271">
        <f t="shared" si="0"/>
        <v>100</v>
      </c>
      <c r="O53" s="271">
        <v>83</v>
      </c>
      <c r="P53" s="625" t="s">
        <v>3249</v>
      </c>
      <c r="Q53" s="248" t="s">
        <v>3476</v>
      </c>
      <c r="R53" s="530"/>
      <c r="S53" s="532"/>
      <c r="T53" s="532"/>
      <c r="U53" s="532"/>
      <c r="V53" s="532"/>
      <c r="W53" s="532"/>
      <c r="X53" s="532"/>
      <c r="Y53" s="532"/>
      <c r="Z53" s="532"/>
    </row>
    <row r="54" spans="1:26" s="533" customFormat="1" ht="150" customHeight="1">
      <c r="A54" s="541">
        <v>1</v>
      </c>
      <c r="B54" s="994" t="s">
        <v>1925</v>
      </c>
      <c r="C54" s="939"/>
      <c r="D54" s="544" t="s">
        <v>3477</v>
      </c>
      <c r="E54" s="544" t="s">
        <v>3478</v>
      </c>
      <c r="F54" s="389" t="s">
        <v>3479</v>
      </c>
      <c r="G54" s="544" t="s">
        <v>158</v>
      </c>
      <c r="H54" s="544" t="s">
        <v>175</v>
      </c>
      <c r="I54" s="607" t="s">
        <v>2882</v>
      </c>
      <c r="J54" s="271">
        <v>43000</v>
      </c>
      <c r="K54" s="271">
        <v>43000</v>
      </c>
      <c r="L54" s="608" t="s">
        <v>177</v>
      </c>
      <c r="M54" s="607" t="s">
        <v>162</v>
      </c>
      <c r="N54" s="271">
        <f t="shared" si="0"/>
        <v>100</v>
      </c>
      <c r="O54" s="271">
        <v>42000</v>
      </c>
      <c r="P54" s="625" t="s">
        <v>3249</v>
      </c>
      <c r="Q54" s="248" t="s">
        <v>3480</v>
      </c>
      <c r="R54" s="530"/>
      <c r="S54" s="532"/>
      <c r="T54" s="532"/>
      <c r="U54" s="532"/>
      <c r="V54" s="532"/>
      <c r="W54" s="532"/>
      <c r="X54" s="532"/>
      <c r="Y54" s="532"/>
      <c r="Z54" s="532"/>
    </row>
    <row r="55" spans="1:26" s="533" customFormat="1" ht="15.75" customHeight="1">
      <c r="A55" s="530"/>
      <c r="B55" s="530"/>
      <c r="C55" s="530"/>
      <c r="D55" s="530"/>
      <c r="E55" s="530"/>
      <c r="F55" s="530"/>
      <c r="G55" s="530"/>
      <c r="H55" s="530"/>
      <c r="I55" s="530"/>
      <c r="J55" s="531"/>
      <c r="K55" s="531"/>
      <c r="L55" s="530"/>
      <c r="M55" s="530"/>
      <c r="N55" s="531"/>
      <c r="O55" s="531"/>
      <c r="P55" s="530"/>
      <c r="Q55" s="530"/>
      <c r="R55" s="530"/>
      <c r="S55" s="532"/>
      <c r="T55" s="532"/>
      <c r="U55" s="532"/>
      <c r="V55" s="532"/>
      <c r="W55" s="532"/>
      <c r="X55" s="532"/>
      <c r="Y55" s="532"/>
      <c r="Z55" s="532"/>
    </row>
    <row r="56" spans="1:26" s="533" customFormat="1" ht="19.5" customHeight="1">
      <c r="A56" s="530"/>
      <c r="B56" s="620" t="s">
        <v>396</v>
      </c>
      <c r="C56" s="839" t="s">
        <v>4251</v>
      </c>
      <c r="D56" s="840"/>
      <c r="E56" s="840"/>
      <c r="F56" s="840"/>
      <c r="G56" s="840"/>
      <c r="H56" s="841"/>
      <c r="I56" s="566"/>
      <c r="J56" s="567"/>
      <c r="K56" s="567"/>
      <c r="L56" s="566"/>
      <c r="M56" s="566"/>
      <c r="N56" s="568"/>
      <c r="O56" s="568"/>
      <c r="P56" s="566"/>
      <c r="Q56" s="566"/>
      <c r="R56" s="566"/>
      <c r="S56" s="566"/>
      <c r="T56" s="530"/>
      <c r="U56" s="530"/>
      <c r="V56" s="532"/>
      <c r="W56" s="532"/>
      <c r="X56" s="532"/>
      <c r="Y56" s="532"/>
      <c r="Z56" s="532"/>
    </row>
    <row r="57" spans="1:26" s="533" customFormat="1" ht="19.5" customHeight="1">
      <c r="A57" s="530"/>
      <c r="B57" s="620" t="s">
        <v>398</v>
      </c>
      <c r="C57" s="839" t="s">
        <v>3330</v>
      </c>
      <c r="D57" s="840"/>
      <c r="E57" s="840"/>
      <c r="F57" s="840"/>
      <c r="G57" s="840"/>
      <c r="H57" s="841"/>
      <c r="I57" s="566"/>
      <c r="J57" s="567"/>
      <c r="K57" s="567"/>
      <c r="L57" s="566"/>
      <c r="M57" s="566"/>
      <c r="N57" s="568"/>
      <c r="O57" s="568"/>
      <c r="P57" s="566"/>
      <c r="Q57" s="566"/>
      <c r="R57" s="566"/>
      <c r="S57" s="566"/>
      <c r="T57" s="530"/>
      <c r="U57" s="530"/>
      <c r="V57" s="532"/>
      <c r="W57" s="532"/>
      <c r="X57" s="532"/>
      <c r="Y57" s="532"/>
      <c r="Z57" s="532"/>
    </row>
    <row r="58" spans="1:26" s="533" customFormat="1" ht="19.5" customHeight="1">
      <c r="A58" s="530"/>
      <c r="B58" s="620" t="s">
        <v>400</v>
      </c>
      <c r="C58" s="946" t="s">
        <v>401</v>
      </c>
      <c r="D58" s="938"/>
      <c r="E58" s="938"/>
      <c r="F58" s="938"/>
      <c r="G58" s="938"/>
      <c r="H58" s="939"/>
      <c r="I58" s="566"/>
      <c r="J58" s="567"/>
      <c r="K58" s="567"/>
      <c r="L58" s="566"/>
      <c r="M58" s="566"/>
      <c r="N58" s="568"/>
      <c r="O58" s="568"/>
      <c r="P58" s="566"/>
      <c r="Q58" s="566"/>
      <c r="R58" s="566"/>
      <c r="S58" s="566"/>
      <c r="T58" s="530"/>
      <c r="U58" s="530"/>
      <c r="V58" s="532"/>
      <c r="W58" s="532"/>
      <c r="X58" s="532"/>
      <c r="Y58" s="532"/>
      <c r="Z58" s="532"/>
    </row>
    <row r="59" spans="1:26" s="533" customFormat="1" ht="19.5" customHeight="1">
      <c r="A59" s="530"/>
      <c r="B59" s="620" t="s">
        <v>402</v>
      </c>
      <c r="C59" s="946" t="s">
        <v>403</v>
      </c>
      <c r="D59" s="938"/>
      <c r="E59" s="938"/>
      <c r="F59" s="938"/>
      <c r="G59" s="938"/>
      <c r="H59" s="939"/>
      <c r="I59" s="566"/>
      <c r="J59" s="567"/>
      <c r="K59" s="567"/>
      <c r="L59" s="566"/>
      <c r="M59" s="566"/>
      <c r="N59" s="568"/>
      <c r="O59" s="568"/>
      <c r="P59" s="566"/>
      <c r="Q59" s="566"/>
      <c r="R59" s="566"/>
      <c r="S59" s="566"/>
      <c r="T59" s="530"/>
      <c r="U59" s="530"/>
      <c r="V59" s="532"/>
      <c r="W59" s="532"/>
      <c r="X59" s="532"/>
      <c r="Y59" s="532"/>
      <c r="Z59" s="532"/>
    </row>
    <row r="60" spans="1:26" s="533" customFormat="1" ht="19.5" customHeight="1">
      <c r="A60" s="530"/>
      <c r="B60" s="620" t="s">
        <v>404</v>
      </c>
      <c r="C60" s="946" t="s">
        <v>405</v>
      </c>
      <c r="D60" s="938"/>
      <c r="E60" s="938"/>
      <c r="F60" s="938"/>
      <c r="G60" s="938"/>
      <c r="H60" s="939"/>
      <c r="I60" s="566"/>
      <c r="J60" s="567"/>
      <c r="K60" s="567"/>
      <c r="L60" s="566"/>
      <c r="M60" s="566"/>
      <c r="N60" s="568"/>
      <c r="O60" s="568"/>
      <c r="P60" s="566"/>
      <c r="Q60" s="566"/>
      <c r="R60" s="566"/>
      <c r="S60" s="566"/>
      <c r="T60" s="530"/>
      <c r="U60" s="530"/>
      <c r="V60" s="532"/>
      <c r="W60" s="532"/>
      <c r="X60" s="532"/>
      <c r="Y60" s="532"/>
      <c r="Z60" s="532"/>
    </row>
    <row r="61" spans="1:26" s="533" customFormat="1" ht="34.5" customHeight="1">
      <c r="A61" s="530"/>
      <c r="B61" s="620" t="s">
        <v>406</v>
      </c>
      <c r="C61" s="988" t="s">
        <v>4491</v>
      </c>
      <c r="D61" s="989"/>
      <c r="E61" s="989"/>
      <c r="F61" s="989"/>
      <c r="G61" s="989"/>
      <c r="H61" s="990"/>
      <c r="I61" s="566"/>
      <c r="J61" s="567"/>
      <c r="K61" s="567"/>
      <c r="L61" s="566"/>
      <c r="M61" s="566"/>
      <c r="N61" s="568"/>
      <c r="O61" s="568"/>
      <c r="P61" s="566"/>
      <c r="Q61" s="566"/>
      <c r="R61" s="566"/>
      <c r="S61" s="566"/>
      <c r="T61" s="530"/>
      <c r="U61" s="530"/>
      <c r="V61" s="532"/>
      <c r="W61" s="532"/>
      <c r="X61" s="532"/>
      <c r="Y61" s="532"/>
      <c r="Z61" s="532"/>
    </row>
    <row r="62" spans="1:26" s="533" customFormat="1" ht="19.5" customHeight="1">
      <c r="A62" s="530"/>
      <c r="B62" s="620" t="s">
        <v>408</v>
      </c>
      <c r="C62" s="1000" t="s">
        <v>3331</v>
      </c>
      <c r="D62" s="992"/>
      <c r="E62" s="992"/>
      <c r="F62" s="992"/>
      <c r="G62" s="992"/>
      <c r="H62" s="993"/>
      <c r="I62" s="566"/>
      <c r="J62" s="567"/>
      <c r="K62" s="567"/>
      <c r="L62" s="566"/>
      <c r="M62" s="566"/>
      <c r="N62" s="568"/>
      <c r="O62" s="568"/>
      <c r="P62" s="566"/>
      <c r="Q62" s="566"/>
      <c r="R62" s="566"/>
      <c r="S62" s="566"/>
      <c r="T62" s="530"/>
      <c r="U62" s="530"/>
      <c r="V62" s="532"/>
      <c r="W62" s="532"/>
      <c r="X62" s="532"/>
      <c r="Y62" s="532"/>
      <c r="Z62" s="532"/>
    </row>
    <row r="63" spans="1:26" s="533" customFormat="1" ht="19.5" customHeight="1">
      <c r="A63" s="530"/>
      <c r="B63" s="569"/>
      <c r="C63" s="569"/>
      <c r="D63" s="566"/>
      <c r="E63" s="566"/>
      <c r="F63" s="566"/>
      <c r="G63" s="566"/>
      <c r="H63" s="566"/>
      <c r="I63" s="566"/>
      <c r="J63" s="567"/>
      <c r="K63" s="567"/>
      <c r="L63" s="566"/>
      <c r="M63" s="566"/>
      <c r="N63" s="568"/>
      <c r="O63" s="568"/>
      <c r="P63" s="566"/>
      <c r="Q63" s="566"/>
      <c r="R63" s="566"/>
      <c r="S63" s="566"/>
      <c r="T63" s="530"/>
      <c r="U63" s="530"/>
      <c r="V63" s="532"/>
      <c r="W63" s="532"/>
      <c r="X63" s="532"/>
      <c r="Y63" s="532"/>
      <c r="Z63" s="532"/>
    </row>
    <row r="64" spans="1:26" s="533" customFormat="1" ht="19.5" customHeight="1">
      <c r="A64" s="530"/>
      <c r="B64" s="943" t="s">
        <v>410</v>
      </c>
      <c r="C64" s="938"/>
      <c r="D64" s="938"/>
      <c r="E64" s="938"/>
      <c r="F64" s="938"/>
      <c r="G64" s="938"/>
      <c r="H64" s="939"/>
      <c r="I64" s="530"/>
      <c r="J64" s="531"/>
      <c r="K64" s="531"/>
      <c r="L64" s="530"/>
      <c r="M64" s="530"/>
      <c r="N64" s="531"/>
      <c r="O64" s="537"/>
      <c r="P64" s="530"/>
      <c r="Q64" s="530"/>
      <c r="R64" s="530"/>
      <c r="S64" s="530"/>
      <c r="T64" s="530"/>
      <c r="U64" s="530"/>
      <c r="V64" s="538"/>
      <c r="W64" s="532"/>
      <c r="X64" s="532"/>
      <c r="Y64" s="532"/>
      <c r="Z64" s="532"/>
    </row>
    <row r="65" spans="1:26" s="533" customFormat="1" ht="15.75" hidden="1" customHeight="1">
      <c r="A65" s="538"/>
      <c r="B65" s="538"/>
      <c r="C65" s="538"/>
      <c r="D65" s="538"/>
      <c r="E65" s="538"/>
      <c r="F65" s="538"/>
      <c r="G65" s="538"/>
      <c r="H65" s="538"/>
      <c r="I65" s="538"/>
      <c r="J65" s="570"/>
      <c r="K65" s="570"/>
      <c r="L65" s="538"/>
      <c r="M65" s="538"/>
      <c r="N65" s="570"/>
      <c r="O65" s="570"/>
      <c r="P65" s="538"/>
      <c r="Q65" s="538"/>
      <c r="R65" s="538"/>
      <c r="S65" s="538"/>
      <c r="T65" s="538"/>
      <c r="U65" s="538"/>
      <c r="V65" s="538"/>
      <c r="W65" s="538"/>
      <c r="X65" s="538"/>
      <c r="Y65" s="538"/>
      <c r="Z65" s="538"/>
    </row>
    <row r="66" spans="1:26" s="533" customFormat="1" ht="15.75" hidden="1" customHeight="1">
      <c r="A66" s="538"/>
      <c r="B66" s="538"/>
      <c r="C66" s="538"/>
      <c r="D66" s="538"/>
      <c r="E66" s="538"/>
      <c r="F66" s="538"/>
      <c r="G66" s="538"/>
      <c r="H66" s="538"/>
      <c r="I66" s="538"/>
      <c r="J66" s="570"/>
      <c r="K66" s="570"/>
      <c r="L66" s="538"/>
      <c r="M66" s="538"/>
      <c r="N66" s="570"/>
      <c r="O66" s="570"/>
      <c r="P66" s="538"/>
      <c r="Q66" s="538"/>
      <c r="R66" s="538"/>
      <c r="S66" s="538"/>
      <c r="T66" s="538"/>
      <c r="U66" s="538"/>
      <c r="V66" s="538"/>
      <c r="W66" s="538"/>
      <c r="X66" s="538"/>
      <c r="Y66" s="538"/>
      <c r="Z66" s="538"/>
    </row>
    <row r="67" spans="1:26" s="533" customFormat="1" ht="15.75" hidden="1" customHeight="1">
      <c r="A67" s="538"/>
      <c r="B67" s="538"/>
      <c r="C67" s="538"/>
      <c r="D67" s="538"/>
      <c r="E67" s="538"/>
      <c r="F67" s="538"/>
      <c r="G67" s="538"/>
      <c r="H67" s="538"/>
      <c r="I67" s="538"/>
      <c r="J67" s="570"/>
      <c r="K67" s="570"/>
      <c r="L67" s="538"/>
      <c r="M67" s="538"/>
      <c r="N67" s="570"/>
      <c r="O67" s="570"/>
      <c r="P67" s="538"/>
      <c r="Q67" s="538"/>
      <c r="R67" s="538"/>
      <c r="S67" s="538"/>
      <c r="T67" s="538"/>
      <c r="U67" s="538"/>
      <c r="V67" s="538"/>
      <c r="W67" s="538"/>
      <c r="X67" s="538"/>
      <c r="Y67" s="538"/>
      <c r="Z67" s="538"/>
    </row>
    <row r="68" spans="1:26" s="533" customFormat="1" ht="15.75" hidden="1" customHeight="1">
      <c r="A68" s="538"/>
      <c r="B68" s="538"/>
      <c r="C68" s="538"/>
      <c r="D68" s="538"/>
      <c r="E68" s="538"/>
      <c r="F68" s="538"/>
      <c r="G68" s="538"/>
      <c r="H68" s="538"/>
      <c r="I68" s="538"/>
      <c r="J68" s="570"/>
      <c r="K68" s="570"/>
      <c r="L68" s="538"/>
      <c r="M68" s="538"/>
      <c r="N68" s="570"/>
      <c r="O68" s="570"/>
      <c r="P68" s="538"/>
      <c r="Q68" s="538"/>
      <c r="R68" s="538"/>
      <c r="S68" s="538"/>
      <c r="T68" s="538"/>
      <c r="U68" s="538"/>
      <c r="V68" s="538"/>
      <c r="W68" s="538"/>
      <c r="X68" s="538"/>
      <c r="Y68" s="538"/>
      <c r="Z68" s="538"/>
    </row>
    <row r="69" spans="1:26" s="533" customFormat="1" ht="15.75" hidden="1" customHeight="1">
      <c r="A69" s="538"/>
      <c r="B69" s="538"/>
      <c r="C69" s="538"/>
      <c r="D69" s="538"/>
      <c r="E69" s="538"/>
      <c r="F69" s="538"/>
      <c r="G69" s="538"/>
      <c r="H69" s="538"/>
      <c r="I69" s="538"/>
      <c r="J69" s="570"/>
      <c r="K69" s="570"/>
      <c r="L69" s="538"/>
      <c r="M69" s="538"/>
      <c r="N69" s="570"/>
      <c r="O69" s="570"/>
      <c r="P69" s="538"/>
      <c r="Q69" s="538"/>
      <c r="R69" s="538"/>
      <c r="S69" s="538"/>
      <c r="T69" s="538"/>
      <c r="U69" s="538"/>
      <c r="V69" s="538"/>
      <c r="W69" s="538"/>
      <c r="X69" s="538"/>
      <c r="Y69" s="538"/>
      <c r="Z69" s="538"/>
    </row>
    <row r="70" spans="1:26" s="533" customFormat="1" ht="15.75" hidden="1" customHeight="1">
      <c r="A70" s="538"/>
      <c r="B70" s="538"/>
      <c r="C70" s="538"/>
      <c r="D70" s="538"/>
      <c r="E70" s="538"/>
      <c r="F70" s="538"/>
      <c r="G70" s="538"/>
      <c r="H70" s="538"/>
      <c r="I70" s="538"/>
      <c r="J70" s="570"/>
      <c r="K70" s="570"/>
      <c r="L70" s="538"/>
      <c r="M70" s="538"/>
      <c r="N70" s="570"/>
      <c r="O70" s="570"/>
      <c r="P70" s="538"/>
      <c r="Q70" s="538"/>
      <c r="R70" s="538"/>
      <c r="S70" s="538"/>
      <c r="T70" s="538"/>
      <c r="U70" s="538"/>
      <c r="V70" s="538"/>
      <c r="W70" s="538"/>
      <c r="X70" s="538"/>
      <c r="Y70" s="538"/>
      <c r="Z70" s="538"/>
    </row>
    <row r="71" spans="1:26" s="533" customFormat="1" ht="15.75" hidden="1" customHeight="1">
      <c r="A71" s="538"/>
      <c r="B71" s="538"/>
      <c r="C71" s="538"/>
      <c r="D71" s="538"/>
      <c r="E71" s="538"/>
      <c r="F71" s="538"/>
      <c r="G71" s="538"/>
      <c r="H71" s="538"/>
      <c r="I71" s="538"/>
      <c r="J71" s="570"/>
      <c r="K71" s="570"/>
      <c r="L71" s="538"/>
      <c r="M71" s="538"/>
      <c r="N71" s="570"/>
      <c r="O71" s="570"/>
      <c r="P71" s="538"/>
      <c r="Q71" s="538"/>
      <c r="R71" s="538"/>
      <c r="S71" s="538"/>
      <c r="T71" s="538"/>
      <c r="U71" s="538"/>
      <c r="V71" s="538"/>
      <c r="W71" s="538"/>
      <c r="X71" s="538"/>
      <c r="Y71" s="538"/>
      <c r="Z71" s="538"/>
    </row>
    <row r="72" spans="1:26" s="533" customFormat="1" ht="15.75" hidden="1" customHeight="1">
      <c r="A72" s="538"/>
      <c r="B72" s="538"/>
      <c r="C72" s="538"/>
      <c r="D72" s="538"/>
      <c r="E72" s="538"/>
      <c r="F72" s="538"/>
      <c r="G72" s="538"/>
      <c r="H72" s="538"/>
      <c r="I72" s="538"/>
      <c r="J72" s="570"/>
      <c r="K72" s="570"/>
      <c r="L72" s="538"/>
      <c r="M72" s="538"/>
      <c r="N72" s="570"/>
      <c r="O72" s="570"/>
      <c r="P72" s="538"/>
      <c r="Q72" s="538"/>
      <c r="R72" s="538"/>
      <c r="S72" s="538"/>
      <c r="T72" s="538"/>
      <c r="U72" s="538"/>
      <c r="V72" s="538"/>
      <c r="W72" s="538"/>
      <c r="X72" s="538"/>
      <c r="Y72" s="538"/>
      <c r="Z72" s="538"/>
    </row>
    <row r="73" spans="1:26" s="533" customFormat="1" ht="15.75" hidden="1" customHeight="1">
      <c r="A73" s="538"/>
      <c r="B73" s="538"/>
      <c r="C73" s="538"/>
      <c r="D73" s="538"/>
      <c r="E73" s="538"/>
      <c r="F73" s="538"/>
      <c r="G73" s="538"/>
      <c r="H73" s="538"/>
      <c r="I73" s="538"/>
      <c r="J73" s="570"/>
      <c r="K73" s="570"/>
      <c r="L73" s="538"/>
      <c r="M73" s="538"/>
      <c r="N73" s="570"/>
      <c r="O73" s="570"/>
      <c r="P73" s="538"/>
      <c r="Q73" s="538"/>
      <c r="R73" s="538"/>
      <c r="S73" s="538"/>
      <c r="T73" s="538"/>
      <c r="U73" s="538"/>
      <c r="V73" s="538"/>
      <c r="W73" s="538"/>
      <c r="X73" s="538"/>
      <c r="Y73" s="538"/>
      <c r="Z73" s="538"/>
    </row>
    <row r="74" spans="1:26" s="533" customFormat="1" ht="15.75" hidden="1" customHeight="1">
      <c r="A74" s="538"/>
      <c r="B74" s="538"/>
      <c r="C74" s="538"/>
      <c r="D74" s="538"/>
      <c r="E74" s="538"/>
      <c r="F74" s="538"/>
      <c r="G74" s="538"/>
      <c r="H74" s="538"/>
      <c r="I74" s="538"/>
      <c r="J74" s="570"/>
      <c r="K74" s="570"/>
      <c r="L74" s="538"/>
      <c r="M74" s="538"/>
      <c r="N74" s="570"/>
      <c r="O74" s="570"/>
      <c r="P74" s="538"/>
      <c r="Q74" s="538"/>
      <c r="R74" s="538"/>
      <c r="S74" s="538"/>
      <c r="T74" s="538"/>
      <c r="U74" s="538"/>
      <c r="V74" s="538"/>
      <c r="W74" s="538"/>
      <c r="X74" s="538"/>
      <c r="Y74" s="538"/>
      <c r="Z74" s="538"/>
    </row>
    <row r="75" spans="1:26" s="533" customFormat="1" ht="15.75" hidden="1" customHeight="1">
      <c r="A75" s="538"/>
      <c r="B75" s="538"/>
      <c r="C75" s="538"/>
      <c r="D75" s="538"/>
      <c r="E75" s="538"/>
      <c r="F75" s="538"/>
      <c r="G75" s="538"/>
      <c r="H75" s="538"/>
      <c r="I75" s="538"/>
      <c r="J75" s="570"/>
      <c r="K75" s="570"/>
      <c r="L75" s="538"/>
      <c r="M75" s="538"/>
      <c r="N75" s="570"/>
      <c r="O75" s="570"/>
      <c r="P75" s="538"/>
      <c r="Q75" s="538"/>
      <c r="R75" s="538"/>
      <c r="S75" s="538"/>
      <c r="T75" s="538"/>
      <c r="U75" s="538"/>
      <c r="V75" s="538"/>
      <c r="W75" s="538"/>
      <c r="X75" s="538"/>
      <c r="Y75" s="538"/>
      <c r="Z75" s="538"/>
    </row>
    <row r="76" spans="1:26" s="533" customFormat="1" ht="15.75" hidden="1" customHeight="1">
      <c r="A76" s="538"/>
      <c r="B76" s="538"/>
      <c r="C76" s="538"/>
      <c r="D76" s="538"/>
      <c r="E76" s="538"/>
      <c r="F76" s="538"/>
      <c r="G76" s="538"/>
      <c r="H76" s="538"/>
      <c r="I76" s="538"/>
      <c r="J76" s="570"/>
      <c r="K76" s="570"/>
      <c r="L76" s="538"/>
      <c r="M76" s="538"/>
      <c r="N76" s="570"/>
      <c r="O76" s="570"/>
      <c r="P76" s="538"/>
      <c r="Q76" s="538"/>
      <c r="R76" s="538"/>
      <c r="S76" s="538"/>
      <c r="T76" s="538"/>
      <c r="U76" s="538"/>
      <c r="V76" s="538"/>
      <c r="W76" s="538"/>
      <c r="X76" s="538"/>
      <c r="Y76" s="538"/>
      <c r="Z76" s="538"/>
    </row>
    <row r="77" spans="1:26" s="533" customFormat="1" ht="15.75" hidden="1" customHeight="1">
      <c r="A77" s="538"/>
      <c r="B77" s="538"/>
      <c r="C77" s="538"/>
      <c r="D77" s="538"/>
      <c r="E77" s="538"/>
      <c r="F77" s="538"/>
      <c r="G77" s="538"/>
      <c r="H77" s="538"/>
      <c r="I77" s="538"/>
      <c r="J77" s="570"/>
      <c r="K77" s="570"/>
      <c r="L77" s="538"/>
      <c r="M77" s="538"/>
      <c r="N77" s="570"/>
      <c r="O77" s="570"/>
      <c r="P77" s="538"/>
      <c r="Q77" s="538"/>
      <c r="R77" s="538"/>
      <c r="S77" s="538"/>
      <c r="T77" s="538"/>
      <c r="U77" s="538"/>
      <c r="V77" s="538"/>
      <c r="W77" s="538"/>
      <c r="X77" s="538"/>
      <c r="Y77" s="538"/>
      <c r="Z77" s="538"/>
    </row>
    <row r="78" spans="1:26" s="533" customFormat="1" ht="15.75" hidden="1" customHeight="1">
      <c r="A78" s="538"/>
      <c r="B78" s="538"/>
      <c r="C78" s="538"/>
      <c r="D78" s="538"/>
      <c r="E78" s="538"/>
      <c r="F78" s="538"/>
      <c r="G78" s="538"/>
      <c r="H78" s="538"/>
      <c r="I78" s="538"/>
      <c r="J78" s="570"/>
      <c r="K78" s="570"/>
      <c r="L78" s="538"/>
      <c r="M78" s="538"/>
      <c r="N78" s="570"/>
      <c r="O78" s="570"/>
      <c r="P78" s="538"/>
      <c r="Q78" s="538"/>
      <c r="R78" s="538"/>
      <c r="S78" s="538"/>
      <c r="T78" s="538"/>
      <c r="U78" s="538"/>
      <c r="V78" s="538"/>
      <c r="W78" s="538"/>
      <c r="X78" s="538"/>
      <c r="Y78" s="538"/>
      <c r="Z78" s="538"/>
    </row>
    <row r="79" spans="1:26" s="533" customFormat="1" ht="15.75" hidden="1" customHeight="1">
      <c r="A79" s="538"/>
      <c r="B79" s="538"/>
      <c r="C79" s="538"/>
      <c r="D79" s="538"/>
      <c r="E79" s="538"/>
      <c r="F79" s="538"/>
      <c r="G79" s="538"/>
      <c r="H79" s="538"/>
      <c r="I79" s="538"/>
      <c r="J79" s="570"/>
      <c r="K79" s="570"/>
      <c r="L79" s="538"/>
      <c r="M79" s="538"/>
      <c r="N79" s="570"/>
      <c r="O79" s="570"/>
      <c r="P79" s="538"/>
      <c r="Q79" s="538"/>
      <c r="R79" s="538"/>
      <c r="S79" s="538"/>
      <c r="T79" s="538"/>
      <c r="U79" s="538"/>
      <c r="V79" s="538"/>
      <c r="W79" s="538"/>
      <c r="X79" s="538"/>
      <c r="Y79" s="538"/>
      <c r="Z79" s="538"/>
    </row>
    <row r="80" spans="1:26" s="533" customFormat="1" ht="15.75" hidden="1" customHeight="1">
      <c r="A80" s="538"/>
      <c r="B80" s="538"/>
      <c r="C80" s="538"/>
      <c r="D80" s="538"/>
      <c r="E80" s="538"/>
      <c r="F80" s="538"/>
      <c r="G80" s="538"/>
      <c r="H80" s="538"/>
      <c r="I80" s="538"/>
      <c r="J80" s="570"/>
      <c r="K80" s="570"/>
      <c r="L80" s="538"/>
      <c r="M80" s="538"/>
      <c r="N80" s="570"/>
      <c r="O80" s="570"/>
      <c r="P80" s="538"/>
      <c r="Q80" s="538"/>
      <c r="R80" s="538"/>
      <c r="S80" s="538"/>
      <c r="T80" s="538"/>
      <c r="U80" s="538"/>
      <c r="V80" s="538"/>
      <c r="W80" s="538"/>
      <c r="X80" s="538"/>
      <c r="Y80" s="538"/>
      <c r="Z80" s="538"/>
    </row>
    <row r="81" spans="1:26" s="533" customFormat="1" ht="15.75" hidden="1" customHeight="1">
      <c r="A81" s="538"/>
      <c r="B81" s="538"/>
      <c r="C81" s="538"/>
      <c r="D81" s="538"/>
      <c r="E81" s="538"/>
      <c r="F81" s="538"/>
      <c r="G81" s="538"/>
      <c r="H81" s="538"/>
      <c r="I81" s="538"/>
      <c r="J81" s="570"/>
      <c r="K81" s="570"/>
      <c r="L81" s="538"/>
      <c r="M81" s="538"/>
      <c r="N81" s="570"/>
      <c r="O81" s="570"/>
      <c r="P81" s="538"/>
      <c r="Q81" s="538"/>
      <c r="R81" s="538"/>
      <c r="S81" s="538"/>
      <c r="T81" s="538"/>
      <c r="U81" s="538"/>
      <c r="V81" s="538"/>
      <c r="W81" s="538"/>
      <c r="X81" s="538"/>
      <c r="Y81" s="538"/>
      <c r="Z81" s="538"/>
    </row>
    <row r="82" spans="1:26" s="533" customFormat="1" ht="15" hidden="1" customHeight="1">
      <c r="A82" s="532"/>
      <c r="B82" s="532"/>
      <c r="C82" s="532"/>
      <c r="D82" s="532"/>
      <c r="E82" s="532"/>
      <c r="F82" s="532"/>
      <c r="G82" s="532"/>
      <c r="H82" s="532"/>
      <c r="I82" s="532"/>
      <c r="J82" s="571"/>
      <c r="K82" s="571"/>
      <c r="L82" s="532"/>
      <c r="M82" s="532"/>
      <c r="N82" s="571"/>
      <c r="O82" s="571"/>
      <c r="P82" s="532"/>
      <c r="Q82" s="532"/>
      <c r="R82" s="532"/>
      <c r="S82" s="532"/>
      <c r="T82" s="532"/>
      <c r="U82" s="532"/>
      <c r="V82" s="532"/>
      <c r="W82" s="532"/>
      <c r="X82" s="532"/>
      <c r="Y82" s="532"/>
      <c r="Z82" s="532"/>
    </row>
    <row r="83" spans="1:26" ht="15.75" customHeight="1">
      <c r="A83" s="572"/>
      <c r="B83" s="572"/>
      <c r="C83" s="572"/>
      <c r="D83" s="572"/>
      <c r="E83" s="572"/>
      <c r="F83" s="572"/>
      <c r="G83" s="572"/>
      <c r="H83" s="572"/>
      <c r="I83" s="572"/>
      <c r="J83" s="573"/>
      <c r="K83" s="573"/>
      <c r="L83" s="572"/>
      <c r="M83" s="572"/>
      <c r="N83" s="573"/>
      <c r="O83" s="573"/>
      <c r="P83" s="572"/>
      <c r="Q83" s="572"/>
      <c r="R83" s="572"/>
      <c r="S83" s="572"/>
      <c r="T83" s="572"/>
      <c r="U83" s="572"/>
      <c r="V83" s="572"/>
      <c r="W83" s="572"/>
      <c r="X83" s="572"/>
      <c r="Y83" s="572"/>
      <c r="Z83" s="572"/>
    </row>
    <row r="84" spans="1:26" ht="15.75" customHeight="1">
      <c r="A84" s="572"/>
      <c r="B84" s="572"/>
      <c r="C84" s="572"/>
      <c r="D84" s="572"/>
      <c r="E84" s="572"/>
      <c r="F84" s="572"/>
      <c r="G84" s="572"/>
      <c r="H84" s="572"/>
      <c r="I84" s="572"/>
      <c r="J84" s="573"/>
      <c r="K84" s="573"/>
      <c r="L84" s="572"/>
      <c r="M84" s="572"/>
      <c r="N84" s="573"/>
      <c r="O84" s="573"/>
      <c r="P84" s="572"/>
      <c r="Q84" s="572"/>
      <c r="R84" s="572"/>
      <c r="S84" s="572"/>
      <c r="T84" s="572"/>
      <c r="U84" s="572"/>
      <c r="V84" s="572"/>
      <c r="W84" s="572"/>
      <c r="X84" s="572"/>
      <c r="Y84" s="572"/>
      <c r="Z84" s="572"/>
    </row>
    <row r="85" spans="1:26" ht="15.75" hidden="1" customHeight="1">
      <c r="A85" s="572"/>
      <c r="B85" s="572"/>
      <c r="C85" s="572"/>
      <c r="D85" s="572"/>
      <c r="E85" s="572"/>
      <c r="F85" s="572"/>
      <c r="G85" s="572"/>
      <c r="H85" s="572"/>
      <c r="I85" s="572"/>
      <c r="J85" s="573"/>
      <c r="K85" s="573"/>
      <c r="L85" s="572"/>
      <c r="M85" s="572"/>
      <c r="N85" s="573"/>
      <c r="O85" s="573"/>
      <c r="P85" s="572"/>
      <c r="Q85" s="572"/>
      <c r="R85" s="572"/>
      <c r="S85" s="572"/>
      <c r="T85" s="572"/>
      <c r="U85" s="572"/>
      <c r="V85" s="572"/>
      <c r="W85" s="572"/>
      <c r="X85" s="572"/>
      <c r="Y85" s="572"/>
      <c r="Z85" s="572"/>
    </row>
    <row r="86" spans="1:26" ht="15.75" hidden="1" customHeight="1">
      <c r="A86" s="572"/>
      <c r="B86" s="572"/>
      <c r="C86" s="572"/>
      <c r="D86" s="572"/>
      <c r="E86" s="572"/>
      <c r="F86" s="572"/>
      <c r="G86" s="572"/>
      <c r="H86" s="572"/>
      <c r="I86" s="572"/>
      <c r="J86" s="573"/>
      <c r="K86" s="573"/>
      <c r="L86" s="572"/>
      <c r="M86" s="572"/>
      <c r="N86" s="573"/>
      <c r="O86" s="573"/>
      <c r="P86" s="572"/>
      <c r="Q86" s="572"/>
      <c r="R86" s="572"/>
      <c r="S86" s="572"/>
      <c r="T86" s="572"/>
      <c r="U86" s="572"/>
      <c r="V86" s="572"/>
      <c r="W86" s="572"/>
      <c r="X86" s="572"/>
      <c r="Y86" s="572"/>
      <c r="Z86" s="572"/>
    </row>
    <row r="87" spans="1:26" ht="15.75" hidden="1" customHeight="1">
      <c r="A87" s="572"/>
      <c r="B87" s="572"/>
      <c r="C87" s="572"/>
      <c r="D87" s="572"/>
      <c r="E87" s="572"/>
      <c r="F87" s="572"/>
      <c r="G87" s="572"/>
      <c r="H87" s="572"/>
      <c r="I87" s="572"/>
      <c r="J87" s="573"/>
      <c r="K87" s="573"/>
      <c r="L87" s="572"/>
      <c r="M87" s="572"/>
      <c r="N87" s="573"/>
      <c r="O87" s="573"/>
      <c r="P87" s="572"/>
      <c r="Q87" s="572"/>
      <c r="R87" s="572"/>
      <c r="S87" s="572"/>
      <c r="T87" s="572"/>
      <c r="U87" s="572"/>
      <c r="V87" s="572"/>
      <c r="W87" s="572"/>
      <c r="X87" s="572"/>
      <c r="Y87" s="572"/>
      <c r="Z87" s="572"/>
    </row>
    <row r="88" spans="1:26" ht="15.75" hidden="1" customHeight="1">
      <c r="A88" s="572"/>
      <c r="B88" s="572"/>
      <c r="C88" s="572"/>
      <c r="D88" s="572"/>
      <c r="E88" s="572"/>
      <c r="F88" s="572"/>
      <c r="G88" s="572"/>
      <c r="H88" s="572"/>
      <c r="I88" s="572"/>
      <c r="J88" s="573"/>
      <c r="K88" s="573"/>
      <c r="L88" s="572"/>
      <c r="M88" s="572"/>
      <c r="N88" s="573"/>
      <c r="O88" s="573"/>
      <c r="P88" s="572"/>
      <c r="Q88" s="572"/>
      <c r="R88" s="572"/>
      <c r="S88" s="572"/>
      <c r="T88" s="572"/>
      <c r="U88" s="572"/>
      <c r="V88" s="572"/>
      <c r="W88" s="572"/>
      <c r="X88" s="572"/>
      <c r="Y88" s="572"/>
      <c r="Z88" s="572"/>
    </row>
    <row r="89" spans="1:26" ht="15.75" hidden="1" customHeight="1">
      <c r="A89" s="572"/>
      <c r="B89" s="572"/>
      <c r="C89" s="572"/>
      <c r="D89" s="572"/>
      <c r="E89" s="572"/>
      <c r="F89" s="572"/>
      <c r="G89" s="572"/>
      <c r="H89" s="572"/>
      <c r="I89" s="572"/>
      <c r="J89" s="573"/>
      <c r="K89" s="573"/>
      <c r="L89" s="572"/>
      <c r="M89" s="572"/>
      <c r="N89" s="573"/>
      <c r="O89" s="573"/>
      <c r="P89" s="572"/>
      <c r="Q89" s="572"/>
      <c r="R89" s="572"/>
      <c r="S89" s="572"/>
      <c r="T89" s="572"/>
      <c r="U89" s="572"/>
      <c r="V89" s="572"/>
      <c r="W89" s="572"/>
      <c r="X89" s="572"/>
      <c r="Y89" s="572"/>
      <c r="Z89" s="572"/>
    </row>
    <row r="90" spans="1:26" ht="15.75" hidden="1" customHeight="1">
      <c r="A90" s="572"/>
      <c r="B90" s="572"/>
      <c r="C90" s="572"/>
      <c r="D90" s="572"/>
      <c r="E90" s="572"/>
      <c r="F90" s="572"/>
      <c r="G90" s="572"/>
      <c r="H90" s="572"/>
      <c r="I90" s="572"/>
      <c r="J90" s="573"/>
      <c r="K90" s="573"/>
      <c r="L90" s="572"/>
      <c r="M90" s="572"/>
      <c r="N90" s="573"/>
      <c r="O90" s="573"/>
      <c r="P90" s="572"/>
      <c r="Q90" s="572"/>
      <c r="R90" s="572"/>
      <c r="S90" s="572"/>
      <c r="T90" s="572"/>
      <c r="U90" s="572"/>
      <c r="V90" s="572"/>
      <c r="W90" s="572"/>
      <c r="X90" s="572"/>
      <c r="Y90" s="572"/>
      <c r="Z90" s="572"/>
    </row>
    <row r="91" spans="1:26" ht="15.75" hidden="1" customHeight="1">
      <c r="A91" s="572"/>
      <c r="B91" s="572"/>
      <c r="C91" s="572"/>
      <c r="D91" s="572"/>
      <c r="E91" s="572"/>
      <c r="F91" s="572"/>
      <c r="G91" s="572"/>
      <c r="H91" s="572"/>
      <c r="I91" s="572"/>
      <c r="J91" s="573"/>
      <c r="K91" s="573"/>
      <c r="L91" s="572"/>
      <c r="M91" s="572"/>
      <c r="N91" s="573"/>
      <c r="O91" s="573"/>
      <c r="P91" s="572"/>
      <c r="Q91" s="572"/>
      <c r="R91" s="572"/>
      <c r="S91" s="572"/>
      <c r="T91" s="572"/>
      <c r="U91" s="572"/>
      <c r="V91" s="572"/>
      <c r="W91" s="572"/>
      <c r="X91" s="572"/>
      <c r="Y91" s="572"/>
      <c r="Z91" s="572"/>
    </row>
    <row r="92" spans="1:26" ht="15.75" hidden="1" customHeight="1">
      <c r="A92" s="572"/>
      <c r="B92" s="572"/>
      <c r="C92" s="572"/>
      <c r="D92" s="572"/>
      <c r="E92" s="572"/>
      <c r="F92" s="572"/>
      <c r="G92" s="572"/>
      <c r="H92" s="572"/>
      <c r="I92" s="572"/>
      <c r="J92" s="573"/>
      <c r="K92" s="573"/>
      <c r="L92" s="572"/>
      <c r="M92" s="572"/>
      <c r="N92" s="573"/>
      <c r="O92" s="573"/>
      <c r="P92" s="572"/>
      <c r="Q92" s="572"/>
      <c r="R92" s="572"/>
      <c r="S92" s="572"/>
      <c r="T92" s="572"/>
      <c r="U92" s="572"/>
      <c r="V92" s="572"/>
      <c r="W92" s="572"/>
      <c r="X92" s="572"/>
      <c r="Y92" s="572"/>
      <c r="Z92" s="572"/>
    </row>
    <row r="93" spans="1:26" ht="15.75" hidden="1" customHeight="1">
      <c r="A93" s="572"/>
      <c r="B93" s="572"/>
      <c r="C93" s="572"/>
      <c r="D93" s="572"/>
      <c r="E93" s="572"/>
      <c r="F93" s="572"/>
      <c r="G93" s="572"/>
      <c r="H93" s="572"/>
      <c r="I93" s="572"/>
      <c r="J93" s="573"/>
      <c r="K93" s="573"/>
      <c r="L93" s="572"/>
      <c r="M93" s="572"/>
      <c r="N93" s="573"/>
      <c r="O93" s="573"/>
      <c r="P93" s="572"/>
      <c r="Q93" s="572"/>
      <c r="R93" s="572"/>
      <c r="S93" s="572"/>
      <c r="T93" s="572"/>
      <c r="U93" s="572"/>
      <c r="V93" s="572"/>
      <c r="W93" s="572"/>
      <c r="X93" s="572"/>
      <c r="Y93" s="572"/>
      <c r="Z93" s="572"/>
    </row>
    <row r="94" spans="1:26" ht="15.75" hidden="1" customHeight="1">
      <c r="A94" s="572"/>
      <c r="B94" s="572"/>
      <c r="C94" s="572"/>
      <c r="D94" s="572"/>
      <c r="E94" s="572"/>
      <c r="F94" s="572"/>
      <c r="G94" s="572"/>
      <c r="H94" s="572"/>
      <c r="I94" s="572"/>
      <c r="J94" s="573"/>
      <c r="K94" s="573"/>
      <c r="L94" s="572"/>
      <c r="M94" s="572"/>
      <c r="N94" s="573"/>
      <c r="O94" s="573"/>
      <c r="P94" s="572"/>
      <c r="Q94" s="572"/>
      <c r="R94" s="572"/>
      <c r="S94" s="572"/>
      <c r="T94" s="572"/>
      <c r="U94" s="572"/>
      <c r="V94" s="572"/>
      <c r="W94" s="572"/>
      <c r="X94" s="572"/>
      <c r="Y94" s="572"/>
      <c r="Z94" s="572"/>
    </row>
    <row r="95" spans="1:26" ht="15.75" hidden="1" customHeight="1">
      <c r="A95" s="572"/>
      <c r="B95" s="572"/>
      <c r="C95" s="572"/>
      <c r="D95" s="572"/>
      <c r="E95" s="572"/>
      <c r="F95" s="572"/>
      <c r="G95" s="572"/>
      <c r="H95" s="572"/>
      <c r="I95" s="572"/>
      <c r="J95" s="573"/>
      <c r="K95" s="573"/>
      <c r="L95" s="572"/>
      <c r="M95" s="572"/>
      <c r="N95" s="573"/>
      <c r="O95" s="573"/>
      <c r="P95" s="572"/>
      <c r="Q95" s="572"/>
      <c r="R95" s="572"/>
      <c r="S95" s="572"/>
      <c r="T95" s="572"/>
      <c r="U95" s="572"/>
      <c r="V95" s="572"/>
      <c r="W95" s="572"/>
      <c r="X95" s="572"/>
      <c r="Y95" s="572"/>
      <c r="Z95" s="572"/>
    </row>
    <row r="96" spans="1:26" ht="15.75" hidden="1" customHeight="1">
      <c r="A96" s="572"/>
      <c r="B96" s="572"/>
      <c r="C96" s="572"/>
      <c r="D96" s="572"/>
      <c r="E96" s="572"/>
      <c r="F96" s="572"/>
      <c r="G96" s="572"/>
      <c r="H96" s="572"/>
      <c r="I96" s="572"/>
      <c r="J96" s="573"/>
      <c r="K96" s="573"/>
      <c r="L96" s="572"/>
      <c r="M96" s="572"/>
      <c r="N96" s="573"/>
      <c r="O96" s="573"/>
      <c r="P96" s="572"/>
      <c r="Q96" s="572"/>
      <c r="R96" s="572"/>
      <c r="S96" s="572"/>
      <c r="T96" s="572"/>
      <c r="U96" s="572"/>
      <c r="V96" s="572"/>
      <c r="W96" s="572"/>
      <c r="X96" s="572"/>
      <c r="Y96" s="572"/>
      <c r="Z96" s="572"/>
    </row>
    <row r="97" spans="1:26" ht="15.75" hidden="1" customHeight="1">
      <c r="A97" s="572"/>
      <c r="B97" s="572"/>
      <c r="C97" s="572"/>
      <c r="D97" s="572"/>
      <c r="E97" s="572"/>
      <c r="F97" s="572"/>
      <c r="G97" s="572"/>
      <c r="H97" s="572"/>
      <c r="I97" s="572"/>
      <c r="J97" s="573"/>
      <c r="K97" s="573"/>
      <c r="L97" s="572"/>
      <c r="M97" s="572"/>
      <c r="N97" s="573"/>
      <c r="O97" s="573"/>
      <c r="P97" s="572"/>
      <c r="Q97" s="572"/>
      <c r="R97" s="572"/>
      <c r="S97" s="572"/>
      <c r="T97" s="572"/>
      <c r="U97" s="572"/>
      <c r="V97" s="572"/>
      <c r="W97" s="572"/>
      <c r="X97" s="572"/>
      <c r="Y97" s="572"/>
      <c r="Z97" s="572"/>
    </row>
    <row r="98" spans="1:26" ht="15.75" hidden="1" customHeight="1">
      <c r="A98" s="572"/>
      <c r="B98" s="572"/>
      <c r="C98" s="572"/>
      <c r="D98" s="572"/>
      <c r="E98" s="572"/>
      <c r="F98" s="572"/>
      <c r="G98" s="572"/>
      <c r="H98" s="572"/>
      <c r="I98" s="572"/>
      <c r="J98" s="573"/>
      <c r="K98" s="573"/>
      <c r="L98" s="572"/>
      <c r="M98" s="572"/>
      <c r="N98" s="573"/>
      <c r="O98" s="573"/>
      <c r="P98" s="572"/>
      <c r="Q98" s="572"/>
      <c r="R98" s="572"/>
      <c r="S98" s="572"/>
      <c r="T98" s="572"/>
      <c r="U98" s="572"/>
      <c r="V98" s="572"/>
      <c r="W98" s="572"/>
      <c r="X98" s="572"/>
      <c r="Y98" s="572"/>
      <c r="Z98" s="572"/>
    </row>
    <row r="99" spans="1:26" ht="15.75" hidden="1" customHeight="1">
      <c r="A99" s="572"/>
      <c r="B99" s="572"/>
      <c r="C99" s="572"/>
      <c r="D99" s="572"/>
      <c r="E99" s="572"/>
      <c r="F99" s="572"/>
      <c r="G99" s="572"/>
      <c r="H99" s="572"/>
      <c r="I99" s="572"/>
      <c r="J99" s="573"/>
      <c r="K99" s="573"/>
      <c r="L99" s="572"/>
      <c r="M99" s="572"/>
      <c r="N99" s="573"/>
      <c r="O99" s="573"/>
      <c r="P99" s="572"/>
      <c r="Q99" s="572"/>
      <c r="R99" s="572"/>
      <c r="S99" s="572"/>
      <c r="T99" s="572"/>
      <c r="U99" s="572"/>
      <c r="V99" s="572"/>
      <c r="W99" s="572"/>
      <c r="X99" s="572"/>
      <c r="Y99" s="572"/>
      <c r="Z99" s="572"/>
    </row>
    <row r="100" spans="1:26" ht="15.75" hidden="1" customHeight="1">
      <c r="A100" s="572"/>
      <c r="B100" s="572"/>
      <c r="C100" s="572"/>
      <c r="D100" s="572"/>
      <c r="E100" s="572"/>
      <c r="F100" s="572"/>
      <c r="G100" s="572"/>
      <c r="H100" s="572"/>
      <c r="I100" s="572"/>
      <c r="J100" s="573"/>
      <c r="K100" s="573"/>
      <c r="L100" s="572"/>
      <c r="M100" s="572"/>
      <c r="N100" s="573"/>
      <c r="O100" s="573"/>
      <c r="P100" s="572"/>
      <c r="Q100" s="572"/>
      <c r="R100" s="572"/>
      <c r="S100" s="572"/>
      <c r="T100" s="572"/>
      <c r="U100" s="572"/>
      <c r="V100" s="572"/>
      <c r="W100" s="572"/>
      <c r="X100" s="572"/>
      <c r="Y100" s="572"/>
      <c r="Z100" s="572"/>
    </row>
    <row r="101" spans="1:26" ht="15.75" hidden="1" customHeight="1">
      <c r="A101" s="572"/>
      <c r="B101" s="572"/>
      <c r="C101" s="572"/>
      <c r="D101" s="572"/>
      <c r="E101" s="572"/>
      <c r="F101" s="572"/>
      <c r="G101" s="572"/>
      <c r="H101" s="572"/>
      <c r="I101" s="572"/>
      <c r="J101" s="573"/>
      <c r="K101" s="573"/>
      <c r="L101" s="572"/>
      <c r="M101" s="572"/>
      <c r="N101" s="573"/>
      <c r="O101" s="573"/>
      <c r="P101" s="572"/>
      <c r="Q101" s="572"/>
      <c r="R101" s="572"/>
      <c r="S101" s="572"/>
      <c r="T101" s="572"/>
      <c r="U101" s="572"/>
      <c r="V101" s="572"/>
      <c r="W101" s="572"/>
      <c r="X101" s="572"/>
      <c r="Y101" s="572"/>
      <c r="Z101" s="572"/>
    </row>
    <row r="102" spans="1:26" ht="15.75" hidden="1" customHeight="1">
      <c r="A102" s="572"/>
      <c r="B102" s="572"/>
      <c r="C102" s="572"/>
      <c r="D102" s="572"/>
      <c r="E102" s="572"/>
      <c r="F102" s="572"/>
      <c r="G102" s="572"/>
      <c r="H102" s="572"/>
      <c r="I102" s="572"/>
      <c r="J102" s="573"/>
      <c r="K102" s="573"/>
      <c r="L102" s="572"/>
      <c r="M102" s="572"/>
      <c r="N102" s="573"/>
      <c r="O102" s="573"/>
      <c r="P102" s="572"/>
      <c r="Q102" s="572"/>
      <c r="R102" s="572"/>
      <c r="S102" s="572"/>
      <c r="T102" s="572"/>
      <c r="U102" s="572"/>
      <c r="V102" s="572"/>
      <c r="W102" s="572"/>
      <c r="X102" s="572"/>
      <c r="Y102" s="572"/>
      <c r="Z102" s="572"/>
    </row>
    <row r="103" spans="1:26" ht="15.75" hidden="1" customHeight="1">
      <c r="A103" s="572"/>
      <c r="B103" s="572"/>
      <c r="C103" s="572"/>
      <c r="D103" s="572"/>
      <c r="E103" s="572"/>
      <c r="F103" s="572"/>
      <c r="G103" s="572"/>
      <c r="H103" s="572"/>
      <c r="I103" s="572"/>
      <c r="J103" s="573"/>
      <c r="K103" s="573"/>
      <c r="L103" s="572"/>
      <c r="M103" s="572"/>
      <c r="N103" s="573"/>
      <c r="O103" s="573"/>
      <c r="P103" s="572"/>
      <c r="Q103" s="572"/>
      <c r="R103" s="572"/>
      <c r="S103" s="572"/>
      <c r="T103" s="572"/>
      <c r="U103" s="572"/>
      <c r="V103" s="572"/>
      <c r="W103" s="572"/>
      <c r="X103" s="572"/>
      <c r="Y103" s="572"/>
      <c r="Z103" s="572"/>
    </row>
    <row r="104" spans="1:26" ht="15.75" hidden="1" customHeight="1">
      <c r="A104" s="572"/>
      <c r="B104" s="572"/>
      <c r="C104" s="572"/>
      <c r="D104" s="572"/>
      <c r="E104" s="572"/>
      <c r="F104" s="572"/>
      <c r="G104" s="572"/>
      <c r="H104" s="572"/>
      <c r="I104" s="572"/>
      <c r="J104" s="573"/>
      <c r="K104" s="573"/>
      <c r="L104" s="572"/>
      <c r="M104" s="572"/>
      <c r="N104" s="573"/>
      <c r="O104" s="573"/>
      <c r="P104" s="572"/>
      <c r="Q104" s="572"/>
      <c r="R104" s="572"/>
      <c r="S104" s="572"/>
      <c r="T104" s="572"/>
      <c r="U104" s="572"/>
      <c r="V104" s="572"/>
      <c r="W104" s="572"/>
      <c r="X104" s="572"/>
      <c r="Y104" s="572"/>
      <c r="Z104" s="572"/>
    </row>
    <row r="105" spans="1:26" ht="15.75" hidden="1" customHeight="1">
      <c r="A105" s="572"/>
      <c r="B105" s="572"/>
      <c r="C105" s="572"/>
      <c r="D105" s="572"/>
      <c r="E105" s="572"/>
      <c r="F105" s="572"/>
      <c r="G105" s="572"/>
      <c r="H105" s="572"/>
      <c r="I105" s="572"/>
      <c r="J105" s="573"/>
      <c r="K105" s="573"/>
      <c r="L105" s="572"/>
      <c r="M105" s="572"/>
      <c r="N105" s="573"/>
      <c r="O105" s="573"/>
      <c r="P105" s="572"/>
      <c r="Q105" s="572"/>
      <c r="R105" s="572"/>
      <c r="S105" s="572"/>
      <c r="T105" s="572"/>
      <c r="U105" s="572"/>
      <c r="V105" s="572"/>
      <c r="W105" s="572"/>
      <c r="X105" s="572"/>
      <c r="Y105" s="572"/>
      <c r="Z105" s="572"/>
    </row>
    <row r="106" spans="1:26" ht="15.75" hidden="1" customHeight="1">
      <c r="A106" s="572"/>
      <c r="B106" s="572"/>
      <c r="C106" s="572"/>
      <c r="D106" s="572"/>
      <c r="E106" s="572"/>
      <c r="F106" s="572"/>
      <c r="G106" s="572"/>
      <c r="H106" s="572"/>
      <c r="I106" s="572"/>
      <c r="J106" s="573"/>
      <c r="K106" s="573"/>
      <c r="L106" s="572"/>
      <c r="M106" s="572"/>
      <c r="N106" s="573"/>
      <c r="O106" s="573"/>
      <c r="P106" s="572"/>
      <c r="Q106" s="572"/>
      <c r="R106" s="572"/>
      <c r="S106" s="572"/>
      <c r="T106" s="572"/>
      <c r="U106" s="572"/>
      <c r="V106" s="572"/>
      <c r="W106" s="572"/>
      <c r="X106" s="572"/>
      <c r="Y106" s="572"/>
      <c r="Z106" s="572"/>
    </row>
    <row r="107" spans="1:26" ht="15.75" hidden="1" customHeight="1">
      <c r="A107" s="572"/>
      <c r="B107" s="572"/>
      <c r="C107" s="572"/>
      <c r="D107" s="572"/>
      <c r="E107" s="572"/>
      <c r="F107" s="572"/>
      <c r="G107" s="572"/>
      <c r="H107" s="572"/>
      <c r="I107" s="572"/>
      <c r="J107" s="573"/>
      <c r="K107" s="573"/>
      <c r="L107" s="572"/>
      <c r="M107" s="572"/>
      <c r="N107" s="573"/>
      <c r="O107" s="573"/>
      <c r="P107" s="572"/>
      <c r="Q107" s="572"/>
      <c r="R107" s="572"/>
      <c r="S107" s="572"/>
      <c r="T107" s="572"/>
      <c r="U107" s="572"/>
      <c r="V107" s="572"/>
      <c r="W107" s="572"/>
      <c r="X107" s="572"/>
      <c r="Y107" s="572"/>
      <c r="Z107" s="572"/>
    </row>
    <row r="108" spans="1:26" ht="15.75" hidden="1" customHeight="1">
      <c r="A108" s="572"/>
      <c r="B108" s="572"/>
      <c r="C108" s="572"/>
      <c r="D108" s="572"/>
      <c r="E108" s="572"/>
      <c r="F108" s="572"/>
      <c r="G108" s="572"/>
      <c r="H108" s="572"/>
      <c r="I108" s="572"/>
      <c r="J108" s="573"/>
      <c r="K108" s="573"/>
      <c r="L108" s="572"/>
      <c r="M108" s="572"/>
      <c r="N108" s="573"/>
      <c r="O108" s="573"/>
      <c r="P108" s="572"/>
      <c r="Q108" s="572"/>
      <c r="R108" s="572"/>
      <c r="S108" s="572"/>
      <c r="T108" s="572"/>
      <c r="U108" s="572"/>
      <c r="V108" s="572"/>
      <c r="W108" s="572"/>
      <c r="X108" s="572"/>
      <c r="Y108" s="572"/>
      <c r="Z108" s="572"/>
    </row>
    <row r="109" spans="1:26" ht="15.75" hidden="1" customHeight="1">
      <c r="A109" s="572"/>
      <c r="B109" s="572"/>
      <c r="C109" s="572"/>
      <c r="D109" s="572"/>
      <c r="E109" s="572"/>
      <c r="F109" s="572"/>
      <c r="G109" s="572"/>
      <c r="H109" s="572"/>
      <c r="I109" s="572"/>
      <c r="J109" s="573"/>
      <c r="K109" s="573"/>
      <c r="L109" s="572"/>
      <c r="M109" s="572"/>
      <c r="N109" s="573"/>
      <c r="O109" s="573"/>
      <c r="P109" s="572"/>
      <c r="Q109" s="572"/>
      <c r="R109" s="572"/>
      <c r="S109" s="572"/>
      <c r="T109" s="572"/>
      <c r="U109" s="572"/>
      <c r="V109" s="572"/>
      <c r="W109" s="572"/>
      <c r="X109" s="572"/>
      <c r="Y109" s="572"/>
      <c r="Z109" s="572"/>
    </row>
    <row r="110" spans="1:26" ht="15.75" hidden="1" customHeight="1">
      <c r="A110" s="572"/>
      <c r="B110" s="572"/>
      <c r="C110" s="572"/>
      <c r="D110" s="572"/>
      <c r="E110" s="572"/>
      <c r="F110" s="572"/>
      <c r="G110" s="572"/>
      <c r="H110" s="572"/>
      <c r="I110" s="572"/>
      <c r="J110" s="573"/>
      <c r="K110" s="573"/>
      <c r="L110" s="572"/>
      <c r="M110" s="572"/>
      <c r="N110" s="573"/>
      <c r="O110" s="573"/>
      <c r="P110" s="572"/>
      <c r="Q110" s="572"/>
      <c r="R110" s="572"/>
      <c r="S110" s="572"/>
      <c r="T110" s="572"/>
      <c r="U110" s="572"/>
      <c r="V110" s="572"/>
      <c r="W110" s="572"/>
      <c r="X110" s="572"/>
      <c r="Y110" s="572"/>
      <c r="Z110" s="572"/>
    </row>
    <row r="111" spans="1:26" ht="15.75" hidden="1" customHeight="1">
      <c r="A111" s="572"/>
      <c r="B111" s="572"/>
      <c r="C111" s="572"/>
      <c r="D111" s="572"/>
      <c r="E111" s="572"/>
      <c r="F111" s="572"/>
      <c r="G111" s="572"/>
      <c r="H111" s="572"/>
      <c r="I111" s="572"/>
      <c r="J111" s="573"/>
      <c r="K111" s="573"/>
      <c r="L111" s="572"/>
      <c r="M111" s="572"/>
      <c r="N111" s="573"/>
      <c r="O111" s="573"/>
      <c r="P111" s="572"/>
      <c r="Q111" s="572"/>
      <c r="R111" s="572"/>
      <c r="S111" s="572"/>
      <c r="T111" s="572"/>
      <c r="U111" s="572"/>
      <c r="V111" s="572"/>
      <c r="W111" s="572"/>
      <c r="X111" s="572"/>
      <c r="Y111" s="572"/>
      <c r="Z111" s="572"/>
    </row>
    <row r="112" spans="1:26" ht="15.75" hidden="1" customHeight="1">
      <c r="A112" s="572"/>
      <c r="B112" s="572"/>
      <c r="C112" s="572"/>
      <c r="D112" s="572"/>
      <c r="E112" s="572"/>
      <c r="F112" s="572"/>
      <c r="G112" s="572"/>
      <c r="H112" s="572"/>
      <c r="I112" s="572"/>
      <c r="J112" s="573"/>
      <c r="K112" s="573"/>
      <c r="L112" s="572"/>
      <c r="M112" s="572"/>
      <c r="N112" s="573"/>
      <c r="O112" s="573"/>
      <c r="P112" s="572"/>
      <c r="Q112" s="572"/>
      <c r="R112" s="572"/>
      <c r="S112" s="572"/>
      <c r="T112" s="572"/>
      <c r="U112" s="572"/>
      <c r="V112" s="572"/>
      <c r="W112" s="572"/>
      <c r="X112" s="572"/>
      <c r="Y112" s="572"/>
      <c r="Z112" s="572"/>
    </row>
    <row r="113" spans="1:26" ht="15.75" hidden="1" customHeight="1">
      <c r="A113" s="572"/>
      <c r="B113" s="572"/>
      <c r="C113" s="572"/>
      <c r="D113" s="572"/>
      <c r="E113" s="572"/>
      <c r="F113" s="572"/>
      <c r="G113" s="572"/>
      <c r="H113" s="572"/>
      <c r="I113" s="572"/>
      <c r="J113" s="573"/>
      <c r="K113" s="573"/>
      <c r="L113" s="572"/>
      <c r="M113" s="572"/>
      <c r="N113" s="573"/>
      <c r="O113" s="573"/>
      <c r="P113" s="572"/>
      <c r="Q113" s="572"/>
      <c r="R113" s="572"/>
      <c r="S113" s="572"/>
      <c r="T113" s="572"/>
      <c r="U113" s="572"/>
      <c r="V113" s="572"/>
      <c r="W113" s="572"/>
      <c r="X113" s="572"/>
      <c r="Y113" s="572"/>
      <c r="Z113" s="572"/>
    </row>
    <row r="114" spans="1:26" ht="15.75" hidden="1" customHeight="1">
      <c r="A114" s="572"/>
      <c r="B114" s="572"/>
      <c r="C114" s="572"/>
      <c r="D114" s="572"/>
      <c r="E114" s="572"/>
      <c r="F114" s="572"/>
      <c r="G114" s="572"/>
      <c r="H114" s="572"/>
      <c r="I114" s="572"/>
      <c r="J114" s="573"/>
      <c r="K114" s="573"/>
      <c r="L114" s="572"/>
      <c r="M114" s="572"/>
      <c r="N114" s="573"/>
      <c r="O114" s="573"/>
      <c r="P114" s="572"/>
      <c r="Q114" s="572"/>
      <c r="R114" s="572"/>
      <c r="S114" s="572"/>
      <c r="T114" s="572"/>
      <c r="U114" s="572"/>
      <c r="V114" s="572"/>
      <c r="W114" s="572"/>
      <c r="X114" s="572"/>
      <c r="Y114" s="572"/>
      <c r="Z114" s="572"/>
    </row>
    <row r="115" spans="1:26" ht="15.75" hidden="1" customHeight="1">
      <c r="A115" s="572"/>
      <c r="B115" s="572"/>
      <c r="C115" s="572"/>
      <c r="D115" s="572"/>
      <c r="E115" s="572"/>
      <c r="F115" s="572"/>
      <c r="G115" s="572"/>
      <c r="H115" s="572"/>
      <c r="I115" s="572"/>
      <c r="J115" s="573"/>
      <c r="K115" s="573"/>
      <c r="L115" s="572"/>
      <c r="M115" s="572"/>
      <c r="N115" s="573"/>
      <c r="O115" s="573"/>
      <c r="P115" s="572"/>
      <c r="Q115" s="572"/>
      <c r="R115" s="572"/>
      <c r="S115" s="572"/>
      <c r="T115" s="572"/>
      <c r="U115" s="572"/>
      <c r="V115" s="572"/>
      <c r="W115" s="572"/>
      <c r="X115" s="572"/>
      <c r="Y115" s="572"/>
      <c r="Z115" s="572"/>
    </row>
    <row r="116" spans="1:26" ht="15.75" hidden="1" customHeight="1">
      <c r="A116" s="572"/>
      <c r="B116" s="572"/>
      <c r="C116" s="572"/>
      <c r="D116" s="572"/>
      <c r="E116" s="572"/>
      <c r="F116" s="572"/>
      <c r="G116" s="572"/>
      <c r="H116" s="572"/>
      <c r="I116" s="572"/>
      <c r="J116" s="573"/>
      <c r="K116" s="573"/>
      <c r="L116" s="572"/>
      <c r="M116" s="572"/>
      <c r="N116" s="573"/>
      <c r="O116" s="573"/>
      <c r="P116" s="572"/>
      <c r="Q116" s="572"/>
      <c r="R116" s="572"/>
      <c r="S116" s="572"/>
      <c r="T116" s="572"/>
      <c r="U116" s="572"/>
      <c r="V116" s="572"/>
      <c r="W116" s="572"/>
      <c r="X116" s="572"/>
      <c r="Y116" s="572"/>
      <c r="Z116" s="572"/>
    </row>
    <row r="117" spans="1:26" ht="15.75" hidden="1" customHeight="1">
      <c r="A117" s="572"/>
      <c r="B117" s="572"/>
      <c r="C117" s="572"/>
      <c r="D117" s="572"/>
      <c r="E117" s="572"/>
      <c r="F117" s="572"/>
      <c r="G117" s="572"/>
      <c r="H117" s="572"/>
      <c r="I117" s="572"/>
      <c r="J117" s="573"/>
      <c r="K117" s="573"/>
      <c r="L117" s="572"/>
      <c r="M117" s="572"/>
      <c r="N117" s="573"/>
      <c r="O117" s="573"/>
      <c r="P117" s="572"/>
      <c r="Q117" s="572"/>
      <c r="R117" s="572"/>
      <c r="S117" s="572"/>
      <c r="T117" s="572"/>
      <c r="U117" s="572"/>
      <c r="V117" s="572"/>
      <c r="W117" s="572"/>
      <c r="X117" s="572"/>
      <c r="Y117" s="572"/>
      <c r="Z117" s="572"/>
    </row>
    <row r="118" spans="1:26" ht="15.75" hidden="1" customHeight="1">
      <c r="A118" s="572"/>
      <c r="B118" s="572"/>
      <c r="C118" s="572"/>
      <c r="D118" s="572"/>
      <c r="E118" s="572"/>
      <c r="F118" s="572"/>
      <c r="G118" s="572"/>
      <c r="H118" s="572"/>
      <c r="I118" s="572"/>
      <c r="J118" s="573"/>
      <c r="K118" s="573"/>
      <c r="L118" s="572"/>
      <c r="M118" s="572"/>
      <c r="N118" s="573"/>
      <c r="O118" s="573"/>
      <c r="P118" s="572"/>
      <c r="Q118" s="572"/>
      <c r="R118" s="572"/>
      <c r="S118" s="572"/>
      <c r="T118" s="572"/>
      <c r="U118" s="572"/>
      <c r="V118" s="572"/>
      <c r="W118" s="572"/>
      <c r="X118" s="572"/>
      <c r="Y118" s="572"/>
      <c r="Z118" s="572"/>
    </row>
    <row r="119" spans="1:26" ht="15.75" hidden="1" customHeight="1">
      <c r="A119" s="572"/>
      <c r="B119" s="572"/>
      <c r="C119" s="572"/>
      <c r="D119" s="572"/>
      <c r="E119" s="572"/>
      <c r="F119" s="572"/>
      <c r="G119" s="572"/>
      <c r="H119" s="572"/>
      <c r="I119" s="572"/>
      <c r="J119" s="573"/>
      <c r="K119" s="573"/>
      <c r="L119" s="572"/>
      <c r="M119" s="572"/>
      <c r="N119" s="573"/>
      <c r="O119" s="573"/>
      <c r="P119" s="572"/>
      <c r="Q119" s="572"/>
      <c r="R119" s="572"/>
      <c r="S119" s="572"/>
      <c r="T119" s="572"/>
      <c r="U119" s="572"/>
      <c r="V119" s="572"/>
      <c r="W119" s="572"/>
      <c r="X119" s="572"/>
      <c r="Y119" s="572"/>
      <c r="Z119" s="572"/>
    </row>
    <row r="120" spans="1:26" ht="15.75" hidden="1" customHeight="1">
      <c r="A120" s="572"/>
      <c r="B120" s="572"/>
      <c r="C120" s="572"/>
      <c r="D120" s="572"/>
      <c r="E120" s="572"/>
      <c r="F120" s="572"/>
      <c r="G120" s="572"/>
      <c r="H120" s="572"/>
      <c r="I120" s="572"/>
      <c r="J120" s="573"/>
      <c r="K120" s="573"/>
      <c r="L120" s="572"/>
      <c r="M120" s="572"/>
      <c r="N120" s="573"/>
      <c r="O120" s="573"/>
      <c r="P120" s="572"/>
      <c r="Q120" s="572"/>
      <c r="R120" s="572"/>
      <c r="S120" s="572"/>
      <c r="T120" s="572"/>
      <c r="U120" s="572"/>
      <c r="V120" s="572"/>
      <c r="W120" s="572"/>
      <c r="X120" s="572"/>
      <c r="Y120" s="572"/>
      <c r="Z120" s="572"/>
    </row>
    <row r="121" spans="1:26" ht="15.75" hidden="1" customHeight="1">
      <c r="A121" s="572"/>
      <c r="B121" s="572"/>
      <c r="C121" s="572"/>
      <c r="D121" s="572"/>
      <c r="E121" s="572"/>
      <c r="F121" s="572"/>
      <c r="G121" s="572"/>
      <c r="H121" s="572"/>
      <c r="I121" s="572"/>
      <c r="J121" s="573"/>
      <c r="K121" s="573"/>
      <c r="L121" s="572"/>
      <c r="M121" s="572"/>
      <c r="N121" s="573"/>
      <c r="O121" s="573"/>
      <c r="P121" s="572"/>
      <c r="Q121" s="572"/>
      <c r="R121" s="572"/>
      <c r="S121" s="572"/>
      <c r="T121" s="572"/>
      <c r="U121" s="572"/>
      <c r="V121" s="572"/>
      <c r="W121" s="572"/>
      <c r="X121" s="572"/>
      <c r="Y121" s="572"/>
      <c r="Z121" s="572"/>
    </row>
    <row r="122" spans="1:26" ht="15.75" hidden="1" customHeight="1">
      <c r="A122" s="572"/>
      <c r="B122" s="572"/>
      <c r="C122" s="572"/>
      <c r="D122" s="572"/>
      <c r="E122" s="572"/>
      <c r="F122" s="572"/>
      <c r="G122" s="572"/>
      <c r="H122" s="572"/>
      <c r="I122" s="572"/>
      <c r="J122" s="573"/>
      <c r="K122" s="573"/>
      <c r="L122" s="572"/>
      <c r="M122" s="572"/>
      <c r="N122" s="573"/>
      <c r="O122" s="573"/>
      <c r="P122" s="572"/>
      <c r="Q122" s="572"/>
      <c r="R122" s="572"/>
      <c r="S122" s="572"/>
      <c r="T122" s="572"/>
      <c r="U122" s="572"/>
      <c r="V122" s="572"/>
      <c r="W122" s="572"/>
      <c r="X122" s="572"/>
      <c r="Y122" s="572"/>
      <c r="Z122" s="572"/>
    </row>
    <row r="123" spans="1:26" ht="15.75" hidden="1" customHeight="1">
      <c r="A123" s="572"/>
      <c r="B123" s="572"/>
      <c r="C123" s="572"/>
      <c r="D123" s="572"/>
      <c r="E123" s="572"/>
      <c r="F123" s="572"/>
      <c r="G123" s="572"/>
      <c r="H123" s="572"/>
      <c r="I123" s="572"/>
      <c r="J123" s="573"/>
      <c r="K123" s="573"/>
      <c r="L123" s="572"/>
      <c r="M123" s="572"/>
      <c r="N123" s="573"/>
      <c r="O123" s="573"/>
      <c r="P123" s="572"/>
      <c r="Q123" s="572"/>
      <c r="R123" s="572"/>
      <c r="S123" s="572"/>
      <c r="T123" s="572"/>
      <c r="U123" s="572"/>
      <c r="V123" s="572"/>
      <c r="W123" s="572"/>
      <c r="X123" s="572"/>
      <c r="Y123" s="572"/>
      <c r="Z123" s="572"/>
    </row>
    <row r="124" spans="1:26" ht="15.75" hidden="1" customHeight="1">
      <c r="A124" s="572"/>
      <c r="B124" s="572"/>
      <c r="C124" s="572"/>
      <c r="D124" s="572"/>
      <c r="E124" s="572"/>
      <c r="F124" s="572"/>
      <c r="G124" s="572"/>
      <c r="H124" s="572"/>
      <c r="I124" s="572"/>
      <c r="J124" s="573"/>
      <c r="K124" s="573"/>
      <c r="L124" s="572"/>
      <c r="M124" s="572"/>
      <c r="N124" s="573"/>
      <c r="O124" s="573"/>
      <c r="P124" s="572"/>
      <c r="Q124" s="572"/>
      <c r="R124" s="572"/>
      <c r="S124" s="572"/>
      <c r="T124" s="572"/>
      <c r="U124" s="572"/>
      <c r="V124" s="572"/>
      <c r="W124" s="572"/>
      <c r="X124" s="572"/>
      <c r="Y124" s="572"/>
      <c r="Z124" s="572"/>
    </row>
    <row r="125" spans="1:26" ht="15.75" hidden="1" customHeight="1">
      <c r="A125" s="572"/>
      <c r="B125" s="572"/>
      <c r="C125" s="572"/>
      <c r="D125" s="572"/>
      <c r="E125" s="572"/>
      <c r="F125" s="572"/>
      <c r="G125" s="572"/>
      <c r="H125" s="572"/>
      <c r="I125" s="572"/>
      <c r="J125" s="573"/>
      <c r="K125" s="573"/>
      <c r="L125" s="572"/>
      <c r="M125" s="572"/>
      <c r="N125" s="573"/>
      <c r="O125" s="573"/>
      <c r="P125" s="572"/>
      <c r="Q125" s="572"/>
      <c r="R125" s="572"/>
      <c r="S125" s="572"/>
      <c r="T125" s="572"/>
      <c r="U125" s="572"/>
      <c r="V125" s="572"/>
      <c r="W125" s="572"/>
      <c r="X125" s="572"/>
      <c r="Y125" s="572"/>
      <c r="Z125" s="572"/>
    </row>
    <row r="126" spans="1:26" ht="15.75" hidden="1" customHeight="1">
      <c r="A126" s="572"/>
      <c r="B126" s="572"/>
      <c r="C126" s="572"/>
      <c r="D126" s="572"/>
      <c r="E126" s="572"/>
      <c r="F126" s="572"/>
      <c r="G126" s="572"/>
      <c r="H126" s="572"/>
      <c r="I126" s="572"/>
      <c r="J126" s="573"/>
      <c r="K126" s="573"/>
      <c r="L126" s="572"/>
      <c r="M126" s="572"/>
      <c r="N126" s="573"/>
      <c r="O126" s="573"/>
      <c r="P126" s="572"/>
      <c r="Q126" s="572"/>
      <c r="R126" s="572"/>
      <c r="S126" s="572"/>
      <c r="T126" s="572"/>
      <c r="U126" s="572"/>
      <c r="V126" s="572"/>
      <c r="W126" s="572"/>
      <c r="X126" s="572"/>
      <c r="Y126" s="572"/>
      <c r="Z126" s="572"/>
    </row>
    <row r="127" spans="1:26" ht="15.75" hidden="1" customHeight="1">
      <c r="A127" s="572"/>
      <c r="B127" s="572"/>
      <c r="C127" s="572"/>
      <c r="D127" s="572"/>
      <c r="E127" s="572"/>
      <c r="F127" s="572"/>
      <c r="G127" s="572"/>
      <c r="H127" s="572"/>
      <c r="I127" s="572"/>
      <c r="J127" s="573"/>
      <c r="K127" s="573"/>
      <c r="L127" s="572"/>
      <c r="M127" s="572"/>
      <c r="N127" s="573"/>
      <c r="O127" s="573"/>
      <c r="P127" s="572"/>
      <c r="Q127" s="572"/>
      <c r="R127" s="572"/>
      <c r="S127" s="572"/>
      <c r="T127" s="572"/>
      <c r="U127" s="572"/>
      <c r="V127" s="572"/>
      <c r="W127" s="572"/>
      <c r="X127" s="572"/>
      <c r="Y127" s="572"/>
      <c r="Z127" s="572"/>
    </row>
    <row r="128" spans="1:26" ht="15.75" hidden="1" customHeight="1">
      <c r="A128" s="572"/>
      <c r="B128" s="572"/>
      <c r="C128" s="572"/>
      <c r="D128" s="572"/>
      <c r="E128" s="572"/>
      <c r="F128" s="572"/>
      <c r="G128" s="572"/>
      <c r="H128" s="572"/>
      <c r="I128" s="572"/>
      <c r="J128" s="573"/>
      <c r="K128" s="573"/>
      <c r="L128" s="572"/>
      <c r="M128" s="572"/>
      <c r="N128" s="573"/>
      <c r="O128" s="573"/>
      <c r="P128" s="572"/>
      <c r="Q128" s="572"/>
      <c r="R128" s="572"/>
      <c r="S128" s="572"/>
      <c r="T128" s="572"/>
      <c r="U128" s="572"/>
      <c r="V128" s="572"/>
      <c r="W128" s="572"/>
      <c r="X128" s="572"/>
      <c r="Y128" s="572"/>
      <c r="Z128" s="572"/>
    </row>
    <row r="129" spans="1:26" ht="15.75" hidden="1" customHeight="1">
      <c r="A129" s="572"/>
      <c r="B129" s="572"/>
      <c r="C129" s="572"/>
      <c r="D129" s="572"/>
      <c r="E129" s="572"/>
      <c r="F129" s="572"/>
      <c r="G129" s="572"/>
      <c r="H129" s="572"/>
      <c r="I129" s="572"/>
      <c r="J129" s="573"/>
      <c r="K129" s="573"/>
      <c r="L129" s="572"/>
      <c r="M129" s="572"/>
      <c r="N129" s="573"/>
      <c r="O129" s="573"/>
      <c r="P129" s="572"/>
      <c r="Q129" s="572"/>
      <c r="R129" s="572"/>
      <c r="S129" s="572"/>
      <c r="T129" s="572"/>
      <c r="U129" s="572"/>
      <c r="V129" s="572"/>
      <c r="W129" s="572"/>
      <c r="X129" s="572"/>
      <c r="Y129" s="572"/>
      <c r="Z129" s="572"/>
    </row>
    <row r="130" spans="1:26" ht="15.75" hidden="1" customHeight="1">
      <c r="A130" s="572"/>
      <c r="B130" s="572"/>
      <c r="C130" s="572"/>
      <c r="D130" s="572"/>
      <c r="E130" s="572"/>
      <c r="F130" s="572"/>
      <c r="G130" s="572"/>
      <c r="H130" s="572"/>
      <c r="I130" s="572"/>
      <c r="J130" s="573"/>
      <c r="K130" s="573"/>
      <c r="L130" s="572"/>
      <c r="M130" s="572"/>
      <c r="N130" s="573"/>
      <c r="O130" s="573"/>
      <c r="P130" s="572"/>
      <c r="Q130" s="572"/>
      <c r="R130" s="572"/>
      <c r="S130" s="572"/>
      <c r="T130" s="572"/>
      <c r="U130" s="572"/>
      <c r="V130" s="572"/>
      <c r="W130" s="572"/>
      <c r="X130" s="572"/>
      <c r="Y130" s="572"/>
      <c r="Z130" s="572"/>
    </row>
    <row r="131" spans="1:26" ht="15.75" hidden="1" customHeight="1">
      <c r="A131" s="572"/>
      <c r="B131" s="572"/>
      <c r="C131" s="572"/>
      <c r="D131" s="572"/>
      <c r="E131" s="572"/>
      <c r="F131" s="572"/>
      <c r="G131" s="572"/>
      <c r="H131" s="572"/>
      <c r="I131" s="572"/>
      <c r="J131" s="573"/>
      <c r="K131" s="573"/>
      <c r="L131" s="572"/>
      <c r="M131" s="572"/>
      <c r="N131" s="573"/>
      <c r="O131" s="573"/>
      <c r="P131" s="572"/>
      <c r="Q131" s="572"/>
      <c r="R131" s="572"/>
      <c r="S131" s="572"/>
      <c r="T131" s="572"/>
      <c r="U131" s="572"/>
      <c r="V131" s="572"/>
      <c r="W131" s="572"/>
      <c r="X131" s="572"/>
      <c r="Y131" s="572"/>
      <c r="Z131" s="572"/>
    </row>
    <row r="132" spans="1:26" ht="15.75" hidden="1" customHeight="1">
      <c r="A132" s="572"/>
      <c r="B132" s="572"/>
      <c r="C132" s="572"/>
      <c r="D132" s="572"/>
      <c r="E132" s="572"/>
      <c r="F132" s="572"/>
      <c r="G132" s="572"/>
      <c r="H132" s="572"/>
      <c r="I132" s="572"/>
      <c r="J132" s="573"/>
      <c r="K132" s="573"/>
      <c r="L132" s="572"/>
      <c r="M132" s="572"/>
      <c r="N132" s="573"/>
      <c r="O132" s="573"/>
      <c r="P132" s="572"/>
      <c r="Q132" s="572"/>
      <c r="R132" s="572"/>
      <c r="S132" s="572"/>
      <c r="T132" s="572"/>
      <c r="U132" s="572"/>
      <c r="V132" s="572"/>
      <c r="W132" s="572"/>
      <c r="X132" s="572"/>
      <c r="Y132" s="572"/>
      <c r="Z132" s="572"/>
    </row>
    <row r="133" spans="1:26" ht="15.75" hidden="1" customHeight="1">
      <c r="A133" s="572"/>
      <c r="B133" s="572"/>
      <c r="C133" s="572"/>
      <c r="D133" s="572"/>
      <c r="E133" s="572"/>
      <c r="F133" s="572"/>
      <c r="G133" s="572"/>
      <c r="H133" s="572"/>
      <c r="I133" s="572"/>
      <c r="J133" s="573"/>
      <c r="K133" s="573"/>
      <c r="L133" s="572"/>
      <c r="M133" s="572"/>
      <c r="N133" s="573"/>
      <c r="O133" s="573"/>
      <c r="P133" s="572"/>
      <c r="Q133" s="572"/>
      <c r="R133" s="572"/>
      <c r="S133" s="572"/>
      <c r="T133" s="572"/>
      <c r="U133" s="572"/>
      <c r="V133" s="572"/>
      <c r="W133" s="572"/>
      <c r="X133" s="572"/>
      <c r="Y133" s="572"/>
      <c r="Z133" s="572"/>
    </row>
    <row r="134" spans="1:26" ht="15.75" hidden="1" customHeight="1">
      <c r="A134" s="572"/>
      <c r="B134" s="572"/>
      <c r="C134" s="572"/>
      <c r="D134" s="572"/>
      <c r="E134" s="572"/>
      <c r="F134" s="572"/>
      <c r="G134" s="572"/>
      <c r="H134" s="572"/>
      <c r="I134" s="572"/>
      <c r="J134" s="573"/>
      <c r="K134" s="573"/>
      <c r="L134" s="572"/>
      <c r="M134" s="572"/>
      <c r="N134" s="573"/>
      <c r="O134" s="573"/>
      <c r="P134" s="572"/>
      <c r="Q134" s="572"/>
      <c r="R134" s="572"/>
      <c r="S134" s="572"/>
      <c r="T134" s="572"/>
      <c r="U134" s="572"/>
      <c r="V134" s="572"/>
      <c r="W134" s="572"/>
      <c r="X134" s="572"/>
      <c r="Y134" s="572"/>
      <c r="Z134" s="572"/>
    </row>
    <row r="135" spans="1:26" ht="15.75" hidden="1" customHeight="1">
      <c r="A135" s="572"/>
      <c r="B135" s="572"/>
      <c r="C135" s="572"/>
      <c r="D135" s="572"/>
      <c r="E135" s="572"/>
      <c r="F135" s="572"/>
      <c r="G135" s="572"/>
      <c r="H135" s="572"/>
      <c r="I135" s="572"/>
      <c r="J135" s="573"/>
      <c r="K135" s="573"/>
      <c r="L135" s="572"/>
      <c r="M135" s="572"/>
      <c r="N135" s="573"/>
      <c r="O135" s="573"/>
      <c r="P135" s="572"/>
      <c r="Q135" s="572"/>
      <c r="R135" s="572"/>
      <c r="S135" s="572"/>
      <c r="T135" s="572"/>
      <c r="U135" s="572"/>
      <c r="V135" s="572"/>
      <c r="W135" s="572"/>
      <c r="X135" s="572"/>
      <c r="Y135" s="572"/>
      <c r="Z135" s="572"/>
    </row>
    <row r="136" spans="1:26" ht="15.75" hidden="1" customHeight="1">
      <c r="A136" s="572"/>
      <c r="B136" s="572"/>
      <c r="C136" s="572"/>
      <c r="D136" s="572"/>
      <c r="E136" s="572"/>
      <c r="F136" s="572"/>
      <c r="G136" s="572"/>
      <c r="H136" s="572"/>
      <c r="I136" s="572"/>
      <c r="J136" s="573"/>
      <c r="K136" s="573"/>
      <c r="L136" s="572"/>
      <c r="M136" s="572"/>
      <c r="N136" s="573"/>
      <c r="O136" s="573"/>
      <c r="P136" s="572"/>
      <c r="Q136" s="572"/>
      <c r="R136" s="572"/>
      <c r="S136" s="572"/>
      <c r="T136" s="572"/>
      <c r="U136" s="572"/>
      <c r="V136" s="572"/>
      <c r="W136" s="572"/>
      <c r="X136" s="572"/>
      <c r="Y136" s="572"/>
      <c r="Z136" s="572"/>
    </row>
    <row r="137" spans="1:26" ht="15.75" hidden="1" customHeight="1">
      <c r="A137" s="572"/>
      <c r="B137" s="572"/>
      <c r="C137" s="572"/>
      <c r="D137" s="572"/>
      <c r="E137" s="572"/>
      <c r="F137" s="572"/>
      <c r="G137" s="572"/>
      <c r="H137" s="572"/>
      <c r="I137" s="572"/>
      <c r="J137" s="573"/>
      <c r="K137" s="573"/>
      <c r="L137" s="572"/>
      <c r="M137" s="572"/>
      <c r="N137" s="573"/>
      <c r="O137" s="573"/>
      <c r="P137" s="572"/>
      <c r="Q137" s="572"/>
      <c r="R137" s="572"/>
      <c r="S137" s="572"/>
      <c r="T137" s="572"/>
      <c r="U137" s="572"/>
      <c r="V137" s="572"/>
      <c r="W137" s="572"/>
      <c r="X137" s="572"/>
      <c r="Y137" s="572"/>
      <c r="Z137" s="572"/>
    </row>
    <row r="138" spans="1:26" ht="15.75" hidden="1" customHeight="1">
      <c r="A138" s="572"/>
      <c r="B138" s="572"/>
      <c r="C138" s="572"/>
      <c r="D138" s="572"/>
      <c r="E138" s="572"/>
      <c r="F138" s="572"/>
      <c r="G138" s="572"/>
      <c r="H138" s="572"/>
      <c r="I138" s="572"/>
      <c r="J138" s="573"/>
      <c r="K138" s="573"/>
      <c r="L138" s="572"/>
      <c r="M138" s="572"/>
      <c r="N138" s="573"/>
      <c r="O138" s="573"/>
      <c r="P138" s="572"/>
      <c r="Q138" s="572"/>
      <c r="R138" s="572"/>
      <c r="S138" s="572"/>
      <c r="T138" s="572"/>
      <c r="U138" s="572"/>
      <c r="V138" s="572"/>
      <c r="W138" s="572"/>
      <c r="X138" s="572"/>
      <c r="Y138" s="572"/>
      <c r="Z138" s="572"/>
    </row>
    <row r="139" spans="1:26" ht="15.75" hidden="1" customHeight="1">
      <c r="A139" s="572"/>
      <c r="B139" s="572"/>
      <c r="C139" s="572"/>
      <c r="D139" s="572"/>
      <c r="E139" s="572"/>
      <c r="F139" s="572"/>
      <c r="G139" s="572"/>
      <c r="H139" s="572"/>
      <c r="I139" s="572"/>
      <c r="J139" s="573"/>
      <c r="K139" s="573"/>
      <c r="L139" s="572"/>
      <c r="M139" s="572"/>
      <c r="N139" s="573"/>
      <c r="O139" s="573"/>
      <c r="P139" s="572"/>
      <c r="Q139" s="572"/>
      <c r="R139" s="572"/>
      <c r="S139" s="572"/>
      <c r="T139" s="572"/>
      <c r="U139" s="572"/>
      <c r="V139" s="572"/>
      <c r="W139" s="572"/>
      <c r="X139" s="572"/>
      <c r="Y139" s="572"/>
      <c r="Z139" s="572"/>
    </row>
    <row r="140" spans="1:26" ht="15.75" hidden="1" customHeight="1">
      <c r="A140" s="572"/>
      <c r="B140" s="572"/>
      <c r="C140" s="572"/>
      <c r="D140" s="572"/>
      <c r="E140" s="572"/>
      <c r="F140" s="572"/>
      <c r="G140" s="572"/>
      <c r="H140" s="572"/>
      <c r="I140" s="572"/>
      <c r="J140" s="573"/>
      <c r="K140" s="573"/>
      <c r="L140" s="572"/>
      <c r="M140" s="572"/>
      <c r="N140" s="573"/>
      <c r="O140" s="573"/>
      <c r="P140" s="572"/>
      <c r="Q140" s="572"/>
      <c r="R140" s="572"/>
      <c r="S140" s="572"/>
      <c r="T140" s="572"/>
      <c r="U140" s="572"/>
      <c r="V140" s="572"/>
      <c r="W140" s="572"/>
      <c r="X140" s="572"/>
      <c r="Y140" s="572"/>
      <c r="Z140" s="572"/>
    </row>
    <row r="141" spans="1:26" ht="15.75" hidden="1" customHeight="1">
      <c r="A141" s="572"/>
      <c r="B141" s="572"/>
      <c r="C141" s="572"/>
      <c r="D141" s="572"/>
      <c r="E141" s="572"/>
      <c r="F141" s="572"/>
      <c r="G141" s="572"/>
      <c r="H141" s="572"/>
      <c r="I141" s="572"/>
      <c r="J141" s="573"/>
      <c r="K141" s="573"/>
      <c r="L141" s="572"/>
      <c r="M141" s="572"/>
      <c r="N141" s="573"/>
      <c r="O141" s="573"/>
      <c r="P141" s="572"/>
      <c r="Q141" s="572"/>
      <c r="R141" s="572"/>
      <c r="S141" s="572"/>
      <c r="T141" s="572"/>
      <c r="U141" s="572"/>
      <c r="V141" s="572"/>
      <c r="W141" s="572"/>
      <c r="X141" s="572"/>
      <c r="Y141" s="572"/>
      <c r="Z141" s="572"/>
    </row>
    <row r="142" spans="1:26" ht="15.75" hidden="1" customHeight="1">
      <c r="A142" s="572"/>
      <c r="B142" s="572"/>
      <c r="C142" s="572"/>
      <c r="D142" s="572"/>
      <c r="E142" s="572"/>
      <c r="F142" s="572"/>
      <c r="G142" s="572"/>
      <c r="H142" s="572"/>
      <c r="I142" s="572"/>
      <c r="J142" s="573"/>
      <c r="K142" s="573"/>
      <c r="L142" s="572"/>
      <c r="M142" s="572"/>
      <c r="N142" s="573"/>
      <c r="O142" s="573"/>
      <c r="P142" s="572"/>
      <c r="Q142" s="572"/>
      <c r="R142" s="572"/>
      <c r="S142" s="572"/>
      <c r="T142" s="572"/>
      <c r="U142" s="572"/>
      <c r="V142" s="572"/>
      <c r="W142" s="572"/>
      <c r="X142" s="572"/>
      <c r="Y142" s="572"/>
      <c r="Z142" s="572"/>
    </row>
    <row r="143" spans="1:26" ht="15.75" hidden="1" customHeight="1">
      <c r="A143" s="572"/>
      <c r="B143" s="572"/>
      <c r="C143" s="572"/>
      <c r="D143" s="572"/>
      <c r="E143" s="572"/>
      <c r="F143" s="572"/>
      <c r="G143" s="572"/>
      <c r="H143" s="572"/>
      <c r="I143" s="572"/>
      <c r="J143" s="573"/>
      <c r="K143" s="573"/>
      <c r="L143" s="572"/>
      <c r="M143" s="572"/>
      <c r="N143" s="573"/>
      <c r="O143" s="573"/>
      <c r="P143" s="572"/>
      <c r="Q143" s="572"/>
      <c r="R143" s="572"/>
      <c r="S143" s="572"/>
      <c r="T143" s="572"/>
      <c r="U143" s="572"/>
      <c r="V143" s="572"/>
      <c r="W143" s="572"/>
      <c r="X143" s="572"/>
      <c r="Y143" s="572"/>
      <c r="Z143" s="572"/>
    </row>
    <row r="144" spans="1:26" ht="15.75" hidden="1" customHeight="1">
      <c r="A144" s="572"/>
      <c r="B144" s="572"/>
      <c r="C144" s="572"/>
      <c r="D144" s="572"/>
      <c r="E144" s="572"/>
      <c r="F144" s="572"/>
      <c r="G144" s="572"/>
      <c r="H144" s="572"/>
      <c r="I144" s="572"/>
      <c r="J144" s="573"/>
      <c r="K144" s="573"/>
      <c r="L144" s="572"/>
      <c r="M144" s="572"/>
      <c r="N144" s="573"/>
      <c r="O144" s="573"/>
      <c r="P144" s="572"/>
      <c r="Q144" s="572"/>
      <c r="R144" s="572"/>
      <c r="S144" s="572"/>
      <c r="T144" s="572"/>
      <c r="U144" s="572"/>
      <c r="V144" s="572"/>
      <c r="W144" s="572"/>
      <c r="X144" s="572"/>
      <c r="Y144" s="572"/>
      <c r="Z144" s="572"/>
    </row>
    <row r="145" spans="1:26" ht="15.75" hidden="1" customHeight="1">
      <c r="A145" s="572"/>
      <c r="B145" s="572"/>
      <c r="C145" s="572"/>
      <c r="D145" s="572"/>
      <c r="E145" s="572"/>
      <c r="F145" s="572"/>
      <c r="G145" s="572"/>
      <c r="H145" s="572"/>
      <c r="I145" s="572"/>
      <c r="J145" s="573"/>
      <c r="K145" s="573"/>
      <c r="L145" s="572"/>
      <c r="M145" s="572"/>
      <c r="N145" s="573"/>
      <c r="O145" s="573"/>
      <c r="P145" s="572"/>
      <c r="Q145" s="572"/>
      <c r="R145" s="572"/>
      <c r="S145" s="572"/>
      <c r="T145" s="572"/>
      <c r="U145" s="572"/>
      <c r="V145" s="572"/>
      <c r="W145" s="572"/>
      <c r="X145" s="572"/>
      <c r="Y145" s="572"/>
      <c r="Z145" s="572"/>
    </row>
    <row r="146" spans="1:26" ht="15.75" hidden="1" customHeight="1">
      <c r="A146" s="572"/>
      <c r="B146" s="572"/>
      <c r="C146" s="572"/>
      <c r="D146" s="572"/>
      <c r="E146" s="572"/>
      <c r="F146" s="572"/>
      <c r="G146" s="572"/>
      <c r="H146" s="572"/>
      <c r="I146" s="572"/>
      <c r="J146" s="573"/>
      <c r="K146" s="573"/>
      <c r="L146" s="572"/>
      <c r="M146" s="572"/>
      <c r="N146" s="573"/>
      <c r="O146" s="573"/>
      <c r="P146" s="572"/>
      <c r="Q146" s="572"/>
      <c r="R146" s="572"/>
      <c r="S146" s="572"/>
      <c r="T146" s="572"/>
      <c r="U146" s="572"/>
      <c r="V146" s="572"/>
      <c r="W146" s="572"/>
      <c r="X146" s="572"/>
      <c r="Y146" s="572"/>
      <c r="Z146" s="572"/>
    </row>
    <row r="147" spans="1:26" ht="15.75" hidden="1" customHeight="1">
      <c r="A147" s="572"/>
      <c r="B147" s="572"/>
      <c r="C147" s="572"/>
      <c r="D147" s="572"/>
      <c r="E147" s="572"/>
      <c r="F147" s="572"/>
      <c r="G147" s="572"/>
      <c r="H147" s="572"/>
      <c r="I147" s="572"/>
      <c r="J147" s="573"/>
      <c r="K147" s="573"/>
      <c r="L147" s="572"/>
      <c r="M147" s="572"/>
      <c r="N147" s="573"/>
      <c r="O147" s="573"/>
      <c r="P147" s="572"/>
      <c r="Q147" s="572"/>
      <c r="R147" s="572"/>
      <c r="S147" s="572"/>
      <c r="T147" s="572"/>
      <c r="U147" s="572"/>
      <c r="V147" s="572"/>
      <c r="W147" s="572"/>
      <c r="X147" s="572"/>
      <c r="Y147" s="572"/>
      <c r="Z147" s="572"/>
    </row>
    <row r="148" spans="1:26" ht="15.75" hidden="1" customHeight="1">
      <c r="A148" s="572"/>
      <c r="B148" s="572"/>
      <c r="C148" s="572"/>
      <c r="D148" s="572"/>
      <c r="E148" s="572"/>
      <c r="F148" s="572"/>
      <c r="G148" s="572"/>
      <c r="H148" s="572"/>
      <c r="I148" s="572"/>
      <c r="J148" s="573"/>
      <c r="K148" s="573"/>
      <c r="L148" s="572"/>
      <c r="M148" s="572"/>
      <c r="N148" s="573"/>
      <c r="O148" s="573"/>
      <c r="P148" s="572"/>
      <c r="Q148" s="572"/>
      <c r="R148" s="572"/>
      <c r="S148" s="572"/>
      <c r="T148" s="572"/>
      <c r="U148" s="572"/>
      <c r="V148" s="572"/>
      <c r="W148" s="572"/>
      <c r="X148" s="572"/>
      <c r="Y148" s="572"/>
      <c r="Z148" s="572"/>
    </row>
    <row r="149" spans="1:26" ht="15.75" hidden="1" customHeight="1">
      <c r="A149" s="572"/>
      <c r="B149" s="572"/>
      <c r="C149" s="572"/>
      <c r="D149" s="572"/>
      <c r="E149" s="572"/>
      <c r="F149" s="572"/>
      <c r="G149" s="572"/>
      <c r="H149" s="572"/>
      <c r="I149" s="572"/>
      <c r="J149" s="573"/>
      <c r="K149" s="573"/>
      <c r="L149" s="572"/>
      <c r="M149" s="572"/>
      <c r="N149" s="573"/>
      <c r="O149" s="573"/>
      <c r="P149" s="572"/>
      <c r="Q149" s="572"/>
      <c r="R149" s="572"/>
      <c r="S149" s="572"/>
      <c r="T149" s="572"/>
      <c r="U149" s="572"/>
      <c r="V149" s="572"/>
      <c r="W149" s="572"/>
      <c r="X149" s="572"/>
      <c r="Y149" s="572"/>
      <c r="Z149" s="572"/>
    </row>
    <row r="150" spans="1:26" ht="15.75" hidden="1" customHeight="1">
      <c r="A150" s="572"/>
      <c r="B150" s="572"/>
      <c r="C150" s="572"/>
      <c r="D150" s="572"/>
      <c r="E150" s="572"/>
      <c r="F150" s="572"/>
      <c r="G150" s="572"/>
      <c r="H150" s="572"/>
      <c r="I150" s="572"/>
      <c r="J150" s="573"/>
      <c r="K150" s="573"/>
      <c r="L150" s="572"/>
      <c r="M150" s="572"/>
      <c r="N150" s="573"/>
      <c r="O150" s="573"/>
      <c r="P150" s="572"/>
      <c r="Q150" s="572"/>
      <c r="R150" s="572"/>
      <c r="S150" s="572"/>
      <c r="T150" s="572"/>
      <c r="U150" s="572"/>
      <c r="V150" s="572"/>
      <c r="W150" s="572"/>
      <c r="X150" s="572"/>
      <c r="Y150" s="572"/>
      <c r="Z150" s="572"/>
    </row>
    <row r="151" spans="1:26" ht="15.75" hidden="1" customHeight="1">
      <c r="A151" s="572"/>
      <c r="B151" s="572"/>
      <c r="C151" s="572"/>
      <c r="D151" s="572"/>
      <c r="E151" s="572"/>
      <c r="F151" s="572"/>
      <c r="G151" s="572"/>
      <c r="H151" s="572"/>
      <c r="I151" s="572"/>
      <c r="J151" s="573"/>
      <c r="K151" s="573"/>
      <c r="L151" s="572"/>
      <c r="M151" s="572"/>
      <c r="N151" s="573"/>
      <c r="O151" s="573"/>
      <c r="P151" s="572"/>
      <c r="Q151" s="572"/>
      <c r="R151" s="572"/>
      <c r="S151" s="572"/>
      <c r="T151" s="572"/>
      <c r="U151" s="572"/>
      <c r="V151" s="572"/>
      <c r="W151" s="572"/>
      <c r="X151" s="572"/>
      <c r="Y151" s="572"/>
      <c r="Z151" s="572"/>
    </row>
    <row r="152" spans="1:26" ht="15.75" hidden="1" customHeight="1">
      <c r="A152" s="572"/>
      <c r="B152" s="572"/>
      <c r="C152" s="572"/>
      <c r="D152" s="572"/>
      <c r="E152" s="572"/>
      <c r="F152" s="572"/>
      <c r="G152" s="572"/>
      <c r="H152" s="572"/>
      <c r="I152" s="572"/>
      <c r="J152" s="573"/>
      <c r="K152" s="573"/>
      <c r="L152" s="572"/>
      <c r="M152" s="572"/>
      <c r="N152" s="573"/>
      <c r="O152" s="573"/>
      <c r="P152" s="572"/>
      <c r="Q152" s="572"/>
      <c r="R152" s="572"/>
      <c r="S152" s="572"/>
      <c r="T152" s="572"/>
      <c r="U152" s="572"/>
      <c r="V152" s="572"/>
      <c r="W152" s="572"/>
      <c r="X152" s="572"/>
      <c r="Y152" s="572"/>
      <c r="Z152" s="572"/>
    </row>
    <row r="153" spans="1:26" ht="15.75" hidden="1" customHeight="1">
      <c r="A153" s="572"/>
      <c r="B153" s="572"/>
      <c r="C153" s="572"/>
      <c r="D153" s="572"/>
      <c r="E153" s="572"/>
      <c r="F153" s="572"/>
      <c r="G153" s="572"/>
      <c r="H153" s="572"/>
      <c r="I153" s="572"/>
      <c r="J153" s="573"/>
      <c r="K153" s="573"/>
      <c r="L153" s="572"/>
      <c r="M153" s="572"/>
      <c r="N153" s="573"/>
      <c r="O153" s="573"/>
      <c r="P153" s="572"/>
      <c r="Q153" s="572"/>
      <c r="R153" s="572"/>
      <c r="S153" s="572"/>
      <c r="T153" s="572"/>
      <c r="U153" s="572"/>
      <c r="V153" s="572"/>
      <c r="W153" s="572"/>
      <c r="X153" s="572"/>
      <c r="Y153" s="572"/>
      <c r="Z153" s="572"/>
    </row>
    <row r="154" spans="1:26" ht="15.75" hidden="1" customHeight="1">
      <c r="A154" s="572"/>
      <c r="B154" s="572"/>
      <c r="C154" s="572"/>
      <c r="D154" s="572"/>
      <c r="E154" s="572"/>
      <c r="F154" s="572"/>
      <c r="G154" s="572"/>
      <c r="H154" s="572"/>
      <c r="I154" s="572"/>
      <c r="J154" s="573"/>
      <c r="K154" s="573"/>
      <c r="L154" s="572"/>
      <c r="M154" s="572"/>
      <c r="N154" s="573"/>
      <c r="O154" s="573"/>
      <c r="P154" s="572"/>
      <c r="Q154" s="572"/>
      <c r="R154" s="572"/>
      <c r="S154" s="572"/>
      <c r="T154" s="572"/>
      <c r="U154" s="572"/>
      <c r="V154" s="572"/>
      <c r="W154" s="572"/>
      <c r="X154" s="572"/>
      <c r="Y154" s="572"/>
      <c r="Z154" s="572"/>
    </row>
    <row r="155" spans="1:26" ht="15.75" hidden="1" customHeight="1">
      <c r="A155" s="572"/>
      <c r="B155" s="572"/>
      <c r="C155" s="572"/>
      <c r="D155" s="572"/>
      <c r="E155" s="572"/>
      <c r="F155" s="572"/>
      <c r="G155" s="572"/>
      <c r="H155" s="572"/>
      <c r="I155" s="572"/>
      <c r="J155" s="573"/>
      <c r="K155" s="573"/>
      <c r="L155" s="572"/>
      <c r="M155" s="572"/>
      <c r="N155" s="573"/>
      <c r="O155" s="573"/>
      <c r="P155" s="572"/>
      <c r="Q155" s="572"/>
      <c r="R155" s="572"/>
      <c r="S155" s="572"/>
      <c r="T155" s="572"/>
      <c r="U155" s="572"/>
      <c r="V155" s="572"/>
      <c r="W155" s="572"/>
      <c r="X155" s="572"/>
      <c r="Y155" s="572"/>
      <c r="Z155" s="572"/>
    </row>
    <row r="156" spans="1:26" ht="15.75" hidden="1" customHeight="1">
      <c r="A156" s="572"/>
      <c r="B156" s="572"/>
      <c r="C156" s="572"/>
      <c r="D156" s="572"/>
      <c r="E156" s="572"/>
      <c r="F156" s="572"/>
      <c r="G156" s="572"/>
      <c r="H156" s="572"/>
      <c r="I156" s="572"/>
      <c r="J156" s="573"/>
      <c r="K156" s="573"/>
      <c r="L156" s="572"/>
      <c r="M156" s="572"/>
      <c r="N156" s="573"/>
      <c r="O156" s="573"/>
      <c r="P156" s="572"/>
      <c r="Q156" s="572"/>
      <c r="R156" s="572"/>
      <c r="S156" s="572"/>
      <c r="T156" s="572"/>
      <c r="U156" s="572"/>
      <c r="V156" s="572"/>
      <c r="W156" s="572"/>
      <c r="X156" s="572"/>
      <c r="Y156" s="572"/>
      <c r="Z156" s="572"/>
    </row>
    <row r="157" spans="1:26" ht="15.75" hidden="1" customHeight="1">
      <c r="A157" s="572"/>
      <c r="B157" s="572"/>
      <c r="C157" s="572"/>
      <c r="D157" s="572"/>
      <c r="E157" s="572"/>
      <c r="F157" s="572"/>
      <c r="G157" s="572"/>
      <c r="H157" s="572"/>
      <c r="I157" s="572"/>
      <c r="J157" s="573"/>
      <c r="K157" s="573"/>
      <c r="L157" s="572"/>
      <c r="M157" s="572"/>
      <c r="N157" s="573"/>
      <c r="O157" s="573"/>
      <c r="P157" s="572"/>
      <c r="Q157" s="572"/>
      <c r="R157" s="572"/>
      <c r="S157" s="572"/>
      <c r="T157" s="572"/>
      <c r="U157" s="572"/>
      <c r="V157" s="572"/>
      <c r="W157" s="572"/>
      <c r="X157" s="572"/>
      <c r="Y157" s="572"/>
      <c r="Z157" s="572"/>
    </row>
    <row r="158" spans="1:26" ht="15.75" hidden="1" customHeight="1">
      <c r="A158" s="572"/>
      <c r="B158" s="572"/>
      <c r="C158" s="572"/>
      <c r="D158" s="572"/>
      <c r="E158" s="572"/>
      <c r="F158" s="572"/>
      <c r="G158" s="572"/>
      <c r="H158" s="572"/>
      <c r="I158" s="572"/>
      <c r="J158" s="573"/>
      <c r="K158" s="573"/>
      <c r="L158" s="572"/>
      <c r="M158" s="572"/>
      <c r="N158" s="573"/>
      <c r="O158" s="573"/>
      <c r="P158" s="572"/>
      <c r="Q158" s="572"/>
      <c r="R158" s="572"/>
      <c r="S158" s="572"/>
      <c r="T158" s="572"/>
      <c r="U158" s="572"/>
      <c r="V158" s="572"/>
      <c r="W158" s="572"/>
      <c r="X158" s="572"/>
      <c r="Y158" s="572"/>
      <c r="Z158" s="572"/>
    </row>
    <row r="159" spans="1:26" ht="15.75" hidden="1" customHeight="1">
      <c r="A159" s="572"/>
      <c r="B159" s="572"/>
      <c r="C159" s="572"/>
      <c r="D159" s="572"/>
      <c r="E159" s="572"/>
      <c r="F159" s="572"/>
      <c r="G159" s="572"/>
      <c r="H159" s="572"/>
      <c r="I159" s="572"/>
      <c r="J159" s="573"/>
      <c r="K159" s="573"/>
      <c r="L159" s="572"/>
      <c r="M159" s="572"/>
      <c r="N159" s="573"/>
      <c r="O159" s="573"/>
      <c r="P159" s="572"/>
      <c r="Q159" s="572"/>
      <c r="R159" s="572"/>
      <c r="S159" s="572"/>
      <c r="T159" s="572"/>
      <c r="U159" s="572"/>
      <c r="V159" s="572"/>
      <c r="W159" s="572"/>
      <c r="X159" s="572"/>
      <c r="Y159" s="572"/>
      <c r="Z159" s="572"/>
    </row>
    <row r="160" spans="1:26" ht="15.75" hidden="1" customHeight="1">
      <c r="A160" s="572"/>
      <c r="B160" s="572"/>
      <c r="C160" s="572"/>
      <c r="D160" s="572"/>
      <c r="E160" s="572"/>
      <c r="F160" s="572"/>
      <c r="G160" s="572"/>
      <c r="H160" s="572"/>
      <c r="I160" s="572"/>
      <c r="J160" s="573"/>
      <c r="K160" s="573"/>
      <c r="L160" s="572"/>
      <c r="M160" s="572"/>
      <c r="N160" s="573"/>
      <c r="O160" s="573"/>
      <c r="P160" s="572"/>
      <c r="Q160" s="572"/>
      <c r="R160" s="572"/>
      <c r="S160" s="572"/>
      <c r="T160" s="572"/>
      <c r="U160" s="572"/>
      <c r="V160" s="572"/>
      <c r="W160" s="572"/>
      <c r="X160" s="572"/>
      <c r="Y160" s="572"/>
      <c r="Z160" s="572"/>
    </row>
    <row r="161" spans="1:26" ht="15.75" hidden="1" customHeight="1">
      <c r="A161" s="572"/>
      <c r="B161" s="572"/>
      <c r="C161" s="572"/>
      <c r="D161" s="572"/>
      <c r="E161" s="572"/>
      <c r="F161" s="572"/>
      <c r="G161" s="572"/>
      <c r="H161" s="572"/>
      <c r="I161" s="572"/>
      <c r="J161" s="573"/>
      <c r="K161" s="573"/>
      <c r="L161" s="572"/>
      <c r="M161" s="572"/>
      <c r="N161" s="573"/>
      <c r="O161" s="573"/>
      <c r="P161" s="572"/>
      <c r="Q161" s="572"/>
      <c r="R161" s="572"/>
      <c r="S161" s="572"/>
      <c r="T161" s="572"/>
      <c r="U161" s="572"/>
      <c r="V161" s="572"/>
      <c r="W161" s="572"/>
      <c r="X161" s="572"/>
      <c r="Y161" s="572"/>
      <c r="Z161" s="572"/>
    </row>
    <row r="162" spans="1:26" ht="15.75" hidden="1" customHeight="1">
      <c r="A162" s="572"/>
      <c r="B162" s="572"/>
      <c r="C162" s="572"/>
      <c r="D162" s="572"/>
      <c r="E162" s="572"/>
      <c r="F162" s="572"/>
      <c r="G162" s="572"/>
      <c r="H162" s="572"/>
      <c r="I162" s="572"/>
      <c r="J162" s="573"/>
      <c r="K162" s="573"/>
      <c r="L162" s="572"/>
      <c r="M162" s="572"/>
      <c r="N162" s="573"/>
      <c r="O162" s="573"/>
      <c r="P162" s="572"/>
      <c r="Q162" s="572"/>
      <c r="R162" s="572"/>
      <c r="S162" s="572"/>
      <c r="T162" s="572"/>
      <c r="U162" s="572"/>
      <c r="V162" s="572"/>
      <c r="W162" s="572"/>
      <c r="X162" s="572"/>
      <c r="Y162" s="572"/>
      <c r="Z162" s="572"/>
    </row>
    <row r="163" spans="1:26" ht="15.75" hidden="1" customHeight="1">
      <c r="A163" s="572"/>
      <c r="B163" s="572"/>
      <c r="C163" s="572"/>
      <c r="D163" s="572"/>
      <c r="E163" s="572"/>
      <c r="F163" s="572"/>
      <c r="G163" s="572"/>
      <c r="H163" s="572"/>
      <c r="I163" s="572"/>
      <c r="J163" s="573"/>
      <c r="K163" s="573"/>
      <c r="L163" s="572"/>
      <c r="M163" s="572"/>
      <c r="N163" s="573"/>
      <c r="O163" s="573"/>
      <c r="P163" s="572"/>
      <c r="Q163" s="572"/>
      <c r="R163" s="572"/>
      <c r="S163" s="572"/>
      <c r="T163" s="572"/>
      <c r="U163" s="572"/>
      <c r="V163" s="572"/>
      <c r="W163" s="572"/>
      <c r="X163" s="572"/>
      <c r="Y163" s="572"/>
      <c r="Z163" s="572"/>
    </row>
    <row r="164" spans="1:26" ht="15.75" hidden="1" customHeight="1">
      <c r="A164" s="572"/>
      <c r="B164" s="572"/>
      <c r="C164" s="572"/>
      <c r="D164" s="572"/>
      <c r="E164" s="572"/>
      <c r="F164" s="572"/>
      <c r="G164" s="572"/>
      <c r="H164" s="572"/>
      <c r="I164" s="572"/>
      <c r="J164" s="573"/>
      <c r="K164" s="573"/>
      <c r="L164" s="572"/>
      <c r="M164" s="572"/>
      <c r="N164" s="573"/>
      <c r="O164" s="573"/>
      <c r="P164" s="572"/>
      <c r="Q164" s="572"/>
      <c r="R164" s="572"/>
      <c r="S164" s="572"/>
      <c r="T164" s="572"/>
      <c r="U164" s="572"/>
      <c r="V164" s="572"/>
      <c r="W164" s="572"/>
      <c r="X164" s="572"/>
      <c r="Y164" s="572"/>
      <c r="Z164" s="572"/>
    </row>
    <row r="165" spans="1:26" ht="15.75" hidden="1" customHeight="1">
      <c r="A165" s="572"/>
      <c r="B165" s="572"/>
      <c r="C165" s="572"/>
      <c r="D165" s="572"/>
      <c r="E165" s="572"/>
      <c r="F165" s="572"/>
      <c r="G165" s="572"/>
      <c r="H165" s="572"/>
      <c r="I165" s="572"/>
      <c r="J165" s="573"/>
      <c r="K165" s="573"/>
      <c r="L165" s="572"/>
      <c r="M165" s="572"/>
      <c r="N165" s="573"/>
      <c r="O165" s="573"/>
      <c r="P165" s="572"/>
      <c r="Q165" s="572"/>
      <c r="R165" s="572"/>
      <c r="S165" s="572"/>
      <c r="T165" s="572"/>
      <c r="U165" s="572"/>
      <c r="V165" s="572"/>
      <c r="W165" s="572"/>
      <c r="X165" s="572"/>
      <c r="Y165" s="572"/>
      <c r="Z165" s="572"/>
    </row>
    <row r="166" spans="1:26" ht="15.75" hidden="1" customHeight="1">
      <c r="A166" s="572"/>
      <c r="B166" s="572"/>
      <c r="C166" s="572"/>
      <c r="D166" s="572"/>
      <c r="E166" s="572"/>
      <c r="F166" s="572"/>
      <c r="G166" s="572"/>
      <c r="H166" s="572"/>
      <c r="I166" s="572"/>
      <c r="J166" s="573"/>
      <c r="K166" s="573"/>
      <c r="L166" s="572"/>
      <c r="M166" s="572"/>
      <c r="N166" s="573"/>
      <c r="O166" s="573"/>
      <c r="P166" s="572"/>
      <c r="Q166" s="572"/>
      <c r="R166" s="572"/>
      <c r="S166" s="572"/>
      <c r="T166" s="572"/>
      <c r="U166" s="572"/>
      <c r="V166" s="572"/>
      <c r="W166" s="572"/>
      <c r="X166" s="572"/>
      <c r="Y166" s="572"/>
      <c r="Z166" s="572"/>
    </row>
    <row r="167" spans="1:26" ht="15.75" hidden="1" customHeight="1">
      <c r="A167" s="572"/>
      <c r="B167" s="572"/>
      <c r="C167" s="572"/>
      <c r="D167" s="572"/>
      <c r="E167" s="572"/>
      <c r="F167" s="572"/>
      <c r="G167" s="572"/>
      <c r="H167" s="572"/>
      <c r="I167" s="572"/>
      <c r="J167" s="573"/>
      <c r="K167" s="573"/>
      <c r="L167" s="572"/>
      <c r="M167" s="572"/>
      <c r="N167" s="573"/>
      <c r="O167" s="573"/>
      <c r="P167" s="572"/>
      <c r="Q167" s="572"/>
      <c r="R167" s="572"/>
      <c r="S167" s="572"/>
      <c r="T167" s="572"/>
      <c r="U167" s="572"/>
      <c r="V167" s="572"/>
      <c r="W167" s="572"/>
      <c r="X167" s="572"/>
      <c r="Y167" s="572"/>
      <c r="Z167" s="572"/>
    </row>
    <row r="168" spans="1:26" ht="15.75" hidden="1" customHeight="1">
      <c r="A168" s="572"/>
      <c r="B168" s="572"/>
      <c r="C168" s="572"/>
      <c r="D168" s="572"/>
      <c r="E168" s="572"/>
      <c r="F168" s="572"/>
      <c r="G168" s="572"/>
      <c r="H168" s="572"/>
      <c r="I168" s="572"/>
      <c r="J168" s="573"/>
      <c r="K168" s="573"/>
      <c r="L168" s="572"/>
      <c r="M168" s="572"/>
      <c r="N168" s="573"/>
      <c r="O168" s="573"/>
      <c r="P168" s="572"/>
      <c r="Q168" s="572"/>
      <c r="R168" s="572"/>
      <c r="S168" s="572"/>
      <c r="T168" s="572"/>
      <c r="U168" s="572"/>
      <c r="V168" s="572"/>
      <c r="W168" s="572"/>
      <c r="X168" s="572"/>
      <c r="Y168" s="572"/>
      <c r="Z168" s="572"/>
    </row>
    <row r="169" spans="1:26" ht="15.75" hidden="1" customHeight="1">
      <c r="A169" s="572"/>
      <c r="B169" s="572"/>
      <c r="C169" s="572"/>
      <c r="D169" s="572"/>
      <c r="E169" s="572"/>
      <c r="F169" s="572"/>
      <c r="G169" s="572"/>
      <c r="H169" s="572"/>
      <c r="I169" s="572"/>
      <c r="J169" s="573"/>
      <c r="K169" s="573"/>
      <c r="L169" s="572"/>
      <c r="M169" s="572"/>
      <c r="N169" s="573"/>
      <c r="O169" s="573"/>
      <c r="P169" s="572"/>
      <c r="Q169" s="572"/>
      <c r="R169" s="572"/>
      <c r="S169" s="572"/>
      <c r="T169" s="572"/>
      <c r="U169" s="572"/>
      <c r="V169" s="572"/>
      <c r="W169" s="572"/>
      <c r="X169" s="572"/>
      <c r="Y169" s="572"/>
      <c r="Z169" s="572"/>
    </row>
    <row r="170" spans="1:26" ht="15.75" hidden="1" customHeight="1">
      <c r="A170" s="572"/>
      <c r="B170" s="572"/>
      <c r="C170" s="572"/>
      <c r="D170" s="572"/>
      <c r="E170" s="572"/>
      <c r="F170" s="572"/>
      <c r="G170" s="572"/>
      <c r="H170" s="572"/>
      <c r="I170" s="572"/>
      <c r="J170" s="573"/>
      <c r="K170" s="573"/>
      <c r="L170" s="572"/>
      <c r="M170" s="572"/>
      <c r="N170" s="573"/>
      <c r="O170" s="573"/>
      <c r="P170" s="572"/>
      <c r="Q170" s="572"/>
      <c r="R170" s="572"/>
      <c r="S170" s="572"/>
      <c r="T170" s="572"/>
      <c r="U170" s="572"/>
      <c r="V170" s="572"/>
      <c r="W170" s="572"/>
      <c r="X170" s="572"/>
      <c r="Y170" s="572"/>
      <c r="Z170" s="572"/>
    </row>
    <row r="171" spans="1:26" ht="15.75" hidden="1" customHeight="1">
      <c r="A171" s="572"/>
      <c r="B171" s="572"/>
      <c r="C171" s="572"/>
      <c r="D171" s="572"/>
      <c r="E171" s="572"/>
      <c r="F171" s="572"/>
      <c r="G171" s="572"/>
      <c r="H171" s="572"/>
      <c r="I171" s="572"/>
      <c r="J171" s="573"/>
      <c r="K171" s="573"/>
      <c r="L171" s="572"/>
      <c r="M171" s="572"/>
      <c r="N171" s="573"/>
      <c r="O171" s="573"/>
      <c r="P171" s="572"/>
      <c r="Q171" s="572"/>
      <c r="R171" s="572"/>
      <c r="S171" s="572"/>
      <c r="T171" s="572"/>
      <c r="U171" s="572"/>
      <c r="V171" s="572"/>
      <c r="W171" s="572"/>
      <c r="X171" s="572"/>
      <c r="Y171" s="572"/>
      <c r="Z171" s="572"/>
    </row>
    <row r="172" spans="1:26" ht="15.75" hidden="1" customHeight="1">
      <c r="A172" s="572"/>
      <c r="B172" s="572"/>
      <c r="C172" s="572"/>
      <c r="D172" s="572"/>
      <c r="E172" s="572"/>
      <c r="F172" s="572"/>
      <c r="G172" s="572"/>
      <c r="H172" s="572"/>
      <c r="I172" s="572"/>
      <c r="J172" s="573"/>
      <c r="K172" s="573"/>
      <c r="L172" s="572"/>
      <c r="M172" s="572"/>
      <c r="N172" s="573"/>
      <c r="O172" s="573"/>
      <c r="P172" s="572"/>
      <c r="Q172" s="572"/>
      <c r="R172" s="572"/>
      <c r="S172" s="572"/>
      <c r="T172" s="572"/>
      <c r="U172" s="572"/>
      <c r="V172" s="572"/>
      <c r="W172" s="572"/>
      <c r="X172" s="572"/>
      <c r="Y172" s="572"/>
      <c r="Z172" s="572"/>
    </row>
    <row r="173" spans="1:26" ht="15.75" hidden="1" customHeight="1">
      <c r="A173" s="572"/>
      <c r="B173" s="572"/>
      <c r="C173" s="572"/>
      <c r="D173" s="572"/>
      <c r="E173" s="572"/>
      <c r="F173" s="572"/>
      <c r="G173" s="572"/>
      <c r="H173" s="572"/>
      <c r="I173" s="572"/>
      <c r="J173" s="573"/>
      <c r="K173" s="573"/>
      <c r="L173" s="572"/>
      <c r="M173" s="572"/>
      <c r="N173" s="573"/>
      <c r="O173" s="573"/>
      <c r="P173" s="572"/>
      <c r="Q173" s="572"/>
      <c r="R173" s="572"/>
      <c r="S173" s="572"/>
      <c r="T173" s="572"/>
      <c r="U173" s="572"/>
      <c r="V173" s="572"/>
      <c r="W173" s="572"/>
      <c r="X173" s="572"/>
      <c r="Y173" s="572"/>
      <c r="Z173" s="572"/>
    </row>
    <row r="174" spans="1:26" ht="15.75" hidden="1" customHeight="1">
      <c r="A174" s="572"/>
      <c r="B174" s="572"/>
      <c r="C174" s="572"/>
      <c r="D174" s="572"/>
      <c r="E174" s="572"/>
      <c r="F174" s="572"/>
      <c r="G174" s="572"/>
      <c r="H174" s="572"/>
      <c r="I174" s="572"/>
      <c r="J174" s="573"/>
      <c r="K174" s="573"/>
      <c r="L174" s="572"/>
      <c r="M174" s="572"/>
      <c r="N174" s="573"/>
      <c r="O174" s="573"/>
      <c r="P174" s="572"/>
      <c r="Q174" s="572"/>
      <c r="R174" s="572"/>
      <c r="S174" s="572"/>
      <c r="T174" s="572"/>
      <c r="U174" s="572"/>
      <c r="V174" s="572"/>
      <c r="W174" s="572"/>
      <c r="X174" s="572"/>
      <c r="Y174" s="572"/>
      <c r="Z174" s="572"/>
    </row>
    <row r="175" spans="1:26" ht="15.75" hidden="1" customHeight="1">
      <c r="A175" s="572"/>
      <c r="B175" s="572"/>
      <c r="C175" s="572"/>
      <c r="D175" s="572"/>
      <c r="E175" s="572"/>
      <c r="F175" s="572"/>
      <c r="G175" s="572"/>
      <c r="H175" s="572"/>
      <c r="I175" s="572"/>
      <c r="J175" s="573"/>
      <c r="K175" s="573"/>
      <c r="L175" s="572"/>
      <c r="M175" s="572"/>
      <c r="N175" s="573"/>
      <c r="O175" s="573"/>
      <c r="P175" s="572"/>
      <c r="Q175" s="572"/>
      <c r="R175" s="572"/>
      <c r="S175" s="572"/>
      <c r="T175" s="572"/>
      <c r="U175" s="572"/>
      <c r="V175" s="572"/>
      <c r="W175" s="572"/>
      <c r="X175" s="572"/>
      <c r="Y175" s="572"/>
      <c r="Z175" s="572"/>
    </row>
    <row r="176" spans="1:26" ht="15.75" hidden="1" customHeight="1">
      <c r="A176" s="572"/>
      <c r="B176" s="572"/>
      <c r="C176" s="572"/>
      <c r="D176" s="572"/>
      <c r="E176" s="572"/>
      <c r="F176" s="572"/>
      <c r="G176" s="572"/>
      <c r="H176" s="572"/>
      <c r="I176" s="572"/>
      <c r="J176" s="573"/>
      <c r="K176" s="573"/>
      <c r="L176" s="572"/>
      <c r="M176" s="572"/>
      <c r="N176" s="573"/>
      <c r="O176" s="573"/>
      <c r="P176" s="572"/>
      <c r="Q176" s="572"/>
      <c r="R176" s="572"/>
      <c r="S176" s="572"/>
      <c r="T176" s="572"/>
      <c r="U176" s="572"/>
      <c r="V176" s="572"/>
      <c r="W176" s="572"/>
      <c r="X176" s="572"/>
      <c r="Y176" s="572"/>
      <c r="Z176" s="572"/>
    </row>
    <row r="177" spans="1:26" ht="15.75" hidden="1" customHeight="1">
      <c r="A177" s="572"/>
      <c r="B177" s="572"/>
      <c r="C177" s="572"/>
      <c r="D177" s="572"/>
      <c r="E177" s="572"/>
      <c r="F177" s="572"/>
      <c r="G177" s="572"/>
      <c r="H177" s="572"/>
      <c r="I177" s="572"/>
      <c r="J177" s="573"/>
      <c r="K177" s="573"/>
      <c r="L177" s="572"/>
      <c r="M177" s="572"/>
      <c r="N177" s="573"/>
      <c r="O177" s="573"/>
      <c r="P177" s="572"/>
      <c r="Q177" s="572"/>
      <c r="R177" s="572"/>
      <c r="S177" s="572"/>
      <c r="T177" s="572"/>
      <c r="U177" s="572"/>
      <c r="V177" s="572"/>
      <c r="W177" s="572"/>
      <c r="X177" s="572"/>
      <c r="Y177" s="572"/>
      <c r="Z177" s="572"/>
    </row>
    <row r="178" spans="1:26" ht="15.75" hidden="1" customHeight="1">
      <c r="A178" s="572"/>
      <c r="B178" s="572"/>
      <c r="C178" s="572"/>
      <c r="D178" s="572"/>
      <c r="E178" s="572"/>
      <c r="F178" s="572"/>
      <c r="G178" s="572"/>
      <c r="H178" s="572"/>
      <c r="I178" s="572"/>
      <c r="J178" s="573"/>
      <c r="K178" s="573"/>
      <c r="L178" s="572"/>
      <c r="M178" s="572"/>
      <c r="N178" s="573"/>
      <c r="O178" s="573"/>
      <c r="P178" s="572"/>
      <c r="Q178" s="572"/>
      <c r="R178" s="572"/>
      <c r="S178" s="572"/>
      <c r="T178" s="572"/>
      <c r="U178" s="572"/>
      <c r="V178" s="572"/>
      <c r="W178" s="572"/>
      <c r="X178" s="572"/>
      <c r="Y178" s="572"/>
      <c r="Z178" s="572"/>
    </row>
    <row r="179" spans="1:26" ht="15.75" hidden="1" customHeight="1">
      <c r="A179" s="572"/>
      <c r="B179" s="572"/>
      <c r="C179" s="572"/>
      <c r="D179" s="572"/>
      <c r="E179" s="572"/>
      <c r="F179" s="572"/>
      <c r="G179" s="572"/>
      <c r="H179" s="572"/>
      <c r="I179" s="572"/>
      <c r="J179" s="573"/>
      <c r="K179" s="573"/>
      <c r="L179" s="572"/>
      <c r="M179" s="572"/>
      <c r="N179" s="573"/>
      <c r="O179" s="573"/>
      <c r="P179" s="572"/>
      <c r="Q179" s="572"/>
      <c r="R179" s="572"/>
      <c r="S179" s="572"/>
      <c r="T179" s="572"/>
      <c r="U179" s="572"/>
      <c r="V179" s="572"/>
      <c r="W179" s="572"/>
      <c r="X179" s="572"/>
      <c r="Y179" s="572"/>
      <c r="Z179" s="572"/>
    </row>
    <row r="180" spans="1:26" ht="15.75" hidden="1" customHeight="1">
      <c r="A180" s="572"/>
      <c r="B180" s="572"/>
      <c r="C180" s="572"/>
      <c r="D180" s="572"/>
      <c r="E180" s="572"/>
      <c r="F180" s="572"/>
      <c r="G180" s="572"/>
      <c r="H180" s="572"/>
      <c r="I180" s="572"/>
      <c r="J180" s="573"/>
      <c r="K180" s="573"/>
      <c r="L180" s="572"/>
      <c r="M180" s="572"/>
      <c r="N180" s="573"/>
      <c r="O180" s="573"/>
      <c r="P180" s="572"/>
      <c r="Q180" s="572"/>
      <c r="R180" s="572"/>
      <c r="S180" s="572"/>
      <c r="T180" s="572"/>
      <c r="U180" s="572"/>
      <c r="V180" s="572"/>
      <c r="W180" s="572"/>
      <c r="X180" s="572"/>
      <c r="Y180" s="572"/>
      <c r="Z180" s="572"/>
    </row>
    <row r="181" spans="1:26" ht="15.75" hidden="1" customHeight="1">
      <c r="A181" s="572"/>
      <c r="B181" s="572"/>
      <c r="C181" s="572"/>
      <c r="D181" s="572"/>
      <c r="E181" s="572"/>
      <c r="F181" s="572"/>
      <c r="G181" s="572"/>
      <c r="H181" s="572"/>
      <c r="I181" s="572"/>
      <c r="J181" s="573"/>
      <c r="K181" s="573"/>
      <c r="L181" s="572"/>
      <c r="M181" s="572"/>
      <c r="N181" s="573"/>
      <c r="O181" s="573"/>
      <c r="P181" s="572"/>
      <c r="Q181" s="572"/>
      <c r="R181" s="572"/>
      <c r="S181" s="572"/>
      <c r="T181" s="572"/>
      <c r="U181" s="572"/>
      <c r="V181" s="572"/>
      <c r="W181" s="572"/>
      <c r="X181" s="572"/>
      <c r="Y181" s="572"/>
      <c r="Z181" s="572"/>
    </row>
    <row r="182" spans="1:26" ht="15.75" hidden="1" customHeight="1">
      <c r="A182" s="572"/>
      <c r="B182" s="572"/>
      <c r="C182" s="572"/>
      <c r="D182" s="572"/>
      <c r="E182" s="572"/>
      <c r="F182" s="572"/>
      <c r="G182" s="572"/>
      <c r="H182" s="572"/>
      <c r="I182" s="572"/>
      <c r="J182" s="573"/>
      <c r="K182" s="573"/>
      <c r="L182" s="572"/>
      <c r="M182" s="572"/>
      <c r="N182" s="573"/>
      <c r="O182" s="573"/>
      <c r="P182" s="572"/>
      <c r="Q182" s="572"/>
      <c r="R182" s="572"/>
      <c r="S182" s="572"/>
      <c r="T182" s="572"/>
      <c r="U182" s="572"/>
      <c r="V182" s="572"/>
      <c r="W182" s="572"/>
      <c r="X182" s="572"/>
      <c r="Y182" s="572"/>
      <c r="Z182" s="572"/>
    </row>
    <row r="183" spans="1:26" ht="15.75" hidden="1" customHeight="1">
      <c r="A183" s="572"/>
      <c r="B183" s="572"/>
      <c r="C183" s="572"/>
      <c r="D183" s="572"/>
      <c r="E183" s="572"/>
      <c r="F183" s="572"/>
      <c r="G183" s="572"/>
      <c r="H183" s="572"/>
      <c r="I183" s="572"/>
      <c r="J183" s="573"/>
      <c r="K183" s="573"/>
      <c r="L183" s="572"/>
      <c r="M183" s="572"/>
      <c r="N183" s="573"/>
      <c r="O183" s="573"/>
      <c r="P183" s="572"/>
      <c r="Q183" s="572"/>
      <c r="R183" s="572"/>
      <c r="S183" s="572"/>
      <c r="T183" s="572"/>
      <c r="U183" s="572"/>
      <c r="V183" s="572"/>
      <c r="W183" s="572"/>
      <c r="X183" s="572"/>
      <c r="Y183" s="572"/>
      <c r="Z183" s="572"/>
    </row>
    <row r="184" spans="1:26" ht="15.75" hidden="1" customHeight="1">
      <c r="A184" s="572"/>
      <c r="B184" s="572"/>
      <c r="C184" s="572"/>
      <c r="D184" s="572"/>
      <c r="E184" s="572"/>
      <c r="F184" s="572"/>
      <c r="G184" s="572"/>
      <c r="H184" s="572"/>
      <c r="I184" s="572"/>
      <c r="J184" s="573"/>
      <c r="K184" s="573"/>
      <c r="L184" s="572"/>
      <c r="M184" s="572"/>
      <c r="N184" s="573"/>
      <c r="O184" s="573"/>
      <c r="P184" s="572"/>
      <c r="Q184" s="572"/>
      <c r="R184" s="572"/>
      <c r="S184" s="572"/>
      <c r="T184" s="572"/>
      <c r="U184" s="572"/>
      <c r="V184" s="572"/>
      <c r="W184" s="572"/>
      <c r="X184" s="572"/>
      <c r="Y184" s="572"/>
      <c r="Z184" s="572"/>
    </row>
    <row r="185" spans="1:26" ht="15.75" hidden="1" customHeight="1">
      <c r="A185" s="572"/>
      <c r="B185" s="572"/>
      <c r="C185" s="572"/>
      <c r="D185" s="572"/>
      <c r="E185" s="572"/>
      <c r="F185" s="572"/>
      <c r="G185" s="572"/>
      <c r="H185" s="572"/>
      <c r="I185" s="572"/>
      <c r="J185" s="573"/>
      <c r="K185" s="573"/>
      <c r="L185" s="572"/>
      <c r="M185" s="572"/>
      <c r="N185" s="573"/>
      <c r="O185" s="573"/>
      <c r="P185" s="572"/>
      <c r="Q185" s="572"/>
      <c r="R185" s="572"/>
      <c r="S185" s="572"/>
      <c r="T185" s="572"/>
      <c r="U185" s="572"/>
      <c r="V185" s="572"/>
      <c r="W185" s="572"/>
      <c r="X185" s="572"/>
      <c r="Y185" s="572"/>
      <c r="Z185" s="572"/>
    </row>
    <row r="186" spans="1:26" ht="15.75" hidden="1" customHeight="1">
      <c r="A186" s="572"/>
      <c r="B186" s="572"/>
      <c r="C186" s="572"/>
      <c r="D186" s="572"/>
      <c r="E186" s="572"/>
      <c r="F186" s="572"/>
      <c r="G186" s="572"/>
      <c r="H186" s="572"/>
      <c r="I186" s="572"/>
      <c r="J186" s="573"/>
      <c r="K186" s="573"/>
      <c r="L186" s="572"/>
      <c r="M186" s="572"/>
      <c r="N186" s="573"/>
      <c r="O186" s="573"/>
      <c r="P186" s="572"/>
      <c r="Q186" s="572"/>
      <c r="R186" s="572"/>
      <c r="S186" s="572"/>
      <c r="T186" s="572"/>
      <c r="U186" s="572"/>
      <c r="V186" s="572"/>
      <c r="W186" s="572"/>
      <c r="X186" s="572"/>
      <c r="Y186" s="572"/>
      <c r="Z186" s="572"/>
    </row>
    <row r="187" spans="1:26" ht="15.75" hidden="1" customHeight="1">
      <c r="A187" s="572"/>
      <c r="B187" s="572"/>
      <c r="C187" s="572"/>
      <c r="D187" s="572"/>
      <c r="E187" s="572"/>
      <c r="F187" s="572"/>
      <c r="G187" s="572"/>
      <c r="H187" s="572"/>
      <c r="I187" s="572"/>
      <c r="J187" s="573"/>
      <c r="K187" s="573"/>
      <c r="L187" s="572"/>
      <c r="M187" s="572"/>
      <c r="N187" s="573"/>
      <c r="O187" s="573"/>
      <c r="P187" s="572"/>
      <c r="Q187" s="572"/>
      <c r="R187" s="572"/>
      <c r="S187" s="572"/>
      <c r="T187" s="572"/>
      <c r="U187" s="572"/>
      <c r="V187" s="572"/>
      <c r="W187" s="572"/>
      <c r="X187" s="572"/>
      <c r="Y187" s="572"/>
      <c r="Z187" s="572"/>
    </row>
    <row r="188" spans="1:26" ht="15.75" hidden="1" customHeight="1">
      <c r="A188" s="572"/>
      <c r="B188" s="572"/>
      <c r="C188" s="572"/>
      <c r="D188" s="572"/>
      <c r="E188" s="572"/>
      <c r="F188" s="572"/>
      <c r="G188" s="572"/>
      <c r="H188" s="572"/>
      <c r="I188" s="572"/>
      <c r="J188" s="573"/>
      <c r="K188" s="573"/>
      <c r="L188" s="572"/>
      <c r="M188" s="572"/>
      <c r="N188" s="573"/>
      <c r="O188" s="573"/>
      <c r="P188" s="572"/>
      <c r="Q188" s="572"/>
      <c r="R188" s="572"/>
      <c r="S188" s="572"/>
      <c r="T188" s="572"/>
      <c r="U188" s="572"/>
      <c r="V188" s="572"/>
      <c r="W188" s="572"/>
      <c r="X188" s="572"/>
      <c r="Y188" s="572"/>
      <c r="Z188" s="572"/>
    </row>
    <row r="189" spans="1:26" ht="15.75" hidden="1" customHeight="1">
      <c r="A189" s="572"/>
      <c r="B189" s="572"/>
      <c r="C189" s="572"/>
      <c r="D189" s="572"/>
      <c r="E189" s="572"/>
      <c r="F189" s="572"/>
      <c r="G189" s="572"/>
      <c r="H189" s="572"/>
      <c r="I189" s="572"/>
      <c r="J189" s="573"/>
      <c r="K189" s="573"/>
      <c r="L189" s="572"/>
      <c r="M189" s="572"/>
      <c r="N189" s="573"/>
      <c r="O189" s="573"/>
      <c r="P189" s="572"/>
      <c r="Q189" s="572"/>
      <c r="R189" s="572"/>
      <c r="S189" s="572"/>
      <c r="T189" s="572"/>
      <c r="U189" s="572"/>
      <c r="V189" s="572"/>
      <c r="W189" s="572"/>
      <c r="X189" s="572"/>
      <c r="Y189" s="572"/>
      <c r="Z189" s="572"/>
    </row>
    <row r="190" spans="1:26" ht="15.75" hidden="1" customHeight="1">
      <c r="A190" s="572"/>
      <c r="B190" s="572"/>
      <c r="C190" s="572"/>
      <c r="D190" s="572"/>
      <c r="E190" s="572"/>
      <c r="F190" s="572"/>
      <c r="G190" s="572"/>
      <c r="H190" s="572"/>
      <c r="I190" s="572"/>
      <c r="J190" s="573"/>
      <c r="K190" s="573"/>
      <c r="L190" s="572"/>
      <c r="M190" s="572"/>
      <c r="N190" s="573"/>
      <c r="O190" s="573"/>
      <c r="P190" s="572"/>
      <c r="Q190" s="572"/>
      <c r="R190" s="572"/>
      <c r="S190" s="572"/>
      <c r="T190" s="572"/>
      <c r="U190" s="572"/>
      <c r="V190" s="572"/>
      <c r="W190" s="572"/>
      <c r="X190" s="572"/>
      <c r="Y190" s="572"/>
      <c r="Z190" s="572"/>
    </row>
    <row r="191" spans="1:26" ht="15.75" hidden="1" customHeight="1">
      <c r="A191" s="572"/>
      <c r="B191" s="572"/>
      <c r="C191" s="572"/>
      <c r="D191" s="572"/>
      <c r="E191" s="572"/>
      <c r="F191" s="572"/>
      <c r="G191" s="572"/>
      <c r="H191" s="572"/>
      <c r="I191" s="572"/>
      <c r="J191" s="573"/>
      <c r="K191" s="573"/>
      <c r="L191" s="572"/>
      <c r="M191" s="572"/>
      <c r="N191" s="573"/>
      <c r="O191" s="573"/>
      <c r="P191" s="572"/>
      <c r="Q191" s="572"/>
      <c r="R191" s="572"/>
      <c r="S191" s="572"/>
      <c r="T191" s="572"/>
      <c r="U191" s="572"/>
      <c r="V191" s="572"/>
      <c r="W191" s="572"/>
      <c r="X191" s="572"/>
      <c r="Y191" s="572"/>
      <c r="Z191" s="572"/>
    </row>
    <row r="192" spans="1:26" ht="15.75" hidden="1" customHeight="1">
      <c r="A192" s="572"/>
      <c r="B192" s="572"/>
      <c r="C192" s="572"/>
      <c r="D192" s="572"/>
      <c r="E192" s="572"/>
      <c r="F192" s="572"/>
      <c r="G192" s="572"/>
      <c r="H192" s="572"/>
      <c r="I192" s="572"/>
      <c r="J192" s="573"/>
      <c r="K192" s="573"/>
      <c r="L192" s="572"/>
      <c r="M192" s="572"/>
      <c r="N192" s="573"/>
      <c r="O192" s="573"/>
      <c r="P192" s="572"/>
      <c r="Q192" s="572"/>
      <c r="R192" s="572"/>
      <c r="S192" s="572"/>
      <c r="T192" s="572"/>
      <c r="U192" s="572"/>
      <c r="V192" s="572"/>
      <c r="W192" s="572"/>
      <c r="X192" s="572"/>
      <c r="Y192" s="572"/>
      <c r="Z192" s="572"/>
    </row>
    <row r="193" spans="1:26" ht="15.75" hidden="1" customHeight="1">
      <c r="A193" s="572"/>
      <c r="B193" s="572"/>
      <c r="C193" s="572"/>
      <c r="D193" s="572"/>
      <c r="E193" s="572"/>
      <c r="F193" s="572"/>
      <c r="G193" s="572"/>
      <c r="H193" s="572"/>
      <c r="I193" s="572"/>
      <c r="J193" s="573"/>
      <c r="K193" s="573"/>
      <c r="L193" s="572"/>
      <c r="M193" s="572"/>
      <c r="N193" s="573"/>
      <c r="O193" s="573"/>
      <c r="P193" s="572"/>
      <c r="Q193" s="572"/>
      <c r="R193" s="572"/>
      <c r="S193" s="572"/>
      <c r="T193" s="572"/>
      <c r="U193" s="572"/>
      <c r="V193" s="572"/>
      <c r="W193" s="572"/>
      <c r="X193" s="572"/>
      <c r="Y193" s="572"/>
      <c r="Z193" s="572"/>
    </row>
    <row r="194" spans="1:26" ht="15.75" hidden="1" customHeight="1">
      <c r="A194" s="572"/>
      <c r="B194" s="572"/>
      <c r="C194" s="572"/>
      <c r="D194" s="572"/>
      <c r="E194" s="572"/>
      <c r="F194" s="572"/>
      <c r="G194" s="572"/>
      <c r="H194" s="572"/>
      <c r="I194" s="572"/>
      <c r="J194" s="573"/>
      <c r="K194" s="573"/>
      <c r="L194" s="572"/>
      <c r="M194" s="572"/>
      <c r="N194" s="573"/>
      <c r="O194" s="573"/>
      <c r="P194" s="572"/>
      <c r="Q194" s="572"/>
      <c r="R194" s="572"/>
      <c r="S194" s="572"/>
      <c r="T194" s="572"/>
      <c r="U194" s="572"/>
      <c r="V194" s="572"/>
      <c r="W194" s="572"/>
      <c r="X194" s="572"/>
      <c r="Y194" s="572"/>
      <c r="Z194" s="572"/>
    </row>
    <row r="195" spans="1:26" ht="15.75" hidden="1" customHeight="1">
      <c r="A195" s="572"/>
      <c r="B195" s="572"/>
      <c r="C195" s="572"/>
      <c r="D195" s="572"/>
      <c r="E195" s="572"/>
      <c r="F195" s="572"/>
      <c r="G195" s="572"/>
      <c r="H195" s="572"/>
      <c r="I195" s="572"/>
      <c r="J195" s="573"/>
      <c r="K195" s="573"/>
      <c r="L195" s="572"/>
      <c r="M195" s="572"/>
      <c r="N195" s="573"/>
      <c r="O195" s="573"/>
      <c r="P195" s="572"/>
      <c r="Q195" s="572"/>
      <c r="R195" s="572"/>
      <c r="S195" s="572"/>
      <c r="T195" s="572"/>
      <c r="U195" s="572"/>
      <c r="V195" s="572"/>
      <c r="W195" s="572"/>
      <c r="X195" s="572"/>
      <c r="Y195" s="572"/>
      <c r="Z195" s="572"/>
    </row>
    <row r="196" spans="1:26" ht="15.75" hidden="1" customHeight="1">
      <c r="A196" s="572"/>
      <c r="B196" s="572"/>
      <c r="C196" s="572"/>
      <c r="D196" s="572"/>
      <c r="E196" s="572"/>
      <c r="F196" s="572"/>
      <c r="G196" s="572"/>
      <c r="H196" s="572"/>
      <c r="I196" s="572"/>
      <c r="J196" s="573"/>
      <c r="K196" s="573"/>
      <c r="L196" s="572"/>
      <c r="M196" s="572"/>
      <c r="N196" s="573"/>
      <c r="O196" s="573"/>
      <c r="P196" s="572"/>
      <c r="Q196" s="572"/>
      <c r="R196" s="572"/>
      <c r="S196" s="572"/>
      <c r="T196" s="572"/>
      <c r="U196" s="572"/>
      <c r="V196" s="572"/>
      <c r="W196" s="572"/>
      <c r="X196" s="572"/>
      <c r="Y196" s="572"/>
      <c r="Z196" s="572"/>
    </row>
    <row r="197" spans="1:26" ht="15.75" hidden="1" customHeight="1">
      <c r="A197" s="572"/>
      <c r="B197" s="572"/>
      <c r="C197" s="572"/>
      <c r="D197" s="572"/>
      <c r="E197" s="572"/>
      <c r="F197" s="572"/>
      <c r="G197" s="572"/>
      <c r="H197" s="572"/>
      <c r="I197" s="572"/>
      <c r="J197" s="573"/>
      <c r="K197" s="573"/>
      <c r="L197" s="572"/>
      <c r="M197" s="572"/>
      <c r="N197" s="573"/>
      <c r="O197" s="573"/>
      <c r="P197" s="572"/>
      <c r="Q197" s="572"/>
      <c r="R197" s="572"/>
      <c r="S197" s="572"/>
      <c r="T197" s="572"/>
      <c r="U197" s="572"/>
      <c r="V197" s="572"/>
      <c r="W197" s="572"/>
      <c r="X197" s="572"/>
      <c r="Y197" s="572"/>
      <c r="Z197" s="572"/>
    </row>
    <row r="198" spans="1:26" ht="15.75" hidden="1" customHeight="1">
      <c r="A198" s="572"/>
      <c r="B198" s="572"/>
      <c r="C198" s="572"/>
      <c r="D198" s="572"/>
      <c r="E198" s="572"/>
      <c r="F198" s="572"/>
      <c r="G198" s="572"/>
      <c r="H198" s="572"/>
      <c r="I198" s="572"/>
      <c r="J198" s="573"/>
      <c r="K198" s="573"/>
      <c r="L198" s="572"/>
      <c r="M198" s="572"/>
      <c r="N198" s="573"/>
      <c r="O198" s="573"/>
      <c r="P198" s="572"/>
      <c r="Q198" s="572"/>
      <c r="R198" s="572"/>
      <c r="S198" s="572"/>
      <c r="T198" s="572"/>
      <c r="U198" s="572"/>
      <c r="V198" s="572"/>
      <c r="W198" s="572"/>
      <c r="X198" s="572"/>
      <c r="Y198" s="572"/>
      <c r="Z198" s="572"/>
    </row>
    <row r="199" spans="1:26" ht="15.75" hidden="1" customHeight="1">
      <c r="A199" s="572"/>
      <c r="B199" s="572"/>
      <c r="C199" s="572"/>
      <c r="D199" s="572"/>
      <c r="E199" s="572"/>
      <c r="F199" s="572"/>
      <c r="G199" s="572"/>
      <c r="H199" s="572"/>
      <c r="I199" s="572"/>
      <c r="J199" s="573"/>
      <c r="K199" s="573"/>
      <c r="L199" s="572"/>
      <c r="M199" s="572"/>
      <c r="N199" s="573"/>
      <c r="O199" s="573"/>
      <c r="P199" s="572"/>
      <c r="Q199" s="572"/>
      <c r="R199" s="572"/>
      <c r="S199" s="572"/>
      <c r="T199" s="572"/>
      <c r="U199" s="572"/>
      <c r="V199" s="572"/>
      <c r="W199" s="572"/>
      <c r="X199" s="572"/>
      <c r="Y199" s="572"/>
      <c r="Z199" s="572"/>
    </row>
    <row r="200" spans="1:26" ht="15.75" hidden="1" customHeight="1">
      <c r="A200" s="572"/>
      <c r="B200" s="572"/>
      <c r="C200" s="572"/>
      <c r="D200" s="572"/>
      <c r="E200" s="572"/>
      <c r="F200" s="572"/>
      <c r="G200" s="572"/>
      <c r="H200" s="572"/>
      <c r="I200" s="572"/>
      <c r="J200" s="573"/>
      <c r="K200" s="573"/>
      <c r="L200" s="572"/>
      <c r="M200" s="572"/>
      <c r="N200" s="573"/>
      <c r="O200" s="573"/>
      <c r="P200" s="572"/>
      <c r="Q200" s="572"/>
      <c r="R200" s="572"/>
      <c r="S200" s="572"/>
      <c r="T200" s="572"/>
      <c r="U200" s="572"/>
      <c r="V200" s="572"/>
      <c r="W200" s="572"/>
      <c r="X200" s="572"/>
      <c r="Y200" s="572"/>
      <c r="Z200" s="572"/>
    </row>
    <row r="201" spans="1:26" ht="15.75" hidden="1" customHeight="1">
      <c r="A201" s="572"/>
      <c r="B201" s="572"/>
      <c r="C201" s="572"/>
      <c r="D201" s="572"/>
      <c r="E201" s="572"/>
      <c r="F201" s="572"/>
      <c r="G201" s="572"/>
      <c r="H201" s="572"/>
      <c r="I201" s="572"/>
      <c r="J201" s="573"/>
      <c r="K201" s="573"/>
      <c r="L201" s="572"/>
      <c r="M201" s="572"/>
      <c r="N201" s="573"/>
      <c r="O201" s="573"/>
      <c r="P201" s="572"/>
      <c r="Q201" s="572"/>
      <c r="R201" s="572"/>
      <c r="S201" s="572"/>
      <c r="T201" s="572"/>
      <c r="U201" s="572"/>
      <c r="V201" s="572"/>
      <c r="W201" s="572"/>
      <c r="X201" s="572"/>
      <c r="Y201" s="572"/>
      <c r="Z201" s="572"/>
    </row>
    <row r="202" spans="1:26" ht="15.75" hidden="1" customHeight="1">
      <c r="A202" s="572"/>
      <c r="B202" s="572"/>
      <c r="C202" s="572"/>
      <c r="D202" s="572"/>
      <c r="E202" s="572"/>
      <c r="F202" s="572"/>
      <c r="G202" s="572"/>
      <c r="H202" s="572"/>
      <c r="I202" s="572"/>
      <c r="J202" s="573"/>
      <c r="K202" s="573"/>
      <c r="L202" s="572"/>
      <c r="M202" s="572"/>
      <c r="N202" s="573"/>
      <c r="O202" s="573"/>
      <c r="P202" s="572"/>
      <c r="Q202" s="572"/>
      <c r="R202" s="572"/>
      <c r="S202" s="572"/>
      <c r="T202" s="572"/>
      <c r="U202" s="572"/>
      <c r="V202" s="572"/>
      <c r="W202" s="572"/>
      <c r="X202" s="572"/>
      <c r="Y202" s="572"/>
      <c r="Z202" s="572"/>
    </row>
    <row r="203" spans="1:26" ht="15.75" hidden="1" customHeight="1">
      <c r="A203" s="572"/>
      <c r="B203" s="572"/>
      <c r="C203" s="572"/>
      <c r="D203" s="572"/>
      <c r="E203" s="572"/>
      <c r="F203" s="572"/>
      <c r="G203" s="572"/>
      <c r="H203" s="572"/>
      <c r="I203" s="572"/>
      <c r="J203" s="573"/>
      <c r="K203" s="573"/>
      <c r="L203" s="572"/>
      <c r="M203" s="572"/>
      <c r="N203" s="573"/>
      <c r="O203" s="573"/>
      <c r="P203" s="572"/>
      <c r="Q203" s="572"/>
      <c r="R203" s="572"/>
      <c r="S203" s="572"/>
      <c r="T203" s="572"/>
      <c r="U203" s="572"/>
      <c r="V203" s="572"/>
      <c r="W203" s="572"/>
      <c r="X203" s="572"/>
      <c r="Y203" s="572"/>
      <c r="Z203" s="572"/>
    </row>
    <row r="204" spans="1:26" ht="15.75" hidden="1" customHeight="1">
      <c r="A204" s="572"/>
      <c r="B204" s="572"/>
      <c r="C204" s="572"/>
      <c r="D204" s="572"/>
      <c r="E204" s="572"/>
      <c r="F204" s="572"/>
      <c r="G204" s="572"/>
      <c r="H204" s="572"/>
      <c r="I204" s="572"/>
      <c r="J204" s="573"/>
      <c r="K204" s="573"/>
      <c r="L204" s="572"/>
      <c r="M204" s="572"/>
      <c r="N204" s="573"/>
      <c r="O204" s="573"/>
      <c r="P204" s="572"/>
      <c r="Q204" s="572"/>
      <c r="R204" s="572"/>
      <c r="S204" s="572"/>
      <c r="T204" s="572"/>
      <c r="U204" s="572"/>
      <c r="V204" s="572"/>
      <c r="W204" s="572"/>
      <c r="X204" s="572"/>
      <c r="Y204" s="572"/>
      <c r="Z204" s="572"/>
    </row>
    <row r="205" spans="1:26" ht="15.75" hidden="1" customHeight="1">
      <c r="A205" s="572"/>
      <c r="B205" s="572"/>
      <c r="C205" s="572"/>
      <c r="D205" s="572"/>
      <c r="E205" s="572"/>
      <c r="F205" s="572"/>
      <c r="G205" s="572"/>
      <c r="H205" s="572"/>
      <c r="I205" s="572"/>
      <c r="J205" s="573"/>
      <c r="K205" s="573"/>
      <c r="L205" s="572"/>
      <c r="M205" s="572"/>
      <c r="N205" s="573"/>
      <c r="O205" s="573"/>
      <c r="P205" s="572"/>
      <c r="Q205" s="572"/>
      <c r="R205" s="572"/>
      <c r="S205" s="572"/>
      <c r="T205" s="572"/>
      <c r="U205" s="572"/>
      <c r="V205" s="572"/>
      <c r="W205" s="572"/>
      <c r="X205" s="572"/>
      <c r="Y205" s="572"/>
      <c r="Z205" s="572"/>
    </row>
    <row r="206" spans="1:26" ht="15.75" hidden="1" customHeight="1">
      <c r="A206" s="572"/>
      <c r="B206" s="572"/>
      <c r="C206" s="572"/>
      <c r="D206" s="572"/>
      <c r="E206" s="572"/>
      <c r="F206" s="572"/>
      <c r="G206" s="572"/>
      <c r="H206" s="572"/>
      <c r="I206" s="572"/>
      <c r="J206" s="573"/>
      <c r="K206" s="573"/>
      <c r="L206" s="572"/>
      <c r="M206" s="572"/>
      <c r="N206" s="573"/>
      <c r="O206" s="573"/>
      <c r="P206" s="572"/>
      <c r="Q206" s="572"/>
      <c r="R206" s="572"/>
      <c r="S206" s="572"/>
      <c r="T206" s="572"/>
      <c r="U206" s="572"/>
      <c r="V206" s="572"/>
      <c r="W206" s="572"/>
      <c r="X206" s="572"/>
      <c r="Y206" s="572"/>
      <c r="Z206" s="572"/>
    </row>
    <row r="207" spans="1:26" ht="15.75" hidden="1" customHeight="1">
      <c r="A207" s="572"/>
      <c r="B207" s="572"/>
      <c r="C207" s="572"/>
      <c r="D207" s="572"/>
      <c r="E207" s="572"/>
      <c r="F207" s="572"/>
      <c r="G207" s="572"/>
      <c r="H207" s="572"/>
      <c r="I207" s="572"/>
      <c r="J207" s="573"/>
      <c r="K207" s="573"/>
      <c r="L207" s="572"/>
      <c r="M207" s="572"/>
      <c r="N207" s="573"/>
      <c r="O207" s="573"/>
      <c r="P207" s="572"/>
      <c r="Q207" s="572"/>
      <c r="R207" s="572"/>
      <c r="S207" s="572"/>
      <c r="T207" s="572"/>
      <c r="U207" s="572"/>
      <c r="V207" s="572"/>
      <c r="W207" s="572"/>
      <c r="X207" s="572"/>
      <c r="Y207" s="572"/>
      <c r="Z207" s="572"/>
    </row>
    <row r="208" spans="1:26" ht="15.75" hidden="1" customHeight="1">
      <c r="A208" s="572"/>
      <c r="B208" s="572"/>
      <c r="C208" s="572"/>
      <c r="D208" s="572"/>
      <c r="E208" s="572"/>
      <c r="F208" s="572"/>
      <c r="G208" s="572"/>
      <c r="H208" s="572"/>
      <c r="I208" s="572"/>
      <c r="J208" s="573"/>
      <c r="K208" s="573"/>
      <c r="L208" s="572"/>
      <c r="M208" s="572"/>
      <c r="N208" s="573"/>
      <c r="O208" s="573"/>
      <c r="P208" s="572"/>
      <c r="Q208" s="572"/>
      <c r="R208" s="572"/>
      <c r="S208" s="572"/>
      <c r="T208" s="572"/>
      <c r="U208" s="572"/>
      <c r="V208" s="572"/>
      <c r="W208" s="572"/>
      <c r="X208" s="572"/>
      <c r="Y208" s="572"/>
      <c r="Z208" s="572"/>
    </row>
    <row r="209" spans="1:26" ht="15.75" hidden="1" customHeight="1">
      <c r="A209" s="572"/>
      <c r="B209" s="572"/>
      <c r="C209" s="572"/>
      <c r="D209" s="572"/>
      <c r="E209" s="572"/>
      <c r="F209" s="572"/>
      <c r="G209" s="572"/>
      <c r="H209" s="572"/>
      <c r="I209" s="572"/>
      <c r="J209" s="573"/>
      <c r="K209" s="573"/>
      <c r="L209" s="572"/>
      <c r="M209" s="572"/>
      <c r="N209" s="573"/>
      <c r="O209" s="573"/>
      <c r="P209" s="572"/>
      <c r="Q209" s="572"/>
      <c r="R209" s="572"/>
      <c r="S209" s="572"/>
      <c r="T209" s="572"/>
      <c r="U209" s="572"/>
      <c r="V209" s="572"/>
      <c r="W209" s="572"/>
      <c r="X209" s="572"/>
      <c r="Y209" s="572"/>
      <c r="Z209" s="572"/>
    </row>
    <row r="210" spans="1:26" ht="15.75" hidden="1" customHeight="1">
      <c r="A210" s="572"/>
      <c r="B210" s="572"/>
      <c r="C210" s="572"/>
      <c r="D210" s="572"/>
      <c r="E210" s="572"/>
      <c r="F210" s="572"/>
      <c r="G210" s="572"/>
      <c r="H210" s="572"/>
      <c r="I210" s="572"/>
      <c r="J210" s="573"/>
      <c r="K210" s="573"/>
      <c r="L210" s="572"/>
      <c r="M210" s="572"/>
      <c r="N210" s="573"/>
      <c r="O210" s="573"/>
      <c r="P210" s="572"/>
      <c r="Q210" s="572"/>
      <c r="R210" s="572"/>
      <c r="S210" s="572"/>
      <c r="T210" s="572"/>
      <c r="U210" s="572"/>
      <c r="V210" s="572"/>
      <c r="W210" s="572"/>
      <c r="X210" s="572"/>
      <c r="Y210" s="572"/>
      <c r="Z210" s="572"/>
    </row>
    <row r="211" spans="1:26" ht="15.75" hidden="1" customHeight="1">
      <c r="A211" s="572"/>
      <c r="B211" s="572"/>
      <c r="C211" s="572"/>
      <c r="D211" s="572"/>
      <c r="E211" s="572"/>
      <c r="F211" s="572"/>
      <c r="G211" s="572"/>
      <c r="H211" s="572"/>
      <c r="I211" s="572"/>
      <c r="J211" s="573"/>
      <c r="K211" s="573"/>
      <c r="L211" s="572"/>
      <c r="M211" s="572"/>
      <c r="N211" s="573"/>
      <c r="O211" s="573"/>
      <c r="P211" s="572"/>
      <c r="Q211" s="572"/>
      <c r="R211" s="572"/>
      <c r="S211" s="572"/>
      <c r="T211" s="572"/>
      <c r="U211" s="572"/>
      <c r="V211" s="572"/>
      <c r="W211" s="572"/>
      <c r="X211" s="572"/>
      <c r="Y211" s="572"/>
      <c r="Z211" s="572"/>
    </row>
    <row r="212" spans="1:26" ht="15.75" hidden="1" customHeight="1">
      <c r="A212" s="572"/>
      <c r="B212" s="572"/>
      <c r="C212" s="572"/>
      <c r="D212" s="572"/>
      <c r="E212" s="572"/>
      <c r="F212" s="572"/>
      <c r="G212" s="572"/>
      <c r="H212" s="572"/>
      <c r="I212" s="572"/>
      <c r="J212" s="573"/>
      <c r="K212" s="573"/>
      <c r="L212" s="572"/>
      <c r="M212" s="572"/>
      <c r="N212" s="573"/>
      <c r="O212" s="573"/>
      <c r="P212" s="572"/>
      <c r="Q212" s="572"/>
      <c r="R212" s="572"/>
      <c r="S212" s="572"/>
      <c r="T212" s="572"/>
      <c r="U212" s="572"/>
      <c r="V212" s="572"/>
      <c r="W212" s="572"/>
      <c r="X212" s="572"/>
      <c r="Y212" s="572"/>
      <c r="Z212" s="572"/>
    </row>
    <row r="213" spans="1:26" ht="15.75" hidden="1" customHeight="1">
      <c r="A213" s="572"/>
      <c r="B213" s="572"/>
      <c r="C213" s="572"/>
      <c r="D213" s="572"/>
      <c r="E213" s="572"/>
      <c r="F213" s="572"/>
      <c r="G213" s="572"/>
      <c r="H213" s="572"/>
      <c r="I213" s="572"/>
      <c r="J213" s="573"/>
      <c r="K213" s="573"/>
      <c r="L213" s="572"/>
      <c r="M213" s="572"/>
      <c r="N213" s="573"/>
      <c r="O213" s="573"/>
      <c r="P213" s="572"/>
      <c r="Q213" s="572"/>
      <c r="R213" s="572"/>
      <c r="S213" s="572"/>
      <c r="T213" s="572"/>
      <c r="U213" s="572"/>
      <c r="V213" s="572"/>
      <c r="W213" s="572"/>
      <c r="X213" s="572"/>
      <c r="Y213" s="572"/>
      <c r="Z213" s="572"/>
    </row>
    <row r="214" spans="1:26" ht="15.75" hidden="1" customHeight="1">
      <c r="A214" s="572"/>
      <c r="B214" s="572"/>
      <c r="C214" s="572"/>
      <c r="D214" s="572"/>
      <c r="E214" s="572"/>
      <c r="F214" s="572"/>
      <c r="G214" s="572"/>
      <c r="H214" s="572"/>
      <c r="I214" s="572"/>
      <c r="J214" s="573"/>
      <c r="K214" s="573"/>
      <c r="L214" s="572"/>
      <c r="M214" s="572"/>
      <c r="N214" s="573"/>
      <c r="O214" s="573"/>
      <c r="P214" s="572"/>
      <c r="Q214" s="572"/>
      <c r="R214" s="572"/>
      <c r="S214" s="572"/>
      <c r="T214" s="572"/>
      <c r="U214" s="572"/>
      <c r="V214" s="572"/>
      <c r="W214" s="572"/>
      <c r="X214" s="572"/>
      <c r="Y214" s="572"/>
      <c r="Z214" s="572"/>
    </row>
    <row r="215" spans="1:26" ht="15.75" hidden="1" customHeight="1">
      <c r="A215" s="572"/>
      <c r="B215" s="572"/>
      <c r="C215" s="572"/>
      <c r="D215" s="572"/>
      <c r="E215" s="572"/>
      <c r="F215" s="572"/>
      <c r="G215" s="572"/>
      <c r="H215" s="572"/>
      <c r="I215" s="572"/>
      <c r="J215" s="573"/>
      <c r="K215" s="573"/>
      <c r="L215" s="572"/>
      <c r="M215" s="572"/>
      <c r="N215" s="573"/>
      <c r="O215" s="573"/>
      <c r="P215" s="572"/>
      <c r="Q215" s="572"/>
      <c r="R215" s="572"/>
      <c r="S215" s="572"/>
      <c r="T215" s="572"/>
      <c r="U215" s="572"/>
      <c r="V215" s="572"/>
      <c r="W215" s="572"/>
      <c r="X215" s="572"/>
      <c r="Y215" s="572"/>
      <c r="Z215" s="572"/>
    </row>
    <row r="216" spans="1:26" ht="15.75" hidden="1" customHeight="1">
      <c r="A216" s="572"/>
      <c r="B216" s="572"/>
      <c r="C216" s="572"/>
      <c r="D216" s="572"/>
      <c r="E216" s="572"/>
      <c r="F216" s="572"/>
      <c r="G216" s="572"/>
      <c r="H216" s="572"/>
      <c r="I216" s="572"/>
      <c r="J216" s="573"/>
      <c r="K216" s="573"/>
      <c r="L216" s="572"/>
      <c r="M216" s="572"/>
      <c r="N216" s="573"/>
      <c r="O216" s="573"/>
      <c r="P216" s="572"/>
      <c r="Q216" s="572"/>
      <c r="R216" s="572"/>
      <c r="S216" s="572"/>
      <c r="T216" s="572"/>
      <c r="U216" s="572"/>
      <c r="V216" s="572"/>
      <c r="W216" s="572"/>
      <c r="X216" s="572"/>
      <c r="Y216" s="572"/>
      <c r="Z216" s="572"/>
    </row>
    <row r="217" spans="1:26" ht="15.75" hidden="1" customHeight="1">
      <c r="A217" s="572"/>
      <c r="B217" s="572"/>
      <c r="C217" s="572"/>
      <c r="D217" s="572"/>
      <c r="E217" s="572"/>
      <c r="F217" s="572"/>
      <c r="G217" s="572"/>
      <c r="H217" s="572"/>
      <c r="I217" s="572"/>
      <c r="J217" s="573"/>
      <c r="K217" s="573"/>
      <c r="L217" s="572"/>
      <c r="M217" s="572"/>
      <c r="N217" s="573"/>
      <c r="O217" s="573"/>
      <c r="P217" s="572"/>
      <c r="Q217" s="572"/>
      <c r="R217" s="572"/>
      <c r="S217" s="572"/>
      <c r="T217" s="572"/>
      <c r="U217" s="572"/>
      <c r="V217" s="572"/>
      <c r="W217" s="572"/>
      <c r="X217" s="572"/>
      <c r="Y217" s="572"/>
      <c r="Z217" s="572"/>
    </row>
    <row r="218" spans="1:26" ht="15.75" hidden="1" customHeight="1">
      <c r="A218" s="572"/>
      <c r="B218" s="572"/>
      <c r="C218" s="572"/>
      <c r="D218" s="572"/>
      <c r="E218" s="572"/>
      <c r="F218" s="572"/>
      <c r="G218" s="572"/>
      <c r="H218" s="572"/>
      <c r="I218" s="572"/>
      <c r="J218" s="573"/>
      <c r="K218" s="573"/>
      <c r="L218" s="572"/>
      <c r="M218" s="572"/>
      <c r="N218" s="573"/>
      <c r="O218" s="573"/>
      <c r="P218" s="572"/>
      <c r="Q218" s="572"/>
      <c r="R218" s="572"/>
      <c r="S218" s="572"/>
      <c r="T218" s="572"/>
      <c r="U218" s="572"/>
      <c r="V218" s="572"/>
      <c r="W218" s="572"/>
      <c r="X218" s="572"/>
      <c r="Y218" s="572"/>
      <c r="Z218" s="572"/>
    </row>
    <row r="219" spans="1:26" ht="15.75" hidden="1" customHeight="1">
      <c r="A219" s="572"/>
      <c r="B219" s="572"/>
      <c r="C219" s="572"/>
      <c r="D219" s="572"/>
      <c r="E219" s="572"/>
      <c r="F219" s="572"/>
      <c r="G219" s="572"/>
      <c r="H219" s="572"/>
      <c r="I219" s="572"/>
      <c r="J219" s="573"/>
      <c r="K219" s="573"/>
      <c r="L219" s="572"/>
      <c r="M219" s="572"/>
      <c r="N219" s="573"/>
      <c r="O219" s="573"/>
      <c r="P219" s="572"/>
      <c r="Q219" s="572"/>
      <c r="R219" s="572"/>
      <c r="S219" s="572"/>
      <c r="T219" s="572"/>
      <c r="U219" s="572"/>
      <c r="V219" s="572"/>
      <c r="W219" s="572"/>
      <c r="X219" s="572"/>
      <c r="Y219" s="572"/>
      <c r="Z219" s="572"/>
    </row>
    <row r="220" spans="1:26" ht="15.75" hidden="1" customHeight="1">
      <c r="A220" s="572"/>
      <c r="B220" s="572"/>
      <c r="C220" s="572"/>
      <c r="D220" s="572"/>
      <c r="E220" s="572"/>
      <c r="F220" s="572"/>
      <c r="G220" s="572"/>
      <c r="H220" s="572"/>
      <c r="I220" s="572"/>
      <c r="J220" s="573"/>
      <c r="K220" s="573"/>
      <c r="L220" s="572"/>
      <c r="M220" s="572"/>
      <c r="N220" s="573"/>
      <c r="O220" s="573"/>
      <c r="P220" s="572"/>
      <c r="Q220" s="572"/>
      <c r="R220" s="572"/>
      <c r="S220" s="572"/>
      <c r="T220" s="572"/>
      <c r="U220" s="572"/>
      <c r="V220" s="572"/>
      <c r="W220" s="572"/>
      <c r="X220" s="572"/>
      <c r="Y220" s="572"/>
      <c r="Z220" s="572"/>
    </row>
    <row r="221" spans="1:26" ht="15.75" hidden="1" customHeight="1">
      <c r="A221" s="572"/>
      <c r="B221" s="572"/>
      <c r="C221" s="572"/>
      <c r="D221" s="572"/>
      <c r="E221" s="572"/>
      <c r="F221" s="572"/>
      <c r="G221" s="572"/>
      <c r="H221" s="572"/>
      <c r="I221" s="572"/>
      <c r="J221" s="573"/>
      <c r="K221" s="573"/>
      <c r="L221" s="572"/>
      <c r="M221" s="572"/>
      <c r="N221" s="573"/>
      <c r="O221" s="573"/>
      <c r="P221" s="572"/>
      <c r="Q221" s="572"/>
      <c r="R221" s="572"/>
      <c r="S221" s="572"/>
      <c r="T221" s="572"/>
      <c r="U221" s="572"/>
      <c r="V221" s="572"/>
      <c r="W221" s="572"/>
      <c r="X221" s="572"/>
      <c r="Y221" s="572"/>
      <c r="Z221" s="572"/>
    </row>
    <row r="222" spans="1:26" ht="15.75" hidden="1" customHeight="1">
      <c r="A222" s="572"/>
      <c r="B222" s="572"/>
      <c r="C222" s="572"/>
      <c r="D222" s="572"/>
      <c r="E222" s="572"/>
      <c r="F222" s="572"/>
      <c r="G222" s="572"/>
      <c r="H222" s="572"/>
      <c r="I222" s="572"/>
      <c r="J222" s="573"/>
      <c r="K222" s="573"/>
      <c r="L222" s="572"/>
      <c r="M222" s="572"/>
      <c r="N222" s="573"/>
      <c r="O222" s="573"/>
      <c r="P222" s="572"/>
      <c r="Q222" s="572"/>
      <c r="R222" s="572"/>
      <c r="S222" s="572"/>
      <c r="T222" s="572"/>
      <c r="U222" s="572"/>
      <c r="V222" s="572"/>
      <c r="W222" s="572"/>
      <c r="X222" s="572"/>
      <c r="Y222" s="572"/>
      <c r="Z222" s="572"/>
    </row>
    <row r="223" spans="1:26" ht="15.75" hidden="1" customHeight="1">
      <c r="A223" s="572"/>
      <c r="B223" s="572"/>
      <c r="C223" s="572"/>
      <c r="D223" s="572"/>
      <c r="E223" s="572"/>
      <c r="F223" s="572"/>
      <c r="G223" s="572"/>
      <c r="H223" s="572"/>
      <c r="I223" s="572"/>
      <c r="J223" s="573"/>
      <c r="K223" s="573"/>
      <c r="L223" s="572"/>
      <c r="M223" s="572"/>
      <c r="N223" s="573"/>
      <c r="O223" s="573"/>
      <c r="P223" s="572"/>
      <c r="Q223" s="572"/>
      <c r="R223" s="572"/>
      <c r="S223" s="572"/>
      <c r="T223" s="572"/>
      <c r="U223" s="572"/>
      <c r="V223" s="572"/>
      <c r="W223" s="572"/>
      <c r="X223" s="572"/>
      <c r="Y223" s="572"/>
      <c r="Z223" s="572"/>
    </row>
    <row r="224" spans="1:26" ht="15.75" hidden="1" customHeight="1">
      <c r="A224" s="572"/>
      <c r="B224" s="572"/>
      <c r="C224" s="572"/>
      <c r="D224" s="572"/>
      <c r="E224" s="572"/>
      <c r="F224" s="572"/>
      <c r="G224" s="572"/>
      <c r="H224" s="572"/>
      <c r="I224" s="572"/>
      <c r="J224" s="573"/>
      <c r="K224" s="573"/>
      <c r="L224" s="572"/>
      <c r="M224" s="572"/>
      <c r="N224" s="573"/>
      <c r="O224" s="573"/>
      <c r="P224" s="572"/>
      <c r="Q224" s="572"/>
      <c r="R224" s="572"/>
      <c r="S224" s="572"/>
      <c r="T224" s="572"/>
      <c r="U224" s="572"/>
      <c r="V224" s="572"/>
      <c r="W224" s="572"/>
      <c r="X224" s="572"/>
      <c r="Y224" s="572"/>
      <c r="Z224" s="572"/>
    </row>
    <row r="225" spans="1:26" ht="15.75" hidden="1" customHeight="1">
      <c r="A225" s="572"/>
      <c r="B225" s="572"/>
      <c r="C225" s="572"/>
      <c r="D225" s="572"/>
      <c r="E225" s="572"/>
      <c r="F225" s="572"/>
      <c r="G225" s="572"/>
      <c r="H225" s="572"/>
      <c r="I225" s="572"/>
      <c r="J225" s="573"/>
      <c r="K225" s="573"/>
      <c r="L225" s="572"/>
      <c r="M225" s="572"/>
      <c r="N225" s="573"/>
      <c r="O225" s="573"/>
      <c r="P225" s="572"/>
      <c r="Q225" s="572"/>
      <c r="R225" s="572"/>
      <c r="S225" s="572"/>
      <c r="T225" s="572"/>
      <c r="U225" s="572"/>
      <c r="V225" s="572"/>
      <c r="W225" s="572"/>
      <c r="X225" s="572"/>
      <c r="Y225" s="572"/>
      <c r="Z225" s="572"/>
    </row>
    <row r="226" spans="1:26" ht="15.75" hidden="1" customHeight="1">
      <c r="A226" s="572"/>
      <c r="B226" s="572"/>
      <c r="C226" s="572"/>
      <c r="D226" s="572"/>
      <c r="E226" s="572"/>
      <c r="F226" s="572"/>
      <c r="G226" s="572"/>
      <c r="H226" s="572"/>
      <c r="I226" s="572"/>
      <c r="J226" s="573"/>
      <c r="K226" s="573"/>
      <c r="L226" s="572"/>
      <c r="M226" s="572"/>
      <c r="N226" s="573"/>
      <c r="O226" s="573"/>
      <c r="P226" s="572"/>
      <c r="Q226" s="572"/>
      <c r="R226" s="572"/>
      <c r="S226" s="572"/>
      <c r="T226" s="572"/>
      <c r="U226" s="572"/>
      <c r="V226" s="572"/>
      <c r="W226" s="572"/>
      <c r="X226" s="572"/>
      <c r="Y226" s="572"/>
      <c r="Z226" s="572"/>
    </row>
    <row r="227" spans="1:26" ht="15.75" hidden="1" customHeight="1">
      <c r="A227" s="572"/>
      <c r="B227" s="572"/>
      <c r="C227" s="572"/>
      <c r="D227" s="572"/>
      <c r="E227" s="572"/>
      <c r="F227" s="572"/>
      <c r="G227" s="572"/>
      <c r="H227" s="572"/>
      <c r="I227" s="572"/>
      <c r="J227" s="573"/>
      <c r="K227" s="573"/>
      <c r="L227" s="572"/>
      <c r="M227" s="572"/>
      <c r="N227" s="573"/>
      <c r="O227" s="573"/>
      <c r="P227" s="572"/>
      <c r="Q227" s="572"/>
      <c r="R227" s="572"/>
      <c r="S227" s="572"/>
      <c r="T227" s="572"/>
      <c r="U227" s="572"/>
      <c r="V227" s="572"/>
      <c r="W227" s="572"/>
      <c r="X227" s="572"/>
      <c r="Y227" s="572"/>
      <c r="Z227" s="572"/>
    </row>
    <row r="228" spans="1:26" ht="15.75" hidden="1" customHeight="1">
      <c r="A228" s="572"/>
      <c r="B228" s="572"/>
      <c r="C228" s="572"/>
      <c r="D228" s="572"/>
      <c r="E228" s="572"/>
      <c r="F228" s="572"/>
      <c r="G228" s="572"/>
      <c r="H228" s="572"/>
      <c r="I228" s="572"/>
      <c r="J228" s="573"/>
      <c r="K228" s="573"/>
      <c r="L228" s="572"/>
      <c r="M228" s="572"/>
      <c r="N228" s="573"/>
      <c r="O228" s="573"/>
      <c r="P228" s="572"/>
      <c r="Q228" s="572"/>
      <c r="R228" s="572"/>
      <c r="S228" s="572"/>
      <c r="T228" s="572"/>
      <c r="U228" s="572"/>
      <c r="V228" s="572"/>
      <c r="W228" s="572"/>
      <c r="X228" s="572"/>
      <c r="Y228" s="572"/>
      <c r="Z228" s="572"/>
    </row>
    <row r="229" spans="1:26" ht="15.75" hidden="1" customHeight="1">
      <c r="A229" s="572"/>
      <c r="B229" s="572"/>
      <c r="C229" s="572"/>
      <c r="D229" s="572"/>
      <c r="E229" s="572"/>
      <c r="F229" s="572"/>
      <c r="G229" s="572"/>
      <c r="H229" s="572"/>
      <c r="I229" s="572"/>
      <c r="J229" s="573"/>
      <c r="K229" s="573"/>
      <c r="L229" s="572"/>
      <c r="M229" s="572"/>
      <c r="N229" s="573"/>
      <c r="O229" s="573"/>
      <c r="P229" s="572"/>
      <c r="Q229" s="572"/>
      <c r="R229" s="572"/>
      <c r="S229" s="572"/>
      <c r="T229" s="572"/>
      <c r="U229" s="572"/>
      <c r="V229" s="572"/>
      <c r="W229" s="572"/>
      <c r="X229" s="572"/>
      <c r="Y229" s="572"/>
      <c r="Z229" s="572"/>
    </row>
    <row r="230" spans="1:26" ht="15.75" hidden="1" customHeight="1">
      <c r="A230" s="572"/>
      <c r="B230" s="572"/>
      <c r="C230" s="572"/>
      <c r="D230" s="572"/>
      <c r="E230" s="572"/>
      <c r="F230" s="572"/>
      <c r="G230" s="572"/>
      <c r="H230" s="572"/>
      <c r="I230" s="572"/>
      <c r="J230" s="573"/>
      <c r="K230" s="573"/>
      <c r="L230" s="572"/>
      <c r="M230" s="572"/>
      <c r="N230" s="573"/>
      <c r="O230" s="573"/>
      <c r="P230" s="572"/>
      <c r="Q230" s="572"/>
      <c r="R230" s="572"/>
      <c r="S230" s="572"/>
      <c r="T230" s="572"/>
      <c r="U230" s="572"/>
      <c r="V230" s="572"/>
      <c r="W230" s="572"/>
      <c r="X230" s="572"/>
      <c r="Y230" s="572"/>
      <c r="Z230" s="572"/>
    </row>
    <row r="231" spans="1:26" ht="15.75" hidden="1" customHeight="1">
      <c r="A231" s="572"/>
      <c r="B231" s="572"/>
      <c r="C231" s="572"/>
      <c r="D231" s="572"/>
      <c r="E231" s="572"/>
      <c r="F231" s="572"/>
      <c r="G231" s="572"/>
      <c r="H231" s="572"/>
      <c r="I231" s="572"/>
      <c r="J231" s="573"/>
      <c r="K231" s="573"/>
      <c r="L231" s="572"/>
      <c r="M231" s="572"/>
      <c r="N231" s="573"/>
      <c r="O231" s="573"/>
      <c r="P231" s="572"/>
      <c r="Q231" s="572"/>
      <c r="R231" s="572"/>
      <c r="S231" s="572"/>
      <c r="T231" s="572"/>
      <c r="U231" s="572"/>
      <c r="V231" s="572"/>
      <c r="W231" s="572"/>
      <c r="X231" s="572"/>
      <c r="Y231" s="572"/>
      <c r="Z231" s="572"/>
    </row>
    <row r="232" spans="1:26" ht="15.75" hidden="1" customHeight="1">
      <c r="A232" s="572"/>
      <c r="B232" s="572"/>
      <c r="C232" s="572"/>
      <c r="D232" s="572"/>
      <c r="E232" s="572"/>
      <c r="F232" s="572"/>
      <c r="G232" s="572"/>
      <c r="H232" s="572"/>
      <c r="I232" s="572"/>
      <c r="J232" s="573"/>
      <c r="K232" s="573"/>
      <c r="L232" s="572"/>
      <c r="M232" s="572"/>
      <c r="N232" s="573"/>
      <c r="O232" s="573"/>
      <c r="P232" s="572"/>
      <c r="Q232" s="572"/>
      <c r="R232" s="572"/>
      <c r="S232" s="572"/>
      <c r="T232" s="572"/>
      <c r="U232" s="572"/>
      <c r="V232" s="572"/>
      <c r="W232" s="572"/>
      <c r="X232" s="572"/>
      <c r="Y232" s="572"/>
      <c r="Z232" s="572"/>
    </row>
    <row r="233" spans="1:26" ht="15.75" hidden="1" customHeight="1">
      <c r="A233" s="572"/>
      <c r="B233" s="572"/>
      <c r="C233" s="572"/>
      <c r="D233" s="572"/>
      <c r="E233" s="572"/>
      <c r="F233" s="572"/>
      <c r="G233" s="572"/>
      <c r="H233" s="572"/>
      <c r="I233" s="572"/>
      <c r="J233" s="573"/>
      <c r="K233" s="573"/>
      <c r="L233" s="572"/>
      <c r="M233" s="572"/>
      <c r="N233" s="573"/>
      <c r="O233" s="573"/>
      <c r="P233" s="572"/>
      <c r="Q233" s="572"/>
      <c r="R233" s="572"/>
      <c r="S233" s="572"/>
      <c r="T233" s="572"/>
      <c r="U233" s="572"/>
      <c r="V233" s="572"/>
      <c r="W233" s="572"/>
      <c r="X233" s="572"/>
      <c r="Y233" s="572"/>
      <c r="Z233" s="572"/>
    </row>
    <row r="234" spans="1:26" ht="15.75" hidden="1" customHeight="1">
      <c r="A234" s="572"/>
      <c r="B234" s="572"/>
      <c r="C234" s="572"/>
      <c r="D234" s="572"/>
      <c r="E234" s="572"/>
      <c r="F234" s="572"/>
      <c r="G234" s="572"/>
      <c r="H234" s="572"/>
      <c r="I234" s="572"/>
      <c r="J234" s="573"/>
      <c r="K234" s="573"/>
      <c r="L234" s="572"/>
      <c r="M234" s="572"/>
      <c r="N234" s="573"/>
      <c r="O234" s="573"/>
      <c r="P234" s="572"/>
      <c r="Q234" s="572"/>
      <c r="R234" s="572"/>
      <c r="S234" s="572"/>
      <c r="T234" s="572"/>
      <c r="U234" s="572"/>
      <c r="V234" s="572"/>
      <c r="W234" s="572"/>
      <c r="X234" s="572"/>
      <c r="Y234" s="572"/>
      <c r="Z234" s="572"/>
    </row>
    <row r="235" spans="1:26" ht="15.75" hidden="1" customHeight="1">
      <c r="A235" s="572"/>
      <c r="B235" s="572"/>
      <c r="C235" s="572"/>
      <c r="D235" s="572"/>
      <c r="E235" s="572"/>
      <c r="F235" s="572"/>
      <c r="G235" s="572"/>
      <c r="H235" s="572"/>
      <c r="I235" s="572"/>
      <c r="J235" s="573"/>
      <c r="K235" s="573"/>
      <c r="L235" s="572"/>
      <c r="M235" s="572"/>
      <c r="N235" s="573"/>
      <c r="O235" s="573"/>
      <c r="P235" s="572"/>
      <c r="Q235" s="572"/>
      <c r="R235" s="572"/>
      <c r="S235" s="572"/>
      <c r="T235" s="572"/>
      <c r="U235" s="572"/>
      <c r="V235" s="572"/>
      <c r="W235" s="572"/>
      <c r="X235" s="572"/>
      <c r="Y235" s="572"/>
      <c r="Z235" s="572"/>
    </row>
    <row r="236" spans="1:26" ht="15.75" hidden="1" customHeight="1">
      <c r="A236" s="572"/>
      <c r="B236" s="572"/>
      <c r="C236" s="572"/>
      <c r="D236" s="572"/>
      <c r="E236" s="572"/>
      <c r="F236" s="572"/>
      <c r="G236" s="572"/>
      <c r="H236" s="572"/>
      <c r="I236" s="572"/>
      <c r="J236" s="573"/>
      <c r="K236" s="573"/>
      <c r="L236" s="572"/>
      <c r="M236" s="572"/>
      <c r="N236" s="573"/>
      <c r="O236" s="573"/>
      <c r="P236" s="572"/>
      <c r="Q236" s="572"/>
      <c r="R236" s="572"/>
      <c r="S236" s="572"/>
      <c r="T236" s="572"/>
      <c r="U236" s="572"/>
      <c r="V236" s="572"/>
      <c r="W236" s="572"/>
      <c r="X236" s="572"/>
      <c r="Y236" s="572"/>
      <c r="Z236" s="572"/>
    </row>
    <row r="237" spans="1:26" ht="15.75" hidden="1" customHeight="1">
      <c r="A237" s="572"/>
      <c r="B237" s="572"/>
      <c r="C237" s="572"/>
      <c r="D237" s="572"/>
      <c r="E237" s="572"/>
      <c r="F237" s="572"/>
      <c r="G237" s="572"/>
      <c r="H237" s="572"/>
      <c r="I237" s="572"/>
      <c r="J237" s="573"/>
      <c r="K237" s="573"/>
      <c r="L237" s="572"/>
      <c r="M237" s="572"/>
      <c r="N237" s="573"/>
      <c r="O237" s="573"/>
      <c r="P237" s="572"/>
      <c r="Q237" s="572"/>
      <c r="R237" s="572"/>
      <c r="S237" s="572"/>
      <c r="T237" s="572"/>
      <c r="U237" s="572"/>
      <c r="V237" s="572"/>
      <c r="W237" s="572"/>
      <c r="X237" s="572"/>
      <c r="Y237" s="572"/>
      <c r="Z237" s="572"/>
    </row>
    <row r="238" spans="1:26" ht="15.75" hidden="1" customHeight="1">
      <c r="A238" s="572"/>
      <c r="B238" s="572"/>
      <c r="C238" s="572"/>
      <c r="D238" s="572"/>
      <c r="E238" s="572"/>
      <c r="F238" s="572"/>
      <c r="G238" s="572"/>
      <c r="H238" s="572"/>
      <c r="I238" s="572"/>
      <c r="J238" s="573"/>
      <c r="K238" s="573"/>
      <c r="L238" s="572"/>
      <c r="M238" s="572"/>
      <c r="N238" s="573"/>
      <c r="O238" s="573"/>
      <c r="P238" s="572"/>
      <c r="Q238" s="572"/>
      <c r="R238" s="572"/>
      <c r="S238" s="572"/>
      <c r="T238" s="572"/>
      <c r="U238" s="572"/>
      <c r="V238" s="572"/>
      <c r="W238" s="572"/>
      <c r="X238" s="572"/>
      <c r="Y238" s="572"/>
      <c r="Z238" s="572"/>
    </row>
    <row r="239" spans="1:26" ht="15.75" hidden="1" customHeight="1">
      <c r="A239" s="572"/>
      <c r="B239" s="572"/>
      <c r="C239" s="572"/>
      <c r="D239" s="572"/>
      <c r="E239" s="572"/>
      <c r="F239" s="572"/>
      <c r="G239" s="572"/>
      <c r="H239" s="572"/>
      <c r="I239" s="572"/>
      <c r="J239" s="573"/>
      <c r="K239" s="573"/>
      <c r="L239" s="572"/>
      <c r="M239" s="572"/>
      <c r="N239" s="573"/>
      <c r="O239" s="573"/>
      <c r="P239" s="572"/>
      <c r="Q239" s="572"/>
      <c r="R239" s="572"/>
      <c r="S239" s="572"/>
      <c r="T239" s="572"/>
      <c r="U239" s="572"/>
      <c r="V239" s="572"/>
      <c r="W239" s="572"/>
      <c r="X239" s="572"/>
      <c r="Y239" s="572"/>
      <c r="Z239" s="572"/>
    </row>
    <row r="240" spans="1:26" ht="15.75" hidden="1" customHeight="1">
      <c r="A240" s="572"/>
      <c r="B240" s="572"/>
      <c r="C240" s="572"/>
      <c r="D240" s="572"/>
      <c r="E240" s="572"/>
      <c r="F240" s="572"/>
      <c r="G240" s="572"/>
      <c r="H240" s="572"/>
      <c r="I240" s="572"/>
      <c r="J240" s="573"/>
      <c r="K240" s="573"/>
      <c r="L240" s="572"/>
      <c r="M240" s="572"/>
      <c r="N240" s="573"/>
      <c r="O240" s="573"/>
      <c r="P240" s="572"/>
      <c r="Q240" s="572"/>
      <c r="R240" s="572"/>
      <c r="S240" s="572"/>
      <c r="T240" s="572"/>
      <c r="U240" s="572"/>
      <c r="V240" s="572"/>
      <c r="W240" s="572"/>
      <c r="X240" s="572"/>
      <c r="Y240" s="572"/>
      <c r="Z240" s="572"/>
    </row>
    <row r="241" spans="1:26" ht="15.75" hidden="1" customHeight="1">
      <c r="A241" s="572"/>
      <c r="B241" s="572"/>
      <c r="C241" s="572"/>
      <c r="D241" s="572"/>
      <c r="E241" s="572"/>
      <c r="F241" s="572"/>
      <c r="G241" s="572"/>
      <c r="H241" s="572"/>
      <c r="I241" s="572"/>
      <c r="J241" s="573"/>
      <c r="K241" s="573"/>
      <c r="L241" s="572"/>
      <c r="M241" s="572"/>
      <c r="N241" s="573"/>
      <c r="O241" s="573"/>
      <c r="P241" s="572"/>
      <c r="Q241" s="572"/>
      <c r="R241" s="572"/>
      <c r="S241" s="572"/>
      <c r="T241" s="572"/>
      <c r="U241" s="572"/>
      <c r="V241" s="572"/>
      <c r="W241" s="572"/>
      <c r="X241" s="572"/>
      <c r="Y241" s="572"/>
      <c r="Z241" s="572"/>
    </row>
    <row r="242" spans="1:26" ht="15.75" hidden="1" customHeight="1">
      <c r="A242" s="572"/>
      <c r="B242" s="572"/>
      <c r="C242" s="572"/>
      <c r="D242" s="572"/>
      <c r="E242" s="572"/>
      <c r="F242" s="572"/>
      <c r="G242" s="572"/>
      <c r="H242" s="572"/>
      <c r="I242" s="572"/>
      <c r="J242" s="573"/>
      <c r="K242" s="573"/>
      <c r="L242" s="572"/>
      <c r="M242" s="572"/>
      <c r="N242" s="573"/>
      <c r="O242" s="573"/>
      <c r="P242" s="572"/>
      <c r="Q242" s="572"/>
      <c r="R242" s="572"/>
      <c r="S242" s="572"/>
      <c r="T242" s="572"/>
      <c r="U242" s="572"/>
      <c r="V242" s="572"/>
      <c r="W242" s="572"/>
      <c r="X242" s="572"/>
      <c r="Y242" s="572"/>
      <c r="Z242" s="572"/>
    </row>
    <row r="243" spans="1:26" ht="15.75" hidden="1" customHeight="1">
      <c r="A243" s="572"/>
      <c r="B243" s="572"/>
      <c r="C243" s="572"/>
      <c r="D243" s="572"/>
      <c r="E243" s="572"/>
      <c r="F243" s="572"/>
      <c r="G243" s="572"/>
      <c r="H243" s="572"/>
      <c r="I243" s="572"/>
      <c r="J243" s="573"/>
      <c r="K243" s="573"/>
      <c r="L243" s="572"/>
      <c r="M243" s="572"/>
      <c r="N243" s="573"/>
      <c r="O243" s="573"/>
      <c r="P243" s="572"/>
      <c r="Q243" s="572"/>
      <c r="R243" s="572"/>
      <c r="S243" s="572"/>
      <c r="T243" s="572"/>
      <c r="U243" s="572"/>
      <c r="V243" s="572"/>
      <c r="W243" s="572"/>
      <c r="X243" s="572"/>
      <c r="Y243" s="572"/>
      <c r="Z243" s="572"/>
    </row>
    <row r="244" spans="1:26" ht="15.75" hidden="1" customHeight="1">
      <c r="A244" s="572"/>
      <c r="B244" s="572"/>
      <c r="C244" s="572"/>
      <c r="D244" s="572"/>
      <c r="E244" s="572"/>
      <c r="F244" s="572"/>
      <c r="G244" s="572"/>
      <c r="H244" s="572"/>
      <c r="I244" s="572"/>
      <c r="J244" s="573"/>
      <c r="K244" s="573"/>
      <c r="L244" s="572"/>
      <c r="M244" s="572"/>
      <c r="N244" s="573"/>
      <c r="O244" s="573"/>
      <c r="P244" s="572"/>
      <c r="Q244" s="572"/>
      <c r="R244" s="572"/>
      <c r="S244" s="572"/>
      <c r="T244" s="572"/>
      <c r="U244" s="572"/>
      <c r="V244" s="572"/>
      <c r="W244" s="572"/>
      <c r="X244" s="572"/>
      <c r="Y244" s="572"/>
      <c r="Z244" s="572"/>
    </row>
    <row r="245" spans="1:26" ht="15.75" hidden="1" customHeight="1">
      <c r="A245" s="572"/>
      <c r="B245" s="572"/>
      <c r="C245" s="572"/>
      <c r="D245" s="572"/>
      <c r="E245" s="572"/>
      <c r="F245" s="572"/>
      <c r="G245" s="572"/>
      <c r="H245" s="572"/>
      <c r="I245" s="572"/>
      <c r="J245" s="573"/>
      <c r="K245" s="573"/>
      <c r="L245" s="572"/>
      <c r="M245" s="572"/>
      <c r="N245" s="573"/>
      <c r="O245" s="573"/>
      <c r="P245" s="572"/>
      <c r="Q245" s="572"/>
      <c r="R245" s="572"/>
      <c r="S245" s="572"/>
      <c r="T245" s="572"/>
      <c r="U245" s="572"/>
      <c r="V245" s="572"/>
      <c r="W245" s="572"/>
      <c r="X245" s="572"/>
      <c r="Y245" s="572"/>
      <c r="Z245" s="572"/>
    </row>
    <row r="246" spans="1:26" ht="15.75" hidden="1" customHeight="1">
      <c r="A246" s="572"/>
      <c r="B246" s="572"/>
      <c r="C246" s="572"/>
      <c r="D246" s="572"/>
      <c r="E246" s="572"/>
      <c r="F246" s="572"/>
      <c r="G246" s="572"/>
      <c r="H246" s="572"/>
      <c r="I246" s="572"/>
      <c r="J246" s="573"/>
      <c r="K246" s="573"/>
      <c r="L246" s="572"/>
      <c r="M246" s="572"/>
      <c r="N246" s="573"/>
      <c r="O246" s="573"/>
      <c r="P246" s="572"/>
      <c r="Q246" s="572"/>
      <c r="R246" s="572"/>
      <c r="S246" s="572"/>
      <c r="T246" s="572"/>
      <c r="U246" s="572"/>
      <c r="V246" s="572"/>
      <c r="W246" s="572"/>
      <c r="X246" s="572"/>
      <c r="Y246" s="572"/>
      <c r="Z246" s="572"/>
    </row>
    <row r="247" spans="1:26" ht="15.75" hidden="1" customHeight="1">
      <c r="A247" s="572"/>
      <c r="B247" s="572"/>
      <c r="C247" s="572"/>
      <c r="D247" s="572"/>
      <c r="E247" s="572"/>
      <c r="F247" s="572"/>
      <c r="G247" s="572"/>
      <c r="H247" s="572"/>
      <c r="I247" s="572"/>
      <c r="J247" s="573"/>
      <c r="K247" s="573"/>
      <c r="L247" s="572"/>
      <c r="M247" s="572"/>
      <c r="N247" s="573"/>
      <c r="O247" s="573"/>
      <c r="P247" s="572"/>
      <c r="Q247" s="572"/>
      <c r="R247" s="572"/>
      <c r="S247" s="572"/>
      <c r="T247" s="572"/>
      <c r="U247" s="572"/>
      <c r="V247" s="572"/>
      <c r="W247" s="572"/>
      <c r="X247" s="572"/>
      <c r="Y247" s="572"/>
      <c r="Z247" s="572"/>
    </row>
    <row r="248" spans="1:26" ht="15.75" hidden="1" customHeight="1">
      <c r="A248" s="572"/>
      <c r="B248" s="572"/>
      <c r="C248" s="572"/>
      <c r="D248" s="572"/>
      <c r="E248" s="572"/>
      <c r="F248" s="572"/>
      <c r="G248" s="572"/>
      <c r="H248" s="572"/>
      <c r="I248" s="572"/>
      <c r="J248" s="573"/>
      <c r="K248" s="573"/>
      <c r="L248" s="572"/>
      <c r="M248" s="572"/>
      <c r="N248" s="573"/>
      <c r="O248" s="573"/>
      <c r="P248" s="572"/>
      <c r="Q248" s="572"/>
      <c r="R248" s="572"/>
      <c r="S248" s="572"/>
      <c r="T248" s="572"/>
      <c r="U248" s="572"/>
      <c r="V248" s="572"/>
      <c r="W248" s="572"/>
      <c r="X248" s="572"/>
      <c r="Y248" s="572"/>
      <c r="Z248" s="572"/>
    </row>
    <row r="249" spans="1:26" ht="15.75" hidden="1" customHeight="1">
      <c r="A249" s="572"/>
      <c r="B249" s="572"/>
      <c r="C249" s="572"/>
      <c r="D249" s="572"/>
      <c r="E249" s="572"/>
      <c r="F249" s="572"/>
      <c r="G249" s="572"/>
      <c r="H249" s="572"/>
      <c r="I249" s="572"/>
      <c r="J249" s="573"/>
      <c r="K249" s="573"/>
      <c r="L249" s="572"/>
      <c r="M249" s="572"/>
      <c r="N249" s="573"/>
      <c r="O249" s="573"/>
      <c r="P249" s="572"/>
      <c r="Q249" s="572"/>
      <c r="R249" s="572"/>
      <c r="S249" s="572"/>
      <c r="T249" s="572"/>
      <c r="U249" s="572"/>
      <c r="V249" s="572"/>
      <c r="W249" s="572"/>
      <c r="X249" s="572"/>
      <c r="Y249" s="572"/>
      <c r="Z249" s="572"/>
    </row>
    <row r="250" spans="1:26" ht="15.75" hidden="1" customHeight="1">
      <c r="A250" s="572"/>
      <c r="B250" s="572"/>
      <c r="C250" s="572"/>
      <c r="D250" s="572"/>
      <c r="E250" s="572"/>
      <c r="F250" s="572"/>
      <c r="G250" s="572"/>
      <c r="H250" s="572"/>
      <c r="I250" s="572"/>
      <c r="J250" s="573"/>
      <c r="K250" s="573"/>
      <c r="L250" s="572"/>
      <c r="M250" s="572"/>
      <c r="N250" s="573"/>
      <c r="O250" s="573"/>
      <c r="P250" s="572"/>
      <c r="Q250" s="572"/>
      <c r="R250" s="572"/>
      <c r="S250" s="572"/>
      <c r="T250" s="572"/>
      <c r="U250" s="572"/>
      <c r="V250" s="572"/>
      <c r="W250" s="572"/>
      <c r="X250" s="572"/>
      <c r="Y250" s="572"/>
      <c r="Z250" s="572"/>
    </row>
    <row r="251" spans="1:26" ht="15.75" hidden="1" customHeight="1">
      <c r="A251" s="572"/>
      <c r="B251" s="572"/>
      <c r="C251" s="572"/>
      <c r="D251" s="572"/>
      <c r="E251" s="572"/>
      <c r="F251" s="572"/>
      <c r="G251" s="572"/>
      <c r="H251" s="572"/>
      <c r="I251" s="572"/>
      <c r="J251" s="573"/>
      <c r="K251" s="573"/>
      <c r="L251" s="572"/>
      <c r="M251" s="572"/>
      <c r="N251" s="573"/>
      <c r="O251" s="573"/>
      <c r="P251" s="572"/>
      <c r="Q251" s="572"/>
      <c r="R251" s="572"/>
      <c r="S251" s="572"/>
      <c r="T251" s="572"/>
      <c r="U251" s="572"/>
      <c r="V251" s="572"/>
      <c r="W251" s="572"/>
      <c r="X251" s="572"/>
      <c r="Y251" s="572"/>
      <c r="Z251" s="572"/>
    </row>
    <row r="252" spans="1:26" ht="15.75" hidden="1" customHeight="1">
      <c r="A252" s="572"/>
      <c r="B252" s="572"/>
      <c r="C252" s="572"/>
      <c r="D252" s="572"/>
      <c r="E252" s="572"/>
      <c r="F252" s="572"/>
      <c r="G252" s="572"/>
      <c r="H252" s="572"/>
      <c r="I252" s="572"/>
      <c r="J252" s="573"/>
      <c r="K252" s="573"/>
      <c r="L252" s="572"/>
      <c r="M252" s="572"/>
      <c r="N252" s="573"/>
      <c r="O252" s="573"/>
      <c r="P252" s="572"/>
      <c r="Q252" s="572"/>
      <c r="R252" s="572"/>
      <c r="S252" s="572"/>
      <c r="T252" s="572"/>
      <c r="U252" s="572"/>
      <c r="V252" s="572"/>
      <c r="W252" s="572"/>
      <c r="X252" s="572"/>
      <c r="Y252" s="572"/>
      <c r="Z252" s="572"/>
    </row>
    <row r="253" spans="1:26" ht="15.75" hidden="1" customHeight="1">
      <c r="A253" s="572"/>
      <c r="B253" s="572"/>
      <c r="C253" s="572"/>
      <c r="D253" s="572"/>
      <c r="E253" s="572"/>
      <c r="F253" s="572"/>
      <c r="G253" s="572"/>
      <c r="H253" s="572"/>
      <c r="I253" s="572"/>
      <c r="J253" s="573"/>
      <c r="K253" s="573"/>
      <c r="L253" s="572"/>
      <c r="M253" s="572"/>
      <c r="N253" s="573"/>
      <c r="O253" s="573"/>
      <c r="P253" s="572"/>
      <c r="Q253" s="572"/>
      <c r="R253" s="572"/>
      <c r="S253" s="572"/>
      <c r="T253" s="572"/>
      <c r="U253" s="572"/>
      <c r="V253" s="572"/>
      <c r="W253" s="572"/>
      <c r="X253" s="572"/>
      <c r="Y253" s="572"/>
      <c r="Z253" s="572"/>
    </row>
    <row r="254" spans="1:26" ht="15.75" hidden="1" customHeight="1">
      <c r="A254" s="572"/>
      <c r="B254" s="572"/>
      <c r="C254" s="572"/>
      <c r="D254" s="572"/>
      <c r="E254" s="572"/>
      <c r="F254" s="572"/>
      <c r="G254" s="572"/>
      <c r="H254" s="572"/>
      <c r="I254" s="572"/>
      <c r="J254" s="573"/>
      <c r="K254" s="573"/>
      <c r="L254" s="572"/>
      <c r="M254" s="572"/>
      <c r="N254" s="573"/>
      <c r="O254" s="573"/>
      <c r="P254" s="572"/>
      <c r="Q254" s="572"/>
      <c r="R254" s="572"/>
      <c r="S254" s="572"/>
      <c r="T254" s="572"/>
      <c r="U254" s="572"/>
      <c r="V254" s="572"/>
      <c r="W254" s="572"/>
      <c r="X254" s="572"/>
      <c r="Y254" s="572"/>
      <c r="Z254" s="572"/>
    </row>
    <row r="255" spans="1:26" ht="15.75" hidden="1" customHeight="1">
      <c r="A255" s="572"/>
      <c r="B255" s="572"/>
      <c r="C255" s="572"/>
      <c r="D255" s="572"/>
      <c r="E255" s="572"/>
      <c r="F255" s="572"/>
      <c r="G255" s="572"/>
      <c r="H255" s="572"/>
      <c r="I255" s="572"/>
      <c r="J255" s="573"/>
      <c r="K255" s="573"/>
      <c r="L255" s="572"/>
      <c r="M255" s="572"/>
      <c r="N255" s="573"/>
      <c r="O255" s="573"/>
      <c r="P255" s="572"/>
      <c r="Q255" s="572"/>
      <c r="R255" s="572"/>
      <c r="S255" s="572"/>
      <c r="T255" s="572"/>
      <c r="U255" s="572"/>
      <c r="V255" s="572"/>
      <c r="W255" s="572"/>
      <c r="X255" s="572"/>
      <c r="Y255" s="572"/>
      <c r="Z255" s="572"/>
    </row>
    <row r="256" spans="1:26" ht="15.75" hidden="1" customHeight="1">
      <c r="A256" s="572"/>
      <c r="B256" s="572"/>
      <c r="C256" s="572"/>
      <c r="D256" s="572"/>
      <c r="E256" s="572"/>
      <c r="F256" s="572"/>
      <c r="G256" s="572"/>
      <c r="H256" s="572"/>
      <c r="I256" s="572"/>
      <c r="J256" s="573"/>
      <c r="K256" s="573"/>
      <c r="L256" s="572"/>
      <c r="M256" s="572"/>
      <c r="N256" s="573"/>
      <c r="O256" s="573"/>
      <c r="P256" s="572"/>
      <c r="Q256" s="572"/>
      <c r="R256" s="572"/>
      <c r="S256" s="572"/>
      <c r="T256" s="572"/>
      <c r="U256" s="572"/>
      <c r="V256" s="572"/>
      <c r="W256" s="572"/>
      <c r="X256" s="572"/>
      <c r="Y256" s="572"/>
      <c r="Z256" s="572"/>
    </row>
    <row r="257" spans="1:26" ht="15.75" hidden="1" customHeight="1">
      <c r="A257" s="572"/>
      <c r="B257" s="572"/>
      <c r="C257" s="572"/>
      <c r="D257" s="572"/>
      <c r="E257" s="572"/>
      <c r="F257" s="572"/>
      <c r="G257" s="572"/>
      <c r="H257" s="572"/>
      <c r="I257" s="572"/>
      <c r="J257" s="573"/>
      <c r="K257" s="573"/>
      <c r="L257" s="572"/>
      <c r="M257" s="572"/>
      <c r="N257" s="573"/>
      <c r="O257" s="573"/>
      <c r="P257" s="572"/>
      <c r="Q257" s="572"/>
      <c r="R257" s="572"/>
      <c r="S257" s="572"/>
      <c r="T257" s="572"/>
      <c r="U257" s="572"/>
      <c r="V257" s="572"/>
      <c r="W257" s="572"/>
      <c r="X257" s="572"/>
      <c r="Y257" s="572"/>
      <c r="Z257" s="572"/>
    </row>
    <row r="258" spans="1:26" ht="15.75" hidden="1" customHeight="1">
      <c r="A258" s="572"/>
      <c r="B258" s="572"/>
      <c r="C258" s="572"/>
      <c r="D258" s="572"/>
      <c r="E258" s="572"/>
      <c r="F258" s="572"/>
      <c r="G258" s="572"/>
      <c r="H258" s="572"/>
      <c r="I258" s="572"/>
      <c r="J258" s="573"/>
      <c r="K258" s="573"/>
      <c r="L258" s="572"/>
      <c r="M258" s="572"/>
      <c r="N258" s="573"/>
      <c r="O258" s="573"/>
      <c r="P258" s="572"/>
      <c r="Q258" s="572"/>
      <c r="R258" s="572"/>
      <c r="S258" s="572"/>
      <c r="T258" s="572"/>
      <c r="U258" s="572"/>
      <c r="V258" s="572"/>
      <c r="W258" s="572"/>
      <c r="X258" s="572"/>
      <c r="Y258" s="572"/>
      <c r="Z258" s="572"/>
    </row>
    <row r="259" spans="1:26" ht="15.75" hidden="1" customHeight="1">
      <c r="A259" s="572"/>
      <c r="B259" s="572"/>
      <c r="C259" s="572"/>
      <c r="D259" s="572"/>
      <c r="E259" s="572"/>
      <c r="F259" s="572"/>
      <c r="G259" s="572"/>
      <c r="H259" s="572"/>
      <c r="I259" s="572"/>
      <c r="J259" s="573"/>
      <c r="K259" s="573"/>
      <c r="L259" s="572"/>
      <c r="M259" s="572"/>
      <c r="N259" s="573"/>
      <c r="O259" s="573"/>
      <c r="P259" s="572"/>
      <c r="Q259" s="572"/>
      <c r="R259" s="572"/>
      <c r="S259" s="572"/>
      <c r="T259" s="572"/>
      <c r="U259" s="572"/>
      <c r="V259" s="572"/>
      <c r="W259" s="572"/>
      <c r="X259" s="572"/>
      <c r="Y259" s="572"/>
      <c r="Z259" s="572"/>
    </row>
    <row r="260" spans="1:26" ht="15.75" hidden="1" customHeight="1">
      <c r="A260" s="572"/>
      <c r="B260" s="572"/>
      <c r="C260" s="572"/>
      <c r="D260" s="572"/>
      <c r="E260" s="572"/>
      <c r="F260" s="572"/>
      <c r="G260" s="572"/>
      <c r="H260" s="572"/>
      <c r="I260" s="572"/>
      <c r="J260" s="573"/>
      <c r="K260" s="573"/>
      <c r="L260" s="572"/>
      <c r="M260" s="572"/>
      <c r="N260" s="573"/>
      <c r="O260" s="573"/>
      <c r="P260" s="572"/>
      <c r="Q260" s="572"/>
      <c r="R260" s="572"/>
      <c r="S260" s="572"/>
      <c r="T260" s="572"/>
      <c r="U260" s="572"/>
      <c r="V260" s="572"/>
      <c r="W260" s="572"/>
      <c r="X260" s="572"/>
      <c r="Y260" s="572"/>
      <c r="Z260" s="572"/>
    </row>
    <row r="261" spans="1:26" ht="15.75" hidden="1" customHeight="1">
      <c r="A261" s="572"/>
      <c r="B261" s="572"/>
      <c r="C261" s="572"/>
      <c r="D261" s="572"/>
      <c r="E261" s="572"/>
      <c r="F261" s="572"/>
      <c r="G261" s="572"/>
      <c r="H261" s="572"/>
      <c r="I261" s="572"/>
      <c r="J261" s="573"/>
      <c r="K261" s="573"/>
      <c r="L261" s="572"/>
      <c r="M261" s="572"/>
      <c r="N261" s="573"/>
      <c r="O261" s="573"/>
      <c r="P261" s="572"/>
      <c r="Q261" s="572"/>
      <c r="R261" s="572"/>
      <c r="S261" s="572"/>
      <c r="T261" s="572"/>
      <c r="U261" s="572"/>
      <c r="V261" s="572"/>
      <c r="W261" s="572"/>
      <c r="X261" s="572"/>
      <c r="Y261" s="572"/>
      <c r="Z261" s="572"/>
    </row>
    <row r="262" spans="1:26" ht="15.75" hidden="1" customHeight="1">
      <c r="A262" s="572"/>
      <c r="B262" s="572"/>
      <c r="C262" s="572"/>
      <c r="D262" s="572"/>
      <c r="E262" s="572"/>
      <c r="F262" s="572"/>
      <c r="G262" s="572"/>
      <c r="H262" s="572"/>
      <c r="I262" s="572"/>
      <c r="J262" s="573"/>
      <c r="K262" s="573"/>
      <c r="L262" s="572"/>
      <c r="M262" s="572"/>
      <c r="N262" s="573"/>
      <c r="O262" s="573"/>
      <c r="P262" s="572"/>
      <c r="Q262" s="572"/>
      <c r="R262" s="572"/>
      <c r="S262" s="572"/>
      <c r="T262" s="572"/>
      <c r="U262" s="572"/>
      <c r="V262" s="572"/>
      <c r="W262" s="572"/>
      <c r="X262" s="572"/>
      <c r="Y262" s="572"/>
      <c r="Z262" s="572"/>
    </row>
    <row r="263" spans="1:26" ht="15.75" hidden="1" customHeight="1">
      <c r="A263" s="572"/>
      <c r="B263" s="572"/>
      <c r="C263" s="572"/>
      <c r="D263" s="572"/>
      <c r="E263" s="572"/>
      <c r="F263" s="572"/>
      <c r="G263" s="572"/>
      <c r="H263" s="572"/>
      <c r="I263" s="572"/>
      <c r="J263" s="573"/>
      <c r="K263" s="573"/>
      <c r="L263" s="572"/>
      <c r="M263" s="572"/>
      <c r="N263" s="573"/>
      <c r="O263" s="573"/>
      <c r="P263" s="572"/>
      <c r="Q263" s="572"/>
      <c r="R263" s="572"/>
      <c r="S263" s="572"/>
      <c r="T263" s="572"/>
      <c r="U263" s="572"/>
      <c r="V263" s="572"/>
      <c r="W263" s="572"/>
      <c r="X263" s="572"/>
      <c r="Y263" s="572"/>
      <c r="Z263" s="572"/>
    </row>
    <row r="264" spans="1:26" ht="15.75" hidden="1" customHeight="1">
      <c r="A264" s="572"/>
      <c r="B264" s="572"/>
      <c r="C264" s="572"/>
      <c r="D264" s="572"/>
      <c r="E264" s="572"/>
      <c r="F264" s="572"/>
      <c r="G264" s="572"/>
      <c r="H264" s="572"/>
      <c r="I264" s="572"/>
      <c r="J264" s="573"/>
      <c r="K264" s="573"/>
      <c r="L264" s="572"/>
      <c r="M264" s="572"/>
      <c r="N264" s="573"/>
      <c r="O264" s="573"/>
      <c r="P264" s="572"/>
      <c r="Q264" s="572"/>
      <c r="R264" s="572"/>
      <c r="S264" s="572"/>
      <c r="T264" s="572"/>
      <c r="U264" s="572"/>
      <c r="V264" s="572"/>
      <c r="W264" s="572"/>
      <c r="X264" s="572"/>
      <c r="Y264" s="572"/>
      <c r="Z264" s="572"/>
    </row>
    <row r="265" spans="1:26" ht="15.75" hidden="1" customHeight="1">
      <c r="A265" s="572"/>
      <c r="B265" s="572"/>
      <c r="C265" s="572"/>
      <c r="D265" s="572"/>
      <c r="E265" s="572"/>
      <c r="F265" s="572"/>
      <c r="G265" s="572"/>
      <c r="H265" s="572"/>
      <c r="I265" s="572"/>
      <c r="J265" s="572"/>
      <c r="K265" s="572"/>
      <c r="L265" s="572"/>
      <c r="M265" s="572"/>
      <c r="N265" s="572"/>
      <c r="O265" s="572"/>
      <c r="P265" s="572"/>
      <c r="Q265" s="572"/>
      <c r="R265" s="572"/>
      <c r="S265" s="572"/>
      <c r="T265" s="572"/>
      <c r="U265" s="572"/>
      <c r="V265" s="572"/>
      <c r="W265" s="572"/>
      <c r="X265" s="572"/>
      <c r="Y265" s="572"/>
      <c r="Z265" s="572"/>
    </row>
    <row r="266" spans="1:26" ht="15.75" hidden="1" customHeight="1">
      <c r="A266" s="572"/>
      <c r="B266" s="572"/>
      <c r="C266" s="572"/>
      <c r="D266" s="572"/>
      <c r="E266" s="572"/>
      <c r="F266" s="572"/>
      <c r="G266" s="572"/>
      <c r="H266" s="572"/>
      <c r="I266" s="572"/>
      <c r="J266" s="572"/>
      <c r="K266" s="572"/>
      <c r="L266" s="572"/>
      <c r="M266" s="572"/>
      <c r="N266" s="572"/>
      <c r="O266" s="572"/>
      <c r="P266" s="572"/>
      <c r="Q266" s="572"/>
      <c r="R266" s="572"/>
      <c r="S266" s="572"/>
      <c r="T266" s="572"/>
      <c r="U266" s="572"/>
      <c r="V266" s="572"/>
      <c r="W266" s="572"/>
      <c r="X266" s="572"/>
      <c r="Y266" s="572"/>
      <c r="Z266" s="572"/>
    </row>
    <row r="267" spans="1:26" ht="15.75" hidden="1" customHeight="1">
      <c r="A267" s="572"/>
      <c r="B267" s="572"/>
      <c r="C267" s="572"/>
      <c r="D267" s="572"/>
      <c r="E267" s="572"/>
      <c r="F267" s="572"/>
      <c r="G267" s="572"/>
      <c r="H267" s="572"/>
      <c r="I267" s="572"/>
      <c r="J267" s="572"/>
      <c r="K267" s="572"/>
      <c r="L267" s="572"/>
      <c r="M267" s="572"/>
      <c r="N267" s="572"/>
      <c r="O267" s="572"/>
      <c r="P267" s="572"/>
      <c r="Q267" s="572"/>
      <c r="R267" s="572"/>
      <c r="S267" s="572"/>
      <c r="T267" s="572"/>
      <c r="U267" s="572"/>
      <c r="V267" s="572"/>
      <c r="W267" s="572"/>
      <c r="X267" s="572"/>
      <c r="Y267" s="572"/>
      <c r="Z267" s="572"/>
    </row>
    <row r="268" spans="1:26" ht="15.75" hidden="1" customHeight="1">
      <c r="A268" s="572"/>
      <c r="B268" s="572"/>
      <c r="C268" s="572"/>
      <c r="D268" s="572"/>
      <c r="E268" s="572"/>
      <c r="F268" s="572"/>
      <c r="G268" s="572"/>
      <c r="H268" s="572"/>
      <c r="I268" s="572"/>
      <c r="J268" s="572"/>
      <c r="K268" s="572"/>
      <c r="L268" s="572"/>
      <c r="M268" s="572"/>
      <c r="N268" s="572"/>
      <c r="O268" s="572"/>
      <c r="P268" s="572"/>
      <c r="Q268" s="572"/>
      <c r="R268" s="572"/>
      <c r="S268" s="572"/>
      <c r="T268" s="572"/>
      <c r="U268" s="572"/>
      <c r="V268" s="572"/>
      <c r="W268" s="572"/>
      <c r="X268" s="572"/>
      <c r="Y268" s="572"/>
      <c r="Z268" s="572"/>
    </row>
    <row r="269" spans="1:26" ht="15.75" hidden="1" customHeight="1">
      <c r="A269" s="572"/>
      <c r="B269" s="572"/>
      <c r="C269" s="572"/>
      <c r="D269" s="572"/>
      <c r="E269" s="572"/>
      <c r="F269" s="572"/>
      <c r="G269" s="572"/>
      <c r="H269" s="572"/>
      <c r="I269" s="572"/>
      <c r="J269" s="572"/>
      <c r="K269" s="572"/>
      <c r="L269" s="572"/>
      <c r="M269" s="572"/>
      <c r="N269" s="572"/>
      <c r="O269" s="572"/>
      <c r="P269" s="572"/>
      <c r="Q269" s="572"/>
      <c r="R269" s="572"/>
      <c r="S269" s="572"/>
      <c r="T269" s="572"/>
      <c r="U269" s="572"/>
      <c r="V269" s="572"/>
      <c r="W269" s="572"/>
      <c r="X269" s="572"/>
      <c r="Y269" s="572"/>
      <c r="Z269" s="572"/>
    </row>
    <row r="270" spans="1:26" ht="15.75" hidden="1" customHeight="1">
      <c r="A270" s="572"/>
      <c r="B270" s="572"/>
      <c r="C270" s="572"/>
      <c r="D270" s="572"/>
      <c r="E270" s="572"/>
      <c r="F270" s="572"/>
      <c r="G270" s="572"/>
      <c r="H270" s="572"/>
      <c r="I270" s="572"/>
      <c r="J270" s="572"/>
      <c r="K270" s="572"/>
      <c r="L270" s="572"/>
      <c r="M270" s="572"/>
      <c r="N270" s="572"/>
      <c r="O270" s="572"/>
      <c r="P270" s="572"/>
      <c r="Q270" s="572"/>
      <c r="R270" s="572"/>
      <c r="S270" s="572"/>
      <c r="T270" s="572"/>
      <c r="U270" s="572"/>
      <c r="V270" s="572"/>
      <c r="W270" s="572"/>
      <c r="X270" s="572"/>
      <c r="Y270" s="572"/>
      <c r="Z270" s="572"/>
    </row>
    <row r="271" spans="1:26" ht="15.75" hidden="1" customHeight="1">
      <c r="A271" s="572"/>
      <c r="B271" s="572"/>
      <c r="C271" s="572"/>
      <c r="D271" s="572"/>
      <c r="E271" s="572"/>
      <c r="F271" s="572"/>
      <c r="G271" s="572"/>
      <c r="H271" s="572"/>
      <c r="I271" s="572"/>
      <c r="J271" s="572"/>
      <c r="K271" s="572"/>
      <c r="L271" s="572"/>
      <c r="M271" s="572"/>
      <c r="N271" s="572"/>
      <c r="O271" s="572"/>
      <c r="P271" s="572"/>
      <c r="Q271" s="572"/>
      <c r="R271" s="572"/>
      <c r="S271" s="572"/>
      <c r="T271" s="572"/>
      <c r="U271" s="572"/>
      <c r="V271" s="572"/>
      <c r="W271" s="572"/>
      <c r="X271" s="572"/>
      <c r="Y271" s="572"/>
      <c r="Z271" s="572"/>
    </row>
    <row r="272" spans="1:26" ht="15.75" hidden="1" customHeight="1">
      <c r="A272" s="572"/>
      <c r="B272" s="572"/>
      <c r="C272" s="572"/>
      <c r="D272" s="572"/>
      <c r="E272" s="572"/>
      <c r="F272" s="572"/>
      <c r="G272" s="572"/>
      <c r="H272" s="572"/>
      <c r="I272" s="572"/>
      <c r="J272" s="572"/>
      <c r="K272" s="572"/>
      <c r="L272" s="572"/>
      <c r="M272" s="572"/>
      <c r="N272" s="572"/>
      <c r="O272" s="572"/>
      <c r="P272" s="572"/>
      <c r="Q272" s="572"/>
      <c r="R272" s="572"/>
      <c r="S272" s="572"/>
      <c r="T272" s="572"/>
      <c r="U272" s="572"/>
      <c r="V272" s="572"/>
      <c r="W272" s="572"/>
      <c r="X272" s="572"/>
      <c r="Y272" s="572"/>
      <c r="Z272" s="572"/>
    </row>
    <row r="273" spans="1:26" ht="15.75" hidden="1" customHeight="1">
      <c r="A273" s="572"/>
      <c r="B273" s="572"/>
      <c r="C273" s="572"/>
      <c r="D273" s="572"/>
      <c r="E273" s="572"/>
      <c r="F273" s="572"/>
      <c r="G273" s="572"/>
      <c r="H273" s="572"/>
      <c r="I273" s="572"/>
      <c r="J273" s="572"/>
      <c r="K273" s="572"/>
      <c r="L273" s="572"/>
      <c r="M273" s="572"/>
      <c r="N273" s="572"/>
      <c r="O273" s="572"/>
      <c r="P273" s="572"/>
      <c r="Q273" s="572"/>
      <c r="R273" s="572"/>
      <c r="S273" s="572"/>
      <c r="T273" s="572"/>
      <c r="U273" s="572"/>
      <c r="V273" s="572"/>
      <c r="W273" s="572"/>
      <c r="X273" s="572"/>
      <c r="Y273" s="572"/>
      <c r="Z273" s="572"/>
    </row>
    <row r="274" spans="1:26" ht="15.75" hidden="1" customHeight="1">
      <c r="A274" s="572"/>
      <c r="B274" s="572"/>
      <c r="C274" s="572"/>
      <c r="D274" s="572"/>
      <c r="E274" s="572"/>
      <c r="F274" s="572"/>
      <c r="G274" s="572"/>
      <c r="H274" s="572"/>
      <c r="I274" s="572"/>
      <c r="J274" s="572"/>
      <c r="K274" s="572"/>
      <c r="L274" s="572"/>
      <c r="M274" s="572"/>
      <c r="N274" s="572"/>
      <c r="O274" s="572"/>
      <c r="P274" s="572"/>
      <c r="Q274" s="572"/>
      <c r="R274" s="572"/>
      <c r="S274" s="572"/>
      <c r="T274" s="572"/>
      <c r="U274" s="572"/>
      <c r="V274" s="572"/>
      <c r="W274" s="572"/>
      <c r="X274" s="572"/>
      <c r="Y274" s="572"/>
      <c r="Z274" s="572"/>
    </row>
    <row r="275" spans="1:26" ht="15.75" hidden="1" customHeight="1">
      <c r="A275" s="572"/>
      <c r="B275" s="572"/>
      <c r="C275" s="572"/>
      <c r="D275" s="572"/>
      <c r="E275" s="572"/>
      <c r="F275" s="572"/>
      <c r="G275" s="572"/>
      <c r="H275" s="572"/>
      <c r="I275" s="572"/>
      <c r="J275" s="572"/>
      <c r="K275" s="572"/>
      <c r="L275" s="572"/>
      <c r="M275" s="572"/>
      <c r="N275" s="572"/>
      <c r="O275" s="572"/>
      <c r="P275" s="572"/>
      <c r="Q275" s="572"/>
      <c r="R275" s="572"/>
      <c r="S275" s="572"/>
      <c r="T275" s="572"/>
      <c r="U275" s="572"/>
      <c r="V275" s="572"/>
      <c r="W275" s="572"/>
      <c r="X275" s="572"/>
      <c r="Y275" s="572"/>
      <c r="Z275" s="572"/>
    </row>
    <row r="276" spans="1:26" ht="15.75" hidden="1" customHeight="1">
      <c r="A276" s="572"/>
      <c r="B276" s="572"/>
      <c r="C276" s="572"/>
      <c r="D276" s="572"/>
      <c r="E276" s="572"/>
      <c r="F276" s="572"/>
      <c r="G276" s="572"/>
      <c r="H276" s="572"/>
      <c r="I276" s="572"/>
      <c r="J276" s="572"/>
      <c r="K276" s="572"/>
      <c r="L276" s="572"/>
      <c r="M276" s="572"/>
      <c r="N276" s="572"/>
      <c r="O276" s="572"/>
      <c r="P276" s="572"/>
      <c r="Q276" s="572"/>
      <c r="R276" s="572"/>
      <c r="S276" s="572"/>
      <c r="T276" s="572"/>
      <c r="U276" s="572"/>
      <c r="V276" s="572"/>
      <c r="W276" s="572"/>
      <c r="X276" s="572"/>
      <c r="Y276" s="572"/>
      <c r="Z276" s="572"/>
    </row>
    <row r="277" spans="1:26" ht="15.75" hidden="1" customHeight="1">
      <c r="A277" s="572"/>
      <c r="B277" s="572"/>
      <c r="C277" s="572"/>
      <c r="D277" s="572"/>
      <c r="E277" s="572"/>
      <c r="F277" s="572"/>
      <c r="G277" s="572"/>
      <c r="H277" s="572"/>
      <c r="I277" s="572"/>
      <c r="J277" s="572"/>
      <c r="K277" s="572"/>
      <c r="L277" s="572"/>
      <c r="M277" s="572"/>
      <c r="N277" s="572"/>
      <c r="O277" s="572"/>
      <c r="P277" s="572"/>
      <c r="Q277" s="572"/>
      <c r="R277" s="572"/>
      <c r="S277" s="572"/>
      <c r="T277" s="572"/>
      <c r="U277" s="572"/>
      <c r="V277" s="572"/>
      <c r="W277" s="572"/>
      <c r="X277" s="572"/>
      <c r="Y277" s="572"/>
      <c r="Z277" s="572"/>
    </row>
    <row r="278" spans="1:26" ht="15.75" hidden="1" customHeight="1">
      <c r="A278" s="572"/>
      <c r="B278" s="572"/>
      <c r="C278" s="572"/>
      <c r="D278" s="572"/>
      <c r="E278" s="572"/>
      <c r="F278" s="572"/>
      <c r="G278" s="572"/>
      <c r="H278" s="572"/>
      <c r="I278" s="572"/>
      <c r="J278" s="572"/>
      <c r="K278" s="572"/>
      <c r="L278" s="572"/>
      <c r="M278" s="572"/>
      <c r="N278" s="572"/>
      <c r="O278" s="572"/>
      <c r="P278" s="572"/>
      <c r="Q278" s="572"/>
      <c r="R278" s="572"/>
      <c r="S278" s="572"/>
      <c r="T278" s="572"/>
      <c r="U278" s="572"/>
      <c r="V278" s="572"/>
      <c r="W278" s="572"/>
      <c r="X278" s="572"/>
      <c r="Y278" s="572"/>
      <c r="Z278" s="572"/>
    </row>
    <row r="279" spans="1:26" ht="15.75" hidden="1" customHeight="1">
      <c r="A279" s="572"/>
      <c r="B279" s="572"/>
      <c r="C279" s="572"/>
      <c r="D279" s="572"/>
      <c r="E279" s="572"/>
      <c r="F279" s="572"/>
      <c r="G279" s="572"/>
      <c r="H279" s="572"/>
      <c r="I279" s="572"/>
      <c r="J279" s="572"/>
      <c r="K279" s="572"/>
      <c r="L279" s="572"/>
      <c r="M279" s="572"/>
      <c r="N279" s="572"/>
      <c r="O279" s="572"/>
      <c r="P279" s="572"/>
      <c r="Q279" s="572"/>
      <c r="R279" s="572"/>
      <c r="S279" s="572"/>
      <c r="T279" s="572"/>
      <c r="U279" s="572"/>
      <c r="V279" s="572"/>
      <c r="W279" s="572"/>
      <c r="X279" s="572"/>
      <c r="Y279" s="572"/>
      <c r="Z279" s="572"/>
    </row>
    <row r="280" spans="1:26" ht="15.75" hidden="1" customHeight="1">
      <c r="A280" s="572"/>
      <c r="B280" s="572"/>
      <c r="C280" s="572"/>
      <c r="D280" s="572"/>
      <c r="E280" s="572"/>
      <c r="F280" s="572"/>
      <c r="G280" s="572"/>
      <c r="H280" s="572"/>
      <c r="I280" s="572"/>
      <c r="J280" s="572"/>
      <c r="K280" s="572"/>
      <c r="L280" s="572"/>
      <c r="M280" s="572"/>
      <c r="N280" s="572"/>
      <c r="O280" s="572"/>
      <c r="P280" s="572"/>
      <c r="Q280" s="572"/>
      <c r="R280" s="572"/>
      <c r="S280" s="572"/>
      <c r="T280" s="572"/>
      <c r="U280" s="572"/>
      <c r="V280" s="572"/>
      <c r="W280" s="572"/>
      <c r="X280" s="572"/>
      <c r="Y280" s="572"/>
      <c r="Z280" s="572"/>
    </row>
    <row r="281" spans="1:26" ht="15.75" hidden="1" customHeight="1">
      <c r="A281" s="572"/>
      <c r="B281" s="572"/>
      <c r="C281" s="572"/>
      <c r="D281" s="572"/>
      <c r="E281" s="572"/>
      <c r="F281" s="572"/>
      <c r="G281" s="572"/>
      <c r="H281" s="572"/>
      <c r="I281" s="572"/>
      <c r="J281" s="572"/>
      <c r="K281" s="572"/>
      <c r="L281" s="572"/>
      <c r="M281" s="572"/>
      <c r="N281" s="572"/>
      <c r="O281" s="572"/>
      <c r="P281" s="572"/>
      <c r="Q281" s="572"/>
      <c r="R281" s="572"/>
      <c r="S281" s="572"/>
      <c r="T281" s="572"/>
      <c r="U281" s="572"/>
      <c r="V281" s="572"/>
      <c r="W281" s="572"/>
      <c r="X281" s="572"/>
      <c r="Y281" s="572"/>
      <c r="Z281" s="572"/>
    </row>
    <row r="282" spans="1:26" ht="15.75" hidden="1" customHeight="1">
      <c r="A282" s="572"/>
      <c r="B282" s="572"/>
      <c r="C282" s="572"/>
      <c r="D282" s="572"/>
      <c r="E282" s="572"/>
      <c r="F282" s="572"/>
      <c r="G282" s="572"/>
      <c r="H282" s="572"/>
      <c r="I282" s="572"/>
      <c r="J282" s="572"/>
      <c r="K282" s="572"/>
      <c r="L282" s="572"/>
      <c r="M282" s="572"/>
      <c r="N282" s="572"/>
      <c r="O282" s="572"/>
      <c r="P282" s="572"/>
      <c r="Q282" s="572"/>
      <c r="R282" s="572"/>
      <c r="S282" s="572"/>
      <c r="T282" s="572"/>
      <c r="U282" s="572"/>
      <c r="V282" s="572"/>
      <c r="W282" s="572"/>
      <c r="X282" s="572"/>
      <c r="Y282" s="572"/>
      <c r="Z282" s="572"/>
    </row>
    <row r="283" spans="1:26" ht="15.75" hidden="1" customHeight="1">
      <c r="A283" s="572"/>
      <c r="B283" s="572"/>
      <c r="C283" s="572"/>
      <c r="D283" s="572"/>
      <c r="E283" s="572"/>
      <c r="F283" s="572"/>
      <c r="G283" s="572"/>
      <c r="H283" s="572"/>
      <c r="I283" s="572"/>
      <c r="J283" s="572"/>
      <c r="K283" s="572"/>
      <c r="L283" s="572"/>
      <c r="M283" s="572"/>
      <c r="N283" s="572"/>
      <c r="O283" s="572"/>
      <c r="P283" s="572"/>
      <c r="Q283" s="572"/>
      <c r="R283" s="572"/>
      <c r="S283" s="572"/>
      <c r="T283" s="572"/>
      <c r="U283" s="572"/>
      <c r="V283" s="572"/>
      <c r="W283" s="572"/>
      <c r="X283" s="572"/>
      <c r="Y283" s="572"/>
      <c r="Z283" s="572"/>
    </row>
    <row r="284" spans="1:26" ht="15.75" hidden="1" customHeight="1">
      <c r="A284" s="572"/>
      <c r="B284" s="572"/>
      <c r="C284" s="572"/>
      <c r="D284" s="572"/>
      <c r="E284" s="572"/>
      <c r="F284" s="572"/>
      <c r="G284" s="572"/>
      <c r="H284" s="572"/>
      <c r="I284" s="572"/>
      <c r="J284" s="572"/>
      <c r="K284" s="572"/>
      <c r="L284" s="572"/>
      <c r="M284" s="572"/>
      <c r="N284" s="572"/>
      <c r="O284" s="572"/>
      <c r="P284" s="572"/>
      <c r="Q284" s="572"/>
      <c r="R284" s="572"/>
      <c r="S284" s="572"/>
      <c r="T284" s="572"/>
      <c r="U284" s="572"/>
      <c r="V284" s="572"/>
      <c r="W284" s="572"/>
      <c r="X284" s="572"/>
      <c r="Y284" s="572"/>
      <c r="Z284" s="572"/>
    </row>
    <row r="285" spans="1:26" ht="15.75" hidden="1" customHeight="1">
      <c r="A285" s="572"/>
      <c r="B285" s="572"/>
      <c r="C285" s="572"/>
      <c r="D285" s="572"/>
      <c r="E285" s="572"/>
      <c r="F285" s="572"/>
      <c r="G285" s="572"/>
      <c r="H285" s="572"/>
      <c r="I285" s="572"/>
      <c r="J285" s="572"/>
      <c r="K285" s="572"/>
      <c r="L285" s="572"/>
      <c r="M285" s="572"/>
      <c r="N285" s="572"/>
      <c r="O285" s="572"/>
      <c r="P285" s="572"/>
      <c r="Q285" s="572"/>
      <c r="R285" s="572"/>
      <c r="S285" s="572"/>
      <c r="T285" s="572"/>
      <c r="U285" s="572"/>
      <c r="V285" s="572"/>
      <c r="W285" s="572"/>
      <c r="X285" s="572"/>
      <c r="Y285" s="572"/>
      <c r="Z285" s="572"/>
    </row>
    <row r="286" spans="1:26" ht="15.75" hidden="1" customHeight="1">
      <c r="A286" s="572"/>
      <c r="B286" s="572"/>
      <c r="C286" s="572"/>
      <c r="D286" s="572"/>
      <c r="E286" s="572"/>
      <c r="F286" s="572"/>
      <c r="G286" s="572"/>
      <c r="H286" s="572"/>
      <c r="I286" s="572"/>
      <c r="J286" s="572"/>
      <c r="K286" s="572"/>
      <c r="L286" s="572"/>
      <c r="M286" s="572"/>
      <c r="N286" s="572"/>
      <c r="O286" s="572"/>
      <c r="P286" s="572"/>
      <c r="Q286" s="572"/>
      <c r="R286" s="572"/>
      <c r="S286" s="572"/>
      <c r="T286" s="572"/>
      <c r="U286" s="572"/>
      <c r="V286" s="572"/>
      <c r="W286" s="572"/>
      <c r="X286" s="572"/>
      <c r="Y286" s="572"/>
      <c r="Z286" s="572"/>
    </row>
    <row r="287" spans="1:26" ht="15.75" hidden="1" customHeight="1">
      <c r="A287" s="572"/>
      <c r="B287" s="572"/>
      <c r="C287" s="572"/>
      <c r="D287" s="572"/>
      <c r="E287" s="572"/>
      <c r="F287" s="572"/>
      <c r="G287" s="572"/>
      <c r="H287" s="572"/>
      <c r="I287" s="572"/>
      <c r="J287" s="572"/>
      <c r="K287" s="572"/>
      <c r="L287" s="572"/>
      <c r="M287" s="572"/>
      <c r="N287" s="572"/>
      <c r="O287" s="572"/>
      <c r="P287" s="572"/>
      <c r="Q287" s="572"/>
      <c r="R287" s="572"/>
      <c r="S287" s="572"/>
      <c r="T287" s="572"/>
      <c r="U287" s="572"/>
      <c r="V287" s="572"/>
      <c r="W287" s="572"/>
      <c r="X287" s="572"/>
      <c r="Y287" s="572"/>
      <c r="Z287" s="572"/>
    </row>
    <row r="288" spans="1:26" ht="15.75" hidden="1" customHeight="1">
      <c r="A288" s="572"/>
      <c r="B288" s="572"/>
      <c r="C288" s="572"/>
      <c r="D288" s="572"/>
      <c r="E288" s="572"/>
      <c r="F288" s="572"/>
      <c r="G288" s="572"/>
      <c r="H288" s="572"/>
      <c r="I288" s="572"/>
      <c r="J288" s="572"/>
      <c r="K288" s="572"/>
      <c r="L288" s="572"/>
      <c r="M288" s="572"/>
      <c r="N288" s="572"/>
      <c r="O288" s="572"/>
      <c r="P288" s="572"/>
      <c r="Q288" s="572"/>
      <c r="R288" s="572"/>
      <c r="S288" s="572"/>
      <c r="T288" s="572"/>
      <c r="U288" s="572"/>
      <c r="V288" s="572"/>
      <c r="W288" s="572"/>
      <c r="X288" s="572"/>
      <c r="Y288" s="572"/>
      <c r="Z288" s="572"/>
    </row>
    <row r="289" spans="1:26" ht="15.75" hidden="1" customHeight="1">
      <c r="A289" s="572"/>
      <c r="B289" s="572"/>
      <c r="C289" s="572"/>
      <c r="D289" s="572"/>
      <c r="E289" s="572"/>
      <c r="F289" s="572"/>
      <c r="G289" s="572"/>
      <c r="H289" s="572"/>
      <c r="I289" s="572"/>
      <c r="J289" s="572"/>
      <c r="K289" s="572"/>
      <c r="L289" s="572"/>
      <c r="M289" s="572"/>
      <c r="N289" s="572"/>
      <c r="O289" s="572"/>
      <c r="P289" s="572"/>
      <c r="Q289" s="572"/>
      <c r="R289" s="572"/>
      <c r="S289" s="572"/>
      <c r="T289" s="572"/>
      <c r="U289" s="572"/>
      <c r="V289" s="572"/>
      <c r="W289" s="572"/>
      <c r="X289" s="572"/>
      <c r="Y289" s="572"/>
      <c r="Z289" s="572"/>
    </row>
    <row r="290" spans="1:26" ht="15.75" hidden="1" customHeight="1">
      <c r="A290" s="572"/>
      <c r="B290" s="572"/>
      <c r="C290" s="572"/>
      <c r="D290" s="572"/>
      <c r="E290" s="572"/>
      <c r="F290" s="572"/>
      <c r="G290" s="572"/>
      <c r="H290" s="572"/>
      <c r="I290" s="572"/>
      <c r="J290" s="572"/>
      <c r="K290" s="572"/>
      <c r="L290" s="572"/>
      <c r="M290" s="572"/>
      <c r="N290" s="572"/>
      <c r="O290" s="572"/>
      <c r="P290" s="572"/>
      <c r="Q290" s="572"/>
      <c r="R290" s="572"/>
      <c r="S290" s="572"/>
      <c r="T290" s="572"/>
      <c r="U290" s="572"/>
      <c r="V290" s="572"/>
      <c r="W290" s="572"/>
      <c r="X290" s="572"/>
      <c r="Y290" s="572"/>
      <c r="Z290" s="572"/>
    </row>
    <row r="291" spans="1:26" ht="15.75" hidden="1" customHeight="1">
      <c r="A291" s="572"/>
      <c r="B291" s="572"/>
      <c r="C291" s="572"/>
      <c r="D291" s="572"/>
      <c r="E291" s="572"/>
      <c r="F291" s="572"/>
      <c r="G291" s="572"/>
      <c r="H291" s="572"/>
      <c r="I291" s="572"/>
      <c r="J291" s="572"/>
      <c r="K291" s="572"/>
      <c r="L291" s="572"/>
      <c r="M291" s="572"/>
      <c r="N291" s="572"/>
      <c r="O291" s="572"/>
      <c r="P291" s="572"/>
      <c r="Q291" s="572"/>
      <c r="R291" s="572"/>
      <c r="S291" s="572"/>
      <c r="T291" s="572"/>
      <c r="U291" s="572"/>
      <c r="V291" s="572"/>
      <c r="W291" s="572"/>
      <c r="X291" s="572"/>
      <c r="Y291" s="572"/>
      <c r="Z291" s="572"/>
    </row>
    <row r="292" spans="1:26" ht="15.75" hidden="1" customHeight="1">
      <c r="A292" s="572"/>
      <c r="B292" s="572"/>
      <c r="C292" s="572"/>
      <c r="D292" s="572"/>
      <c r="E292" s="572"/>
      <c r="F292" s="572"/>
      <c r="G292" s="572"/>
      <c r="H292" s="572"/>
      <c r="I292" s="572"/>
      <c r="J292" s="572"/>
      <c r="K292" s="572"/>
      <c r="L292" s="572"/>
      <c r="M292" s="572"/>
      <c r="N292" s="572"/>
      <c r="O292" s="572"/>
      <c r="P292" s="572"/>
      <c r="Q292" s="572"/>
      <c r="R292" s="572"/>
      <c r="S292" s="572"/>
      <c r="T292" s="572"/>
      <c r="U292" s="572"/>
      <c r="V292" s="572"/>
      <c r="W292" s="572"/>
      <c r="X292" s="572"/>
      <c r="Y292" s="572"/>
      <c r="Z292" s="572"/>
    </row>
    <row r="293" spans="1:26" ht="15.75" hidden="1" customHeight="1">
      <c r="A293" s="572"/>
      <c r="B293" s="572"/>
      <c r="C293" s="572"/>
      <c r="D293" s="572"/>
      <c r="E293" s="572"/>
      <c r="F293" s="572"/>
      <c r="G293" s="572"/>
      <c r="H293" s="572"/>
      <c r="I293" s="572"/>
      <c r="J293" s="572"/>
      <c r="K293" s="572"/>
      <c r="L293" s="572"/>
      <c r="M293" s="572"/>
      <c r="N293" s="572"/>
      <c r="O293" s="572"/>
      <c r="P293" s="572"/>
      <c r="Q293" s="572"/>
      <c r="R293" s="572"/>
      <c r="S293" s="572"/>
      <c r="T293" s="572"/>
      <c r="U293" s="572"/>
      <c r="V293" s="572"/>
      <c r="W293" s="572"/>
      <c r="X293" s="572"/>
      <c r="Y293" s="572"/>
      <c r="Z293" s="572"/>
    </row>
    <row r="294" spans="1:26" ht="15.75" hidden="1" customHeight="1">
      <c r="A294" s="572"/>
      <c r="B294" s="572"/>
      <c r="C294" s="572"/>
      <c r="D294" s="572"/>
      <c r="E294" s="572"/>
      <c r="F294" s="572"/>
      <c r="G294" s="572"/>
      <c r="H294" s="572"/>
      <c r="I294" s="572"/>
      <c r="J294" s="572"/>
      <c r="K294" s="572"/>
      <c r="L294" s="572"/>
      <c r="M294" s="572"/>
      <c r="N294" s="572"/>
      <c r="O294" s="572"/>
      <c r="P294" s="572"/>
      <c r="Q294" s="572"/>
      <c r="R294" s="572"/>
      <c r="S294" s="572"/>
      <c r="T294" s="572"/>
      <c r="U294" s="572"/>
      <c r="V294" s="572"/>
      <c r="W294" s="572"/>
      <c r="X294" s="572"/>
      <c r="Y294" s="572"/>
      <c r="Z294" s="572"/>
    </row>
    <row r="295" spans="1:26" ht="15.75" hidden="1" customHeight="1">
      <c r="A295" s="572"/>
      <c r="B295" s="572"/>
      <c r="C295" s="572"/>
      <c r="D295" s="572"/>
      <c r="E295" s="572"/>
      <c r="F295" s="572"/>
      <c r="G295" s="572"/>
      <c r="H295" s="572"/>
      <c r="I295" s="572"/>
      <c r="J295" s="572"/>
      <c r="K295" s="572"/>
      <c r="L295" s="572"/>
      <c r="M295" s="572"/>
      <c r="N295" s="572"/>
      <c r="O295" s="572"/>
      <c r="P295" s="572"/>
      <c r="Q295" s="572"/>
      <c r="R295" s="572"/>
      <c r="S295" s="572"/>
      <c r="T295" s="572"/>
      <c r="U295" s="572"/>
      <c r="V295" s="572"/>
      <c r="W295" s="572"/>
      <c r="X295" s="572"/>
      <c r="Y295" s="572"/>
      <c r="Z295" s="572"/>
    </row>
    <row r="296" spans="1:26" ht="15.75" hidden="1" customHeight="1">
      <c r="A296" s="572"/>
      <c r="B296" s="572"/>
      <c r="C296" s="572"/>
      <c r="D296" s="572"/>
      <c r="E296" s="572"/>
      <c r="F296" s="572"/>
      <c r="G296" s="572"/>
      <c r="H296" s="572"/>
      <c r="I296" s="572"/>
      <c r="J296" s="572"/>
      <c r="K296" s="572"/>
      <c r="L296" s="572"/>
      <c r="M296" s="572"/>
      <c r="N296" s="572"/>
      <c r="O296" s="572"/>
      <c r="P296" s="572"/>
      <c r="Q296" s="572"/>
      <c r="R296" s="572"/>
      <c r="S296" s="572"/>
      <c r="T296" s="572"/>
      <c r="U296" s="572"/>
      <c r="V296" s="572"/>
      <c r="W296" s="572"/>
      <c r="X296" s="572"/>
      <c r="Y296" s="572"/>
      <c r="Z296" s="572"/>
    </row>
    <row r="297" spans="1:26" ht="15.75" hidden="1" customHeight="1">
      <c r="A297" s="572"/>
      <c r="B297" s="572"/>
      <c r="C297" s="572"/>
      <c r="D297" s="572"/>
      <c r="E297" s="572"/>
      <c r="F297" s="572"/>
      <c r="G297" s="572"/>
      <c r="H297" s="572"/>
      <c r="I297" s="572"/>
      <c r="J297" s="572"/>
      <c r="K297" s="572"/>
      <c r="L297" s="572"/>
      <c r="M297" s="572"/>
      <c r="N297" s="572"/>
      <c r="O297" s="572"/>
      <c r="P297" s="572"/>
      <c r="Q297" s="572"/>
      <c r="R297" s="572"/>
      <c r="S297" s="572"/>
      <c r="T297" s="572"/>
      <c r="U297" s="572"/>
      <c r="V297" s="572"/>
      <c r="W297" s="572"/>
      <c r="X297" s="572"/>
      <c r="Y297" s="572"/>
      <c r="Z297" s="572"/>
    </row>
    <row r="298" spans="1:26" ht="15.75" hidden="1" customHeight="1">
      <c r="A298" s="572"/>
      <c r="B298" s="572"/>
      <c r="C298" s="572"/>
      <c r="D298" s="572"/>
      <c r="E298" s="572"/>
      <c r="F298" s="572"/>
      <c r="G298" s="572"/>
      <c r="H298" s="572"/>
      <c r="I298" s="572"/>
      <c r="J298" s="572"/>
      <c r="K298" s="572"/>
      <c r="L298" s="572"/>
      <c r="M298" s="572"/>
      <c r="N298" s="572"/>
      <c r="O298" s="572"/>
      <c r="P298" s="572"/>
      <c r="Q298" s="572"/>
      <c r="R298" s="572"/>
      <c r="S298" s="572"/>
      <c r="T298" s="572"/>
      <c r="U298" s="572"/>
      <c r="V298" s="572"/>
      <c r="W298" s="572"/>
      <c r="X298" s="572"/>
      <c r="Y298" s="572"/>
      <c r="Z298" s="572"/>
    </row>
    <row r="299" spans="1:26" ht="15.75" hidden="1" customHeight="1">
      <c r="A299" s="572"/>
      <c r="B299" s="572"/>
      <c r="C299" s="572"/>
      <c r="D299" s="572"/>
      <c r="E299" s="572"/>
      <c r="F299" s="572"/>
      <c r="G299" s="572"/>
      <c r="H299" s="572"/>
      <c r="I299" s="572"/>
      <c r="J299" s="572"/>
      <c r="K299" s="572"/>
      <c r="L299" s="572"/>
      <c r="M299" s="572"/>
      <c r="N299" s="572"/>
      <c r="O299" s="572"/>
      <c r="P299" s="572"/>
      <c r="Q299" s="572"/>
      <c r="R299" s="572"/>
      <c r="S299" s="572"/>
      <c r="T299" s="572"/>
      <c r="U299" s="572"/>
      <c r="V299" s="572"/>
      <c r="W299" s="572"/>
      <c r="X299" s="572"/>
      <c r="Y299" s="572"/>
      <c r="Z299" s="572"/>
    </row>
    <row r="300" spans="1:26" ht="15.75" hidden="1" customHeight="1">
      <c r="A300" s="572"/>
      <c r="B300" s="572"/>
      <c r="C300" s="572"/>
      <c r="D300" s="572"/>
      <c r="E300" s="572"/>
      <c r="F300" s="572"/>
      <c r="G300" s="572"/>
      <c r="H300" s="572"/>
      <c r="I300" s="572"/>
      <c r="J300" s="572"/>
      <c r="K300" s="572"/>
      <c r="L300" s="572"/>
      <c r="M300" s="572"/>
      <c r="N300" s="572"/>
      <c r="O300" s="572"/>
      <c r="P300" s="572"/>
      <c r="Q300" s="572"/>
      <c r="R300" s="572"/>
      <c r="S300" s="572"/>
      <c r="T300" s="572"/>
      <c r="U300" s="572"/>
      <c r="V300" s="572"/>
      <c r="W300" s="572"/>
      <c r="X300" s="572"/>
      <c r="Y300" s="572"/>
      <c r="Z300" s="572"/>
    </row>
    <row r="301" spans="1:26" ht="15.75" hidden="1" customHeight="1">
      <c r="A301" s="572"/>
      <c r="B301" s="572"/>
      <c r="C301" s="572"/>
      <c r="D301" s="572"/>
      <c r="E301" s="572"/>
      <c r="F301" s="572"/>
      <c r="G301" s="572"/>
      <c r="H301" s="572"/>
      <c r="I301" s="572"/>
      <c r="J301" s="572"/>
      <c r="K301" s="572"/>
      <c r="L301" s="572"/>
      <c r="M301" s="572"/>
      <c r="N301" s="572"/>
      <c r="O301" s="572"/>
      <c r="P301" s="572"/>
      <c r="Q301" s="572"/>
      <c r="R301" s="572"/>
      <c r="S301" s="572"/>
      <c r="T301" s="572"/>
      <c r="U301" s="572"/>
      <c r="V301" s="572"/>
      <c r="W301" s="572"/>
      <c r="X301" s="572"/>
      <c r="Y301" s="572"/>
      <c r="Z301" s="572"/>
    </row>
    <row r="302" spans="1:26" ht="15.75" hidden="1" customHeight="1">
      <c r="A302" s="572"/>
      <c r="B302" s="572"/>
      <c r="C302" s="572"/>
      <c r="D302" s="572"/>
      <c r="E302" s="572"/>
      <c r="F302" s="572"/>
      <c r="G302" s="572"/>
      <c r="H302" s="572"/>
      <c r="I302" s="572"/>
      <c r="J302" s="572"/>
      <c r="K302" s="572"/>
      <c r="L302" s="572"/>
      <c r="M302" s="572"/>
      <c r="N302" s="572"/>
      <c r="O302" s="572"/>
      <c r="P302" s="572"/>
      <c r="Q302" s="572"/>
      <c r="R302" s="572"/>
      <c r="S302" s="572"/>
      <c r="T302" s="572"/>
      <c r="U302" s="572"/>
      <c r="V302" s="572"/>
      <c r="W302" s="572"/>
      <c r="X302" s="572"/>
      <c r="Y302" s="572"/>
      <c r="Z302" s="572"/>
    </row>
    <row r="303" spans="1:26" ht="15.75" hidden="1" customHeight="1">
      <c r="A303" s="572"/>
      <c r="B303" s="572"/>
      <c r="C303" s="572"/>
      <c r="D303" s="572"/>
      <c r="E303" s="572"/>
      <c r="F303" s="572"/>
      <c r="G303" s="572"/>
      <c r="H303" s="572"/>
      <c r="I303" s="572"/>
      <c r="J303" s="572"/>
      <c r="K303" s="572"/>
      <c r="L303" s="572"/>
      <c r="M303" s="572"/>
      <c r="N303" s="572"/>
      <c r="O303" s="572"/>
      <c r="P303" s="572"/>
      <c r="Q303" s="572"/>
      <c r="R303" s="572"/>
      <c r="S303" s="572"/>
      <c r="T303" s="572"/>
      <c r="U303" s="572"/>
      <c r="V303" s="572"/>
      <c r="W303" s="572"/>
      <c r="X303" s="572"/>
      <c r="Y303" s="572"/>
      <c r="Z303" s="572"/>
    </row>
    <row r="304" spans="1:26" ht="15.75" hidden="1" customHeight="1">
      <c r="A304" s="572"/>
      <c r="B304" s="572"/>
      <c r="C304" s="572"/>
      <c r="D304" s="572"/>
      <c r="E304" s="572"/>
      <c r="F304" s="572"/>
      <c r="G304" s="572"/>
      <c r="H304" s="572"/>
      <c r="I304" s="572"/>
      <c r="J304" s="572"/>
      <c r="K304" s="572"/>
      <c r="L304" s="572"/>
      <c r="M304" s="572"/>
      <c r="N304" s="572"/>
      <c r="O304" s="572"/>
      <c r="P304" s="572"/>
      <c r="Q304" s="572"/>
      <c r="R304" s="572"/>
      <c r="S304" s="572"/>
      <c r="T304" s="572"/>
      <c r="U304" s="572"/>
      <c r="V304" s="572"/>
      <c r="W304" s="572"/>
      <c r="X304" s="572"/>
      <c r="Y304" s="572"/>
      <c r="Z304" s="572"/>
    </row>
    <row r="305" spans="1:26" ht="15.75" hidden="1" customHeight="1">
      <c r="A305" s="572"/>
      <c r="B305" s="572"/>
      <c r="C305" s="572"/>
      <c r="D305" s="572"/>
      <c r="E305" s="572"/>
      <c r="F305" s="572"/>
      <c r="G305" s="572"/>
      <c r="H305" s="572"/>
      <c r="I305" s="572"/>
      <c r="J305" s="572"/>
      <c r="K305" s="572"/>
      <c r="L305" s="572"/>
      <c r="M305" s="572"/>
      <c r="N305" s="572"/>
      <c r="O305" s="572"/>
      <c r="P305" s="572"/>
      <c r="Q305" s="572"/>
      <c r="R305" s="572"/>
      <c r="S305" s="572"/>
      <c r="T305" s="572"/>
      <c r="U305" s="572"/>
      <c r="V305" s="572"/>
      <c r="W305" s="572"/>
      <c r="X305" s="572"/>
      <c r="Y305" s="572"/>
      <c r="Z305" s="572"/>
    </row>
    <row r="306" spans="1:26" ht="15.75" hidden="1" customHeight="1">
      <c r="A306" s="572"/>
      <c r="B306" s="572"/>
      <c r="C306" s="572"/>
      <c r="D306" s="572"/>
      <c r="E306" s="572"/>
      <c r="F306" s="572"/>
      <c r="G306" s="572"/>
      <c r="H306" s="572"/>
      <c r="I306" s="572"/>
      <c r="J306" s="572"/>
      <c r="K306" s="572"/>
      <c r="L306" s="572"/>
      <c r="M306" s="572"/>
      <c r="N306" s="572"/>
      <c r="O306" s="572"/>
      <c r="P306" s="572"/>
      <c r="Q306" s="572"/>
      <c r="R306" s="572"/>
      <c r="S306" s="572"/>
      <c r="T306" s="572"/>
      <c r="U306" s="572"/>
      <c r="V306" s="572"/>
      <c r="W306" s="572"/>
      <c r="X306" s="572"/>
      <c r="Y306" s="572"/>
      <c r="Z306" s="572"/>
    </row>
    <row r="307" spans="1:26" ht="15.75" hidden="1" customHeight="1">
      <c r="A307" s="572"/>
      <c r="B307" s="572"/>
      <c r="C307" s="572"/>
      <c r="D307" s="572"/>
      <c r="E307" s="572"/>
      <c r="F307" s="572"/>
      <c r="G307" s="572"/>
      <c r="H307" s="572"/>
      <c r="I307" s="572"/>
      <c r="J307" s="572"/>
      <c r="K307" s="572"/>
      <c r="L307" s="572"/>
      <c r="M307" s="572"/>
      <c r="N307" s="572"/>
      <c r="O307" s="572"/>
      <c r="P307" s="572"/>
      <c r="Q307" s="572"/>
      <c r="R307" s="572"/>
      <c r="S307" s="572"/>
      <c r="T307" s="572"/>
      <c r="U307" s="572"/>
      <c r="V307" s="572"/>
      <c r="W307" s="572"/>
      <c r="X307" s="572"/>
      <c r="Y307" s="572"/>
      <c r="Z307" s="572"/>
    </row>
    <row r="308" spans="1:26" ht="15.75" hidden="1" customHeight="1">
      <c r="A308" s="572"/>
      <c r="B308" s="572"/>
      <c r="C308" s="572"/>
      <c r="D308" s="572"/>
      <c r="E308" s="572"/>
      <c r="F308" s="572"/>
      <c r="G308" s="572"/>
      <c r="H308" s="572"/>
      <c r="I308" s="572"/>
      <c r="J308" s="572"/>
      <c r="K308" s="572"/>
      <c r="L308" s="572"/>
      <c r="M308" s="572"/>
      <c r="N308" s="572"/>
      <c r="O308" s="572"/>
      <c r="P308" s="572"/>
      <c r="Q308" s="572"/>
      <c r="R308" s="572"/>
      <c r="S308" s="572"/>
      <c r="T308" s="572"/>
      <c r="U308" s="572"/>
      <c r="V308" s="572"/>
      <c r="W308" s="572"/>
      <c r="X308" s="572"/>
      <c r="Y308" s="572"/>
      <c r="Z308" s="572"/>
    </row>
    <row r="309" spans="1:26" ht="15.75" hidden="1" customHeight="1">
      <c r="A309" s="572"/>
      <c r="B309" s="572"/>
      <c r="C309" s="572"/>
      <c r="D309" s="572"/>
      <c r="E309" s="572"/>
      <c r="F309" s="572"/>
      <c r="G309" s="572"/>
      <c r="H309" s="572"/>
      <c r="I309" s="572"/>
      <c r="J309" s="572"/>
      <c r="K309" s="572"/>
      <c r="L309" s="572"/>
      <c r="M309" s="572"/>
      <c r="N309" s="572"/>
      <c r="O309" s="572"/>
      <c r="P309" s="572"/>
      <c r="Q309" s="572"/>
      <c r="R309" s="572"/>
      <c r="S309" s="572"/>
      <c r="T309" s="572"/>
      <c r="U309" s="572"/>
      <c r="V309" s="572"/>
      <c r="W309" s="572"/>
      <c r="X309" s="572"/>
      <c r="Y309" s="572"/>
      <c r="Z309" s="572"/>
    </row>
    <row r="310" spans="1:26" ht="15.75" hidden="1" customHeight="1">
      <c r="A310" s="572"/>
      <c r="B310" s="572"/>
      <c r="C310" s="572"/>
      <c r="D310" s="572"/>
      <c r="E310" s="572"/>
      <c r="F310" s="572"/>
      <c r="G310" s="572"/>
      <c r="H310" s="572"/>
      <c r="I310" s="572"/>
      <c r="J310" s="572"/>
      <c r="K310" s="572"/>
      <c r="L310" s="572"/>
      <c r="M310" s="572"/>
      <c r="N310" s="572"/>
      <c r="O310" s="572"/>
      <c r="P310" s="572"/>
      <c r="Q310" s="572"/>
      <c r="R310" s="572"/>
      <c r="S310" s="572"/>
      <c r="T310" s="572"/>
      <c r="U310" s="572"/>
      <c r="V310" s="572"/>
      <c r="W310" s="572"/>
      <c r="X310" s="572"/>
      <c r="Y310" s="572"/>
      <c r="Z310" s="572"/>
    </row>
    <row r="311" spans="1:26" ht="15.75" hidden="1" customHeight="1">
      <c r="A311" s="572"/>
      <c r="B311" s="572"/>
      <c r="C311" s="572"/>
      <c r="D311" s="572"/>
      <c r="E311" s="572"/>
      <c r="F311" s="572"/>
      <c r="G311" s="572"/>
      <c r="H311" s="572"/>
      <c r="I311" s="572"/>
      <c r="J311" s="572"/>
      <c r="K311" s="572"/>
      <c r="L311" s="572"/>
      <c r="M311" s="572"/>
      <c r="N311" s="572"/>
      <c r="O311" s="572"/>
      <c r="P311" s="572"/>
      <c r="Q311" s="572"/>
      <c r="R311" s="572"/>
      <c r="S311" s="572"/>
      <c r="T311" s="572"/>
      <c r="U311" s="572"/>
      <c r="V311" s="572"/>
      <c r="W311" s="572"/>
      <c r="X311" s="572"/>
      <c r="Y311" s="572"/>
      <c r="Z311" s="572"/>
    </row>
    <row r="312" spans="1:26" ht="15.75" hidden="1" customHeight="1">
      <c r="A312" s="572"/>
      <c r="B312" s="572"/>
      <c r="C312" s="572"/>
      <c r="D312" s="572"/>
      <c r="E312" s="572"/>
      <c r="F312" s="572"/>
      <c r="G312" s="572"/>
      <c r="H312" s="572"/>
      <c r="I312" s="572"/>
      <c r="J312" s="572"/>
      <c r="K312" s="572"/>
      <c r="L312" s="572"/>
      <c r="M312" s="572"/>
      <c r="N312" s="572"/>
      <c r="O312" s="572"/>
      <c r="P312" s="572"/>
      <c r="Q312" s="572"/>
      <c r="R312" s="572"/>
      <c r="S312" s="572"/>
      <c r="T312" s="572"/>
      <c r="U312" s="572"/>
      <c r="V312" s="572"/>
      <c r="W312" s="572"/>
      <c r="X312" s="572"/>
      <c r="Y312" s="572"/>
      <c r="Z312" s="572"/>
    </row>
    <row r="313" spans="1:26" ht="15.75" hidden="1" customHeight="1">
      <c r="A313" s="572"/>
      <c r="B313" s="572"/>
      <c r="C313" s="572"/>
      <c r="D313" s="572"/>
      <c r="E313" s="572"/>
      <c r="F313" s="572"/>
      <c r="G313" s="572"/>
      <c r="H313" s="572"/>
      <c r="I313" s="572"/>
      <c r="J313" s="572"/>
      <c r="K313" s="572"/>
      <c r="L313" s="572"/>
      <c r="M313" s="572"/>
      <c r="N313" s="572"/>
      <c r="O313" s="572"/>
      <c r="P313" s="572"/>
      <c r="Q313" s="572"/>
      <c r="R313" s="572"/>
      <c r="S313" s="572"/>
      <c r="T313" s="572"/>
      <c r="U313" s="572"/>
      <c r="V313" s="572"/>
      <c r="W313" s="572"/>
      <c r="X313" s="572"/>
      <c r="Y313" s="572"/>
      <c r="Z313" s="572"/>
    </row>
    <row r="314" spans="1:26" ht="15.75" hidden="1" customHeight="1">
      <c r="A314" s="572"/>
      <c r="B314" s="572"/>
      <c r="C314" s="572"/>
      <c r="D314" s="572"/>
      <c r="E314" s="572"/>
      <c r="F314" s="572"/>
      <c r="G314" s="572"/>
      <c r="H314" s="572"/>
      <c r="I314" s="572"/>
      <c r="J314" s="572"/>
      <c r="K314" s="572"/>
      <c r="L314" s="572"/>
      <c r="M314" s="572"/>
      <c r="N314" s="572"/>
      <c r="O314" s="572"/>
      <c r="P314" s="572"/>
      <c r="Q314" s="572"/>
      <c r="R314" s="572"/>
      <c r="S314" s="572"/>
      <c r="T314" s="572"/>
      <c r="U314" s="572"/>
      <c r="V314" s="572"/>
      <c r="W314" s="572"/>
      <c r="X314" s="572"/>
      <c r="Y314" s="572"/>
      <c r="Z314" s="572"/>
    </row>
    <row r="315" spans="1:26" ht="15.75" hidden="1" customHeight="1">
      <c r="A315" s="572"/>
      <c r="B315" s="572"/>
      <c r="C315" s="572"/>
      <c r="D315" s="572"/>
      <c r="E315" s="572"/>
      <c r="F315" s="572"/>
      <c r="G315" s="572"/>
      <c r="H315" s="572"/>
      <c r="I315" s="572"/>
      <c r="J315" s="572"/>
      <c r="K315" s="572"/>
      <c r="L315" s="572"/>
      <c r="M315" s="572"/>
      <c r="N315" s="572"/>
      <c r="O315" s="572"/>
      <c r="P315" s="572"/>
      <c r="Q315" s="572"/>
      <c r="R315" s="572"/>
      <c r="S315" s="572"/>
      <c r="T315" s="572"/>
      <c r="U315" s="572"/>
      <c r="V315" s="572"/>
      <c r="W315" s="572"/>
      <c r="X315" s="572"/>
      <c r="Y315" s="572"/>
      <c r="Z315" s="572"/>
    </row>
    <row r="316" spans="1:26" ht="15.75" hidden="1" customHeight="1">
      <c r="A316" s="572"/>
      <c r="B316" s="572"/>
      <c r="C316" s="572"/>
      <c r="D316" s="572"/>
      <c r="E316" s="572"/>
      <c r="F316" s="572"/>
      <c r="G316" s="572"/>
      <c r="H316" s="572"/>
      <c r="I316" s="572"/>
      <c r="J316" s="572"/>
      <c r="K316" s="572"/>
      <c r="L316" s="572"/>
      <c r="M316" s="572"/>
      <c r="N316" s="572"/>
      <c r="O316" s="572"/>
      <c r="P316" s="572"/>
      <c r="Q316" s="572"/>
      <c r="R316" s="572"/>
      <c r="S316" s="572"/>
      <c r="T316" s="572"/>
      <c r="U316" s="572"/>
      <c r="V316" s="572"/>
      <c r="W316" s="572"/>
      <c r="X316" s="572"/>
      <c r="Y316" s="572"/>
      <c r="Z316" s="572"/>
    </row>
    <row r="317" spans="1:26" ht="15.75" hidden="1" customHeight="1">
      <c r="A317" s="572"/>
      <c r="B317" s="572"/>
      <c r="C317" s="572"/>
      <c r="D317" s="572"/>
      <c r="E317" s="572"/>
      <c r="F317" s="572"/>
      <c r="G317" s="572"/>
      <c r="H317" s="572"/>
      <c r="I317" s="572"/>
      <c r="J317" s="572"/>
      <c r="K317" s="572"/>
      <c r="L317" s="572"/>
      <c r="M317" s="572"/>
      <c r="N317" s="572"/>
      <c r="O317" s="572"/>
      <c r="P317" s="572"/>
      <c r="Q317" s="572"/>
      <c r="R317" s="572"/>
      <c r="S317" s="572"/>
      <c r="T317" s="572"/>
      <c r="U317" s="572"/>
      <c r="V317" s="572"/>
      <c r="W317" s="572"/>
      <c r="X317" s="572"/>
      <c r="Y317" s="572"/>
      <c r="Z317" s="572"/>
    </row>
    <row r="318" spans="1:26" ht="15.75" hidden="1" customHeight="1">
      <c r="A318" s="572"/>
      <c r="B318" s="572"/>
      <c r="C318" s="572"/>
      <c r="D318" s="572"/>
      <c r="E318" s="572"/>
      <c r="F318" s="572"/>
      <c r="G318" s="572"/>
      <c r="H318" s="572"/>
      <c r="I318" s="572"/>
      <c r="J318" s="572"/>
      <c r="K318" s="572"/>
      <c r="L318" s="572"/>
      <c r="M318" s="572"/>
      <c r="N318" s="572"/>
      <c r="O318" s="572"/>
      <c r="P318" s="572"/>
      <c r="Q318" s="572"/>
      <c r="R318" s="572"/>
      <c r="S318" s="572"/>
      <c r="T318" s="572"/>
      <c r="U318" s="572"/>
      <c r="V318" s="572"/>
      <c r="W318" s="572"/>
      <c r="X318" s="572"/>
      <c r="Y318" s="572"/>
      <c r="Z318" s="572"/>
    </row>
    <row r="319" spans="1:26" ht="15.75" hidden="1" customHeight="1">
      <c r="A319" s="572"/>
      <c r="B319" s="572"/>
      <c r="C319" s="572"/>
      <c r="D319" s="572"/>
      <c r="E319" s="572"/>
      <c r="F319" s="572"/>
      <c r="G319" s="572"/>
      <c r="H319" s="572"/>
      <c r="I319" s="572"/>
      <c r="J319" s="572"/>
      <c r="K319" s="572"/>
      <c r="L319" s="572"/>
      <c r="M319" s="572"/>
      <c r="N319" s="572"/>
      <c r="O319" s="572"/>
      <c r="P319" s="572"/>
      <c r="Q319" s="572"/>
      <c r="R319" s="572"/>
      <c r="S319" s="572"/>
      <c r="T319" s="572"/>
      <c r="U319" s="572"/>
      <c r="V319" s="572"/>
      <c r="W319" s="572"/>
      <c r="X319" s="572"/>
      <c r="Y319" s="572"/>
      <c r="Z319" s="572"/>
    </row>
    <row r="320" spans="1:26" ht="15.75" hidden="1" customHeight="1">
      <c r="A320" s="572"/>
      <c r="B320" s="572"/>
      <c r="C320" s="572"/>
      <c r="D320" s="572"/>
      <c r="E320" s="572"/>
      <c r="F320" s="572"/>
      <c r="G320" s="572"/>
      <c r="H320" s="572"/>
      <c r="I320" s="572"/>
      <c r="J320" s="572"/>
      <c r="K320" s="572"/>
      <c r="L320" s="572"/>
      <c r="M320" s="572"/>
      <c r="N320" s="572"/>
      <c r="O320" s="572"/>
      <c r="P320" s="572"/>
      <c r="Q320" s="572"/>
      <c r="R320" s="572"/>
      <c r="S320" s="572"/>
      <c r="T320" s="572"/>
      <c r="U320" s="572"/>
      <c r="V320" s="572"/>
      <c r="W320" s="572"/>
      <c r="X320" s="572"/>
      <c r="Y320" s="572"/>
      <c r="Z320" s="572"/>
    </row>
    <row r="321" spans="1:26" ht="15.75" hidden="1" customHeight="1">
      <c r="A321" s="572"/>
      <c r="B321" s="572"/>
      <c r="C321" s="572"/>
      <c r="D321" s="572"/>
      <c r="E321" s="572"/>
      <c r="F321" s="572"/>
      <c r="G321" s="572"/>
      <c r="H321" s="572"/>
      <c r="I321" s="572"/>
      <c r="J321" s="572"/>
      <c r="K321" s="572"/>
      <c r="L321" s="572"/>
      <c r="M321" s="572"/>
      <c r="N321" s="572"/>
      <c r="O321" s="572"/>
      <c r="P321" s="572"/>
      <c r="Q321" s="572"/>
      <c r="R321" s="572"/>
      <c r="S321" s="572"/>
      <c r="T321" s="572"/>
      <c r="U321" s="572"/>
      <c r="V321" s="572"/>
      <c r="W321" s="572"/>
      <c r="X321" s="572"/>
      <c r="Y321" s="572"/>
      <c r="Z321" s="572"/>
    </row>
    <row r="322" spans="1:26" ht="15.75" hidden="1" customHeight="1">
      <c r="A322" s="572"/>
      <c r="B322" s="572"/>
      <c r="C322" s="572"/>
      <c r="D322" s="572"/>
      <c r="E322" s="572"/>
      <c r="F322" s="572"/>
      <c r="G322" s="572"/>
      <c r="H322" s="572"/>
      <c r="I322" s="572"/>
      <c r="J322" s="572"/>
      <c r="K322" s="572"/>
      <c r="L322" s="572"/>
      <c r="M322" s="572"/>
      <c r="N322" s="572"/>
      <c r="O322" s="572"/>
      <c r="P322" s="572"/>
      <c r="Q322" s="572"/>
      <c r="R322" s="572"/>
      <c r="S322" s="572"/>
      <c r="T322" s="572"/>
      <c r="U322" s="572"/>
      <c r="V322" s="572"/>
      <c r="W322" s="572"/>
      <c r="X322" s="572"/>
      <c r="Y322" s="572"/>
      <c r="Z322" s="572"/>
    </row>
    <row r="323" spans="1:26" ht="15.75" hidden="1" customHeight="1">
      <c r="A323" s="572"/>
      <c r="B323" s="572"/>
      <c r="C323" s="572"/>
      <c r="D323" s="572"/>
      <c r="E323" s="572"/>
      <c r="F323" s="572"/>
      <c r="G323" s="572"/>
      <c r="H323" s="572"/>
      <c r="I323" s="572"/>
      <c r="J323" s="572"/>
      <c r="K323" s="572"/>
      <c r="L323" s="572"/>
      <c r="M323" s="572"/>
      <c r="N323" s="572"/>
      <c r="O323" s="572"/>
      <c r="P323" s="572"/>
      <c r="Q323" s="572"/>
      <c r="R323" s="572"/>
      <c r="S323" s="572"/>
      <c r="T323" s="572"/>
      <c r="U323" s="572"/>
      <c r="V323" s="572"/>
      <c r="W323" s="572"/>
      <c r="X323" s="572"/>
      <c r="Y323" s="572"/>
      <c r="Z323" s="572"/>
    </row>
    <row r="324" spans="1:26" ht="15.75" hidden="1" customHeight="1">
      <c r="A324" s="572"/>
      <c r="B324" s="572"/>
      <c r="C324" s="572"/>
      <c r="D324" s="572"/>
      <c r="E324" s="572"/>
      <c r="F324" s="572"/>
      <c r="G324" s="572"/>
      <c r="H324" s="572"/>
      <c r="I324" s="572"/>
      <c r="J324" s="572"/>
      <c r="K324" s="572"/>
      <c r="L324" s="572"/>
      <c r="M324" s="572"/>
      <c r="N324" s="572"/>
      <c r="O324" s="572"/>
      <c r="P324" s="572"/>
      <c r="Q324" s="572"/>
      <c r="R324" s="572"/>
      <c r="S324" s="572"/>
      <c r="T324" s="572"/>
      <c r="U324" s="572"/>
      <c r="V324" s="572"/>
      <c r="W324" s="572"/>
      <c r="X324" s="572"/>
      <c r="Y324" s="572"/>
      <c r="Z324" s="572"/>
    </row>
    <row r="325" spans="1:26" ht="15.75" hidden="1" customHeight="1">
      <c r="A325" s="572"/>
      <c r="B325" s="572"/>
      <c r="C325" s="572"/>
      <c r="D325" s="572"/>
      <c r="E325" s="572"/>
      <c r="F325" s="572"/>
      <c r="G325" s="572"/>
      <c r="H325" s="572"/>
      <c r="I325" s="572"/>
      <c r="J325" s="572"/>
      <c r="K325" s="572"/>
      <c r="L325" s="572"/>
      <c r="M325" s="572"/>
      <c r="N325" s="572"/>
      <c r="O325" s="572"/>
      <c r="P325" s="572"/>
      <c r="Q325" s="572"/>
      <c r="R325" s="572"/>
      <c r="S325" s="572"/>
      <c r="T325" s="572"/>
      <c r="U325" s="572"/>
      <c r="V325" s="572"/>
      <c r="W325" s="572"/>
      <c r="X325" s="572"/>
      <c r="Y325" s="572"/>
      <c r="Z325" s="572"/>
    </row>
    <row r="326" spans="1:26" ht="15.75" hidden="1" customHeight="1">
      <c r="A326" s="572"/>
      <c r="B326" s="572"/>
      <c r="C326" s="572"/>
      <c r="D326" s="572"/>
      <c r="E326" s="572"/>
      <c r="F326" s="572"/>
      <c r="G326" s="572"/>
      <c r="H326" s="572"/>
      <c r="I326" s="572"/>
      <c r="J326" s="572"/>
      <c r="K326" s="572"/>
      <c r="L326" s="572"/>
      <c r="M326" s="572"/>
      <c r="N326" s="572"/>
      <c r="O326" s="572"/>
      <c r="P326" s="572"/>
      <c r="Q326" s="572"/>
      <c r="R326" s="572"/>
      <c r="S326" s="572"/>
      <c r="T326" s="572"/>
      <c r="U326" s="572"/>
      <c r="V326" s="572"/>
      <c r="W326" s="572"/>
      <c r="X326" s="572"/>
      <c r="Y326" s="572"/>
      <c r="Z326" s="572"/>
    </row>
    <row r="327" spans="1:26" ht="15.75" hidden="1" customHeight="1">
      <c r="A327" s="572"/>
      <c r="B327" s="572"/>
      <c r="C327" s="572"/>
      <c r="D327" s="572"/>
      <c r="E327" s="572"/>
      <c r="F327" s="572"/>
      <c r="G327" s="572"/>
      <c r="H327" s="572"/>
      <c r="I327" s="572"/>
      <c r="J327" s="572"/>
      <c r="K327" s="572"/>
      <c r="L327" s="572"/>
      <c r="M327" s="572"/>
      <c r="N327" s="572"/>
      <c r="O327" s="572"/>
      <c r="P327" s="572"/>
      <c r="Q327" s="572"/>
      <c r="R327" s="572"/>
      <c r="S327" s="572"/>
      <c r="T327" s="572"/>
      <c r="U327" s="572"/>
      <c r="V327" s="572"/>
      <c r="W327" s="572"/>
      <c r="X327" s="572"/>
      <c r="Y327" s="572"/>
      <c r="Z327" s="572"/>
    </row>
    <row r="328" spans="1:26" ht="15.75" hidden="1" customHeight="1">
      <c r="A328" s="572"/>
      <c r="B328" s="572"/>
      <c r="C328" s="572"/>
      <c r="D328" s="572"/>
      <c r="E328" s="572"/>
      <c r="F328" s="572"/>
      <c r="G328" s="572"/>
      <c r="H328" s="572"/>
      <c r="I328" s="572"/>
      <c r="J328" s="572"/>
      <c r="K328" s="572"/>
      <c r="L328" s="572"/>
      <c r="M328" s="572"/>
      <c r="N328" s="572"/>
      <c r="O328" s="572"/>
      <c r="P328" s="572"/>
      <c r="Q328" s="572"/>
      <c r="R328" s="572"/>
      <c r="S328" s="572"/>
      <c r="T328" s="572"/>
      <c r="U328" s="572"/>
      <c r="V328" s="572"/>
      <c r="W328" s="572"/>
      <c r="X328" s="572"/>
      <c r="Y328" s="572"/>
      <c r="Z328" s="572"/>
    </row>
    <row r="329" spans="1:26" ht="15.75" hidden="1" customHeight="1">
      <c r="A329" s="572"/>
      <c r="B329" s="572"/>
      <c r="C329" s="572"/>
      <c r="D329" s="572"/>
      <c r="E329" s="572"/>
      <c r="F329" s="572"/>
      <c r="G329" s="572"/>
      <c r="H329" s="572"/>
      <c r="I329" s="572"/>
      <c r="J329" s="572"/>
      <c r="K329" s="572"/>
      <c r="L329" s="572"/>
      <c r="M329" s="572"/>
      <c r="N329" s="572"/>
      <c r="O329" s="572"/>
      <c r="P329" s="572"/>
      <c r="Q329" s="572"/>
      <c r="R329" s="572"/>
      <c r="S329" s="572"/>
      <c r="T329" s="572"/>
      <c r="U329" s="572"/>
      <c r="V329" s="572"/>
      <c r="W329" s="572"/>
      <c r="X329" s="572"/>
      <c r="Y329" s="572"/>
      <c r="Z329" s="572"/>
    </row>
    <row r="330" spans="1:26" ht="15.75" hidden="1" customHeight="1">
      <c r="A330" s="572"/>
      <c r="B330" s="572"/>
      <c r="C330" s="572"/>
      <c r="D330" s="572"/>
      <c r="E330" s="572"/>
      <c r="F330" s="572"/>
      <c r="G330" s="572"/>
      <c r="H330" s="572"/>
      <c r="I330" s="572"/>
      <c r="J330" s="572"/>
      <c r="K330" s="572"/>
      <c r="L330" s="572"/>
      <c r="M330" s="572"/>
      <c r="N330" s="572"/>
      <c r="O330" s="572"/>
      <c r="P330" s="572"/>
      <c r="Q330" s="572"/>
      <c r="R330" s="572"/>
      <c r="S330" s="572"/>
      <c r="T330" s="572"/>
      <c r="U330" s="572"/>
      <c r="V330" s="572"/>
      <c r="W330" s="572"/>
      <c r="X330" s="572"/>
      <c r="Y330" s="572"/>
      <c r="Z330" s="572"/>
    </row>
    <row r="331" spans="1:26" ht="15.75" hidden="1" customHeight="1">
      <c r="A331" s="572"/>
      <c r="B331" s="572"/>
      <c r="C331" s="572"/>
      <c r="D331" s="572"/>
      <c r="E331" s="572"/>
      <c r="F331" s="572"/>
      <c r="G331" s="572"/>
      <c r="H331" s="572"/>
      <c r="I331" s="572"/>
      <c r="J331" s="572"/>
      <c r="K331" s="572"/>
      <c r="L331" s="572"/>
      <c r="M331" s="572"/>
      <c r="N331" s="572"/>
      <c r="O331" s="572"/>
      <c r="P331" s="572"/>
      <c r="Q331" s="572"/>
      <c r="R331" s="572"/>
      <c r="S331" s="572"/>
      <c r="T331" s="572"/>
      <c r="U331" s="572"/>
      <c r="V331" s="572"/>
      <c r="W331" s="572"/>
      <c r="X331" s="572"/>
      <c r="Y331" s="572"/>
      <c r="Z331" s="572"/>
    </row>
    <row r="332" spans="1:26" ht="15.75" hidden="1" customHeight="1">
      <c r="A332" s="572"/>
      <c r="B332" s="572"/>
      <c r="C332" s="572"/>
      <c r="D332" s="572"/>
      <c r="E332" s="572"/>
      <c r="F332" s="572"/>
      <c r="G332" s="572"/>
      <c r="H332" s="572"/>
      <c r="I332" s="572"/>
      <c r="J332" s="572"/>
      <c r="K332" s="572"/>
      <c r="L332" s="572"/>
      <c r="M332" s="572"/>
      <c r="N332" s="572"/>
      <c r="O332" s="572"/>
      <c r="P332" s="572"/>
      <c r="Q332" s="572"/>
      <c r="R332" s="572"/>
      <c r="S332" s="572"/>
      <c r="T332" s="572"/>
      <c r="U332" s="572"/>
      <c r="V332" s="572"/>
      <c r="W332" s="572"/>
      <c r="X332" s="572"/>
      <c r="Y332" s="572"/>
      <c r="Z332" s="572"/>
    </row>
    <row r="333" spans="1:26" ht="15.75" hidden="1" customHeight="1">
      <c r="A333" s="572"/>
      <c r="B333" s="572"/>
      <c r="C333" s="572"/>
      <c r="D333" s="572"/>
      <c r="E333" s="572"/>
      <c r="F333" s="572"/>
      <c r="G333" s="572"/>
      <c r="H333" s="572"/>
      <c r="I333" s="572"/>
      <c r="J333" s="572"/>
      <c r="K333" s="572"/>
      <c r="L333" s="572"/>
      <c r="M333" s="572"/>
      <c r="N333" s="572"/>
      <c r="O333" s="572"/>
      <c r="P333" s="572"/>
      <c r="Q333" s="572"/>
      <c r="R333" s="572"/>
      <c r="S333" s="572"/>
      <c r="T333" s="572"/>
      <c r="U333" s="572"/>
      <c r="V333" s="572"/>
      <c r="W333" s="572"/>
      <c r="X333" s="572"/>
      <c r="Y333" s="572"/>
      <c r="Z333" s="572"/>
    </row>
    <row r="334" spans="1:26" ht="15.75" hidden="1" customHeight="1">
      <c r="A334" s="572"/>
      <c r="B334" s="572"/>
      <c r="C334" s="572"/>
      <c r="D334" s="572"/>
      <c r="E334" s="572"/>
      <c r="F334" s="572"/>
      <c r="G334" s="572"/>
      <c r="H334" s="572"/>
      <c r="I334" s="572"/>
      <c r="J334" s="572"/>
      <c r="K334" s="572"/>
      <c r="L334" s="572"/>
      <c r="M334" s="572"/>
      <c r="N334" s="572"/>
      <c r="O334" s="572"/>
      <c r="P334" s="572"/>
      <c r="Q334" s="572"/>
      <c r="R334" s="572"/>
      <c r="S334" s="572"/>
      <c r="T334" s="572"/>
      <c r="U334" s="572"/>
      <c r="V334" s="572"/>
      <c r="W334" s="572"/>
      <c r="X334" s="572"/>
      <c r="Y334" s="572"/>
      <c r="Z334" s="572"/>
    </row>
    <row r="335" spans="1:26" ht="15.75" hidden="1" customHeight="1">
      <c r="A335" s="572"/>
      <c r="B335" s="572"/>
      <c r="C335" s="572"/>
      <c r="D335" s="572"/>
      <c r="E335" s="572"/>
      <c r="F335" s="572"/>
      <c r="G335" s="572"/>
      <c r="H335" s="572"/>
      <c r="I335" s="572"/>
      <c r="J335" s="572"/>
      <c r="K335" s="572"/>
      <c r="L335" s="572"/>
      <c r="M335" s="572"/>
      <c r="N335" s="572"/>
      <c r="O335" s="572"/>
      <c r="P335" s="572"/>
      <c r="Q335" s="572"/>
      <c r="R335" s="572"/>
      <c r="S335" s="572"/>
      <c r="T335" s="572"/>
      <c r="U335" s="572"/>
      <c r="V335" s="572"/>
      <c r="W335" s="572"/>
      <c r="X335" s="572"/>
      <c r="Y335" s="572"/>
      <c r="Z335" s="572"/>
    </row>
    <row r="336" spans="1:26" ht="15.75" hidden="1" customHeight="1">
      <c r="A336" s="572"/>
      <c r="B336" s="572"/>
      <c r="C336" s="572"/>
      <c r="D336" s="572"/>
      <c r="E336" s="572"/>
      <c r="F336" s="572"/>
      <c r="G336" s="572"/>
      <c r="H336" s="572"/>
      <c r="I336" s="572"/>
      <c r="J336" s="572"/>
      <c r="K336" s="572"/>
      <c r="L336" s="572"/>
      <c r="M336" s="572"/>
      <c r="N336" s="572"/>
      <c r="O336" s="572"/>
      <c r="P336" s="572"/>
      <c r="Q336" s="572"/>
      <c r="R336" s="572"/>
      <c r="S336" s="572"/>
      <c r="T336" s="572"/>
      <c r="U336" s="572"/>
      <c r="V336" s="572"/>
      <c r="W336" s="572"/>
      <c r="X336" s="572"/>
      <c r="Y336" s="572"/>
      <c r="Z336" s="572"/>
    </row>
    <row r="337" spans="1:26" ht="15.75" hidden="1" customHeight="1">
      <c r="A337" s="572"/>
      <c r="B337" s="572"/>
      <c r="C337" s="572"/>
      <c r="D337" s="572"/>
      <c r="E337" s="572"/>
      <c r="F337" s="572"/>
      <c r="G337" s="572"/>
      <c r="H337" s="572"/>
      <c r="I337" s="572"/>
      <c r="J337" s="572"/>
      <c r="K337" s="572"/>
      <c r="L337" s="572"/>
      <c r="M337" s="572"/>
      <c r="N337" s="572"/>
      <c r="O337" s="572"/>
      <c r="P337" s="572"/>
      <c r="Q337" s="572"/>
      <c r="R337" s="572"/>
      <c r="S337" s="572"/>
      <c r="T337" s="572"/>
      <c r="U337" s="572"/>
      <c r="V337" s="572"/>
      <c r="W337" s="572"/>
      <c r="X337" s="572"/>
      <c r="Y337" s="572"/>
      <c r="Z337" s="572"/>
    </row>
    <row r="338" spans="1:26" ht="15.75" hidden="1" customHeight="1">
      <c r="A338" s="572"/>
      <c r="B338" s="572"/>
      <c r="C338" s="572"/>
      <c r="D338" s="572"/>
      <c r="E338" s="572"/>
      <c r="F338" s="572"/>
      <c r="G338" s="572"/>
      <c r="H338" s="572"/>
      <c r="I338" s="572"/>
      <c r="J338" s="572"/>
      <c r="K338" s="572"/>
      <c r="L338" s="572"/>
      <c r="M338" s="572"/>
      <c r="N338" s="572"/>
      <c r="O338" s="572"/>
      <c r="P338" s="572"/>
      <c r="Q338" s="572"/>
      <c r="R338" s="572"/>
      <c r="S338" s="572"/>
      <c r="T338" s="572"/>
      <c r="U338" s="572"/>
      <c r="V338" s="572"/>
      <c r="W338" s="572"/>
      <c r="X338" s="572"/>
      <c r="Y338" s="572"/>
      <c r="Z338" s="572"/>
    </row>
    <row r="339" spans="1:26" ht="15.75" hidden="1" customHeight="1">
      <c r="A339" s="572"/>
      <c r="B339" s="572"/>
      <c r="C339" s="572"/>
      <c r="D339" s="572"/>
      <c r="E339" s="572"/>
      <c r="F339" s="572"/>
      <c r="G339" s="572"/>
      <c r="H339" s="572"/>
      <c r="I339" s="572"/>
      <c r="J339" s="572"/>
      <c r="K339" s="572"/>
      <c r="L339" s="572"/>
      <c r="M339" s="572"/>
      <c r="N339" s="572"/>
      <c r="O339" s="572"/>
      <c r="P339" s="572"/>
      <c r="Q339" s="572"/>
      <c r="R339" s="572"/>
      <c r="S339" s="572"/>
      <c r="T339" s="572"/>
      <c r="U339" s="572"/>
      <c r="V339" s="572"/>
      <c r="W339" s="572"/>
      <c r="X339" s="572"/>
      <c r="Y339" s="572"/>
      <c r="Z339" s="572"/>
    </row>
    <row r="340" spans="1:26" ht="15.75" hidden="1" customHeight="1">
      <c r="A340" s="572"/>
      <c r="B340" s="572"/>
      <c r="C340" s="572"/>
      <c r="D340" s="572"/>
      <c r="E340" s="572"/>
      <c r="F340" s="572"/>
      <c r="G340" s="572"/>
      <c r="H340" s="572"/>
      <c r="I340" s="572"/>
      <c r="J340" s="572"/>
      <c r="K340" s="572"/>
      <c r="L340" s="572"/>
      <c r="M340" s="572"/>
      <c r="N340" s="572"/>
      <c r="O340" s="572"/>
      <c r="P340" s="572"/>
      <c r="Q340" s="572"/>
      <c r="R340" s="572"/>
      <c r="S340" s="572"/>
      <c r="T340" s="572"/>
      <c r="U340" s="572"/>
      <c r="V340" s="572"/>
      <c r="W340" s="572"/>
      <c r="X340" s="572"/>
      <c r="Y340" s="572"/>
      <c r="Z340" s="572"/>
    </row>
    <row r="341" spans="1:26" ht="15.75" hidden="1" customHeight="1">
      <c r="A341" s="572"/>
      <c r="B341" s="572"/>
      <c r="C341" s="572"/>
      <c r="D341" s="572"/>
      <c r="E341" s="572"/>
      <c r="F341" s="572"/>
      <c r="G341" s="572"/>
      <c r="H341" s="572"/>
      <c r="I341" s="572"/>
      <c r="J341" s="572"/>
      <c r="K341" s="572"/>
      <c r="L341" s="572"/>
      <c r="M341" s="572"/>
      <c r="N341" s="572"/>
      <c r="O341" s="572"/>
      <c r="P341" s="572"/>
      <c r="Q341" s="572"/>
      <c r="R341" s="572"/>
      <c r="S341" s="572"/>
      <c r="T341" s="572"/>
      <c r="U341" s="572"/>
      <c r="V341" s="572"/>
      <c r="W341" s="572"/>
      <c r="X341" s="572"/>
      <c r="Y341" s="572"/>
      <c r="Z341" s="572"/>
    </row>
    <row r="342" spans="1:26" ht="15.75" hidden="1" customHeight="1">
      <c r="A342" s="572"/>
      <c r="B342" s="572"/>
      <c r="C342" s="572"/>
      <c r="D342" s="572"/>
      <c r="E342" s="572"/>
      <c r="F342" s="572"/>
      <c r="G342" s="572"/>
      <c r="H342" s="572"/>
      <c r="I342" s="572"/>
      <c r="J342" s="572"/>
      <c r="K342" s="572"/>
      <c r="L342" s="572"/>
      <c r="M342" s="572"/>
      <c r="N342" s="572"/>
      <c r="O342" s="572"/>
      <c r="P342" s="572"/>
      <c r="Q342" s="572"/>
      <c r="R342" s="572"/>
      <c r="S342" s="572"/>
      <c r="T342" s="572"/>
      <c r="U342" s="572"/>
      <c r="V342" s="572"/>
      <c r="W342" s="572"/>
      <c r="X342" s="572"/>
      <c r="Y342" s="572"/>
      <c r="Z342" s="572"/>
    </row>
    <row r="343" spans="1:26" ht="15.75" hidden="1" customHeight="1">
      <c r="A343" s="572"/>
      <c r="B343" s="572"/>
      <c r="C343" s="572"/>
      <c r="D343" s="572"/>
      <c r="E343" s="572"/>
      <c r="F343" s="572"/>
      <c r="G343" s="572"/>
      <c r="H343" s="572"/>
      <c r="I343" s="572"/>
      <c r="J343" s="572"/>
      <c r="K343" s="572"/>
      <c r="L343" s="572"/>
      <c r="M343" s="572"/>
      <c r="N343" s="572"/>
      <c r="O343" s="572"/>
      <c r="P343" s="572"/>
      <c r="Q343" s="572"/>
      <c r="R343" s="572"/>
      <c r="S343" s="572"/>
      <c r="T343" s="572"/>
      <c r="U343" s="572"/>
      <c r="V343" s="572"/>
      <c r="W343" s="572"/>
      <c r="X343" s="572"/>
      <c r="Y343" s="572"/>
      <c r="Z343" s="572"/>
    </row>
    <row r="344" spans="1:26" ht="15.75" hidden="1" customHeight="1">
      <c r="A344" s="572"/>
      <c r="B344" s="572"/>
      <c r="C344" s="572"/>
      <c r="D344" s="572"/>
      <c r="E344" s="572"/>
      <c r="F344" s="572"/>
      <c r="G344" s="572"/>
      <c r="H344" s="572"/>
      <c r="I344" s="572"/>
      <c r="J344" s="572"/>
      <c r="K344" s="572"/>
      <c r="L344" s="572"/>
      <c r="M344" s="572"/>
      <c r="N344" s="572"/>
      <c r="O344" s="572"/>
      <c r="P344" s="572"/>
      <c r="Q344" s="572"/>
      <c r="R344" s="572"/>
      <c r="S344" s="572"/>
      <c r="T344" s="572"/>
      <c r="U344" s="572"/>
      <c r="V344" s="572"/>
      <c r="W344" s="572"/>
      <c r="X344" s="572"/>
      <c r="Y344" s="572"/>
      <c r="Z344" s="572"/>
    </row>
    <row r="345" spans="1:26" ht="15.75" hidden="1" customHeight="1">
      <c r="A345" s="572"/>
      <c r="B345" s="572"/>
      <c r="C345" s="572"/>
      <c r="D345" s="572"/>
      <c r="E345" s="572"/>
      <c r="F345" s="572"/>
      <c r="G345" s="572"/>
      <c r="H345" s="572"/>
      <c r="I345" s="572"/>
      <c r="J345" s="572"/>
      <c r="K345" s="572"/>
      <c r="L345" s="572"/>
      <c r="M345" s="572"/>
      <c r="N345" s="572"/>
      <c r="O345" s="572"/>
      <c r="P345" s="572"/>
      <c r="Q345" s="572"/>
      <c r="R345" s="572"/>
      <c r="S345" s="572"/>
      <c r="T345" s="572"/>
      <c r="U345" s="572"/>
      <c r="V345" s="572"/>
      <c r="W345" s="572"/>
      <c r="X345" s="572"/>
      <c r="Y345" s="572"/>
      <c r="Z345" s="572"/>
    </row>
    <row r="346" spans="1:26" ht="15.75" hidden="1" customHeight="1">
      <c r="A346" s="572"/>
      <c r="B346" s="572"/>
      <c r="C346" s="572"/>
      <c r="D346" s="572"/>
      <c r="E346" s="572"/>
      <c r="F346" s="572"/>
      <c r="G346" s="572"/>
      <c r="H346" s="572"/>
      <c r="I346" s="572"/>
      <c r="J346" s="572"/>
      <c r="K346" s="572"/>
      <c r="L346" s="572"/>
      <c r="M346" s="572"/>
      <c r="N346" s="572"/>
      <c r="O346" s="572"/>
      <c r="P346" s="572"/>
      <c r="Q346" s="572"/>
      <c r="R346" s="572"/>
      <c r="S346" s="572"/>
      <c r="T346" s="572"/>
      <c r="U346" s="572"/>
      <c r="V346" s="572"/>
      <c r="W346" s="572"/>
      <c r="X346" s="572"/>
      <c r="Y346" s="572"/>
      <c r="Z346" s="572"/>
    </row>
    <row r="347" spans="1:26" ht="15.75" hidden="1" customHeight="1">
      <c r="A347" s="572"/>
      <c r="B347" s="572"/>
      <c r="C347" s="572"/>
      <c r="D347" s="572"/>
      <c r="E347" s="572"/>
      <c r="F347" s="572"/>
      <c r="G347" s="572"/>
      <c r="H347" s="572"/>
      <c r="I347" s="572"/>
      <c r="J347" s="572"/>
      <c r="K347" s="572"/>
      <c r="L347" s="572"/>
      <c r="M347" s="572"/>
      <c r="N347" s="572"/>
      <c r="O347" s="572"/>
      <c r="P347" s="572"/>
      <c r="Q347" s="572"/>
      <c r="R347" s="572"/>
      <c r="S347" s="572"/>
      <c r="T347" s="572"/>
      <c r="U347" s="572"/>
      <c r="V347" s="572"/>
      <c r="W347" s="572"/>
      <c r="X347" s="572"/>
      <c r="Y347" s="572"/>
      <c r="Z347" s="572"/>
    </row>
    <row r="348" spans="1:26" ht="15.75" hidden="1" customHeight="1">
      <c r="A348" s="572"/>
      <c r="B348" s="572"/>
      <c r="C348" s="572"/>
      <c r="D348" s="572"/>
      <c r="E348" s="572"/>
      <c r="F348" s="572"/>
      <c r="G348" s="572"/>
      <c r="H348" s="572"/>
      <c r="I348" s="572"/>
      <c r="J348" s="572"/>
      <c r="K348" s="572"/>
      <c r="L348" s="572"/>
      <c r="M348" s="572"/>
      <c r="N348" s="572"/>
      <c r="O348" s="572"/>
      <c r="P348" s="572"/>
      <c r="Q348" s="572"/>
      <c r="R348" s="572"/>
      <c r="S348" s="572"/>
      <c r="T348" s="572"/>
      <c r="U348" s="572"/>
      <c r="V348" s="572"/>
      <c r="W348" s="572"/>
      <c r="X348" s="572"/>
      <c r="Y348" s="572"/>
      <c r="Z348" s="572"/>
    </row>
    <row r="349" spans="1:26" ht="15.75" hidden="1" customHeight="1">
      <c r="A349" s="572"/>
      <c r="B349" s="572"/>
      <c r="C349" s="572"/>
      <c r="D349" s="572"/>
      <c r="E349" s="572"/>
      <c r="F349" s="572"/>
      <c r="G349" s="572"/>
      <c r="H349" s="572"/>
      <c r="I349" s="572"/>
      <c r="J349" s="572"/>
      <c r="K349" s="572"/>
      <c r="L349" s="572"/>
      <c r="M349" s="572"/>
      <c r="N349" s="572"/>
      <c r="O349" s="572"/>
      <c r="P349" s="572"/>
      <c r="Q349" s="572"/>
      <c r="R349" s="572"/>
      <c r="S349" s="572"/>
      <c r="T349" s="572"/>
      <c r="U349" s="572"/>
      <c r="V349" s="572"/>
      <c r="W349" s="572"/>
      <c r="X349" s="572"/>
      <c r="Y349" s="572"/>
      <c r="Z349" s="572"/>
    </row>
    <row r="350" spans="1:26" ht="15.75" hidden="1" customHeight="1">
      <c r="A350" s="572"/>
      <c r="B350" s="572"/>
      <c r="C350" s="572"/>
      <c r="D350" s="572"/>
      <c r="E350" s="572"/>
      <c r="F350" s="572"/>
      <c r="G350" s="572"/>
      <c r="H350" s="572"/>
      <c r="I350" s="572"/>
      <c r="J350" s="572"/>
      <c r="K350" s="572"/>
      <c r="L350" s="572"/>
      <c r="M350" s="572"/>
      <c r="N350" s="572"/>
      <c r="O350" s="572"/>
      <c r="P350" s="572"/>
      <c r="Q350" s="572"/>
      <c r="R350" s="572"/>
      <c r="S350" s="572"/>
      <c r="T350" s="572"/>
      <c r="U350" s="572"/>
      <c r="V350" s="572"/>
      <c r="W350" s="572"/>
      <c r="X350" s="572"/>
      <c r="Y350" s="572"/>
      <c r="Z350" s="572"/>
    </row>
    <row r="351" spans="1:26" ht="15.75" hidden="1" customHeight="1">
      <c r="A351" s="572"/>
      <c r="B351" s="572"/>
      <c r="C351" s="572"/>
      <c r="D351" s="572"/>
      <c r="E351" s="572"/>
      <c r="F351" s="572"/>
      <c r="G351" s="572"/>
      <c r="H351" s="572"/>
      <c r="I351" s="572"/>
      <c r="J351" s="572"/>
      <c r="K351" s="572"/>
      <c r="L351" s="572"/>
      <c r="M351" s="572"/>
      <c r="N351" s="572"/>
      <c r="O351" s="572"/>
      <c r="P351" s="572"/>
      <c r="Q351" s="572"/>
      <c r="R351" s="572"/>
      <c r="S351" s="572"/>
      <c r="T351" s="572"/>
      <c r="U351" s="572"/>
      <c r="V351" s="572"/>
      <c r="W351" s="572"/>
      <c r="X351" s="572"/>
      <c r="Y351" s="572"/>
      <c r="Z351" s="572"/>
    </row>
    <row r="352" spans="1:26" ht="15.75" hidden="1" customHeight="1">
      <c r="A352" s="572"/>
      <c r="B352" s="572"/>
      <c r="C352" s="572"/>
      <c r="D352" s="572"/>
      <c r="E352" s="572"/>
      <c r="F352" s="572"/>
      <c r="G352" s="572"/>
      <c r="H352" s="572"/>
      <c r="I352" s="572"/>
      <c r="J352" s="572"/>
      <c r="K352" s="572"/>
      <c r="L352" s="572"/>
      <c r="M352" s="572"/>
      <c r="N352" s="572"/>
      <c r="O352" s="572"/>
      <c r="P352" s="572"/>
      <c r="Q352" s="572"/>
      <c r="R352" s="572"/>
      <c r="S352" s="572"/>
      <c r="T352" s="572"/>
      <c r="U352" s="572"/>
      <c r="V352" s="572"/>
      <c r="W352" s="572"/>
      <c r="X352" s="572"/>
      <c r="Y352" s="572"/>
      <c r="Z352" s="572"/>
    </row>
    <row r="353" spans="1:26" ht="15.75" hidden="1" customHeight="1">
      <c r="A353" s="572"/>
      <c r="B353" s="572"/>
      <c r="C353" s="572"/>
      <c r="D353" s="572"/>
      <c r="E353" s="572"/>
      <c r="F353" s="572"/>
      <c r="G353" s="572"/>
      <c r="H353" s="572"/>
      <c r="I353" s="572"/>
      <c r="J353" s="572"/>
      <c r="K353" s="572"/>
      <c r="L353" s="572"/>
      <c r="M353" s="572"/>
      <c r="N353" s="572"/>
      <c r="O353" s="572"/>
      <c r="P353" s="572"/>
      <c r="Q353" s="572"/>
      <c r="R353" s="572"/>
      <c r="S353" s="572"/>
      <c r="T353" s="572"/>
      <c r="U353" s="572"/>
      <c r="V353" s="572"/>
      <c r="W353" s="572"/>
      <c r="X353" s="572"/>
      <c r="Y353" s="572"/>
      <c r="Z353" s="572"/>
    </row>
    <row r="354" spans="1:26" ht="15.75" hidden="1" customHeight="1">
      <c r="A354" s="572"/>
      <c r="B354" s="572"/>
      <c r="C354" s="572"/>
      <c r="D354" s="572"/>
      <c r="E354" s="572"/>
      <c r="F354" s="572"/>
      <c r="G354" s="572"/>
      <c r="H354" s="572"/>
      <c r="I354" s="572"/>
      <c r="J354" s="572"/>
      <c r="K354" s="572"/>
      <c r="L354" s="572"/>
      <c r="M354" s="572"/>
      <c r="N354" s="572"/>
      <c r="O354" s="572"/>
      <c r="P354" s="572"/>
      <c r="Q354" s="572"/>
      <c r="R354" s="572"/>
      <c r="S354" s="572"/>
      <c r="T354" s="572"/>
      <c r="U354" s="572"/>
      <c r="V354" s="572"/>
      <c r="W354" s="572"/>
      <c r="X354" s="572"/>
      <c r="Y354" s="572"/>
      <c r="Z354" s="572"/>
    </row>
    <row r="355" spans="1:26" ht="15.75" hidden="1" customHeight="1">
      <c r="A355" s="572"/>
      <c r="B355" s="572"/>
      <c r="C355" s="572"/>
      <c r="D355" s="572"/>
      <c r="E355" s="572"/>
      <c r="F355" s="572"/>
      <c r="G355" s="572"/>
      <c r="H355" s="572"/>
      <c r="I355" s="572"/>
      <c r="J355" s="572"/>
      <c r="K355" s="572"/>
      <c r="L355" s="572"/>
      <c r="M355" s="572"/>
      <c r="N355" s="572"/>
      <c r="O355" s="572"/>
      <c r="P355" s="572"/>
      <c r="Q355" s="572"/>
      <c r="R355" s="572"/>
      <c r="S355" s="572"/>
      <c r="T355" s="572"/>
      <c r="U355" s="572"/>
      <c r="V355" s="572"/>
      <c r="W355" s="572"/>
      <c r="X355" s="572"/>
      <c r="Y355" s="572"/>
      <c r="Z355" s="572"/>
    </row>
    <row r="356" spans="1:26" ht="15.75" hidden="1" customHeight="1">
      <c r="A356" s="572"/>
      <c r="B356" s="572"/>
      <c r="C356" s="572"/>
      <c r="D356" s="572"/>
      <c r="E356" s="572"/>
      <c r="F356" s="572"/>
      <c r="G356" s="572"/>
      <c r="H356" s="572"/>
      <c r="I356" s="572"/>
      <c r="J356" s="572"/>
      <c r="K356" s="572"/>
      <c r="L356" s="572"/>
      <c r="M356" s="572"/>
      <c r="N356" s="572"/>
      <c r="O356" s="572"/>
      <c r="P356" s="572"/>
      <c r="Q356" s="572"/>
      <c r="R356" s="572"/>
      <c r="S356" s="572"/>
      <c r="T356" s="572"/>
      <c r="U356" s="572"/>
      <c r="V356" s="572"/>
      <c r="W356" s="572"/>
      <c r="X356" s="572"/>
      <c r="Y356" s="572"/>
      <c r="Z356" s="572"/>
    </row>
    <row r="357" spans="1:26" ht="15.75" hidden="1" customHeight="1">
      <c r="A357" s="572"/>
      <c r="B357" s="572"/>
      <c r="C357" s="572"/>
      <c r="D357" s="572"/>
      <c r="E357" s="572"/>
      <c r="F357" s="572"/>
      <c r="G357" s="572"/>
      <c r="H357" s="572"/>
      <c r="I357" s="572"/>
      <c r="J357" s="572"/>
      <c r="K357" s="572"/>
      <c r="L357" s="572"/>
      <c r="M357" s="572"/>
      <c r="N357" s="572"/>
      <c r="O357" s="572"/>
      <c r="P357" s="572"/>
      <c r="Q357" s="572"/>
      <c r="R357" s="572"/>
      <c r="S357" s="572"/>
      <c r="T357" s="572"/>
      <c r="U357" s="572"/>
      <c r="V357" s="572"/>
      <c r="W357" s="572"/>
      <c r="X357" s="572"/>
      <c r="Y357" s="572"/>
      <c r="Z357" s="572"/>
    </row>
    <row r="358" spans="1:26" ht="15.75" hidden="1" customHeight="1">
      <c r="A358" s="572"/>
      <c r="B358" s="572"/>
      <c r="C358" s="572"/>
      <c r="D358" s="572"/>
      <c r="E358" s="572"/>
      <c r="F358" s="572"/>
      <c r="G358" s="572"/>
      <c r="H358" s="572"/>
      <c r="I358" s="572"/>
      <c r="J358" s="572"/>
      <c r="K358" s="572"/>
      <c r="L358" s="572"/>
      <c r="M358" s="572"/>
      <c r="N358" s="572"/>
      <c r="O358" s="572"/>
      <c r="P358" s="572"/>
      <c r="Q358" s="572"/>
      <c r="R358" s="572"/>
      <c r="S358" s="572"/>
      <c r="T358" s="572"/>
      <c r="U358" s="572"/>
      <c r="V358" s="572"/>
      <c r="W358" s="572"/>
      <c r="X358" s="572"/>
      <c r="Y358" s="572"/>
      <c r="Z358" s="572"/>
    </row>
    <row r="359" spans="1:26" ht="15.75" hidden="1" customHeight="1">
      <c r="A359" s="572"/>
      <c r="B359" s="572"/>
      <c r="C359" s="572"/>
      <c r="D359" s="572"/>
      <c r="E359" s="572"/>
      <c r="F359" s="572"/>
      <c r="G359" s="572"/>
      <c r="H359" s="572"/>
      <c r="I359" s="572"/>
      <c r="J359" s="572"/>
      <c r="K359" s="572"/>
      <c r="L359" s="572"/>
      <c r="M359" s="572"/>
      <c r="N359" s="572"/>
      <c r="O359" s="572"/>
      <c r="P359" s="572"/>
      <c r="Q359" s="572"/>
      <c r="R359" s="572"/>
      <c r="S359" s="572"/>
      <c r="T359" s="572"/>
      <c r="U359" s="572"/>
      <c r="V359" s="572"/>
      <c r="W359" s="572"/>
      <c r="X359" s="572"/>
      <c r="Y359" s="572"/>
      <c r="Z359" s="572"/>
    </row>
    <row r="360" spans="1:26" ht="15.75" hidden="1" customHeight="1">
      <c r="A360" s="572"/>
      <c r="B360" s="572"/>
      <c r="C360" s="572"/>
      <c r="D360" s="572"/>
      <c r="E360" s="572"/>
      <c r="F360" s="572"/>
      <c r="G360" s="572"/>
      <c r="H360" s="572"/>
      <c r="I360" s="572"/>
      <c r="J360" s="572"/>
      <c r="K360" s="572"/>
      <c r="L360" s="572"/>
      <c r="M360" s="572"/>
      <c r="N360" s="572"/>
      <c r="O360" s="572"/>
      <c r="P360" s="572"/>
      <c r="Q360" s="572"/>
      <c r="R360" s="572"/>
      <c r="S360" s="572"/>
      <c r="T360" s="572"/>
      <c r="U360" s="572"/>
      <c r="V360" s="572"/>
      <c r="W360" s="572"/>
      <c r="X360" s="572"/>
      <c r="Y360" s="572"/>
      <c r="Z360" s="572"/>
    </row>
    <row r="361" spans="1:26" ht="15.75" hidden="1" customHeight="1">
      <c r="A361" s="572"/>
      <c r="B361" s="572"/>
      <c r="C361" s="572"/>
      <c r="D361" s="572"/>
      <c r="E361" s="572"/>
      <c r="F361" s="572"/>
      <c r="G361" s="572"/>
      <c r="H361" s="572"/>
      <c r="I361" s="572"/>
      <c r="J361" s="572"/>
      <c r="K361" s="572"/>
      <c r="L361" s="572"/>
      <c r="M361" s="572"/>
      <c r="N361" s="572"/>
      <c r="O361" s="572"/>
      <c r="P361" s="572"/>
      <c r="Q361" s="572"/>
      <c r="R361" s="572"/>
      <c r="S361" s="572"/>
      <c r="T361" s="572"/>
      <c r="U361" s="572"/>
      <c r="V361" s="572"/>
      <c r="W361" s="572"/>
      <c r="X361" s="572"/>
      <c r="Y361" s="572"/>
      <c r="Z361" s="572"/>
    </row>
    <row r="362" spans="1:26" ht="15.75" hidden="1" customHeight="1">
      <c r="A362" s="572"/>
      <c r="B362" s="572"/>
      <c r="C362" s="572"/>
      <c r="D362" s="572"/>
      <c r="E362" s="572"/>
      <c r="F362" s="572"/>
      <c r="G362" s="572"/>
      <c r="H362" s="572"/>
      <c r="I362" s="572"/>
      <c r="J362" s="572"/>
      <c r="K362" s="572"/>
      <c r="L362" s="572"/>
      <c r="M362" s="572"/>
      <c r="N362" s="572"/>
      <c r="O362" s="572"/>
      <c r="P362" s="572"/>
      <c r="Q362" s="572"/>
      <c r="R362" s="572"/>
      <c r="S362" s="572"/>
      <c r="T362" s="572"/>
      <c r="U362" s="572"/>
      <c r="V362" s="572"/>
      <c r="W362" s="572"/>
      <c r="X362" s="572"/>
      <c r="Y362" s="572"/>
      <c r="Z362" s="572"/>
    </row>
    <row r="363" spans="1:26" ht="15.75" hidden="1" customHeight="1">
      <c r="A363" s="572"/>
      <c r="B363" s="572"/>
      <c r="C363" s="572"/>
      <c r="D363" s="572"/>
      <c r="E363" s="572"/>
      <c r="F363" s="572"/>
      <c r="G363" s="572"/>
      <c r="H363" s="572"/>
      <c r="I363" s="572"/>
      <c r="J363" s="572"/>
      <c r="K363" s="572"/>
      <c r="L363" s="572"/>
      <c r="M363" s="572"/>
      <c r="N363" s="572"/>
      <c r="O363" s="572"/>
      <c r="P363" s="572"/>
      <c r="Q363" s="572"/>
      <c r="R363" s="572"/>
      <c r="S363" s="572"/>
      <c r="T363" s="572"/>
      <c r="U363" s="572"/>
      <c r="V363" s="572"/>
      <c r="W363" s="572"/>
      <c r="X363" s="572"/>
      <c r="Y363" s="572"/>
      <c r="Z363" s="572"/>
    </row>
    <row r="364" spans="1:26" ht="15.75" hidden="1" customHeight="1">
      <c r="A364" s="572"/>
      <c r="B364" s="572"/>
      <c r="C364" s="572"/>
      <c r="D364" s="572"/>
      <c r="E364" s="572"/>
      <c r="F364" s="572"/>
      <c r="G364" s="572"/>
      <c r="H364" s="572"/>
      <c r="I364" s="572"/>
      <c r="J364" s="572"/>
      <c r="K364" s="572"/>
      <c r="L364" s="572"/>
      <c r="M364" s="572"/>
      <c r="N364" s="572"/>
      <c r="O364" s="572"/>
      <c r="P364" s="572"/>
      <c r="Q364" s="572"/>
      <c r="R364" s="572"/>
      <c r="S364" s="572"/>
      <c r="T364" s="572"/>
      <c r="U364" s="572"/>
      <c r="V364" s="572"/>
      <c r="W364" s="572"/>
      <c r="X364" s="572"/>
      <c r="Y364" s="572"/>
      <c r="Z364" s="572"/>
    </row>
    <row r="365" spans="1:26" ht="15.75" hidden="1" customHeight="1">
      <c r="A365" s="572"/>
      <c r="B365" s="572"/>
      <c r="C365" s="572"/>
      <c r="D365" s="572"/>
      <c r="E365" s="572"/>
      <c r="F365" s="572"/>
      <c r="G365" s="572"/>
      <c r="H365" s="572"/>
      <c r="I365" s="572"/>
      <c r="J365" s="572"/>
      <c r="K365" s="572"/>
      <c r="L365" s="572"/>
      <c r="M365" s="572"/>
      <c r="N365" s="572"/>
      <c r="O365" s="572"/>
      <c r="P365" s="572"/>
      <c r="Q365" s="572"/>
      <c r="R365" s="572"/>
      <c r="S365" s="572"/>
      <c r="T365" s="572"/>
      <c r="U365" s="572"/>
      <c r="V365" s="572"/>
      <c r="W365" s="572"/>
      <c r="X365" s="572"/>
      <c r="Y365" s="572"/>
      <c r="Z365" s="572"/>
    </row>
    <row r="366" spans="1:26" ht="15.75" hidden="1" customHeight="1">
      <c r="A366" s="572"/>
      <c r="B366" s="572"/>
      <c r="C366" s="572"/>
      <c r="D366" s="572"/>
      <c r="E366" s="572"/>
      <c r="F366" s="572"/>
      <c r="G366" s="572"/>
      <c r="H366" s="572"/>
      <c r="I366" s="572"/>
      <c r="J366" s="572"/>
      <c r="K366" s="572"/>
      <c r="L366" s="572"/>
      <c r="M366" s="572"/>
      <c r="N366" s="572"/>
      <c r="O366" s="572"/>
      <c r="P366" s="572"/>
      <c r="Q366" s="572"/>
      <c r="R366" s="572"/>
      <c r="S366" s="572"/>
      <c r="T366" s="572"/>
      <c r="U366" s="572"/>
      <c r="V366" s="572"/>
      <c r="W366" s="572"/>
      <c r="X366" s="572"/>
      <c r="Y366" s="572"/>
      <c r="Z366" s="572"/>
    </row>
    <row r="367" spans="1:26" ht="15.75" hidden="1" customHeight="1">
      <c r="A367" s="572"/>
      <c r="B367" s="572"/>
      <c r="C367" s="572"/>
      <c r="D367" s="572"/>
      <c r="E367" s="572"/>
      <c r="F367" s="572"/>
      <c r="G367" s="572"/>
      <c r="H367" s="572"/>
      <c r="I367" s="572"/>
      <c r="J367" s="572"/>
      <c r="K367" s="572"/>
      <c r="L367" s="572"/>
      <c r="M367" s="572"/>
      <c r="N367" s="572"/>
      <c r="O367" s="572"/>
      <c r="P367" s="572"/>
      <c r="Q367" s="572"/>
      <c r="R367" s="572"/>
      <c r="S367" s="572"/>
      <c r="T367" s="572"/>
      <c r="U367" s="572"/>
      <c r="V367" s="572"/>
      <c r="W367" s="572"/>
      <c r="X367" s="572"/>
      <c r="Y367" s="572"/>
      <c r="Z367" s="572"/>
    </row>
    <row r="368" spans="1:26" ht="15.75" hidden="1" customHeight="1">
      <c r="A368" s="572"/>
      <c r="B368" s="572"/>
      <c r="C368" s="572"/>
      <c r="D368" s="572"/>
      <c r="E368" s="572"/>
      <c r="F368" s="572"/>
      <c r="G368" s="572"/>
      <c r="H368" s="572"/>
      <c r="I368" s="572"/>
      <c r="J368" s="572"/>
      <c r="K368" s="572"/>
      <c r="L368" s="572"/>
      <c r="M368" s="572"/>
      <c r="N368" s="572"/>
      <c r="O368" s="572"/>
      <c r="P368" s="572"/>
      <c r="Q368" s="572"/>
      <c r="R368" s="572"/>
      <c r="S368" s="572"/>
      <c r="T368" s="572"/>
      <c r="U368" s="572"/>
      <c r="V368" s="572"/>
      <c r="W368" s="572"/>
      <c r="X368" s="572"/>
      <c r="Y368" s="572"/>
      <c r="Z368" s="572"/>
    </row>
    <row r="369" spans="1:26" ht="15.75" hidden="1" customHeight="1">
      <c r="A369" s="572"/>
      <c r="B369" s="572"/>
      <c r="C369" s="572"/>
      <c r="D369" s="572"/>
      <c r="E369" s="572"/>
      <c r="F369" s="572"/>
      <c r="G369" s="572"/>
      <c r="H369" s="572"/>
      <c r="I369" s="572"/>
      <c r="J369" s="572"/>
      <c r="K369" s="572"/>
      <c r="L369" s="572"/>
      <c r="M369" s="572"/>
      <c r="N369" s="572"/>
      <c r="O369" s="572"/>
      <c r="P369" s="572"/>
      <c r="Q369" s="572"/>
      <c r="R369" s="572"/>
      <c r="S369" s="572"/>
      <c r="T369" s="572"/>
      <c r="U369" s="572"/>
      <c r="V369" s="572"/>
      <c r="W369" s="572"/>
      <c r="X369" s="572"/>
      <c r="Y369" s="572"/>
      <c r="Z369" s="572"/>
    </row>
    <row r="370" spans="1:26" ht="15.75" hidden="1" customHeight="1">
      <c r="A370" s="572"/>
      <c r="B370" s="572"/>
      <c r="C370" s="572"/>
      <c r="D370" s="572"/>
      <c r="E370" s="572"/>
      <c r="F370" s="572"/>
      <c r="G370" s="572"/>
      <c r="H370" s="572"/>
      <c r="I370" s="572"/>
      <c r="J370" s="572"/>
      <c r="K370" s="572"/>
      <c r="L370" s="572"/>
      <c r="M370" s="572"/>
      <c r="N370" s="572"/>
      <c r="O370" s="572"/>
      <c r="P370" s="572"/>
      <c r="Q370" s="572"/>
      <c r="R370" s="572"/>
      <c r="S370" s="572"/>
      <c r="T370" s="572"/>
      <c r="U370" s="572"/>
      <c r="V370" s="572"/>
      <c r="W370" s="572"/>
      <c r="X370" s="572"/>
      <c r="Y370" s="572"/>
      <c r="Z370" s="572"/>
    </row>
    <row r="371" spans="1:26" ht="15.75" hidden="1" customHeight="1">
      <c r="A371" s="572"/>
      <c r="B371" s="572"/>
      <c r="C371" s="572"/>
      <c r="D371" s="572"/>
      <c r="E371" s="572"/>
      <c r="F371" s="572"/>
      <c r="G371" s="572"/>
      <c r="H371" s="572"/>
      <c r="I371" s="572"/>
      <c r="J371" s="572"/>
      <c r="K371" s="572"/>
      <c r="L371" s="572"/>
      <c r="M371" s="572"/>
      <c r="N371" s="572"/>
      <c r="O371" s="572"/>
      <c r="P371" s="572"/>
      <c r="Q371" s="572"/>
      <c r="R371" s="572"/>
      <c r="S371" s="572"/>
      <c r="T371" s="572"/>
      <c r="U371" s="572"/>
      <c r="V371" s="572"/>
      <c r="W371" s="572"/>
      <c r="X371" s="572"/>
      <c r="Y371" s="572"/>
      <c r="Z371" s="572"/>
    </row>
    <row r="372" spans="1:26" ht="15.75" hidden="1" customHeight="1">
      <c r="A372" s="572"/>
      <c r="B372" s="572"/>
      <c r="C372" s="572"/>
      <c r="D372" s="572"/>
      <c r="E372" s="572"/>
      <c r="F372" s="572"/>
      <c r="G372" s="572"/>
      <c r="H372" s="572"/>
      <c r="I372" s="572"/>
      <c r="J372" s="572"/>
      <c r="K372" s="572"/>
      <c r="L372" s="572"/>
      <c r="M372" s="572"/>
      <c r="N372" s="572"/>
      <c r="O372" s="572"/>
      <c r="P372" s="572"/>
      <c r="Q372" s="572"/>
      <c r="R372" s="572"/>
      <c r="S372" s="572"/>
      <c r="T372" s="572"/>
      <c r="U372" s="572"/>
      <c r="V372" s="572"/>
      <c r="W372" s="572"/>
      <c r="X372" s="572"/>
      <c r="Y372" s="572"/>
      <c r="Z372" s="572"/>
    </row>
    <row r="373" spans="1:26" ht="15.75" hidden="1" customHeight="1">
      <c r="A373" s="572"/>
      <c r="B373" s="572"/>
      <c r="C373" s="572"/>
      <c r="D373" s="572"/>
      <c r="E373" s="572"/>
      <c r="F373" s="572"/>
      <c r="G373" s="572"/>
      <c r="H373" s="572"/>
      <c r="I373" s="572"/>
      <c r="J373" s="572"/>
      <c r="K373" s="572"/>
      <c r="L373" s="572"/>
      <c r="M373" s="572"/>
      <c r="N373" s="572"/>
      <c r="O373" s="572"/>
      <c r="P373" s="572"/>
      <c r="Q373" s="572"/>
      <c r="R373" s="572"/>
      <c r="S373" s="572"/>
      <c r="T373" s="572"/>
      <c r="U373" s="572"/>
      <c r="V373" s="572"/>
      <c r="W373" s="572"/>
      <c r="X373" s="572"/>
      <c r="Y373" s="572"/>
      <c r="Z373" s="572"/>
    </row>
    <row r="374" spans="1:26" ht="15.75" hidden="1" customHeight="1">
      <c r="A374" s="572"/>
      <c r="B374" s="572"/>
      <c r="C374" s="572"/>
      <c r="D374" s="572"/>
      <c r="E374" s="572"/>
      <c r="F374" s="572"/>
      <c r="G374" s="572"/>
      <c r="H374" s="572"/>
      <c r="I374" s="572"/>
      <c r="J374" s="572"/>
      <c r="K374" s="572"/>
      <c r="L374" s="572"/>
      <c r="M374" s="572"/>
      <c r="N374" s="572"/>
      <c r="O374" s="572"/>
      <c r="P374" s="572"/>
      <c r="Q374" s="572"/>
      <c r="R374" s="572"/>
      <c r="S374" s="572"/>
      <c r="T374" s="572"/>
      <c r="U374" s="572"/>
      <c r="V374" s="572"/>
      <c r="W374" s="572"/>
      <c r="X374" s="572"/>
      <c r="Y374" s="572"/>
      <c r="Z374" s="572"/>
    </row>
    <row r="375" spans="1:26" ht="15.75" hidden="1" customHeight="1">
      <c r="A375" s="572"/>
      <c r="B375" s="572"/>
      <c r="C375" s="572"/>
      <c r="D375" s="572"/>
      <c r="E375" s="572"/>
      <c r="F375" s="572"/>
      <c r="G375" s="572"/>
      <c r="H375" s="572"/>
      <c r="I375" s="572"/>
      <c r="J375" s="572"/>
      <c r="K375" s="572"/>
      <c r="L375" s="572"/>
      <c r="M375" s="572"/>
      <c r="N375" s="572"/>
      <c r="O375" s="572"/>
      <c r="P375" s="572"/>
      <c r="Q375" s="572"/>
      <c r="R375" s="572"/>
      <c r="S375" s="572"/>
      <c r="T375" s="572"/>
      <c r="U375" s="572"/>
      <c r="V375" s="572"/>
      <c r="W375" s="572"/>
      <c r="X375" s="572"/>
      <c r="Y375" s="572"/>
      <c r="Z375" s="572"/>
    </row>
    <row r="376" spans="1:26" ht="15.75" hidden="1" customHeight="1">
      <c r="A376" s="572"/>
      <c r="B376" s="572"/>
      <c r="C376" s="572"/>
      <c r="D376" s="572"/>
      <c r="E376" s="572"/>
      <c r="F376" s="572"/>
      <c r="G376" s="572"/>
      <c r="H376" s="572"/>
      <c r="I376" s="572"/>
      <c r="J376" s="572"/>
      <c r="K376" s="572"/>
      <c r="L376" s="572"/>
      <c r="M376" s="572"/>
      <c r="N376" s="572"/>
      <c r="O376" s="572"/>
      <c r="P376" s="572"/>
      <c r="Q376" s="572"/>
      <c r="R376" s="572"/>
      <c r="S376" s="572"/>
      <c r="T376" s="572"/>
      <c r="U376" s="572"/>
      <c r="V376" s="572"/>
      <c r="W376" s="572"/>
      <c r="X376" s="572"/>
      <c r="Y376" s="572"/>
      <c r="Z376" s="572"/>
    </row>
    <row r="377" spans="1:26" ht="15.75" hidden="1" customHeight="1">
      <c r="A377" s="572"/>
      <c r="B377" s="572"/>
      <c r="C377" s="572"/>
      <c r="D377" s="572"/>
      <c r="E377" s="572"/>
      <c r="F377" s="572"/>
      <c r="G377" s="572"/>
      <c r="H377" s="572"/>
      <c r="I377" s="572"/>
      <c r="J377" s="572"/>
      <c r="K377" s="572"/>
      <c r="L377" s="572"/>
      <c r="M377" s="572"/>
      <c r="N377" s="572"/>
      <c r="O377" s="572"/>
      <c r="P377" s="572"/>
      <c r="Q377" s="572"/>
      <c r="R377" s="572"/>
      <c r="S377" s="572"/>
      <c r="T377" s="572"/>
      <c r="U377" s="572"/>
      <c r="V377" s="572"/>
      <c r="W377" s="572"/>
      <c r="X377" s="572"/>
      <c r="Y377" s="572"/>
      <c r="Z377" s="572"/>
    </row>
    <row r="378" spans="1:26" ht="15.75" hidden="1" customHeight="1">
      <c r="A378" s="572"/>
      <c r="B378" s="572"/>
      <c r="C378" s="572"/>
      <c r="D378" s="572"/>
      <c r="E378" s="572"/>
      <c r="F378" s="572"/>
      <c r="G378" s="572"/>
      <c r="H378" s="572"/>
      <c r="I378" s="572"/>
      <c r="J378" s="572"/>
      <c r="K378" s="572"/>
      <c r="L378" s="572"/>
      <c r="M378" s="572"/>
      <c r="N378" s="572"/>
      <c r="O378" s="572"/>
      <c r="P378" s="572"/>
      <c r="Q378" s="572"/>
      <c r="R378" s="572"/>
      <c r="S378" s="572"/>
      <c r="T378" s="572"/>
      <c r="U378" s="572"/>
      <c r="V378" s="572"/>
      <c r="W378" s="572"/>
      <c r="X378" s="572"/>
      <c r="Y378" s="572"/>
      <c r="Z378" s="572"/>
    </row>
    <row r="379" spans="1:26" ht="15.75" hidden="1" customHeight="1">
      <c r="A379" s="572"/>
      <c r="B379" s="572"/>
      <c r="C379" s="572"/>
      <c r="D379" s="572"/>
      <c r="E379" s="572"/>
      <c r="F379" s="572"/>
      <c r="G379" s="572"/>
      <c r="H379" s="572"/>
      <c r="I379" s="572"/>
      <c r="J379" s="572"/>
      <c r="K379" s="572"/>
      <c r="L379" s="572"/>
      <c r="M379" s="572"/>
      <c r="N379" s="572"/>
      <c r="O379" s="572"/>
      <c r="P379" s="572"/>
      <c r="Q379" s="572"/>
      <c r="R379" s="572"/>
      <c r="S379" s="572"/>
      <c r="T379" s="572"/>
      <c r="U379" s="572"/>
      <c r="V379" s="572"/>
      <c r="W379" s="572"/>
      <c r="X379" s="572"/>
      <c r="Y379" s="572"/>
      <c r="Z379" s="572"/>
    </row>
    <row r="380" spans="1:26" ht="15.75" hidden="1" customHeight="1">
      <c r="A380" s="572"/>
      <c r="B380" s="572"/>
      <c r="C380" s="572"/>
      <c r="D380" s="572"/>
      <c r="E380" s="572"/>
      <c r="F380" s="572"/>
      <c r="G380" s="572"/>
      <c r="H380" s="572"/>
      <c r="I380" s="572"/>
      <c r="J380" s="572"/>
      <c r="K380" s="572"/>
      <c r="L380" s="572"/>
      <c r="M380" s="572"/>
      <c r="N380" s="572"/>
      <c r="O380" s="572"/>
      <c r="P380" s="572"/>
      <c r="Q380" s="572"/>
      <c r="R380" s="572"/>
      <c r="S380" s="572"/>
      <c r="T380" s="572"/>
      <c r="U380" s="572"/>
      <c r="V380" s="572"/>
      <c r="W380" s="572"/>
      <c r="X380" s="572"/>
      <c r="Y380" s="572"/>
      <c r="Z380" s="572"/>
    </row>
    <row r="381" spans="1:26" ht="15.75" hidden="1" customHeight="1">
      <c r="A381" s="572"/>
      <c r="B381" s="572"/>
      <c r="C381" s="572"/>
      <c r="D381" s="572"/>
      <c r="E381" s="572"/>
      <c r="F381" s="572"/>
      <c r="G381" s="572"/>
      <c r="H381" s="572"/>
      <c r="I381" s="572"/>
      <c r="J381" s="572"/>
      <c r="K381" s="572"/>
      <c r="L381" s="572"/>
      <c r="M381" s="572"/>
      <c r="N381" s="572"/>
      <c r="O381" s="572"/>
      <c r="P381" s="572"/>
      <c r="Q381" s="572"/>
      <c r="R381" s="572"/>
      <c r="S381" s="572"/>
      <c r="T381" s="572"/>
      <c r="U381" s="572"/>
      <c r="V381" s="572"/>
      <c r="W381" s="572"/>
      <c r="X381" s="572"/>
      <c r="Y381" s="572"/>
      <c r="Z381" s="572"/>
    </row>
    <row r="382" spans="1:26" ht="15.75" hidden="1" customHeight="1">
      <c r="A382" s="572"/>
      <c r="B382" s="572"/>
      <c r="C382" s="572"/>
      <c r="D382" s="572"/>
      <c r="E382" s="572"/>
      <c r="F382" s="572"/>
      <c r="G382" s="572"/>
      <c r="H382" s="572"/>
      <c r="I382" s="572"/>
      <c r="J382" s="572"/>
      <c r="K382" s="572"/>
      <c r="L382" s="572"/>
      <c r="M382" s="572"/>
      <c r="N382" s="572"/>
      <c r="O382" s="572"/>
      <c r="P382" s="572"/>
      <c r="Q382" s="572"/>
      <c r="R382" s="572"/>
      <c r="S382" s="572"/>
      <c r="T382" s="572"/>
      <c r="U382" s="572"/>
      <c r="V382" s="572"/>
      <c r="W382" s="572"/>
      <c r="X382" s="572"/>
      <c r="Y382" s="572"/>
      <c r="Z382" s="572"/>
    </row>
    <row r="383" spans="1:26" ht="15.75" hidden="1" customHeight="1">
      <c r="A383" s="572"/>
      <c r="B383" s="572"/>
      <c r="C383" s="572"/>
      <c r="D383" s="572"/>
      <c r="E383" s="572"/>
      <c r="F383" s="572"/>
      <c r="G383" s="572"/>
      <c r="H383" s="572"/>
      <c r="I383" s="572"/>
      <c r="J383" s="572"/>
      <c r="K383" s="572"/>
      <c r="L383" s="572"/>
      <c r="M383" s="572"/>
      <c r="N383" s="572"/>
      <c r="O383" s="572"/>
      <c r="P383" s="572"/>
      <c r="Q383" s="572"/>
      <c r="R383" s="572"/>
      <c r="S383" s="572"/>
      <c r="T383" s="572"/>
      <c r="U383" s="572"/>
      <c r="V383" s="572"/>
      <c r="W383" s="572"/>
      <c r="X383" s="572"/>
      <c r="Y383" s="572"/>
      <c r="Z383" s="572"/>
    </row>
    <row r="384" spans="1:26" ht="15.75" hidden="1" customHeight="1">
      <c r="A384" s="572"/>
      <c r="B384" s="572"/>
      <c r="C384" s="572"/>
      <c r="D384" s="572"/>
      <c r="E384" s="572"/>
      <c r="F384" s="572"/>
      <c r="G384" s="572"/>
      <c r="H384" s="572"/>
      <c r="I384" s="572"/>
      <c r="J384" s="572"/>
      <c r="K384" s="572"/>
      <c r="L384" s="572"/>
      <c r="M384" s="572"/>
      <c r="N384" s="572"/>
      <c r="O384" s="572"/>
      <c r="P384" s="572"/>
      <c r="Q384" s="572"/>
      <c r="R384" s="572"/>
      <c r="S384" s="572"/>
      <c r="T384" s="572"/>
      <c r="U384" s="572"/>
      <c r="V384" s="572"/>
      <c r="W384" s="572"/>
      <c r="X384" s="572"/>
      <c r="Y384" s="572"/>
      <c r="Z384" s="572"/>
    </row>
    <row r="385" spans="1:26" ht="15.75" hidden="1" customHeight="1">
      <c r="A385" s="572"/>
      <c r="B385" s="572"/>
      <c r="C385" s="572"/>
      <c r="D385" s="572"/>
      <c r="E385" s="572"/>
      <c r="F385" s="572"/>
      <c r="G385" s="572"/>
      <c r="H385" s="572"/>
      <c r="I385" s="572"/>
      <c r="J385" s="572"/>
      <c r="K385" s="572"/>
      <c r="L385" s="572"/>
      <c r="M385" s="572"/>
      <c r="N385" s="572"/>
      <c r="O385" s="572"/>
      <c r="P385" s="572"/>
      <c r="Q385" s="572"/>
      <c r="R385" s="572"/>
      <c r="S385" s="572"/>
      <c r="T385" s="572"/>
      <c r="U385" s="572"/>
      <c r="V385" s="572"/>
      <c r="W385" s="572"/>
      <c r="X385" s="572"/>
      <c r="Y385" s="572"/>
      <c r="Z385" s="572"/>
    </row>
    <row r="386" spans="1:26" ht="15.75" hidden="1" customHeight="1">
      <c r="A386" s="572"/>
      <c r="B386" s="572"/>
      <c r="C386" s="572"/>
      <c r="D386" s="572"/>
      <c r="E386" s="572"/>
      <c r="F386" s="572"/>
      <c r="G386" s="572"/>
      <c r="H386" s="572"/>
      <c r="I386" s="572"/>
      <c r="J386" s="572"/>
      <c r="K386" s="572"/>
      <c r="L386" s="572"/>
      <c r="M386" s="572"/>
      <c r="N386" s="572"/>
      <c r="O386" s="572"/>
      <c r="P386" s="572"/>
      <c r="Q386" s="572"/>
      <c r="R386" s="572"/>
      <c r="S386" s="572"/>
      <c r="T386" s="572"/>
      <c r="U386" s="572"/>
      <c r="V386" s="572"/>
      <c r="W386" s="572"/>
      <c r="X386" s="572"/>
      <c r="Y386" s="572"/>
      <c r="Z386" s="572"/>
    </row>
    <row r="387" spans="1:26" ht="15.75" hidden="1" customHeight="1">
      <c r="A387" s="572"/>
      <c r="B387" s="572"/>
      <c r="C387" s="572"/>
      <c r="D387" s="572"/>
      <c r="E387" s="572"/>
      <c r="F387" s="572"/>
      <c r="G387" s="572"/>
      <c r="H387" s="572"/>
      <c r="I387" s="572"/>
      <c r="J387" s="572"/>
      <c r="K387" s="572"/>
      <c r="L387" s="572"/>
      <c r="M387" s="572"/>
      <c r="N387" s="572"/>
      <c r="O387" s="572"/>
      <c r="P387" s="572"/>
      <c r="Q387" s="572"/>
      <c r="R387" s="572"/>
      <c r="S387" s="572"/>
      <c r="T387" s="572"/>
      <c r="U387" s="572"/>
      <c r="V387" s="572"/>
      <c r="W387" s="572"/>
      <c r="X387" s="572"/>
      <c r="Y387" s="572"/>
      <c r="Z387" s="572"/>
    </row>
    <row r="388" spans="1:26" ht="15.75" hidden="1" customHeight="1">
      <c r="A388" s="572"/>
      <c r="B388" s="572"/>
      <c r="C388" s="572"/>
      <c r="D388" s="572"/>
      <c r="E388" s="572"/>
      <c r="F388" s="572"/>
      <c r="G388" s="572"/>
      <c r="H388" s="572"/>
      <c r="I388" s="572"/>
      <c r="J388" s="572"/>
      <c r="K388" s="572"/>
      <c r="L388" s="572"/>
      <c r="M388" s="572"/>
      <c r="N388" s="572"/>
      <c r="O388" s="572"/>
      <c r="P388" s="572"/>
      <c r="Q388" s="572"/>
      <c r="R388" s="572"/>
      <c r="S388" s="572"/>
      <c r="T388" s="572"/>
      <c r="U388" s="572"/>
      <c r="V388" s="572"/>
      <c r="W388" s="572"/>
      <c r="X388" s="572"/>
      <c r="Y388" s="572"/>
      <c r="Z388" s="572"/>
    </row>
    <row r="389" spans="1:26" ht="15.75" hidden="1" customHeight="1">
      <c r="A389" s="572"/>
      <c r="B389" s="572"/>
      <c r="C389" s="572"/>
      <c r="D389" s="572"/>
      <c r="E389" s="572"/>
      <c r="F389" s="572"/>
      <c r="G389" s="572"/>
      <c r="H389" s="572"/>
      <c r="I389" s="572"/>
      <c r="J389" s="572"/>
      <c r="K389" s="572"/>
      <c r="L389" s="572"/>
      <c r="M389" s="572"/>
      <c r="N389" s="572"/>
      <c r="O389" s="572"/>
      <c r="P389" s="572"/>
      <c r="Q389" s="572"/>
      <c r="R389" s="572"/>
      <c r="S389" s="572"/>
      <c r="T389" s="572"/>
      <c r="U389" s="572"/>
      <c r="V389" s="572"/>
      <c r="W389" s="572"/>
      <c r="X389" s="572"/>
      <c r="Y389" s="572"/>
      <c r="Z389" s="572"/>
    </row>
    <row r="390" spans="1:26" ht="15.75" hidden="1" customHeight="1">
      <c r="A390" s="572"/>
      <c r="B390" s="572"/>
      <c r="C390" s="572"/>
      <c r="D390" s="572"/>
      <c r="E390" s="572"/>
      <c r="F390" s="572"/>
      <c r="G390" s="572"/>
      <c r="H390" s="572"/>
      <c r="I390" s="572"/>
      <c r="J390" s="572"/>
      <c r="K390" s="572"/>
      <c r="L390" s="572"/>
      <c r="M390" s="572"/>
      <c r="N390" s="572"/>
      <c r="O390" s="572"/>
      <c r="P390" s="572"/>
      <c r="Q390" s="572"/>
      <c r="R390" s="572"/>
      <c r="S390" s="572"/>
      <c r="T390" s="572"/>
      <c r="U390" s="572"/>
      <c r="V390" s="572"/>
      <c r="W390" s="572"/>
      <c r="X390" s="572"/>
      <c r="Y390" s="572"/>
      <c r="Z390" s="572"/>
    </row>
    <row r="391" spans="1:26" ht="15.75" hidden="1" customHeight="1">
      <c r="A391" s="572"/>
      <c r="B391" s="572"/>
      <c r="C391" s="572"/>
      <c r="D391" s="572"/>
      <c r="E391" s="572"/>
      <c r="F391" s="572"/>
      <c r="G391" s="572"/>
      <c r="H391" s="572"/>
      <c r="I391" s="572"/>
      <c r="J391" s="572"/>
      <c r="K391" s="572"/>
      <c r="L391" s="572"/>
      <c r="M391" s="572"/>
      <c r="N391" s="572"/>
      <c r="O391" s="572"/>
      <c r="P391" s="572"/>
      <c r="Q391" s="572"/>
      <c r="R391" s="572"/>
      <c r="S391" s="572"/>
      <c r="T391" s="572"/>
      <c r="U391" s="572"/>
      <c r="V391" s="572"/>
      <c r="W391" s="572"/>
      <c r="X391" s="572"/>
      <c r="Y391" s="572"/>
      <c r="Z391" s="572"/>
    </row>
    <row r="392" spans="1:26" ht="15.75" hidden="1" customHeight="1">
      <c r="A392" s="572"/>
      <c r="B392" s="572"/>
      <c r="C392" s="572"/>
      <c r="D392" s="572"/>
      <c r="E392" s="572"/>
      <c r="F392" s="572"/>
      <c r="G392" s="572"/>
      <c r="H392" s="572"/>
      <c r="I392" s="572"/>
      <c r="J392" s="572"/>
      <c r="K392" s="572"/>
      <c r="L392" s="572"/>
      <c r="M392" s="572"/>
      <c r="N392" s="572"/>
      <c r="O392" s="572"/>
      <c r="P392" s="572"/>
      <c r="Q392" s="572"/>
      <c r="R392" s="572"/>
      <c r="S392" s="572"/>
      <c r="T392" s="572"/>
      <c r="U392" s="572"/>
      <c r="V392" s="572"/>
      <c r="W392" s="572"/>
      <c r="X392" s="572"/>
      <c r="Y392" s="572"/>
      <c r="Z392" s="572"/>
    </row>
    <row r="393" spans="1:26" ht="15.75" hidden="1" customHeight="1">
      <c r="A393" s="572"/>
      <c r="B393" s="572"/>
      <c r="C393" s="572"/>
      <c r="D393" s="572"/>
      <c r="E393" s="572"/>
      <c r="F393" s="572"/>
      <c r="G393" s="572"/>
      <c r="H393" s="572"/>
      <c r="I393" s="572"/>
      <c r="J393" s="572"/>
      <c r="K393" s="572"/>
      <c r="L393" s="572"/>
      <c r="M393" s="572"/>
      <c r="N393" s="572"/>
      <c r="O393" s="572"/>
      <c r="P393" s="572"/>
      <c r="Q393" s="572"/>
      <c r="R393" s="572"/>
      <c r="S393" s="572"/>
      <c r="T393" s="572"/>
      <c r="U393" s="572"/>
      <c r="V393" s="572"/>
      <c r="W393" s="572"/>
      <c r="X393" s="572"/>
      <c r="Y393" s="572"/>
      <c r="Z393" s="572"/>
    </row>
    <row r="394" spans="1:26" ht="15.75" hidden="1" customHeight="1">
      <c r="A394" s="572"/>
      <c r="B394" s="572"/>
      <c r="C394" s="572"/>
      <c r="D394" s="572"/>
      <c r="E394" s="572"/>
      <c r="F394" s="572"/>
      <c r="G394" s="572"/>
      <c r="H394" s="572"/>
      <c r="I394" s="572"/>
      <c r="J394" s="572"/>
      <c r="K394" s="572"/>
      <c r="L394" s="572"/>
      <c r="M394" s="572"/>
      <c r="N394" s="572"/>
      <c r="O394" s="572"/>
      <c r="P394" s="572"/>
      <c r="Q394" s="572"/>
      <c r="R394" s="572"/>
      <c r="S394" s="572"/>
      <c r="T394" s="572"/>
      <c r="U394" s="572"/>
      <c r="V394" s="572"/>
      <c r="W394" s="572"/>
      <c r="X394" s="572"/>
      <c r="Y394" s="572"/>
      <c r="Z394" s="572"/>
    </row>
    <row r="395" spans="1:26" ht="15.75" hidden="1" customHeight="1">
      <c r="A395" s="572"/>
      <c r="B395" s="572"/>
      <c r="C395" s="572"/>
      <c r="D395" s="572"/>
      <c r="E395" s="572"/>
      <c r="F395" s="572"/>
      <c r="G395" s="572"/>
      <c r="H395" s="572"/>
      <c r="I395" s="572"/>
      <c r="J395" s="572"/>
      <c r="K395" s="572"/>
      <c r="L395" s="572"/>
      <c r="M395" s="572"/>
      <c r="N395" s="572"/>
      <c r="O395" s="572"/>
      <c r="P395" s="572"/>
      <c r="Q395" s="572"/>
      <c r="R395" s="572"/>
      <c r="S395" s="572"/>
      <c r="T395" s="572"/>
      <c r="U395" s="572"/>
      <c r="V395" s="572"/>
      <c r="W395" s="572"/>
      <c r="X395" s="572"/>
      <c r="Y395" s="572"/>
      <c r="Z395" s="572"/>
    </row>
    <row r="396" spans="1:26" ht="15.75" hidden="1" customHeight="1">
      <c r="A396" s="572"/>
      <c r="B396" s="572"/>
      <c r="C396" s="572"/>
      <c r="D396" s="572"/>
      <c r="E396" s="572"/>
      <c r="F396" s="572"/>
      <c r="G396" s="572"/>
      <c r="H396" s="572"/>
      <c r="I396" s="572"/>
      <c r="J396" s="572"/>
      <c r="K396" s="572"/>
      <c r="L396" s="572"/>
      <c r="M396" s="572"/>
      <c r="N396" s="572"/>
      <c r="O396" s="572"/>
      <c r="P396" s="572"/>
      <c r="Q396" s="572"/>
      <c r="R396" s="572"/>
      <c r="S396" s="572"/>
      <c r="T396" s="572"/>
      <c r="U396" s="572"/>
      <c r="V396" s="572"/>
      <c r="W396" s="572"/>
      <c r="X396" s="572"/>
      <c r="Y396" s="572"/>
      <c r="Z396" s="572"/>
    </row>
    <row r="397" spans="1:26" ht="15.75" hidden="1" customHeight="1">
      <c r="A397" s="572"/>
      <c r="B397" s="572"/>
      <c r="C397" s="572"/>
      <c r="D397" s="572"/>
      <c r="E397" s="572"/>
      <c r="F397" s="572"/>
      <c r="G397" s="572"/>
      <c r="H397" s="572"/>
      <c r="I397" s="572"/>
      <c r="J397" s="572"/>
      <c r="K397" s="572"/>
      <c r="L397" s="572"/>
      <c r="M397" s="572"/>
      <c r="N397" s="572"/>
      <c r="O397" s="572"/>
      <c r="P397" s="572"/>
      <c r="Q397" s="572"/>
      <c r="R397" s="572"/>
      <c r="S397" s="572"/>
      <c r="T397" s="572"/>
      <c r="U397" s="572"/>
      <c r="V397" s="572"/>
      <c r="W397" s="572"/>
      <c r="X397" s="572"/>
      <c r="Y397" s="572"/>
      <c r="Z397" s="572"/>
    </row>
    <row r="398" spans="1:26" ht="15.75" hidden="1" customHeight="1">
      <c r="A398" s="572"/>
      <c r="B398" s="572"/>
      <c r="C398" s="572"/>
      <c r="D398" s="572"/>
      <c r="E398" s="572"/>
      <c r="F398" s="572"/>
      <c r="G398" s="572"/>
      <c r="H398" s="572"/>
      <c r="I398" s="572"/>
      <c r="J398" s="572"/>
      <c r="K398" s="572"/>
      <c r="L398" s="572"/>
      <c r="M398" s="572"/>
      <c r="N398" s="572"/>
      <c r="O398" s="572"/>
      <c r="P398" s="572"/>
      <c r="Q398" s="572"/>
      <c r="R398" s="572"/>
      <c r="S398" s="572"/>
      <c r="T398" s="572"/>
      <c r="U398" s="572"/>
      <c r="V398" s="572"/>
      <c r="W398" s="572"/>
      <c r="X398" s="572"/>
      <c r="Y398" s="572"/>
      <c r="Z398" s="572"/>
    </row>
    <row r="399" spans="1:26" ht="15.75" hidden="1" customHeight="1">
      <c r="A399" s="572"/>
      <c r="B399" s="572"/>
      <c r="C399" s="572"/>
      <c r="D399" s="572"/>
      <c r="E399" s="572"/>
      <c r="F399" s="572"/>
      <c r="G399" s="572"/>
      <c r="H399" s="572"/>
      <c r="I399" s="572"/>
      <c r="J399" s="572"/>
      <c r="K399" s="572"/>
      <c r="L399" s="572"/>
      <c r="M399" s="572"/>
      <c r="N399" s="572"/>
      <c r="O399" s="572"/>
      <c r="P399" s="572"/>
      <c r="Q399" s="572"/>
      <c r="R399" s="572"/>
      <c r="S399" s="572"/>
      <c r="T399" s="572"/>
      <c r="U399" s="572"/>
      <c r="V399" s="572"/>
      <c r="W399" s="572"/>
      <c r="X399" s="572"/>
      <c r="Y399" s="572"/>
      <c r="Z399" s="572"/>
    </row>
    <row r="400" spans="1:26" ht="15.75" hidden="1" customHeight="1">
      <c r="A400" s="572"/>
      <c r="B400" s="572"/>
      <c r="C400" s="572"/>
      <c r="D400" s="572"/>
      <c r="E400" s="572"/>
      <c r="F400" s="572"/>
      <c r="G400" s="572"/>
      <c r="H400" s="572"/>
      <c r="I400" s="572"/>
      <c r="J400" s="572"/>
      <c r="K400" s="572"/>
      <c r="L400" s="572"/>
      <c r="M400" s="572"/>
      <c r="N400" s="572"/>
      <c r="O400" s="572"/>
      <c r="P400" s="572"/>
      <c r="Q400" s="572"/>
      <c r="R400" s="572"/>
      <c r="S400" s="572"/>
      <c r="T400" s="572"/>
      <c r="U400" s="572"/>
      <c r="V400" s="572"/>
      <c r="W400" s="572"/>
      <c r="X400" s="572"/>
      <c r="Y400" s="572"/>
      <c r="Z400" s="572"/>
    </row>
    <row r="401" spans="1:26" ht="15.75" hidden="1" customHeight="1">
      <c r="A401" s="572"/>
      <c r="B401" s="572"/>
      <c r="C401" s="572"/>
      <c r="D401" s="572"/>
      <c r="E401" s="572"/>
      <c r="F401" s="572"/>
      <c r="G401" s="572"/>
      <c r="H401" s="572"/>
      <c r="I401" s="572"/>
      <c r="J401" s="572"/>
      <c r="K401" s="572"/>
      <c r="L401" s="572"/>
      <c r="M401" s="572"/>
      <c r="N401" s="572"/>
      <c r="O401" s="572"/>
      <c r="P401" s="572"/>
      <c r="Q401" s="572"/>
      <c r="R401" s="572"/>
      <c r="S401" s="572"/>
      <c r="T401" s="572"/>
      <c r="U401" s="572"/>
      <c r="V401" s="572"/>
      <c r="W401" s="572"/>
      <c r="X401" s="572"/>
      <c r="Y401" s="572"/>
      <c r="Z401" s="572"/>
    </row>
    <row r="402" spans="1:26" ht="15.75" hidden="1" customHeight="1">
      <c r="A402" s="572"/>
      <c r="B402" s="572"/>
      <c r="C402" s="572"/>
      <c r="D402" s="572"/>
      <c r="E402" s="572"/>
      <c r="F402" s="572"/>
      <c r="G402" s="572"/>
      <c r="H402" s="572"/>
      <c r="I402" s="572"/>
      <c r="J402" s="572"/>
      <c r="K402" s="572"/>
      <c r="L402" s="572"/>
      <c r="M402" s="572"/>
      <c r="N402" s="572"/>
      <c r="O402" s="572"/>
      <c r="P402" s="572"/>
      <c r="Q402" s="572"/>
      <c r="R402" s="572"/>
      <c r="S402" s="572"/>
      <c r="T402" s="572"/>
      <c r="U402" s="572"/>
      <c r="V402" s="572"/>
      <c r="W402" s="572"/>
      <c r="X402" s="572"/>
      <c r="Y402" s="572"/>
      <c r="Z402" s="572"/>
    </row>
    <row r="403" spans="1:26" ht="15.75" hidden="1" customHeight="1">
      <c r="A403" s="572"/>
      <c r="B403" s="572"/>
      <c r="C403" s="572"/>
      <c r="D403" s="572"/>
      <c r="E403" s="572"/>
      <c r="F403" s="572"/>
      <c r="G403" s="572"/>
      <c r="H403" s="572"/>
      <c r="I403" s="572"/>
      <c r="J403" s="572"/>
      <c r="K403" s="572"/>
      <c r="L403" s="572"/>
      <c r="M403" s="572"/>
      <c r="N403" s="572"/>
      <c r="O403" s="572"/>
      <c r="P403" s="572"/>
      <c r="Q403" s="572"/>
      <c r="R403" s="572"/>
      <c r="S403" s="572"/>
      <c r="T403" s="572"/>
      <c r="U403" s="572"/>
      <c r="V403" s="572"/>
      <c r="W403" s="572"/>
      <c r="X403" s="572"/>
      <c r="Y403" s="572"/>
      <c r="Z403" s="572"/>
    </row>
    <row r="404" spans="1:26" ht="15.75" hidden="1" customHeight="1">
      <c r="A404" s="572"/>
      <c r="B404" s="572"/>
      <c r="C404" s="572"/>
      <c r="D404" s="572"/>
      <c r="E404" s="572"/>
      <c r="F404" s="572"/>
      <c r="G404" s="572"/>
      <c r="H404" s="572"/>
      <c r="I404" s="572"/>
      <c r="J404" s="572"/>
      <c r="K404" s="572"/>
      <c r="L404" s="572"/>
      <c r="M404" s="572"/>
      <c r="N404" s="572"/>
      <c r="O404" s="572"/>
      <c r="P404" s="572"/>
      <c r="Q404" s="572"/>
      <c r="R404" s="572"/>
      <c r="S404" s="572"/>
      <c r="T404" s="572"/>
      <c r="U404" s="572"/>
      <c r="V404" s="572"/>
      <c r="W404" s="572"/>
      <c r="X404" s="572"/>
      <c r="Y404" s="572"/>
      <c r="Z404" s="572"/>
    </row>
    <row r="405" spans="1:26" ht="15.75" hidden="1" customHeight="1">
      <c r="A405" s="572"/>
      <c r="B405" s="572"/>
      <c r="C405" s="572"/>
      <c r="D405" s="572"/>
      <c r="E405" s="572"/>
      <c r="F405" s="572"/>
      <c r="G405" s="572"/>
      <c r="H405" s="572"/>
      <c r="I405" s="572"/>
      <c r="J405" s="572"/>
      <c r="K405" s="572"/>
      <c r="L405" s="572"/>
      <c r="M405" s="572"/>
      <c r="N405" s="572"/>
      <c r="O405" s="572"/>
      <c r="P405" s="572"/>
      <c r="Q405" s="572"/>
      <c r="R405" s="572"/>
      <c r="S405" s="572"/>
      <c r="T405" s="572"/>
      <c r="U405" s="572"/>
      <c r="V405" s="572"/>
      <c r="W405" s="572"/>
      <c r="X405" s="572"/>
      <c r="Y405" s="572"/>
      <c r="Z405" s="572"/>
    </row>
    <row r="406" spans="1:26" ht="15.75" hidden="1" customHeight="1">
      <c r="A406" s="572"/>
      <c r="B406" s="572"/>
      <c r="C406" s="572"/>
      <c r="D406" s="572"/>
      <c r="E406" s="572"/>
      <c r="F406" s="572"/>
      <c r="G406" s="572"/>
      <c r="H406" s="572"/>
      <c r="I406" s="572"/>
      <c r="J406" s="572"/>
      <c r="K406" s="572"/>
      <c r="L406" s="572"/>
      <c r="M406" s="572"/>
      <c r="N406" s="572"/>
      <c r="O406" s="572"/>
      <c r="P406" s="572"/>
      <c r="Q406" s="572"/>
      <c r="R406" s="572"/>
      <c r="S406" s="572"/>
      <c r="T406" s="572"/>
      <c r="U406" s="572"/>
      <c r="V406" s="572"/>
      <c r="W406" s="572"/>
      <c r="X406" s="572"/>
      <c r="Y406" s="572"/>
      <c r="Z406" s="572"/>
    </row>
    <row r="407" spans="1:26" ht="15.75" hidden="1" customHeight="1">
      <c r="A407" s="572"/>
      <c r="B407" s="572"/>
      <c r="C407" s="572"/>
      <c r="D407" s="572"/>
      <c r="E407" s="572"/>
      <c r="F407" s="572"/>
      <c r="G407" s="572"/>
      <c r="H407" s="572"/>
      <c r="I407" s="572"/>
      <c r="J407" s="572"/>
      <c r="K407" s="572"/>
      <c r="L407" s="572"/>
      <c r="M407" s="572"/>
      <c r="N407" s="572"/>
      <c r="O407" s="572"/>
      <c r="P407" s="572"/>
      <c r="Q407" s="572"/>
      <c r="R407" s="572"/>
      <c r="S407" s="572"/>
      <c r="T407" s="572"/>
      <c r="U407" s="572"/>
      <c r="V407" s="572"/>
      <c r="W407" s="572"/>
      <c r="X407" s="572"/>
      <c r="Y407" s="572"/>
      <c r="Z407" s="572"/>
    </row>
    <row r="408" spans="1:26" ht="15.75" hidden="1" customHeight="1">
      <c r="A408" s="572"/>
      <c r="B408" s="572"/>
      <c r="C408" s="572"/>
      <c r="D408" s="572"/>
      <c r="E408" s="572"/>
      <c r="F408" s="572"/>
      <c r="G408" s="572"/>
      <c r="H408" s="572"/>
      <c r="I408" s="572"/>
      <c r="J408" s="572"/>
      <c r="K408" s="572"/>
      <c r="L408" s="572"/>
      <c r="M408" s="572"/>
      <c r="N408" s="572"/>
      <c r="O408" s="572"/>
      <c r="P408" s="572"/>
      <c r="Q408" s="572"/>
      <c r="R408" s="572"/>
      <c r="S408" s="572"/>
      <c r="T408" s="572"/>
      <c r="U408" s="572"/>
      <c r="V408" s="572"/>
      <c r="W408" s="572"/>
      <c r="X408" s="572"/>
      <c r="Y408" s="572"/>
      <c r="Z408" s="572"/>
    </row>
    <row r="409" spans="1:26" ht="15.75" hidden="1" customHeight="1">
      <c r="A409" s="572"/>
      <c r="B409" s="572"/>
      <c r="C409" s="572"/>
      <c r="D409" s="572"/>
      <c r="E409" s="572"/>
      <c r="F409" s="572"/>
      <c r="G409" s="572"/>
      <c r="H409" s="572"/>
      <c r="I409" s="572"/>
      <c r="J409" s="572"/>
      <c r="K409" s="572"/>
      <c r="L409" s="572"/>
      <c r="M409" s="572"/>
      <c r="N409" s="572"/>
      <c r="O409" s="572"/>
      <c r="P409" s="572"/>
      <c r="Q409" s="572"/>
      <c r="R409" s="572"/>
      <c r="S409" s="572"/>
      <c r="T409" s="572"/>
      <c r="U409" s="572"/>
      <c r="V409" s="572"/>
      <c r="W409" s="572"/>
      <c r="X409" s="572"/>
      <c r="Y409" s="572"/>
      <c r="Z409" s="572"/>
    </row>
    <row r="410" spans="1:26" ht="15.75" hidden="1" customHeight="1">
      <c r="A410" s="572"/>
      <c r="B410" s="572"/>
      <c r="C410" s="572"/>
      <c r="D410" s="572"/>
      <c r="E410" s="572"/>
      <c r="F410" s="572"/>
      <c r="G410" s="572"/>
      <c r="H410" s="572"/>
      <c r="I410" s="572"/>
      <c r="J410" s="572"/>
      <c r="K410" s="572"/>
      <c r="L410" s="572"/>
      <c r="M410" s="572"/>
      <c r="N410" s="572"/>
      <c r="O410" s="572"/>
      <c r="P410" s="572"/>
      <c r="Q410" s="572"/>
      <c r="R410" s="572"/>
      <c r="S410" s="572"/>
      <c r="T410" s="572"/>
      <c r="U410" s="572"/>
      <c r="V410" s="572"/>
      <c r="W410" s="572"/>
      <c r="X410" s="572"/>
      <c r="Y410" s="572"/>
      <c r="Z410" s="572"/>
    </row>
    <row r="411" spans="1:26" ht="15.75" hidden="1" customHeight="1">
      <c r="A411" s="572"/>
      <c r="B411" s="572"/>
      <c r="C411" s="572"/>
      <c r="D411" s="572"/>
      <c r="E411" s="572"/>
      <c r="F411" s="572"/>
      <c r="G411" s="572"/>
      <c r="H411" s="572"/>
      <c r="I411" s="572"/>
      <c r="J411" s="572"/>
      <c r="K411" s="572"/>
      <c r="L411" s="572"/>
      <c r="M411" s="572"/>
      <c r="N411" s="572"/>
      <c r="O411" s="572"/>
      <c r="P411" s="572"/>
      <c r="Q411" s="572"/>
      <c r="R411" s="572"/>
      <c r="S411" s="572"/>
      <c r="T411" s="572"/>
      <c r="U411" s="572"/>
      <c r="V411" s="572"/>
      <c r="W411" s="572"/>
      <c r="X411" s="572"/>
      <c r="Y411" s="572"/>
      <c r="Z411" s="572"/>
    </row>
    <row r="412" spans="1:26" ht="15.75" hidden="1" customHeight="1">
      <c r="A412" s="572"/>
      <c r="B412" s="572"/>
      <c r="C412" s="572"/>
      <c r="D412" s="572"/>
      <c r="E412" s="572"/>
      <c r="F412" s="572"/>
      <c r="G412" s="572"/>
      <c r="H412" s="572"/>
      <c r="I412" s="572"/>
      <c r="J412" s="572"/>
      <c r="K412" s="572"/>
      <c r="L412" s="572"/>
      <c r="M412" s="572"/>
      <c r="N412" s="572"/>
      <c r="O412" s="572"/>
      <c r="P412" s="572"/>
      <c r="Q412" s="572"/>
      <c r="R412" s="572"/>
      <c r="S412" s="572"/>
      <c r="T412" s="572"/>
      <c r="U412" s="572"/>
      <c r="V412" s="572"/>
      <c r="W412" s="572"/>
      <c r="X412" s="572"/>
      <c r="Y412" s="572"/>
      <c r="Z412" s="572"/>
    </row>
    <row r="413" spans="1:26" ht="15.75" hidden="1" customHeight="1">
      <c r="A413" s="572"/>
      <c r="B413" s="572"/>
      <c r="C413" s="572"/>
      <c r="D413" s="572"/>
      <c r="E413" s="572"/>
      <c r="F413" s="572"/>
      <c r="G413" s="572"/>
      <c r="H413" s="572"/>
      <c r="I413" s="572"/>
      <c r="J413" s="572"/>
      <c r="K413" s="572"/>
      <c r="L413" s="572"/>
      <c r="M413" s="572"/>
      <c r="N413" s="572"/>
      <c r="O413" s="572"/>
      <c r="P413" s="572"/>
      <c r="Q413" s="572"/>
      <c r="R413" s="572"/>
      <c r="S413" s="572"/>
      <c r="T413" s="572"/>
      <c r="U413" s="572"/>
      <c r="V413" s="572"/>
      <c r="W413" s="572"/>
      <c r="X413" s="572"/>
      <c r="Y413" s="572"/>
      <c r="Z413" s="572"/>
    </row>
    <row r="414" spans="1:26" ht="15.75" hidden="1" customHeight="1">
      <c r="A414" s="572"/>
      <c r="B414" s="572"/>
      <c r="C414" s="572"/>
      <c r="D414" s="572"/>
      <c r="E414" s="572"/>
      <c r="F414" s="572"/>
      <c r="G414" s="572"/>
      <c r="H414" s="572"/>
      <c r="I414" s="572"/>
      <c r="J414" s="572"/>
      <c r="K414" s="572"/>
      <c r="L414" s="572"/>
      <c r="M414" s="572"/>
      <c r="N414" s="572"/>
      <c r="O414" s="572"/>
      <c r="P414" s="572"/>
      <c r="Q414" s="572"/>
      <c r="R414" s="572"/>
      <c r="S414" s="572"/>
      <c r="T414" s="572"/>
      <c r="U414" s="572"/>
      <c r="V414" s="572"/>
      <c r="W414" s="572"/>
      <c r="X414" s="572"/>
      <c r="Y414" s="572"/>
      <c r="Z414" s="572"/>
    </row>
    <row r="415" spans="1:26" ht="15.75" hidden="1" customHeight="1">
      <c r="A415" s="572"/>
      <c r="B415" s="572"/>
      <c r="C415" s="572"/>
      <c r="D415" s="572"/>
      <c r="E415" s="572"/>
      <c r="F415" s="572"/>
      <c r="G415" s="572"/>
      <c r="H415" s="572"/>
      <c r="I415" s="572"/>
      <c r="J415" s="572"/>
      <c r="K415" s="572"/>
      <c r="L415" s="572"/>
      <c r="M415" s="572"/>
      <c r="N415" s="572"/>
      <c r="O415" s="572"/>
      <c r="P415" s="572"/>
      <c r="Q415" s="572"/>
      <c r="R415" s="572"/>
      <c r="S415" s="572"/>
      <c r="T415" s="572"/>
      <c r="U415" s="572"/>
      <c r="V415" s="572"/>
      <c r="W415" s="572"/>
      <c r="X415" s="572"/>
      <c r="Y415" s="572"/>
      <c r="Z415" s="572"/>
    </row>
    <row r="416" spans="1:26" ht="15.75" hidden="1" customHeight="1">
      <c r="A416" s="572"/>
      <c r="B416" s="572"/>
      <c r="C416" s="572"/>
      <c r="D416" s="572"/>
      <c r="E416" s="572"/>
      <c r="F416" s="572"/>
      <c r="G416" s="572"/>
      <c r="H416" s="572"/>
      <c r="I416" s="572"/>
      <c r="J416" s="572"/>
      <c r="K416" s="572"/>
      <c r="L416" s="572"/>
      <c r="M416" s="572"/>
      <c r="N416" s="572"/>
      <c r="O416" s="572"/>
      <c r="P416" s="572"/>
      <c r="Q416" s="572"/>
      <c r="R416" s="572"/>
      <c r="S416" s="572"/>
      <c r="T416" s="572"/>
      <c r="U416" s="572"/>
      <c r="V416" s="572"/>
      <c r="W416" s="572"/>
      <c r="X416" s="572"/>
      <c r="Y416" s="572"/>
      <c r="Z416" s="572"/>
    </row>
    <row r="417" spans="1:26" ht="15.75" hidden="1" customHeight="1">
      <c r="A417" s="572"/>
      <c r="B417" s="572"/>
      <c r="C417" s="572"/>
      <c r="D417" s="572"/>
      <c r="E417" s="572"/>
      <c r="F417" s="572"/>
      <c r="G417" s="572"/>
      <c r="H417" s="572"/>
      <c r="I417" s="572"/>
      <c r="J417" s="572"/>
      <c r="K417" s="572"/>
      <c r="L417" s="572"/>
      <c r="M417" s="572"/>
      <c r="N417" s="572"/>
      <c r="O417" s="572"/>
      <c r="P417" s="572"/>
      <c r="Q417" s="572"/>
      <c r="R417" s="572"/>
      <c r="S417" s="572"/>
      <c r="T417" s="572"/>
      <c r="U417" s="572"/>
      <c r="V417" s="572"/>
      <c r="W417" s="572"/>
      <c r="X417" s="572"/>
      <c r="Y417" s="572"/>
      <c r="Z417" s="572"/>
    </row>
    <row r="418" spans="1:26" ht="15.75" hidden="1" customHeight="1">
      <c r="A418" s="572"/>
      <c r="B418" s="572"/>
      <c r="C418" s="572"/>
      <c r="D418" s="572"/>
      <c r="E418" s="572"/>
      <c r="F418" s="572"/>
      <c r="G418" s="572"/>
      <c r="H418" s="572"/>
      <c r="I418" s="572"/>
      <c r="J418" s="572"/>
      <c r="K418" s="572"/>
      <c r="L418" s="572"/>
      <c r="M418" s="572"/>
      <c r="N418" s="572"/>
      <c r="O418" s="572"/>
      <c r="P418" s="572"/>
      <c r="Q418" s="572"/>
      <c r="R418" s="572"/>
      <c r="S418" s="572"/>
      <c r="T418" s="572"/>
      <c r="U418" s="572"/>
      <c r="V418" s="572"/>
      <c r="W418" s="572"/>
      <c r="X418" s="572"/>
      <c r="Y418" s="572"/>
      <c r="Z418" s="572"/>
    </row>
    <row r="419" spans="1:26" ht="15.75" hidden="1" customHeight="1">
      <c r="A419" s="572"/>
      <c r="B419" s="572"/>
      <c r="C419" s="572"/>
      <c r="D419" s="572"/>
      <c r="E419" s="572"/>
      <c r="F419" s="572"/>
      <c r="G419" s="572"/>
      <c r="H419" s="572"/>
      <c r="I419" s="572"/>
      <c r="J419" s="572"/>
      <c r="K419" s="572"/>
      <c r="L419" s="572"/>
      <c r="M419" s="572"/>
      <c r="N419" s="572"/>
      <c r="O419" s="572"/>
      <c r="P419" s="572"/>
      <c r="Q419" s="572"/>
      <c r="R419" s="572"/>
      <c r="S419" s="572"/>
      <c r="T419" s="572"/>
      <c r="U419" s="572"/>
      <c r="V419" s="572"/>
      <c r="W419" s="572"/>
      <c r="X419" s="572"/>
      <c r="Y419" s="572"/>
      <c r="Z419" s="572"/>
    </row>
    <row r="420" spans="1:26" ht="15.75" hidden="1" customHeight="1">
      <c r="A420" s="572"/>
      <c r="B420" s="572"/>
      <c r="C420" s="572"/>
      <c r="D420" s="572"/>
      <c r="E420" s="572"/>
      <c r="F420" s="572"/>
      <c r="G420" s="572"/>
      <c r="H420" s="572"/>
      <c r="I420" s="572"/>
      <c r="J420" s="572"/>
      <c r="K420" s="572"/>
      <c r="L420" s="572"/>
      <c r="M420" s="572"/>
      <c r="N420" s="572"/>
      <c r="O420" s="572"/>
      <c r="P420" s="572"/>
      <c r="Q420" s="572"/>
      <c r="R420" s="572"/>
      <c r="S420" s="572"/>
      <c r="T420" s="572"/>
      <c r="U420" s="572"/>
      <c r="V420" s="572"/>
      <c r="W420" s="572"/>
      <c r="X420" s="572"/>
      <c r="Y420" s="572"/>
      <c r="Z420" s="572"/>
    </row>
    <row r="421" spans="1:26" ht="15.75" hidden="1" customHeight="1">
      <c r="A421" s="572"/>
      <c r="B421" s="572"/>
      <c r="C421" s="572"/>
      <c r="D421" s="572"/>
      <c r="E421" s="572"/>
      <c r="F421" s="572"/>
      <c r="G421" s="572"/>
      <c r="H421" s="572"/>
      <c r="I421" s="572"/>
      <c r="J421" s="572"/>
      <c r="K421" s="572"/>
      <c r="L421" s="572"/>
      <c r="M421" s="572"/>
      <c r="N421" s="572"/>
      <c r="O421" s="572"/>
      <c r="P421" s="572"/>
      <c r="Q421" s="572"/>
      <c r="R421" s="572"/>
      <c r="S421" s="572"/>
      <c r="T421" s="572"/>
      <c r="U421" s="572"/>
      <c r="V421" s="572"/>
      <c r="W421" s="572"/>
      <c r="X421" s="572"/>
      <c r="Y421" s="572"/>
      <c r="Z421" s="572"/>
    </row>
    <row r="422" spans="1:26" ht="15.75" hidden="1" customHeight="1">
      <c r="A422" s="572"/>
      <c r="B422" s="572"/>
      <c r="C422" s="572"/>
      <c r="D422" s="572"/>
      <c r="E422" s="572"/>
      <c r="F422" s="572"/>
      <c r="G422" s="572"/>
      <c r="H422" s="572"/>
      <c r="I422" s="572"/>
      <c r="J422" s="572"/>
      <c r="K422" s="572"/>
      <c r="L422" s="572"/>
      <c r="M422" s="572"/>
      <c r="N422" s="572"/>
      <c r="O422" s="572"/>
      <c r="P422" s="572"/>
      <c r="Q422" s="572"/>
      <c r="R422" s="572"/>
      <c r="S422" s="572"/>
      <c r="T422" s="572"/>
      <c r="U422" s="572"/>
      <c r="V422" s="572"/>
      <c r="W422" s="572"/>
      <c r="X422" s="572"/>
      <c r="Y422" s="572"/>
      <c r="Z422" s="572"/>
    </row>
    <row r="423" spans="1:26" ht="15.75" hidden="1" customHeight="1">
      <c r="A423" s="572"/>
      <c r="B423" s="572"/>
      <c r="C423" s="572"/>
      <c r="D423" s="572"/>
      <c r="E423" s="572"/>
      <c r="F423" s="572"/>
      <c r="G423" s="572"/>
      <c r="H423" s="572"/>
      <c r="I423" s="572"/>
      <c r="J423" s="572"/>
      <c r="K423" s="572"/>
      <c r="L423" s="572"/>
      <c r="M423" s="572"/>
      <c r="N423" s="572"/>
      <c r="O423" s="572"/>
      <c r="P423" s="572"/>
      <c r="Q423" s="572"/>
      <c r="R423" s="572"/>
      <c r="S423" s="572"/>
      <c r="T423" s="572"/>
      <c r="U423" s="572"/>
      <c r="V423" s="572"/>
      <c r="W423" s="572"/>
      <c r="X423" s="572"/>
      <c r="Y423" s="572"/>
      <c r="Z423" s="572"/>
    </row>
    <row r="424" spans="1:26" ht="15.75" hidden="1" customHeight="1">
      <c r="A424" s="572"/>
      <c r="B424" s="572"/>
      <c r="C424" s="572"/>
      <c r="D424" s="572"/>
      <c r="E424" s="572"/>
      <c r="F424" s="572"/>
      <c r="G424" s="572"/>
      <c r="H424" s="572"/>
      <c r="I424" s="572"/>
      <c r="J424" s="572"/>
      <c r="K424" s="572"/>
      <c r="L424" s="572"/>
      <c r="M424" s="572"/>
      <c r="N424" s="572"/>
      <c r="O424" s="572"/>
      <c r="P424" s="572"/>
      <c r="Q424" s="572"/>
      <c r="R424" s="572"/>
      <c r="S424" s="572"/>
      <c r="T424" s="572"/>
      <c r="U424" s="572"/>
      <c r="V424" s="572"/>
      <c r="W424" s="572"/>
      <c r="X424" s="572"/>
      <c r="Y424" s="572"/>
      <c r="Z424" s="572"/>
    </row>
    <row r="425" spans="1:26" ht="15.75" hidden="1" customHeight="1">
      <c r="A425" s="572"/>
      <c r="B425" s="572"/>
      <c r="C425" s="572"/>
      <c r="D425" s="572"/>
      <c r="E425" s="572"/>
      <c r="F425" s="572"/>
      <c r="G425" s="572"/>
      <c r="H425" s="572"/>
      <c r="I425" s="572"/>
      <c r="J425" s="572"/>
      <c r="K425" s="572"/>
      <c r="L425" s="572"/>
      <c r="M425" s="572"/>
      <c r="N425" s="572"/>
      <c r="O425" s="572"/>
      <c r="P425" s="572"/>
      <c r="Q425" s="572"/>
      <c r="R425" s="572"/>
      <c r="S425" s="572"/>
      <c r="T425" s="572"/>
      <c r="U425" s="572"/>
      <c r="V425" s="572"/>
      <c r="W425" s="572"/>
      <c r="X425" s="572"/>
      <c r="Y425" s="572"/>
      <c r="Z425" s="572"/>
    </row>
    <row r="426" spans="1:26" ht="15.75" hidden="1" customHeight="1">
      <c r="A426" s="572"/>
      <c r="B426" s="572"/>
      <c r="C426" s="572"/>
      <c r="D426" s="572"/>
      <c r="E426" s="572"/>
      <c r="F426" s="572"/>
      <c r="G426" s="572"/>
      <c r="H426" s="572"/>
      <c r="I426" s="572"/>
      <c r="J426" s="572"/>
      <c r="K426" s="572"/>
      <c r="L426" s="572"/>
      <c r="M426" s="572"/>
      <c r="N426" s="572"/>
      <c r="O426" s="572"/>
      <c r="P426" s="572"/>
      <c r="Q426" s="572"/>
      <c r="R426" s="572"/>
      <c r="S426" s="572"/>
      <c r="T426" s="572"/>
      <c r="U426" s="572"/>
      <c r="V426" s="572"/>
      <c r="W426" s="572"/>
      <c r="X426" s="572"/>
      <c r="Y426" s="572"/>
      <c r="Z426" s="572"/>
    </row>
    <row r="427" spans="1:26" ht="15.75" hidden="1" customHeight="1">
      <c r="A427" s="572"/>
      <c r="B427" s="572"/>
      <c r="C427" s="572"/>
      <c r="D427" s="572"/>
      <c r="E427" s="572"/>
      <c r="F427" s="572"/>
      <c r="G427" s="572"/>
      <c r="H427" s="572"/>
      <c r="I427" s="572"/>
      <c r="J427" s="572"/>
      <c r="K427" s="572"/>
      <c r="L427" s="572"/>
      <c r="M427" s="572"/>
      <c r="N427" s="572"/>
      <c r="O427" s="572"/>
      <c r="P427" s="572"/>
      <c r="Q427" s="572"/>
      <c r="R427" s="572"/>
      <c r="S427" s="572"/>
      <c r="T427" s="572"/>
      <c r="U427" s="572"/>
      <c r="V427" s="572"/>
      <c r="W427" s="572"/>
      <c r="X427" s="572"/>
      <c r="Y427" s="572"/>
      <c r="Z427" s="572"/>
    </row>
    <row r="428" spans="1:26" ht="15.75" hidden="1" customHeight="1">
      <c r="A428" s="572"/>
      <c r="B428" s="572"/>
      <c r="C428" s="572"/>
      <c r="D428" s="572"/>
      <c r="E428" s="572"/>
      <c r="F428" s="572"/>
      <c r="G428" s="572"/>
      <c r="H428" s="572"/>
      <c r="I428" s="572"/>
      <c r="J428" s="572"/>
      <c r="K428" s="572"/>
      <c r="L428" s="572"/>
      <c r="M428" s="572"/>
      <c r="N428" s="572"/>
      <c r="O428" s="572"/>
      <c r="P428" s="572"/>
      <c r="Q428" s="572"/>
      <c r="R428" s="572"/>
      <c r="S428" s="572"/>
      <c r="T428" s="572"/>
      <c r="U428" s="572"/>
      <c r="V428" s="572"/>
      <c r="W428" s="572"/>
      <c r="X428" s="572"/>
      <c r="Y428" s="572"/>
      <c r="Z428" s="572"/>
    </row>
    <row r="429" spans="1:26" ht="15.75" hidden="1" customHeight="1">
      <c r="A429" s="572"/>
      <c r="B429" s="572"/>
      <c r="C429" s="572"/>
      <c r="D429" s="572"/>
      <c r="E429" s="572"/>
      <c r="F429" s="572"/>
      <c r="G429" s="572"/>
      <c r="H429" s="572"/>
      <c r="I429" s="572"/>
      <c r="J429" s="572"/>
      <c r="K429" s="572"/>
      <c r="L429" s="572"/>
      <c r="M429" s="572"/>
      <c r="N429" s="572"/>
      <c r="O429" s="572"/>
      <c r="P429" s="572"/>
      <c r="Q429" s="572"/>
      <c r="R429" s="572"/>
      <c r="S429" s="572"/>
      <c r="T429" s="572"/>
      <c r="U429" s="572"/>
      <c r="V429" s="572"/>
      <c r="W429" s="572"/>
      <c r="X429" s="572"/>
      <c r="Y429" s="572"/>
      <c r="Z429" s="572"/>
    </row>
    <row r="430" spans="1:26" ht="15.75" hidden="1" customHeight="1">
      <c r="A430" s="572"/>
      <c r="B430" s="572"/>
      <c r="C430" s="572"/>
      <c r="D430" s="572"/>
      <c r="E430" s="572"/>
      <c r="F430" s="572"/>
      <c r="G430" s="572"/>
      <c r="H430" s="572"/>
      <c r="I430" s="572"/>
      <c r="J430" s="572"/>
      <c r="K430" s="572"/>
      <c r="L430" s="572"/>
      <c r="M430" s="572"/>
      <c r="N430" s="572"/>
      <c r="O430" s="572"/>
      <c r="P430" s="572"/>
      <c r="Q430" s="572"/>
      <c r="R430" s="572"/>
      <c r="S430" s="572"/>
      <c r="T430" s="572"/>
      <c r="U430" s="572"/>
      <c r="V430" s="572"/>
      <c r="W430" s="572"/>
      <c r="X430" s="572"/>
      <c r="Y430" s="572"/>
      <c r="Z430" s="572"/>
    </row>
    <row r="431" spans="1:26" ht="15.75" hidden="1" customHeight="1">
      <c r="A431" s="572"/>
      <c r="B431" s="572"/>
      <c r="C431" s="572"/>
      <c r="D431" s="572"/>
      <c r="E431" s="572"/>
      <c r="F431" s="572"/>
      <c r="G431" s="572"/>
      <c r="H431" s="572"/>
      <c r="I431" s="572"/>
      <c r="J431" s="572"/>
      <c r="K431" s="572"/>
      <c r="L431" s="572"/>
      <c r="M431" s="572"/>
      <c r="N431" s="572"/>
      <c r="O431" s="572"/>
      <c r="P431" s="572"/>
      <c r="Q431" s="572"/>
      <c r="R431" s="572"/>
      <c r="S431" s="572"/>
      <c r="T431" s="572"/>
      <c r="U431" s="572"/>
      <c r="V431" s="572"/>
      <c r="W431" s="572"/>
      <c r="X431" s="572"/>
      <c r="Y431" s="572"/>
      <c r="Z431" s="572"/>
    </row>
    <row r="432" spans="1:26" ht="15.75" hidden="1" customHeight="1">
      <c r="A432" s="572"/>
      <c r="B432" s="572"/>
      <c r="C432" s="572"/>
      <c r="D432" s="572"/>
      <c r="E432" s="572"/>
      <c r="F432" s="572"/>
      <c r="G432" s="572"/>
      <c r="H432" s="572"/>
      <c r="I432" s="572"/>
      <c r="J432" s="572"/>
      <c r="K432" s="572"/>
      <c r="L432" s="572"/>
      <c r="M432" s="572"/>
      <c r="N432" s="572"/>
      <c r="O432" s="572"/>
      <c r="P432" s="572"/>
      <c r="Q432" s="572"/>
      <c r="R432" s="572"/>
      <c r="S432" s="572"/>
      <c r="T432" s="572"/>
      <c r="U432" s="572"/>
      <c r="V432" s="572"/>
      <c r="W432" s="572"/>
      <c r="X432" s="572"/>
      <c r="Y432" s="572"/>
      <c r="Z432" s="572"/>
    </row>
    <row r="433" spans="1:26" ht="15.75" hidden="1" customHeight="1">
      <c r="A433" s="572"/>
      <c r="B433" s="572"/>
      <c r="C433" s="572"/>
      <c r="D433" s="572"/>
      <c r="E433" s="572"/>
      <c r="F433" s="572"/>
      <c r="G433" s="572"/>
      <c r="H433" s="572"/>
      <c r="I433" s="572"/>
      <c r="J433" s="572"/>
      <c r="K433" s="572"/>
      <c r="L433" s="572"/>
      <c r="M433" s="572"/>
      <c r="N433" s="572"/>
      <c r="O433" s="572"/>
      <c r="P433" s="572"/>
      <c r="Q433" s="572"/>
      <c r="R433" s="572"/>
      <c r="S433" s="572"/>
      <c r="T433" s="572"/>
      <c r="U433" s="572"/>
      <c r="V433" s="572"/>
      <c r="W433" s="572"/>
      <c r="X433" s="572"/>
      <c r="Y433" s="572"/>
      <c r="Z433" s="572"/>
    </row>
    <row r="434" spans="1:26" ht="15.75" hidden="1" customHeight="1">
      <c r="A434" s="572"/>
      <c r="B434" s="572"/>
      <c r="C434" s="572"/>
      <c r="D434" s="572"/>
      <c r="E434" s="572"/>
      <c r="F434" s="572"/>
      <c r="G434" s="572"/>
      <c r="H434" s="572"/>
      <c r="I434" s="572"/>
      <c r="J434" s="572"/>
      <c r="K434" s="572"/>
      <c r="L434" s="572"/>
      <c r="M434" s="572"/>
      <c r="N434" s="572"/>
      <c r="O434" s="572"/>
      <c r="P434" s="572"/>
      <c r="Q434" s="572"/>
      <c r="R434" s="572"/>
      <c r="S434" s="572"/>
      <c r="T434" s="572"/>
      <c r="U434" s="572"/>
      <c r="V434" s="572"/>
      <c r="W434" s="572"/>
      <c r="X434" s="572"/>
      <c r="Y434" s="572"/>
      <c r="Z434" s="572"/>
    </row>
    <row r="435" spans="1:26" ht="15.75" hidden="1" customHeight="1">
      <c r="A435" s="572"/>
      <c r="B435" s="572"/>
      <c r="C435" s="572"/>
      <c r="D435" s="572"/>
      <c r="E435" s="572"/>
      <c r="F435" s="572"/>
      <c r="G435" s="572"/>
      <c r="H435" s="572"/>
      <c r="I435" s="572"/>
      <c r="J435" s="572"/>
      <c r="K435" s="572"/>
      <c r="L435" s="572"/>
      <c r="M435" s="572"/>
      <c r="N435" s="572"/>
      <c r="O435" s="572"/>
      <c r="P435" s="572"/>
      <c r="Q435" s="572"/>
      <c r="R435" s="572"/>
      <c r="S435" s="572"/>
      <c r="T435" s="572"/>
      <c r="U435" s="572"/>
      <c r="V435" s="572"/>
      <c r="W435" s="572"/>
      <c r="X435" s="572"/>
      <c r="Y435" s="572"/>
      <c r="Z435" s="572"/>
    </row>
    <row r="436" spans="1:26" ht="15.75" hidden="1" customHeight="1">
      <c r="A436" s="572"/>
      <c r="B436" s="572"/>
      <c r="C436" s="572"/>
      <c r="D436" s="572"/>
      <c r="E436" s="572"/>
      <c r="F436" s="572"/>
      <c r="G436" s="572"/>
      <c r="H436" s="572"/>
      <c r="I436" s="572"/>
      <c r="J436" s="572"/>
      <c r="K436" s="572"/>
      <c r="L436" s="572"/>
      <c r="M436" s="572"/>
      <c r="N436" s="572"/>
      <c r="O436" s="572"/>
      <c r="P436" s="572"/>
      <c r="Q436" s="572"/>
      <c r="R436" s="572"/>
      <c r="S436" s="572"/>
      <c r="T436" s="572"/>
      <c r="U436" s="572"/>
      <c r="V436" s="572"/>
      <c r="W436" s="572"/>
      <c r="X436" s="572"/>
      <c r="Y436" s="572"/>
      <c r="Z436" s="572"/>
    </row>
    <row r="437" spans="1:26" ht="15.75" hidden="1" customHeight="1">
      <c r="A437" s="572"/>
      <c r="B437" s="572"/>
      <c r="C437" s="572"/>
      <c r="D437" s="572"/>
      <c r="E437" s="572"/>
      <c r="F437" s="572"/>
      <c r="G437" s="572"/>
      <c r="H437" s="572"/>
      <c r="I437" s="572"/>
      <c r="J437" s="572"/>
      <c r="K437" s="572"/>
      <c r="L437" s="572"/>
      <c r="M437" s="572"/>
      <c r="N437" s="572"/>
      <c r="O437" s="572"/>
      <c r="P437" s="572"/>
      <c r="Q437" s="572"/>
      <c r="R437" s="572"/>
      <c r="S437" s="572"/>
      <c r="T437" s="572"/>
      <c r="U437" s="572"/>
      <c r="V437" s="572"/>
      <c r="W437" s="572"/>
      <c r="X437" s="572"/>
      <c r="Y437" s="572"/>
      <c r="Z437" s="572"/>
    </row>
    <row r="438" spans="1:26" ht="15.75" hidden="1" customHeight="1">
      <c r="A438" s="572"/>
      <c r="B438" s="572"/>
      <c r="C438" s="572"/>
      <c r="D438" s="572"/>
      <c r="E438" s="572"/>
      <c r="F438" s="572"/>
      <c r="G438" s="572"/>
      <c r="H438" s="572"/>
      <c r="I438" s="572"/>
      <c r="J438" s="572"/>
      <c r="K438" s="572"/>
      <c r="L438" s="572"/>
      <c r="M438" s="572"/>
      <c r="N438" s="572"/>
      <c r="O438" s="572"/>
      <c r="P438" s="572"/>
      <c r="Q438" s="572"/>
      <c r="R438" s="572"/>
      <c r="S438" s="572"/>
      <c r="T438" s="572"/>
      <c r="U438" s="572"/>
      <c r="V438" s="572"/>
      <c r="W438" s="572"/>
      <c r="X438" s="572"/>
      <c r="Y438" s="572"/>
      <c r="Z438" s="572"/>
    </row>
    <row r="439" spans="1:26" ht="15.75" hidden="1" customHeight="1">
      <c r="A439" s="572"/>
      <c r="B439" s="572"/>
      <c r="C439" s="572"/>
      <c r="D439" s="572"/>
      <c r="E439" s="572"/>
      <c r="F439" s="572"/>
      <c r="G439" s="572"/>
      <c r="H439" s="572"/>
      <c r="I439" s="572"/>
      <c r="J439" s="572"/>
      <c r="K439" s="572"/>
      <c r="L439" s="572"/>
      <c r="M439" s="572"/>
      <c r="N439" s="572"/>
      <c r="O439" s="572"/>
      <c r="P439" s="572"/>
      <c r="Q439" s="572"/>
      <c r="R439" s="572"/>
      <c r="S439" s="572"/>
      <c r="T439" s="572"/>
      <c r="U439" s="572"/>
      <c r="V439" s="572"/>
      <c r="W439" s="572"/>
      <c r="X439" s="572"/>
      <c r="Y439" s="572"/>
      <c r="Z439" s="572"/>
    </row>
    <row r="440" spans="1:26" ht="15.75" hidden="1" customHeight="1">
      <c r="A440" s="572"/>
      <c r="B440" s="572"/>
      <c r="C440" s="572"/>
      <c r="D440" s="572"/>
      <c r="E440" s="572"/>
      <c r="F440" s="572"/>
      <c r="G440" s="572"/>
      <c r="H440" s="572"/>
      <c r="I440" s="572"/>
      <c r="J440" s="572"/>
      <c r="K440" s="572"/>
      <c r="L440" s="572"/>
      <c r="M440" s="572"/>
      <c r="N440" s="572"/>
      <c r="O440" s="572"/>
      <c r="P440" s="572"/>
      <c r="Q440" s="572"/>
      <c r="R440" s="572"/>
      <c r="S440" s="572"/>
      <c r="T440" s="572"/>
      <c r="U440" s="572"/>
      <c r="V440" s="572"/>
      <c r="W440" s="572"/>
      <c r="X440" s="572"/>
      <c r="Y440" s="572"/>
      <c r="Z440" s="572"/>
    </row>
    <row r="441" spans="1:26" ht="15.75" hidden="1" customHeight="1">
      <c r="A441" s="572"/>
      <c r="B441" s="572"/>
      <c r="C441" s="572"/>
      <c r="D441" s="572"/>
      <c r="E441" s="572"/>
      <c r="F441" s="572"/>
      <c r="G441" s="572"/>
      <c r="H441" s="572"/>
      <c r="I441" s="572"/>
      <c r="J441" s="572"/>
      <c r="K441" s="572"/>
      <c r="L441" s="572"/>
      <c r="M441" s="572"/>
      <c r="N441" s="572"/>
      <c r="O441" s="572"/>
      <c r="P441" s="572"/>
      <c r="Q441" s="572"/>
      <c r="R441" s="572"/>
      <c r="S441" s="572"/>
      <c r="T441" s="572"/>
      <c r="U441" s="572"/>
      <c r="V441" s="572"/>
      <c r="W441" s="572"/>
      <c r="X441" s="572"/>
      <c r="Y441" s="572"/>
      <c r="Z441" s="572"/>
    </row>
    <row r="442" spans="1:26" ht="15.75" hidden="1" customHeight="1">
      <c r="A442" s="572"/>
      <c r="B442" s="572"/>
      <c r="C442" s="572"/>
      <c r="D442" s="572"/>
      <c r="E442" s="572"/>
      <c r="F442" s="572"/>
      <c r="G442" s="572"/>
      <c r="H442" s="572"/>
      <c r="I442" s="572"/>
      <c r="J442" s="572"/>
      <c r="K442" s="572"/>
      <c r="L442" s="572"/>
      <c r="M442" s="572"/>
      <c r="N442" s="572"/>
      <c r="O442" s="572"/>
      <c r="P442" s="572"/>
      <c r="Q442" s="572"/>
      <c r="R442" s="572"/>
      <c r="S442" s="572"/>
      <c r="T442" s="572"/>
      <c r="U442" s="572"/>
      <c r="V442" s="572"/>
      <c r="W442" s="572"/>
      <c r="X442" s="572"/>
      <c r="Y442" s="572"/>
      <c r="Z442" s="572"/>
    </row>
    <row r="443" spans="1:26" ht="15.75" hidden="1" customHeight="1">
      <c r="A443" s="572"/>
      <c r="B443" s="572"/>
      <c r="C443" s="572"/>
      <c r="D443" s="572"/>
      <c r="E443" s="572"/>
      <c r="F443" s="572"/>
      <c r="G443" s="572"/>
      <c r="H443" s="572"/>
      <c r="I443" s="572"/>
      <c r="J443" s="572"/>
      <c r="K443" s="572"/>
      <c r="L443" s="572"/>
      <c r="M443" s="572"/>
      <c r="N443" s="572"/>
      <c r="O443" s="572"/>
      <c r="P443" s="572"/>
      <c r="Q443" s="572"/>
      <c r="R443" s="572"/>
      <c r="S443" s="572"/>
      <c r="T443" s="572"/>
      <c r="U443" s="572"/>
      <c r="V443" s="572"/>
      <c r="W443" s="572"/>
      <c r="X443" s="572"/>
      <c r="Y443" s="572"/>
      <c r="Z443" s="572"/>
    </row>
    <row r="444" spans="1:26" ht="15.75" hidden="1" customHeight="1">
      <c r="A444" s="572"/>
      <c r="B444" s="572"/>
      <c r="C444" s="572"/>
      <c r="D444" s="572"/>
      <c r="E444" s="572"/>
      <c r="F444" s="572"/>
      <c r="G444" s="572"/>
      <c r="H444" s="572"/>
      <c r="I444" s="572"/>
      <c r="J444" s="572"/>
      <c r="K444" s="572"/>
      <c r="L444" s="572"/>
      <c r="M444" s="572"/>
      <c r="N444" s="572"/>
      <c r="O444" s="572"/>
      <c r="P444" s="572"/>
      <c r="Q444" s="572"/>
      <c r="R444" s="572"/>
      <c r="S444" s="572"/>
      <c r="T444" s="572"/>
      <c r="U444" s="572"/>
      <c r="V444" s="572"/>
      <c r="W444" s="572"/>
      <c r="X444" s="572"/>
      <c r="Y444" s="572"/>
      <c r="Z444" s="572"/>
    </row>
    <row r="445" spans="1:26" ht="15.75" hidden="1" customHeight="1">
      <c r="A445" s="572"/>
      <c r="B445" s="572"/>
      <c r="C445" s="572"/>
      <c r="D445" s="572"/>
      <c r="E445" s="572"/>
      <c r="F445" s="572"/>
      <c r="G445" s="572"/>
      <c r="H445" s="572"/>
      <c r="I445" s="572"/>
      <c r="J445" s="572"/>
      <c r="K445" s="572"/>
      <c r="L445" s="572"/>
      <c r="M445" s="572"/>
      <c r="N445" s="572"/>
      <c r="O445" s="572"/>
      <c r="P445" s="572"/>
      <c r="Q445" s="572"/>
      <c r="R445" s="572"/>
      <c r="S445" s="572"/>
      <c r="T445" s="572"/>
      <c r="U445" s="572"/>
      <c r="V445" s="572"/>
      <c r="W445" s="572"/>
      <c r="X445" s="572"/>
      <c r="Y445" s="572"/>
      <c r="Z445" s="572"/>
    </row>
    <row r="446" spans="1:26" ht="15.75" hidden="1" customHeight="1">
      <c r="A446" s="572"/>
      <c r="B446" s="572"/>
      <c r="C446" s="572"/>
      <c r="D446" s="572"/>
      <c r="E446" s="572"/>
      <c r="F446" s="572"/>
      <c r="G446" s="572"/>
      <c r="H446" s="572"/>
      <c r="I446" s="572"/>
      <c r="J446" s="572"/>
      <c r="K446" s="572"/>
      <c r="L446" s="572"/>
      <c r="M446" s="572"/>
      <c r="N446" s="572"/>
      <c r="O446" s="572"/>
      <c r="P446" s="572"/>
      <c r="Q446" s="572"/>
      <c r="R446" s="572"/>
      <c r="S446" s="572"/>
      <c r="T446" s="572"/>
      <c r="U446" s="572"/>
      <c r="V446" s="572"/>
      <c r="W446" s="572"/>
      <c r="X446" s="572"/>
      <c r="Y446" s="572"/>
      <c r="Z446" s="572"/>
    </row>
    <row r="447" spans="1:26" ht="15.75" hidden="1" customHeight="1">
      <c r="A447" s="572"/>
      <c r="B447" s="572"/>
      <c r="C447" s="572"/>
      <c r="D447" s="572"/>
      <c r="E447" s="572"/>
      <c r="F447" s="572"/>
      <c r="G447" s="572"/>
      <c r="H447" s="572"/>
      <c r="I447" s="572"/>
      <c r="J447" s="572"/>
      <c r="K447" s="572"/>
      <c r="L447" s="572"/>
      <c r="M447" s="572"/>
      <c r="N447" s="572"/>
      <c r="O447" s="572"/>
      <c r="P447" s="572"/>
      <c r="Q447" s="572"/>
      <c r="R447" s="572"/>
      <c r="S447" s="572"/>
      <c r="T447" s="572"/>
      <c r="U447" s="572"/>
      <c r="V447" s="572"/>
      <c r="W447" s="572"/>
      <c r="X447" s="572"/>
      <c r="Y447" s="572"/>
      <c r="Z447" s="572"/>
    </row>
    <row r="448" spans="1:26" ht="15.75" hidden="1" customHeight="1">
      <c r="A448" s="572"/>
      <c r="B448" s="572"/>
      <c r="C448" s="572"/>
      <c r="D448" s="572"/>
      <c r="E448" s="572"/>
      <c r="F448" s="572"/>
      <c r="G448" s="572"/>
      <c r="H448" s="572"/>
      <c r="I448" s="572"/>
      <c r="J448" s="572"/>
      <c r="K448" s="572"/>
      <c r="L448" s="572"/>
      <c r="M448" s="572"/>
      <c r="N448" s="572"/>
      <c r="O448" s="572"/>
      <c r="P448" s="572"/>
      <c r="Q448" s="572"/>
      <c r="R448" s="572"/>
      <c r="S448" s="572"/>
      <c r="T448" s="572"/>
      <c r="U448" s="572"/>
      <c r="V448" s="572"/>
      <c r="W448" s="572"/>
      <c r="X448" s="572"/>
      <c r="Y448" s="572"/>
      <c r="Z448" s="572"/>
    </row>
    <row r="449" spans="1:26" ht="15.75" hidden="1" customHeight="1">
      <c r="A449" s="572"/>
      <c r="B449" s="572"/>
      <c r="C449" s="572"/>
      <c r="D449" s="572"/>
      <c r="E449" s="572"/>
      <c r="F449" s="572"/>
      <c r="G449" s="572"/>
      <c r="H449" s="572"/>
      <c r="I449" s="572"/>
      <c r="J449" s="572"/>
      <c r="K449" s="572"/>
      <c r="L449" s="572"/>
      <c r="M449" s="572"/>
      <c r="N449" s="572"/>
      <c r="O449" s="572"/>
      <c r="P449" s="572"/>
      <c r="Q449" s="572"/>
      <c r="R449" s="572"/>
      <c r="S449" s="572"/>
      <c r="T449" s="572"/>
      <c r="U449" s="572"/>
      <c r="V449" s="572"/>
      <c r="W449" s="572"/>
      <c r="X449" s="572"/>
      <c r="Y449" s="572"/>
      <c r="Z449" s="572"/>
    </row>
    <row r="450" spans="1:26" ht="15.75" hidden="1" customHeight="1">
      <c r="A450" s="572"/>
      <c r="B450" s="572"/>
      <c r="C450" s="572"/>
      <c r="D450" s="572"/>
      <c r="E450" s="572"/>
      <c r="F450" s="572"/>
      <c r="G450" s="572"/>
      <c r="H450" s="572"/>
      <c r="I450" s="572"/>
      <c r="J450" s="572"/>
      <c r="K450" s="572"/>
      <c r="L450" s="572"/>
      <c r="M450" s="572"/>
      <c r="N450" s="572"/>
      <c r="O450" s="572"/>
      <c r="P450" s="572"/>
      <c r="Q450" s="572"/>
      <c r="R450" s="572"/>
      <c r="S450" s="572"/>
      <c r="T450" s="572"/>
      <c r="U450" s="572"/>
      <c r="V450" s="572"/>
      <c r="W450" s="572"/>
      <c r="X450" s="572"/>
      <c r="Y450" s="572"/>
      <c r="Z450" s="572"/>
    </row>
    <row r="451" spans="1:26" ht="15.75" hidden="1" customHeight="1">
      <c r="A451" s="572"/>
      <c r="B451" s="572"/>
      <c r="C451" s="572"/>
      <c r="D451" s="572"/>
      <c r="E451" s="572"/>
      <c r="F451" s="572"/>
      <c r="G451" s="572"/>
      <c r="H451" s="572"/>
      <c r="I451" s="572"/>
      <c r="J451" s="572"/>
      <c r="K451" s="572"/>
      <c r="L451" s="572"/>
      <c r="M451" s="572"/>
      <c r="N451" s="572"/>
      <c r="O451" s="572"/>
      <c r="P451" s="572"/>
      <c r="Q451" s="572"/>
      <c r="R451" s="572"/>
      <c r="S451" s="572"/>
      <c r="T451" s="572"/>
      <c r="U451" s="572"/>
      <c r="V451" s="572"/>
      <c r="W451" s="572"/>
      <c r="X451" s="572"/>
      <c r="Y451" s="572"/>
      <c r="Z451" s="572"/>
    </row>
    <row r="452" spans="1:26" ht="15.75" hidden="1" customHeight="1">
      <c r="A452" s="572"/>
      <c r="B452" s="572"/>
      <c r="C452" s="572"/>
      <c r="D452" s="572"/>
      <c r="E452" s="572"/>
      <c r="F452" s="572"/>
      <c r="G452" s="572"/>
      <c r="H452" s="572"/>
      <c r="I452" s="572"/>
      <c r="J452" s="572"/>
      <c r="K452" s="572"/>
      <c r="L452" s="572"/>
      <c r="M452" s="572"/>
      <c r="N452" s="572"/>
      <c r="O452" s="572"/>
      <c r="P452" s="572"/>
      <c r="Q452" s="572"/>
      <c r="R452" s="572"/>
      <c r="S452" s="572"/>
      <c r="T452" s="572"/>
      <c r="U452" s="572"/>
      <c r="V452" s="572"/>
      <c r="W452" s="572"/>
      <c r="X452" s="572"/>
      <c r="Y452" s="572"/>
      <c r="Z452" s="572"/>
    </row>
    <row r="453" spans="1:26" ht="15.75" hidden="1" customHeight="1">
      <c r="A453" s="572"/>
      <c r="B453" s="572"/>
      <c r="C453" s="572"/>
      <c r="D453" s="572"/>
      <c r="E453" s="572"/>
      <c r="F453" s="572"/>
      <c r="G453" s="572"/>
      <c r="H453" s="572"/>
      <c r="I453" s="572"/>
      <c r="J453" s="572"/>
      <c r="K453" s="572"/>
      <c r="L453" s="572"/>
      <c r="M453" s="572"/>
      <c r="N453" s="572"/>
      <c r="O453" s="572"/>
      <c r="P453" s="572"/>
      <c r="Q453" s="572"/>
      <c r="R453" s="572"/>
      <c r="S453" s="572"/>
      <c r="T453" s="572"/>
      <c r="U453" s="572"/>
      <c r="V453" s="572"/>
      <c r="W453" s="572"/>
      <c r="X453" s="572"/>
      <c r="Y453" s="572"/>
      <c r="Z453" s="572"/>
    </row>
    <row r="454" spans="1:26" ht="15.75" hidden="1" customHeight="1">
      <c r="A454" s="572"/>
      <c r="B454" s="572"/>
      <c r="C454" s="572"/>
      <c r="D454" s="572"/>
      <c r="E454" s="572"/>
      <c r="F454" s="572"/>
      <c r="G454" s="572"/>
      <c r="H454" s="572"/>
      <c r="I454" s="572"/>
      <c r="J454" s="572"/>
      <c r="K454" s="572"/>
      <c r="L454" s="572"/>
      <c r="M454" s="572"/>
      <c r="N454" s="572"/>
      <c r="O454" s="572"/>
      <c r="P454" s="572"/>
      <c r="Q454" s="572"/>
      <c r="R454" s="572"/>
      <c r="S454" s="572"/>
      <c r="T454" s="572"/>
      <c r="U454" s="572"/>
      <c r="V454" s="572"/>
      <c r="W454" s="572"/>
      <c r="X454" s="572"/>
      <c r="Y454" s="572"/>
      <c r="Z454" s="572"/>
    </row>
    <row r="455" spans="1:26" ht="15.75" hidden="1" customHeight="1">
      <c r="A455" s="572"/>
      <c r="B455" s="572"/>
      <c r="C455" s="572"/>
      <c r="D455" s="572"/>
      <c r="E455" s="572"/>
      <c r="F455" s="572"/>
      <c r="G455" s="572"/>
      <c r="H455" s="572"/>
      <c r="I455" s="572"/>
      <c r="J455" s="572"/>
      <c r="K455" s="572"/>
      <c r="L455" s="572"/>
      <c r="M455" s="572"/>
      <c r="N455" s="572"/>
      <c r="O455" s="572"/>
      <c r="P455" s="572"/>
      <c r="Q455" s="572"/>
      <c r="R455" s="572"/>
      <c r="S455" s="572"/>
      <c r="T455" s="572"/>
      <c r="U455" s="572"/>
      <c r="V455" s="572"/>
      <c r="W455" s="572"/>
      <c r="X455" s="572"/>
      <c r="Y455" s="572"/>
      <c r="Z455" s="572"/>
    </row>
    <row r="456" spans="1:26" ht="15.75" hidden="1" customHeight="1">
      <c r="A456" s="572"/>
      <c r="B456" s="572"/>
      <c r="C456" s="572"/>
      <c r="D456" s="572"/>
      <c r="E456" s="572"/>
      <c r="F456" s="572"/>
      <c r="G456" s="572"/>
      <c r="H456" s="572"/>
      <c r="I456" s="572"/>
      <c r="J456" s="572"/>
      <c r="K456" s="572"/>
      <c r="L456" s="572"/>
      <c r="M456" s="572"/>
      <c r="N456" s="572"/>
      <c r="O456" s="572"/>
      <c r="P456" s="572"/>
      <c r="Q456" s="572"/>
      <c r="R456" s="572"/>
      <c r="S456" s="572"/>
      <c r="T456" s="572"/>
      <c r="U456" s="572"/>
      <c r="V456" s="572"/>
      <c r="W456" s="572"/>
      <c r="X456" s="572"/>
      <c r="Y456" s="572"/>
      <c r="Z456" s="572"/>
    </row>
    <row r="457" spans="1:26" ht="15.75" hidden="1" customHeight="1">
      <c r="A457" s="572"/>
      <c r="B457" s="572"/>
      <c r="C457" s="572"/>
      <c r="D457" s="572"/>
      <c r="E457" s="572"/>
      <c r="F457" s="572"/>
      <c r="G457" s="572"/>
      <c r="H457" s="572"/>
      <c r="I457" s="572"/>
      <c r="J457" s="572"/>
      <c r="K457" s="572"/>
      <c r="L457" s="572"/>
      <c r="M457" s="572"/>
      <c r="N457" s="572"/>
      <c r="O457" s="572"/>
      <c r="P457" s="572"/>
      <c r="Q457" s="572"/>
      <c r="R457" s="572"/>
      <c r="S457" s="572"/>
      <c r="T457" s="572"/>
      <c r="U457" s="572"/>
      <c r="V457" s="572"/>
      <c r="W457" s="572"/>
      <c r="X457" s="572"/>
      <c r="Y457" s="572"/>
      <c r="Z457" s="572"/>
    </row>
    <row r="458" spans="1:26" ht="15.75" hidden="1" customHeight="1">
      <c r="A458" s="572"/>
      <c r="B458" s="572"/>
      <c r="C458" s="572"/>
      <c r="D458" s="572"/>
      <c r="E458" s="572"/>
      <c r="F458" s="572"/>
      <c r="G458" s="572"/>
      <c r="H458" s="572"/>
      <c r="I458" s="572"/>
      <c r="J458" s="572"/>
      <c r="K458" s="572"/>
      <c r="L458" s="572"/>
      <c r="M458" s="572"/>
      <c r="N458" s="572"/>
      <c r="O458" s="572"/>
      <c r="P458" s="572"/>
      <c r="Q458" s="572"/>
      <c r="R458" s="572"/>
      <c r="S458" s="572"/>
      <c r="T458" s="572"/>
      <c r="U458" s="572"/>
      <c r="V458" s="572"/>
      <c r="W458" s="572"/>
      <c r="X458" s="572"/>
      <c r="Y458" s="572"/>
      <c r="Z458" s="572"/>
    </row>
    <row r="459" spans="1:26" ht="15.75" hidden="1" customHeight="1">
      <c r="A459" s="572"/>
      <c r="B459" s="572"/>
      <c r="C459" s="572"/>
      <c r="D459" s="572"/>
      <c r="E459" s="572"/>
      <c r="F459" s="572"/>
      <c r="G459" s="572"/>
      <c r="H459" s="572"/>
      <c r="I459" s="572"/>
      <c r="J459" s="572"/>
      <c r="K459" s="572"/>
      <c r="L459" s="572"/>
      <c r="M459" s="572"/>
      <c r="N459" s="572"/>
      <c r="O459" s="572"/>
      <c r="P459" s="572"/>
      <c r="Q459" s="572"/>
      <c r="R459" s="572"/>
      <c r="S459" s="572"/>
      <c r="T459" s="572"/>
      <c r="U459" s="572"/>
      <c r="V459" s="572"/>
      <c r="W459" s="572"/>
      <c r="X459" s="572"/>
      <c r="Y459" s="572"/>
      <c r="Z459" s="572"/>
    </row>
    <row r="460" spans="1:26" ht="15.75" hidden="1" customHeight="1">
      <c r="A460" s="572"/>
      <c r="B460" s="572"/>
      <c r="C460" s="572"/>
      <c r="D460" s="572"/>
      <c r="E460" s="572"/>
      <c r="F460" s="572"/>
      <c r="G460" s="572"/>
      <c r="H460" s="572"/>
      <c r="I460" s="572"/>
      <c r="J460" s="572"/>
      <c r="K460" s="572"/>
      <c r="L460" s="572"/>
      <c r="M460" s="572"/>
      <c r="N460" s="572"/>
      <c r="O460" s="572"/>
      <c r="P460" s="572"/>
      <c r="Q460" s="572"/>
      <c r="R460" s="572"/>
      <c r="S460" s="572"/>
      <c r="T460" s="572"/>
      <c r="U460" s="572"/>
      <c r="V460" s="572"/>
      <c r="W460" s="572"/>
      <c r="X460" s="572"/>
      <c r="Y460" s="572"/>
      <c r="Z460" s="572"/>
    </row>
    <row r="461" spans="1:26" ht="15.75" hidden="1" customHeight="1">
      <c r="A461" s="572"/>
      <c r="B461" s="572"/>
      <c r="C461" s="572"/>
      <c r="D461" s="572"/>
      <c r="E461" s="572"/>
      <c r="F461" s="572"/>
      <c r="G461" s="572"/>
      <c r="H461" s="572"/>
      <c r="I461" s="572"/>
      <c r="J461" s="572"/>
      <c r="K461" s="572"/>
      <c r="L461" s="572"/>
      <c r="M461" s="572"/>
      <c r="N461" s="572"/>
      <c r="O461" s="572"/>
      <c r="P461" s="572"/>
      <c r="Q461" s="572"/>
      <c r="R461" s="572"/>
      <c r="S461" s="572"/>
      <c r="T461" s="572"/>
      <c r="U461" s="572"/>
      <c r="V461" s="572"/>
      <c r="W461" s="572"/>
      <c r="X461" s="572"/>
      <c r="Y461" s="572"/>
      <c r="Z461" s="572"/>
    </row>
    <row r="462" spans="1:26" ht="15.75" hidden="1" customHeight="1">
      <c r="A462" s="572"/>
      <c r="B462" s="572"/>
      <c r="C462" s="572"/>
      <c r="D462" s="572"/>
      <c r="E462" s="572"/>
      <c r="F462" s="572"/>
      <c r="G462" s="572"/>
      <c r="H462" s="572"/>
      <c r="I462" s="572"/>
      <c r="J462" s="572"/>
      <c r="K462" s="572"/>
      <c r="L462" s="572"/>
      <c r="M462" s="572"/>
      <c r="N462" s="572"/>
      <c r="O462" s="572"/>
      <c r="P462" s="572"/>
      <c r="Q462" s="572"/>
      <c r="R462" s="572"/>
      <c r="S462" s="572"/>
      <c r="T462" s="572"/>
      <c r="U462" s="572"/>
      <c r="V462" s="572"/>
      <c r="W462" s="572"/>
      <c r="X462" s="572"/>
      <c r="Y462" s="572"/>
      <c r="Z462" s="572"/>
    </row>
    <row r="463" spans="1:26" ht="15.75" hidden="1" customHeight="1">
      <c r="A463" s="572"/>
      <c r="B463" s="572"/>
      <c r="C463" s="572"/>
      <c r="D463" s="572"/>
      <c r="E463" s="572"/>
      <c r="F463" s="572"/>
      <c r="G463" s="572"/>
      <c r="H463" s="572"/>
      <c r="I463" s="572"/>
      <c r="J463" s="572"/>
      <c r="K463" s="572"/>
      <c r="L463" s="572"/>
      <c r="M463" s="572"/>
      <c r="N463" s="572"/>
      <c r="O463" s="572"/>
      <c r="P463" s="572"/>
      <c r="Q463" s="572"/>
      <c r="R463" s="572"/>
      <c r="S463" s="572"/>
      <c r="T463" s="572"/>
      <c r="U463" s="572"/>
      <c r="V463" s="572"/>
      <c r="W463" s="572"/>
      <c r="X463" s="572"/>
      <c r="Y463" s="572"/>
      <c r="Z463" s="572"/>
    </row>
    <row r="464" spans="1:26" ht="15.75" hidden="1" customHeight="1">
      <c r="A464" s="572"/>
      <c r="B464" s="572"/>
      <c r="C464" s="572"/>
      <c r="D464" s="572"/>
      <c r="E464" s="572"/>
      <c r="F464" s="572"/>
      <c r="G464" s="572"/>
      <c r="H464" s="572"/>
      <c r="I464" s="572"/>
      <c r="J464" s="572"/>
      <c r="K464" s="572"/>
      <c r="L464" s="572"/>
      <c r="M464" s="572"/>
      <c r="N464" s="572"/>
      <c r="O464" s="572"/>
      <c r="P464" s="572"/>
      <c r="Q464" s="572"/>
      <c r="R464" s="572"/>
      <c r="S464" s="572"/>
      <c r="T464" s="572"/>
      <c r="U464" s="572"/>
      <c r="V464" s="572"/>
      <c r="W464" s="572"/>
      <c r="X464" s="572"/>
      <c r="Y464" s="572"/>
      <c r="Z464" s="572"/>
    </row>
    <row r="465" spans="1:26" ht="15.75" hidden="1" customHeight="1">
      <c r="A465" s="572"/>
      <c r="B465" s="572"/>
      <c r="C465" s="572"/>
      <c r="D465" s="572"/>
      <c r="E465" s="572"/>
      <c r="F465" s="572"/>
      <c r="G465" s="572"/>
      <c r="H465" s="572"/>
      <c r="I465" s="572"/>
      <c r="J465" s="572"/>
      <c r="K465" s="572"/>
      <c r="L465" s="572"/>
      <c r="M465" s="572"/>
      <c r="N465" s="572"/>
      <c r="O465" s="572"/>
      <c r="P465" s="572"/>
      <c r="Q465" s="572"/>
      <c r="R465" s="572"/>
      <c r="S465" s="572"/>
      <c r="T465" s="572"/>
      <c r="U465" s="572"/>
      <c r="V465" s="572"/>
      <c r="W465" s="572"/>
      <c r="X465" s="572"/>
      <c r="Y465" s="572"/>
      <c r="Z465" s="572"/>
    </row>
    <row r="466" spans="1:26" ht="15.75" hidden="1" customHeight="1">
      <c r="A466" s="572"/>
      <c r="B466" s="572"/>
      <c r="C466" s="572"/>
      <c r="D466" s="572"/>
      <c r="E466" s="572"/>
      <c r="F466" s="572"/>
      <c r="G466" s="572"/>
      <c r="H466" s="572"/>
      <c r="I466" s="572"/>
      <c r="J466" s="572"/>
      <c r="K466" s="572"/>
      <c r="L466" s="572"/>
      <c r="M466" s="572"/>
      <c r="N466" s="572"/>
      <c r="O466" s="572"/>
      <c r="P466" s="572"/>
      <c r="Q466" s="572"/>
      <c r="R466" s="572"/>
      <c r="S466" s="572"/>
      <c r="T466" s="572"/>
      <c r="U466" s="572"/>
      <c r="V466" s="572"/>
      <c r="W466" s="572"/>
      <c r="X466" s="572"/>
      <c r="Y466" s="572"/>
      <c r="Z466" s="572"/>
    </row>
    <row r="467" spans="1:26" ht="15.75" hidden="1" customHeight="1">
      <c r="A467" s="572"/>
      <c r="B467" s="572"/>
      <c r="C467" s="572"/>
      <c r="D467" s="572"/>
      <c r="E467" s="572"/>
      <c r="F467" s="572"/>
      <c r="G467" s="572"/>
      <c r="H467" s="572"/>
      <c r="I467" s="572"/>
      <c r="J467" s="572"/>
      <c r="K467" s="572"/>
      <c r="L467" s="572"/>
      <c r="M467" s="572"/>
      <c r="N467" s="572"/>
      <c r="O467" s="572"/>
      <c r="P467" s="572"/>
      <c r="Q467" s="572"/>
      <c r="R467" s="572"/>
      <c r="S467" s="572"/>
      <c r="T467" s="572"/>
      <c r="U467" s="572"/>
      <c r="V467" s="572"/>
      <c r="W467" s="572"/>
      <c r="X467" s="572"/>
      <c r="Y467" s="572"/>
      <c r="Z467" s="572"/>
    </row>
    <row r="468" spans="1:26" ht="15.75" hidden="1" customHeight="1">
      <c r="A468" s="572"/>
      <c r="B468" s="572"/>
      <c r="C468" s="572"/>
      <c r="D468" s="572"/>
      <c r="E468" s="572"/>
      <c r="F468" s="572"/>
      <c r="G468" s="572"/>
      <c r="H468" s="572"/>
      <c r="I468" s="572"/>
      <c r="J468" s="572"/>
      <c r="K468" s="572"/>
      <c r="L468" s="572"/>
      <c r="M468" s="572"/>
      <c r="N468" s="572"/>
      <c r="O468" s="572"/>
      <c r="P468" s="572"/>
      <c r="Q468" s="572"/>
      <c r="R468" s="572"/>
      <c r="S468" s="572"/>
      <c r="T468" s="572"/>
      <c r="U468" s="572"/>
      <c r="V468" s="572"/>
      <c r="W468" s="572"/>
      <c r="X468" s="572"/>
      <c r="Y468" s="572"/>
      <c r="Z468" s="572"/>
    </row>
    <row r="469" spans="1:26" ht="15.75" hidden="1" customHeight="1">
      <c r="A469" s="572"/>
      <c r="B469" s="572"/>
      <c r="C469" s="572"/>
      <c r="D469" s="572"/>
      <c r="E469" s="572"/>
      <c r="F469" s="572"/>
      <c r="G469" s="572"/>
      <c r="H469" s="572"/>
      <c r="I469" s="572"/>
      <c r="J469" s="572"/>
      <c r="K469" s="572"/>
      <c r="L469" s="572"/>
      <c r="M469" s="572"/>
      <c r="N469" s="572"/>
      <c r="O469" s="572"/>
      <c r="P469" s="572"/>
      <c r="Q469" s="572"/>
      <c r="R469" s="572"/>
      <c r="S469" s="572"/>
      <c r="T469" s="572"/>
      <c r="U469" s="572"/>
      <c r="V469" s="572"/>
      <c r="W469" s="572"/>
      <c r="X469" s="572"/>
      <c r="Y469" s="572"/>
      <c r="Z469" s="572"/>
    </row>
    <row r="470" spans="1:26" ht="15.75" hidden="1" customHeight="1">
      <c r="A470" s="572"/>
      <c r="B470" s="572"/>
      <c r="C470" s="572"/>
      <c r="D470" s="572"/>
      <c r="E470" s="572"/>
      <c r="F470" s="572"/>
      <c r="G470" s="572"/>
      <c r="H470" s="572"/>
      <c r="I470" s="572"/>
      <c r="J470" s="572"/>
      <c r="K470" s="572"/>
      <c r="L470" s="572"/>
      <c r="M470" s="572"/>
      <c r="N470" s="572"/>
      <c r="O470" s="572"/>
      <c r="P470" s="572"/>
      <c r="Q470" s="572"/>
      <c r="R470" s="572"/>
      <c r="S470" s="572"/>
      <c r="T470" s="572"/>
      <c r="U470" s="572"/>
      <c r="V470" s="572"/>
      <c r="W470" s="572"/>
      <c r="X470" s="572"/>
      <c r="Y470" s="572"/>
      <c r="Z470" s="572"/>
    </row>
    <row r="471" spans="1:26" ht="15.75" hidden="1" customHeight="1">
      <c r="A471" s="572"/>
      <c r="B471" s="572"/>
      <c r="C471" s="572"/>
      <c r="D471" s="572"/>
      <c r="E471" s="572"/>
      <c r="F471" s="572"/>
      <c r="G471" s="572"/>
      <c r="H471" s="572"/>
      <c r="I471" s="572"/>
      <c r="J471" s="572"/>
      <c r="K471" s="572"/>
      <c r="L471" s="572"/>
      <c r="M471" s="572"/>
      <c r="N471" s="572"/>
      <c r="O471" s="572"/>
      <c r="P471" s="572"/>
      <c r="Q471" s="572"/>
      <c r="R471" s="572"/>
      <c r="S471" s="572"/>
      <c r="T471" s="572"/>
      <c r="U471" s="572"/>
      <c r="V471" s="572"/>
      <c r="W471" s="572"/>
      <c r="X471" s="572"/>
      <c r="Y471" s="572"/>
      <c r="Z471" s="572"/>
    </row>
    <row r="472" spans="1:26" ht="15.75" hidden="1" customHeight="1">
      <c r="A472" s="572"/>
      <c r="B472" s="572"/>
      <c r="C472" s="572"/>
      <c r="D472" s="572"/>
      <c r="E472" s="572"/>
      <c r="F472" s="572"/>
      <c r="G472" s="572"/>
      <c r="H472" s="572"/>
      <c r="I472" s="572"/>
      <c r="J472" s="572"/>
      <c r="K472" s="572"/>
      <c r="L472" s="572"/>
      <c r="M472" s="572"/>
      <c r="N472" s="572"/>
      <c r="O472" s="572"/>
      <c r="P472" s="572"/>
      <c r="Q472" s="572"/>
      <c r="R472" s="572"/>
      <c r="S472" s="572"/>
      <c r="T472" s="572"/>
      <c r="U472" s="572"/>
      <c r="V472" s="572"/>
      <c r="W472" s="572"/>
      <c r="X472" s="572"/>
      <c r="Y472" s="572"/>
      <c r="Z472" s="572"/>
    </row>
    <row r="473" spans="1:26" ht="15.75" hidden="1" customHeight="1">
      <c r="A473" s="572"/>
      <c r="B473" s="572"/>
      <c r="C473" s="572"/>
      <c r="D473" s="572"/>
      <c r="E473" s="572"/>
      <c r="F473" s="572"/>
      <c r="G473" s="572"/>
      <c r="H473" s="572"/>
      <c r="I473" s="572"/>
      <c r="J473" s="572"/>
      <c r="K473" s="572"/>
      <c r="L473" s="572"/>
      <c r="M473" s="572"/>
      <c r="N473" s="572"/>
      <c r="O473" s="572"/>
      <c r="P473" s="572"/>
      <c r="Q473" s="572"/>
      <c r="R473" s="572"/>
      <c r="S473" s="572"/>
      <c r="T473" s="572"/>
      <c r="U473" s="572"/>
      <c r="V473" s="572"/>
      <c r="W473" s="572"/>
      <c r="X473" s="572"/>
      <c r="Y473" s="572"/>
      <c r="Z473" s="572"/>
    </row>
    <row r="474" spans="1:26" ht="15.75" hidden="1" customHeight="1">
      <c r="A474" s="572"/>
      <c r="B474" s="572"/>
      <c r="C474" s="572"/>
      <c r="D474" s="572"/>
      <c r="E474" s="572"/>
      <c r="F474" s="572"/>
      <c r="G474" s="572"/>
      <c r="H474" s="572"/>
      <c r="I474" s="572"/>
      <c r="J474" s="572"/>
      <c r="K474" s="572"/>
      <c r="L474" s="572"/>
      <c r="M474" s="572"/>
      <c r="N474" s="572"/>
      <c r="O474" s="572"/>
      <c r="P474" s="572"/>
      <c r="Q474" s="572"/>
      <c r="R474" s="572"/>
      <c r="S474" s="572"/>
      <c r="T474" s="572"/>
      <c r="U474" s="572"/>
      <c r="V474" s="572"/>
      <c r="W474" s="572"/>
      <c r="X474" s="572"/>
      <c r="Y474" s="572"/>
      <c r="Z474" s="572"/>
    </row>
    <row r="475" spans="1:26" ht="15.75" hidden="1" customHeight="1">
      <c r="A475" s="572"/>
      <c r="B475" s="572"/>
      <c r="C475" s="572"/>
      <c r="D475" s="572"/>
      <c r="E475" s="572"/>
      <c r="F475" s="572"/>
      <c r="G475" s="572"/>
      <c r="H475" s="572"/>
      <c r="I475" s="572"/>
      <c r="J475" s="572"/>
      <c r="K475" s="572"/>
      <c r="L475" s="572"/>
      <c r="M475" s="572"/>
      <c r="N475" s="572"/>
      <c r="O475" s="572"/>
      <c r="P475" s="572"/>
      <c r="Q475" s="572"/>
      <c r="R475" s="572"/>
      <c r="S475" s="572"/>
      <c r="T475" s="572"/>
      <c r="U475" s="572"/>
      <c r="V475" s="572"/>
      <c r="W475" s="572"/>
      <c r="X475" s="572"/>
      <c r="Y475" s="572"/>
      <c r="Z475" s="572"/>
    </row>
    <row r="476" spans="1:26" ht="15.75" hidden="1" customHeight="1">
      <c r="A476" s="572"/>
      <c r="B476" s="572"/>
      <c r="C476" s="572"/>
      <c r="D476" s="572"/>
      <c r="E476" s="572"/>
      <c r="F476" s="572"/>
      <c r="G476" s="572"/>
      <c r="H476" s="572"/>
      <c r="I476" s="572"/>
      <c r="J476" s="572"/>
      <c r="K476" s="572"/>
      <c r="L476" s="572"/>
      <c r="M476" s="572"/>
      <c r="N476" s="572"/>
      <c r="O476" s="572"/>
      <c r="P476" s="572"/>
      <c r="Q476" s="572"/>
      <c r="R476" s="572"/>
      <c r="S476" s="572"/>
      <c r="T476" s="572"/>
      <c r="U476" s="572"/>
      <c r="V476" s="572"/>
      <c r="W476" s="572"/>
      <c r="X476" s="572"/>
      <c r="Y476" s="572"/>
      <c r="Z476" s="572"/>
    </row>
    <row r="477" spans="1:26" ht="15.75" hidden="1" customHeight="1">
      <c r="A477" s="572"/>
      <c r="B477" s="572"/>
      <c r="C477" s="572"/>
      <c r="D477" s="572"/>
      <c r="E477" s="572"/>
      <c r="F477" s="572"/>
      <c r="G477" s="572"/>
      <c r="H477" s="572"/>
      <c r="I477" s="572"/>
      <c r="J477" s="572"/>
      <c r="K477" s="572"/>
      <c r="L477" s="572"/>
      <c r="M477" s="572"/>
      <c r="N477" s="572"/>
      <c r="O477" s="572"/>
      <c r="P477" s="572"/>
      <c r="Q477" s="572"/>
      <c r="R477" s="572"/>
      <c r="S477" s="572"/>
      <c r="T477" s="572"/>
      <c r="U477" s="572"/>
      <c r="V477" s="572"/>
      <c r="W477" s="572"/>
      <c r="X477" s="572"/>
      <c r="Y477" s="572"/>
      <c r="Z477" s="572"/>
    </row>
    <row r="478" spans="1:26" ht="15.75" hidden="1" customHeight="1">
      <c r="A478" s="572"/>
      <c r="B478" s="572"/>
      <c r="C478" s="572"/>
      <c r="D478" s="572"/>
      <c r="E478" s="572"/>
      <c r="F478" s="572"/>
      <c r="G478" s="572"/>
      <c r="H478" s="572"/>
      <c r="I478" s="572"/>
      <c r="J478" s="572"/>
      <c r="K478" s="572"/>
      <c r="L478" s="572"/>
      <c r="M478" s="572"/>
      <c r="N478" s="572"/>
      <c r="O478" s="572"/>
      <c r="P478" s="572"/>
      <c r="Q478" s="572"/>
      <c r="R478" s="572"/>
      <c r="S478" s="572"/>
      <c r="T478" s="572"/>
      <c r="U478" s="572"/>
      <c r="V478" s="572"/>
      <c r="W478" s="572"/>
      <c r="X478" s="572"/>
      <c r="Y478" s="572"/>
      <c r="Z478" s="572"/>
    </row>
    <row r="479" spans="1:26" ht="15.75" hidden="1" customHeight="1">
      <c r="A479" s="572"/>
      <c r="B479" s="572"/>
      <c r="C479" s="572"/>
      <c r="D479" s="572"/>
      <c r="E479" s="572"/>
      <c r="F479" s="572"/>
      <c r="G479" s="572"/>
      <c r="H479" s="572"/>
      <c r="I479" s="572"/>
      <c r="J479" s="572"/>
      <c r="K479" s="572"/>
      <c r="L479" s="572"/>
      <c r="M479" s="572"/>
      <c r="N479" s="572"/>
      <c r="O479" s="572"/>
      <c r="P479" s="572"/>
      <c r="Q479" s="572"/>
      <c r="R479" s="572"/>
      <c r="S479" s="572"/>
      <c r="T479" s="572"/>
      <c r="U479" s="572"/>
      <c r="V479" s="572"/>
      <c r="W479" s="572"/>
      <c r="X479" s="572"/>
      <c r="Y479" s="572"/>
      <c r="Z479" s="572"/>
    </row>
    <row r="480" spans="1:26" ht="15.75" hidden="1" customHeight="1">
      <c r="A480" s="572"/>
      <c r="B480" s="572"/>
      <c r="C480" s="572"/>
      <c r="D480" s="572"/>
      <c r="E480" s="572"/>
      <c r="F480" s="572"/>
      <c r="G480" s="572"/>
      <c r="H480" s="572"/>
      <c r="I480" s="572"/>
      <c r="J480" s="572"/>
      <c r="K480" s="572"/>
      <c r="L480" s="572"/>
      <c r="M480" s="572"/>
      <c r="N480" s="572"/>
      <c r="O480" s="572"/>
      <c r="P480" s="572"/>
      <c r="Q480" s="572"/>
      <c r="R480" s="572"/>
      <c r="S480" s="572"/>
      <c r="T480" s="572"/>
      <c r="U480" s="572"/>
      <c r="V480" s="572"/>
      <c r="W480" s="572"/>
      <c r="X480" s="572"/>
      <c r="Y480" s="572"/>
      <c r="Z480" s="572"/>
    </row>
    <row r="481" spans="1:26" ht="15.75" hidden="1" customHeight="1">
      <c r="A481" s="572"/>
      <c r="B481" s="572"/>
      <c r="C481" s="572"/>
      <c r="D481" s="572"/>
      <c r="E481" s="572"/>
      <c r="F481" s="572"/>
      <c r="G481" s="572"/>
      <c r="H481" s="572"/>
      <c r="I481" s="572"/>
      <c r="J481" s="572"/>
      <c r="K481" s="572"/>
      <c r="L481" s="572"/>
      <c r="M481" s="572"/>
      <c r="N481" s="572"/>
      <c r="O481" s="572"/>
      <c r="P481" s="572"/>
      <c r="Q481" s="572"/>
      <c r="R481" s="572"/>
      <c r="S481" s="572"/>
      <c r="T481" s="572"/>
      <c r="U481" s="572"/>
      <c r="V481" s="572"/>
      <c r="W481" s="572"/>
      <c r="X481" s="572"/>
      <c r="Y481" s="572"/>
      <c r="Z481" s="572"/>
    </row>
    <row r="482" spans="1:26" ht="15.75" hidden="1" customHeight="1">
      <c r="A482" s="572"/>
      <c r="B482" s="572"/>
      <c r="C482" s="572"/>
      <c r="D482" s="572"/>
      <c r="E482" s="572"/>
      <c r="F482" s="572"/>
      <c r="G482" s="572"/>
      <c r="H482" s="572"/>
      <c r="I482" s="572"/>
      <c r="J482" s="572"/>
      <c r="K482" s="572"/>
      <c r="L482" s="572"/>
      <c r="M482" s="572"/>
      <c r="N482" s="572"/>
      <c r="O482" s="572"/>
      <c r="P482" s="572"/>
      <c r="Q482" s="572"/>
      <c r="R482" s="572"/>
      <c r="S482" s="572"/>
      <c r="T482" s="572"/>
      <c r="U482" s="572"/>
      <c r="V482" s="572"/>
      <c r="W482" s="572"/>
      <c r="X482" s="572"/>
      <c r="Y482" s="572"/>
      <c r="Z482" s="572"/>
    </row>
    <row r="483" spans="1:26" ht="15.75" hidden="1" customHeight="1">
      <c r="A483" s="572"/>
      <c r="B483" s="572"/>
      <c r="C483" s="572"/>
      <c r="D483" s="572"/>
      <c r="E483" s="572"/>
      <c r="F483" s="572"/>
      <c r="G483" s="572"/>
      <c r="H483" s="572"/>
      <c r="I483" s="572"/>
      <c r="J483" s="572"/>
      <c r="K483" s="572"/>
      <c r="L483" s="572"/>
      <c r="M483" s="572"/>
      <c r="N483" s="572"/>
      <c r="O483" s="572"/>
      <c r="P483" s="572"/>
      <c r="Q483" s="572"/>
      <c r="R483" s="572"/>
      <c r="S483" s="572"/>
      <c r="T483" s="572"/>
      <c r="U483" s="572"/>
      <c r="V483" s="572"/>
      <c r="W483" s="572"/>
      <c r="X483" s="572"/>
      <c r="Y483" s="572"/>
      <c r="Z483" s="572"/>
    </row>
    <row r="484" spans="1:26" ht="15.75" hidden="1" customHeight="1">
      <c r="A484" s="572"/>
      <c r="B484" s="572"/>
      <c r="C484" s="572"/>
      <c r="D484" s="572"/>
      <c r="E484" s="572"/>
      <c r="F484" s="572"/>
      <c r="G484" s="572"/>
      <c r="H484" s="572"/>
      <c r="I484" s="572"/>
      <c r="J484" s="572"/>
      <c r="K484" s="572"/>
      <c r="L484" s="572"/>
      <c r="M484" s="572"/>
      <c r="N484" s="572"/>
      <c r="O484" s="572"/>
      <c r="P484" s="572"/>
      <c r="Q484" s="572"/>
      <c r="R484" s="572"/>
      <c r="S484" s="572"/>
      <c r="T484" s="572"/>
      <c r="U484" s="572"/>
      <c r="V484" s="572"/>
      <c r="W484" s="572"/>
      <c r="X484" s="572"/>
      <c r="Y484" s="572"/>
      <c r="Z484" s="572"/>
    </row>
    <row r="485" spans="1:26" ht="15.75" hidden="1" customHeight="1">
      <c r="A485" s="572"/>
      <c r="B485" s="572"/>
      <c r="C485" s="572"/>
      <c r="D485" s="572"/>
      <c r="E485" s="572"/>
      <c r="F485" s="572"/>
      <c r="G485" s="572"/>
      <c r="H485" s="572"/>
      <c r="I485" s="572"/>
      <c r="J485" s="572"/>
      <c r="K485" s="572"/>
      <c r="L485" s="572"/>
      <c r="M485" s="572"/>
      <c r="N485" s="572"/>
      <c r="O485" s="572"/>
      <c r="P485" s="572"/>
      <c r="Q485" s="572"/>
      <c r="R485" s="572"/>
      <c r="S485" s="572"/>
      <c r="T485" s="572"/>
      <c r="U485" s="572"/>
      <c r="V485" s="572"/>
      <c r="W485" s="572"/>
      <c r="X485" s="572"/>
      <c r="Y485" s="572"/>
      <c r="Z485" s="572"/>
    </row>
    <row r="486" spans="1:26" ht="15.75" hidden="1" customHeight="1">
      <c r="A486" s="572"/>
      <c r="B486" s="572"/>
      <c r="C486" s="572"/>
      <c r="D486" s="572"/>
      <c r="E486" s="572"/>
      <c r="F486" s="572"/>
      <c r="G486" s="572"/>
      <c r="H486" s="572"/>
      <c r="I486" s="572"/>
      <c r="J486" s="572"/>
      <c r="K486" s="572"/>
      <c r="L486" s="572"/>
      <c r="M486" s="572"/>
      <c r="N486" s="572"/>
      <c r="O486" s="572"/>
      <c r="P486" s="572"/>
      <c r="Q486" s="572"/>
      <c r="R486" s="572"/>
      <c r="S486" s="572"/>
      <c r="T486" s="572"/>
      <c r="U486" s="572"/>
      <c r="V486" s="572"/>
      <c r="W486" s="572"/>
      <c r="X486" s="572"/>
      <c r="Y486" s="572"/>
      <c r="Z486" s="572"/>
    </row>
    <row r="487" spans="1:26" ht="15.75" hidden="1" customHeight="1">
      <c r="A487" s="572"/>
      <c r="B487" s="572"/>
      <c r="C487" s="572"/>
      <c r="D487" s="572"/>
      <c r="E487" s="572"/>
      <c r="F487" s="572"/>
      <c r="G487" s="572"/>
      <c r="H487" s="572"/>
      <c r="I487" s="572"/>
      <c r="J487" s="572"/>
      <c r="K487" s="572"/>
      <c r="L487" s="572"/>
      <c r="M487" s="572"/>
      <c r="N487" s="572"/>
      <c r="O487" s="572"/>
      <c r="P487" s="572"/>
      <c r="Q487" s="572"/>
      <c r="R487" s="572"/>
      <c r="S487" s="572"/>
      <c r="T487" s="572"/>
      <c r="U487" s="572"/>
      <c r="V487" s="572"/>
      <c r="W487" s="572"/>
      <c r="X487" s="572"/>
      <c r="Y487" s="572"/>
      <c r="Z487" s="572"/>
    </row>
    <row r="488" spans="1:26" ht="15.75" hidden="1" customHeight="1">
      <c r="A488" s="572"/>
      <c r="B488" s="572"/>
      <c r="C488" s="572"/>
      <c r="D488" s="572"/>
      <c r="E488" s="572"/>
      <c r="F488" s="572"/>
      <c r="G488" s="572"/>
      <c r="H488" s="572"/>
      <c r="I488" s="572"/>
      <c r="J488" s="572"/>
      <c r="K488" s="572"/>
      <c r="L488" s="572"/>
      <c r="M488" s="572"/>
      <c r="N488" s="572"/>
      <c r="O488" s="572"/>
      <c r="P488" s="572"/>
      <c r="Q488" s="572"/>
      <c r="R488" s="572"/>
      <c r="S488" s="572"/>
      <c r="T488" s="572"/>
      <c r="U488" s="572"/>
      <c r="V488" s="572"/>
      <c r="W488" s="572"/>
      <c r="X488" s="572"/>
      <c r="Y488" s="572"/>
      <c r="Z488" s="572"/>
    </row>
    <row r="489" spans="1:26" ht="15.75" hidden="1" customHeight="1">
      <c r="A489" s="572"/>
      <c r="B489" s="572"/>
      <c r="C489" s="572"/>
      <c r="D489" s="572"/>
      <c r="E489" s="572"/>
      <c r="F489" s="572"/>
      <c r="G489" s="572"/>
      <c r="H489" s="572"/>
      <c r="I489" s="572"/>
      <c r="J489" s="572"/>
      <c r="K489" s="572"/>
      <c r="L489" s="572"/>
      <c r="M489" s="572"/>
      <c r="N489" s="572"/>
      <c r="O489" s="572"/>
      <c r="P489" s="572"/>
      <c r="Q489" s="572"/>
      <c r="R489" s="572"/>
      <c r="S489" s="572"/>
      <c r="T489" s="572"/>
      <c r="U489" s="572"/>
      <c r="V489" s="572"/>
      <c r="W489" s="572"/>
      <c r="X489" s="572"/>
      <c r="Y489" s="572"/>
      <c r="Z489" s="572"/>
    </row>
    <row r="490" spans="1:26" ht="15.75" hidden="1" customHeight="1">
      <c r="A490" s="572"/>
      <c r="B490" s="572"/>
      <c r="C490" s="572"/>
      <c r="D490" s="572"/>
      <c r="E490" s="572"/>
      <c r="F490" s="572"/>
      <c r="G490" s="572"/>
      <c r="H490" s="572"/>
      <c r="I490" s="572"/>
      <c r="J490" s="572"/>
      <c r="K490" s="572"/>
      <c r="L490" s="572"/>
      <c r="M490" s="572"/>
      <c r="N490" s="572"/>
      <c r="O490" s="572"/>
      <c r="P490" s="572"/>
      <c r="Q490" s="572"/>
      <c r="R490" s="572"/>
      <c r="S490" s="572"/>
      <c r="T490" s="572"/>
      <c r="U490" s="572"/>
      <c r="V490" s="572"/>
      <c r="W490" s="572"/>
      <c r="X490" s="572"/>
      <c r="Y490" s="572"/>
      <c r="Z490" s="572"/>
    </row>
    <row r="491" spans="1:26" ht="15.75" hidden="1" customHeight="1">
      <c r="A491" s="572"/>
      <c r="B491" s="572"/>
      <c r="C491" s="572"/>
      <c r="D491" s="572"/>
      <c r="E491" s="572"/>
      <c r="F491" s="572"/>
      <c r="G491" s="572"/>
      <c r="H491" s="572"/>
      <c r="I491" s="572"/>
      <c r="J491" s="572"/>
      <c r="K491" s="572"/>
      <c r="L491" s="572"/>
      <c r="M491" s="572"/>
      <c r="N491" s="572"/>
      <c r="O491" s="572"/>
      <c r="P491" s="572"/>
      <c r="Q491" s="572"/>
      <c r="R491" s="572"/>
      <c r="S491" s="572"/>
      <c r="T491" s="572"/>
      <c r="U491" s="572"/>
      <c r="V491" s="572"/>
      <c r="W491" s="572"/>
      <c r="X491" s="572"/>
      <c r="Y491" s="572"/>
      <c r="Z491" s="572"/>
    </row>
    <row r="492" spans="1:26" ht="15.75" hidden="1" customHeight="1">
      <c r="A492" s="572"/>
      <c r="B492" s="572"/>
      <c r="C492" s="572"/>
      <c r="D492" s="572"/>
      <c r="E492" s="572"/>
      <c r="F492" s="572"/>
      <c r="G492" s="572"/>
      <c r="H492" s="572"/>
      <c r="I492" s="572"/>
      <c r="J492" s="572"/>
      <c r="K492" s="572"/>
      <c r="L492" s="572"/>
      <c r="M492" s="572"/>
      <c r="N492" s="572"/>
      <c r="O492" s="572"/>
      <c r="P492" s="572"/>
      <c r="Q492" s="572"/>
      <c r="R492" s="572"/>
      <c r="S492" s="572"/>
      <c r="T492" s="572"/>
      <c r="U492" s="572"/>
      <c r="V492" s="572"/>
      <c r="W492" s="572"/>
      <c r="X492" s="572"/>
      <c r="Y492" s="572"/>
      <c r="Z492" s="572"/>
    </row>
    <row r="493" spans="1:26" ht="15.75" hidden="1" customHeight="1">
      <c r="A493" s="572"/>
      <c r="B493" s="572"/>
      <c r="C493" s="572"/>
      <c r="D493" s="572"/>
      <c r="E493" s="572"/>
      <c r="F493" s="572"/>
      <c r="G493" s="572"/>
      <c r="H493" s="572"/>
      <c r="I493" s="572"/>
      <c r="J493" s="572"/>
      <c r="K493" s="572"/>
      <c r="L493" s="572"/>
      <c r="M493" s="572"/>
      <c r="N493" s="572"/>
      <c r="O493" s="572"/>
      <c r="P493" s="572"/>
      <c r="Q493" s="572"/>
      <c r="R493" s="572"/>
      <c r="S493" s="572"/>
      <c r="T493" s="572"/>
      <c r="U493" s="572"/>
      <c r="V493" s="572"/>
      <c r="W493" s="572"/>
      <c r="X493" s="572"/>
      <c r="Y493" s="572"/>
      <c r="Z493" s="572"/>
    </row>
    <row r="494" spans="1:26" ht="15.75" hidden="1" customHeight="1">
      <c r="A494" s="572"/>
      <c r="B494" s="572"/>
      <c r="C494" s="572"/>
      <c r="D494" s="572"/>
      <c r="E494" s="572"/>
      <c r="F494" s="572"/>
      <c r="G494" s="572"/>
      <c r="H494" s="572"/>
      <c r="I494" s="572"/>
      <c r="J494" s="572"/>
      <c r="K494" s="572"/>
      <c r="L494" s="572"/>
      <c r="M494" s="572"/>
      <c r="N494" s="572"/>
      <c r="O494" s="572"/>
      <c r="P494" s="572"/>
      <c r="Q494" s="572"/>
      <c r="R494" s="572"/>
      <c r="S494" s="572"/>
      <c r="T494" s="572"/>
      <c r="U494" s="572"/>
      <c r="V494" s="572"/>
      <c r="W494" s="572"/>
      <c r="X494" s="572"/>
      <c r="Y494" s="572"/>
      <c r="Z494" s="572"/>
    </row>
    <row r="495" spans="1:26" ht="15.75" hidden="1" customHeight="1">
      <c r="A495" s="572"/>
      <c r="B495" s="572"/>
      <c r="C495" s="572"/>
      <c r="D495" s="572"/>
      <c r="E495" s="572"/>
      <c r="F495" s="572"/>
      <c r="G495" s="572"/>
      <c r="H495" s="572"/>
      <c r="I495" s="572"/>
      <c r="J495" s="572"/>
      <c r="K495" s="572"/>
      <c r="L495" s="572"/>
      <c r="M495" s="572"/>
      <c r="N495" s="572"/>
      <c r="O495" s="572"/>
      <c r="P495" s="572"/>
      <c r="Q495" s="572"/>
      <c r="R495" s="572"/>
      <c r="S495" s="572"/>
      <c r="T495" s="572"/>
      <c r="U495" s="572"/>
      <c r="V495" s="572"/>
      <c r="W495" s="572"/>
      <c r="X495" s="572"/>
      <c r="Y495" s="572"/>
      <c r="Z495" s="572"/>
    </row>
    <row r="496" spans="1:26" ht="15.75" hidden="1" customHeight="1">
      <c r="A496" s="572"/>
      <c r="B496" s="572"/>
      <c r="C496" s="572"/>
      <c r="D496" s="572"/>
      <c r="E496" s="572"/>
      <c r="F496" s="572"/>
      <c r="G496" s="572"/>
      <c r="H496" s="572"/>
      <c r="I496" s="572"/>
      <c r="J496" s="572"/>
      <c r="K496" s="572"/>
      <c r="L496" s="572"/>
      <c r="M496" s="572"/>
      <c r="N496" s="572"/>
      <c r="O496" s="572"/>
      <c r="P496" s="572"/>
      <c r="Q496" s="572"/>
      <c r="R496" s="572"/>
      <c r="S496" s="572"/>
      <c r="T496" s="572"/>
      <c r="U496" s="572"/>
      <c r="V496" s="572"/>
      <c r="W496" s="572"/>
      <c r="X496" s="572"/>
      <c r="Y496" s="572"/>
      <c r="Z496" s="572"/>
    </row>
    <row r="497" spans="1:26" ht="15.75" hidden="1" customHeight="1">
      <c r="A497" s="572"/>
      <c r="B497" s="572"/>
      <c r="C497" s="572"/>
      <c r="D497" s="572"/>
      <c r="E497" s="572"/>
      <c r="F497" s="572"/>
      <c r="G497" s="572"/>
      <c r="H497" s="572"/>
      <c r="I497" s="572"/>
      <c r="J497" s="572"/>
      <c r="K497" s="572"/>
      <c r="L497" s="572"/>
      <c r="M497" s="572"/>
      <c r="N497" s="572"/>
      <c r="O497" s="572"/>
      <c r="P497" s="572"/>
      <c r="Q497" s="572"/>
      <c r="R497" s="572"/>
      <c r="S497" s="572"/>
      <c r="T497" s="572"/>
      <c r="U497" s="572"/>
      <c r="V497" s="572"/>
      <c r="W497" s="572"/>
      <c r="X497" s="572"/>
      <c r="Y497" s="572"/>
      <c r="Z497" s="572"/>
    </row>
    <row r="498" spans="1:26" ht="15.75" hidden="1" customHeight="1">
      <c r="A498" s="572"/>
      <c r="B498" s="572"/>
      <c r="C498" s="572"/>
      <c r="D498" s="572"/>
      <c r="E498" s="572"/>
      <c r="F498" s="572"/>
      <c r="G498" s="572"/>
      <c r="H498" s="572"/>
      <c r="I498" s="572"/>
      <c r="J498" s="572"/>
      <c r="K498" s="572"/>
      <c r="L498" s="572"/>
      <c r="M498" s="572"/>
      <c r="N498" s="572"/>
      <c r="O498" s="572"/>
      <c r="P498" s="572"/>
      <c r="Q498" s="572"/>
      <c r="R498" s="572"/>
      <c r="S498" s="572"/>
      <c r="T498" s="572"/>
      <c r="U498" s="572"/>
      <c r="V498" s="572"/>
      <c r="W498" s="572"/>
      <c r="X498" s="572"/>
      <c r="Y498" s="572"/>
      <c r="Z498" s="572"/>
    </row>
    <row r="499" spans="1:26" ht="15.75" hidden="1" customHeight="1">
      <c r="A499" s="572"/>
      <c r="B499" s="572"/>
      <c r="C499" s="572"/>
      <c r="D499" s="572"/>
      <c r="E499" s="572"/>
      <c r="F499" s="572"/>
      <c r="G499" s="572"/>
      <c r="H499" s="572"/>
      <c r="I499" s="572"/>
      <c r="J499" s="572"/>
      <c r="K499" s="572"/>
      <c r="L499" s="572"/>
      <c r="M499" s="572"/>
      <c r="N499" s="572"/>
      <c r="O499" s="572"/>
      <c r="P499" s="572"/>
      <c r="Q499" s="572"/>
      <c r="R499" s="572"/>
      <c r="S499" s="572"/>
      <c r="T499" s="572"/>
      <c r="U499" s="572"/>
      <c r="V499" s="572"/>
      <c r="W499" s="572"/>
      <c r="X499" s="572"/>
      <c r="Y499" s="572"/>
      <c r="Z499" s="572"/>
    </row>
    <row r="500" spans="1:26" ht="15.75" hidden="1" customHeight="1">
      <c r="A500" s="572"/>
      <c r="B500" s="572"/>
      <c r="C500" s="572"/>
      <c r="D500" s="572"/>
      <c r="E500" s="572"/>
      <c r="F500" s="572"/>
      <c r="G500" s="572"/>
      <c r="H500" s="572"/>
      <c r="I500" s="572"/>
      <c r="J500" s="572"/>
      <c r="K500" s="572"/>
      <c r="L500" s="572"/>
      <c r="M500" s="572"/>
      <c r="N500" s="572"/>
      <c r="O500" s="572"/>
      <c r="P500" s="572"/>
      <c r="Q500" s="572"/>
      <c r="R500" s="572"/>
      <c r="S500" s="572"/>
      <c r="T500" s="572"/>
      <c r="U500" s="572"/>
      <c r="V500" s="572"/>
      <c r="W500" s="572"/>
      <c r="X500" s="572"/>
      <c r="Y500" s="572"/>
      <c r="Z500" s="572"/>
    </row>
    <row r="501" spans="1:26" ht="15.75" hidden="1" customHeight="1">
      <c r="A501" s="572"/>
      <c r="B501" s="572"/>
      <c r="C501" s="572"/>
      <c r="D501" s="572"/>
      <c r="E501" s="572"/>
      <c r="F501" s="572"/>
      <c r="G501" s="572"/>
      <c r="H501" s="572"/>
      <c r="I501" s="572"/>
      <c r="J501" s="572"/>
      <c r="K501" s="572"/>
      <c r="L501" s="572"/>
      <c r="M501" s="572"/>
      <c r="N501" s="572"/>
      <c r="O501" s="572"/>
      <c r="P501" s="572"/>
      <c r="Q501" s="572"/>
      <c r="R501" s="572"/>
      <c r="S501" s="572"/>
      <c r="T501" s="572"/>
      <c r="U501" s="572"/>
      <c r="V501" s="572"/>
      <c r="W501" s="572"/>
      <c r="X501" s="572"/>
      <c r="Y501" s="572"/>
      <c r="Z501" s="572"/>
    </row>
    <row r="502" spans="1:26" ht="15.75" hidden="1" customHeight="1">
      <c r="A502" s="572"/>
      <c r="B502" s="572"/>
      <c r="C502" s="572"/>
      <c r="D502" s="572"/>
      <c r="E502" s="572"/>
      <c r="F502" s="572"/>
      <c r="G502" s="572"/>
      <c r="H502" s="572"/>
      <c r="I502" s="572"/>
      <c r="J502" s="572"/>
      <c r="K502" s="572"/>
      <c r="L502" s="572"/>
      <c r="M502" s="572"/>
      <c r="N502" s="572"/>
      <c r="O502" s="572"/>
      <c r="P502" s="572"/>
      <c r="Q502" s="572"/>
      <c r="R502" s="572"/>
      <c r="S502" s="572"/>
      <c r="T502" s="572"/>
      <c r="U502" s="572"/>
      <c r="V502" s="572"/>
      <c r="W502" s="572"/>
      <c r="X502" s="572"/>
      <c r="Y502" s="572"/>
      <c r="Z502" s="572"/>
    </row>
    <row r="503" spans="1:26" ht="15.75" hidden="1" customHeight="1">
      <c r="A503" s="572"/>
      <c r="B503" s="572"/>
      <c r="C503" s="572"/>
      <c r="D503" s="572"/>
      <c r="E503" s="572"/>
      <c r="F503" s="572"/>
      <c r="G503" s="572"/>
      <c r="H503" s="572"/>
      <c r="I503" s="572"/>
      <c r="J503" s="572"/>
      <c r="K503" s="572"/>
      <c r="L503" s="572"/>
      <c r="M503" s="572"/>
      <c r="N503" s="572"/>
      <c r="O503" s="572"/>
      <c r="P503" s="572"/>
      <c r="Q503" s="572"/>
      <c r="R503" s="572"/>
      <c r="S503" s="572"/>
      <c r="T503" s="572"/>
      <c r="U503" s="572"/>
      <c r="V503" s="572"/>
      <c r="W503" s="572"/>
      <c r="X503" s="572"/>
      <c r="Y503" s="572"/>
      <c r="Z503" s="572"/>
    </row>
    <row r="504" spans="1:26" ht="15.75" hidden="1" customHeight="1">
      <c r="A504" s="572"/>
      <c r="B504" s="572"/>
      <c r="C504" s="572"/>
      <c r="D504" s="572"/>
      <c r="E504" s="572"/>
      <c r="F504" s="572"/>
      <c r="G504" s="572"/>
      <c r="H504" s="572"/>
      <c r="I504" s="572"/>
      <c r="J504" s="572"/>
      <c r="K504" s="572"/>
      <c r="L504" s="572"/>
      <c r="M504" s="572"/>
      <c r="N504" s="572"/>
      <c r="O504" s="572"/>
      <c r="P504" s="572"/>
      <c r="Q504" s="572"/>
      <c r="R504" s="572"/>
      <c r="S504" s="572"/>
      <c r="T504" s="572"/>
      <c r="U504" s="572"/>
      <c r="V504" s="572"/>
      <c r="W504" s="572"/>
      <c r="X504" s="572"/>
      <c r="Y504" s="572"/>
      <c r="Z504" s="572"/>
    </row>
    <row r="505" spans="1:26" ht="15.75" hidden="1" customHeight="1">
      <c r="A505" s="572"/>
      <c r="B505" s="572"/>
      <c r="C505" s="572"/>
      <c r="D505" s="572"/>
      <c r="E505" s="572"/>
      <c r="F505" s="572"/>
      <c r="G505" s="572"/>
      <c r="H505" s="572"/>
      <c r="I505" s="572"/>
      <c r="J505" s="572"/>
      <c r="K505" s="572"/>
      <c r="L505" s="572"/>
      <c r="M505" s="572"/>
      <c r="N505" s="572"/>
      <c r="O505" s="572"/>
      <c r="P505" s="572"/>
      <c r="Q505" s="572"/>
      <c r="R505" s="572"/>
      <c r="S505" s="572"/>
      <c r="T505" s="572"/>
      <c r="U505" s="572"/>
      <c r="V505" s="572"/>
      <c r="W505" s="572"/>
      <c r="X505" s="572"/>
      <c r="Y505" s="572"/>
      <c r="Z505" s="572"/>
    </row>
    <row r="506" spans="1:26" ht="15.75" hidden="1" customHeight="1">
      <c r="A506" s="572"/>
      <c r="B506" s="572"/>
      <c r="C506" s="572"/>
      <c r="D506" s="572"/>
      <c r="E506" s="572"/>
      <c r="F506" s="572"/>
      <c r="G506" s="572"/>
      <c r="H506" s="572"/>
      <c r="I506" s="572"/>
      <c r="J506" s="572"/>
      <c r="K506" s="572"/>
      <c r="L506" s="572"/>
      <c r="M506" s="572"/>
      <c r="N506" s="572"/>
      <c r="O506" s="572"/>
      <c r="P506" s="572"/>
      <c r="Q506" s="572"/>
      <c r="R506" s="572"/>
      <c r="S506" s="572"/>
      <c r="T506" s="572"/>
      <c r="U506" s="572"/>
      <c r="V506" s="572"/>
      <c r="W506" s="572"/>
      <c r="X506" s="572"/>
      <c r="Y506" s="572"/>
      <c r="Z506" s="572"/>
    </row>
    <row r="507" spans="1:26" ht="15.75" hidden="1" customHeight="1">
      <c r="A507" s="572"/>
      <c r="B507" s="572"/>
      <c r="C507" s="572"/>
      <c r="D507" s="572"/>
      <c r="E507" s="572"/>
      <c r="F507" s="572"/>
      <c r="G507" s="572"/>
      <c r="H507" s="572"/>
      <c r="I507" s="572"/>
      <c r="J507" s="572"/>
      <c r="K507" s="572"/>
      <c r="L507" s="572"/>
      <c r="M507" s="572"/>
      <c r="N507" s="572"/>
      <c r="O507" s="572"/>
      <c r="P507" s="572"/>
      <c r="Q507" s="572"/>
      <c r="R507" s="572"/>
      <c r="S507" s="572"/>
      <c r="T507" s="572"/>
      <c r="U507" s="572"/>
      <c r="V507" s="572"/>
      <c r="W507" s="572"/>
      <c r="X507" s="572"/>
      <c r="Y507" s="572"/>
      <c r="Z507" s="572"/>
    </row>
    <row r="508" spans="1:26" ht="15.75" hidden="1" customHeight="1">
      <c r="A508" s="572"/>
      <c r="B508" s="572"/>
      <c r="C508" s="572"/>
      <c r="D508" s="572"/>
      <c r="E508" s="572"/>
      <c r="F508" s="572"/>
      <c r="G508" s="572"/>
      <c r="H508" s="572"/>
      <c r="I508" s="572"/>
      <c r="J508" s="572"/>
      <c r="K508" s="572"/>
      <c r="L508" s="572"/>
      <c r="M508" s="572"/>
      <c r="N508" s="572"/>
      <c r="O508" s="572"/>
      <c r="P508" s="572"/>
      <c r="Q508" s="572"/>
      <c r="R508" s="572"/>
      <c r="S508" s="572"/>
      <c r="T508" s="572"/>
      <c r="U508" s="572"/>
      <c r="V508" s="572"/>
      <c r="W508" s="572"/>
      <c r="X508" s="572"/>
      <c r="Y508" s="572"/>
      <c r="Z508" s="572"/>
    </row>
    <row r="509" spans="1:26" ht="15.75" hidden="1" customHeight="1">
      <c r="A509" s="572"/>
      <c r="B509" s="572"/>
      <c r="C509" s="572"/>
      <c r="D509" s="572"/>
      <c r="E509" s="572"/>
      <c r="F509" s="572"/>
      <c r="G509" s="572"/>
      <c r="H509" s="572"/>
      <c r="I509" s="572"/>
      <c r="J509" s="572"/>
      <c r="K509" s="572"/>
      <c r="L509" s="572"/>
      <c r="M509" s="572"/>
      <c r="N509" s="572"/>
      <c r="O509" s="572"/>
      <c r="P509" s="572"/>
      <c r="Q509" s="572"/>
      <c r="R509" s="572"/>
      <c r="S509" s="572"/>
      <c r="T509" s="572"/>
      <c r="U509" s="572"/>
      <c r="V509" s="572"/>
      <c r="W509" s="572"/>
      <c r="X509" s="572"/>
      <c r="Y509" s="572"/>
      <c r="Z509" s="572"/>
    </row>
    <row r="510" spans="1:26" ht="15.75" hidden="1" customHeight="1">
      <c r="A510" s="572"/>
      <c r="B510" s="572"/>
      <c r="C510" s="572"/>
      <c r="D510" s="572"/>
      <c r="E510" s="572"/>
      <c r="F510" s="572"/>
      <c r="G510" s="572"/>
      <c r="H510" s="572"/>
      <c r="I510" s="572"/>
      <c r="J510" s="572"/>
      <c r="K510" s="572"/>
      <c r="L510" s="572"/>
      <c r="M510" s="572"/>
      <c r="N510" s="572"/>
      <c r="O510" s="572"/>
      <c r="P510" s="572"/>
      <c r="Q510" s="572"/>
      <c r="R510" s="572"/>
      <c r="S510" s="572"/>
      <c r="T510" s="572"/>
      <c r="U510" s="572"/>
      <c r="V510" s="572"/>
      <c r="W510" s="572"/>
      <c r="X510" s="572"/>
      <c r="Y510" s="572"/>
      <c r="Z510" s="572"/>
    </row>
    <row r="511" spans="1:26" ht="15.75" hidden="1" customHeight="1">
      <c r="A511" s="572"/>
      <c r="B511" s="572"/>
      <c r="C511" s="572"/>
      <c r="D511" s="572"/>
      <c r="E511" s="572"/>
      <c r="F511" s="572"/>
      <c r="G511" s="572"/>
      <c r="H511" s="572"/>
      <c r="I511" s="572"/>
      <c r="J511" s="572"/>
      <c r="K511" s="572"/>
      <c r="L511" s="572"/>
      <c r="M511" s="572"/>
      <c r="N511" s="572"/>
      <c r="O511" s="572"/>
      <c r="P511" s="572"/>
      <c r="Q511" s="572"/>
      <c r="R511" s="572"/>
      <c r="S511" s="572"/>
      <c r="T511" s="572"/>
      <c r="U511" s="572"/>
      <c r="V511" s="572"/>
      <c r="W511" s="572"/>
      <c r="X511" s="572"/>
      <c r="Y511" s="572"/>
      <c r="Z511" s="572"/>
    </row>
    <row r="512" spans="1:26" ht="15.75" hidden="1" customHeight="1">
      <c r="A512" s="572"/>
      <c r="B512" s="572"/>
      <c r="C512" s="572"/>
      <c r="D512" s="572"/>
      <c r="E512" s="572"/>
      <c r="F512" s="572"/>
      <c r="G512" s="572"/>
      <c r="H512" s="572"/>
      <c r="I512" s="572"/>
      <c r="J512" s="572"/>
      <c r="K512" s="572"/>
      <c r="L512" s="572"/>
      <c r="M512" s="572"/>
      <c r="N512" s="572"/>
      <c r="O512" s="572"/>
      <c r="P512" s="572"/>
      <c r="Q512" s="572"/>
      <c r="R512" s="572"/>
      <c r="S512" s="572"/>
      <c r="T512" s="572"/>
      <c r="U512" s="572"/>
      <c r="V512" s="572"/>
      <c r="W512" s="572"/>
      <c r="X512" s="572"/>
      <c r="Y512" s="572"/>
      <c r="Z512" s="572"/>
    </row>
    <row r="513" spans="1:26" ht="15.75" hidden="1" customHeight="1">
      <c r="A513" s="572"/>
      <c r="B513" s="572"/>
      <c r="C513" s="572"/>
      <c r="D513" s="572"/>
      <c r="E513" s="572"/>
      <c r="F513" s="572"/>
      <c r="G513" s="572"/>
      <c r="H513" s="572"/>
      <c r="I513" s="572"/>
      <c r="J513" s="572"/>
      <c r="K513" s="572"/>
      <c r="L513" s="572"/>
      <c r="M513" s="572"/>
      <c r="N513" s="572"/>
      <c r="O513" s="572"/>
      <c r="P513" s="572"/>
      <c r="Q513" s="572"/>
      <c r="R513" s="572"/>
      <c r="S513" s="572"/>
      <c r="T513" s="572"/>
      <c r="U513" s="572"/>
      <c r="V513" s="572"/>
      <c r="W513" s="572"/>
      <c r="X513" s="572"/>
      <c r="Y513" s="572"/>
      <c r="Z513" s="572"/>
    </row>
    <row r="514" spans="1:26" ht="15.75" hidden="1" customHeight="1">
      <c r="A514" s="572"/>
      <c r="B514" s="572"/>
      <c r="C514" s="572"/>
      <c r="D514" s="572"/>
      <c r="E514" s="572"/>
      <c r="F514" s="572"/>
      <c r="G514" s="572"/>
      <c r="H514" s="572"/>
      <c r="I514" s="572"/>
      <c r="J514" s="572"/>
      <c r="K514" s="572"/>
      <c r="L514" s="572"/>
      <c r="M514" s="572"/>
      <c r="N514" s="572"/>
      <c r="O514" s="572"/>
      <c r="P514" s="572"/>
      <c r="Q514" s="572"/>
      <c r="R514" s="572"/>
      <c r="S514" s="572"/>
      <c r="T514" s="572"/>
      <c r="U514" s="572"/>
      <c r="V514" s="572"/>
      <c r="W514" s="572"/>
      <c r="X514" s="572"/>
      <c r="Y514" s="572"/>
      <c r="Z514" s="572"/>
    </row>
    <row r="515" spans="1:26" ht="15.75" hidden="1" customHeight="1">
      <c r="A515" s="572"/>
      <c r="B515" s="572"/>
      <c r="C515" s="572"/>
      <c r="D515" s="572"/>
      <c r="E515" s="572"/>
      <c r="F515" s="572"/>
      <c r="G515" s="572"/>
      <c r="H515" s="572"/>
      <c r="I515" s="572"/>
      <c r="J515" s="572"/>
      <c r="K515" s="572"/>
      <c r="L515" s="572"/>
      <c r="M515" s="572"/>
      <c r="N515" s="572"/>
      <c r="O515" s="572"/>
      <c r="P515" s="572"/>
      <c r="Q515" s="572"/>
      <c r="R515" s="572"/>
      <c r="S515" s="572"/>
      <c r="T515" s="572"/>
      <c r="U515" s="572"/>
      <c r="V515" s="572"/>
      <c r="W515" s="572"/>
      <c r="X515" s="572"/>
      <c r="Y515" s="572"/>
      <c r="Z515" s="572"/>
    </row>
    <row r="516" spans="1:26" ht="15.75" hidden="1" customHeight="1">
      <c r="A516" s="572"/>
      <c r="B516" s="572"/>
      <c r="C516" s="572"/>
      <c r="D516" s="572"/>
      <c r="E516" s="572"/>
      <c r="F516" s="572"/>
      <c r="G516" s="572"/>
      <c r="H516" s="572"/>
      <c r="I516" s="572"/>
      <c r="J516" s="572"/>
      <c r="K516" s="572"/>
      <c r="L516" s="572"/>
      <c r="M516" s="572"/>
      <c r="N516" s="572"/>
      <c r="O516" s="572"/>
      <c r="P516" s="572"/>
      <c r="Q516" s="572"/>
      <c r="R516" s="572"/>
      <c r="S516" s="572"/>
      <c r="T516" s="572"/>
      <c r="U516" s="572"/>
      <c r="V516" s="572"/>
      <c r="W516" s="572"/>
      <c r="X516" s="572"/>
      <c r="Y516" s="572"/>
      <c r="Z516" s="572"/>
    </row>
    <row r="517" spans="1:26" ht="15.75" hidden="1" customHeight="1">
      <c r="A517" s="572"/>
      <c r="B517" s="572"/>
      <c r="C517" s="572"/>
      <c r="D517" s="572"/>
      <c r="E517" s="572"/>
      <c r="F517" s="572"/>
      <c r="G517" s="572"/>
      <c r="H517" s="572"/>
      <c r="I517" s="572"/>
      <c r="J517" s="572"/>
      <c r="K517" s="572"/>
      <c r="L517" s="572"/>
      <c r="M517" s="572"/>
      <c r="N517" s="572"/>
      <c r="O517" s="572"/>
      <c r="P517" s="572"/>
      <c r="Q517" s="572"/>
      <c r="R517" s="572"/>
      <c r="S517" s="572"/>
      <c r="T517" s="572"/>
      <c r="U517" s="572"/>
      <c r="V517" s="572"/>
      <c r="W517" s="572"/>
      <c r="X517" s="572"/>
      <c r="Y517" s="572"/>
      <c r="Z517" s="572"/>
    </row>
    <row r="518" spans="1:26" ht="15.75" hidden="1" customHeight="1">
      <c r="A518" s="572"/>
      <c r="B518" s="572"/>
      <c r="C518" s="572"/>
      <c r="D518" s="572"/>
      <c r="E518" s="572"/>
      <c r="F518" s="572"/>
      <c r="G518" s="572"/>
      <c r="H518" s="572"/>
      <c r="I518" s="572"/>
      <c r="J518" s="572"/>
      <c r="K518" s="572"/>
      <c r="L518" s="572"/>
      <c r="M518" s="572"/>
      <c r="N518" s="572"/>
      <c r="O518" s="572"/>
      <c r="P518" s="572"/>
      <c r="Q518" s="572"/>
      <c r="R518" s="572"/>
      <c r="S518" s="572"/>
      <c r="T518" s="572"/>
      <c r="U518" s="572"/>
      <c r="V518" s="572"/>
      <c r="W518" s="572"/>
      <c r="X518" s="572"/>
      <c r="Y518" s="572"/>
      <c r="Z518" s="572"/>
    </row>
    <row r="519" spans="1:26" ht="15.75" hidden="1" customHeight="1">
      <c r="A519" s="572"/>
      <c r="B519" s="572"/>
      <c r="C519" s="572"/>
      <c r="D519" s="572"/>
      <c r="E519" s="572"/>
      <c r="F519" s="572"/>
      <c r="G519" s="572"/>
      <c r="H519" s="572"/>
      <c r="I519" s="572"/>
      <c r="J519" s="572"/>
      <c r="K519" s="572"/>
      <c r="L519" s="572"/>
      <c r="M519" s="572"/>
      <c r="N519" s="572"/>
      <c r="O519" s="572"/>
      <c r="P519" s="572"/>
      <c r="Q519" s="572"/>
      <c r="R519" s="572"/>
      <c r="S519" s="572"/>
      <c r="T519" s="572"/>
      <c r="U519" s="572"/>
      <c r="V519" s="572"/>
      <c r="W519" s="572"/>
      <c r="X519" s="572"/>
      <c r="Y519" s="572"/>
      <c r="Z519" s="572"/>
    </row>
    <row r="520" spans="1:26" ht="15.75" hidden="1" customHeight="1">
      <c r="A520" s="572"/>
      <c r="B520" s="572"/>
      <c r="C520" s="572"/>
      <c r="D520" s="572"/>
      <c r="E520" s="572"/>
      <c r="F520" s="572"/>
      <c r="G520" s="572"/>
      <c r="H520" s="572"/>
      <c r="I520" s="572"/>
      <c r="J520" s="572"/>
      <c r="K520" s="572"/>
      <c r="L520" s="572"/>
      <c r="M520" s="572"/>
      <c r="N520" s="572"/>
      <c r="O520" s="572"/>
      <c r="P520" s="572"/>
      <c r="Q520" s="572"/>
      <c r="R520" s="572"/>
      <c r="S520" s="572"/>
      <c r="T520" s="572"/>
      <c r="U520" s="572"/>
      <c r="V520" s="572"/>
      <c r="W520" s="572"/>
      <c r="X520" s="572"/>
      <c r="Y520" s="572"/>
      <c r="Z520" s="572"/>
    </row>
    <row r="521" spans="1:26" ht="15.75" hidden="1" customHeight="1">
      <c r="A521" s="572"/>
      <c r="B521" s="572"/>
      <c r="C521" s="572"/>
      <c r="D521" s="572"/>
      <c r="E521" s="572"/>
      <c r="F521" s="572"/>
      <c r="G521" s="572"/>
      <c r="H521" s="572"/>
      <c r="I521" s="572"/>
      <c r="J521" s="572"/>
      <c r="K521" s="572"/>
      <c r="L521" s="572"/>
      <c r="M521" s="572"/>
      <c r="N521" s="572"/>
      <c r="O521" s="572"/>
      <c r="P521" s="572"/>
      <c r="Q521" s="572"/>
      <c r="R521" s="572"/>
      <c r="S521" s="572"/>
      <c r="T521" s="572"/>
      <c r="U521" s="572"/>
      <c r="V521" s="572"/>
      <c r="W521" s="572"/>
      <c r="X521" s="572"/>
      <c r="Y521" s="572"/>
      <c r="Z521" s="572"/>
    </row>
    <row r="522" spans="1:26" ht="15.75" hidden="1" customHeight="1">
      <c r="A522" s="572"/>
      <c r="B522" s="572"/>
      <c r="C522" s="572"/>
      <c r="D522" s="572"/>
      <c r="E522" s="572"/>
      <c r="F522" s="572"/>
      <c r="G522" s="572"/>
      <c r="H522" s="572"/>
      <c r="I522" s="572"/>
      <c r="J522" s="572"/>
      <c r="K522" s="572"/>
      <c r="L522" s="572"/>
      <c r="M522" s="572"/>
      <c r="N522" s="572"/>
      <c r="O522" s="572"/>
      <c r="P522" s="572"/>
      <c r="Q522" s="572"/>
      <c r="R522" s="572"/>
      <c r="S522" s="572"/>
      <c r="T522" s="572"/>
      <c r="U522" s="572"/>
      <c r="V522" s="572"/>
      <c r="W522" s="572"/>
      <c r="X522" s="572"/>
      <c r="Y522" s="572"/>
      <c r="Z522" s="572"/>
    </row>
    <row r="523" spans="1:26" ht="15.75" hidden="1" customHeight="1">
      <c r="A523" s="572"/>
      <c r="B523" s="572"/>
      <c r="C523" s="572"/>
      <c r="D523" s="572"/>
      <c r="E523" s="572"/>
      <c r="F523" s="572"/>
      <c r="G523" s="572"/>
      <c r="H523" s="572"/>
      <c r="I523" s="572"/>
      <c r="J523" s="572"/>
      <c r="K523" s="572"/>
      <c r="L523" s="572"/>
      <c r="M523" s="572"/>
      <c r="N523" s="572"/>
      <c r="O523" s="572"/>
      <c r="P523" s="572"/>
      <c r="Q523" s="572"/>
      <c r="R523" s="572"/>
      <c r="S523" s="572"/>
      <c r="T523" s="572"/>
      <c r="U523" s="572"/>
      <c r="V523" s="572"/>
      <c r="W523" s="572"/>
      <c r="X523" s="572"/>
      <c r="Y523" s="572"/>
      <c r="Z523" s="572"/>
    </row>
    <row r="524" spans="1:26" ht="15.75" hidden="1" customHeight="1">
      <c r="A524" s="572"/>
      <c r="B524" s="572"/>
      <c r="C524" s="572"/>
      <c r="D524" s="572"/>
      <c r="E524" s="572"/>
      <c r="F524" s="572"/>
      <c r="G524" s="572"/>
      <c r="H524" s="572"/>
      <c r="I524" s="572"/>
      <c r="J524" s="572"/>
      <c r="K524" s="572"/>
      <c r="L524" s="572"/>
      <c r="M524" s="572"/>
      <c r="N524" s="572"/>
      <c r="O524" s="572"/>
      <c r="P524" s="572"/>
      <c r="Q524" s="572"/>
      <c r="R524" s="572"/>
      <c r="S524" s="572"/>
      <c r="T524" s="572"/>
      <c r="U524" s="572"/>
      <c r="V524" s="572"/>
      <c r="W524" s="572"/>
      <c r="X524" s="572"/>
      <c r="Y524" s="572"/>
      <c r="Z524" s="572"/>
    </row>
    <row r="525" spans="1:26" ht="15.75" hidden="1" customHeight="1">
      <c r="A525" s="572"/>
      <c r="B525" s="572"/>
      <c r="C525" s="572"/>
      <c r="D525" s="572"/>
      <c r="E525" s="572"/>
      <c r="F525" s="572"/>
      <c r="G525" s="572"/>
      <c r="H525" s="572"/>
      <c r="I525" s="572"/>
      <c r="J525" s="572"/>
      <c r="K525" s="572"/>
      <c r="L525" s="572"/>
      <c r="M525" s="572"/>
      <c r="N525" s="572"/>
      <c r="O525" s="572"/>
      <c r="P525" s="572"/>
      <c r="Q525" s="572"/>
      <c r="R525" s="572"/>
      <c r="S525" s="572"/>
      <c r="T525" s="572"/>
      <c r="U525" s="572"/>
      <c r="V525" s="572"/>
      <c r="W525" s="572"/>
      <c r="X525" s="572"/>
      <c r="Y525" s="572"/>
      <c r="Z525" s="572"/>
    </row>
    <row r="526" spans="1:26" ht="15.75" hidden="1" customHeight="1">
      <c r="A526" s="572"/>
      <c r="B526" s="572"/>
      <c r="C526" s="572"/>
      <c r="D526" s="572"/>
      <c r="E526" s="572"/>
      <c r="F526" s="572"/>
      <c r="G526" s="572"/>
      <c r="H526" s="572"/>
      <c r="I526" s="572"/>
      <c r="J526" s="572"/>
      <c r="K526" s="572"/>
      <c r="L526" s="572"/>
      <c r="M526" s="572"/>
      <c r="N526" s="572"/>
      <c r="O526" s="572"/>
      <c r="P526" s="572"/>
      <c r="Q526" s="572"/>
      <c r="R526" s="572"/>
      <c r="S526" s="572"/>
      <c r="T526" s="572"/>
      <c r="U526" s="572"/>
      <c r="V526" s="572"/>
      <c r="W526" s="572"/>
      <c r="X526" s="572"/>
      <c r="Y526" s="572"/>
      <c r="Z526" s="572"/>
    </row>
    <row r="527" spans="1:26" ht="15.75" hidden="1" customHeight="1">
      <c r="A527" s="572"/>
      <c r="B527" s="572"/>
      <c r="C527" s="572"/>
      <c r="D527" s="572"/>
      <c r="E527" s="572"/>
      <c r="F527" s="572"/>
      <c r="G527" s="572"/>
      <c r="H527" s="572"/>
      <c r="I527" s="572"/>
      <c r="J527" s="572"/>
      <c r="K527" s="572"/>
      <c r="L527" s="572"/>
      <c r="M527" s="572"/>
      <c r="N527" s="572"/>
      <c r="O527" s="572"/>
      <c r="P527" s="572"/>
      <c r="Q527" s="572"/>
      <c r="R527" s="572"/>
      <c r="S527" s="572"/>
      <c r="T527" s="572"/>
      <c r="U527" s="572"/>
      <c r="V527" s="572"/>
      <c r="W527" s="572"/>
      <c r="X527" s="572"/>
      <c r="Y527" s="572"/>
      <c r="Z527" s="572"/>
    </row>
    <row r="528" spans="1:26" ht="15.75" hidden="1" customHeight="1">
      <c r="A528" s="572"/>
      <c r="B528" s="572"/>
      <c r="C528" s="572"/>
      <c r="D528" s="572"/>
      <c r="E528" s="572"/>
      <c r="F528" s="572"/>
      <c r="G528" s="572"/>
      <c r="H528" s="572"/>
      <c r="I528" s="572"/>
      <c r="J528" s="572"/>
      <c r="K528" s="572"/>
      <c r="L528" s="572"/>
      <c r="M528" s="572"/>
      <c r="N528" s="572"/>
      <c r="O528" s="572"/>
      <c r="P528" s="572"/>
      <c r="Q528" s="572"/>
      <c r="R528" s="572"/>
      <c r="S528" s="572"/>
      <c r="T528" s="572"/>
      <c r="U528" s="572"/>
      <c r="V528" s="572"/>
      <c r="W528" s="572"/>
      <c r="X528" s="572"/>
      <c r="Y528" s="572"/>
      <c r="Z528" s="572"/>
    </row>
    <row r="529" spans="1:26" ht="15.75" hidden="1" customHeight="1">
      <c r="A529" s="572"/>
      <c r="B529" s="572"/>
      <c r="C529" s="572"/>
      <c r="D529" s="572"/>
      <c r="E529" s="572"/>
      <c r="F529" s="572"/>
      <c r="G529" s="572"/>
      <c r="H529" s="572"/>
      <c r="I529" s="572"/>
      <c r="J529" s="572"/>
      <c r="K529" s="572"/>
      <c r="L529" s="572"/>
      <c r="M529" s="572"/>
      <c r="N529" s="572"/>
      <c r="O529" s="572"/>
      <c r="P529" s="572"/>
      <c r="Q529" s="572"/>
      <c r="R529" s="572"/>
      <c r="S529" s="572"/>
      <c r="T529" s="572"/>
      <c r="U529" s="572"/>
      <c r="V529" s="572"/>
      <c r="W529" s="572"/>
      <c r="X529" s="572"/>
      <c r="Y529" s="572"/>
      <c r="Z529" s="572"/>
    </row>
    <row r="530" spans="1:26" ht="15.75" hidden="1" customHeight="1">
      <c r="A530" s="572"/>
      <c r="B530" s="572"/>
      <c r="C530" s="572"/>
      <c r="D530" s="572"/>
      <c r="E530" s="572"/>
      <c r="F530" s="572"/>
      <c r="G530" s="572"/>
      <c r="H530" s="572"/>
      <c r="I530" s="572"/>
      <c r="J530" s="572"/>
      <c r="K530" s="572"/>
      <c r="L530" s="572"/>
      <c r="M530" s="572"/>
      <c r="N530" s="572"/>
      <c r="O530" s="572"/>
      <c r="P530" s="572"/>
      <c r="Q530" s="572"/>
      <c r="R530" s="572"/>
      <c r="S530" s="572"/>
      <c r="T530" s="572"/>
      <c r="U530" s="572"/>
      <c r="V530" s="572"/>
      <c r="W530" s="572"/>
      <c r="X530" s="572"/>
      <c r="Y530" s="572"/>
      <c r="Z530" s="572"/>
    </row>
    <row r="531" spans="1:26" ht="15.75" hidden="1" customHeight="1">
      <c r="A531" s="572"/>
      <c r="B531" s="572"/>
      <c r="C531" s="572"/>
      <c r="D531" s="572"/>
      <c r="E531" s="572"/>
      <c r="F531" s="572"/>
      <c r="G531" s="572"/>
      <c r="H531" s="572"/>
      <c r="I531" s="572"/>
      <c r="J531" s="572"/>
      <c r="K531" s="572"/>
      <c r="L531" s="572"/>
      <c r="M531" s="572"/>
      <c r="N531" s="572"/>
      <c r="O531" s="572"/>
      <c r="P531" s="572"/>
      <c r="Q531" s="572"/>
      <c r="R531" s="572"/>
      <c r="S531" s="572"/>
      <c r="T531" s="572"/>
      <c r="U531" s="572"/>
      <c r="V531" s="572"/>
      <c r="W531" s="572"/>
      <c r="X531" s="572"/>
      <c r="Y531" s="572"/>
      <c r="Z531" s="572"/>
    </row>
    <row r="532" spans="1:26" ht="15.75" hidden="1" customHeight="1">
      <c r="A532" s="572"/>
      <c r="B532" s="572"/>
      <c r="C532" s="572"/>
      <c r="D532" s="572"/>
      <c r="E532" s="572"/>
      <c r="F532" s="572"/>
      <c r="G532" s="572"/>
      <c r="H532" s="572"/>
      <c r="I532" s="572"/>
      <c r="J532" s="572"/>
      <c r="K532" s="572"/>
      <c r="L532" s="572"/>
      <c r="M532" s="572"/>
      <c r="N532" s="572"/>
      <c r="O532" s="572"/>
      <c r="P532" s="572"/>
      <c r="Q532" s="572"/>
      <c r="R532" s="572"/>
      <c r="S532" s="572"/>
      <c r="T532" s="572"/>
      <c r="U532" s="572"/>
      <c r="V532" s="572"/>
      <c r="W532" s="572"/>
      <c r="X532" s="572"/>
      <c r="Y532" s="572"/>
      <c r="Z532" s="572"/>
    </row>
    <row r="533" spans="1:26" ht="15.75" hidden="1" customHeight="1">
      <c r="A533" s="572"/>
      <c r="B533" s="572"/>
      <c r="C533" s="572"/>
      <c r="D533" s="572"/>
      <c r="E533" s="572"/>
      <c r="F533" s="572"/>
      <c r="G533" s="572"/>
      <c r="H533" s="572"/>
      <c r="I533" s="572"/>
      <c r="J533" s="572"/>
      <c r="K533" s="572"/>
      <c r="L533" s="572"/>
      <c r="M533" s="572"/>
      <c r="N533" s="572"/>
      <c r="O533" s="572"/>
      <c r="P533" s="572"/>
      <c r="Q533" s="572"/>
      <c r="R533" s="572"/>
      <c r="S533" s="572"/>
      <c r="T533" s="572"/>
      <c r="U533" s="572"/>
      <c r="V533" s="572"/>
      <c r="W533" s="572"/>
      <c r="X533" s="572"/>
      <c r="Y533" s="572"/>
      <c r="Z533" s="572"/>
    </row>
    <row r="534" spans="1:26" ht="15.75" hidden="1" customHeight="1">
      <c r="A534" s="572"/>
      <c r="B534" s="572"/>
      <c r="C534" s="572"/>
      <c r="D534" s="572"/>
      <c r="E534" s="572"/>
      <c r="F534" s="572"/>
      <c r="G534" s="572"/>
      <c r="H534" s="572"/>
      <c r="I534" s="572"/>
      <c r="J534" s="572"/>
      <c r="K534" s="572"/>
      <c r="L534" s="572"/>
      <c r="M534" s="572"/>
      <c r="N534" s="572"/>
      <c r="O534" s="572"/>
      <c r="P534" s="572"/>
      <c r="Q534" s="572"/>
      <c r="R534" s="572"/>
      <c r="S534" s="572"/>
      <c r="T534" s="572"/>
      <c r="U534" s="572"/>
      <c r="V534" s="572"/>
      <c r="W534" s="572"/>
      <c r="X534" s="572"/>
      <c r="Y534" s="572"/>
      <c r="Z534" s="572"/>
    </row>
    <row r="535" spans="1:26" ht="15.75" hidden="1" customHeight="1">
      <c r="A535" s="572"/>
      <c r="B535" s="572"/>
      <c r="C535" s="572"/>
      <c r="D535" s="572"/>
      <c r="E535" s="572"/>
      <c r="F535" s="572"/>
      <c r="G535" s="572"/>
      <c r="H535" s="572"/>
      <c r="I535" s="572"/>
      <c r="J535" s="572"/>
      <c r="K535" s="572"/>
      <c r="L535" s="572"/>
      <c r="M535" s="572"/>
      <c r="N535" s="572"/>
      <c r="O535" s="572"/>
      <c r="P535" s="572"/>
      <c r="Q535" s="572"/>
      <c r="R535" s="572"/>
      <c r="S535" s="572"/>
      <c r="T535" s="572"/>
      <c r="U535" s="572"/>
      <c r="V535" s="572"/>
      <c r="W535" s="572"/>
      <c r="X535" s="572"/>
      <c r="Y535" s="572"/>
      <c r="Z535" s="572"/>
    </row>
    <row r="536" spans="1:26" ht="15.75" hidden="1" customHeight="1">
      <c r="A536" s="572"/>
      <c r="B536" s="572"/>
      <c r="C536" s="572"/>
      <c r="D536" s="572"/>
      <c r="E536" s="572"/>
      <c r="F536" s="572"/>
      <c r="G536" s="572"/>
      <c r="H536" s="572"/>
      <c r="I536" s="572"/>
      <c r="J536" s="572"/>
      <c r="K536" s="572"/>
      <c r="L536" s="572"/>
      <c r="M536" s="572"/>
      <c r="N536" s="572"/>
      <c r="O536" s="572"/>
      <c r="P536" s="572"/>
      <c r="Q536" s="572"/>
      <c r="R536" s="572"/>
      <c r="S536" s="572"/>
      <c r="T536" s="572"/>
      <c r="U536" s="572"/>
      <c r="V536" s="572"/>
      <c r="W536" s="572"/>
      <c r="X536" s="572"/>
      <c r="Y536" s="572"/>
      <c r="Z536" s="572"/>
    </row>
    <row r="537" spans="1:26" ht="15.75" hidden="1" customHeight="1">
      <c r="A537" s="572"/>
      <c r="B537" s="572"/>
      <c r="C537" s="572"/>
      <c r="D537" s="572"/>
      <c r="E537" s="572"/>
      <c r="F537" s="572"/>
      <c r="G537" s="572"/>
      <c r="H537" s="572"/>
      <c r="I537" s="572"/>
      <c r="J537" s="572"/>
      <c r="K537" s="572"/>
      <c r="L537" s="572"/>
      <c r="M537" s="572"/>
      <c r="N537" s="572"/>
      <c r="O537" s="572"/>
      <c r="P537" s="572"/>
      <c r="Q537" s="572"/>
      <c r="R537" s="572"/>
      <c r="S537" s="572"/>
      <c r="T537" s="572"/>
      <c r="U537" s="572"/>
      <c r="V537" s="572"/>
      <c r="W537" s="572"/>
      <c r="X537" s="572"/>
      <c r="Y537" s="572"/>
      <c r="Z537" s="572"/>
    </row>
    <row r="538" spans="1:26" ht="15.75" hidden="1" customHeight="1">
      <c r="A538" s="572"/>
      <c r="B538" s="572"/>
      <c r="C538" s="572"/>
      <c r="D538" s="572"/>
      <c r="E538" s="572"/>
      <c r="F538" s="572"/>
      <c r="G538" s="572"/>
      <c r="H538" s="572"/>
      <c r="I538" s="572"/>
      <c r="J538" s="572"/>
      <c r="K538" s="572"/>
      <c r="L538" s="572"/>
      <c r="M538" s="572"/>
      <c r="N538" s="572"/>
      <c r="O538" s="572"/>
      <c r="P538" s="572"/>
      <c r="Q538" s="572"/>
      <c r="R538" s="572"/>
      <c r="S538" s="572"/>
      <c r="T538" s="572"/>
      <c r="U538" s="572"/>
      <c r="V538" s="572"/>
      <c r="W538" s="572"/>
      <c r="X538" s="572"/>
      <c r="Y538" s="572"/>
      <c r="Z538" s="572"/>
    </row>
    <row r="539" spans="1:26" ht="15.75" hidden="1" customHeight="1">
      <c r="A539" s="572"/>
      <c r="B539" s="572"/>
      <c r="C539" s="572"/>
      <c r="D539" s="572"/>
      <c r="E539" s="572"/>
      <c r="F539" s="572"/>
      <c r="G539" s="572"/>
      <c r="H539" s="572"/>
      <c r="I539" s="572"/>
      <c r="J539" s="572"/>
      <c r="K539" s="572"/>
      <c r="L539" s="572"/>
      <c r="M539" s="572"/>
      <c r="N539" s="572"/>
      <c r="O539" s="572"/>
      <c r="P539" s="572"/>
      <c r="Q539" s="572"/>
      <c r="R539" s="572"/>
      <c r="S539" s="572"/>
      <c r="T539" s="572"/>
      <c r="U539" s="572"/>
      <c r="V539" s="572"/>
      <c r="W539" s="572"/>
      <c r="X539" s="572"/>
      <c r="Y539" s="572"/>
      <c r="Z539" s="572"/>
    </row>
    <row r="540" spans="1:26" ht="15.75" hidden="1" customHeight="1">
      <c r="A540" s="572"/>
      <c r="B540" s="572"/>
      <c r="C540" s="572"/>
      <c r="D540" s="572"/>
      <c r="E540" s="572"/>
      <c r="F540" s="572"/>
      <c r="G540" s="572"/>
      <c r="H540" s="572"/>
      <c r="I540" s="572"/>
      <c r="J540" s="572"/>
      <c r="K540" s="572"/>
      <c r="L540" s="572"/>
      <c r="M540" s="572"/>
      <c r="N540" s="572"/>
      <c r="O540" s="572"/>
      <c r="P540" s="572"/>
      <c r="Q540" s="572"/>
      <c r="R540" s="572"/>
      <c r="S540" s="572"/>
      <c r="T540" s="572"/>
      <c r="U540" s="572"/>
      <c r="V540" s="572"/>
      <c r="W540" s="572"/>
      <c r="X540" s="572"/>
      <c r="Y540" s="572"/>
      <c r="Z540" s="572"/>
    </row>
    <row r="541" spans="1:26" ht="15.75" hidden="1" customHeight="1">
      <c r="A541" s="572"/>
      <c r="B541" s="572"/>
      <c r="C541" s="572"/>
      <c r="D541" s="572"/>
      <c r="E541" s="572"/>
      <c r="F541" s="572"/>
      <c r="G541" s="572"/>
      <c r="H541" s="572"/>
      <c r="I541" s="572"/>
      <c r="J541" s="572"/>
      <c r="K541" s="572"/>
      <c r="L541" s="572"/>
      <c r="M541" s="572"/>
      <c r="N541" s="572"/>
      <c r="O541" s="572"/>
      <c r="P541" s="572"/>
      <c r="Q541" s="572"/>
      <c r="R541" s="572"/>
      <c r="S541" s="572"/>
      <c r="T541" s="572"/>
      <c r="U541" s="572"/>
      <c r="V541" s="572"/>
      <c r="W541" s="572"/>
      <c r="X541" s="572"/>
      <c r="Y541" s="572"/>
      <c r="Z541" s="572"/>
    </row>
    <row r="542" spans="1:26" ht="15.75" hidden="1" customHeight="1">
      <c r="A542" s="572"/>
      <c r="B542" s="572"/>
      <c r="C542" s="572"/>
      <c r="D542" s="572"/>
      <c r="E542" s="572"/>
      <c r="F542" s="572"/>
      <c r="G542" s="572"/>
      <c r="H542" s="572"/>
      <c r="I542" s="572"/>
      <c r="J542" s="572"/>
      <c r="K542" s="572"/>
      <c r="L542" s="572"/>
      <c r="M542" s="572"/>
      <c r="N542" s="572"/>
      <c r="O542" s="572"/>
      <c r="P542" s="572"/>
      <c r="Q542" s="572"/>
      <c r="R542" s="572"/>
      <c r="S542" s="572"/>
      <c r="T542" s="572"/>
      <c r="U542" s="572"/>
      <c r="V542" s="572"/>
      <c r="W542" s="572"/>
      <c r="X542" s="572"/>
      <c r="Y542" s="572"/>
      <c r="Z542" s="572"/>
    </row>
    <row r="543" spans="1:26" ht="15.75" hidden="1" customHeight="1">
      <c r="A543" s="572"/>
      <c r="B543" s="572"/>
      <c r="C543" s="572"/>
      <c r="D543" s="572"/>
      <c r="E543" s="572"/>
      <c r="F543" s="572"/>
      <c r="G543" s="572"/>
      <c r="H543" s="572"/>
      <c r="I543" s="572"/>
      <c r="J543" s="572"/>
      <c r="K543" s="572"/>
      <c r="L543" s="572"/>
      <c r="M543" s="572"/>
      <c r="N543" s="572"/>
      <c r="O543" s="572"/>
      <c r="P543" s="572"/>
      <c r="Q543" s="572"/>
      <c r="R543" s="572"/>
      <c r="S543" s="572"/>
      <c r="T543" s="572"/>
      <c r="U543" s="572"/>
      <c r="V543" s="572"/>
      <c r="W543" s="572"/>
      <c r="X543" s="572"/>
      <c r="Y543" s="572"/>
      <c r="Z543" s="572"/>
    </row>
    <row r="544" spans="1:26" ht="15.75" hidden="1" customHeight="1">
      <c r="A544" s="572"/>
      <c r="B544" s="572"/>
      <c r="C544" s="572"/>
      <c r="D544" s="572"/>
      <c r="E544" s="572"/>
      <c r="F544" s="572"/>
      <c r="G544" s="572"/>
      <c r="H544" s="572"/>
      <c r="I544" s="572"/>
      <c r="J544" s="572"/>
      <c r="K544" s="572"/>
      <c r="L544" s="572"/>
      <c r="M544" s="572"/>
      <c r="N544" s="572"/>
      <c r="O544" s="572"/>
      <c r="P544" s="572"/>
      <c r="Q544" s="572"/>
      <c r="R544" s="572"/>
      <c r="S544" s="572"/>
      <c r="T544" s="572"/>
      <c r="U544" s="572"/>
      <c r="V544" s="572"/>
      <c r="W544" s="572"/>
      <c r="X544" s="572"/>
      <c r="Y544" s="572"/>
      <c r="Z544" s="572"/>
    </row>
    <row r="545" spans="1:26" ht="15.75" hidden="1" customHeight="1">
      <c r="A545" s="572"/>
      <c r="B545" s="572"/>
      <c r="C545" s="572"/>
      <c r="D545" s="572"/>
      <c r="E545" s="572"/>
      <c r="F545" s="572"/>
      <c r="G545" s="572"/>
      <c r="H545" s="572"/>
      <c r="I545" s="572"/>
      <c r="J545" s="572"/>
      <c r="K545" s="572"/>
      <c r="L545" s="572"/>
      <c r="M545" s="572"/>
      <c r="N545" s="572"/>
      <c r="O545" s="572"/>
      <c r="P545" s="572"/>
      <c r="Q545" s="572"/>
      <c r="R545" s="572"/>
      <c r="S545" s="572"/>
      <c r="T545" s="572"/>
      <c r="U545" s="572"/>
      <c r="V545" s="572"/>
      <c r="W545" s="572"/>
      <c r="X545" s="572"/>
      <c r="Y545" s="572"/>
      <c r="Z545" s="572"/>
    </row>
    <row r="546" spans="1:26" ht="15.75" hidden="1" customHeight="1">
      <c r="A546" s="572"/>
      <c r="B546" s="572"/>
      <c r="C546" s="572"/>
      <c r="D546" s="572"/>
      <c r="E546" s="572"/>
      <c r="F546" s="572"/>
      <c r="G546" s="572"/>
      <c r="H546" s="572"/>
      <c r="I546" s="572"/>
      <c r="J546" s="572"/>
      <c r="K546" s="572"/>
      <c r="L546" s="572"/>
      <c r="M546" s="572"/>
      <c r="N546" s="572"/>
      <c r="O546" s="572"/>
      <c r="P546" s="572"/>
      <c r="Q546" s="572"/>
      <c r="R546" s="572"/>
      <c r="S546" s="572"/>
      <c r="T546" s="572"/>
      <c r="U546" s="572"/>
      <c r="V546" s="572"/>
      <c r="W546" s="572"/>
      <c r="X546" s="572"/>
      <c r="Y546" s="572"/>
      <c r="Z546" s="572"/>
    </row>
    <row r="547" spans="1:26" ht="15.75" hidden="1" customHeight="1">
      <c r="A547" s="572"/>
      <c r="B547" s="572"/>
      <c r="C547" s="572"/>
      <c r="D547" s="572"/>
      <c r="E547" s="572"/>
      <c r="F547" s="572"/>
      <c r="G547" s="572"/>
      <c r="H547" s="572"/>
      <c r="I547" s="572"/>
      <c r="J547" s="572"/>
      <c r="K547" s="572"/>
      <c r="L547" s="572"/>
      <c r="M547" s="572"/>
      <c r="N547" s="572"/>
      <c r="O547" s="572"/>
      <c r="P547" s="572"/>
      <c r="Q547" s="572"/>
      <c r="R547" s="572"/>
      <c r="S547" s="572"/>
      <c r="T547" s="572"/>
      <c r="U547" s="572"/>
      <c r="V547" s="572"/>
      <c r="W547" s="572"/>
      <c r="X547" s="572"/>
      <c r="Y547" s="572"/>
      <c r="Z547" s="572"/>
    </row>
    <row r="548" spans="1:26" ht="15.75" hidden="1" customHeight="1">
      <c r="A548" s="572"/>
      <c r="B548" s="572"/>
      <c r="C548" s="572"/>
      <c r="D548" s="572"/>
      <c r="E548" s="572"/>
      <c r="F548" s="572"/>
      <c r="G548" s="572"/>
      <c r="H548" s="572"/>
      <c r="I548" s="572"/>
      <c r="J548" s="572"/>
      <c r="K548" s="572"/>
      <c r="L548" s="572"/>
      <c r="M548" s="572"/>
      <c r="N548" s="572"/>
      <c r="O548" s="572"/>
      <c r="P548" s="572"/>
      <c r="Q548" s="572"/>
      <c r="R548" s="572"/>
      <c r="S548" s="572"/>
      <c r="T548" s="572"/>
      <c r="U548" s="572"/>
      <c r="V548" s="572"/>
      <c r="W548" s="572"/>
      <c r="X548" s="572"/>
      <c r="Y548" s="572"/>
      <c r="Z548" s="572"/>
    </row>
    <row r="549" spans="1:26" ht="15.75" hidden="1" customHeight="1">
      <c r="A549" s="572"/>
      <c r="B549" s="572"/>
      <c r="C549" s="572"/>
      <c r="D549" s="572"/>
      <c r="E549" s="572"/>
      <c r="F549" s="572"/>
      <c r="G549" s="572"/>
      <c r="H549" s="572"/>
      <c r="I549" s="572"/>
      <c r="J549" s="572"/>
      <c r="K549" s="572"/>
      <c r="L549" s="572"/>
      <c r="M549" s="572"/>
      <c r="N549" s="572"/>
      <c r="O549" s="572"/>
      <c r="P549" s="572"/>
      <c r="Q549" s="572"/>
      <c r="R549" s="572"/>
      <c r="S549" s="572"/>
      <c r="T549" s="572"/>
      <c r="U549" s="572"/>
      <c r="V549" s="572"/>
      <c r="W549" s="572"/>
      <c r="X549" s="572"/>
      <c r="Y549" s="572"/>
      <c r="Z549" s="572"/>
    </row>
    <row r="550" spans="1:26" ht="15.75" hidden="1" customHeight="1">
      <c r="A550" s="572"/>
      <c r="B550" s="572"/>
      <c r="C550" s="572"/>
      <c r="D550" s="572"/>
      <c r="E550" s="572"/>
      <c r="F550" s="572"/>
      <c r="G550" s="572"/>
      <c r="H550" s="572"/>
      <c r="I550" s="572"/>
      <c r="J550" s="572"/>
      <c r="K550" s="572"/>
      <c r="L550" s="572"/>
      <c r="M550" s="572"/>
      <c r="N550" s="572"/>
      <c r="O550" s="572"/>
      <c r="P550" s="572"/>
      <c r="Q550" s="572"/>
      <c r="R550" s="572"/>
      <c r="S550" s="572"/>
      <c r="T550" s="572"/>
      <c r="U550" s="572"/>
      <c r="V550" s="572"/>
      <c r="W550" s="572"/>
      <c r="X550" s="572"/>
      <c r="Y550" s="572"/>
      <c r="Z550" s="572"/>
    </row>
    <row r="551" spans="1:26" ht="15.75" hidden="1" customHeight="1">
      <c r="A551" s="572"/>
      <c r="B551" s="572"/>
      <c r="C551" s="572"/>
      <c r="D551" s="572"/>
      <c r="E551" s="572"/>
      <c r="F551" s="572"/>
      <c r="G551" s="572"/>
      <c r="H551" s="572"/>
      <c r="I551" s="572"/>
      <c r="J551" s="572"/>
      <c r="K551" s="572"/>
      <c r="L551" s="572"/>
      <c r="M551" s="572"/>
      <c r="N551" s="572"/>
      <c r="O551" s="572"/>
      <c r="P551" s="572"/>
      <c r="Q551" s="572"/>
      <c r="R551" s="572"/>
      <c r="S551" s="572"/>
      <c r="T551" s="572"/>
      <c r="U551" s="572"/>
      <c r="V551" s="572"/>
      <c r="W551" s="572"/>
      <c r="X551" s="572"/>
      <c r="Y551" s="572"/>
      <c r="Z551" s="572"/>
    </row>
    <row r="552" spans="1:26" ht="15.75" hidden="1" customHeight="1">
      <c r="A552" s="572"/>
      <c r="B552" s="572"/>
      <c r="C552" s="572"/>
      <c r="D552" s="572"/>
      <c r="E552" s="572"/>
      <c r="F552" s="572"/>
      <c r="G552" s="572"/>
      <c r="H552" s="572"/>
      <c r="I552" s="572"/>
      <c r="J552" s="572"/>
      <c r="K552" s="572"/>
      <c r="L552" s="572"/>
      <c r="M552" s="572"/>
      <c r="N552" s="572"/>
      <c r="O552" s="572"/>
      <c r="P552" s="572"/>
      <c r="Q552" s="572"/>
      <c r="R552" s="572"/>
      <c r="S552" s="572"/>
      <c r="T552" s="572"/>
      <c r="U552" s="572"/>
      <c r="V552" s="572"/>
      <c r="W552" s="572"/>
      <c r="X552" s="572"/>
      <c r="Y552" s="572"/>
      <c r="Z552" s="572"/>
    </row>
    <row r="553" spans="1:26" ht="15.75" hidden="1" customHeight="1">
      <c r="A553" s="572"/>
      <c r="B553" s="572"/>
      <c r="C553" s="572"/>
      <c r="D553" s="572"/>
      <c r="E553" s="572"/>
      <c r="F553" s="572"/>
      <c r="G553" s="572"/>
      <c r="H553" s="572"/>
      <c r="I553" s="572"/>
      <c r="J553" s="572"/>
      <c r="K553" s="572"/>
      <c r="L553" s="572"/>
      <c r="M553" s="572"/>
      <c r="N553" s="572"/>
      <c r="O553" s="572"/>
      <c r="P553" s="572"/>
      <c r="Q553" s="572"/>
      <c r="R553" s="572"/>
      <c r="S553" s="572"/>
      <c r="T553" s="572"/>
      <c r="U553" s="572"/>
      <c r="V553" s="572"/>
      <c r="W553" s="572"/>
      <c r="X553" s="572"/>
      <c r="Y553" s="572"/>
      <c r="Z553" s="572"/>
    </row>
    <row r="554" spans="1:26" ht="15.75" hidden="1" customHeight="1">
      <c r="A554" s="572"/>
      <c r="B554" s="572"/>
      <c r="C554" s="572"/>
      <c r="D554" s="572"/>
      <c r="E554" s="572"/>
      <c r="F554" s="572"/>
      <c r="G554" s="572"/>
      <c r="H554" s="572"/>
      <c r="I554" s="572"/>
      <c r="J554" s="572"/>
      <c r="K554" s="572"/>
      <c r="L554" s="572"/>
      <c r="M554" s="572"/>
      <c r="N554" s="572"/>
      <c r="O554" s="572"/>
      <c r="P554" s="572"/>
      <c r="Q554" s="572"/>
      <c r="R554" s="572"/>
      <c r="S554" s="572"/>
      <c r="T554" s="572"/>
      <c r="U554" s="572"/>
      <c r="V554" s="572"/>
      <c r="W554" s="572"/>
      <c r="X554" s="572"/>
      <c r="Y554" s="572"/>
      <c r="Z554" s="572"/>
    </row>
    <row r="555" spans="1:26" ht="15.75" hidden="1" customHeight="1">
      <c r="A555" s="572"/>
      <c r="B555" s="572"/>
      <c r="C555" s="572"/>
      <c r="D555" s="572"/>
      <c r="E555" s="572"/>
      <c r="F555" s="572"/>
      <c r="G555" s="572"/>
      <c r="H555" s="572"/>
      <c r="I555" s="572"/>
      <c r="J555" s="572"/>
      <c r="K555" s="572"/>
      <c r="L555" s="572"/>
      <c r="M555" s="572"/>
      <c r="N555" s="572"/>
      <c r="O555" s="572"/>
      <c r="P555" s="572"/>
      <c r="Q555" s="572"/>
      <c r="R555" s="572"/>
      <c r="S555" s="572"/>
      <c r="T555" s="572"/>
      <c r="U555" s="572"/>
      <c r="V555" s="572"/>
      <c r="W555" s="572"/>
      <c r="X555" s="572"/>
      <c r="Y555" s="572"/>
      <c r="Z555" s="572"/>
    </row>
    <row r="556" spans="1:26" ht="15.75" hidden="1" customHeight="1">
      <c r="A556" s="572"/>
      <c r="B556" s="572"/>
      <c r="C556" s="572"/>
      <c r="D556" s="572"/>
      <c r="E556" s="572"/>
      <c r="F556" s="572"/>
      <c r="G556" s="572"/>
      <c r="H556" s="572"/>
      <c r="I556" s="572"/>
      <c r="J556" s="572"/>
      <c r="K556" s="572"/>
      <c r="L556" s="572"/>
      <c r="M556" s="572"/>
      <c r="N556" s="572"/>
      <c r="O556" s="572"/>
      <c r="P556" s="572"/>
      <c r="Q556" s="572"/>
      <c r="R556" s="572"/>
      <c r="S556" s="572"/>
      <c r="T556" s="572"/>
      <c r="U556" s="572"/>
      <c r="V556" s="572"/>
      <c r="W556" s="572"/>
      <c r="X556" s="572"/>
      <c r="Y556" s="572"/>
      <c r="Z556" s="572"/>
    </row>
    <row r="557" spans="1:26" ht="15.75" hidden="1" customHeight="1">
      <c r="A557" s="572"/>
      <c r="B557" s="572"/>
      <c r="C557" s="572"/>
      <c r="D557" s="572"/>
      <c r="E557" s="572"/>
      <c r="F557" s="572"/>
      <c r="G557" s="572"/>
      <c r="H557" s="572"/>
      <c r="I557" s="572"/>
      <c r="J557" s="572"/>
      <c r="K557" s="572"/>
      <c r="L557" s="572"/>
      <c r="M557" s="572"/>
      <c r="N557" s="572"/>
      <c r="O557" s="572"/>
      <c r="P557" s="572"/>
      <c r="Q557" s="572"/>
      <c r="R557" s="572"/>
      <c r="S557" s="572"/>
      <c r="T557" s="572"/>
      <c r="U557" s="572"/>
      <c r="V557" s="572"/>
      <c r="W557" s="572"/>
      <c r="X557" s="572"/>
      <c r="Y557" s="572"/>
      <c r="Z557" s="572"/>
    </row>
    <row r="558" spans="1:26" ht="15.75" hidden="1" customHeight="1">
      <c r="A558" s="572"/>
      <c r="B558" s="572"/>
      <c r="C558" s="572"/>
      <c r="D558" s="572"/>
      <c r="E558" s="572"/>
      <c r="F558" s="572"/>
      <c r="G558" s="572"/>
      <c r="H558" s="572"/>
      <c r="I558" s="572"/>
      <c r="J558" s="572"/>
      <c r="K558" s="572"/>
      <c r="L558" s="572"/>
      <c r="M558" s="572"/>
      <c r="N558" s="572"/>
      <c r="O558" s="572"/>
      <c r="P558" s="572"/>
      <c r="Q558" s="572"/>
      <c r="R558" s="572"/>
      <c r="S558" s="572"/>
      <c r="T558" s="572"/>
      <c r="U558" s="572"/>
      <c r="V558" s="572"/>
      <c r="W558" s="572"/>
      <c r="X558" s="572"/>
      <c r="Y558" s="572"/>
      <c r="Z558" s="572"/>
    </row>
    <row r="559" spans="1:26" ht="15.75" hidden="1" customHeight="1">
      <c r="A559" s="572"/>
      <c r="B559" s="572"/>
      <c r="C559" s="572"/>
      <c r="D559" s="572"/>
      <c r="E559" s="572"/>
      <c r="F559" s="572"/>
      <c r="G559" s="572"/>
      <c r="H559" s="572"/>
      <c r="I559" s="572"/>
      <c r="J559" s="572"/>
      <c r="K559" s="572"/>
      <c r="L559" s="572"/>
      <c r="M559" s="572"/>
      <c r="N559" s="572"/>
      <c r="O559" s="572"/>
      <c r="P559" s="572"/>
      <c r="Q559" s="572"/>
      <c r="R559" s="572"/>
      <c r="S559" s="572"/>
      <c r="T559" s="572"/>
      <c r="U559" s="572"/>
      <c r="V559" s="572"/>
      <c r="W559" s="572"/>
      <c r="X559" s="572"/>
      <c r="Y559" s="572"/>
      <c r="Z559" s="572"/>
    </row>
    <row r="560" spans="1:26" ht="15.75" hidden="1" customHeight="1">
      <c r="A560" s="572"/>
      <c r="B560" s="572"/>
      <c r="C560" s="572"/>
      <c r="D560" s="572"/>
      <c r="E560" s="572"/>
      <c r="F560" s="572"/>
      <c r="G560" s="572"/>
      <c r="H560" s="572"/>
      <c r="I560" s="572"/>
      <c r="J560" s="572"/>
      <c r="K560" s="572"/>
      <c r="L560" s="572"/>
      <c r="M560" s="572"/>
      <c r="N560" s="572"/>
      <c r="O560" s="572"/>
      <c r="P560" s="572"/>
      <c r="Q560" s="572"/>
      <c r="R560" s="572"/>
      <c r="S560" s="572"/>
      <c r="T560" s="572"/>
      <c r="U560" s="572"/>
      <c r="V560" s="572"/>
      <c r="W560" s="572"/>
      <c r="X560" s="572"/>
      <c r="Y560" s="572"/>
      <c r="Z560" s="572"/>
    </row>
    <row r="561" spans="1:26" ht="15.75" hidden="1" customHeight="1">
      <c r="A561" s="572"/>
      <c r="B561" s="572"/>
      <c r="C561" s="572"/>
      <c r="D561" s="572"/>
      <c r="E561" s="572"/>
      <c r="F561" s="572"/>
      <c r="G561" s="572"/>
      <c r="H561" s="572"/>
      <c r="I561" s="572"/>
      <c r="J561" s="572"/>
      <c r="K561" s="572"/>
      <c r="L561" s="572"/>
      <c r="M561" s="572"/>
      <c r="N561" s="572"/>
      <c r="O561" s="572"/>
      <c r="P561" s="572"/>
      <c r="Q561" s="572"/>
      <c r="R561" s="572"/>
      <c r="S561" s="572"/>
      <c r="T561" s="572"/>
      <c r="U561" s="572"/>
      <c r="V561" s="572"/>
      <c r="W561" s="572"/>
      <c r="X561" s="572"/>
      <c r="Y561" s="572"/>
      <c r="Z561" s="572"/>
    </row>
    <row r="562" spans="1:26" ht="15.75" hidden="1" customHeight="1">
      <c r="A562" s="572"/>
      <c r="B562" s="572"/>
      <c r="C562" s="572"/>
      <c r="D562" s="572"/>
      <c r="E562" s="572"/>
      <c r="F562" s="572"/>
      <c r="G562" s="572"/>
      <c r="H562" s="572"/>
      <c r="I562" s="572"/>
      <c r="J562" s="572"/>
      <c r="K562" s="572"/>
      <c r="L562" s="572"/>
      <c r="M562" s="572"/>
      <c r="N562" s="572"/>
      <c r="O562" s="572"/>
      <c r="P562" s="572"/>
      <c r="Q562" s="572"/>
      <c r="R562" s="572"/>
      <c r="S562" s="572"/>
      <c r="T562" s="572"/>
      <c r="U562" s="572"/>
      <c r="V562" s="572"/>
      <c r="W562" s="572"/>
      <c r="X562" s="572"/>
      <c r="Y562" s="572"/>
      <c r="Z562" s="572"/>
    </row>
    <row r="563" spans="1:26" ht="15.75" hidden="1" customHeight="1">
      <c r="A563" s="572"/>
      <c r="B563" s="572"/>
      <c r="C563" s="572"/>
      <c r="D563" s="572"/>
      <c r="E563" s="572"/>
      <c r="F563" s="572"/>
      <c r="G563" s="572"/>
      <c r="H563" s="572"/>
      <c r="I563" s="572"/>
      <c r="J563" s="572"/>
      <c r="K563" s="572"/>
      <c r="L563" s="572"/>
      <c r="M563" s="572"/>
      <c r="N563" s="572"/>
      <c r="O563" s="572"/>
      <c r="P563" s="572"/>
      <c r="Q563" s="572"/>
      <c r="R563" s="572"/>
      <c r="S563" s="572"/>
      <c r="T563" s="572"/>
      <c r="U563" s="572"/>
      <c r="V563" s="572"/>
      <c r="W563" s="572"/>
      <c r="X563" s="572"/>
      <c r="Y563" s="572"/>
      <c r="Z563" s="572"/>
    </row>
    <row r="564" spans="1:26" ht="15.75" hidden="1" customHeight="1">
      <c r="A564" s="572"/>
      <c r="B564" s="572"/>
      <c r="C564" s="572"/>
      <c r="D564" s="572"/>
      <c r="E564" s="572"/>
      <c r="F564" s="572"/>
      <c r="G564" s="572"/>
      <c r="H564" s="572"/>
      <c r="I564" s="572"/>
      <c r="J564" s="572"/>
      <c r="K564" s="572"/>
      <c r="L564" s="572"/>
      <c r="M564" s="572"/>
      <c r="N564" s="572"/>
      <c r="O564" s="572"/>
      <c r="P564" s="572"/>
      <c r="Q564" s="572"/>
      <c r="R564" s="572"/>
      <c r="S564" s="572"/>
      <c r="T564" s="572"/>
      <c r="U564" s="572"/>
      <c r="V564" s="572"/>
      <c r="W564" s="572"/>
      <c r="X564" s="572"/>
      <c r="Y564" s="572"/>
      <c r="Z564" s="572"/>
    </row>
    <row r="565" spans="1:26" ht="15.75" hidden="1" customHeight="1">
      <c r="A565" s="572"/>
      <c r="B565" s="572"/>
      <c r="C565" s="572"/>
      <c r="D565" s="572"/>
      <c r="E565" s="572"/>
      <c r="F565" s="572"/>
      <c r="G565" s="572"/>
      <c r="H565" s="572"/>
      <c r="I565" s="572"/>
      <c r="J565" s="572"/>
      <c r="K565" s="572"/>
      <c r="L565" s="572"/>
      <c r="M565" s="572"/>
      <c r="N565" s="572"/>
      <c r="O565" s="572"/>
      <c r="P565" s="572"/>
      <c r="Q565" s="572"/>
      <c r="R565" s="572"/>
      <c r="S565" s="572"/>
      <c r="T565" s="572"/>
      <c r="U565" s="572"/>
      <c r="V565" s="572"/>
      <c r="W565" s="572"/>
      <c r="X565" s="572"/>
      <c r="Y565" s="572"/>
      <c r="Z565" s="572"/>
    </row>
    <row r="566" spans="1:26" ht="15.75" hidden="1" customHeight="1">
      <c r="A566" s="572"/>
      <c r="B566" s="572"/>
      <c r="C566" s="572"/>
      <c r="D566" s="572"/>
      <c r="E566" s="572"/>
      <c r="F566" s="572"/>
      <c r="G566" s="572"/>
      <c r="H566" s="572"/>
      <c r="I566" s="572"/>
      <c r="J566" s="572"/>
      <c r="K566" s="572"/>
      <c r="L566" s="572"/>
      <c r="M566" s="572"/>
      <c r="N566" s="572"/>
      <c r="O566" s="572"/>
      <c r="P566" s="572"/>
      <c r="Q566" s="572"/>
      <c r="R566" s="572"/>
      <c r="S566" s="572"/>
      <c r="T566" s="572"/>
      <c r="U566" s="572"/>
      <c r="V566" s="572"/>
      <c r="W566" s="572"/>
      <c r="X566" s="572"/>
      <c r="Y566" s="572"/>
      <c r="Z566" s="572"/>
    </row>
    <row r="567" spans="1:26" ht="15.75" hidden="1" customHeight="1">
      <c r="A567" s="572"/>
      <c r="B567" s="572"/>
      <c r="C567" s="572"/>
      <c r="D567" s="572"/>
      <c r="E567" s="572"/>
      <c r="F567" s="572"/>
      <c r="G567" s="572"/>
      <c r="H567" s="572"/>
      <c r="I567" s="572"/>
      <c r="J567" s="572"/>
      <c r="K567" s="572"/>
      <c r="L567" s="572"/>
      <c r="M567" s="572"/>
      <c r="N567" s="572"/>
      <c r="O567" s="572"/>
      <c r="P567" s="572"/>
      <c r="Q567" s="572"/>
      <c r="R567" s="572"/>
      <c r="S567" s="572"/>
      <c r="T567" s="572"/>
      <c r="U567" s="572"/>
      <c r="V567" s="572"/>
      <c r="W567" s="572"/>
      <c r="X567" s="572"/>
      <c r="Y567" s="572"/>
      <c r="Z567" s="572"/>
    </row>
    <row r="568" spans="1:26" ht="15.75" hidden="1" customHeight="1">
      <c r="A568" s="572"/>
      <c r="B568" s="572"/>
      <c r="C568" s="572"/>
      <c r="D568" s="572"/>
      <c r="E568" s="572"/>
      <c r="F568" s="572"/>
      <c r="G568" s="572"/>
      <c r="H568" s="572"/>
      <c r="I568" s="572"/>
      <c r="J568" s="572"/>
      <c r="K568" s="572"/>
      <c r="L568" s="572"/>
      <c r="M568" s="572"/>
      <c r="N568" s="572"/>
      <c r="O568" s="572"/>
      <c r="P568" s="572"/>
      <c r="Q568" s="572"/>
      <c r="R568" s="572"/>
      <c r="S568" s="572"/>
      <c r="T568" s="572"/>
      <c r="U568" s="572"/>
      <c r="V568" s="572"/>
      <c r="W568" s="572"/>
      <c r="X568" s="572"/>
      <c r="Y568" s="572"/>
      <c r="Z568" s="572"/>
    </row>
    <row r="569" spans="1:26" ht="15.75" hidden="1" customHeight="1">
      <c r="A569" s="572"/>
      <c r="B569" s="572"/>
      <c r="C569" s="572"/>
      <c r="D569" s="572"/>
      <c r="E569" s="572"/>
      <c r="F569" s="572"/>
      <c r="G569" s="572"/>
      <c r="H569" s="572"/>
      <c r="I569" s="572"/>
      <c r="J569" s="572"/>
      <c r="K569" s="572"/>
      <c r="L569" s="572"/>
      <c r="M569" s="572"/>
      <c r="N569" s="572"/>
      <c r="O569" s="572"/>
      <c r="P569" s="572"/>
      <c r="Q569" s="572"/>
      <c r="R569" s="572"/>
      <c r="S569" s="572"/>
      <c r="T569" s="572"/>
      <c r="U569" s="572"/>
      <c r="V569" s="572"/>
      <c r="W569" s="572"/>
      <c r="X569" s="572"/>
      <c r="Y569" s="572"/>
      <c r="Z569" s="572"/>
    </row>
    <row r="570" spans="1:26" ht="15.75" hidden="1" customHeight="1">
      <c r="A570" s="572"/>
      <c r="B570" s="572"/>
      <c r="C570" s="572"/>
      <c r="D570" s="572"/>
      <c r="E570" s="572"/>
      <c r="F570" s="572"/>
      <c r="G570" s="572"/>
      <c r="H570" s="572"/>
      <c r="I570" s="572"/>
      <c r="J570" s="572"/>
      <c r="K570" s="572"/>
      <c r="L570" s="572"/>
      <c r="M570" s="572"/>
      <c r="N570" s="572"/>
      <c r="O570" s="572"/>
      <c r="P570" s="572"/>
      <c r="Q570" s="572"/>
      <c r="R570" s="572"/>
      <c r="S570" s="572"/>
      <c r="T570" s="572"/>
      <c r="U570" s="572"/>
      <c r="V570" s="572"/>
      <c r="W570" s="572"/>
      <c r="X570" s="572"/>
      <c r="Y570" s="572"/>
      <c r="Z570" s="572"/>
    </row>
    <row r="571" spans="1:26" ht="15.75" hidden="1" customHeight="1">
      <c r="A571" s="572"/>
      <c r="B571" s="572"/>
      <c r="C571" s="572"/>
      <c r="D571" s="572"/>
      <c r="E571" s="572"/>
      <c r="F571" s="572"/>
      <c r="G571" s="572"/>
      <c r="H571" s="572"/>
      <c r="I571" s="572"/>
      <c r="J571" s="572"/>
      <c r="K571" s="572"/>
      <c r="L571" s="572"/>
      <c r="M571" s="572"/>
      <c r="N571" s="572"/>
      <c r="O571" s="572"/>
      <c r="P571" s="572"/>
      <c r="Q571" s="572"/>
      <c r="R571" s="572"/>
      <c r="S571" s="572"/>
      <c r="T571" s="572"/>
      <c r="U571" s="572"/>
      <c r="V571" s="572"/>
      <c r="W571" s="572"/>
      <c r="X571" s="572"/>
      <c r="Y571" s="572"/>
      <c r="Z571" s="572"/>
    </row>
    <row r="572" spans="1:26" ht="15.75" hidden="1" customHeight="1">
      <c r="A572" s="572"/>
      <c r="B572" s="572"/>
      <c r="C572" s="572"/>
      <c r="D572" s="572"/>
      <c r="E572" s="572"/>
      <c r="F572" s="572"/>
      <c r="G572" s="572"/>
      <c r="H572" s="572"/>
      <c r="I572" s="572"/>
      <c r="J572" s="572"/>
      <c r="K572" s="572"/>
      <c r="L572" s="572"/>
      <c r="M572" s="572"/>
      <c r="N572" s="572"/>
      <c r="O572" s="572"/>
      <c r="P572" s="572"/>
      <c r="Q572" s="572"/>
      <c r="R572" s="572"/>
      <c r="S572" s="572"/>
      <c r="T572" s="572"/>
      <c r="U572" s="572"/>
      <c r="V572" s="572"/>
      <c r="W572" s="572"/>
      <c r="X572" s="572"/>
      <c r="Y572" s="572"/>
      <c r="Z572" s="572"/>
    </row>
    <row r="573" spans="1:26" ht="15.75" hidden="1" customHeight="1">
      <c r="A573" s="572"/>
      <c r="B573" s="572"/>
      <c r="C573" s="572"/>
      <c r="D573" s="572"/>
      <c r="E573" s="572"/>
      <c r="F573" s="572"/>
      <c r="G573" s="572"/>
      <c r="H573" s="572"/>
      <c r="I573" s="572"/>
      <c r="J573" s="572"/>
      <c r="K573" s="572"/>
      <c r="L573" s="572"/>
      <c r="M573" s="572"/>
      <c r="N573" s="572"/>
      <c r="O573" s="572"/>
      <c r="P573" s="572"/>
      <c r="Q573" s="572"/>
      <c r="R573" s="572"/>
      <c r="S573" s="572"/>
      <c r="T573" s="572"/>
      <c r="U573" s="572"/>
      <c r="V573" s="572"/>
      <c r="W573" s="572"/>
      <c r="X573" s="572"/>
      <c r="Y573" s="572"/>
      <c r="Z573" s="572"/>
    </row>
    <row r="574" spans="1:26" ht="15.75" hidden="1" customHeight="1">
      <c r="A574" s="572"/>
      <c r="B574" s="572"/>
      <c r="C574" s="572"/>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row>
    <row r="575" spans="1:26" ht="15.75" hidden="1" customHeight="1">
      <c r="A575" s="572"/>
      <c r="B575" s="572"/>
      <c r="C575" s="572"/>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row>
    <row r="576" spans="1:26" ht="15.75" hidden="1" customHeight="1">
      <c r="A576" s="572"/>
      <c r="B576" s="572"/>
      <c r="C576" s="572"/>
      <c r="D576" s="572"/>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row>
    <row r="577" spans="1:26" ht="15.75" hidden="1" customHeight="1">
      <c r="A577" s="572"/>
      <c r="B577" s="572"/>
      <c r="C577" s="572"/>
      <c r="D577" s="572"/>
      <c r="E577" s="572"/>
      <c r="F577" s="572"/>
      <c r="G577" s="572"/>
      <c r="H577" s="572"/>
      <c r="I577" s="572"/>
      <c r="J577" s="572"/>
      <c r="K577" s="572"/>
      <c r="L577" s="572"/>
      <c r="M577" s="572"/>
      <c r="N577" s="572"/>
      <c r="O577" s="572"/>
      <c r="P577" s="572"/>
      <c r="Q577" s="572"/>
      <c r="R577" s="572"/>
      <c r="S577" s="572"/>
      <c r="T577" s="572"/>
      <c r="U577" s="572"/>
      <c r="V577" s="572"/>
      <c r="W577" s="572"/>
      <c r="X577" s="572"/>
      <c r="Y577" s="572"/>
      <c r="Z577" s="572"/>
    </row>
    <row r="578" spans="1:26" ht="15.75" hidden="1" customHeight="1">
      <c r="A578" s="572"/>
      <c r="B578" s="572"/>
      <c r="C578" s="572"/>
      <c r="D578" s="572"/>
      <c r="E578" s="572"/>
      <c r="F578" s="572"/>
      <c r="G578" s="572"/>
      <c r="H578" s="572"/>
      <c r="I578" s="572"/>
      <c r="J578" s="572"/>
      <c r="K578" s="572"/>
      <c r="L578" s="572"/>
      <c r="M578" s="572"/>
      <c r="N578" s="572"/>
      <c r="O578" s="572"/>
      <c r="P578" s="572"/>
      <c r="Q578" s="572"/>
      <c r="R578" s="572"/>
      <c r="S578" s="572"/>
      <c r="T578" s="572"/>
      <c r="U578" s="572"/>
      <c r="V578" s="572"/>
      <c r="W578" s="572"/>
      <c r="X578" s="572"/>
      <c r="Y578" s="572"/>
      <c r="Z578" s="572"/>
    </row>
    <row r="579" spans="1:26" ht="15.75" hidden="1" customHeight="1">
      <c r="A579" s="572"/>
      <c r="B579" s="572"/>
      <c r="C579" s="572"/>
      <c r="D579" s="572"/>
      <c r="E579" s="572"/>
      <c r="F579" s="572"/>
      <c r="G579" s="572"/>
      <c r="H579" s="572"/>
      <c r="I579" s="572"/>
      <c r="J579" s="572"/>
      <c r="K579" s="572"/>
      <c r="L579" s="572"/>
      <c r="M579" s="572"/>
      <c r="N579" s="572"/>
      <c r="O579" s="572"/>
      <c r="P579" s="572"/>
      <c r="Q579" s="572"/>
      <c r="R579" s="572"/>
      <c r="S579" s="572"/>
      <c r="T579" s="572"/>
      <c r="U579" s="572"/>
      <c r="V579" s="572"/>
      <c r="W579" s="572"/>
      <c r="X579" s="572"/>
      <c r="Y579" s="572"/>
      <c r="Z579" s="572"/>
    </row>
    <row r="580" spans="1:26" ht="15.75" hidden="1" customHeight="1">
      <c r="A580" s="572"/>
      <c r="B580" s="572"/>
      <c r="C580" s="572"/>
      <c r="D580" s="572"/>
      <c r="E580" s="572"/>
      <c r="F580" s="572"/>
      <c r="G580" s="572"/>
      <c r="H580" s="572"/>
      <c r="I580" s="572"/>
      <c r="J580" s="572"/>
      <c r="K580" s="572"/>
      <c r="L580" s="572"/>
      <c r="M580" s="572"/>
      <c r="N580" s="572"/>
      <c r="O580" s="572"/>
      <c r="P580" s="572"/>
      <c r="Q580" s="572"/>
      <c r="R580" s="572"/>
      <c r="S580" s="572"/>
      <c r="T580" s="572"/>
      <c r="U580" s="572"/>
      <c r="V580" s="572"/>
      <c r="W580" s="572"/>
      <c r="X580" s="572"/>
      <c r="Y580" s="572"/>
      <c r="Z580" s="572"/>
    </row>
    <row r="581" spans="1:26" ht="15.75" hidden="1" customHeight="1">
      <c r="A581" s="572"/>
      <c r="B581" s="572"/>
      <c r="C581" s="572"/>
      <c r="D581" s="572"/>
      <c r="E581" s="572"/>
      <c r="F581" s="572"/>
      <c r="G581" s="572"/>
      <c r="H581" s="572"/>
      <c r="I581" s="572"/>
      <c r="J581" s="572"/>
      <c r="K581" s="572"/>
      <c r="L581" s="572"/>
      <c r="M581" s="572"/>
      <c r="N581" s="572"/>
      <c r="O581" s="572"/>
      <c r="P581" s="572"/>
      <c r="Q581" s="572"/>
      <c r="R581" s="572"/>
      <c r="S581" s="572"/>
      <c r="T581" s="572"/>
      <c r="U581" s="572"/>
      <c r="V581" s="572"/>
      <c r="W581" s="572"/>
      <c r="X581" s="572"/>
      <c r="Y581" s="572"/>
      <c r="Z581" s="572"/>
    </row>
    <row r="582" spans="1:26" ht="15.75" hidden="1" customHeight="1">
      <c r="A582" s="572"/>
      <c r="B582" s="572"/>
      <c r="C582" s="572"/>
      <c r="D582" s="572"/>
      <c r="E582" s="572"/>
      <c r="F582" s="572"/>
      <c r="G582" s="572"/>
      <c r="H582" s="572"/>
      <c r="I582" s="572"/>
      <c r="J582" s="572"/>
      <c r="K582" s="572"/>
      <c r="L582" s="572"/>
      <c r="M582" s="572"/>
      <c r="N582" s="572"/>
      <c r="O582" s="572"/>
      <c r="P582" s="572"/>
      <c r="Q582" s="572"/>
      <c r="R582" s="572"/>
      <c r="S582" s="572"/>
      <c r="T582" s="572"/>
      <c r="U582" s="572"/>
      <c r="V582" s="572"/>
      <c r="W582" s="572"/>
      <c r="X582" s="572"/>
      <c r="Y582" s="572"/>
      <c r="Z582" s="572"/>
    </row>
    <row r="583" spans="1:26" ht="15.75" hidden="1" customHeight="1">
      <c r="A583" s="572"/>
      <c r="B583" s="572"/>
      <c r="C583" s="572"/>
      <c r="D583" s="572"/>
      <c r="E583" s="572"/>
      <c r="F583" s="572"/>
      <c r="G583" s="572"/>
      <c r="H583" s="572"/>
      <c r="I583" s="572"/>
      <c r="J583" s="572"/>
      <c r="K583" s="572"/>
      <c r="L583" s="572"/>
      <c r="M583" s="572"/>
      <c r="N583" s="572"/>
      <c r="O583" s="572"/>
      <c r="P583" s="572"/>
      <c r="Q583" s="572"/>
      <c r="R583" s="572"/>
      <c r="S583" s="572"/>
      <c r="T583" s="572"/>
      <c r="U583" s="572"/>
      <c r="V583" s="572"/>
      <c r="W583" s="572"/>
      <c r="X583" s="572"/>
      <c r="Y583" s="572"/>
      <c r="Z583" s="572"/>
    </row>
    <row r="584" spans="1:26" ht="15.75" hidden="1" customHeight="1">
      <c r="A584" s="572"/>
      <c r="B584" s="572"/>
      <c r="C584" s="572"/>
      <c r="D584" s="572"/>
      <c r="E584" s="572"/>
      <c r="F584" s="572"/>
      <c r="G584" s="572"/>
      <c r="H584" s="572"/>
      <c r="I584" s="572"/>
      <c r="J584" s="572"/>
      <c r="K584" s="572"/>
      <c r="L584" s="572"/>
      <c r="M584" s="572"/>
      <c r="N584" s="572"/>
      <c r="O584" s="572"/>
      <c r="P584" s="572"/>
      <c r="Q584" s="572"/>
      <c r="R584" s="572"/>
      <c r="S584" s="572"/>
      <c r="T584" s="572"/>
      <c r="U584" s="572"/>
      <c r="V584" s="572"/>
      <c r="W584" s="572"/>
      <c r="X584" s="572"/>
      <c r="Y584" s="572"/>
      <c r="Z584" s="572"/>
    </row>
    <row r="585" spans="1:26" ht="15.75" hidden="1" customHeight="1">
      <c r="A585" s="572"/>
      <c r="B585" s="572"/>
      <c r="C585" s="572"/>
      <c r="D585" s="572"/>
      <c r="E585" s="572"/>
      <c r="F585" s="572"/>
      <c r="G585" s="572"/>
      <c r="H585" s="572"/>
      <c r="I585" s="572"/>
      <c r="J585" s="572"/>
      <c r="K585" s="572"/>
      <c r="L585" s="572"/>
      <c r="M585" s="572"/>
      <c r="N585" s="572"/>
      <c r="O585" s="572"/>
      <c r="P585" s="572"/>
      <c r="Q585" s="572"/>
      <c r="R585" s="572"/>
      <c r="S585" s="572"/>
      <c r="T585" s="572"/>
      <c r="U585" s="572"/>
      <c r="V585" s="572"/>
      <c r="W585" s="572"/>
      <c r="X585" s="572"/>
      <c r="Y585" s="572"/>
      <c r="Z585" s="572"/>
    </row>
    <row r="586" spans="1:26" ht="15.75" hidden="1" customHeight="1">
      <c r="A586" s="572"/>
      <c r="B586" s="572"/>
      <c r="C586" s="572"/>
      <c r="D586" s="572"/>
      <c r="E586" s="572"/>
      <c r="F586" s="572"/>
      <c r="G586" s="572"/>
      <c r="H586" s="572"/>
      <c r="I586" s="572"/>
      <c r="J586" s="572"/>
      <c r="K586" s="572"/>
      <c r="L586" s="572"/>
      <c r="M586" s="572"/>
      <c r="N586" s="572"/>
      <c r="O586" s="572"/>
      <c r="P586" s="572"/>
      <c r="Q586" s="572"/>
      <c r="R586" s="572"/>
      <c r="S586" s="572"/>
      <c r="T586" s="572"/>
      <c r="U586" s="572"/>
      <c r="V586" s="572"/>
      <c r="W586" s="572"/>
      <c r="X586" s="572"/>
      <c r="Y586" s="572"/>
      <c r="Z586" s="572"/>
    </row>
    <row r="587" spans="1:26" ht="15.75" hidden="1" customHeight="1">
      <c r="A587" s="572"/>
      <c r="B587" s="572"/>
      <c r="C587" s="572"/>
      <c r="D587" s="572"/>
      <c r="E587" s="572"/>
      <c r="F587" s="572"/>
      <c r="G587" s="572"/>
      <c r="H587" s="572"/>
      <c r="I587" s="572"/>
      <c r="J587" s="572"/>
      <c r="K587" s="572"/>
      <c r="L587" s="572"/>
      <c r="M587" s="572"/>
      <c r="N587" s="572"/>
      <c r="O587" s="572"/>
      <c r="P587" s="572"/>
      <c r="Q587" s="572"/>
      <c r="R587" s="572"/>
      <c r="S587" s="572"/>
      <c r="T587" s="572"/>
      <c r="U587" s="572"/>
      <c r="V587" s="572"/>
      <c r="W587" s="572"/>
      <c r="X587" s="572"/>
      <c r="Y587" s="572"/>
      <c r="Z587" s="572"/>
    </row>
    <row r="588" spans="1:26" ht="15.75" hidden="1" customHeight="1">
      <c r="A588" s="572"/>
      <c r="B588" s="572"/>
      <c r="C588" s="572"/>
      <c r="D588" s="572"/>
      <c r="E588" s="572"/>
      <c r="F588" s="572"/>
      <c r="G588" s="572"/>
      <c r="H588" s="572"/>
      <c r="I588" s="572"/>
      <c r="J588" s="572"/>
      <c r="K588" s="572"/>
      <c r="L588" s="572"/>
      <c r="M588" s="572"/>
      <c r="N588" s="572"/>
      <c r="O588" s="572"/>
      <c r="P588" s="572"/>
      <c r="Q588" s="572"/>
      <c r="R588" s="572"/>
      <c r="S588" s="572"/>
      <c r="T588" s="572"/>
      <c r="U588" s="572"/>
      <c r="V588" s="572"/>
      <c r="W588" s="572"/>
      <c r="X588" s="572"/>
      <c r="Y588" s="572"/>
      <c r="Z588" s="572"/>
    </row>
    <row r="589" spans="1:26" ht="15.75" hidden="1" customHeight="1">
      <c r="A589" s="572"/>
      <c r="B589" s="572"/>
      <c r="C589" s="572"/>
      <c r="D589" s="572"/>
      <c r="E589" s="572"/>
      <c r="F589" s="572"/>
      <c r="G589" s="572"/>
      <c r="H589" s="572"/>
      <c r="I589" s="572"/>
      <c r="J589" s="572"/>
      <c r="K589" s="572"/>
      <c r="L589" s="572"/>
      <c r="M589" s="572"/>
      <c r="N589" s="572"/>
      <c r="O589" s="572"/>
      <c r="P589" s="572"/>
      <c r="Q589" s="572"/>
      <c r="R589" s="572"/>
      <c r="S589" s="572"/>
      <c r="T589" s="572"/>
      <c r="U589" s="572"/>
      <c r="V589" s="572"/>
      <c r="W589" s="572"/>
      <c r="X589" s="572"/>
      <c r="Y589" s="572"/>
      <c r="Z589" s="572"/>
    </row>
    <row r="590" spans="1:26" ht="15.75" hidden="1" customHeight="1">
      <c r="A590" s="572"/>
      <c r="B590" s="572"/>
      <c r="C590" s="572"/>
      <c r="D590" s="572"/>
      <c r="E590" s="572"/>
      <c r="F590" s="572"/>
      <c r="G590" s="572"/>
      <c r="H590" s="572"/>
      <c r="I590" s="572"/>
      <c r="J590" s="572"/>
      <c r="K590" s="572"/>
      <c r="L590" s="572"/>
      <c r="M590" s="572"/>
      <c r="N590" s="572"/>
      <c r="O590" s="572"/>
      <c r="P590" s="572"/>
      <c r="Q590" s="572"/>
      <c r="R590" s="572"/>
      <c r="S590" s="572"/>
      <c r="T590" s="572"/>
      <c r="U590" s="572"/>
      <c r="V590" s="572"/>
      <c r="W590" s="572"/>
      <c r="X590" s="572"/>
      <c r="Y590" s="572"/>
      <c r="Z590" s="572"/>
    </row>
    <row r="591" spans="1:26" ht="15.75" hidden="1" customHeight="1">
      <c r="A591" s="572"/>
      <c r="B591" s="572"/>
      <c r="C591" s="572"/>
      <c r="D591" s="572"/>
      <c r="E591" s="572"/>
      <c r="F591" s="572"/>
      <c r="G591" s="572"/>
      <c r="H591" s="572"/>
      <c r="I591" s="572"/>
      <c r="J591" s="572"/>
      <c r="K591" s="572"/>
      <c r="L591" s="572"/>
      <c r="M591" s="572"/>
      <c r="N591" s="572"/>
      <c r="O591" s="572"/>
      <c r="P591" s="572"/>
      <c r="Q591" s="572"/>
      <c r="R591" s="572"/>
      <c r="S591" s="572"/>
      <c r="T591" s="572"/>
      <c r="U591" s="572"/>
      <c r="V591" s="572"/>
      <c r="W591" s="572"/>
      <c r="X591" s="572"/>
      <c r="Y591" s="572"/>
      <c r="Z591" s="572"/>
    </row>
    <row r="592" spans="1:26" ht="15.75" hidden="1" customHeight="1">
      <c r="A592" s="572"/>
      <c r="B592" s="572"/>
      <c r="C592" s="572"/>
      <c r="D592" s="572"/>
      <c r="E592" s="572"/>
      <c r="F592" s="572"/>
      <c r="G592" s="572"/>
      <c r="H592" s="572"/>
      <c r="I592" s="572"/>
      <c r="J592" s="572"/>
      <c r="K592" s="572"/>
      <c r="L592" s="572"/>
      <c r="M592" s="572"/>
      <c r="N592" s="572"/>
      <c r="O592" s="572"/>
      <c r="P592" s="572"/>
      <c r="Q592" s="572"/>
      <c r="R592" s="572"/>
      <c r="S592" s="572"/>
      <c r="T592" s="572"/>
      <c r="U592" s="572"/>
      <c r="V592" s="572"/>
      <c r="W592" s="572"/>
      <c r="X592" s="572"/>
      <c r="Y592" s="572"/>
      <c r="Z592" s="572"/>
    </row>
    <row r="593" spans="1:26" ht="15.75" hidden="1" customHeight="1">
      <c r="A593" s="572"/>
      <c r="B593" s="572"/>
      <c r="C593" s="572"/>
      <c r="D593" s="572"/>
      <c r="E593" s="572"/>
      <c r="F593" s="572"/>
      <c r="G593" s="572"/>
      <c r="H593" s="572"/>
      <c r="I593" s="572"/>
      <c r="J593" s="572"/>
      <c r="K593" s="572"/>
      <c r="L593" s="572"/>
      <c r="M593" s="572"/>
      <c r="N593" s="572"/>
      <c r="O593" s="572"/>
      <c r="P593" s="572"/>
      <c r="Q593" s="572"/>
      <c r="R593" s="572"/>
      <c r="S593" s="572"/>
      <c r="T593" s="572"/>
      <c r="U593" s="572"/>
      <c r="V593" s="572"/>
      <c r="W593" s="572"/>
      <c r="X593" s="572"/>
      <c r="Y593" s="572"/>
      <c r="Z593" s="572"/>
    </row>
    <row r="594" spans="1:26" ht="15.75" hidden="1" customHeight="1">
      <c r="A594" s="572"/>
      <c r="B594" s="572"/>
      <c r="C594" s="572"/>
      <c r="D594" s="572"/>
      <c r="E594" s="572"/>
      <c r="F594" s="572"/>
      <c r="G594" s="572"/>
      <c r="H594" s="572"/>
      <c r="I594" s="572"/>
      <c r="J594" s="572"/>
      <c r="K594" s="572"/>
      <c r="L594" s="572"/>
      <c r="M594" s="572"/>
      <c r="N594" s="572"/>
      <c r="O594" s="572"/>
      <c r="P594" s="572"/>
      <c r="Q594" s="572"/>
      <c r="R594" s="572"/>
      <c r="S594" s="572"/>
      <c r="T594" s="572"/>
      <c r="U594" s="572"/>
      <c r="V594" s="572"/>
      <c r="W594" s="572"/>
      <c r="X594" s="572"/>
      <c r="Y594" s="572"/>
      <c r="Z594" s="572"/>
    </row>
    <row r="595" spans="1:26" ht="15.75" hidden="1" customHeight="1">
      <c r="A595" s="572"/>
      <c r="B595" s="572"/>
      <c r="C595" s="572"/>
      <c r="D595" s="572"/>
      <c r="E595" s="572"/>
      <c r="F595" s="572"/>
      <c r="G595" s="572"/>
      <c r="H595" s="572"/>
      <c r="I595" s="572"/>
      <c r="J595" s="572"/>
      <c r="K595" s="572"/>
      <c r="L595" s="572"/>
      <c r="M595" s="572"/>
      <c r="N595" s="572"/>
      <c r="O595" s="572"/>
      <c r="P595" s="572"/>
      <c r="Q595" s="572"/>
      <c r="R595" s="572"/>
      <c r="S595" s="572"/>
      <c r="T595" s="572"/>
      <c r="U595" s="572"/>
      <c r="V595" s="572"/>
      <c r="W595" s="572"/>
      <c r="X595" s="572"/>
      <c r="Y595" s="572"/>
      <c r="Z595" s="572"/>
    </row>
    <row r="596" spans="1:26" ht="15.75" hidden="1" customHeight="1">
      <c r="A596" s="572"/>
      <c r="B596" s="572"/>
      <c r="C596" s="572"/>
      <c r="D596" s="572"/>
      <c r="E596" s="572"/>
      <c r="F596" s="572"/>
      <c r="G596" s="572"/>
      <c r="H596" s="572"/>
      <c r="I596" s="572"/>
      <c r="J596" s="572"/>
      <c r="K596" s="572"/>
      <c r="L596" s="572"/>
      <c r="M596" s="572"/>
      <c r="N596" s="572"/>
      <c r="O596" s="572"/>
      <c r="P596" s="572"/>
      <c r="Q596" s="572"/>
      <c r="R596" s="572"/>
      <c r="S596" s="572"/>
      <c r="T596" s="572"/>
      <c r="U596" s="572"/>
      <c r="V596" s="572"/>
      <c r="W596" s="572"/>
      <c r="X596" s="572"/>
      <c r="Y596" s="572"/>
      <c r="Z596" s="572"/>
    </row>
    <row r="597" spans="1:26" ht="15.75" hidden="1" customHeight="1">
      <c r="A597" s="572"/>
      <c r="B597" s="572"/>
      <c r="C597" s="572"/>
      <c r="D597" s="572"/>
      <c r="E597" s="572"/>
      <c r="F597" s="572"/>
      <c r="G597" s="572"/>
      <c r="H597" s="572"/>
      <c r="I597" s="572"/>
      <c r="J597" s="572"/>
      <c r="K597" s="572"/>
      <c r="L597" s="572"/>
      <c r="M597" s="572"/>
      <c r="N597" s="572"/>
      <c r="O597" s="572"/>
      <c r="P597" s="572"/>
      <c r="Q597" s="572"/>
      <c r="R597" s="572"/>
      <c r="S597" s="572"/>
      <c r="T597" s="572"/>
      <c r="U597" s="572"/>
      <c r="V597" s="572"/>
      <c r="W597" s="572"/>
      <c r="X597" s="572"/>
      <c r="Y597" s="572"/>
      <c r="Z597" s="572"/>
    </row>
    <row r="598" spans="1:26" ht="15.75" hidden="1" customHeight="1">
      <c r="A598" s="572"/>
      <c r="B598" s="572"/>
      <c r="C598" s="572"/>
      <c r="D598" s="572"/>
      <c r="E598" s="572"/>
      <c r="F598" s="572"/>
      <c r="G598" s="572"/>
      <c r="H598" s="572"/>
      <c r="I598" s="572"/>
      <c r="J598" s="572"/>
      <c r="K598" s="572"/>
      <c r="L598" s="572"/>
      <c r="M598" s="572"/>
      <c r="N598" s="572"/>
      <c r="O598" s="572"/>
      <c r="P598" s="572"/>
      <c r="Q598" s="572"/>
      <c r="R598" s="572"/>
      <c r="S598" s="572"/>
      <c r="T598" s="572"/>
      <c r="U598" s="572"/>
      <c r="V598" s="572"/>
      <c r="W598" s="572"/>
      <c r="X598" s="572"/>
      <c r="Y598" s="572"/>
      <c r="Z598" s="572"/>
    </row>
    <row r="599" spans="1:26" ht="15.75" hidden="1" customHeight="1">
      <c r="A599" s="572"/>
      <c r="B599" s="572"/>
      <c r="C599" s="572"/>
      <c r="D599" s="572"/>
      <c r="E599" s="572"/>
      <c r="F599" s="572"/>
      <c r="G599" s="572"/>
      <c r="H599" s="572"/>
      <c r="I599" s="572"/>
      <c r="J599" s="572"/>
      <c r="K599" s="572"/>
      <c r="L599" s="572"/>
      <c r="M599" s="572"/>
      <c r="N599" s="572"/>
      <c r="O599" s="572"/>
      <c r="P599" s="572"/>
      <c r="Q599" s="572"/>
      <c r="R599" s="572"/>
      <c r="S599" s="572"/>
      <c r="T599" s="572"/>
      <c r="U599" s="572"/>
      <c r="V599" s="572"/>
      <c r="W599" s="572"/>
      <c r="X599" s="572"/>
      <c r="Y599" s="572"/>
      <c r="Z599" s="572"/>
    </row>
    <row r="600" spans="1:26" ht="15.75" hidden="1" customHeight="1">
      <c r="A600" s="572"/>
      <c r="B600" s="572"/>
      <c r="C600" s="572"/>
      <c r="D600" s="572"/>
      <c r="E600" s="572"/>
      <c r="F600" s="572"/>
      <c r="G600" s="572"/>
      <c r="H600" s="572"/>
      <c r="I600" s="572"/>
      <c r="J600" s="572"/>
      <c r="K600" s="572"/>
      <c r="L600" s="572"/>
      <c r="M600" s="572"/>
      <c r="N600" s="572"/>
      <c r="O600" s="572"/>
      <c r="P600" s="572"/>
      <c r="Q600" s="572"/>
      <c r="R600" s="572"/>
      <c r="S600" s="572"/>
      <c r="T600" s="572"/>
      <c r="U600" s="572"/>
      <c r="V600" s="572"/>
      <c r="W600" s="572"/>
      <c r="X600" s="572"/>
      <c r="Y600" s="572"/>
      <c r="Z600" s="572"/>
    </row>
    <row r="601" spans="1:26" ht="15.75" hidden="1" customHeight="1">
      <c r="A601" s="572"/>
      <c r="B601" s="572"/>
      <c r="C601" s="572"/>
      <c r="D601" s="572"/>
      <c r="E601" s="572"/>
      <c r="F601" s="572"/>
      <c r="G601" s="572"/>
      <c r="H601" s="572"/>
      <c r="I601" s="572"/>
      <c r="J601" s="572"/>
      <c r="K601" s="572"/>
      <c r="L601" s="572"/>
      <c r="M601" s="572"/>
      <c r="N601" s="572"/>
      <c r="O601" s="572"/>
      <c r="P601" s="572"/>
      <c r="Q601" s="572"/>
      <c r="R601" s="572"/>
      <c r="S601" s="572"/>
      <c r="T601" s="572"/>
      <c r="U601" s="572"/>
      <c r="V601" s="572"/>
      <c r="W601" s="572"/>
      <c r="X601" s="572"/>
      <c r="Y601" s="572"/>
      <c r="Z601" s="572"/>
    </row>
    <row r="602" spans="1:26" ht="15.75" hidden="1" customHeight="1">
      <c r="A602" s="572"/>
      <c r="B602" s="572"/>
      <c r="C602" s="572"/>
      <c r="D602" s="572"/>
      <c r="E602" s="572"/>
      <c r="F602" s="572"/>
      <c r="G602" s="572"/>
      <c r="H602" s="572"/>
      <c r="I602" s="572"/>
      <c r="J602" s="572"/>
      <c r="K602" s="572"/>
      <c r="L602" s="572"/>
      <c r="M602" s="572"/>
      <c r="N602" s="572"/>
      <c r="O602" s="572"/>
      <c r="P602" s="572"/>
      <c r="Q602" s="572"/>
      <c r="R602" s="572"/>
      <c r="S602" s="572"/>
      <c r="T602" s="572"/>
      <c r="U602" s="572"/>
      <c r="V602" s="572"/>
      <c r="W602" s="572"/>
      <c r="X602" s="572"/>
      <c r="Y602" s="572"/>
      <c r="Z602" s="572"/>
    </row>
    <row r="603" spans="1:26" ht="15.75" hidden="1" customHeight="1">
      <c r="A603" s="572"/>
      <c r="B603" s="572"/>
      <c r="C603" s="572"/>
      <c r="D603" s="572"/>
      <c r="E603" s="572"/>
      <c r="F603" s="572"/>
      <c r="G603" s="572"/>
      <c r="H603" s="572"/>
      <c r="I603" s="572"/>
      <c r="J603" s="572"/>
      <c r="K603" s="572"/>
      <c r="L603" s="572"/>
      <c r="M603" s="572"/>
      <c r="N603" s="572"/>
      <c r="O603" s="572"/>
      <c r="P603" s="572"/>
      <c r="Q603" s="572"/>
      <c r="R603" s="572"/>
      <c r="S603" s="572"/>
      <c r="T603" s="572"/>
      <c r="U603" s="572"/>
      <c r="V603" s="572"/>
      <c r="W603" s="572"/>
      <c r="X603" s="572"/>
      <c r="Y603" s="572"/>
      <c r="Z603" s="572"/>
    </row>
    <row r="604" spans="1:26" ht="15.75" hidden="1" customHeight="1">
      <c r="A604" s="572"/>
      <c r="B604" s="572"/>
      <c r="C604" s="572"/>
      <c r="D604" s="572"/>
      <c r="E604" s="572"/>
      <c r="F604" s="572"/>
      <c r="G604" s="572"/>
      <c r="H604" s="572"/>
      <c r="I604" s="572"/>
      <c r="J604" s="572"/>
      <c r="K604" s="572"/>
      <c r="L604" s="572"/>
      <c r="M604" s="572"/>
      <c r="N604" s="572"/>
      <c r="O604" s="572"/>
      <c r="P604" s="572"/>
      <c r="Q604" s="572"/>
      <c r="R604" s="572"/>
      <c r="S604" s="572"/>
      <c r="T604" s="572"/>
      <c r="U604" s="572"/>
      <c r="V604" s="572"/>
      <c r="W604" s="572"/>
      <c r="X604" s="572"/>
      <c r="Y604" s="572"/>
      <c r="Z604" s="572"/>
    </row>
    <row r="605" spans="1:26" ht="15.75" hidden="1" customHeight="1">
      <c r="A605" s="572"/>
      <c r="B605" s="572"/>
      <c r="C605" s="572"/>
      <c r="D605" s="572"/>
      <c r="E605" s="572"/>
      <c r="F605" s="572"/>
      <c r="G605" s="572"/>
      <c r="H605" s="572"/>
      <c r="I605" s="572"/>
      <c r="J605" s="572"/>
      <c r="K605" s="572"/>
      <c r="L605" s="572"/>
      <c r="M605" s="572"/>
      <c r="N605" s="572"/>
      <c r="O605" s="572"/>
      <c r="P605" s="572"/>
      <c r="Q605" s="572"/>
      <c r="R605" s="572"/>
      <c r="S605" s="572"/>
      <c r="T605" s="572"/>
      <c r="U605" s="572"/>
      <c r="V605" s="572"/>
      <c r="W605" s="572"/>
      <c r="X605" s="572"/>
      <c r="Y605" s="572"/>
      <c r="Z605" s="572"/>
    </row>
    <row r="606" spans="1:26" ht="15.75" hidden="1" customHeight="1">
      <c r="A606" s="572"/>
      <c r="B606" s="572"/>
      <c r="C606" s="572"/>
      <c r="D606" s="572"/>
      <c r="E606" s="572"/>
      <c r="F606" s="572"/>
      <c r="G606" s="572"/>
      <c r="H606" s="572"/>
      <c r="I606" s="572"/>
      <c r="J606" s="572"/>
      <c r="K606" s="572"/>
      <c r="L606" s="572"/>
      <c r="M606" s="572"/>
      <c r="N606" s="572"/>
      <c r="O606" s="572"/>
      <c r="P606" s="572"/>
      <c r="Q606" s="572"/>
      <c r="R606" s="572"/>
      <c r="S606" s="572"/>
      <c r="T606" s="572"/>
      <c r="U606" s="572"/>
      <c r="V606" s="572"/>
      <c r="W606" s="572"/>
      <c r="X606" s="572"/>
      <c r="Y606" s="572"/>
      <c r="Z606" s="572"/>
    </row>
    <row r="607" spans="1:26" ht="15.75" hidden="1" customHeight="1">
      <c r="A607" s="572"/>
      <c r="B607" s="572"/>
      <c r="C607" s="572"/>
      <c r="D607" s="572"/>
      <c r="E607" s="572"/>
      <c r="F607" s="572"/>
      <c r="G607" s="572"/>
      <c r="H607" s="572"/>
      <c r="I607" s="572"/>
      <c r="J607" s="572"/>
      <c r="K607" s="572"/>
      <c r="L607" s="572"/>
      <c r="M607" s="572"/>
      <c r="N607" s="572"/>
      <c r="O607" s="572"/>
      <c r="P607" s="572"/>
      <c r="Q607" s="572"/>
      <c r="R607" s="572"/>
      <c r="S607" s="572"/>
      <c r="T607" s="572"/>
      <c r="U607" s="572"/>
      <c r="V607" s="572"/>
      <c r="W607" s="572"/>
      <c r="X607" s="572"/>
      <c r="Y607" s="572"/>
      <c r="Z607" s="572"/>
    </row>
    <row r="608" spans="1:26" ht="15.75" hidden="1" customHeight="1">
      <c r="A608" s="572"/>
      <c r="B608" s="572"/>
      <c r="C608" s="572"/>
      <c r="D608" s="572"/>
      <c r="E608" s="572"/>
      <c r="F608" s="572"/>
      <c r="G608" s="572"/>
      <c r="H608" s="572"/>
      <c r="I608" s="572"/>
      <c r="J608" s="572"/>
      <c r="K608" s="572"/>
      <c r="L608" s="572"/>
      <c r="M608" s="572"/>
      <c r="N608" s="572"/>
      <c r="O608" s="572"/>
      <c r="P608" s="572"/>
      <c r="Q608" s="572"/>
      <c r="R608" s="572"/>
      <c r="S608" s="572"/>
      <c r="T608" s="572"/>
      <c r="U608" s="572"/>
      <c r="V608" s="572"/>
      <c r="W608" s="572"/>
      <c r="X608" s="572"/>
      <c r="Y608" s="572"/>
      <c r="Z608" s="572"/>
    </row>
    <row r="609" spans="1:26" ht="15.75" hidden="1" customHeight="1">
      <c r="A609" s="572"/>
      <c r="B609" s="572"/>
      <c r="C609" s="572"/>
      <c r="D609" s="572"/>
      <c r="E609" s="572"/>
      <c r="F609" s="572"/>
      <c r="G609" s="572"/>
      <c r="H609" s="572"/>
      <c r="I609" s="572"/>
      <c r="J609" s="572"/>
      <c r="K609" s="572"/>
      <c r="L609" s="572"/>
      <c r="M609" s="572"/>
      <c r="N609" s="572"/>
      <c r="O609" s="572"/>
      <c r="P609" s="572"/>
      <c r="Q609" s="572"/>
      <c r="R609" s="572"/>
      <c r="S609" s="572"/>
      <c r="T609" s="572"/>
      <c r="U609" s="572"/>
      <c r="V609" s="572"/>
      <c r="W609" s="572"/>
      <c r="X609" s="572"/>
      <c r="Y609" s="572"/>
      <c r="Z609" s="572"/>
    </row>
    <row r="610" spans="1:26" ht="15.75" hidden="1" customHeight="1">
      <c r="A610" s="572"/>
      <c r="B610" s="572"/>
      <c r="C610" s="572"/>
      <c r="D610" s="572"/>
      <c r="E610" s="572"/>
      <c r="F610" s="572"/>
      <c r="G610" s="572"/>
      <c r="H610" s="572"/>
      <c r="I610" s="572"/>
      <c r="J610" s="572"/>
      <c r="K610" s="572"/>
      <c r="L610" s="572"/>
      <c r="M610" s="572"/>
      <c r="N610" s="572"/>
      <c r="O610" s="572"/>
      <c r="P610" s="572"/>
      <c r="Q610" s="572"/>
      <c r="R610" s="572"/>
      <c r="S610" s="572"/>
      <c r="T610" s="572"/>
      <c r="U610" s="572"/>
      <c r="V610" s="572"/>
      <c r="W610" s="572"/>
      <c r="X610" s="572"/>
      <c r="Y610" s="572"/>
      <c r="Z610" s="572"/>
    </row>
    <row r="611" spans="1:26" ht="15.75" hidden="1" customHeight="1">
      <c r="A611" s="572"/>
      <c r="B611" s="572"/>
      <c r="C611" s="572"/>
      <c r="D611" s="572"/>
      <c r="E611" s="572"/>
      <c r="F611" s="572"/>
      <c r="G611" s="572"/>
      <c r="H611" s="572"/>
      <c r="I611" s="572"/>
      <c r="J611" s="572"/>
      <c r="K611" s="572"/>
      <c r="L611" s="572"/>
      <c r="M611" s="572"/>
      <c r="N611" s="572"/>
      <c r="O611" s="572"/>
      <c r="P611" s="572"/>
      <c r="Q611" s="572"/>
      <c r="R611" s="572"/>
      <c r="S611" s="572"/>
      <c r="T611" s="572"/>
      <c r="U611" s="572"/>
      <c r="V611" s="572"/>
      <c r="W611" s="572"/>
      <c r="X611" s="572"/>
      <c r="Y611" s="572"/>
      <c r="Z611" s="572"/>
    </row>
    <row r="612" spans="1:26" ht="15.75" hidden="1" customHeight="1">
      <c r="A612" s="572"/>
      <c r="B612" s="572"/>
      <c r="C612" s="572"/>
      <c r="D612" s="572"/>
      <c r="E612" s="572"/>
      <c r="F612" s="572"/>
      <c r="G612" s="572"/>
      <c r="H612" s="572"/>
      <c r="I612" s="572"/>
      <c r="J612" s="572"/>
      <c r="K612" s="572"/>
      <c r="L612" s="572"/>
      <c r="M612" s="572"/>
      <c r="N612" s="572"/>
      <c r="O612" s="572"/>
      <c r="P612" s="572"/>
      <c r="Q612" s="572"/>
      <c r="R612" s="572"/>
      <c r="S612" s="572"/>
      <c r="T612" s="572"/>
      <c r="U612" s="572"/>
      <c r="V612" s="572"/>
      <c r="W612" s="572"/>
      <c r="X612" s="572"/>
      <c r="Y612" s="572"/>
      <c r="Z612" s="572"/>
    </row>
    <row r="613" spans="1:26" ht="15.75" hidden="1" customHeight="1">
      <c r="A613" s="572"/>
      <c r="B613" s="572"/>
      <c r="C613" s="572"/>
      <c r="D613" s="572"/>
      <c r="E613" s="572"/>
      <c r="F613" s="572"/>
      <c r="G613" s="572"/>
      <c r="H613" s="572"/>
      <c r="I613" s="572"/>
      <c r="J613" s="572"/>
      <c r="K613" s="572"/>
      <c r="L613" s="572"/>
      <c r="M613" s="572"/>
      <c r="N613" s="572"/>
      <c r="O613" s="572"/>
      <c r="P613" s="572"/>
      <c r="Q613" s="572"/>
      <c r="R613" s="572"/>
      <c r="S613" s="572"/>
      <c r="T613" s="572"/>
      <c r="U613" s="572"/>
      <c r="V613" s="572"/>
      <c r="W613" s="572"/>
      <c r="X613" s="572"/>
      <c r="Y613" s="572"/>
      <c r="Z613" s="572"/>
    </row>
    <row r="614" spans="1:26" ht="15.75" hidden="1" customHeight="1">
      <c r="A614" s="572"/>
      <c r="B614" s="572"/>
      <c r="C614" s="572"/>
      <c r="D614" s="572"/>
      <c r="E614" s="572"/>
      <c r="F614" s="572"/>
      <c r="G614" s="572"/>
      <c r="H614" s="572"/>
      <c r="I614" s="572"/>
      <c r="J614" s="572"/>
      <c r="K614" s="572"/>
      <c r="L614" s="572"/>
      <c r="M614" s="572"/>
      <c r="N614" s="572"/>
      <c r="O614" s="572"/>
      <c r="P614" s="572"/>
      <c r="Q614" s="572"/>
      <c r="R614" s="572"/>
      <c r="S614" s="572"/>
      <c r="T614" s="572"/>
      <c r="U614" s="572"/>
      <c r="V614" s="572"/>
      <c r="W614" s="572"/>
      <c r="X614" s="572"/>
      <c r="Y614" s="572"/>
      <c r="Z614" s="572"/>
    </row>
    <row r="615" spans="1:26" ht="15.75" hidden="1" customHeight="1">
      <c r="A615" s="572"/>
      <c r="B615" s="572"/>
      <c r="C615" s="572"/>
      <c r="D615" s="572"/>
      <c r="E615" s="572"/>
      <c r="F615" s="572"/>
      <c r="G615" s="572"/>
      <c r="H615" s="572"/>
      <c r="I615" s="572"/>
      <c r="J615" s="572"/>
      <c r="K615" s="572"/>
      <c r="L615" s="572"/>
      <c r="M615" s="572"/>
      <c r="N615" s="572"/>
      <c r="O615" s="572"/>
      <c r="P615" s="572"/>
      <c r="Q615" s="572"/>
      <c r="R615" s="572"/>
      <c r="S615" s="572"/>
      <c r="T615" s="572"/>
      <c r="U615" s="572"/>
      <c r="V615" s="572"/>
      <c r="W615" s="572"/>
      <c r="X615" s="572"/>
      <c r="Y615" s="572"/>
      <c r="Z615" s="572"/>
    </row>
    <row r="616" spans="1:26" ht="15.75" hidden="1" customHeight="1">
      <c r="A616" s="572"/>
      <c r="B616" s="572"/>
      <c r="C616" s="572"/>
      <c r="D616" s="572"/>
      <c r="E616" s="572"/>
      <c r="F616" s="572"/>
      <c r="G616" s="572"/>
      <c r="H616" s="572"/>
      <c r="I616" s="572"/>
      <c r="J616" s="572"/>
      <c r="K616" s="572"/>
      <c r="L616" s="572"/>
      <c r="M616" s="572"/>
      <c r="N616" s="572"/>
      <c r="O616" s="572"/>
      <c r="P616" s="572"/>
      <c r="Q616" s="572"/>
      <c r="R616" s="572"/>
      <c r="S616" s="572"/>
      <c r="T616" s="572"/>
      <c r="U616" s="572"/>
      <c r="V616" s="572"/>
      <c r="W616" s="572"/>
      <c r="X616" s="572"/>
      <c r="Y616" s="572"/>
      <c r="Z616" s="572"/>
    </row>
    <row r="617" spans="1:26" ht="15.75" hidden="1" customHeight="1">
      <c r="A617" s="572"/>
      <c r="B617" s="572"/>
      <c r="C617" s="572"/>
      <c r="D617" s="572"/>
      <c r="E617" s="572"/>
      <c r="F617" s="572"/>
      <c r="G617" s="572"/>
      <c r="H617" s="572"/>
      <c r="I617" s="572"/>
      <c r="J617" s="572"/>
      <c r="K617" s="572"/>
      <c r="L617" s="572"/>
      <c r="M617" s="572"/>
      <c r="N617" s="572"/>
      <c r="O617" s="572"/>
      <c r="P617" s="572"/>
      <c r="Q617" s="572"/>
      <c r="R617" s="572"/>
      <c r="S617" s="572"/>
      <c r="T617" s="572"/>
      <c r="U617" s="572"/>
      <c r="V617" s="572"/>
      <c r="W617" s="572"/>
      <c r="X617" s="572"/>
      <c r="Y617" s="572"/>
      <c r="Z617" s="572"/>
    </row>
    <row r="618" spans="1:26" ht="15.75" hidden="1" customHeight="1">
      <c r="A618" s="572"/>
      <c r="B618" s="572"/>
      <c r="C618" s="572"/>
      <c r="D618" s="572"/>
      <c r="E618" s="572"/>
      <c r="F618" s="572"/>
      <c r="G618" s="572"/>
      <c r="H618" s="572"/>
      <c r="I618" s="572"/>
      <c r="J618" s="572"/>
      <c r="K618" s="572"/>
      <c r="L618" s="572"/>
      <c r="M618" s="572"/>
      <c r="N618" s="572"/>
      <c r="O618" s="572"/>
      <c r="P618" s="572"/>
      <c r="Q618" s="572"/>
      <c r="R618" s="572"/>
      <c r="S618" s="572"/>
      <c r="T618" s="572"/>
      <c r="U618" s="572"/>
      <c r="V618" s="572"/>
      <c r="W618" s="572"/>
      <c r="X618" s="572"/>
      <c r="Y618" s="572"/>
      <c r="Z618" s="572"/>
    </row>
    <row r="619" spans="1:26" ht="15.75" hidden="1" customHeight="1">
      <c r="A619" s="572"/>
      <c r="B619" s="572"/>
      <c r="C619" s="572"/>
      <c r="D619" s="572"/>
      <c r="E619" s="572"/>
      <c r="F619" s="572"/>
      <c r="G619" s="572"/>
      <c r="H619" s="572"/>
      <c r="I619" s="572"/>
      <c r="J619" s="572"/>
      <c r="K619" s="572"/>
      <c r="L619" s="572"/>
      <c r="M619" s="572"/>
      <c r="N619" s="572"/>
      <c r="O619" s="572"/>
      <c r="P619" s="572"/>
      <c r="Q619" s="572"/>
      <c r="R619" s="572"/>
      <c r="S619" s="572"/>
      <c r="T619" s="572"/>
      <c r="U619" s="572"/>
      <c r="V619" s="572"/>
      <c r="W619" s="572"/>
      <c r="X619" s="572"/>
      <c r="Y619" s="572"/>
      <c r="Z619" s="572"/>
    </row>
    <row r="620" spans="1:26" ht="15.75" hidden="1" customHeight="1">
      <c r="A620" s="572"/>
      <c r="B620" s="572"/>
      <c r="C620" s="572"/>
      <c r="D620" s="572"/>
      <c r="E620" s="572"/>
      <c r="F620" s="572"/>
      <c r="G620" s="572"/>
      <c r="H620" s="572"/>
      <c r="I620" s="572"/>
      <c r="J620" s="572"/>
      <c r="K620" s="572"/>
      <c r="L620" s="572"/>
      <c r="M620" s="572"/>
      <c r="N620" s="572"/>
      <c r="O620" s="572"/>
      <c r="P620" s="572"/>
      <c r="Q620" s="572"/>
      <c r="R620" s="572"/>
      <c r="S620" s="572"/>
      <c r="T620" s="572"/>
      <c r="U620" s="572"/>
      <c r="V620" s="572"/>
      <c r="W620" s="572"/>
      <c r="X620" s="572"/>
      <c r="Y620" s="572"/>
      <c r="Z620" s="572"/>
    </row>
    <row r="621" spans="1:26" ht="15.75" hidden="1" customHeight="1">
      <c r="A621" s="572"/>
      <c r="B621" s="572"/>
      <c r="C621" s="572"/>
      <c r="D621" s="572"/>
      <c r="E621" s="572"/>
      <c r="F621" s="572"/>
      <c r="G621" s="572"/>
      <c r="H621" s="572"/>
      <c r="I621" s="572"/>
      <c r="J621" s="572"/>
      <c r="K621" s="572"/>
      <c r="L621" s="572"/>
      <c r="M621" s="572"/>
      <c r="N621" s="572"/>
      <c r="O621" s="572"/>
      <c r="P621" s="572"/>
      <c r="Q621" s="572"/>
      <c r="R621" s="572"/>
      <c r="S621" s="572"/>
      <c r="T621" s="572"/>
      <c r="U621" s="572"/>
      <c r="V621" s="572"/>
      <c r="W621" s="572"/>
      <c r="X621" s="572"/>
      <c r="Y621" s="572"/>
      <c r="Z621" s="572"/>
    </row>
    <row r="622" spans="1:26" ht="15.75" hidden="1" customHeight="1">
      <c r="A622" s="572"/>
      <c r="B622" s="572"/>
      <c r="C622" s="572"/>
      <c r="D622" s="572"/>
      <c r="E622" s="572"/>
      <c r="F622" s="572"/>
      <c r="G622" s="572"/>
      <c r="H622" s="572"/>
      <c r="I622" s="572"/>
      <c r="J622" s="572"/>
      <c r="K622" s="572"/>
      <c r="L622" s="572"/>
      <c r="M622" s="572"/>
      <c r="N622" s="572"/>
      <c r="O622" s="572"/>
      <c r="P622" s="572"/>
      <c r="Q622" s="572"/>
      <c r="R622" s="572"/>
      <c r="S622" s="572"/>
      <c r="T622" s="572"/>
      <c r="U622" s="572"/>
      <c r="V622" s="572"/>
      <c r="W622" s="572"/>
      <c r="X622" s="572"/>
      <c r="Y622" s="572"/>
      <c r="Z622" s="572"/>
    </row>
    <row r="623" spans="1:26" ht="15.75" hidden="1" customHeight="1">
      <c r="A623" s="572"/>
      <c r="B623" s="572"/>
      <c r="C623" s="572"/>
      <c r="D623" s="572"/>
      <c r="E623" s="572"/>
      <c r="F623" s="572"/>
      <c r="G623" s="572"/>
      <c r="H623" s="572"/>
      <c r="I623" s="572"/>
      <c r="J623" s="572"/>
      <c r="K623" s="572"/>
      <c r="L623" s="572"/>
      <c r="M623" s="572"/>
      <c r="N623" s="572"/>
      <c r="O623" s="572"/>
      <c r="P623" s="572"/>
      <c r="Q623" s="572"/>
      <c r="R623" s="572"/>
      <c r="S623" s="572"/>
      <c r="T623" s="572"/>
      <c r="U623" s="572"/>
      <c r="V623" s="572"/>
      <c r="W623" s="572"/>
      <c r="X623" s="572"/>
      <c r="Y623" s="572"/>
      <c r="Z623" s="572"/>
    </row>
    <row r="624" spans="1:26" ht="15.75" hidden="1" customHeight="1">
      <c r="A624" s="572"/>
      <c r="B624" s="572"/>
      <c r="C624" s="572"/>
      <c r="D624" s="572"/>
      <c r="E624" s="572"/>
      <c r="F624" s="572"/>
      <c r="G624" s="572"/>
      <c r="H624" s="572"/>
      <c r="I624" s="572"/>
      <c r="J624" s="572"/>
      <c r="K624" s="572"/>
      <c r="L624" s="572"/>
      <c r="M624" s="572"/>
      <c r="N624" s="572"/>
      <c r="O624" s="572"/>
      <c r="P624" s="572"/>
      <c r="Q624" s="572"/>
      <c r="R624" s="572"/>
      <c r="S624" s="572"/>
      <c r="T624" s="572"/>
      <c r="U624" s="572"/>
      <c r="V624" s="572"/>
      <c r="W624" s="572"/>
      <c r="X624" s="572"/>
      <c r="Y624" s="572"/>
      <c r="Z624" s="572"/>
    </row>
    <row r="625" spans="1:26" ht="15.75" hidden="1" customHeight="1">
      <c r="A625" s="572"/>
      <c r="B625" s="572"/>
      <c r="C625" s="572"/>
      <c r="D625" s="572"/>
      <c r="E625" s="572"/>
      <c r="F625" s="572"/>
      <c r="G625" s="572"/>
      <c r="H625" s="572"/>
      <c r="I625" s="572"/>
      <c r="J625" s="572"/>
      <c r="K625" s="572"/>
      <c r="L625" s="572"/>
      <c r="M625" s="572"/>
      <c r="N625" s="572"/>
      <c r="O625" s="572"/>
      <c r="P625" s="572"/>
      <c r="Q625" s="572"/>
      <c r="R625" s="572"/>
      <c r="S625" s="572"/>
      <c r="T625" s="572"/>
      <c r="U625" s="572"/>
      <c r="V625" s="572"/>
      <c r="W625" s="572"/>
      <c r="X625" s="572"/>
      <c r="Y625" s="572"/>
      <c r="Z625" s="572"/>
    </row>
    <row r="626" spans="1:26" ht="15.75" hidden="1" customHeight="1">
      <c r="A626" s="572"/>
      <c r="B626" s="572"/>
      <c r="C626" s="572"/>
      <c r="D626" s="572"/>
      <c r="E626" s="572"/>
      <c r="F626" s="572"/>
      <c r="G626" s="572"/>
      <c r="H626" s="572"/>
      <c r="I626" s="572"/>
      <c r="J626" s="572"/>
      <c r="K626" s="572"/>
      <c r="L626" s="572"/>
      <c r="M626" s="572"/>
      <c r="N626" s="572"/>
      <c r="O626" s="572"/>
      <c r="P626" s="572"/>
      <c r="Q626" s="572"/>
      <c r="R626" s="572"/>
      <c r="S626" s="572"/>
      <c r="T626" s="572"/>
      <c r="U626" s="572"/>
      <c r="V626" s="572"/>
      <c r="W626" s="572"/>
      <c r="X626" s="572"/>
      <c r="Y626" s="572"/>
      <c r="Z626" s="572"/>
    </row>
    <row r="627" spans="1:26" ht="15.75" hidden="1" customHeight="1">
      <c r="A627" s="572"/>
      <c r="B627" s="572"/>
      <c r="C627" s="572"/>
      <c r="D627" s="572"/>
      <c r="E627" s="572"/>
      <c r="F627" s="572"/>
      <c r="G627" s="572"/>
      <c r="H627" s="572"/>
      <c r="I627" s="572"/>
      <c r="J627" s="572"/>
      <c r="K627" s="572"/>
      <c r="L627" s="572"/>
      <c r="M627" s="572"/>
      <c r="N627" s="572"/>
      <c r="O627" s="572"/>
      <c r="P627" s="572"/>
      <c r="Q627" s="572"/>
      <c r="R627" s="572"/>
      <c r="S627" s="572"/>
      <c r="T627" s="572"/>
      <c r="U627" s="572"/>
      <c r="V627" s="572"/>
      <c r="W627" s="572"/>
      <c r="X627" s="572"/>
      <c r="Y627" s="572"/>
      <c r="Z627" s="572"/>
    </row>
    <row r="628" spans="1:26" ht="15.75" hidden="1" customHeight="1">
      <c r="A628" s="572"/>
      <c r="B628" s="572"/>
      <c r="C628" s="572"/>
      <c r="D628" s="572"/>
      <c r="E628" s="572"/>
      <c r="F628" s="572"/>
      <c r="G628" s="572"/>
      <c r="H628" s="572"/>
      <c r="I628" s="572"/>
      <c r="J628" s="572"/>
      <c r="K628" s="572"/>
      <c r="L628" s="572"/>
      <c r="M628" s="572"/>
      <c r="N628" s="572"/>
      <c r="O628" s="572"/>
      <c r="P628" s="572"/>
      <c r="Q628" s="572"/>
      <c r="R628" s="572"/>
      <c r="S628" s="572"/>
      <c r="T628" s="572"/>
      <c r="U628" s="572"/>
      <c r="V628" s="572"/>
      <c r="W628" s="572"/>
      <c r="X628" s="572"/>
      <c r="Y628" s="572"/>
      <c r="Z628" s="572"/>
    </row>
    <row r="629" spans="1:26" ht="15.75" hidden="1" customHeight="1">
      <c r="A629" s="572"/>
      <c r="B629" s="572"/>
      <c r="C629" s="572"/>
      <c r="D629" s="572"/>
      <c r="E629" s="572"/>
      <c r="F629" s="572"/>
      <c r="G629" s="572"/>
      <c r="H629" s="572"/>
      <c r="I629" s="572"/>
      <c r="J629" s="572"/>
      <c r="K629" s="572"/>
      <c r="L629" s="572"/>
      <c r="M629" s="572"/>
      <c r="N629" s="572"/>
      <c r="O629" s="572"/>
      <c r="P629" s="572"/>
      <c r="Q629" s="572"/>
      <c r="R629" s="572"/>
      <c r="S629" s="572"/>
      <c r="T629" s="572"/>
      <c r="U629" s="572"/>
      <c r="V629" s="572"/>
      <c r="W629" s="572"/>
      <c r="X629" s="572"/>
      <c r="Y629" s="572"/>
      <c r="Z629" s="572"/>
    </row>
    <row r="630" spans="1:26" ht="15.75" hidden="1" customHeight="1">
      <c r="A630" s="572"/>
      <c r="B630" s="572"/>
      <c r="C630" s="572"/>
      <c r="D630" s="572"/>
      <c r="E630" s="572"/>
      <c r="F630" s="572"/>
      <c r="G630" s="572"/>
      <c r="H630" s="572"/>
      <c r="I630" s="572"/>
      <c r="J630" s="572"/>
      <c r="K630" s="572"/>
      <c r="L630" s="572"/>
      <c r="M630" s="572"/>
      <c r="N630" s="572"/>
      <c r="O630" s="572"/>
      <c r="P630" s="572"/>
      <c r="Q630" s="572"/>
      <c r="R630" s="572"/>
      <c r="S630" s="572"/>
      <c r="T630" s="572"/>
      <c r="U630" s="572"/>
      <c r="V630" s="572"/>
      <c r="W630" s="572"/>
      <c r="X630" s="572"/>
      <c r="Y630" s="572"/>
      <c r="Z630" s="572"/>
    </row>
    <row r="631" spans="1:26" ht="15.75" hidden="1" customHeight="1">
      <c r="A631" s="572"/>
      <c r="B631" s="572"/>
      <c r="C631" s="572"/>
      <c r="D631" s="572"/>
      <c r="E631" s="572"/>
      <c r="F631" s="572"/>
      <c r="G631" s="572"/>
      <c r="H631" s="572"/>
      <c r="I631" s="572"/>
      <c r="J631" s="572"/>
      <c r="K631" s="572"/>
      <c r="L631" s="572"/>
      <c r="M631" s="572"/>
      <c r="N631" s="572"/>
      <c r="O631" s="572"/>
      <c r="P631" s="572"/>
      <c r="Q631" s="572"/>
      <c r="R631" s="572"/>
      <c r="S631" s="572"/>
      <c r="T631" s="572"/>
      <c r="U631" s="572"/>
      <c r="V631" s="572"/>
      <c r="W631" s="572"/>
      <c r="X631" s="572"/>
      <c r="Y631" s="572"/>
      <c r="Z631" s="572"/>
    </row>
    <row r="632" spans="1:26" ht="15.75" hidden="1" customHeight="1">
      <c r="A632" s="572"/>
      <c r="B632" s="572"/>
      <c r="C632" s="572"/>
      <c r="D632" s="572"/>
      <c r="E632" s="572"/>
      <c r="F632" s="572"/>
      <c r="G632" s="572"/>
      <c r="H632" s="572"/>
      <c r="I632" s="572"/>
      <c r="J632" s="572"/>
      <c r="K632" s="572"/>
      <c r="L632" s="572"/>
      <c r="M632" s="572"/>
      <c r="N632" s="572"/>
      <c r="O632" s="572"/>
      <c r="P632" s="572"/>
      <c r="Q632" s="572"/>
      <c r="R632" s="572"/>
      <c r="S632" s="572"/>
      <c r="T632" s="572"/>
      <c r="U632" s="572"/>
      <c r="V632" s="572"/>
      <c r="W632" s="572"/>
      <c r="X632" s="572"/>
      <c r="Y632" s="572"/>
      <c r="Z632" s="572"/>
    </row>
    <row r="633" spans="1:26" ht="15.75" hidden="1" customHeight="1">
      <c r="A633" s="572"/>
      <c r="B633" s="572"/>
      <c r="C633" s="572"/>
      <c r="D633" s="572"/>
      <c r="E633" s="572"/>
      <c r="F633" s="572"/>
      <c r="G633" s="572"/>
      <c r="H633" s="572"/>
      <c r="I633" s="572"/>
      <c r="J633" s="572"/>
      <c r="K633" s="572"/>
      <c r="L633" s="572"/>
      <c r="M633" s="572"/>
      <c r="N633" s="572"/>
      <c r="O633" s="572"/>
      <c r="P633" s="572"/>
      <c r="Q633" s="572"/>
      <c r="R633" s="572"/>
      <c r="S633" s="572"/>
      <c r="T633" s="572"/>
      <c r="U633" s="572"/>
      <c r="V633" s="572"/>
      <c r="W633" s="572"/>
      <c r="X633" s="572"/>
      <c r="Y633" s="572"/>
      <c r="Z633" s="572"/>
    </row>
    <row r="634" spans="1:26" ht="15.75" hidden="1" customHeight="1">
      <c r="A634" s="572"/>
      <c r="B634" s="572"/>
      <c r="C634" s="572"/>
      <c r="D634" s="572"/>
      <c r="E634" s="572"/>
      <c r="F634" s="572"/>
      <c r="G634" s="572"/>
      <c r="H634" s="572"/>
      <c r="I634" s="572"/>
      <c r="J634" s="572"/>
      <c r="K634" s="572"/>
      <c r="L634" s="572"/>
      <c r="M634" s="572"/>
      <c r="N634" s="572"/>
      <c r="O634" s="572"/>
      <c r="P634" s="572"/>
      <c r="Q634" s="572"/>
      <c r="R634" s="572"/>
      <c r="S634" s="572"/>
      <c r="T634" s="572"/>
      <c r="U634" s="572"/>
      <c r="V634" s="572"/>
      <c r="W634" s="572"/>
      <c r="X634" s="572"/>
      <c r="Y634" s="572"/>
      <c r="Z634" s="572"/>
    </row>
    <row r="635" spans="1:26" ht="15.75" hidden="1" customHeight="1">
      <c r="A635" s="572"/>
      <c r="B635" s="572"/>
      <c r="C635" s="572"/>
      <c r="D635" s="572"/>
      <c r="E635" s="572"/>
      <c r="F635" s="572"/>
      <c r="G635" s="572"/>
      <c r="H635" s="572"/>
      <c r="I635" s="572"/>
      <c r="J635" s="572"/>
      <c r="K635" s="572"/>
      <c r="L635" s="572"/>
      <c r="M635" s="572"/>
      <c r="N635" s="572"/>
      <c r="O635" s="572"/>
      <c r="P635" s="572"/>
      <c r="Q635" s="572"/>
      <c r="R635" s="572"/>
      <c r="S635" s="572"/>
      <c r="T635" s="572"/>
      <c r="U635" s="572"/>
      <c r="V635" s="572"/>
      <c r="W635" s="572"/>
      <c r="X635" s="572"/>
      <c r="Y635" s="572"/>
      <c r="Z635" s="572"/>
    </row>
    <row r="636" spans="1:26" ht="15.75" hidden="1" customHeight="1">
      <c r="A636" s="572"/>
      <c r="B636" s="572"/>
      <c r="C636" s="572"/>
      <c r="D636" s="572"/>
      <c r="E636" s="572"/>
      <c r="F636" s="572"/>
      <c r="G636" s="572"/>
      <c r="H636" s="572"/>
      <c r="I636" s="572"/>
      <c r="J636" s="572"/>
      <c r="K636" s="572"/>
      <c r="L636" s="572"/>
      <c r="M636" s="572"/>
      <c r="N636" s="572"/>
      <c r="O636" s="572"/>
      <c r="P636" s="572"/>
      <c r="Q636" s="572"/>
      <c r="R636" s="572"/>
      <c r="S636" s="572"/>
      <c r="T636" s="572"/>
      <c r="U636" s="572"/>
      <c r="V636" s="572"/>
      <c r="W636" s="572"/>
      <c r="X636" s="572"/>
      <c r="Y636" s="572"/>
      <c r="Z636" s="572"/>
    </row>
    <row r="637" spans="1:26" ht="15.75" hidden="1" customHeight="1">
      <c r="A637" s="572"/>
      <c r="B637" s="572"/>
      <c r="C637" s="572"/>
      <c r="D637" s="572"/>
      <c r="E637" s="572"/>
      <c r="F637" s="572"/>
      <c r="G637" s="572"/>
      <c r="H637" s="572"/>
      <c r="I637" s="572"/>
      <c r="J637" s="572"/>
      <c r="K637" s="572"/>
      <c r="L637" s="572"/>
      <c r="M637" s="572"/>
      <c r="N637" s="572"/>
      <c r="O637" s="572"/>
      <c r="P637" s="572"/>
      <c r="Q637" s="572"/>
      <c r="R637" s="572"/>
      <c r="S637" s="572"/>
      <c r="T637" s="572"/>
      <c r="U637" s="572"/>
      <c r="V637" s="572"/>
      <c r="W637" s="572"/>
      <c r="X637" s="572"/>
      <c r="Y637" s="572"/>
      <c r="Z637" s="572"/>
    </row>
    <row r="638" spans="1:26" ht="15.75" hidden="1" customHeight="1">
      <c r="A638" s="572"/>
      <c r="B638" s="572"/>
      <c r="C638" s="572"/>
      <c r="D638" s="572"/>
      <c r="E638" s="572"/>
      <c r="F638" s="572"/>
      <c r="G638" s="572"/>
      <c r="H638" s="572"/>
      <c r="I638" s="572"/>
      <c r="J638" s="572"/>
      <c r="K638" s="572"/>
      <c r="L638" s="572"/>
      <c r="M638" s="572"/>
      <c r="N638" s="572"/>
      <c r="O638" s="572"/>
      <c r="P638" s="572"/>
      <c r="Q638" s="572"/>
      <c r="R638" s="572"/>
      <c r="S638" s="572"/>
      <c r="T638" s="572"/>
      <c r="U638" s="572"/>
      <c r="V638" s="572"/>
      <c r="W638" s="572"/>
      <c r="X638" s="572"/>
      <c r="Y638" s="572"/>
      <c r="Z638" s="572"/>
    </row>
    <row r="639" spans="1:26" ht="15.75" hidden="1" customHeight="1">
      <c r="A639" s="572"/>
      <c r="B639" s="572"/>
      <c r="C639" s="572"/>
      <c r="D639" s="572"/>
      <c r="E639" s="572"/>
      <c r="F639" s="572"/>
      <c r="G639" s="572"/>
      <c r="H639" s="572"/>
      <c r="I639" s="572"/>
      <c r="J639" s="572"/>
      <c r="K639" s="572"/>
      <c r="L639" s="572"/>
      <c r="M639" s="572"/>
      <c r="N639" s="572"/>
      <c r="O639" s="572"/>
      <c r="P639" s="572"/>
      <c r="Q639" s="572"/>
      <c r="R639" s="572"/>
      <c r="S639" s="572"/>
      <c r="T639" s="572"/>
      <c r="U639" s="572"/>
      <c r="V639" s="572"/>
      <c r="W639" s="572"/>
      <c r="X639" s="572"/>
      <c r="Y639" s="572"/>
      <c r="Z639" s="572"/>
    </row>
    <row r="640" spans="1:26" ht="15.75" hidden="1" customHeight="1">
      <c r="A640" s="572"/>
      <c r="B640" s="572"/>
      <c r="C640" s="572"/>
      <c r="D640" s="572"/>
      <c r="E640" s="572"/>
      <c r="F640" s="572"/>
      <c r="G640" s="572"/>
      <c r="H640" s="572"/>
      <c r="I640" s="572"/>
      <c r="J640" s="572"/>
      <c r="K640" s="572"/>
      <c r="L640" s="572"/>
      <c r="M640" s="572"/>
      <c r="N640" s="572"/>
      <c r="O640" s="572"/>
      <c r="P640" s="572"/>
      <c r="Q640" s="572"/>
      <c r="R640" s="572"/>
      <c r="S640" s="572"/>
      <c r="T640" s="572"/>
      <c r="U640" s="572"/>
      <c r="V640" s="572"/>
      <c r="W640" s="572"/>
      <c r="X640" s="572"/>
      <c r="Y640" s="572"/>
      <c r="Z640" s="572"/>
    </row>
    <row r="641" spans="1:26" ht="15.75" hidden="1" customHeight="1">
      <c r="A641" s="572"/>
      <c r="B641" s="572"/>
      <c r="C641" s="572"/>
      <c r="D641" s="572"/>
      <c r="E641" s="572"/>
      <c r="F641" s="572"/>
      <c r="G641" s="572"/>
      <c r="H641" s="572"/>
      <c r="I641" s="572"/>
      <c r="J641" s="572"/>
      <c r="K641" s="572"/>
      <c r="L641" s="572"/>
      <c r="M641" s="572"/>
      <c r="N641" s="572"/>
      <c r="O641" s="572"/>
      <c r="P641" s="572"/>
      <c r="Q641" s="572"/>
      <c r="R641" s="572"/>
      <c r="S641" s="572"/>
      <c r="T641" s="572"/>
      <c r="U641" s="572"/>
      <c r="V641" s="572"/>
      <c r="W641" s="572"/>
      <c r="X641" s="572"/>
      <c r="Y641" s="572"/>
      <c r="Z641" s="572"/>
    </row>
    <row r="642" spans="1:26" ht="15.75" hidden="1" customHeight="1">
      <c r="A642" s="572"/>
      <c r="B642" s="572"/>
      <c r="C642" s="572"/>
      <c r="D642" s="572"/>
      <c r="E642" s="572"/>
      <c r="F642" s="572"/>
      <c r="G642" s="572"/>
      <c r="H642" s="572"/>
      <c r="I642" s="572"/>
      <c r="J642" s="572"/>
      <c r="K642" s="572"/>
      <c r="L642" s="572"/>
      <c r="M642" s="572"/>
      <c r="N642" s="572"/>
      <c r="O642" s="572"/>
      <c r="P642" s="572"/>
      <c r="Q642" s="572"/>
      <c r="R642" s="572"/>
      <c r="S642" s="572"/>
      <c r="T642" s="572"/>
      <c r="U642" s="572"/>
      <c r="V642" s="572"/>
      <c r="W642" s="572"/>
      <c r="X642" s="572"/>
      <c r="Y642" s="572"/>
      <c r="Z642" s="572"/>
    </row>
    <row r="643" spans="1:26" ht="15.75" hidden="1" customHeight="1">
      <c r="A643" s="572"/>
      <c r="B643" s="572"/>
      <c r="C643" s="572"/>
      <c r="D643" s="572"/>
      <c r="E643" s="572"/>
      <c r="F643" s="572"/>
      <c r="G643" s="572"/>
      <c r="H643" s="572"/>
      <c r="I643" s="572"/>
      <c r="J643" s="572"/>
      <c r="K643" s="572"/>
      <c r="L643" s="572"/>
      <c r="M643" s="572"/>
      <c r="N643" s="572"/>
      <c r="O643" s="572"/>
      <c r="P643" s="572"/>
      <c r="Q643" s="572"/>
      <c r="R643" s="572"/>
      <c r="S643" s="572"/>
      <c r="T643" s="572"/>
      <c r="U643" s="572"/>
      <c r="V643" s="572"/>
      <c r="W643" s="572"/>
      <c r="X643" s="572"/>
      <c r="Y643" s="572"/>
      <c r="Z643" s="572"/>
    </row>
    <row r="644" spans="1:26" ht="15.75" hidden="1" customHeight="1">
      <c r="A644" s="572"/>
      <c r="B644" s="572"/>
      <c r="C644" s="572"/>
      <c r="D644" s="572"/>
      <c r="E644" s="572"/>
      <c r="F644" s="572"/>
      <c r="G644" s="572"/>
      <c r="H644" s="572"/>
      <c r="I644" s="572"/>
      <c r="J644" s="572"/>
      <c r="K644" s="572"/>
      <c r="L644" s="572"/>
      <c r="M644" s="572"/>
      <c r="N644" s="572"/>
      <c r="O644" s="572"/>
      <c r="P644" s="572"/>
      <c r="Q644" s="572"/>
      <c r="R644" s="572"/>
      <c r="S644" s="572"/>
      <c r="T644" s="572"/>
      <c r="U644" s="572"/>
      <c r="V644" s="572"/>
      <c r="W644" s="572"/>
      <c r="X644" s="572"/>
      <c r="Y644" s="572"/>
      <c r="Z644" s="572"/>
    </row>
    <row r="645" spans="1:26" ht="15.75" hidden="1" customHeight="1">
      <c r="A645" s="572"/>
      <c r="B645" s="572"/>
      <c r="C645" s="572"/>
      <c r="D645" s="572"/>
      <c r="E645" s="572"/>
      <c r="F645" s="572"/>
      <c r="G645" s="572"/>
      <c r="H645" s="572"/>
      <c r="I645" s="572"/>
      <c r="J645" s="572"/>
      <c r="K645" s="572"/>
      <c r="L645" s="572"/>
      <c r="M645" s="572"/>
      <c r="N645" s="572"/>
      <c r="O645" s="572"/>
      <c r="P645" s="572"/>
      <c r="Q645" s="572"/>
      <c r="R645" s="572"/>
      <c r="S645" s="572"/>
      <c r="T645" s="572"/>
      <c r="U645" s="572"/>
      <c r="V645" s="572"/>
      <c r="W645" s="572"/>
      <c r="X645" s="572"/>
      <c r="Y645" s="572"/>
      <c r="Z645" s="572"/>
    </row>
    <row r="646" spans="1:26" ht="15.75" hidden="1" customHeight="1">
      <c r="A646" s="572"/>
      <c r="B646" s="572"/>
      <c r="C646" s="572"/>
      <c r="D646" s="572"/>
      <c r="E646" s="572"/>
      <c r="F646" s="572"/>
      <c r="G646" s="572"/>
      <c r="H646" s="572"/>
      <c r="I646" s="572"/>
      <c r="J646" s="572"/>
      <c r="K646" s="572"/>
      <c r="L646" s="572"/>
      <c r="M646" s="572"/>
      <c r="N646" s="572"/>
      <c r="O646" s="572"/>
      <c r="P646" s="572"/>
      <c r="Q646" s="572"/>
      <c r="R646" s="572"/>
      <c r="S646" s="572"/>
      <c r="T646" s="572"/>
      <c r="U646" s="572"/>
      <c r="V646" s="572"/>
      <c r="W646" s="572"/>
      <c r="X646" s="572"/>
      <c r="Y646" s="572"/>
      <c r="Z646" s="572"/>
    </row>
    <row r="647" spans="1:26" ht="15.75" hidden="1" customHeight="1">
      <c r="A647" s="572"/>
      <c r="B647" s="572"/>
      <c r="C647" s="572"/>
      <c r="D647" s="572"/>
      <c r="E647" s="572"/>
      <c r="F647" s="572"/>
      <c r="G647" s="572"/>
      <c r="H647" s="572"/>
      <c r="I647" s="572"/>
      <c r="J647" s="572"/>
      <c r="K647" s="572"/>
      <c r="L647" s="572"/>
      <c r="M647" s="572"/>
      <c r="N647" s="572"/>
      <c r="O647" s="572"/>
      <c r="P647" s="572"/>
      <c r="Q647" s="572"/>
      <c r="R647" s="572"/>
      <c r="S647" s="572"/>
      <c r="T647" s="572"/>
      <c r="U647" s="572"/>
      <c r="V647" s="572"/>
      <c r="W647" s="572"/>
      <c r="X647" s="572"/>
      <c r="Y647" s="572"/>
      <c r="Z647" s="572"/>
    </row>
    <row r="648" spans="1:26" ht="15.75" hidden="1" customHeight="1">
      <c r="A648" s="572"/>
      <c r="B648" s="572"/>
      <c r="C648" s="572"/>
      <c r="D648" s="572"/>
      <c r="E648" s="572"/>
      <c r="F648" s="572"/>
      <c r="G648" s="572"/>
      <c r="H648" s="572"/>
      <c r="I648" s="572"/>
      <c r="J648" s="572"/>
      <c r="K648" s="572"/>
      <c r="L648" s="572"/>
      <c r="M648" s="572"/>
      <c r="N648" s="572"/>
      <c r="O648" s="572"/>
      <c r="P648" s="572"/>
      <c r="Q648" s="572"/>
      <c r="R648" s="572"/>
      <c r="S648" s="572"/>
      <c r="T648" s="572"/>
      <c r="U648" s="572"/>
      <c r="V648" s="572"/>
      <c r="W648" s="572"/>
      <c r="X648" s="572"/>
      <c r="Y648" s="572"/>
      <c r="Z648" s="572"/>
    </row>
    <row r="649" spans="1:26" ht="15.75" hidden="1" customHeight="1">
      <c r="A649" s="572"/>
      <c r="B649" s="572"/>
      <c r="C649" s="572"/>
      <c r="D649" s="572"/>
      <c r="E649" s="572"/>
      <c r="F649" s="572"/>
      <c r="G649" s="572"/>
      <c r="H649" s="572"/>
      <c r="I649" s="572"/>
      <c r="J649" s="572"/>
      <c r="K649" s="572"/>
      <c r="L649" s="572"/>
      <c r="M649" s="572"/>
      <c r="N649" s="572"/>
      <c r="O649" s="572"/>
      <c r="P649" s="572"/>
      <c r="Q649" s="572"/>
      <c r="R649" s="572"/>
      <c r="S649" s="572"/>
      <c r="T649" s="572"/>
      <c r="U649" s="572"/>
      <c r="V649" s="572"/>
      <c r="W649" s="572"/>
      <c r="X649" s="572"/>
      <c r="Y649" s="572"/>
      <c r="Z649" s="572"/>
    </row>
    <row r="650" spans="1:26" ht="15.75" hidden="1" customHeight="1">
      <c r="A650" s="572"/>
      <c r="B650" s="572"/>
      <c r="C650" s="572"/>
      <c r="D650" s="572"/>
      <c r="E650" s="572"/>
      <c r="F650" s="572"/>
      <c r="G650" s="572"/>
      <c r="H650" s="572"/>
      <c r="I650" s="572"/>
      <c r="J650" s="572"/>
      <c r="K650" s="572"/>
      <c r="L650" s="572"/>
      <c r="M650" s="572"/>
      <c r="N650" s="572"/>
      <c r="O650" s="572"/>
      <c r="P650" s="572"/>
      <c r="Q650" s="572"/>
      <c r="R650" s="572"/>
      <c r="S650" s="572"/>
      <c r="T650" s="572"/>
      <c r="U650" s="572"/>
      <c r="V650" s="572"/>
      <c r="W650" s="572"/>
      <c r="X650" s="572"/>
      <c r="Y650" s="572"/>
      <c r="Z650" s="572"/>
    </row>
    <row r="651" spans="1:26" ht="15.75" hidden="1" customHeight="1">
      <c r="A651" s="572"/>
      <c r="B651" s="572"/>
      <c r="C651" s="572"/>
      <c r="D651" s="572"/>
      <c r="E651" s="572"/>
      <c r="F651" s="572"/>
      <c r="G651" s="572"/>
      <c r="H651" s="572"/>
      <c r="I651" s="572"/>
      <c r="J651" s="572"/>
      <c r="K651" s="572"/>
      <c r="L651" s="572"/>
      <c r="M651" s="572"/>
      <c r="N651" s="572"/>
      <c r="O651" s="572"/>
      <c r="P651" s="572"/>
      <c r="Q651" s="572"/>
      <c r="R651" s="572"/>
      <c r="S651" s="572"/>
      <c r="T651" s="572"/>
      <c r="U651" s="572"/>
      <c r="V651" s="572"/>
      <c r="W651" s="572"/>
      <c r="X651" s="572"/>
      <c r="Y651" s="572"/>
      <c r="Z651" s="572"/>
    </row>
    <row r="652" spans="1:26" ht="15.75" hidden="1" customHeight="1">
      <c r="A652" s="572"/>
      <c r="B652" s="572"/>
      <c r="C652" s="572"/>
      <c r="D652" s="572"/>
      <c r="E652" s="572"/>
      <c r="F652" s="572"/>
      <c r="G652" s="572"/>
      <c r="H652" s="572"/>
      <c r="I652" s="572"/>
      <c r="J652" s="572"/>
      <c r="K652" s="572"/>
      <c r="L652" s="572"/>
      <c r="M652" s="572"/>
      <c r="N652" s="572"/>
      <c r="O652" s="572"/>
      <c r="P652" s="572"/>
      <c r="Q652" s="572"/>
      <c r="R652" s="572"/>
      <c r="S652" s="572"/>
      <c r="T652" s="572"/>
      <c r="U652" s="572"/>
      <c r="V652" s="572"/>
      <c r="W652" s="572"/>
      <c r="X652" s="572"/>
      <c r="Y652" s="572"/>
      <c r="Z652" s="572"/>
    </row>
    <row r="653" spans="1:26" ht="15.75" hidden="1" customHeight="1">
      <c r="A653" s="572"/>
      <c r="B653" s="572"/>
      <c r="C653" s="572"/>
      <c r="D653" s="572"/>
      <c r="E653" s="572"/>
      <c r="F653" s="572"/>
      <c r="G653" s="572"/>
      <c r="H653" s="572"/>
      <c r="I653" s="572"/>
      <c r="J653" s="572"/>
      <c r="K653" s="572"/>
      <c r="L653" s="572"/>
      <c r="M653" s="572"/>
      <c r="N653" s="572"/>
      <c r="O653" s="572"/>
      <c r="P653" s="572"/>
      <c r="Q653" s="572"/>
      <c r="R653" s="572"/>
      <c r="S653" s="572"/>
      <c r="T653" s="572"/>
      <c r="U653" s="572"/>
      <c r="V653" s="572"/>
      <c r="W653" s="572"/>
      <c r="X653" s="572"/>
      <c r="Y653" s="572"/>
      <c r="Z653" s="572"/>
    </row>
    <row r="654" spans="1:26" ht="15.75" hidden="1" customHeight="1">
      <c r="A654" s="572"/>
      <c r="B654" s="572"/>
      <c r="C654" s="572"/>
      <c r="D654" s="572"/>
      <c r="E654" s="572"/>
      <c r="F654" s="572"/>
      <c r="G654" s="572"/>
      <c r="H654" s="572"/>
      <c r="I654" s="572"/>
      <c r="J654" s="572"/>
      <c r="K654" s="572"/>
      <c r="L654" s="572"/>
      <c r="M654" s="572"/>
      <c r="N654" s="572"/>
      <c r="O654" s="572"/>
      <c r="P654" s="572"/>
      <c r="Q654" s="572"/>
      <c r="R654" s="572"/>
      <c r="S654" s="572"/>
      <c r="T654" s="572"/>
      <c r="U654" s="572"/>
      <c r="V654" s="572"/>
      <c r="W654" s="572"/>
      <c r="X654" s="572"/>
      <c r="Y654" s="572"/>
      <c r="Z654" s="572"/>
    </row>
    <row r="655" spans="1:26" ht="15.75" hidden="1" customHeight="1">
      <c r="A655" s="572"/>
      <c r="B655" s="572"/>
      <c r="C655" s="572"/>
      <c r="D655" s="572"/>
      <c r="E655" s="572"/>
      <c r="F655" s="572"/>
      <c r="G655" s="572"/>
      <c r="H655" s="572"/>
      <c r="I655" s="572"/>
      <c r="J655" s="572"/>
      <c r="K655" s="572"/>
      <c r="L655" s="572"/>
      <c r="M655" s="572"/>
      <c r="N655" s="572"/>
      <c r="O655" s="572"/>
      <c r="P655" s="572"/>
      <c r="Q655" s="572"/>
      <c r="R655" s="572"/>
      <c r="S655" s="572"/>
      <c r="T655" s="572"/>
      <c r="U655" s="572"/>
      <c r="V655" s="572"/>
      <c r="W655" s="572"/>
      <c r="X655" s="572"/>
      <c r="Y655" s="572"/>
      <c r="Z655" s="572"/>
    </row>
    <row r="656" spans="1:26" ht="15.75" hidden="1" customHeight="1">
      <c r="A656" s="572"/>
      <c r="B656" s="572"/>
      <c r="C656" s="572"/>
      <c r="D656" s="572"/>
      <c r="E656" s="572"/>
      <c r="F656" s="572"/>
      <c r="G656" s="572"/>
      <c r="H656" s="572"/>
      <c r="I656" s="572"/>
      <c r="J656" s="572"/>
      <c r="K656" s="572"/>
      <c r="L656" s="572"/>
      <c r="M656" s="572"/>
      <c r="N656" s="572"/>
      <c r="O656" s="572"/>
      <c r="P656" s="572"/>
      <c r="Q656" s="572"/>
      <c r="R656" s="572"/>
      <c r="S656" s="572"/>
      <c r="T656" s="572"/>
      <c r="U656" s="572"/>
      <c r="V656" s="572"/>
      <c r="W656" s="572"/>
      <c r="X656" s="572"/>
      <c r="Y656" s="572"/>
      <c r="Z656" s="572"/>
    </row>
    <row r="657" spans="1:26" ht="15.75" hidden="1" customHeight="1">
      <c r="A657" s="572"/>
      <c r="B657" s="572"/>
      <c r="C657" s="572"/>
      <c r="D657" s="572"/>
      <c r="E657" s="572"/>
      <c r="F657" s="572"/>
      <c r="G657" s="572"/>
      <c r="H657" s="572"/>
      <c r="I657" s="572"/>
      <c r="J657" s="572"/>
      <c r="K657" s="572"/>
      <c r="L657" s="572"/>
      <c r="M657" s="572"/>
      <c r="N657" s="572"/>
      <c r="O657" s="572"/>
      <c r="P657" s="572"/>
      <c r="Q657" s="572"/>
      <c r="R657" s="572"/>
      <c r="S657" s="572"/>
      <c r="T657" s="572"/>
      <c r="U657" s="572"/>
      <c r="V657" s="572"/>
      <c r="W657" s="572"/>
      <c r="X657" s="572"/>
      <c r="Y657" s="572"/>
      <c r="Z657" s="572"/>
    </row>
    <row r="658" spans="1:26" ht="15.75" hidden="1" customHeight="1">
      <c r="A658" s="572"/>
      <c r="B658" s="572"/>
      <c r="C658" s="572"/>
      <c r="D658" s="572"/>
      <c r="E658" s="572"/>
      <c r="F658" s="572"/>
      <c r="G658" s="572"/>
      <c r="H658" s="572"/>
      <c r="I658" s="572"/>
      <c r="J658" s="572"/>
      <c r="K658" s="572"/>
      <c r="L658" s="572"/>
      <c r="M658" s="572"/>
      <c r="N658" s="572"/>
      <c r="O658" s="572"/>
      <c r="P658" s="572"/>
      <c r="Q658" s="572"/>
      <c r="R658" s="572"/>
      <c r="S658" s="572"/>
      <c r="T658" s="572"/>
      <c r="U658" s="572"/>
      <c r="V658" s="572"/>
      <c r="W658" s="572"/>
      <c r="X658" s="572"/>
      <c r="Y658" s="572"/>
      <c r="Z658" s="572"/>
    </row>
    <row r="659" spans="1:26" ht="15.75" hidden="1" customHeight="1">
      <c r="A659" s="572"/>
      <c r="B659" s="572"/>
      <c r="C659" s="572"/>
      <c r="D659" s="572"/>
      <c r="E659" s="572"/>
      <c r="F659" s="572"/>
      <c r="G659" s="572"/>
      <c r="H659" s="572"/>
      <c r="I659" s="572"/>
      <c r="J659" s="572"/>
      <c r="K659" s="572"/>
      <c r="L659" s="572"/>
      <c r="M659" s="572"/>
      <c r="N659" s="572"/>
      <c r="O659" s="572"/>
      <c r="P659" s="572"/>
      <c r="Q659" s="572"/>
      <c r="R659" s="572"/>
      <c r="S659" s="572"/>
      <c r="T659" s="572"/>
      <c r="U659" s="572"/>
      <c r="V659" s="572"/>
      <c r="W659" s="572"/>
      <c r="X659" s="572"/>
      <c r="Y659" s="572"/>
      <c r="Z659" s="572"/>
    </row>
    <row r="660" spans="1:26" ht="15.75" hidden="1" customHeight="1">
      <c r="A660" s="572"/>
      <c r="B660" s="572"/>
      <c r="C660" s="572"/>
      <c r="D660" s="572"/>
      <c r="E660" s="572"/>
      <c r="F660" s="572"/>
      <c r="G660" s="572"/>
      <c r="H660" s="572"/>
      <c r="I660" s="572"/>
      <c r="J660" s="572"/>
      <c r="K660" s="572"/>
      <c r="L660" s="572"/>
      <c r="M660" s="572"/>
      <c r="N660" s="572"/>
      <c r="O660" s="572"/>
      <c r="P660" s="572"/>
      <c r="Q660" s="572"/>
      <c r="R660" s="572"/>
      <c r="S660" s="572"/>
      <c r="T660" s="572"/>
      <c r="U660" s="572"/>
      <c r="V660" s="572"/>
      <c r="W660" s="572"/>
      <c r="X660" s="572"/>
      <c r="Y660" s="572"/>
      <c r="Z660" s="572"/>
    </row>
    <row r="661" spans="1:26" ht="15.75" hidden="1" customHeight="1">
      <c r="A661" s="572"/>
      <c r="B661" s="572"/>
      <c r="C661" s="572"/>
      <c r="D661" s="572"/>
      <c r="E661" s="572"/>
      <c r="F661" s="572"/>
      <c r="G661" s="572"/>
      <c r="H661" s="572"/>
      <c r="I661" s="572"/>
      <c r="J661" s="572"/>
      <c r="K661" s="572"/>
      <c r="L661" s="572"/>
      <c r="M661" s="572"/>
      <c r="N661" s="572"/>
      <c r="O661" s="572"/>
      <c r="P661" s="572"/>
      <c r="Q661" s="572"/>
      <c r="R661" s="572"/>
      <c r="S661" s="572"/>
      <c r="T661" s="572"/>
      <c r="U661" s="572"/>
      <c r="V661" s="572"/>
      <c r="W661" s="572"/>
      <c r="X661" s="572"/>
      <c r="Y661" s="572"/>
      <c r="Z661" s="572"/>
    </row>
    <row r="662" spans="1:26" ht="15.75" hidden="1" customHeight="1">
      <c r="A662" s="572"/>
      <c r="B662" s="572"/>
      <c r="C662" s="572"/>
      <c r="D662" s="572"/>
      <c r="E662" s="572"/>
      <c r="F662" s="572"/>
      <c r="G662" s="572"/>
      <c r="H662" s="572"/>
      <c r="I662" s="572"/>
      <c r="J662" s="572"/>
      <c r="K662" s="572"/>
      <c r="L662" s="572"/>
      <c r="M662" s="572"/>
      <c r="N662" s="572"/>
      <c r="O662" s="572"/>
      <c r="P662" s="572"/>
      <c r="Q662" s="572"/>
      <c r="R662" s="572"/>
      <c r="S662" s="572"/>
      <c r="T662" s="572"/>
      <c r="U662" s="572"/>
      <c r="V662" s="572"/>
      <c r="W662" s="572"/>
      <c r="X662" s="572"/>
      <c r="Y662" s="572"/>
      <c r="Z662" s="572"/>
    </row>
    <row r="663" spans="1:26" ht="15.75" hidden="1" customHeight="1">
      <c r="A663" s="572"/>
      <c r="B663" s="572"/>
      <c r="C663" s="572"/>
      <c r="D663" s="572"/>
      <c r="E663" s="572"/>
      <c r="F663" s="572"/>
      <c r="G663" s="572"/>
      <c r="H663" s="572"/>
      <c r="I663" s="572"/>
      <c r="J663" s="572"/>
      <c r="K663" s="572"/>
      <c r="L663" s="572"/>
      <c r="M663" s="572"/>
      <c r="N663" s="572"/>
      <c r="O663" s="572"/>
      <c r="P663" s="572"/>
      <c r="Q663" s="572"/>
      <c r="R663" s="572"/>
      <c r="S663" s="572"/>
      <c r="T663" s="572"/>
      <c r="U663" s="572"/>
      <c r="V663" s="572"/>
      <c r="W663" s="572"/>
      <c r="X663" s="572"/>
      <c r="Y663" s="572"/>
      <c r="Z663" s="572"/>
    </row>
    <row r="664" spans="1:26" ht="15.75" hidden="1" customHeight="1">
      <c r="A664" s="572"/>
      <c r="B664" s="572"/>
      <c r="C664" s="572"/>
      <c r="D664" s="572"/>
      <c r="E664" s="572"/>
      <c r="F664" s="572"/>
      <c r="G664" s="572"/>
      <c r="H664" s="572"/>
      <c r="I664" s="572"/>
      <c r="J664" s="572"/>
      <c r="K664" s="572"/>
      <c r="L664" s="572"/>
      <c r="M664" s="572"/>
      <c r="N664" s="572"/>
      <c r="O664" s="572"/>
      <c r="P664" s="572"/>
      <c r="Q664" s="572"/>
      <c r="R664" s="572"/>
      <c r="S664" s="572"/>
      <c r="T664" s="572"/>
      <c r="U664" s="572"/>
      <c r="V664" s="572"/>
      <c r="W664" s="572"/>
      <c r="X664" s="572"/>
      <c r="Y664" s="572"/>
      <c r="Z664" s="572"/>
    </row>
    <row r="665" spans="1:26" ht="15.75" hidden="1" customHeight="1">
      <c r="A665" s="572"/>
      <c r="B665" s="572"/>
      <c r="C665" s="572"/>
      <c r="D665" s="572"/>
      <c r="E665" s="572"/>
      <c r="F665" s="572"/>
      <c r="G665" s="572"/>
      <c r="H665" s="572"/>
      <c r="I665" s="572"/>
      <c r="J665" s="572"/>
      <c r="K665" s="572"/>
      <c r="L665" s="572"/>
      <c r="M665" s="572"/>
      <c r="N665" s="572"/>
      <c r="O665" s="572"/>
      <c r="P665" s="572"/>
      <c r="Q665" s="572"/>
      <c r="R665" s="572"/>
      <c r="S665" s="572"/>
      <c r="T665" s="572"/>
      <c r="U665" s="572"/>
      <c r="V665" s="572"/>
      <c r="W665" s="572"/>
      <c r="X665" s="572"/>
      <c r="Y665" s="572"/>
      <c r="Z665" s="572"/>
    </row>
    <row r="666" spans="1:26" ht="15.75" hidden="1" customHeight="1">
      <c r="A666" s="572"/>
      <c r="B666" s="572"/>
      <c r="C666" s="572"/>
      <c r="D666" s="572"/>
      <c r="E666" s="572"/>
      <c r="F666" s="572"/>
      <c r="G666" s="572"/>
      <c r="H666" s="572"/>
      <c r="I666" s="572"/>
      <c r="J666" s="572"/>
      <c r="K666" s="572"/>
      <c r="L666" s="572"/>
      <c r="M666" s="572"/>
      <c r="N666" s="572"/>
      <c r="O666" s="572"/>
      <c r="P666" s="572"/>
      <c r="Q666" s="572"/>
      <c r="R666" s="572"/>
      <c r="S666" s="572"/>
      <c r="T666" s="572"/>
      <c r="U666" s="572"/>
      <c r="V666" s="572"/>
      <c r="W666" s="572"/>
      <c r="X666" s="572"/>
      <c r="Y666" s="572"/>
      <c r="Z666" s="572"/>
    </row>
    <row r="667" spans="1:26" ht="15.75" hidden="1" customHeight="1">
      <c r="A667" s="572"/>
      <c r="B667" s="572"/>
      <c r="C667" s="572"/>
      <c r="D667" s="572"/>
      <c r="E667" s="572"/>
      <c r="F667" s="572"/>
      <c r="G667" s="572"/>
      <c r="H667" s="572"/>
      <c r="I667" s="572"/>
      <c r="J667" s="572"/>
      <c r="K667" s="572"/>
      <c r="L667" s="572"/>
      <c r="M667" s="572"/>
      <c r="N667" s="572"/>
      <c r="O667" s="572"/>
      <c r="P667" s="572"/>
      <c r="Q667" s="572"/>
      <c r="R667" s="572"/>
      <c r="S667" s="572"/>
      <c r="T667" s="572"/>
      <c r="U667" s="572"/>
      <c r="V667" s="572"/>
      <c r="W667" s="572"/>
      <c r="X667" s="572"/>
      <c r="Y667" s="572"/>
      <c r="Z667" s="572"/>
    </row>
    <row r="668" spans="1:26" ht="15.75" hidden="1" customHeight="1">
      <c r="A668" s="572"/>
      <c r="B668" s="572"/>
      <c r="C668" s="572"/>
      <c r="D668" s="572"/>
      <c r="E668" s="572"/>
      <c r="F668" s="572"/>
      <c r="G668" s="572"/>
      <c r="H668" s="572"/>
      <c r="I668" s="572"/>
      <c r="J668" s="572"/>
      <c r="K668" s="572"/>
      <c r="L668" s="572"/>
      <c r="M668" s="572"/>
      <c r="N668" s="572"/>
      <c r="O668" s="572"/>
      <c r="P668" s="572"/>
      <c r="Q668" s="572"/>
      <c r="R668" s="572"/>
      <c r="S668" s="572"/>
      <c r="T668" s="572"/>
      <c r="U668" s="572"/>
      <c r="V668" s="572"/>
      <c r="W668" s="572"/>
      <c r="X668" s="572"/>
      <c r="Y668" s="572"/>
      <c r="Z668" s="572"/>
    </row>
    <row r="669" spans="1:26" ht="15.75" hidden="1" customHeight="1">
      <c r="A669" s="572"/>
      <c r="B669" s="572"/>
      <c r="C669" s="572"/>
      <c r="D669" s="572"/>
      <c r="E669" s="572"/>
      <c r="F669" s="572"/>
      <c r="G669" s="572"/>
      <c r="H669" s="572"/>
      <c r="I669" s="572"/>
      <c r="J669" s="572"/>
      <c r="K669" s="572"/>
      <c r="L669" s="572"/>
      <c r="M669" s="572"/>
      <c r="N669" s="572"/>
      <c r="O669" s="572"/>
      <c r="P669" s="572"/>
      <c r="Q669" s="572"/>
      <c r="R669" s="572"/>
      <c r="S669" s="572"/>
      <c r="T669" s="572"/>
      <c r="U669" s="572"/>
      <c r="V669" s="572"/>
      <c r="W669" s="572"/>
      <c r="X669" s="572"/>
      <c r="Y669" s="572"/>
      <c r="Z669" s="572"/>
    </row>
    <row r="670" spans="1:26" ht="15.75" hidden="1" customHeight="1">
      <c r="A670" s="572"/>
      <c r="B670" s="572"/>
      <c r="C670" s="572"/>
      <c r="D670" s="572"/>
      <c r="E670" s="572"/>
      <c r="F670" s="572"/>
      <c r="G670" s="572"/>
      <c r="H670" s="572"/>
      <c r="I670" s="572"/>
      <c r="J670" s="572"/>
      <c r="K670" s="572"/>
      <c r="L670" s="572"/>
      <c r="M670" s="572"/>
      <c r="N670" s="572"/>
      <c r="O670" s="572"/>
      <c r="P670" s="572"/>
      <c r="Q670" s="572"/>
      <c r="R670" s="572"/>
      <c r="S670" s="572"/>
      <c r="T670" s="572"/>
      <c r="U670" s="572"/>
      <c r="V670" s="572"/>
      <c r="W670" s="572"/>
      <c r="X670" s="572"/>
      <c r="Y670" s="572"/>
      <c r="Z670" s="572"/>
    </row>
    <row r="671" spans="1:26" ht="15.75" hidden="1" customHeight="1">
      <c r="A671" s="572"/>
      <c r="B671" s="572"/>
      <c r="C671" s="572"/>
      <c r="D671" s="572"/>
      <c r="E671" s="572"/>
      <c r="F671" s="572"/>
      <c r="G671" s="572"/>
      <c r="H671" s="572"/>
      <c r="I671" s="572"/>
      <c r="J671" s="572"/>
      <c r="K671" s="572"/>
      <c r="L671" s="572"/>
      <c r="M671" s="572"/>
      <c r="N671" s="572"/>
      <c r="O671" s="572"/>
      <c r="P671" s="572"/>
      <c r="Q671" s="572"/>
      <c r="R671" s="572"/>
      <c r="S671" s="572"/>
      <c r="T671" s="572"/>
      <c r="U671" s="572"/>
      <c r="V671" s="572"/>
      <c r="W671" s="572"/>
      <c r="X671" s="572"/>
      <c r="Y671" s="572"/>
      <c r="Z671" s="572"/>
    </row>
    <row r="672" spans="1:26" ht="15.75" hidden="1" customHeight="1">
      <c r="A672" s="572"/>
      <c r="B672" s="572"/>
      <c r="C672" s="572"/>
      <c r="D672" s="572"/>
      <c r="E672" s="572"/>
      <c r="F672" s="572"/>
      <c r="G672" s="572"/>
      <c r="H672" s="572"/>
      <c r="I672" s="572"/>
      <c r="J672" s="572"/>
      <c r="K672" s="572"/>
      <c r="L672" s="572"/>
      <c r="M672" s="572"/>
      <c r="N672" s="572"/>
      <c r="O672" s="572"/>
      <c r="P672" s="572"/>
      <c r="Q672" s="572"/>
      <c r="R672" s="572"/>
      <c r="S672" s="572"/>
      <c r="T672" s="572"/>
      <c r="U672" s="572"/>
      <c r="V672" s="572"/>
      <c r="W672" s="572"/>
      <c r="X672" s="572"/>
      <c r="Y672" s="572"/>
      <c r="Z672" s="572"/>
    </row>
    <row r="673" spans="1:26" ht="15.75" hidden="1" customHeight="1">
      <c r="A673" s="572"/>
      <c r="B673" s="572"/>
      <c r="C673" s="572"/>
      <c r="D673" s="572"/>
      <c r="E673" s="572"/>
      <c r="F673" s="572"/>
      <c r="G673" s="572"/>
      <c r="H673" s="572"/>
      <c r="I673" s="572"/>
      <c r="J673" s="572"/>
      <c r="K673" s="572"/>
      <c r="L673" s="572"/>
      <c r="M673" s="572"/>
      <c r="N673" s="572"/>
      <c r="O673" s="572"/>
      <c r="P673" s="572"/>
      <c r="Q673" s="572"/>
      <c r="R673" s="572"/>
      <c r="S673" s="572"/>
      <c r="T673" s="572"/>
      <c r="U673" s="572"/>
      <c r="V673" s="572"/>
      <c r="W673" s="572"/>
      <c r="X673" s="572"/>
      <c r="Y673" s="572"/>
      <c r="Z673" s="572"/>
    </row>
    <row r="674" spans="1:26" ht="15.75" hidden="1" customHeight="1">
      <c r="A674" s="572"/>
      <c r="B674" s="572"/>
      <c r="C674" s="572"/>
      <c r="D674" s="572"/>
      <c r="E674" s="572"/>
      <c r="F674" s="572"/>
      <c r="G674" s="572"/>
      <c r="H674" s="572"/>
      <c r="I674" s="572"/>
      <c r="J674" s="572"/>
      <c r="K674" s="572"/>
      <c r="L674" s="572"/>
      <c r="M674" s="572"/>
      <c r="N674" s="572"/>
      <c r="O674" s="572"/>
      <c r="P674" s="572"/>
      <c r="Q674" s="572"/>
      <c r="R674" s="572"/>
      <c r="S674" s="572"/>
      <c r="T674" s="572"/>
      <c r="U674" s="572"/>
      <c r="V674" s="572"/>
      <c r="W674" s="572"/>
      <c r="X674" s="572"/>
      <c r="Y674" s="572"/>
      <c r="Z674" s="572"/>
    </row>
    <row r="675" spans="1:26" ht="15.75" hidden="1" customHeight="1">
      <c r="A675" s="572"/>
      <c r="B675" s="572"/>
      <c r="C675" s="572"/>
      <c r="D675" s="572"/>
      <c r="E675" s="572"/>
      <c r="F675" s="572"/>
      <c r="G675" s="572"/>
      <c r="H675" s="572"/>
      <c r="I675" s="572"/>
      <c r="J675" s="572"/>
      <c r="K675" s="572"/>
      <c r="L675" s="572"/>
      <c r="M675" s="572"/>
      <c r="N675" s="572"/>
      <c r="O675" s="572"/>
      <c r="P675" s="572"/>
      <c r="Q675" s="572"/>
      <c r="R675" s="572"/>
      <c r="S675" s="572"/>
      <c r="T675" s="572"/>
      <c r="U675" s="572"/>
      <c r="V675" s="572"/>
      <c r="W675" s="572"/>
      <c r="X675" s="572"/>
      <c r="Y675" s="572"/>
      <c r="Z675" s="572"/>
    </row>
    <row r="676" spans="1:26" ht="15.75" hidden="1" customHeight="1">
      <c r="A676" s="572"/>
      <c r="B676" s="572"/>
      <c r="C676" s="572"/>
      <c r="D676" s="572"/>
      <c r="E676" s="572"/>
      <c r="F676" s="572"/>
      <c r="G676" s="572"/>
      <c r="H676" s="572"/>
      <c r="I676" s="572"/>
      <c r="J676" s="572"/>
      <c r="K676" s="572"/>
      <c r="L676" s="572"/>
      <c r="M676" s="572"/>
      <c r="N676" s="572"/>
      <c r="O676" s="572"/>
      <c r="P676" s="572"/>
      <c r="Q676" s="572"/>
      <c r="R676" s="572"/>
      <c r="S676" s="572"/>
      <c r="T676" s="572"/>
      <c r="U676" s="572"/>
      <c r="V676" s="572"/>
      <c r="W676" s="572"/>
      <c r="X676" s="572"/>
      <c r="Y676" s="572"/>
      <c r="Z676" s="572"/>
    </row>
    <row r="677" spans="1:26" ht="15.75" hidden="1" customHeight="1">
      <c r="A677" s="572"/>
      <c r="B677" s="572"/>
      <c r="C677" s="572"/>
      <c r="D677" s="572"/>
      <c r="E677" s="572"/>
      <c r="F677" s="572"/>
      <c r="G677" s="572"/>
      <c r="H677" s="572"/>
      <c r="I677" s="572"/>
      <c r="J677" s="572"/>
      <c r="K677" s="572"/>
      <c r="L677" s="572"/>
      <c r="M677" s="572"/>
      <c r="N677" s="572"/>
      <c r="O677" s="572"/>
      <c r="P677" s="572"/>
      <c r="Q677" s="572"/>
      <c r="R677" s="572"/>
      <c r="S677" s="572"/>
      <c r="T677" s="572"/>
      <c r="U677" s="572"/>
      <c r="V677" s="572"/>
      <c r="W677" s="572"/>
      <c r="X677" s="572"/>
      <c r="Y677" s="572"/>
      <c r="Z677" s="572"/>
    </row>
    <row r="678" spans="1:26" ht="15.75" hidden="1" customHeight="1">
      <c r="A678" s="572"/>
      <c r="B678" s="572"/>
      <c r="C678" s="572"/>
      <c r="D678" s="572"/>
      <c r="E678" s="572"/>
      <c r="F678" s="572"/>
      <c r="G678" s="572"/>
      <c r="H678" s="572"/>
      <c r="I678" s="572"/>
      <c r="J678" s="572"/>
      <c r="K678" s="572"/>
      <c r="L678" s="572"/>
      <c r="M678" s="572"/>
      <c r="N678" s="572"/>
      <c r="O678" s="572"/>
      <c r="P678" s="572"/>
      <c r="Q678" s="572"/>
      <c r="R678" s="572"/>
      <c r="S678" s="572"/>
      <c r="T678" s="572"/>
      <c r="U678" s="572"/>
      <c r="V678" s="572"/>
      <c r="W678" s="572"/>
      <c r="X678" s="572"/>
      <c r="Y678" s="572"/>
      <c r="Z678" s="572"/>
    </row>
    <row r="679" spans="1:26" ht="15.75" hidden="1" customHeight="1">
      <c r="A679" s="572"/>
      <c r="B679" s="572"/>
      <c r="C679" s="572"/>
      <c r="D679" s="572"/>
      <c r="E679" s="572"/>
      <c r="F679" s="572"/>
      <c r="G679" s="572"/>
      <c r="H679" s="572"/>
      <c r="I679" s="572"/>
      <c r="J679" s="572"/>
      <c r="K679" s="572"/>
      <c r="L679" s="572"/>
      <c r="M679" s="572"/>
      <c r="N679" s="572"/>
      <c r="O679" s="572"/>
      <c r="P679" s="572"/>
      <c r="Q679" s="572"/>
      <c r="R679" s="572"/>
      <c r="S679" s="572"/>
      <c r="T679" s="572"/>
      <c r="U679" s="572"/>
      <c r="V679" s="572"/>
      <c r="W679" s="572"/>
      <c r="X679" s="572"/>
      <c r="Y679" s="572"/>
      <c r="Z679" s="572"/>
    </row>
    <row r="680" spans="1:26" ht="15.75" hidden="1" customHeight="1">
      <c r="A680" s="572"/>
      <c r="B680" s="572"/>
      <c r="C680" s="572"/>
      <c r="D680" s="572"/>
      <c r="E680" s="572"/>
      <c r="F680" s="572"/>
      <c r="G680" s="572"/>
      <c r="H680" s="572"/>
      <c r="I680" s="572"/>
      <c r="J680" s="572"/>
      <c r="K680" s="572"/>
      <c r="L680" s="572"/>
      <c r="M680" s="572"/>
      <c r="N680" s="572"/>
      <c r="O680" s="572"/>
      <c r="P680" s="572"/>
      <c r="Q680" s="572"/>
      <c r="R680" s="572"/>
      <c r="S680" s="572"/>
      <c r="T680" s="572"/>
      <c r="U680" s="572"/>
      <c r="V680" s="572"/>
      <c r="W680" s="572"/>
      <c r="X680" s="572"/>
      <c r="Y680" s="572"/>
      <c r="Z680" s="572"/>
    </row>
    <row r="681" spans="1:26" ht="15.75" hidden="1" customHeight="1">
      <c r="A681" s="572"/>
      <c r="B681" s="572"/>
      <c r="C681" s="572"/>
      <c r="D681" s="572"/>
      <c r="E681" s="572"/>
      <c r="F681" s="572"/>
      <c r="G681" s="572"/>
      <c r="H681" s="572"/>
      <c r="I681" s="572"/>
      <c r="J681" s="572"/>
      <c r="K681" s="572"/>
      <c r="L681" s="572"/>
      <c r="M681" s="572"/>
      <c r="N681" s="572"/>
      <c r="O681" s="572"/>
      <c r="P681" s="572"/>
      <c r="Q681" s="572"/>
      <c r="R681" s="572"/>
      <c r="S681" s="572"/>
      <c r="T681" s="572"/>
      <c r="U681" s="572"/>
      <c r="V681" s="572"/>
      <c r="W681" s="572"/>
      <c r="X681" s="572"/>
      <c r="Y681" s="572"/>
      <c r="Z681" s="572"/>
    </row>
    <row r="682" spans="1:26" ht="15.75" hidden="1" customHeight="1">
      <c r="A682" s="572"/>
      <c r="B682" s="572"/>
      <c r="C682" s="572"/>
      <c r="D682" s="572"/>
      <c r="E682" s="572"/>
      <c r="F682" s="572"/>
      <c r="G682" s="572"/>
      <c r="H682" s="572"/>
      <c r="I682" s="572"/>
      <c r="J682" s="572"/>
      <c r="K682" s="572"/>
      <c r="L682" s="572"/>
      <c r="M682" s="572"/>
      <c r="N682" s="572"/>
      <c r="O682" s="572"/>
      <c r="P682" s="572"/>
      <c r="Q682" s="572"/>
      <c r="R682" s="572"/>
      <c r="S682" s="572"/>
      <c r="T682" s="572"/>
      <c r="U682" s="572"/>
      <c r="V682" s="572"/>
      <c r="W682" s="572"/>
      <c r="X682" s="572"/>
      <c r="Y682" s="572"/>
      <c r="Z682" s="572"/>
    </row>
    <row r="683" spans="1:26" ht="15.75" hidden="1" customHeight="1">
      <c r="A683" s="572"/>
      <c r="B683" s="572"/>
      <c r="C683" s="572"/>
      <c r="D683" s="572"/>
      <c r="E683" s="572"/>
      <c r="F683" s="572"/>
      <c r="G683" s="572"/>
      <c r="H683" s="572"/>
      <c r="I683" s="572"/>
      <c r="J683" s="572"/>
      <c r="K683" s="572"/>
      <c r="L683" s="572"/>
      <c r="M683" s="572"/>
      <c r="N683" s="572"/>
      <c r="O683" s="572"/>
      <c r="P683" s="572"/>
      <c r="Q683" s="572"/>
      <c r="R683" s="572"/>
      <c r="S683" s="572"/>
      <c r="T683" s="572"/>
      <c r="U683" s="572"/>
      <c r="V683" s="572"/>
      <c r="W683" s="572"/>
      <c r="X683" s="572"/>
      <c r="Y683" s="572"/>
      <c r="Z683" s="572"/>
    </row>
    <row r="684" spans="1:26" ht="15.75" hidden="1" customHeight="1">
      <c r="A684" s="572"/>
      <c r="B684" s="572"/>
      <c r="C684" s="572"/>
      <c r="D684" s="572"/>
      <c r="E684" s="572"/>
      <c r="F684" s="572"/>
      <c r="G684" s="572"/>
      <c r="H684" s="572"/>
      <c r="I684" s="572"/>
      <c r="J684" s="572"/>
      <c r="K684" s="572"/>
      <c r="L684" s="572"/>
      <c r="M684" s="572"/>
      <c r="N684" s="572"/>
      <c r="O684" s="572"/>
      <c r="P684" s="572"/>
      <c r="Q684" s="572"/>
      <c r="R684" s="572"/>
      <c r="S684" s="572"/>
      <c r="T684" s="572"/>
      <c r="U684" s="572"/>
      <c r="V684" s="572"/>
      <c r="W684" s="572"/>
      <c r="X684" s="572"/>
      <c r="Y684" s="572"/>
      <c r="Z684" s="572"/>
    </row>
    <row r="685" spans="1:26" ht="15.75" hidden="1" customHeight="1">
      <c r="A685" s="572"/>
      <c r="B685" s="572"/>
      <c r="C685" s="572"/>
      <c r="D685" s="572"/>
      <c r="E685" s="572"/>
      <c r="F685" s="572"/>
      <c r="G685" s="572"/>
      <c r="H685" s="572"/>
      <c r="I685" s="572"/>
      <c r="J685" s="572"/>
      <c r="K685" s="572"/>
      <c r="L685" s="572"/>
      <c r="M685" s="572"/>
      <c r="N685" s="572"/>
      <c r="O685" s="572"/>
      <c r="P685" s="572"/>
      <c r="Q685" s="572"/>
      <c r="R685" s="572"/>
      <c r="S685" s="572"/>
      <c r="T685" s="572"/>
      <c r="U685" s="572"/>
      <c r="V685" s="572"/>
      <c r="W685" s="572"/>
      <c r="X685" s="572"/>
      <c r="Y685" s="572"/>
      <c r="Z685" s="572"/>
    </row>
    <row r="686" spans="1:26" ht="15.75" hidden="1" customHeight="1">
      <c r="A686" s="572"/>
      <c r="B686" s="572"/>
      <c r="C686" s="572"/>
      <c r="D686" s="572"/>
      <c r="E686" s="572"/>
      <c r="F686" s="572"/>
      <c r="G686" s="572"/>
      <c r="H686" s="572"/>
      <c r="I686" s="572"/>
      <c r="J686" s="572"/>
      <c r="K686" s="572"/>
      <c r="L686" s="572"/>
      <c r="M686" s="572"/>
      <c r="N686" s="572"/>
      <c r="O686" s="572"/>
      <c r="P686" s="572"/>
      <c r="Q686" s="572"/>
      <c r="R686" s="572"/>
      <c r="S686" s="572"/>
      <c r="T686" s="572"/>
      <c r="U686" s="572"/>
      <c r="V686" s="572"/>
      <c r="W686" s="572"/>
      <c r="X686" s="572"/>
      <c r="Y686" s="572"/>
      <c r="Z686" s="572"/>
    </row>
    <row r="687" spans="1:26" ht="15.75" hidden="1" customHeight="1">
      <c r="A687" s="572"/>
      <c r="B687" s="572"/>
      <c r="C687" s="572"/>
      <c r="D687" s="572"/>
      <c r="E687" s="572"/>
      <c r="F687" s="572"/>
      <c r="G687" s="572"/>
      <c r="H687" s="572"/>
      <c r="I687" s="572"/>
      <c r="J687" s="572"/>
      <c r="K687" s="572"/>
      <c r="L687" s="572"/>
      <c r="M687" s="572"/>
      <c r="N687" s="572"/>
      <c r="O687" s="572"/>
      <c r="P687" s="572"/>
      <c r="Q687" s="572"/>
      <c r="R687" s="572"/>
      <c r="S687" s="572"/>
      <c r="T687" s="572"/>
      <c r="U687" s="572"/>
      <c r="V687" s="572"/>
      <c r="W687" s="572"/>
      <c r="X687" s="572"/>
      <c r="Y687" s="572"/>
      <c r="Z687" s="572"/>
    </row>
    <row r="688" spans="1:26" ht="15.75" hidden="1" customHeight="1">
      <c r="A688" s="572"/>
      <c r="B688" s="572"/>
      <c r="C688" s="572"/>
      <c r="D688" s="572"/>
      <c r="E688" s="572"/>
      <c r="F688" s="572"/>
      <c r="G688" s="572"/>
      <c r="H688" s="572"/>
      <c r="I688" s="572"/>
      <c r="J688" s="572"/>
      <c r="K688" s="572"/>
      <c r="L688" s="572"/>
      <c r="M688" s="572"/>
      <c r="N688" s="572"/>
      <c r="O688" s="572"/>
      <c r="P688" s="572"/>
      <c r="Q688" s="572"/>
      <c r="R688" s="572"/>
      <c r="S688" s="572"/>
      <c r="T688" s="572"/>
      <c r="U688" s="572"/>
      <c r="V688" s="572"/>
      <c r="W688" s="572"/>
      <c r="X688" s="572"/>
      <c r="Y688" s="572"/>
      <c r="Z688" s="572"/>
    </row>
    <row r="689" spans="1:26" ht="15.75" hidden="1" customHeight="1">
      <c r="A689" s="572"/>
      <c r="B689" s="572"/>
      <c r="C689" s="572"/>
      <c r="D689" s="572"/>
      <c r="E689" s="572"/>
      <c r="F689" s="572"/>
      <c r="G689" s="572"/>
      <c r="H689" s="572"/>
      <c r="I689" s="572"/>
      <c r="J689" s="572"/>
      <c r="K689" s="572"/>
      <c r="L689" s="572"/>
      <c r="M689" s="572"/>
      <c r="N689" s="572"/>
      <c r="O689" s="572"/>
      <c r="P689" s="572"/>
      <c r="Q689" s="572"/>
      <c r="R689" s="572"/>
      <c r="S689" s="572"/>
      <c r="T689" s="572"/>
      <c r="U689" s="572"/>
      <c r="V689" s="572"/>
      <c r="W689" s="572"/>
      <c r="X689" s="572"/>
      <c r="Y689" s="572"/>
      <c r="Z689" s="572"/>
    </row>
    <row r="690" spans="1:26" ht="15.75" hidden="1" customHeight="1">
      <c r="A690" s="572"/>
      <c r="B690" s="572"/>
      <c r="C690" s="572"/>
      <c r="D690" s="572"/>
      <c r="E690" s="572"/>
      <c r="F690" s="572"/>
      <c r="G690" s="572"/>
      <c r="H690" s="572"/>
      <c r="I690" s="572"/>
      <c r="J690" s="572"/>
      <c r="K690" s="572"/>
      <c r="L690" s="572"/>
      <c r="M690" s="572"/>
      <c r="N690" s="572"/>
      <c r="O690" s="572"/>
      <c r="P690" s="572"/>
      <c r="Q690" s="572"/>
      <c r="R690" s="572"/>
      <c r="S690" s="572"/>
      <c r="T690" s="572"/>
      <c r="U690" s="572"/>
      <c r="V690" s="572"/>
      <c r="W690" s="572"/>
      <c r="X690" s="572"/>
      <c r="Y690" s="572"/>
      <c r="Z690" s="572"/>
    </row>
    <row r="691" spans="1:26" ht="15.75" hidden="1" customHeight="1">
      <c r="A691" s="572"/>
      <c r="B691" s="572"/>
      <c r="C691" s="572"/>
      <c r="D691" s="572"/>
      <c r="E691" s="572"/>
      <c r="F691" s="572"/>
      <c r="G691" s="572"/>
      <c r="H691" s="572"/>
      <c r="I691" s="572"/>
      <c r="J691" s="572"/>
      <c r="K691" s="572"/>
      <c r="L691" s="572"/>
      <c r="M691" s="572"/>
      <c r="N691" s="572"/>
      <c r="O691" s="572"/>
      <c r="P691" s="572"/>
      <c r="Q691" s="572"/>
      <c r="R691" s="572"/>
      <c r="S691" s="572"/>
      <c r="T691" s="572"/>
      <c r="U691" s="572"/>
      <c r="V691" s="572"/>
      <c r="W691" s="572"/>
      <c r="X691" s="572"/>
      <c r="Y691" s="572"/>
      <c r="Z691" s="572"/>
    </row>
    <row r="692" spans="1:26" ht="15.75" hidden="1" customHeight="1">
      <c r="A692" s="572"/>
      <c r="B692" s="572"/>
      <c r="C692" s="572"/>
      <c r="D692" s="572"/>
      <c r="E692" s="572"/>
      <c r="F692" s="572"/>
      <c r="G692" s="572"/>
      <c r="H692" s="572"/>
      <c r="I692" s="572"/>
      <c r="J692" s="572"/>
      <c r="K692" s="572"/>
      <c r="L692" s="572"/>
      <c r="M692" s="572"/>
      <c r="N692" s="572"/>
      <c r="O692" s="572"/>
      <c r="P692" s="572"/>
      <c r="Q692" s="572"/>
      <c r="R692" s="572"/>
      <c r="S692" s="572"/>
      <c r="T692" s="572"/>
      <c r="U692" s="572"/>
      <c r="V692" s="572"/>
      <c r="W692" s="572"/>
      <c r="X692" s="572"/>
      <c r="Y692" s="572"/>
      <c r="Z692" s="572"/>
    </row>
    <row r="693" spans="1:26" ht="15.75" hidden="1" customHeight="1">
      <c r="A693" s="572"/>
      <c r="B693" s="572"/>
      <c r="C693" s="572"/>
      <c r="D693" s="572"/>
      <c r="E693" s="572"/>
      <c r="F693" s="572"/>
      <c r="G693" s="572"/>
      <c r="H693" s="572"/>
      <c r="I693" s="572"/>
      <c r="J693" s="572"/>
      <c r="K693" s="572"/>
      <c r="L693" s="572"/>
      <c r="M693" s="572"/>
      <c r="N693" s="572"/>
      <c r="O693" s="572"/>
      <c r="P693" s="572"/>
      <c r="Q693" s="572"/>
      <c r="R693" s="572"/>
      <c r="S693" s="572"/>
      <c r="T693" s="572"/>
      <c r="U693" s="572"/>
      <c r="V693" s="572"/>
      <c r="W693" s="572"/>
      <c r="X693" s="572"/>
      <c r="Y693" s="572"/>
      <c r="Z693" s="572"/>
    </row>
    <row r="694" spans="1:26" ht="15.75" hidden="1" customHeight="1">
      <c r="A694" s="572"/>
      <c r="B694" s="572"/>
      <c r="C694" s="572"/>
      <c r="D694" s="572"/>
      <c r="E694" s="572"/>
      <c r="F694" s="572"/>
      <c r="G694" s="572"/>
      <c r="H694" s="572"/>
      <c r="I694" s="572"/>
      <c r="J694" s="572"/>
      <c r="K694" s="572"/>
      <c r="L694" s="572"/>
      <c r="M694" s="572"/>
      <c r="N694" s="572"/>
      <c r="O694" s="572"/>
      <c r="P694" s="572"/>
      <c r="Q694" s="572"/>
      <c r="R694" s="572"/>
      <c r="S694" s="572"/>
      <c r="T694" s="572"/>
      <c r="U694" s="572"/>
      <c r="V694" s="572"/>
      <c r="W694" s="572"/>
      <c r="X694" s="572"/>
      <c r="Y694" s="572"/>
      <c r="Z694" s="572"/>
    </row>
    <row r="695" spans="1:26" ht="15.75" hidden="1" customHeight="1">
      <c r="A695" s="572"/>
      <c r="B695" s="572"/>
      <c r="C695" s="572"/>
      <c r="D695" s="572"/>
      <c r="E695" s="572"/>
      <c r="F695" s="572"/>
      <c r="G695" s="572"/>
      <c r="H695" s="572"/>
      <c r="I695" s="572"/>
      <c r="J695" s="572"/>
      <c r="K695" s="572"/>
      <c r="L695" s="572"/>
      <c r="M695" s="572"/>
      <c r="N695" s="572"/>
      <c r="O695" s="572"/>
      <c r="P695" s="572"/>
      <c r="Q695" s="572"/>
      <c r="R695" s="572"/>
      <c r="S695" s="572"/>
      <c r="T695" s="572"/>
      <c r="U695" s="572"/>
      <c r="V695" s="572"/>
      <c r="W695" s="572"/>
      <c r="X695" s="572"/>
      <c r="Y695" s="572"/>
      <c r="Z695" s="572"/>
    </row>
    <row r="696" spans="1:26" ht="15.75" hidden="1" customHeight="1">
      <c r="A696" s="572"/>
      <c r="B696" s="572"/>
      <c r="C696" s="572"/>
      <c r="D696" s="572"/>
      <c r="E696" s="572"/>
      <c r="F696" s="572"/>
      <c r="G696" s="572"/>
      <c r="H696" s="572"/>
      <c r="I696" s="572"/>
      <c r="J696" s="572"/>
      <c r="K696" s="572"/>
      <c r="L696" s="572"/>
      <c r="M696" s="572"/>
      <c r="N696" s="572"/>
      <c r="O696" s="572"/>
      <c r="P696" s="572"/>
      <c r="Q696" s="572"/>
      <c r="R696" s="572"/>
      <c r="S696" s="572"/>
      <c r="T696" s="572"/>
      <c r="U696" s="572"/>
      <c r="V696" s="572"/>
      <c r="W696" s="572"/>
      <c r="X696" s="572"/>
      <c r="Y696" s="572"/>
      <c r="Z696" s="572"/>
    </row>
    <row r="697" spans="1:26" ht="15.75" hidden="1" customHeight="1">
      <c r="A697" s="572"/>
      <c r="B697" s="572"/>
      <c r="C697" s="572"/>
      <c r="D697" s="572"/>
      <c r="E697" s="572"/>
      <c r="F697" s="572"/>
      <c r="G697" s="572"/>
      <c r="H697" s="572"/>
      <c r="I697" s="572"/>
      <c r="J697" s="572"/>
      <c r="K697" s="572"/>
      <c r="L697" s="572"/>
      <c r="M697" s="572"/>
      <c r="N697" s="572"/>
      <c r="O697" s="572"/>
      <c r="P697" s="572"/>
      <c r="Q697" s="572"/>
      <c r="R697" s="572"/>
      <c r="S697" s="572"/>
      <c r="T697" s="572"/>
      <c r="U697" s="572"/>
      <c r="V697" s="572"/>
      <c r="W697" s="572"/>
      <c r="X697" s="572"/>
      <c r="Y697" s="572"/>
      <c r="Z697" s="572"/>
    </row>
    <row r="698" spans="1:26" ht="15.75" hidden="1" customHeight="1">
      <c r="A698" s="572"/>
      <c r="B698" s="572"/>
      <c r="C698" s="572"/>
      <c r="D698" s="572"/>
      <c r="E698" s="572"/>
      <c r="F698" s="572"/>
      <c r="G698" s="572"/>
      <c r="H698" s="572"/>
      <c r="I698" s="572"/>
      <c r="J698" s="572"/>
      <c r="K698" s="572"/>
      <c r="L698" s="572"/>
      <c r="M698" s="572"/>
      <c r="N698" s="572"/>
      <c r="O698" s="572"/>
      <c r="P698" s="572"/>
      <c r="Q698" s="572"/>
      <c r="R698" s="572"/>
      <c r="S698" s="572"/>
      <c r="T698" s="572"/>
      <c r="U698" s="572"/>
      <c r="V698" s="572"/>
      <c r="W698" s="572"/>
      <c r="X698" s="572"/>
      <c r="Y698" s="572"/>
      <c r="Z698" s="572"/>
    </row>
    <row r="699" spans="1:26" ht="15.75" hidden="1" customHeight="1">
      <c r="A699" s="572"/>
      <c r="B699" s="572"/>
      <c r="C699" s="572"/>
      <c r="D699" s="572"/>
      <c r="E699" s="572"/>
      <c r="F699" s="572"/>
      <c r="G699" s="572"/>
      <c r="H699" s="572"/>
      <c r="I699" s="572"/>
      <c r="J699" s="572"/>
      <c r="K699" s="572"/>
      <c r="L699" s="572"/>
      <c r="M699" s="572"/>
      <c r="N699" s="572"/>
      <c r="O699" s="572"/>
      <c r="P699" s="572"/>
      <c r="Q699" s="572"/>
      <c r="R699" s="572"/>
      <c r="S699" s="572"/>
      <c r="T699" s="572"/>
      <c r="U699" s="572"/>
      <c r="V699" s="572"/>
      <c r="W699" s="572"/>
      <c r="X699" s="572"/>
      <c r="Y699" s="572"/>
      <c r="Z699" s="572"/>
    </row>
    <row r="700" spans="1:26" ht="15.75" hidden="1" customHeight="1">
      <c r="A700" s="572"/>
      <c r="B700" s="572"/>
      <c r="C700" s="572"/>
      <c r="D700" s="572"/>
      <c r="E700" s="572"/>
      <c r="F700" s="572"/>
      <c r="G700" s="572"/>
      <c r="H700" s="572"/>
      <c r="I700" s="572"/>
      <c r="J700" s="572"/>
      <c r="K700" s="572"/>
      <c r="L700" s="572"/>
      <c r="M700" s="572"/>
      <c r="N700" s="572"/>
      <c r="O700" s="572"/>
      <c r="P700" s="572"/>
      <c r="Q700" s="572"/>
      <c r="R700" s="572"/>
      <c r="S700" s="572"/>
      <c r="T700" s="572"/>
      <c r="U700" s="572"/>
      <c r="V700" s="572"/>
      <c r="W700" s="572"/>
      <c r="X700" s="572"/>
      <c r="Y700" s="572"/>
      <c r="Z700" s="572"/>
    </row>
    <row r="701" spans="1:26" ht="15.75" hidden="1" customHeight="1">
      <c r="A701" s="572"/>
      <c r="B701" s="572"/>
      <c r="C701" s="572"/>
      <c r="D701" s="572"/>
      <c r="E701" s="572"/>
      <c r="F701" s="572"/>
      <c r="G701" s="572"/>
      <c r="H701" s="572"/>
      <c r="I701" s="572"/>
      <c r="J701" s="572"/>
      <c r="K701" s="572"/>
      <c r="L701" s="572"/>
      <c r="M701" s="572"/>
      <c r="N701" s="572"/>
      <c r="O701" s="572"/>
      <c r="P701" s="572"/>
      <c r="Q701" s="572"/>
      <c r="R701" s="572"/>
      <c r="S701" s="572"/>
      <c r="T701" s="572"/>
      <c r="U701" s="572"/>
      <c r="V701" s="572"/>
      <c r="W701" s="572"/>
      <c r="X701" s="572"/>
      <c r="Y701" s="572"/>
      <c r="Z701" s="572"/>
    </row>
    <row r="702" spans="1:26" ht="15.75" hidden="1" customHeight="1">
      <c r="A702" s="572"/>
      <c r="B702" s="572"/>
      <c r="C702" s="572"/>
      <c r="D702" s="572"/>
      <c r="E702" s="572"/>
      <c r="F702" s="572"/>
      <c r="G702" s="572"/>
      <c r="H702" s="572"/>
      <c r="I702" s="572"/>
      <c r="J702" s="572"/>
      <c r="K702" s="572"/>
      <c r="L702" s="572"/>
      <c r="M702" s="572"/>
      <c r="N702" s="572"/>
      <c r="O702" s="572"/>
      <c r="P702" s="572"/>
      <c r="Q702" s="572"/>
      <c r="R702" s="572"/>
      <c r="S702" s="572"/>
      <c r="T702" s="572"/>
      <c r="U702" s="572"/>
      <c r="V702" s="572"/>
      <c r="W702" s="572"/>
      <c r="X702" s="572"/>
      <c r="Y702" s="572"/>
      <c r="Z702" s="572"/>
    </row>
    <row r="703" spans="1:26" ht="15.75" hidden="1" customHeight="1">
      <c r="A703" s="572"/>
      <c r="B703" s="572"/>
      <c r="C703" s="572"/>
      <c r="D703" s="572"/>
      <c r="E703" s="572"/>
      <c r="F703" s="572"/>
      <c r="G703" s="572"/>
      <c r="H703" s="572"/>
      <c r="I703" s="572"/>
      <c r="J703" s="572"/>
      <c r="K703" s="572"/>
      <c r="L703" s="572"/>
      <c r="M703" s="572"/>
      <c r="N703" s="572"/>
      <c r="O703" s="572"/>
      <c r="P703" s="572"/>
      <c r="Q703" s="572"/>
      <c r="R703" s="572"/>
      <c r="S703" s="572"/>
      <c r="T703" s="572"/>
      <c r="U703" s="572"/>
      <c r="V703" s="572"/>
      <c r="W703" s="572"/>
      <c r="X703" s="572"/>
      <c r="Y703" s="572"/>
      <c r="Z703" s="572"/>
    </row>
    <row r="704" spans="1:26" ht="15.75" hidden="1" customHeight="1">
      <c r="A704" s="572"/>
      <c r="B704" s="572"/>
      <c r="C704" s="572"/>
      <c r="D704" s="572"/>
      <c r="E704" s="572"/>
      <c r="F704" s="572"/>
      <c r="G704" s="572"/>
      <c r="H704" s="572"/>
      <c r="I704" s="572"/>
      <c r="J704" s="572"/>
      <c r="K704" s="572"/>
      <c r="L704" s="572"/>
      <c r="M704" s="572"/>
      <c r="N704" s="572"/>
      <c r="O704" s="572"/>
      <c r="P704" s="572"/>
      <c r="Q704" s="572"/>
      <c r="R704" s="572"/>
      <c r="S704" s="572"/>
      <c r="T704" s="572"/>
      <c r="U704" s="572"/>
      <c r="V704" s="572"/>
      <c r="W704" s="572"/>
      <c r="X704" s="572"/>
      <c r="Y704" s="572"/>
      <c r="Z704" s="572"/>
    </row>
    <row r="705" spans="1:26" ht="15.75" hidden="1" customHeight="1">
      <c r="A705" s="572"/>
      <c r="B705" s="572"/>
      <c r="C705" s="572"/>
      <c r="D705" s="572"/>
      <c r="E705" s="572"/>
      <c r="F705" s="572"/>
      <c r="G705" s="572"/>
      <c r="H705" s="572"/>
      <c r="I705" s="572"/>
      <c r="J705" s="572"/>
      <c r="K705" s="572"/>
      <c r="L705" s="572"/>
      <c r="M705" s="572"/>
      <c r="N705" s="572"/>
      <c r="O705" s="572"/>
      <c r="P705" s="572"/>
      <c r="Q705" s="572"/>
      <c r="R705" s="572"/>
      <c r="S705" s="572"/>
      <c r="T705" s="572"/>
      <c r="U705" s="572"/>
      <c r="V705" s="572"/>
      <c r="W705" s="572"/>
      <c r="X705" s="572"/>
      <c r="Y705" s="572"/>
      <c r="Z705" s="572"/>
    </row>
    <row r="706" spans="1:26" ht="15.75" hidden="1" customHeight="1">
      <c r="A706" s="572"/>
      <c r="B706" s="572"/>
      <c r="C706" s="572"/>
      <c r="D706" s="572"/>
      <c r="E706" s="572"/>
      <c r="F706" s="572"/>
      <c r="G706" s="572"/>
      <c r="H706" s="572"/>
      <c r="I706" s="572"/>
      <c r="J706" s="572"/>
      <c r="K706" s="572"/>
      <c r="L706" s="572"/>
      <c r="M706" s="572"/>
      <c r="N706" s="572"/>
      <c r="O706" s="572"/>
      <c r="P706" s="572"/>
      <c r="Q706" s="572"/>
      <c r="R706" s="572"/>
      <c r="S706" s="572"/>
      <c r="T706" s="572"/>
      <c r="U706" s="572"/>
      <c r="V706" s="572"/>
      <c r="W706" s="572"/>
      <c r="X706" s="572"/>
      <c r="Y706" s="572"/>
      <c r="Z706" s="572"/>
    </row>
    <row r="707" spans="1:26" ht="15.75" hidden="1" customHeight="1">
      <c r="A707" s="572"/>
      <c r="B707" s="572"/>
      <c r="C707" s="572"/>
      <c r="D707" s="572"/>
      <c r="E707" s="572"/>
      <c r="F707" s="572"/>
      <c r="G707" s="572"/>
      <c r="H707" s="572"/>
      <c r="I707" s="572"/>
      <c r="J707" s="572"/>
      <c r="K707" s="572"/>
      <c r="L707" s="572"/>
      <c r="M707" s="572"/>
      <c r="N707" s="572"/>
      <c r="O707" s="572"/>
      <c r="P707" s="572"/>
      <c r="Q707" s="572"/>
      <c r="R707" s="572"/>
      <c r="S707" s="572"/>
      <c r="T707" s="572"/>
      <c r="U707" s="572"/>
      <c r="V707" s="572"/>
      <c r="W707" s="572"/>
      <c r="X707" s="572"/>
      <c r="Y707" s="572"/>
      <c r="Z707" s="572"/>
    </row>
    <row r="708" spans="1:26" ht="15.75" hidden="1" customHeight="1">
      <c r="A708" s="572"/>
      <c r="B708" s="572"/>
      <c r="C708" s="572"/>
      <c r="D708" s="572"/>
      <c r="E708" s="572"/>
      <c r="F708" s="572"/>
      <c r="G708" s="572"/>
      <c r="H708" s="572"/>
      <c r="I708" s="572"/>
      <c r="J708" s="572"/>
      <c r="K708" s="572"/>
      <c r="L708" s="572"/>
      <c r="M708" s="572"/>
      <c r="N708" s="572"/>
      <c r="O708" s="572"/>
      <c r="P708" s="572"/>
      <c r="Q708" s="572"/>
      <c r="R708" s="572"/>
      <c r="S708" s="572"/>
      <c r="T708" s="572"/>
      <c r="U708" s="572"/>
      <c r="V708" s="572"/>
      <c r="W708" s="572"/>
      <c r="X708" s="572"/>
      <c r="Y708" s="572"/>
      <c r="Z708" s="572"/>
    </row>
    <row r="709" spans="1:26" ht="15.75" hidden="1" customHeight="1">
      <c r="A709" s="572"/>
      <c r="B709" s="572"/>
      <c r="C709" s="572"/>
      <c r="D709" s="572"/>
      <c r="E709" s="572"/>
      <c r="F709" s="572"/>
      <c r="G709" s="572"/>
      <c r="H709" s="572"/>
      <c r="I709" s="572"/>
      <c r="J709" s="572"/>
      <c r="K709" s="572"/>
      <c r="L709" s="572"/>
      <c r="M709" s="572"/>
      <c r="N709" s="572"/>
      <c r="O709" s="572"/>
      <c r="P709" s="572"/>
      <c r="Q709" s="572"/>
      <c r="R709" s="572"/>
      <c r="S709" s="572"/>
      <c r="T709" s="572"/>
      <c r="U709" s="572"/>
      <c r="V709" s="572"/>
      <c r="W709" s="572"/>
      <c r="X709" s="572"/>
      <c r="Y709" s="572"/>
      <c r="Z709" s="572"/>
    </row>
    <row r="710" spans="1:26" ht="15.75" hidden="1" customHeight="1">
      <c r="A710" s="572"/>
      <c r="B710" s="572"/>
      <c r="C710" s="572"/>
      <c r="D710" s="572"/>
      <c r="E710" s="572"/>
      <c r="F710" s="572"/>
      <c r="G710" s="572"/>
      <c r="H710" s="572"/>
      <c r="I710" s="572"/>
      <c r="J710" s="572"/>
      <c r="K710" s="572"/>
      <c r="L710" s="572"/>
      <c r="M710" s="572"/>
      <c r="N710" s="572"/>
      <c r="O710" s="572"/>
      <c r="P710" s="572"/>
      <c r="Q710" s="572"/>
      <c r="R710" s="572"/>
      <c r="S710" s="572"/>
      <c r="T710" s="572"/>
      <c r="U710" s="572"/>
      <c r="V710" s="572"/>
      <c r="W710" s="572"/>
      <c r="X710" s="572"/>
      <c r="Y710" s="572"/>
      <c r="Z710" s="572"/>
    </row>
    <row r="711" spans="1:26" ht="15.75" hidden="1" customHeight="1">
      <c r="A711" s="572"/>
      <c r="B711" s="572"/>
      <c r="C711" s="572"/>
      <c r="D711" s="572"/>
      <c r="E711" s="572"/>
      <c r="F711" s="572"/>
      <c r="G711" s="572"/>
      <c r="H711" s="572"/>
      <c r="I711" s="572"/>
      <c r="J711" s="572"/>
      <c r="K711" s="572"/>
      <c r="L711" s="572"/>
      <c r="M711" s="572"/>
      <c r="N711" s="572"/>
      <c r="O711" s="572"/>
      <c r="P711" s="572"/>
      <c r="Q711" s="572"/>
      <c r="R711" s="572"/>
      <c r="S711" s="572"/>
      <c r="T711" s="572"/>
      <c r="U711" s="572"/>
      <c r="V711" s="572"/>
      <c r="W711" s="572"/>
      <c r="X711" s="572"/>
      <c r="Y711" s="572"/>
      <c r="Z711" s="572"/>
    </row>
    <row r="712" spans="1:26" ht="15.75" hidden="1" customHeight="1">
      <c r="A712" s="572"/>
      <c r="B712" s="572"/>
      <c r="C712" s="572"/>
      <c r="D712" s="572"/>
      <c r="E712" s="572"/>
      <c r="F712" s="572"/>
      <c r="G712" s="572"/>
      <c r="H712" s="572"/>
      <c r="I712" s="572"/>
      <c r="J712" s="572"/>
      <c r="K712" s="572"/>
      <c r="L712" s="572"/>
      <c r="M712" s="572"/>
      <c r="N712" s="572"/>
      <c r="O712" s="572"/>
      <c r="P712" s="572"/>
      <c r="Q712" s="572"/>
      <c r="R712" s="572"/>
      <c r="S712" s="572"/>
      <c r="T712" s="572"/>
      <c r="U712" s="572"/>
      <c r="V712" s="572"/>
      <c r="W712" s="572"/>
      <c r="X712" s="572"/>
      <c r="Y712" s="572"/>
      <c r="Z712" s="572"/>
    </row>
    <row r="713" spans="1:26" ht="15.75" hidden="1" customHeight="1">
      <c r="A713" s="572"/>
      <c r="B713" s="572"/>
      <c r="C713" s="572"/>
      <c r="D713" s="572"/>
      <c r="E713" s="572"/>
      <c r="F713" s="572"/>
      <c r="G713" s="572"/>
      <c r="H713" s="572"/>
      <c r="I713" s="572"/>
      <c r="J713" s="572"/>
      <c r="K713" s="572"/>
      <c r="L713" s="572"/>
      <c r="M713" s="572"/>
      <c r="N713" s="572"/>
      <c r="O713" s="572"/>
      <c r="P713" s="572"/>
      <c r="Q713" s="572"/>
      <c r="R713" s="572"/>
      <c r="S713" s="572"/>
      <c r="T713" s="572"/>
      <c r="U713" s="572"/>
      <c r="V713" s="572"/>
      <c r="W713" s="572"/>
      <c r="X713" s="572"/>
      <c r="Y713" s="572"/>
      <c r="Z713" s="572"/>
    </row>
    <row r="714" spans="1:26" ht="15.75" hidden="1" customHeight="1">
      <c r="A714" s="572"/>
      <c r="B714" s="572"/>
      <c r="C714" s="572"/>
      <c r="D714" s="572"/>
      <c r="E714" s="572"/>
      <c r="F714" s="572"/>
      <c r="G714" s="572"/>
      <c r="H714" s="572"/>
      <c r="I714" s="572"/>
      <c r="J714" s="572"/>
      <c r="K714" s="572"/>
      <c r="L714" s="572"/>
      <c r="M714" s="572"/>
      <c r="N714" s="572"/>
      <c r="O714" s="572"/>
      <c r="P714" s="572"/>
      <c r="Q714" s="572"/>
      <c r="R714" s="572"/>
      <c r="S714" s="572"/>
      <c r="T714" s="572"/>
      <c r="U714" s="572"/>
      <c r="V714" s="572"/>
      <c r="W714" s="572"/>
      <c r="X714" s="572"/>
      <c r="Y714" s="572"/>
      <c r="Z714" s="572"/>
    </row>
    <row r="715" spans="1:26" ht="15.75" hidden="1" customHeight="1">
      <c r="A715" s="572"/>
      <c r="B715" s="572"/>
      <c r="C715" s="572"/>
      <c r="D715" s="572"/>
      <c r="E715" s="572"/>
      <c r="F715" s="572"/>
      <c r="G715" s="572"/>
      <c r="H715" s="572"/>
      <c r="I715" s="572"/>
      <c r="J715" s="572"/>
      <c r="K715" s="572"/>
      <c r="L715" s="572"/>
      <c r="M715" s="572"/>
      <c r="N715" s="572"/>
      <c r="O715" s="572"/>
      <c r="P715" s="572"/>
      <c r="Q715" s="572"/>
      <c r="R715" s="572"/>
      <c r="S715" s="572"/>
      <c r="T715" s="572"/>
      <c r="U715" s="572"/>
      <c r="V715" s="572"/>
      <c r="W715" s="572"/>
      <c r="X715" s="572"/>
      <c r="Y715" s="572"/>
      <c r="Z715" s="572"/>
    </row>
    <row r="716" spans="1:26" ht="15.75" hidden="1" customHeight="1">
      <c r="A716" s="572"/>
      <c r="B716" s="572"/>
      <c r="C716" s="572"/>
      <c r="D716" s="572"/>
      <c r="E716" s="572"/>
      <c r="F716" s="572"/>
      <c r="G716" s="572"/>
      <c r="H716" s="572"/>
      <c r="I716" s="572"/>
      <c r="J716" s="572"/>
      <c r="K716" s="572"/>
      <c r="L716" s="572"/>
      <c r="M716" s="572"/>
      <c r="N716" s="572"/>
      <c r="O716" s="572"/>
      <c r="P716" s="572"/>
      <c r="Q716" s="572"/>
      <c r="R716" s="572"/>
      <c r="S716" s="572"/>
      <c r="T716" s="572"/>
      <c r="U716" s="572"/>
      <c r="V716" s="572"/>
      <c r="W716" s="572"/>
      <c r="X716" s="572"/>
      <c r="Y716" s="572"/>
      <c r="Z716" s="572"/>
    </row>
    <row r="717" spans="1:26" ht="15.75" hidden="1" customHeight="1">
      <c r="A717" s="572"/>
      <c r="B717" s="572"/>
      <c r="C717" s="572"/>
      <c r="D717" s="572"/>
      <c r="E717" s="572"/>
      <c r="F717" s="572"/>
      <c r="G717" s="572"/>
      <c r="H717" s="572"/>
      <c r="I717" s="572"/>
      <c r="J717" s="572"/>
      <c r="K717" s="572"/>
      <c r="L717" s="572"/>
      <c r="M717" s="572"/>
      <c r="N717" s="572"/>
      <c r="O717" s="572"/>
      <c r="P717" s="572"/>
      <c r="Q717" s="572"/>
      <c r="R717" s="572"/>
      <c r="S717" s="572"/>
      <c r="T717" s="572"/>
      <c r="U717" s="572"/>
      <c r="V717" s="572"/>
      <c r="W717" s="572"/>
      <c r="X717" s="572"/>
      <c r="Y717" s="572"/>
      <c r="Z717" s="572"/>
    </row>
    <row r="718" spans="1:26" ht="15.75" hidden="1" customHeight="1">
      <c r="A718" s="572"/>
      <c r="B718" s="572"/>
      <c r="C718" s="572"/>
      <c r="D718" s="572"/>
      <c r="E718" s="572"/>
      <c r="F718" s="572"/>
      <c r="G718" s="572"/>
      <c r="H718" s="572"/>
      <c r="I718" s="572"/>
      <c r="J718" s="572"/>
      <c r="K718" s="572"/>
      <c r="L718" s="572"/>
      <c r="M718" s="572"/>
      <c r="N718" s="572"/>
      <c r="O718" s="572"/>
      <c r="P718" s="572"/>
      <c r="Q718" s="572"/>
      <c r="R718" s="572"/>
      <c r="S718" s="572"/>
      <c r="T718" s="572"/>
      <c r="U718" s="572"/>
      <c r="V718" s="572"/>
      <c r="W718" s="572"/>
      <c r="X718" s="572"/>
      <c r="Y718" s="572"/>
      <c r="Z718" s="572"/>
    </row>
    <row r="719" spans="1:26" ht="15.75" hidden="1" customHeight="1">
      <c r="A719" s="572"/>
      <c r="B719" s="572"/>
      <c r="C719" s="572"/>
      <c r="D719" s="572"/>
      <c r="E719" s="572"/>
      <c r="F719" s="572"/>
      <c r="G719" s="572"/>
      <c r="H719" s="572"/>
      <c r="I719" s="572"/>
      <c r="J719" s="572"/>
      <c r="K719" s="572"/>
      <c r="L719" s="572"/>
      <c r="M719" s="572"/>
      <c r="N719" s="572"/>
      <c r="O719" s="572"/>
      <c r="P719" s="572"/>
      <c r="Q719" s="572"/>
      <c r="R719" s="572"/>
      <c r="S719" s="572"/>
      <c r="T719" s="572"/>
      <c r="U719" s="572"/>
      <c r="V719" s="572"/>
      <c r="W719" s="572"/>
      <c r="X719" s="572"/>
      <c r="Y719" s="572"/>
      <c r="Z719" s="572"/>
    </row>
    <row r="720" spans="1:26" ht="15.75" hidden="1" customHeight="1">
      <c r="A720" s="572"/>
      <c r="B720" s="572"/>
      <c r="C720" s="572"/>
      <c r="D720" s="572"/>
      <c r="E720" s="572"/>
      <c r="F720" s="572"/>
      <c r="G720" s="572"/>
      <c r="H720" s="572"/>
      <c r="I720" s="572"/>
      <c r="J720" s="572"/>
      <c r="K720" s="572"/>
      <c r="L720" s="572"/>
      <c r="M720" s="572"/>
      <c r="N720" s="572"/>
      <c r="O720" s="572"/>
      <c r="P720" s="572"/>
      <c r="Q720" s="572"/>
      <c r="R720" s="572"/>
      <c r="S720" s="572"/>
      <c r="T720" s="572"/>
      <c r="U720" s="572"/>
      <c r="V720" s="572"/>
      <c r="W720" s="572"/>
      <c r="X720" s="572"/>
      <c r="Y720" s="572"/>
      <c r="Z720" s="572"/>
    </row>
    <row r="721" spans="1:26" ht="15.75" hidden="1" customHeight="1">
      <c r="A721" s="572"/>
      <c r="B721" s="572"/>
      <c r="C721" s="572"/>
      <c r="D721" s="572"/>
      <c r="E721" s="572"/>
      <c r="F721" s="572"/>
      <c r="G721" s="572"/>
      <c r="H721" s="572"/>
      <c r="I721" s="572"/>
      <c r="J721" s="572"/>
      <c r="K721" s="572"/>
      <c r="L721" s="572"/>
      <c r="M721" s="572"/>
      <c r="N721" s="572"/>
      <c r="O721" s="572"/>
      <c r="P721" s="572"/>
      <c r="Q721" s="572"/>
      <c r="R721" s="572"/>
      <c r="S721" s="572"/>
      <c r="T721" s="572"/>
      <c r="U721" s="572"/>
      <c r="V721" s="572"/>
      <c r="W721" s="572"/>
      <c r="X721" s="572"/>
      <c r="Y721" s="572"/>
      <c r="Z721" s="572"/>
    </row>
    <row r="722" spans="1:26" ht="15.75" hidden="1" customHeight="1">
      <c r="A722" s="572"/>
      <c r="B722" s="572"/>
      <c r="C722" s="572"/>
      <c r="D722" s="572"/>
      <c r="E722" s="572"/>
      <c r="F722" s="572"/>
      <c r="G722" s="572"/>
      <c r="H722" s="572"/>
      <c r="I722" s="572"/>
      <c r="J722" s="572"/>
      <c r="K722" s="572"/>
      <c r="L722" s="572"/>
      <c r="M722" s="572"/>
      <c r="N722" s="572"/>
      <c r="O722" s="572"/>
      <c r="P722" s="572"/>
      <c r="Q722" s="572"/>
      <c r="R722" s="572"/>
      <c r="S722" s="572"/>
      <c r="T722" s="572"/>
      <c r="U722" s="572"/>
      <c r="V722" s="572"/>
      <c r="W722" s="572"/>
      <c r="X722" s="572"/>
      <c r="Y722" s="572"/>
      <c r="Z722" s="572"/>
    </row>
    <row r="723" spans="1:26" ht="15.75" hidden="1" customHeight="1">
      <c r="A723" s="572"/>
      <c r="B723" s="572"/>
      <c r="C723" s="572"/>
      <c r="D723" s="572"/>
      <c r="E723" s="572"/>
      <c r="F723" s="572"/>
      <c r="G723" s="572"/>
      <c r="H723" s="572"/>
      <c r="I723" s="572"/>
      <c r="J723" s="572"/>
      <c r="K723" s="572"/>
      <c r="L723" s="572"/>
      <c r="M723" s="572"/>
      <c r="N723" s="572"/>
      <c r="O723" s="572"/>
      <c r="P723" s="572"/>
      <c r="Q723" s="572"/>
      <c r="R723" s="572"/>
      <c r="S723" s="572"/>
      <c r="T723" s="572"/>
      <c r="U723" s="572"/>
      <c r="V723" s="572"/>
      <c r="W723" s="572"/>
      <c r="X723" s="572"/>
      <c r="Y723" s="572"/>
      <c r="Z723" s="572"/>
    </row>
    <row r="724" spans="1:26" ht="15.75" hidden="1" customHeight="1">
      <c r="A724" s="572"/>
      <c r="B724" s="572"/>
      <c r="C724" s="572"/>
      <c r="D724" s="572"/>
      <c r="E724" s="572"/>
      <c r="F724" s="572"/>
      <c r="G724" s="572"/>
      <c r="H724" s="572"/>
      <c r="I724" s="572"/>
      <c r="J724" s="572"/>
      <c r="K724" s="572"/>
      <c r="L724" s="572"/>
      <c r="M724" s="572"/>
      <c r="N724" s="572"/>
      <c r="O724" s="572"/>
      <c r="P724" s="572"/>
      <c r="Q724" s="572"/>
      <c r="R724" s="572"/>
      <c r="S724" s="572"/>
      <c r="T724" s="572"/>
      <c r="U724" s="572"/>
      <c r="V724" s="572"/>
      <c r="W724" s="572"/>
      <c r="X724" s="572"/>
      <c r="Y724" s="572"/>
      <c r="Z724" s="572"/>
    </row>
    <row r="725" spans="1:26" ht="15.75" hidden="1" customHeight="1">
      <c r="A725" s="572"/>
      <c r="B725" s="572"/>
      <c r="C725" s="572"/>
      <c r="D725" s="572"/>
      <c r="E725" s="572"/>
      <c r="F725" s="572"/>
      <c r="G725" s="572"/>
      <c r="H725" s="572"/>
      <c r="I725" s="572"/>
      <c r="J725" s="572"/>
      <c r="K725" s="572"/>
      <c r="L725" s="572"/>
      <c r="M725" s="572"/>
      <c r="N725" s="572"/>
      <c r="O725" s="572"/>
      <c r="P725" s="572"/>
      <c r="Q725" s="572"/>
      <c r="R725" s="572"/>
      <c r="S725" s="572"/>
      <c r="T725" s="572"/>
      <c r="U725" s="572"/>
      <c r="V725" s="572"/>
      <c r="W725" s="572"/>
      <c r="X725" s="572"/>
      <c r="Y725" s="572"/>
      <c r="Z725" s="572"/>
    </row>
    <row r="726" spans="1:26" ht="15.75" hidden="1" customHeight="1">
      <c r="A726" s="572"/>
      <c r="B726" s="572"/>
      <c r="C726" s="572"/>
      <c r="D726" s="572"/>
      <c r="E726" s="572"/>
      <c r="F726" s="572"/>
      <c r="G726" s="572"/>
      <c r="H726" s="572"/>
      <c r="I726" s="572"/>
      <c r="J726" s="572"/>
      <c r="K726" s="572"/>
      <c r="L726" s="572"/>
      <c r="M726" s="572"/>
      <c r="N726" s="572"/>
      <c r="O726" s="572"/>
      <c r="P726" s="572"/>
      <c r="Q726" s="572"/>
      <c r="R726" s="572"/>
      <c r="S726" s="572"/>
      <c r="T726" s="572"/>
      <c r="U726" s="572"/>
      <c r="V726" s="572"/>
      <c r="W726" s="572"/>
      <c r="X726" s="572"/>
      <c r="Y726" s="572"/>
      <c r="Z726" s="572"/>
    </row>
    <row r="727" spans="1:26" ht="15.75" hidden="1" customHeight="1">
      <c r="A727" s="572"/>
      <c r="B727" s="572"/>
      <c r="C727" s="572"/>
      <c r="D727" s="572"/>
      <c r="E727" s="572"/>
      <c r="F727" s="572"/>
      <c r="G727" s="572"/>
      <c r="H727" s="572"/>
      <c r="I727" s="572"/>
      <c r="J727" s="572"/>
      <c r="K727" s="572"/>
      <c r="L727" s="572"/>
      <c r="M727" s="572"/>
      <c r="N727" s="572"/>
      <c r="O727" s="572"/>
      <c r="P727" s="572"/>
      <c r="Q727" s="572"/>
      <c r="R727" s="572"/>
      <c r="S727" s="572"/>
      <c r="T727" s="572"/>
      <c r="U727" s="572"/>
      <c r="V727" s="572"/>
      <c r="W727" s="572"/>
      <c r="X727" s="572"/>
      <c r="Y727" s="572"/>
      <c r="Z727" s="572"/>
    </row>
    <row r="728" spans="1:26" ht="15.75" hidden="1" customHeight="1">
      <c r="A728" s="572"/>
      <c r="B728" s="572"/>
      <c r="C728" s="572"/>
      <c r="D728" s="572"/>
      <c r="E728" s="572"/>
      <c r="F728" s="572"/>
      <c r="G728" s="572"/>
      <c r="H728" s="572"/>
      <c r="I728" s="572"/>
      <c r="J728" s="572"/>
      <c r="K728" s="572"/>
      <c r="L728" s="572"/>
      <c r="M728" s="572"/>
      <c r="N728" s="572"/>
      <c r="O728" s="572"/>
      <c r="P728" s="572"/>
      <c r="Q728" s="572"/>
      <c r="R728" s="572"/>
      <c r="S728" s="572"/>
      <c r="T728" s="572"/>
      <c r="U728" s="572"/>
      <c r="V728" s="572"/>
      <c r="W728" s="572"/>
      <c r="X728" s="572"/>
      <c r="Y728" s="572"/>
      <c r="Z728" s="572"/>
    </row>
    <row r="729" spans="1:26" ht="15.75" hidden="1" customHeight="1">
      <c r="A729" s="572"/>
      <c r="B729" s="572"/>
      <c r="C729" s="572"/>
      <c r="D729" s="572"/>
      <c r="E729" s="572"/>
      <c r="F729" s="572"/>
      <c r="G729" s="572"/>
      <c r="H729" s="572"/>
      <c r="I729" s="572"/>
      <c r="J729" s="572"/>
      <c r="K729" s="572"/>
      <c r="L729" s="572"/>
      <c r="M729" s="572"/>
      <c r="N729" s="572"/>
      <c r="O729" s="572"/>
      <c r="P729" s="572"/>
      <c r="Q729" s="572"/>
      <c r="R729" s="572"/>
      <c r="S729" s="572"/>
      <c r="T729" s="572"/>
      <c r="U729" s="572"/>
      <c r="V729" s="572"/>
      <c r="W729" s="572"/>
      <c r="X729" s="572"/>
      <c r="Y729" s="572"/>
      <c r="Z729" s="572"/>
    </row>
    <row r="730" spans="1:26" ht="15.75" hidden="1" customHeight="1">
      <c r="A730" s="572"/>
      <c r="B730" s="572"/>
      <c r="C730" s="572"/>
      <c r="D730" s="572"/>
      <c r="E730" s="572"/>
      <c r="F730" s="572"/>
      <c r="G730" s="572"/>
      <c r="H730" s="572"/>
      <c r="I730" s="572"/>
      <c r="J730" s="572"/>
      <c r="K730" s="572"/>
      <c r="L730" s="572"/>
      <c r="M730" s="572"/>
      <c r="N730" s="572"/>
      <c r="O730" s="572"/>
      <c r="P730" s="572"/>
      <c r="Q730" s="572"/>
      <c r="R730" s="572"/>
      <c r="S730" s="572"/>
      <c r="T730" s="572"/>
      <c r="U730" s="572"/>
      <c r="V730" s="572"/>
      <c r="W730" s="572"/>
      <c r="X730" s="572"/>
      <c r="Y730" s="572"/>
      <c r="Z730" s="572"/>
    </row>
    <row r="731" spans="1:26" ht="15.75" hidden="1" customHeight="1">
      <c r="A731" s="572"/>
      <c r="B731" s="572"/>
      <c r="C731" s="572"/>
      <c r="D731" s="572"/>
      <c r="E731" s="572"/>
      <c r="F731" s="572"/>
      <c r="G731" s="572"/>
      <c r="H731" s="572"/>
      <c r="I731" s="572"/>
      <c r="J731" s="572"/>
      <c r="K731" s="572"/>
      <c r="L731" s="572"/>
      <c r="M731" s="572"/>
      <c r="N731" s="572"/>
      <c r="O731" s="572"/>
      <c r="P731" s="572"/>
      <c r="Q731" s="572"/>
      <c r="R731" s="572"/>
      <c r="S731" s="572"/>
      <c r="T731" s="572"/>
      <c r="U731" s="572"/>
      <c r="V731" s="572"/>
      <c r="W731" s="572"/>
      <c r="X731" s="572"/>
      <c r="Y731" s="572"/>
      <c r="Z731" s="572"/>
    </row>
    <row r="732" spans="1:26" ht="15.75" hidden="1" customHeight="1">
      <c r="A732" s="572"/>
      <c r="B732" s="572"/>
      <c r="C732" s="572"/>
      <c r="D732" s="572"/>
      <c r="E732" s="572"/>
      <c r="F732" s="572"/>
      <c r="G732" s="572"/>
      <c r="H732" s="572"/>
      <c r="I732" s="572"/>
      <c r="J732" s="572"/>
      <c r="K732" s="572"/>
      <c r="L732" s="572"/>
      <c r="M732" s="572"/>
      <c r="N732" s="572"/>
      <c r="O732" s="572"/>
      <c r="P732" s="572"/>
      <c r="Q732" s="572"/>
      <c r="R732" s="572"/>
      <c r="S732" s="572"/>
      <c r="T732" s="572"/>
      <c r="U732" s="572"/>
      <c r="V732" s="572"/>
      <c r="W732" s="572"/>
      <c r="X732" s="572"/>
      <c r="Y732" s="572"/>
      <c r="Z732" s="572"/>
    </row>
    <row r="733" spans="1:26" ht="15.75" hidden="1" customHeight="1">
      <c r="A733" s="572"/>
      <c r="B733" s="572"/>
      <c r="C733" s="572"/>
      <c r="D733" s="572"/>
      <c r="E733" s="572"/>
      <c r="F733" s="572"/>
      <c r="G733" s="572"/>
      <c r="H733" s="572"/>
      <c r="I733" s="572"/>
      <c r="J733" s="572"/>
      <c r="K733" s="572"/>
      <c r="L733" s="572"/>
      <c r="M733" s="572"/>
      <c r="N733" s="572"/>
      <c r="O733" s="572"/>
      <c r="P733" s="572"/>
      <c r="Q733" s="572"/>
      <c r="R733" s="572"/>
      <c r="S733" s="572"/>
      <c r="T733" s="572"/>
      <c r="U733" s="572"/>
      <c r="V733" s="572"/>
      <c r="W733" s="572"/>
      <c r="X733" s="572"/>
      <c r="Y733" s="572"/>
      <c r="Z733" s="572"/>
    </row>
    <row r="734" spans="1:26" ht="15.75" hidden="1" customHeight="1">
      <c r="A734" s="572"/>
      <c r="B734" s="572"/>
      <c r="C734" s="572"/>
      <c r="D734" s="572"/>
      <c r="E734" s="572"/>
      <c r="F734" s="572"/>
      <c r="G734" s="572"/>
      <c r="H734" s="572"/>
      <c r="I734" s="572"/>
      <c r="J734" s="572"/>
      <c r="K734" s="572"/>
      <c r="L734" s="572"/>
      <c r="M734" s="572"/>
      <c r="N734" s="572"/>
      <c r="O734" s="572"/>
      <c r="P734" s="572"/>
      <c r="Q734" s="572"/>
      <c r="R734" s="572"/>
      <c r="S734" s="572"/>
      <c r="T734" s="572"/>
      <c r="U734" s="572"/>
      <c r="V734" s="572"/>
      <c r="W734" s="572"/>
      <c r="X734" s="572"/>
      <c r="Y734" s="572"/>
      <c r="Z734" s="572"/>
    </row>
    <row r="735" spans="1:26" ht="15.75" hidden="1" customHeight="1">
      <c r="A735" s="572"/>
      <c r="B735" s="572"/>
      <c r="C735" s="572"/>
      <c r="D735" s="572"/>
      <c r="E735" s="572"/>
      <c r="F735" s="572"/>
      <c r="G735" s="572"/>
      <c r="H735" s="572"/>
      <c r="I735" s="572"/>
      <c r="J735" s="572"/>
      <c r="K735" s="572"/>
      <c r="L735" s="572"/>
      <c r="M735" s="572"/>
      <c r="N735" s="572"/>
      <c r="O735" s="572"/>
      <c r="P735" s="572"/>
      <c r="Q735" s="572"/>
      <c r="R735" s="572"/>
      <c r="S735" s="572"/>
      <c r="T735" s="572"/>
      <c r="U735" s="572"/>
      <c r="V735" s="572"/>
      <c r="W735" s="572"/>
      <c r="X735" s="572"/>
      <c r="Y735" s="572"/>
      <c r="Z735" s="572"/>
    </row>
    <row r="736" spans="1:26" ht="15.75" hidden="1" customHeight="1">
      <c r="A736" s="572"/>
      <c r="B736" s="572"/>
      <c r="C736" s="572"/>
      <c r="D736" s="572"/>
      <c r="E736" s="572"/>
      <c r="F736" s="572"/>
      <c r="G736" s="572"/>
      <c r="H736" s="572"/>
      <c r="I736" s="572"/>
      <c r="J736" s="572"/>
      <c r="K736" s="572"/>
      <c r="L736" s="572"/>
      <c r="M736" s="572"/>
      <c r="N736" s="572"/>
      <c r="O736" s="572"/>
      <c r="P736" s="572"/>
      <c r="Q736" s="572"/>
      <c r="R736" s="572"/>
      <c r="S736" s="572"/>
      <c r="T736" s="572"/>
      <c r="U736" s="572"/>
      <c r="V736" s="572"/>
      <c r="W736" s="572"/>
      <c r="X736" s="572"/>
      <c r="Y736" s="572"/>
      <c r="Z736" s="572"/>
    </row>
    <row r="737" spans="1:26" ht="15.75" hidden="1" customHeight="1">
      <c r="A737" s="572"/>
      <c r="B737" s="572"/>
      <c r="C737" s="572"/>
      <c r="D737" s="572"/>
      <c r="E737" s="572"/>
      <c r="F737" s="572"/>
      <c r="G737" s="572"/>
      <c r="H737" s="572"/>
      <c r="I737" s="572"/>
      <c r="J737" s="572"/>
      <c r="K737" s="572"/>
      <c r="L737" s="572"/>
      <c r="M737" s="572"/>
      <c r="N737" s="572"/>
      <c r="O737" s="572"/>
      <c r="P737" s="572"/>
      <c r="Q737" s="572"/>
      <c r="R737" s="572"/>
      <c r="S737" s="572"/>
      <c r="T737" s="572"/>
      <c r="U737" s="572"/>
      <c r="V737" s="572"/>
      <c r="W737" s="572"/>
      <c r="X737" s="572"/>
      <c r="Y737" s="572"/>
      <c r="Z737" s="572"/>
    </row>
    <row r="738" spans="1:26" ht="15.75" hidden="1" customHeight="1">
      <c r="A738" s="572"/>
      <c r="B738" s="572"/>
      <c r="C738" s="572"/>
      <c r="D738" s="572"/>
      <c r="E738" s="572"/>
      <c r="F738" s="572"/>
      <c r="G738" s="572"/>
      <c r="H738" s="572"/>
      <c r="I738" s="572"/>
      <c r="J738" s="572"/>
      <c r="K738" s="572"/>
      <c r="L738" s="572"/>
      <c r="M738" s="572"/>
      <c r="N738" s="572"/>
      <c r="O738" s="572"/>
      <c r="P738" s="572"/>
      <c r="Q738" s="572"/>
      <c r="R738" s="572"/>
      <c r="S738" s="572"/>
      <c r="T738" s="572"/>
      <c r="U738" s="572"/>
      <c r="V738" s="572"/>
      <c r="W738" s="572"/>
      <c r="X738" s="572"/>
      <c r="Y738" s="572"/>
      <c r="Z738" s="572"/>
    </row>
    <row r="739" spans="1:26" ht="15.75" hidden="1" customHeight="1">
      <c r="A739" s="572"/>
      <c r="B739" s="572"/>
      <c r="C739" s="572"/>
      <c r="D739" s="572"/>
      <c r="E739" s="572"/>
      <c r="F739" s="572"/>
      <c r="G739" s="572"/>
      <c r="H739" s="572"/>
      <c r="I739" s="572"/>
      <c r="J739" s="572"/>
      <c r="K739" s="572"/>
      <c r="L739" s="572"/>
      <c r="M739" s="572"/>
      <c r="N739" s="572"/>
      <c r="O739" s="572"/>
      <c r="P739" s="572"/>
      <c r="Q739" s="572"/>
      <c r="R739" s="572"/>
      <c r="S739" s="572"/>
      <c r="T739" s="572"/>
      <c r="U739" s="572"/>
      <c r="V739" s="572"/>
      <c r="W739" s="572"/>
      <c r="X739" s="572"/>
      <c r="Y739" s="572"/>
      <c r="Z739" s="572"/>
    </row>
    <row r="740" spans="1:26" ht="15.75" hidden="1" customHeight="1">
      <c r="A740" s="572"/>
      <c r="B740" s="572"/>
      <c r="C740" s="572"/>
      <c r="D740" s="572"/>
      <c r="E740" s="572"/>
      <c r="F740" s="572"/>
      <c r="G740" s="572"/>
      <c r="H740" s="572"/>
      <c r="I740" s="572"/>
      <c r="J740" s="572"/>
      <c r="K740" s="572"/>
      <c r="L740" s="572"/>
      <c r="M740" s="572"/>
      <c r="N740" s="572"/>
      <c r="O740" s="572"/>
      <c r="P740" s="572"/>
      <c r="Q740" s="572"/>
      <c r="R740" s="572"/>
      <c r="S740" s="572"/>
      <c r="T740" s="572"/>
      <c r="U740" s="572"/>
      <c r="V740" s="572"/>
      <c r="W740" s="572"/>
      <c r="X740" s="572"/>
      <c r="Y740" s="572"/>
      <c r="Z740" s="572"/>
    </row>
    <row r="741" spans="1:26" ht="15.75" hidden="1" customHeight="1">
      <c r="A741" s="572"/>
      <c r="B741" s="572"/>
      <c r="C741" s="572"/>
      <c r="D741" s="572"/>
      <c r="E741" s="572"/>
      <c r="F741" s="572"/>
      <c r="G741" s="572"/>
      <c r="H741" s="572"/>
      <c r="I741" s="572"/>
      <c r="J741" s="572"/>
      <c r="K741" s="572"/>
      <c r="L741" s="572"/>
      <c r="M741" s="572"/>
      <c r="N741" s="572"/>
      <c r="O741" s="572"/>
      <c r="P741" s="572"/>
      <c r="Q741" s="572"/>
      <c r="R741" s="572"/>
      <c r="S741" s="572"/>
      <c r="T741" s="572"/>
      <c r="U741" s="572"/>
      <c r="V741" s="572"/>
      <c r="W741" s="572"/>
      <c r="X741" s="572"/>
      <c r="Y741" s="572"/>
      <c r="Z741" s="572"/>
    </row>
    <row r="742" spans="1:26" ht="15.75" hidden="1" customHeight="1">
      <c r="A742" s="572"/>
      <c r="B742" s="572"/>
      <c r="C742" s="572"/>
      <c r="D742" s="572"/>
      <c r="E742" s="572"/>
      <c r="F742" s="572"/>
      <c r="G742" s="572"/>
      <c r="H742" s="572"/>
      <c r="I742" s="572"/>
      <c r="J742" s="572"/>
      <c r="K742" s="572"/>
      <c r="L742" s="572"/>
      <c r="M742" s="572"/>
      <c r="N742" s="572"/>
      <c r="O742" s="572"/>
      <c r="P742" s="572"/>
      <c r="Q742" s="572"/>
      <c r="R742" s="572"/>
      <c r="S742" s="572"/>
      <c r="T742" s="572"/>
      <c r="U742" s="572"/>
      <c r="V742" s="572"/>
      <c r="W742" s="572"/>
      <c r="X742" s="572"/>
      <c r="Y742" s="572"/>
      <c r="Z742" s="572"/>
    </row>
    <row r="743" spans="1:26" ht="15.75" hidden="1" customHeight="1">
      <c r="A743" s="572"/>
      <c r="B743" s="572"/>
      <c r="C743" s="572"/>
      <c r="D743" s="572"/>
      <c r="E743" s="572"/>
      <c r="F743" s="572"/>
      <c r="G743" s="572"/>
      <c r="H743" s="572"/>
      <c r="I743" s="572"/>
      <c r="J743" s="572"/>
      <c r="K743" s="572"/>
      <c r="L743" s="572"/>
      <c r="M743" s="572"/>
      <c r="N743" s="572"/>
      <c r="O743" s="572"/>
      <c r="P743" s="572"/>
      <c r="Q743" s="572"/>
      <c r="R743" s="572"/>
      <c r="S743" s="572"/>
      <c r="T743" s="572"/>
      <c r="U743" s="572"/>
      <c r="V743" s="572"/>
      <c r="W743" s="572"/>
      <c r="X743" s="572"/>
      <c r="Y743" s="572"/>
      <c r="Z743" s="572"/>
    </row>
    <row r="744" spans="1:26" ht="15.75" hidden="1" customHeight="1">
      <c r="A744" s="572"/>
      <c r="B744" s="572"/>
      <c r="C744" s="572"/>
      <c r="D744" s="572"/>
      <c r="E744" s="572"/>
      <c r="F744" s="572"/>
      <c r="G744" s="572"/>
      <c r="H744" s="572"/>
      <c r="I744" s="572"/>
      <c r="J744" s="572"/>
      <c r="K744" s="572"/>
      <c r="L744" s="572"/>
      <c r="M744" s="572"/>
      <c r="N744" s="572"/>
      <c r="O744" s="572"/>
      <c r="P744" s="572"/>
      <c r="Q744" s="572"/>
      <c r="R744" s="572"/>
      <c r="S744" s="572"/>
      <c r="T744" s="572"/>
      <c r="U744" s="572"/>
      <c r="V744" s="572"/>
      <c r="W744" s="572"/>
      <c r="X744" s="572"/>
      <c r="Y744" s="572"/>
      <c r="Z744" s="572"/>
    </row>
    <row r="745" spans="1:26" ht="15.75" hidden="1" customHeight="1">
      <c r="A745" s="572"/>
      <c r="B745" s="572"/>
      <c r="C745" s="572"/>
      <c r="D745" s="572"/>
      <c r="E745" s="572"/>
      <c r="F745" s="572"/>
      <c r="G745" s="572"/>
      <c r="H745" s="572"/>
      <c r="I745" s="572"/>
      <c r="J745" s="572"/>
      <c r="K745" s="572"/>
      <c r="L745" s="572"/>
      <c r="M745" s="572"/>
      <c r="N745" s="572"/>
      <c r="O745" s="572"/>
      <c r="P745" s="572"/>
      <c r="Q745" s="572"/>
      <c r="R745" s="572"/>
      <c r="S745" s="572"/>
      <c r="T745" s="572"/>
      <c r="U745" s="572"/>
      <c r="V745" s="572"/>
      <c r="W745" s="572"/>
      <c r="X745" s="572"/>
      <c r="Y745" s="572"/>
      <c r="Z745" s="572"/>
    </row>
    <row r="746" spans="1:26" ht="15.75" hidden="1" customHeight="1">
      <c r="A746" s="572"/>
      <c r="B746" s="572"/>
      <c r="C746" s="572"/>
      <c r="D746" s="572"/>
      <c r="E746" s="572"/>
      <c r="F746" s="572"/>
      <c r="G746" s="572"/>
      <c r="H746" s="572"/>
      <c r="I746" s="572"/>
      <c r="J746" s="572"/>
      <c r="K746" s="572"/>
      <c r="L746" s="572"/>
      <c r="M746" s="572"/>
      <c r="N746" s="572"/>
      <c r="O746" s="572"/>
      <c r="P746" s="572"/>
      <c r="Q746" s="572"/>
      <c r="R746" s="572"/>
      <c r="S746" s="572"/>
      <c r="T746" s="572"/>
      <c r="U746" s="572"/>
      <c r="V746" s="572"/>
      <c r="W746" s="572"/>
      <c r="X746" s="572"/>
      <c r="Y746" s="572"/>
      <c r="Z746" s="572"/>
    </row>
    <row r="747" spans="1:26" ht="15.75" hidden="1" customHeight="1">
      <c r="A747" s="572"/>
      <c r="B747" s="572"/>
      <c r="C747" s="572"/>
      <c r="D747" s="572"/>
      <c r="E747" s="572"/>
      <c r="F747" s="572"/>
      <c r="G747" s="572"/>
      <c r="H747" s="572"/>
      <c r="I747" s="572"/>
      <c r="J747" s="572"/>
      <c r="K747" s="572"/>
      <c r="L747" s="572"/>
      <c r="M747" s="572"/>
      <c r="N747" s="572"/>
      <c r="O747" s="572"/>
      <c r="P747" s="572"/>
      <c r="Q747" s="572"/>
      <c r="R747" s="572"/>
      <c r="S747" s="572"/>
      <c r="T747" s="572"/>
      <c r="U747" s="572"/>
      <c r="V747" s="572"/>
      <c r="W747" s="572"/>
      <c r="X747" s="572"/>
      <c r="Y747" s="572"/>
      <c r="Z747" s="572"/>
    </row>
    <row r="748" spans="1:26" ht="15.75" hidden="1" customHeight="1">
      <c r="A748" s="572"/>
      <c r="B748" s="572"/>
      <c r="C748" s="572"/>
      <c r="D748" s="572"/>
      <c r="E748" s="572"/>
      <c r="F748" s="572"/>
      <c r="G748" s="572"/>
      <c r="H748" s="572"/>
      <c r="I748" s="572"/>
      <c r="J748" s="572"/>
      <c r="K748" s="572"/>
      <c r="L748" s="572"/>
      <c r="M748" s="572"/>
      <c r="N748" s="572"/>
      <c r="O748" s="572"/>
      <c r="P748" s="572"/>
      <c r="Q748" s="572"/>
      <c r="R748" s="572"/>
      <c r="S748" s="572"/>
      <c r="T748" s="572"/>
      <c r="U748" s="572"/>
      <c r="V748" s="572"/>
      <c r="W748" s="572"/>
      <c r="X748" s="572"/>
      <c r="Y748" s="572"/>
      <c r="Z748" s="572"/>
    </row>
    <row r="749" spans="1:26" ht="15.75" hidden="1" customHeight="1">
      <c r="A749" s="572"/>
      <c r="B749" s="572"/>
      <c r="C749" s="572"/>
      <c r="D749" s="572"/>
      <c r="E749" s="572"/>
      <c r="F749" s="572"/>
      <c r="G749" s="572"/>
      <c r="H749" s="572"/>
      <c r="I749" s="572"/>
      <c r="J749" s="572"/>
      <c r="K749" s="572"/>
      <c r="L749" s="572"/>
      <c r="M749" s="572"/>
      <c r="N749" s="572"/>
      <c r="O749" s="572"/>
      <c r="P749" s="572"/>
      <c r="Q749" s="572"/>
      <c r="R749" s="572"/>
      <c r="S749" s="572"/>
      <c r="T749" s="572"/>
      <c r="U749" s="572"/>
      <c r="V749" s="572"/>
      <c r="W749" s="572"/>
      <c r="X749" s="572"/>
      <c r="Y749" s="572"/>
      <c r="Z749" s="572"/>
    </row>
    <row r="750" spans="1:26" ht="15.75" hidden="1" customHeight="1">
      <c r="A750" s="572"/>
      <c r="B750" s="572"/>
      <c r="C750" s="572"/>
      <c r="D750" s="572"/>
      <c r="E750" s="572"/>
      <c r="F750" s="572"/>
      <c r="G750" s="572"/>
      <c r="H750" s="572"/>
      <c r="I750" s="572"/>
      <c r="J750" s="572"/>
      <c r="K750" s="572"/>
      <c r="L750" s="572"/>
      <c r="M750" s="572"/>
      <c r="N750" s="572"/>
      <c r="O750" s="572"/>
      <c r="P750" s="572"/>
      <c r="Q750" s="572"/>
      <c r="R750" s="572"/>
      <c r="S750" s="572"/>
      <c r="T750" s="572"/>
      <c r="U750" s="572"/>
      <c r="V750" s="572"/>
      <c r="W750" s="572"/>
      <c r="X750" s="572"/>
      <c r="Y750" s="572"/>
      <c r="Z750" s="572"/>
    </row>
    <row r="751" spans="1:26" ht="15.75" hidden="1" customHeight="1">
      <c r="A751" s="572"/>
      <c r="B751" s="572"/>
      <c r="C751" s="572"/>
      <c r="D751" s="572"/>
      <c r="E751" s="572"/>
      <c r="F751" s="572"/>
      <c r="G751" s="572"/>
      <c r="H751" s="572"/>
      <c r="I751" s="572"/>
      <c r="J751" s="572"/>
      <c r="K751" s="572"/>
      <c r="L751" s="572"/>
      <c r="M751" s="572"/>
      <c r="N751" s="572"/>
      <c r="O751" s="572"/>
      <c r="P751" s="572"/>
      <c r="Q751" s="572"/>
      <c r="R751" s="572"/>
      <c r="S751" s="572"/>
      <c r="T751" s="572"/>
      <c r="U751" s="572"/>
      <c r="V751" s="572"/>
      <c r="W751" s="572"/>
      <c r="X751" s="572"/>
      <c r="Y751" s="572"/>
      <c r="Z751" s="572"/>
    </row>
    <row r="752" spans="1:26" ht="15.75" hidden="1" customHeight="1">
      <c r="A752" s="572"/>
      <c r="B752" s="572"/>
      <c r="C752" s="572"/>
      <c r="D752" s="572"/>
      <c r="E752" s="572"/>
      <c r="F752" s="572"/>
      <c r="G752" s="572"/>
      <c r="H752" s="572"/>
      <c r="I752" s="572"/>
      <c r="J752" s="572"/>
      <c r="K752" s="572"/>
      <c r="L752" s="572"/>
      <c r="M752" s="572"/>
      <c r="N752" s="572"/>
      <c r="O752" s="572"/>
      <c r="P752" s="572"/>
      <c r="Q752" s="572"/>
      <c r="R752" s="572"/>
      <c r="S752" s="572"/>
      <c r="T752" s="572"/>
      <c r="U752" s="572"/>
      <c r="V752" s="572"/>
      <c r="W752" s="572"/>
      <c r="X752" s="572"/>
      <c r="Y752" s="572"/>
      <c r="Z752" s="572"/>
    </row>
    <row r="753" spans="1:26" ht="15.75" hidden="1" customHeight="1">
      <c r="A753" s="572"/>
      <c r="B753" s="572"/>
      <c r="C753" s="572"/>
      <c r="D753" s="572"/>
      <c r="E753" s="572"/>
      <c r="F753" s="572"/>
      <c r="G753" s="572"/>
      <c r="H753" s="572"/>
      <c r="I753" s="572"/>
      <c r="J753" s="572"/>
      <c r="K753" s="572"/>
      <c r="L753" s="572"/>
      <c r="M753" s="572"/>
      <c r="N753" s="572"/>
      <c r="O753" s="572"/>
      <c r="P753" s="572"/>
      <c r="Q753" s="572"/>
      <c r="R753" s="572"/>
      <c r="S753" s="572"/>
      <c r="T753" s="572"/>
      <c r="U753" s="572"/>
      <c r="V753" s="572"/>
      <c r="W753" s="572"/>
      <c r="X753" s="572"/>
      <c r="Y753" s="572"/>
      <c r="Z753" s="572"/>
    </row>
    <row r="754" spans="1:26" ht="15.75" hidden="1" customHeight="1">
      <c r="A754" s="572"/>
      <c r="B754" s="572"/>
      <c r="C754" s="572"/>
      <c r="D754" s="572"/>
      <c r="E754" s="572"/>
      <c r="F754" s="572"/>
      <c r="G754" s="572"/>
      <c r="H754" s="572"/>
      <c r="I754" s="572"/>
      <c r="J754" s="572"/>
      <c r="K754" s="572"/>
      <c r="L754" s="572"/>
      <c r="M754" s="572"/>
      <c r="N754" s="572"/>
      <c r="O754" s="572"/>
      <c r="P754" s="572"/>
      <c r="Q754" s="572"/>
      <c r="R754" s="572"/>
      <c r="S754" s="572"/>
      <c r="T754" s="572"/>
      <c r="U754" s="572"/>
      <c r="V754" s="572"/>
      <c r="W754" s="572"/>
      <c r="X754" s="572"/>
      <c r="Y754" s="572"/>
      <c r="Z754" s="572"/>
    </row>
    <row r="755" spans="1:26" ht="15.75" hidden="1" customHeight="1">
      <c r="A755" s="572"/>
      <c r="B755" s="572"/>
      <c r="C755" s="572"/>
      <c r="D755" s="572"/>
      <c r="E755" s="572"/>
      <c r="F755" s="572"/>
      <c r="G755" s="572"/>
      <c r="H755" s="572"/>
      <c r="I755" s="572"/>
      <c r="J755" s="572"/>
      <c r="K755" s="572"/>
      <c r="L755" s="572"/>
      <c r="M755" s="572"/>
      <c r="N755" s="572"/>
      <c r="O755" s="572"/>
      <c r="P755" s="572"/>
      <c r="Q755" s="572"/>
      <c r="R755" s="572"/>
      <c r="S755" s="572"/>
      <c r="T755" s="572"/>
      <c r="U755" s="572"/>
      <c r="V755" s="572"/>
      <c r="W755" s="572"/>
      <c r="X755" s="572"/>
      <c r="Y755" s="572"/>
      <c r="Z755" s="572"/>
    </row>
    <row r="756" spans="1:26" ht="15.75" hidden="1" customHeight="1">
      <c r="A756" s="572"/>
      <c r="B756" s="572"/>
      <c r="C756" s="572"/>
      <c r="D756" s="572"/>
      <c r="E756" s="572"/>
      <c r="F756" s="572"/>
      <c r="G756" s="572"/>
      <c r="H756" s="572"/>
      <c r="I756" s="572"/>
      <c r="J756" s="572"/>
      <c r="K756" s="572"/>
      <c r="L756" s="572"/>
      <c r="M756" s="572"/>
      <c r="N756" s="572"/>
      <c r="O756" s="572"/>
      <c r="P756" s="572"/>
      <c r="Q756" s="572"/>
      <c r="R756" s="572"/>
      <c r="S756" s="572"/>
      <c r="T756" s="572"/>
      <c r="U756" s="572"/>
      <c r="V756" s="572"/>
      <c r="W756" s="572"/>
      <c r="X756" s="572"/>
      <c r="Y756" s="572"/>
      <c r="Z756" s="572"/>
    </row>
    <row r="757" spans="1:26" ht="15.75" hidden="1" customHeight="1">
      <c r="A757" s="572"/>
      <c r="B757" s="572"/>
      <c r="C757" s="572"/>
      <c r="D757" s="572"/>
      <c r="E757" s="572"/>
      <c r="F757" s="572"/>
      <c r="G757" s="572"/>
      <c r="H757" s="572"/>
      <c r="I757" s="572"/>
      <c r="J757" s="572"/>
      <c r="K757" s="572"/>
      <c r="L757" s="572"/>
      <c r="M757" s="572"/>
      <c r="N757" s="572"/>
      <c r="O757" s="572"/>
      <c r="P757" s="572"/>
      <c r="Q757" s="572"/>
      <c r="R757" s="572"/>
      <c r="S757" s="572"/>
      <c r="T757" s="572"/>
      <c r="U757" s="572"/>
      <c r="V757" s="572"/>
      <c r="W757" s="572"/>
      <c r="X757" s="572"/>
      <c r="Y757" s="572"/>
      <c r="Z757" s="572"/>
    </row>
    <row r="758" spans="1:26" ht="15.75" hidden="1" customHeight="1">
      <c r="A758" s="572"/>
      <c r="B758" s="572"/>
      <c r="C758" s="572"/>
      <c r="D758" s="572"/>
      <c r="E758" s="572"/>
      <c r="F758" s="572"/>
      <c r="G758" s="572"/>
      <c r="H758" s="572"/>
      <c r="I758" s="572"/>
      <c r="J758" s="572"/>
      <c r="K758" s="572"/>
      <c r="L758" s="572"/>
      <c r="M758" s="572"/>
      <c r="N758" s="572"/>
      <c r="O758" s="572"/>
      <c r="P758" s="572"/>
      <c r="Q758" s="572"/>
      <c r="R758" s="572"/>
      <c r="S758" s="572"/>
      <c r="T758" s="572"/>
      <c r="U758" s="572"/>
      <c r="V758" s="572"/>
      <c r="W758" s="572"/>
      <c r="X758" s="572"/>
      <c r="Y758" s="572"/>
      <c r="Z758" s="572"/>
    </row>
    <row r="759" spans="1:26" ht="15.75" hidden="1" customHeight="1">
      <c r="A759" s="572"/>
      <c r="B759" s="572"/>
      <c r="C759" s="572"/>
      <c r="D759" s="572"/>
      <c r="E759" s="572"/>
      <c r="F759" s="572"/>
      <c r="G759" s="572"/>
      <c r="H759" s="572"/>
      <c r="I759" s="572"/>
      <c r="J759" s="572"/>
      <c r="K759" s="572"/>
      <c r="L759" s="572"/>
      <c r="M759" s="572"/>
      <c r="N759" s="572"/>
      <c r="O759" s="572"/>
      <c r="P759" s="572"/>
      <c r="Q759" s="572"/>
      <c r="R759" s="572"/>
      <c r="S759" s="572"/>
      <c r="T759" s="572"/>
      <c r="U759" s="572"/>
      <c r="V759" s="572"/>
      <c r="W759" s="572"/>
      <c r="X759" s="572"/>
      <c r="Y759" s="572"/>
      <c r="Z759" s="572"/>
    </row>
    <row r="760" spans="1:26" ht="15.75" hidden="1" customHeight="1">
      <c r="A760" s="572"/>
      <c r="B760" s="572"/>
      <c r="C760" s="572"/>
      <c r="D760" s="572"/>
      <c r="E760" s="572"/>
      <c r="F760" s="572"/>
      <c r="G760" s="572"/>
      <c r="H760" s="572"/>
      <c r="I760" s="572"/>
      <c r="J760" s="572"/>
      <c r="K760" s="572"/>
      <c r="L760" s="572"/>
      <c r="M760" s="572"/>
      <c r="N760" s="572"/>
      <c r="O760" s="572"/>
      <c r="P760" s="572"/>
      <c r="Q760" s="572"/>
      <c r="R760" s="572"/>
      <c r="S760" s="572"/>
      <c r="T760" s="572"/>
      <c r="U760" s="572"/>
      <c r="V760" s="572"/>
      <c r="W760" s="572"/>
      <c r="X760" s="572"/>
      <c r="Y760" s="572"/>
      <c r="Z760" s="572"/>
    </row>
    <row r="761" spans="1:26" ht="15.75" hidden="1" customHeight="1">
      <c r="A761" s="572"/>
      <c r="B761" s="572"/>
      <c r="C761" s="572"/>
      <c r="D761" s="572"/>
      <c r="E761" s="572"/>
      <c r="F761" s="572"/>
      <c r="G761" s="572"/>
      <c r="H761" s="572"/>
      <c r="I761" s="572"/>
      <c r="J761" s="572"/>
      <c r="K761" s="572"/>
      <c r="L761" s="572"/>
      <c r="M761" s="572"/>
      <c r="N761" s="572"/>
      <c r="O761" s="572"/>
      <c r="P761" s="572"/>
      <c r="Q761" s="572"/>
      <c r="R761" s="572"/>
      <c r="S761" s="572"/>
      <c r="T761" s="572"/>
      <c r="U761" s="572"/>
      <c r="V761" s="572"/>
      <c r="W761" s="572"/>
      <c r="X761" s="572"/>
      <c r="Y761" s="572"/>
      <c r="Z761" s="572"/>
    </row>
    <row r="762" spans="1:26" ht="15.75" hidden="1" customHeight="1">
      <c r="A762" s="572"/>
      <c r="B762" s="572"/>
      <c r="C762" s="572"/>
      <c r="D762" s="572"/>
      <c r="E762" s="572"/>
      <c r="F762" s="572"/>
      <c r="G762" s="572"/>
      <c r="H762" s="572"/>
      <c r="I762" s="572"/>
      <c r="J762" s="572"/>
      <c r="K762" s="572"/>
      <c r="L762" s="572"/>
      <c r="M762" s="572"/>
      <c r="N762" s="572"/>
      <c r="O762" s="572"/>
      <c r="P762" s="572"/>
      <c r="Q762" s="572"/>
      <c r="R762" s="572"/>
      <c r="S762" s="572"/>
      <c r="T762" s="572"/>
      <c r="U762" s="572"/>
      <c r="V762" s="572"/>
      <c r="W762" s="572"/>
      <c r="X762" s="572"/>
      <c r="Y762" s="572"/>
      <c r="Z762" s="572"/>
    </row>
    <row r="763" spans="1:26" ht="15.75" hidden="1" customHeight="1">
      <c r="A763" s="572"/>
      <c r="B763" s="572"/>
      <c r="C763" s="572"/>
      <c r="D763" s="572"/>
      <c r="E763" s="572"/>
      <c r="F763" s="572"/>
      <c r="G763" s="572"/>
      <c r="H763" s="572"/>
      <c r="I763" s="572"/>
      <c r="J763" s="572"/>
      <c r="K763" s="572"/>
      <c r="L763" s="572"/>
      <c r="M763" s="572"/>
      <c r="N763" s="572"/>
      <c r="O763" s="572"/>
      <c r="P763" s="572"/>
      <c r="Q763" s="572"/>
      <c r="R763" s="572"/>
      <c r="S763" s="572"/>
      <c r="T763" s="572"/>
      <c r="U763" s="572"/>
      <c r="V763" s="572"/>
      <c r="W763" s="572"/>
      <c r="X763" s="572"/>
      <c r="Y763" s="572"/>
      <c r="Z763" s="572"/>
    </row>
    <row r="764" spans="1:26" ht="15.75" hidden="1" customHeight="1">
      <c r="A764" s="572"/>
      <c r="B764" s="572"/>
      <c r="C764" s="572"/>
      <c r="D764" s="572"/>
      <c r="E764" s="572"/>
      <c r="F764" s="572"/>
      <c r="G764" s="572"/>
      <c r="H764" s="572"/>
      <c r="I764" s="572"/>
      <c r="J764" s="572"/>
      <c r="K764" s="572"/>
      <c r="L764" s="572"/>
      <c r="M764" s="572"/>
      <c r="N764" s="572"/>
      <c r="O764" s="572"/>
      <c r="P764" s="572"/>
      <c r="Q764" s="572"/>
      <c r="R764" s="572"/>
      <c r="S764" s="572"/>
      <c r="T764" s="572"/>
      <c r="U764" s="572"/>
      <c r="V764" s="572"/>
      <c r="W764" s="572"/>
      <c r="X764" s="572"/>
      <c r="Y764" s="572"/>
      <c r="Z764" s="572"/>
    </row>
    <row r="765" spans="1:26" ht="15.75" hidden="1" customHeight="1">
      <c r="A765" s="572"/>
      <c r="B765" s="572"/>
      <c r="C765" s="572"/>
      <c r="D765" s="572"/>
      <c r="E765" s="572"/>
      <c r="F765" s="572"/>
      <c r="G765" s="572"/>
      <c r="H765" s="572"/>
      <c r="I765" s="572"/>
      <c r="J765" s="572"/>
      <c r="K765" s="572"/>
      <c r="L765" s="572"/>
      <c r="M765" s="572"/>
      <c r="N765" s="572"/>
      <c r="O765" s="572"/>
      <c r="P765" s="572"/>
      <c r="Q765" s="572"/>
      <c r="R765" s="572"/>
      <c r="S765" s="572"/>
      <c r="T765" s="572"/>
      <c r="U765" s="572"/>
      <c r="V765" s="572"/>
      <c r="W765" s="572"/>
      <c r="X765" s="572"/>
      <c r="Y765" s="572"/>
      <c r="Z765" s="572"/>
    </row>
    <row r="766" spans="1:26" ht="15.75" hidden="1" customHeight="1">
      <c r="A766" s="572"/>
      <c r="B766" s="572"/>
      <c r="C766" s="572"/>
      <c r="D766" s="572"/>
      <c r="E766" s="572"/>
      <c r="F766" s="572"/>
      <c r="G766" s="572"/>
      <c r="H766" s="572"/>
      <c r="I766" s="572"/>
      <c r="J766" s="572"/>
      <c r="K766" s="572"/>
      <c r="L766" s="572"/>
      <c r="M766" s="572"/>
      <c r="N766" s="572"/>
      <c r="O766" s="572"/>
      <c r="P766" s="572"/>
      <c r="Q766" s="572"/>
      <c r="R766" s="572"/>
      <c r="S766" s="572"/>
      <c r="T766" s="572"/>
      <c r="U766" s="572"/>
      <c r="V766" s="572"/>
      <c r="W766" s="572"/>
      <c r="X766" s="572"/>
      <c r="Y766" s="572"/>
      <c r="Z766" s="572"/>
    </row>
    <row r="767" spans="1:26" ht="15.75" hidden="1" customHeight="1">
      <c r="A767" s="572"/>
      <c r="B767" s="572"/>
      <c r="C767" s="572"/>
      <c r="D767" s="572"/>
      <c r="E767" s="572"/>
      <c r="F767" s="572"/>
      <c r="G767" s="572"/>
      <c r="H767" s="572"/>
      <c r="I767" s="572"/>
      <c r="J767" s="572"/>
      <c r="K767" s="572"/>
      <c r="L767" s="572"/>
      <c r="M767" s="572"/>
      <c r="N767" s="572"/>
      <c r="O767" s="572"/>
      <c r="P767" s="572"/>
      <c r="Q767" s="572"/>
      <c r="R767" s="572"/>
      <c r="S767" s="572"/>
      <c r="T767" s="572"/>
      <c r="U767" s="572"/>
      <c r="V767" s="572"/>
      <c r="W767" s="572"/>
      <c r="X767" s="572"/>
      <c r="Y767" s="572"/>
      <c r="Z767" s="572"/>
    </row>
    <row r="768" spans="1:26" ht="15.75" hidden="1" customHeight="1">
      <c r="A768" s="572"/>
      <c r="B768" s="572"/>
      <c r="C768" s="572"/>
      <c r="D768" s="572"/>
      <c r="E768" s="572"/>
      <c r="F768" s="572"/>
      <c r="G768" s="572"/>
      <c r="H768" s="572"/>
      <c r="I768" s="572"/>
      <c r="J768" s="572"/>
      <c r="K768" s="572"/>
      <c r="L768" s="572"/>
      <c r="M768" s="572"/>
      <c r="N768" s="572"/>
      <c r="O768" s="572"/>
      <c r="P768" s="572"/>
      <c r="Q768" s="572"/>
      <c r="R768" s="572"/>
      <c r="S768" s="572"/>
      <c r="T768" s="572"/>
      <c r="U768" s="572"/>
      <c r="V768" s="572"/>
      <c r="W768" s="572"/>
      <c r="X768" s="572"/>
      <c r="Y768" s="572"/>
      <c r="Z768" s="572"/>
    </row>
    <row r="769" spans="1:26" ht="15.75" hidden="1" customHeight="1">
      <c r="A769" s="572"/>
      <c r="B769" s="572"/>
      <c r="C769" s="572"/>
      <c r="D769" s="572"/>
      <c r="E769" s="572"/>
      <c r="F769" s="572"/>
      <c r="G769" s="572"/>
      <c r="H769" s="572"/>
      <c r="I769" s="572"/>
      <c r="J769" s="572"/>
      <c r="K769" s="572"/>
      <c r="L769" s="572"/>
      <c r="M769" s="572"/>
      <c r="N769" s="572"/>
      <c r="O769" s="572"/>
      <c r="P769" s="572"/>
      <c r="Q769" s="572"/>
      <c r="R769" s="572"/>
      <c r="S769" s="572"/>
      <c r="T769" s="572"/>
      <c r="U769" s="572"/>
      <c r="V769" s="572"/>
      <c r="W769" s="572"/>
      <c r="X769" s="572"/>
      <c r="Y769" s="572"/>
      <c r="Z769" s="572"/>
    </row>
    <row r="770" spans="1:26" ht="15.75" hidden="1" customHeight="1">
      <c r="A770" s="572"/>
      <c r="B770" s="572"/>
      <c r="C770" s="572"/>
      <c r="D770" s="572"/>
      <c r="E770" s="572"/>
      <c r="F770" s="572"/>
      <c r="G770" s="572"/>
      <c r="H770" s="572"/>
      <c r="I770" s="572"/>
      <c r="J770" s="572"/>
      <c r="K770" s="572"/>
      <c r="L770" s="572"/>
      <c r="M770" s="572"/>
      <c r="N770" s="572"/>
      <c r="O770" s="572"/>
      <c r="P770" s="572"/>
      <c r="Q770" s="572"/>
      <c r="R770" s="572"/>
      <c r="S770" s="572"/>
      <c r="T770" s="572"/>
      <c r="U770" s="572"/>
      <c r="V770" s="572"/>
      <c r="W770" s="572"/>
      <c r="X770" s="572"/>
      <c r="Y770" s="572"/>
      <c r="Z770" s="572"/>
    </row>
    <row r="771" spans="1:26" ht="15.75" hidden="1" customHeight="1">
      <c r="A771" s="572"/>
      <c r="B771" s="572"/>
      <c r="C771" s="572"/>
      <c r="D771" s="572"/>
      <c r="E771" s="572"/>
      <c r="F771" s="572"/>
      <c r="G771" s="572"/>
      <c r="H771" s="572"/>
      <c r="I771" s="572"/>
      <c r="J771" s="572"/>
      <c r="K771" s="572"/>
      <c r="L771" s="572"/>
      <c r="M771" s="572"/>
      <c r="N771" s="572"/>
      <c r="O771" s="572"/>
      <c r="P771" s="572"/>
      <c r="Q771" s="572"/>
      <c r="R771" s="572"/>
      <c r="S771" s="572"/>
      <c r="T771" s="572"/>
      <c r="U771" s="572"/>
      <c r="V771" s="572"/>
      <c r="W771" s="572"/>
      <c r="X771" s="572"/>
      <c r="Y771" s="572"/>
      <c r="Z771" s="572"/>
    </row>
    <row r="772" spans="1:26" ht="15.75" hidden="1" customHeight="1">
      <c r="A772" s="572"/>
      <c r="B772" s="572"/>
      <c r="C772" s="572"/>
      <c r="D772" s="572"/>
      <c r="E772" s="572"/>
      <c r="F772" s="572"/>
      <c r="G772" s="572"/>
      <c r="H772" s="572"/>
      <c r="I772" s="572"/>
      <c r="J772" s="572"/>
      <c r="K772" s="572"/>
      <c r="L772" s="572"/>
      <c r="M772" s="572"/>
      <c r="N772" s="572"/>
      <c r="O772" s="572"/>
      <c r="P772" s="572"/>
      <c r="Q772" s="572"/>
      <c r="R772" s="572"/>
      <c r="S772" s="572"/>
      <c r="T772" s="572"/>
      <c r="U772" s="572"/>
      <c r="V772" s="572"/>
      <c r="W772" s="572"/>
      <c r="X772" s="572"/>
      <c r="Y772" s="572"/>
      <c r="Z772" s="572"/>
    </row>
    <row r="773" spans="1:26" ht="15.75" hidden="1" customHeight="1">
      <c r="A773" s="572"/>
      <c r="B773" s="572"/>
      <c r="C773" s="572"/>
      <c r="D773" s="572"/>
      <c r="E773" s="572"/>
      <c r="F773" s="572"/>
      <c r="G773" s="572"/>
      <c r="H773" s="572"/>
      <c r="I773" s="572"/>
      <c r="J773" s="572"/>
      <c r="K773" s="572"/>
      <c r="L773" s="572"/>
      <c r="M773" s="572"/>
      <c r="N773" s="572"/>
      <c r="O773" s="572"/>
      <c r="P773" s="572"/>
      <c r="Q773" s="572"/>
      <c r="R773" s="572"/>
      <c r="S773" s="572"/>
      <c r="T773" s="572"/>
      <c r="U773" s="572"/>
      <c r="V773" s="572"/>
      <c r="W773" s="572"/>
      <c r="X773" s="572"/>
      <c r="Y773" s="572"/>
      <c r="Z773" s="572"/>
    </row>
    <row r="774" spans="1:26" ht="15.75" hidden="1" customHeight="1">
      <c r="A774" s="572"/>
      <c r="B774" s="572"/>
      <c r="C774" s="572"/>
      <c r="D774" s="572"/>
      <c r="E774" s="572"/>
      <c r="F774" s="572"/>
      <c r="G774" s="572"/>
      <c r="H774" s="572"/>
      <c r="I774" s="572"/>
      <c r="J774" s="572"/>
      <c r="K774" s="572"/>
      <c r="L774" s="572"/>
      <c r="M774" s="572"/>
      <c r="N774" s="572"/>
      <c r="O774" s="572"/>
      <c r="P774" s="572"/>
      <c r="Q774" s="572"/>
      <c r="R774" s="572"/>
      <c r="S774" s="572"/>
      <c r="T774" s="572"/>
      <c r="U774" s="572"/>
      <c r="V774" s="572"/>
      <c r="W774" s="572"/>
      <c r="X774" s="572"/>
      <c r="Y774" s="572"/>
      <c r="Z774" s="572"/>
    </row>
    <row r="775" spans="1:26" ht="15.75" hidden="1" customHeight="1">
      <c r="A775" s="572"/>
      <c r="B775" s="572"/>
      <c r="C775" s="572"/>
      <c r="D775" s="572"/>
      <c r="E775" s="572"/>
      <c r="F775" s="572"/>
      <c r="G775" s="572"/>
      <c r="H775" s="572"/>
      <c r="I775" s="572"/>
      <c r="J775" s="572"/>
      <c r="K775" s="572"/>
      <c r="L775" s="572"/>
      <c r="M775" s="572"/>
      <c r="N775" s="572"/>
      <c r="O775" s="572"/>
      <c r="P775" s="572"/>
      <c r="Q775" s="572"/>
      <c r="R775" s="572"/>
      <c r="S775" s="572"/>
      <c r="T775" s="572"/>
      <c r="U775" s="572"/>
      <c r="V775" s="572"/>
      <c r="W775" s="572"/>
      <c r="X775" s="572"/>
      <c r="Y775" s="572"/>
      <c r="Z775" s="572"/>
    </row>
    <row r="776" spans="1:26" ht="15.75" hidden="1" customHeight="1">
      <c r="A776" s="572"/>
      <c r="B776" s="572"/>
      <c r="C776" s="572"/>
      <c r="D776" s="572"/>
      <c r="E776" s="572"/>
      <c r="F776" s="572"/>
      <c r="G776" s="572"/>
      <c r="H776" s="572"/>
      <c r="I776" s="572"/>
      <c r="J776" s="572"/>
      <c r="K776" s="572"/>
      <c r="L776" s="572"/>
      <c r="M776" s="572"/>
      <c r="N776" s="572"/>
      <c r="O776" s="572"/>
      <c r="P776" s="572"/>
      <c r="Q776" s="572"/>
      <c r="R776" s="572"/>
      <c r="S776" s="572"/>
      <c r="T776" s="572"/>
      <c r="U776" s="572"/>
      <c r="V776" s="572"/>
      <c r="W776" s="572"/>
      <c r="X776" s="572"/>
      <c r="Y776" s="572"/>
      <c r="Z776" s="572"/>
    </row>
    <row r="777" spans="1:26" ht="15.75" hidden="1" customHeight="1">
      <c r="A777" s="572"/>
      <c r="B777" s="572"/>
      <c r="C777" s="572"/>
      <c r="D777" s="572"/>
      <c r="E777" s="572"/>
      <c r="F777" s="572"/>
      <c r="G777" s="572"/>
      <c r="H777" s="572"/>
      <c r="I777" s="572"/>
      <c r="J777" s="572"/>
      <c r="K777" s="572"/>
      <c r="L777" s="572"/>
      <c r="M777" s="572"/>
      <c r="N777" s="572"/>
      <c r="O777" s="572"/>
      <c r="P777" s="572"/>
      <c r="Q777" s="572"/>
      <c r="R777" s="572"/>
      <c r="S777" s="572"/>
      <c r="T777" s="572"/>
      <c r="U777" s="572"/>
      <c r="V777" s="572"/>
      <c r="W777" s="572"/>
      <c r="X777" s="572"/>
      <c r="Y777" s="572"/>
      <c r="Z777" s="572"/>
    </row>
    <row r="778" spans="1:26" ht="15.75" hidden="1" customHeight="1">
      <c r="A778" s="572"/>
      <c r="B778" s="572"/>
      <c r="C778" s="572"/>
      <c r="D778" s="572"/>
      <c r="E778" s="572"/>
      <c r="F778" s="572"/>
      <c r="G778" s="572"/>
      <c r="H778" s="572"/>
      <c r="I778" s="572"/>
      <c r="J778" s="572"/>
      <c r="K778" s="572"/>
      <c r="L778" s="572"/>
      <c r="M778" s="572"/>
      <c r="N778" s="572"/>
      <c r="O778" s="572"/>
      <c r="P778" s="572"/>
      <c r="Q778" s="572"/>
      <c r="R778" s="572"/>
      <c r="S778" s="572"/>
      <c r="T778" s="572"/>
      <c r="U778" s="572"/>
      <c r="V778" s="572"/>
      <c r="W778" s="572"/>
      <c r="X778" s="572"/>
      <c r="Y778" s="572"/>
      <c r="Z778" s="572"/>
    </row>
    <row r="779" spans="1:26" ht="15.75" hidden="1" customHeight="1">
      <c r="A779" s="572"/>
      <c r="B779" s="572"/>
      <c r="C779" s="572"/>
      <c r="D779" s="572"/>
      <c r="E779" s="572"/>
      <c r="F779" s="572"/>
      <c r="G779" s="572"/>
      <c r="H779" s="572"/>
      <c r="I779" s="572"/>
      <c r="J779" s="572"/>
      <c r="K779" s="572"/>
      <c r="L779" s="572"/>
      <c r="M779" s="572"/>
      <c r="N779" s="572"/>
      <c r="O779" s="572"/>
      <c r="P779" s="572"/>
      <c r="Q779" s="572"/>
      <c r="R779" s="572"/>
      <c r="S779" s="572"/>
      <c r="T779" s="572"/>
      <c r="U779" s="572"/>
      <c r="V779" s="572"/>
      <c r="W779" s="572"/>
      <c r="X779" s="572"/>
      <c r="Y779" s="572"/>
      <c r="Z779" s="572"/>
    </row>
    <row r="780" spans="1:26" ht="15.75" hidden="1" customHeight="1">
      <c r="A780" s="572"/>
      <c r="B780" s="572"/>
      <c r="C780" s="572"/>
      <c r="D780" s="572"/>
      <c r="E780" s="572"/>
      <c r="F780" s="572"/>
      <c r="G780" s="572"/>
      <c r="H780" s="572"/>
      <c r="I780" s="572"/>
      <c r="J780" s="572"/>
      <c r="K780" s="572"/>
      <c r="L780" s="572"/>
      <c r="M780" s="572"/>
      <c r="N780" s="572"/>
      <c r="O780" s="572"/>
      <c r="P780" s="572"/>
      <c r="Q780" s="572"/>
      <c r="R780" s="572"/>
      <c r="S780" s="572"/>
      <c r="T780" s="572"/>
      <c r="U780" s="572"/>
      <c r="V780" s="572"/>
      <c r="W780" s="572"/>
      <c r="X780" s="572"/>
      <c r="Y780" s="572"/>
      <c r="Z780" s="572"/>
    </row>
    <row r="781" spans="1:26" ht="15.75" hidden="1" customHeight="1">
      <c r="A781" s="572"/>
      <c r="B781" s="572"/>
      <c r="C781" s="572"/>
      <c r="D781" s="572"/>
      <c r="E781" s="572"/>
      <c r="F781" s="572"/>
      <c r="G781" s="572"/>
      <c r="H781" s="572"/>
      <c r="I781" s="572"/>
      <c r="J781" s="572"/>
      <c r="K781" s="572"/>
      <c r="L781" s="572"/>
      <c r="M781" s="572"/>
      <c r="N781" s="572"/>
      <c r="O781" s="572"/>
      <c r="P781" s="572"/>
      <c r="Q781" s="572"/>
      <c r="R781" s="572"/>
      <c r="S781" s="572"/>
      <c r="T781" s="572"/>
      <c r="U781" s="572"/>
      <c r="V781" s="572"/>
      <c r="W781" s="572"/>
      <c r="X781" s="572"/>
      <c r="Y781" s="572"/>
      <c r="Z781" s="572"/>
    </row>
    <row r="782" spans="1:26" ht="15.75" hidden="1" customHeight="1">
      <c r="A782" s="572"/>
      <c r="B782" s="572"/>
      <c r="C782" s="572"/>
      <c r="D782" s="572"/>
      <c r="E782" s="572"/>
      <c r="F782" s="572"/>
      <c r="G782" s="572"/>
      <c r="H782" s="572"/>
      <c r="I782" s="572"/>
      <c r="J782" s="572"/>
      <c r="K782" s="572"/>
      <c r="L782" s="572"/>
      <c r="M782" s="572"/>
      <c r="N782" s="572"/>
      <c r="O782" s="572"/>
      <c r="P782" s="572"/>
      <c r="Q782" s="572"/>
      <c r="R782" s="572"/>
      <c r="S782" s="572"/>
      <c r="T782" s="572"/>
      <c r="U782" s="572"/>
      <c r="V782" s="572"/>
      <c r="W782" s="572"/>
      <c r="X782" s="572"/>
      <c r="Y782" s="572"/>
      <c r="Z782" s="572"/>
    </row>
    <row r="783" spans="1:26" ht="15.75" hidden="1" customHeight="1">
      <c r="A783" s="572"/>
      <c r="B783" s="572"/>
      <c r="C783" s="572"/>
      <c r="D783" s="572"/>
      <c r="E783" s="572"/>
      <c r="F783" s="572"/>
      <c r="G783" s="572"/>
      <c r="H783" s="572"/>
      <c r="I783" s="572"/>
      <c r="J783" s="572"/>
      <c r="K783" s="572"/>
      <c r="L783" s="572"/>
      <c r="M783" s="572"/>
      <c r="N783" s="572"/>
      <c r="O783" s="572"/>
      <c r="P783" s="572"/>
      <c r="Q783" s="572"/>
      <c r="R783" s="572"/>
      <c r="S783" s="572"/>
      <c r="T783" s="572"/>
      <c r="U783" s="572"/>
      <c r="V783" s="572"/>
      <c r="W783" s="572"/>
      <c r="X783" s="572"/>
      <c r="Y783" s="572"/>
      <c r="Z783" s="572"/>
    </row>
    <row r="784" spans="1:26" ht="15.75" hidden="1" customHeight="1">
      <c r="A784" s="572"/>
      <c r="B784" s="572"/>
      <c r="C784" s="572"/>
      <c r="D784" s="572"/>
      <c r="E784" s="572"/>
      <c r="F784" s="572"/>
      <c r="G784" s="572"/>
      <c r="H784" s="572"/>
      <c r="I784" s="572"/>
      <c r="J784" s="572"/>
      <c r="K784" s="572"/>
      <c r="L784" s="572"/>
      <c r="M784" s="572"/>
      <c r="N784" s="572"/>
      <c r="O784" s="572"/>
      <c r="P784" s="572"/>
      <c r="Q784" s="572"/>
      <c r="R784" s="572"/>
      <c r="S784" s="572"/>
      <c r="T784" s="572"/>
      <c r="U784" s="572"/>
      <c r="V784" s="572"/>
      <c r="W784" s="572"/>
      <c r="X784" s="572"/>
      <c r="Y784" s="572"/>
      <c r="Z784" s="572"/>
    </row>
    <row r="785" spans="1:26" ht="15.75" hidden="1" customHeight="1">
      <c r="A785" s="572"/>
      <c r="B785" s="572"/>
      <c r="C785" s="572"/>
      <c r="D785" s="572"/>
      <c r="E785" s="572"/>
      <c r="F785" s="572"/>
      <c r="G785" s="572"/>
      <c r="H785" s="572"/>
      <c r="I785" s="572"/>
      <c r="J785" s="572"/>
      <c r="K785" s="572"/>
      <c r="L785" s="572"/>
      <c r="M785" s="572"/>
      <c r="N785" s="572"/>
      <c r="O785" s="572"/>
      <c r="P785" s="572"/>
      <c r="Q785" s="572"/>
      <c r="R785" s="572"/>
      <c r="S785" s="572"/>
      <c r="T785" s="572"/>
      <c r="U785" s="572"/>
      <c r="V785" s="572"/>
      <c r="W785" s="572"/>
      <c r="X785" s="572"/>
      <c r="Y785" s="572"/>
      <c r="Z785" s="572"/>
    </row>
    <row r="786" spans="1:26" ht="15.75" hidden="1" customHeight="1">
      <c r="A786" s="572"/>
      <c r="B786" s="572"/>
      <c r="C786" s="572"/>
      <c r="D786" s="572"/>
      <c r="E786" s="572"/>
      <c r="F786" s="572"/>
      <c r="G786" s="572"/>
      <c r="H786" s="572"/>
      <c r="I786" s="572"/>
      <c r="J786" s="572"/>
      <c r="K786" s="572"/>
      <c r="L786" s="572"/>
      <c r="M786" s="572"/>
      <c r="N786" s="572"/>
      <c r="O786" s="572"/>
      <c r="P786" s="572"/>
      <c r="Q786" s="572"/>
      <c r="R786" s="572"/>
      <c r="S786" s="572"/>
      <c r="T786" s="572"/>
      <c r="U786" s="572"/>
      <c r="V786" s="572"/>
      <c r="W786" s="572"/>
      <c r="X786" s="572"/>
      <c r="Y786" s="572"/>
      <c r="Z786" s="572"/>
    </row>
    <row r="787" spans="1:26" ht="15.75" hidden="1" customHeight="1">
      <c r="A787" s="572"/>
      <c r="B787" s="572"/>
      <c r="C787" s="572"/>
      <c r="D787" s="572"/>
      <c r="E787" s="572"/>
      <c r="F787" s="572"/>
      <c r="G787" s="572"/>
      <c r="H787" s="572"/>
      <c r="I787" s="572"/>
      <c r="J787" s="572"/>
      <c r="K787" s="572"/>
      <c r="L787" s="572"/>
      <c r="M787" s="572"/>
      <c r="N787" s="572"/>
      <c r="O787" s="572"/>
      <c r="P787" s="572"/>
      <c r="Q787" s="572"/>
      <c r="R787" s="572"/>
      <c r="S787" s="572"/>
      <c r="T787" s="572"/>
      <c r="U787" s="572"/>
      <c r="V787" s="572"/>
      <c r="W787" s="572"/>
      <c r="X787" s="572"/>
      <c r="Y787" s="572"/>
      <c r="Z787" s="572"/>
    </row>
    <row r="788" spans="1:26" ht="15.75" hidden="1" customHeight="1">
      <c r="A788" s="572"/>
      <c r="B788" s="572"/>
      <c r="C788" s="572"/>
      <c r="D788" s="572"/>
      <c r="E788" s="572"/>
      <c r="F788" s="572"/>
      <c r="G788" s="572"/>
      <c r="H788" s="572"/>
      <c r="I788" s="572"/>
      <c r="J788" s="572"/>
      <c r="K788" s="572"/>
      <c r="L788" s="572"/>
      <c r="M788" s="572"/>
      <c r="N788" s="572"/>
      <c r="O788" s="572"/>
      <c r="P788" s="572"/>
      <c r="Q788" s="572"/>
      <c r="R788" s="572"/>
      <c r="S788" s="572"/>
      <c r="T788" s="572"/>
      <c r="U788" s="572"/>
      <c r="V788" s="572"/>
      <c r="W788" s="572"/>
      <c r="X788" s="572"/>
      <c r="Y788" s="572"/>
      <c r="Z788" s="572"/>
    </row>
    <row r="789" spans="1:26" ht="15.75" hidden="1" customHeight="1">
      <c r="A789" s="572"/>
      <c r="B789" s="572"/>
      <c r="C789" s="572"/>
      <c r="D789" s="572"/>
      <c r="E789" s="572"/>
      <c r="F789" s="572"/>
      <c r="G789" s="572"/>
      <c r="H789" s="572"/>
      <c r="I789" s="572"/>
      <c r="J789" s="572"/>
      <c r="K789" s="572"/>
      <c r="L789" s="572"/>
      <c r="M789" s="572"/>
      <c r="N789" s="572"/>
      <c r="O789" s="572"/>
      <c r="P789" s="572"/>
      <c r="Q789" s="572"/>
      <c r="R789" s="572"/>
      <c r="S789" s="572"/>
      <c r="T789" s="572"/>
      <c r="U789" s="572"/>
      <c r="V789" s="572"/>
      <c r="W789" s="572"/>
      <c r="X789" s="572"/>
      <c r="Y789" s="572"/>
      <c r="Z789" s="572"/>
    </row>
    <row r="790" spans="1:26" ht="15.75" hidden="1" customHeight="1">
      <c r="A790" s="572"/>
      <c r="B790" s="572"/>
      <c r="C790" s="572"/>
      <c r="D790" s="572"/>
      <c r="E790" s="572"/>
      <c r="F790" s="572"/>
      <c r="G790" s="572"/>
      <c r="H790" s="572"/>
      <c r="I790" s="572"/>
      <c r="J790" s="572"/>
      <c r="K790" s="572"/>
      <c r="L790" s="572"/>
      <c r="M790" s="572"/>
      <c r="N790" s="572"/>
      <c r="O790" s="572"/>
      <c r="P790" s="572"/>
      <c r="Q790" s="572"/>
      <c r="R790" s="572"/>
      <c r="S790" s="572"/>
      <c r="T790" s="572"/>
      <c r="U790" s="572"/>
      <c r="V790" s="572"/>
      <c r="W790" s="572"/>
      <c r="X790" s="572"/>
      <c r="Y790" s="572"/>
      <c r="Z790" s="572"/>
    </row>
    <row r="791" spans="1:26" ht="15.75" hidden="1" customHeight="1">
      <c r="A791" s="572"/>
      <c r="B791" s="572"/>
      <c r="C791" s="572"/>
      <c r="D791" s="572"/>
      <c r="E791" s="572"/>
      <c r="F791" s="572"/>
      <c r="G791" s="572"/>
      <c r="H791" s="572"/>
      <c r="I791" s="572"/>
      <c r="J791" s="572"/>
      <c r="K791" s="572"/>
      <c r="L791" s="572"/>
      <c r="M791" s="572"/>
      <c r="N791" s="572"/>
      <c r="O791" s="572"/>
      <c r="P791" s="572"/>
      <c r="Q791" s="572"/>
      <c r="R791" s="572"/>
      <c r="S791" s="572"/>
      <c r="T791" s="572"/>
      <c r="U791" s="572"/>
      <c r="V791" s="572"/>
      <c r="W791" s="572"/>
      <c r="X791" s="572"/>
      <c r="Y791" s="572"/>
      <c r="Z791" s="572"/>
    </row>
    <row r="792" spans="1:26" ht="15.75" hidden="1" customHeight="1">
      <c r="A792" s="572"/>
      <c r="B792" s="572"/>
      <c r="C792" s="572"/>
      <c r="D792" s="572"/>
      <c r="E792" s="572"/>
      <c r="F792" s="572"/>
      <c r="G792" s="572"/>
      <c r="H792" s="572"/>
      <c r="I792" s="572"/>
      <c r="J792" s="572"/>
      <c r="K792" s="572"/>
      <c r="L792" s="572"/>
      <c r="M792" s="572"/>
      <c r="N792" s="572"/>
      <c r="O792" s="572"/>
      <c r="P792" s="572"/>
      <c r="Q792" s="572"/>
      <c r="R792" s="572"/>
      <c r="S792" s="572"/>
      <c r="T792" s="572"/>
      <c r="U792" s="572"/>
      <c r="V792" s="572"/>
      <c r="W792" s="572"/>
      <c r="X792" s="572"/>
      <c r="Y792" s="572"/>
      <c r="Z792" s="572"/>
    </row>
    <row r="793" spans="1:26" ht="15.75" hidden="1" customHeight="1">
      <c r="A793" s="572"/>
      <c r="B793" s="572"/>
      <c r="C793" s="572"/>
      <c r="D793" s="572"/>
      <c r="E793" s="572"/>
      <c r="F793" s="572"/>
      <c r="G793" s="572"/>
      <c r="H793" s="572"/>
      <c r="I793" s="572"/>
      <c r="J793" s="572"/>
      <c r="K793" s="572"/>
      <c r="L793" s="572"/>
      <c r="M793" s="572"/>
      <c r="N793" s="572"/>
      <c r="O793" s="572"/>
      <c r="P793" s="572"/>
      <c r="Q793" s="572"/>
      <c r="R793" s="572"/>
      <c r="S793" s="572"/>
      <c r="T793" s="572"/>
      <c r="U793" s="572"/>
      <c r="V793" s="572"/>
      <c r="W793" s="572"/>
      <c r="X793" s="572"/>
      <c r="Y793" s="572"/>
      <c r="Z793" s="572"/>
    </row>
    <row r="794" spans="1:26" ht="15.75" hidden="1" customHeight="1">
      <c r="A794" s="572"/>
      <c r="B794" s="572"/>
      <c r="C794" s="572"/>
      <c r="D794" s="572"/>
      <c r="E794" s="572"/>
      <c r="F794" s="572"/>
      <c r="G794" s="572"/>
      <c r="H794" s="572"/>
      <c r="I794" s="572"/>
      <c r="J794" s="572"/>
      <c r="K794" s="572"/>
      <c r="L794" s="572"/>
      <c r="M794" s="572"/>
      <c r="N794" s="572"/>
      <c r="O794" s="572"/>
      <c r="P794" s="572"/>
      <c r="Q794" s="572"/>
      <c r="R794" s="572"/>
      <c r="S794" s="572"/>
      <c r="T794" s="572"/>
      <c r="U794" s="572"/>
      <c r="V794" s="572"/>
      <c r="W794" s="572"/>
      <c r="X794" s="572"/>
      <c r="Y794" s="572"/>
      <c r="Z794" s="572"/>
    </row>
    <row r="795" spans="1:26" ht="15.75" hidden="1" customHeight="1">
      <c r="A795" s="572"/>
      <c r="B795" s="572"/>
      <c r="C795" s="572"/>
      <c r="D795" s="572"/>
      <c r="E795" s="572"/>
      <c r="F795" s="572"/>
      <c r="G795" s="572"/>
      <c r="H795" s="572"/>
      <c r="I795" s="572"/>
      <c r="J795" s="572"/>
      <c r="K795" s="572"/>
      <c r="L795" s="572"/>
      <c r="M795" s="572"/>
      <c r="N795" s="572"/>
      <c r="O795" s="572"/>
      <c r="P795" s="572"/>
      <c r="Q795" s="572"/>
      <c r="R795" s="572"/>
      <c r="S795" s="572"/>
      <c r="T795" s="572"/>
      <c r="U795" s="572"/>
      <c r="V795" s="572"/>
      <c r="W795" s="572"/>
      <c r="X795" s="572"/>
      <c r="Y795" s="572"/>
      <c r="Z795" s="572"/>
    </row>
    <row r="796" spans="1:26" ht="15.75" hidden="1" customHeight="1">
      <c r="A796" s="572"/>
      <c r="B796" s="572"/>
      <c r="C796" s="572"/>
      <c r="D796" s="572"/>
      <c r="E796" s="572"/>
      <c r="F796" s="572"/>
      <c r="G796" s="572"/>
      <c r="H796" s="572"/>
      <c r="I796" s="572"/>
      <c r="J796" s="572"/>
      <c r="K796" s="572"/>
      <c r="L796" s="572"/>
      <c r="M796" s="572"/>
      <c r="N796" s="572"/>
      <c r="O796" s="572"/>
      <c r="P796" s="572"/>
      <c r="Q796" s="572"/>
      <c r="R796" s="572"/>
      <c r="S796" s="572"/>
      <c r="T796" s="572"/>
      <c r="U796" s="572"/>
      <c r="V796" s="572"/>
      <c r="W796" s="572"/>
      <c r="X796" s="572"/>
      <c r="Y796" s="572"/>
      <c r="Z796" s="572"/>
    </row>
    <row r="797" spans="1:26" ht="15.75" hidden="1" customHeight="1">
      <c r="A797" s="572"/>
      <c r="B797" s="572"/>
      <c r="C797" s="572"/>
      <c r="D797" s="572"/>
      <c r="E797" s="572"/>
      <c r="F797" s="572"/>
      <c r="G797" s="572"/>
      <c r="H797" s="572"/>
      <c r="I797" s="572"/>
      <c r="J797" s="572"/>
      <c r="K797" s="572"/>
      <c r="L797" s="572"/>
      <c r="M797" s="572"/>
      <c r="N797" s="572"/>
      <c r="O797" s="572"/>
      <c r="P797" s="572"/>
      <c r="Q797" s="572"/>
      <c r="R797" s="572"/>
      <c r="S797" s="572"/>
      <c r="T797" s="572"/>
      <c r="U797" s="572"/>
      <c r="V797" s="572"/>
      <c r="W797" s="572"/>
      <c r="X797" s="572"/>
      <c r="Y797" s="572"/>
      <c r="Z797" s="572"/>
    </row>
    <row r="798" spans="1:26" ht="15.75" hidden="1" customHeight="1">
      <c r="A798" s="572"/>
      <c r="B798" s="572"/>
      <c r="C798" s="572"/>
      <c r="D798" s="572"/>
      <c r="E798" s="572"/>
      <c r="F798" s="572"/>
      <c r="G798" s="572"/>
      <c r="H798" s="572"/>
      <c r="I798" s="572"/>
      <c r="J798" s="572"/>
      <c r="K798" s="572"/>
      <c r="L798" s="572"/>
      <c r="M798" s="572"/>
      <c r="N798" s="572"/>
      <c r="O798" s="572"/>
      <c r="P798" s="572"/>
      <c r="Q798" s="572"/>
      <c r="R798" s="572"/>
      <c r="S798" s="572"/>
      <c r="T798" s="572"/>
      <c r="U798" s="572"/>
      <c r="V798" s="572"/>
      <c r="W798" s="572"/>
      <c r="X798" s="572"/>
      <c r="Y798" s="572"/>
      <c r="Z798" s="572"/>
    </row>
    <row r="799" spans="1:26" ht="15.75" hidden="1" customHeight="1">
      <c r="A799" s="572"/>
      <c r="B799" s="572"/>
      <c r="C799" s="572"/>
      <c r="D799" s="572"/>
      <c r="E799" s="572"/>
      <c r="F799" s="572"/>
      <c r="G799" s="572"/>
      <c r="H799" s="572"/>
      <c r="I799" s="572"/>
      <c r="J799" s="572"/>
      <c r="K799" s="572"/>
      <c r="L799" s="572"/>
      <c r="M799" s="572"/>
      <c r="N799" s="572"/>
      <c r="O799" s="572"/>
      <c r="P799" s="572"/>
      <c r="Q799" s="572"/>
      <c r="R799" s="572"/>
      <c r="S799" s="572"/>
      <c r="T799" s="572"/>
      <c r="U799" s="572"/>
      <c r="V799" s="572"/>
      <c r="W799" s="572"/>
      <c r="X799" s="572"/>
      <c r="Y799" s="572"/>
      <c r="Z799" s="572"/>
    </row>
    <row r="800" spans="1:26" ht="15.75" hidden="1" customHeight="1">
      <c r="A800" s="572"/>
      <c r="B800" s="572"/>
      <c r="C800" s="572"/>
      <c r="D800" s="572"/>
      <c r="E800" s="572"/>
      <c r="F800" s="572"/>
      <c r="G800" s="572"/>
      <c r="H800" s="572"/>
      <c r="I800" s="572"/>
      <c r="J800" s="572"/>
      <c r="K800" s="572"/>
      <c r="L800" s="572"/>
      <c r="M800" s="572"/>
      <c r="N800" s="572"/>
      <c r="O800" s="572"/>
      <c r="P800" s="572"/>
      <c r="Q800" s="572"/>
      <c r="R800" s="572"/>
      <c r="S800" s="572"/>
      <c r="T800" s="572"/>
      <c r="U800" s="572"/>
      <c r="V800" s="572"/>
      <c r="W800" s="572"/>
      <c r="X800" s="572"/>
      <c r="Y800" s="572"/>
      <c r="Z800" s="572"/>
    </row>
    <row r="801" spans="1:26" ht="15.75" hidden="1" customHeight="1">
      <c r="A801" s="572"/>
      <c r="B801" s="572"/>
      <c r="C801" s="572"/>
      <c r="D801" s="572"/>
      <c r="E801" s="572"/>
      <c r="F801" s="572"/>
      <c r="G801" s="572"/>
      <c r="H801" s="572"/>
      <c r="I801" s="572"/>
      <c r="J801" s="572"/>
      <c r="K801" s="572"/>
      <c r="L801" s="572"/>
      <c r="M801" s="572"/>
      <c r="N801" s="572"/>
      <c r="O801" s="572"/>
      <c r="P801" s="572"/>
      <c r="Q801" s="572"/>
      <c r="R801" s="572"/>
      <c r="S801" s="572"/>
      <c r="T801" s="572"/>
      <c r="U801" s="572"/>
      <c r="V801" s="572"/>
      <c r="W801" s="572"/>
      <c r="X801" s="572"/>
      <c r="Y801" s="572"/>
      <c r="Z801" s="572"/>
    </row>
    <row r="802" spans="1:26" ht="15.75" hidden="1" customHeight="1">
      <c r="A802" s="572"/>
      <c r="B802" s="572"/>
      <c r="C802" s="572"/>
      <c r="D802" s="572"/>
      <c r="E802" s="572"/>
      <c r="F802" s="572"/>
      <c r="G802" s="572"/>
      <c r="H802" s="572"/>
      <c r="I802" s="572"/>
      <c r="J802" s="572"/>
      <c r="K802" s="572"/>
      <c r="L802" s="572"/>
      <c r="M802" s="572"/>
      <c r="N802" s="572"/>
      <c r="O802" s="572"/>
      <c r="P802" s="572"/>
      <c r="Q802" s="572"/>
      <c r="R802" s="572"/>
      <c r="S802" s="572"/>
      <c r="T802" s="572"/>
      <c r="U802" s="572"/>
      <c r="V802" s="572"/>
      <c r="W802" s="572"/>
      <c r="X802" s="572"/>
      <c r="Y802" s="572"/>
      <c r="Z802" s="572"/>
    </row>
    <row r="803" spans="1:26" ht="15.75" hidden="1" customHeight="1">
      <c r="A803" s="572"/>
      <c r="B803" s="572"/>
      <c r="C803" s="572"/>
      <c r="D803" s="572"/>
      <c r="E803" s="572"/>
      <c r="F803" s="572"/>
      <c r="G803" s="572"/>
      <c r="H803" s="572"/>
      <c r="I803" s="572"/>
      <c r="J803" s="572"/>
      <c r="K803" s="572"/>
      <c r="L803" s="572"/>
      <c r="M803" s="572"/>
      <c r="N803" s="572"/>
      <c r="O803" s="572"/>
      <c r="P803" s="572"/>
      <c r="Q803" s="572"/>
      <c r="R803" s="572"/>
      <c r="S803" s="572"/>
      <c r="T803" s="572"/>
      <c r="U803" s="572"/>
      <c r="V803" s="572"/>
      <c r="W803" s="572"/>
      <c r="X803" s="572"/>
      <c r="Y803" s="572"/>
      <c r="Z803" s="572"/>
    </row>
    <row r="804" spans="1:26" ht="15.75" hidden="1" customHeight="1">
      <c r="A804" s="572"/>
      <c r="B804" s="572"/>
      <c r="C804" s="572"/>
      <c r="D804" s="572"/>
      <c r="E804" s="572"/>
      <c r="F804" s="572"/>
      <c r="G804" s="572"/>
      <c r="H804" s="572"/>
      <c r="I804" s="572"/>
      <c r="J804" s="572"/>
      <c r="K804" s="572"/>
      <c r="L804" s="572"/>
      <c r="M804" s="572"/>
      <c r="N804" s="572"/>
      <c r="O804" s="572"/>
      <c r="P804" s="572"/>
      <c r="Q804" s="572"/>
      <c r="R804" s="572"/>
      <c r="S804" s="572"/>
      <c r="T804" s="572"/>
      <c r="U804" s="572"/>
      <c r="V804" s="572"/>
      <c r="W804" s="572"/>
      <c r="X804" s="572"/>
      <c r="Y804" s="572"/>
      <c r="Z804" s="572"/>
    </row>
    <row r="805" spans="1:26" ht="15.75" hidden="1" customHeight="1">
      <c r="A805" s="572"/>
      <c r="B805" s="572"/>
      <c r="C805" s="572"/>
      <c r="D805" s="572"/>
      <c r="E805" s="572"/>
      <c r="F805" s="572"/>
      <c r="G805" s="572"/>
      <c r="H805" s="572"/>
      <c r="I805" s="572"/>
      <c r="J805" s="572"/>
      <c r="K805" s="572"/>
      <c r="L805" s="572"/>
      <c r="M805" s="572"/>
      <c r="N805" s="572"/>
      <c r="O805" s="572"/>
      <c r="P805" s="572"/>
      <c r="Q805" s="572"/>
      <c r="R805" s="572"/>
      <c r="S805" s="572"/>
      <c r="T805" s="572"/>
      <c r="U805" s="572"/>
      <c r="V805" s="572"/>
      <c r="W805" s="572"/>
      <c r="X805" s="572"/>
      <c r="Y805" s="572"/>
      <c r="Z805" s="572"/>
    </row>
    <row r="806" spans="1:26" ht="15.75" hidden="1" customHeight="1">
      <c r="A806" s="572"/>
      <c r="B806" s="572"/>
      <c r="C806" s="572"/>
      <c r="D806" s="572"/>
      <c r="E806" s="572"/>
      <c r="F806" s="572"/>
      <c r="G806" s="572"/>
      <c r="H806" s="572"/>
      <c r="I806" s="572"/>
      <c r="J806" s="572"/>
      <c r="K806" s="572"/>
      <c r="L806" s="572"/>
      <c r="M806" s="572"/>
      <c r="N806" s="572"/>
      <c r="O806" s="572"/>
      <c r="P806" s="572"/>
      <c r="Q806" s="572"/>
      <c r="R806" s="572"/>
      <c r="S806" s="572"/>
      <c r="T806" s="572"/>
      <c r="U806" s="572"/>
      <c r="V806" s="572"/>
      <c r="W806" s="572"/>
      <c r="X806" s="572"/>
      <c r="Y806" s="572"/>
      <c r="Z806" s="572"/>
    </row>
    <row r="807" spans="1:26" ht="15.75" hidden="1" customHeight="1">
      <c r="A807" s="572"/>
      <c r="B807" s="572"/>
      <c r="C807" s="572"/>
      <c r="D807" s="572"/>
      <c r="E807" s="572"/>
      <c r="F807" s="572"/>
      <c r="G807" s="572"/>
      <c r="H807" s="572"/>
      <c r="I807" s="572"/>
      <c r="J807" s="572"/>
      <c r="K807" s="572"/>
      <c r="L807" s="572"/>
      <c r="M807" s="572"/>
      <c r="N807" s="572"/>
      <c r="O807" s="572"/>
      <c r="P807" s="572"/>
      <c r="Q807" s="572"/>
      <c r="R807" s="572"/>
      <c r="S807" s="572"/>
      <c r="T807" s="572"/>
      <c r="U807" s="572"/>
      <c r="V807" s="572"/>
      <c r="W807" s="572"/>
      <c r="X807" s="572"/>
      <c r="Y807" s="572"/>
      <c r="Z807" s="572"/>
    </row>
    <row r="808" spans="1:26" ht="15.75" hidden="1" customHeight="1">
      <c r="A808" s="572"/>
      <c r="B808" s="572"/>
      <c r="C808" s="572"/>
      <c r="D808" s="572"/>
      <c r="E808" s="572"/>
      <c r="F808" s="572"/>
      <c r="G808" s="572"/>
      <c r="H808" s="572"/>
      <c r="I808" s="572"/>
      <c r="J808" s="572"/>
      <c r="K808" s="572"/>
      <c r="L808" s="572"/>
      <c r="M808" s="572"/>
      <c r="N808" s="572"/>
      <c r="O808" s="572"/>
      <c r="P808" s="572"/>
      <c r="Q808" s="572"/>
      <c r="R808" s="572"/>
      <c r="S808" s="572"/>
      <c r="T808" s="572"/>
      <c r="U808" s="572"/>
      <c r="V808" s="572"/>
      <c r="W808" s="572"/>
      <c r="X808" s="572"/>
      <c r="Y808" s="572"/>
      <c r="Z808" s="572"/>
    </row>
    <row r="809" spans="1:26" ht="15.75" hidden="1" customHeight="1">
      <c r="A809" s="572"/>
      <c r="B809" s="572"/>
      <c r="C809" s="572"/>
      <c r="D809" s="572"/>
      <c r="E809" s="572"/>
      <c r="F809" s="572"/>
      <c r="G809" s="572"/>
      <c r="H809" s="572"/>
      <c r="I809" s="572"/>
      <c r="J809" s="572"/>
      <c r="K809" s="572"/>
      <c r="L809" s="572"/>
      <c r="M809" s="572"/>
      <c r="N809" s="572"/>
      <c r="O809" s="572"/>
      <c r="P809" s="572"/>
      <c r="Q809" s="572"/>
      <c r="R809" s="572"/>
      <c r="S809" s="572"/>
      <c r="T809" s="572"/>
      <c r="U809" s="572"/>
      <c r="V809" s="572"/>
      <c r="W809" s="572"/>
      <c r="X809" s="572"/>
      <c r="Y809" s="572"/>
      <c r="Z809" s="572"/>
    </row>
    <row r="810" spans="1:26" ht="15.75" hidden="1" customHeight="1">
      <c r="A810" s="572"/>
      <c r="B810" s="572"/>
      <c r="C810" s="572"/>
      <c r="D810" s="572"/>
      <c r="E810" s="572"/>
      <c r="F810" s="572"/>
      <c r="G810" s="572"/>
      <c r="H810" s="572"/>
      <c r="I810" s="572"/>
      <c r="J810" s="572"/>
      <c r="K810" s="572"/>
      <c r="L810" s="572"/>
      <c r="M810" s="572"/>
      <c r="N810" s="572"/>
      <c r="O810" s="572"/>
      <c r="P810" s="572"/>
      <c r="Q810" s="572"/>
      <c r="R810" s="572"/>
      <c r="S810" s="572"/>
      <c r="T810" s="572"/>
      <c r="U810" s="572"/>
      <c r="V810" s="572"/>
      <c r="W810" s="572"/>
      <c r="X810" s="572"/>
      <c r="Y810" s="572"/>
      <c r="Z810" s="572"/>
    </row>
    <row r="811" spans="1:26" ht="15.75" hidden="1" customHeight="1">
      <c r="A811" s="572"/>
      <c r="B811" s="572"/>
      <c r="C811" s="572"/>
      <c r="D811" s="572"/>
      <c r="E811" s="572"/>
      <c r="F811" s="572"/>
      <c r="G811" s="572"/>
      <c r="H811" s="572"/>
      <c r="I811" s="572"/>
      <c r="J811" s="572"/>
      <c r="K811" s="572"/>
      <c r="L811" s="572"/>
      <c r="M811" s="572"/>
      <c r="N811" s="572"/>
      <c r="O811" s="572"/>
      <c r="P811" s="572"/>
      <c r="Q811" s="572"/>
      <c r="R811" s="572"/>
      <c r="S811" s="572"/>
      <c r="T811" s="572"/>
      <c r="U811" s="572"/>
      <c r="V811" s="572"/>
      <c r="W811" s="572"/>
      <c r="X811" s="572"/>
      <c r="Y811" s="572"/>
      <c r="Z811" s="572"/>
    </row>
    <row r="812" spans="1:26" ht="15.75" hidden="1" customHeight="1">
      <c r="A812" s="572"/>
      <c r="B812" s="572"/>
      <c r="C812" s="572"/>
      <c r="D812" s="572"/>
      <c r="E812" s="572"/>
      <c r="F812" s="572"/>
      <c r="G812" s="572"/>
      <c r="H812" s="572"/>
      <c r="I812" s="572"/>
      <c r="J812" s="572"/>
      <c r="K812" s="572"/>
      <c r="L812" s="572"/>
      <c r="M812" s="572"/>
      <c r="N812" s="572"/>
      <c r="O812" s="572"/>
      <c r="P812" s="572"/>
      <c r="Q812" s="572"/>
      <c r="R812" s="572"/>
      <c r="S812" s="572"/>
      <c r="T812" s="572"/>
      <c r="U812" s="572"/>
      <c r="V812" s="572"/>
      <c r="W812" s="572"/>
      <c r="X812" s="572"/>
      <c r="Y812" s="572"/>
      <c r="Z812" s="572"/>
    </row>
    <row r="813" spans="1:26" ht="15.75" hidden="1" customHeight="1">
      <c r="A813" s="572"/>
      <c r="B813" s="572"/>
      <c r="C813" s="572"/>
      <c r="D813" s="572"/>
      <c r="E813" s="572"/>
      <c r="F813" s="572"/>
      <c r="G813" s="572"/>
      <c r="H813" s="572"/>
      <c r="I813" s="572"/>
      <c r="J813" s="572"/>
      <c r="K813" s="572"/>
      <c r="L813" s="572"/>
      <c r="M813" s="572"/>
      <c r="N813" s="572"/>
      <c r="O813" s="572"/>
      <c r="P813" s="572"/>
      <c r="Q813" s="572"/>
      <c r="R813" s="572"/>
      <c r="S813" s="572"/>
      <c r="T813" s="572"/>
      <c r="U813" s="572"/>
      <c r="V813" s="572"/>
      <c r="W813" s="572"/>
      <c r="X813" s="572"/>
      <c r="Y813" s="572"/>
      <c r="Z813" s="572"/>
    </row>
    <row r="814" spans="1:26" ht="15.75" hidden="1" customHeight="1">
      <c r="A814" s="572"/>
      <c r="B814" s="572"/>
      <c r="C814" s="572"/>
      <c r="D814" s="572"/>
      <c r="E814" s="572"/>
      <c r="F814" s="572"/>
      <c r="G814" s="572"/>
      <c r="H814" s="572"/>
      <c r="I814" s="572"/>
      <c r="J814" s="572"/>
      <c r="K814" s="572"/>
      <c r="L814" s="572"/>
      <c r="M814" s="572"/>
      <c r="N814" s="572"/>
      <c r="O814" s="572"/>
      <c r="P814" s="572"/>
      <c r="Q814" s="572"/>
      <c r="R814" s="572"/>
      <c r="S814" s="572"/>
      <c r="T814" s="572"/>
      <c r="U814" s="572"/>
      <c r="V814" s="572"/>
      <c r="W814" s="572"/>
      <c r="X814" s="572"/>
      <c r="Y814" s="572"/>
      <c r="Z814" s="572"/>
    </row>
    <row r="815" spans="1:26" ht="15.75" hidden="1" customHeight="1">
      <c r="A815" s="572"/>
      <c r="B815" s="572"/>
      <c r="C815" s="572"/>
      <c r="D815" s="572"/>
      <c r="E815" s="572"/>
      <c r="F815" s="572"/>
      <c r="G815" s="572"/>
      <c r="H815" s="572"/>
      <c r="I815" s="572"/>
      <c r="J815" s="572"/>
      <c r="K815" s="572"/>
      <c r="L815" s="572"/>
      <c r="M815" s="572"/>
      <c r="N815" s="572"/>
      <c r="O815" s="572"/>
      <c r="P815" s="572"/>
      <c r="Q815" s="572"/>
      <c r="R815" s="572"/>
      <c r="S815" s="572"/>
      <c r="T815" s="572"/>
      <c r="U815" s="572"/>
      <c r="V815" s="572"/>
      <c r="W815" s="572"/>
      <c r="X815" s="572"/>
      <c r="Y815" s="572"/>
      <c r="Z815" s="572"/>
    </row>
    <row r="816" spans="1:26" ht="15.75" hidden="1" customHeight="1">
      <c r="A816" s="572"/>
      <c r="B816" s="572"/>
      <c r="C816" s="572"/>
      <c r="D816" s="572"/>
      <c r="E816" s="572"/>
      <c r="F816" s="572"/>
      <c r="G816" s="572"/>
      <c r="H816" s="572"/>
      <c r="I816" s="572"/>
      <c r="J816" s="572"/>
      <c r="K816" s="572"/>
      <c r="L816" s="572"/>
      <c r="M816" s="572"/>
      <c r="N816" s="572"/>
      <c r="O816" s="572"/>
      <c r="P816" s="572"/>
      <c r="Q816" s="572"/>
      <c r="R816" s="572"/>
      <c r="S816" s="572"/>
      <c r="T816" s="572"/>
      <c r="U816" s="572"/>
      <c r="V816" s="572"/>
      <c r="W816" s="572"/>
      <c r="X816" s="572"/>
      <c r="Y816" s="572"/>
      <c r="Z816" s="572"/>
    </row>
    <row r="817" spans="1:26" ht="15.75" hidden="1" customHeight="1">
      <c r="A817" s="572"/>
      <c r="B817" s="572"/>
      <c r="C817" s="572"/>
      <c r="D817" s="572"/>
      <c r="E817" s="572"/>
      <c r="F817" s="572"/>
      <c r="G817" s="572"/>
      <c r="H817" s="572"/>
      <c r="I817" s="572"/>
      <c r="J817" s="572"/>
      <c r="K817" s="572"/>
      <c r="L817" s="572"/>
      <c r="M817" s="572"/>
      <c r="N817" s="572"/>
      <c r="O817" s="572"/>
      <c r="P817" s="572"/>
      <c r="Q817" s="572"/>
      <c r="R817" s="572"/>
      <c r="S817" s="572"/>
      <c r="T817" s="572"/>
      <c r="U817" s="572"/>
      <c r="V817" s="572"/>
      <c r="W817" s="572"/>
      <c r="X817" s="572"/>
      <c r="Y817" s="572"/>
      <c r="Z817" s="572"/>
    </row>
    <row r="818" spans="1:26" ht="15.75" hidden="1" customHeight="1">
      <c r="A818" s="572"/>
      <c r="B818" s="572"/>
      <c r="C818" s="572"/>
      <c r="D818" s="572"/>
      <c r="E818" s="572"/>
      <c r="F818" s="572"/>
      <c r="G818" s="572"/>
      <c r="H818" s="572"/>
      <c r="I818" s="572"/>
      <c r="J818" s="572"/>
      <c r="K818" s="572"/>
      <c r="L818" s="572"/>
      <c r="M818" s="572"/>
      <c r="N818" s="572"/>
      <c r="O818" s="572"/>
      <c r="P818" s="572"/>
      <c r="Q818" s="572"/>
      <c r="R818" s="572"/>
      <c r="S818" s="572"/>
      <c r="T818" s="572"/>
      <c r="U818" s="572"/>
      <c r="V818" s="572"/>
      <c r="W818" s="572"/>
      <c r="X818" s="572"/>
      <c r="Y818" s="572"/>
      <c r="Z818" s="572"/>
    </row>
    <row r="819" spans="1:26" ht="15.75" hidden="1" customHeight="1">
      <c r="A819" s="572"/>
      <c r="B819" s="572"/>
      <c r="C819" s="572"/>
      <c r="D819" s="572"/>
      <c r="E819" s="572"/>
      <c r="F819" s="572"/>
      <c r="G819" s="572"/>
      <c r="H819" s="572"/>
      <c r="I819" s="572"/>
      <c r="J819" s="572"/>
      <c r="K819" s="572"/>
      <c r="L819" s="572"/>
      <c r="M819" s="572"/>
      <c r="N819" s="572"/>
      <c r="O819" s="572"/>
      <c r="P819" s="572"/>
      <c r="Q819" s="572"/>
      <c r="R819" s="572"/>
      <c r="S819" s="572"/>
      <c r="T819" s="572"/>
      <c r="U819" s="572"/>
      <c r="V819" s="572"/>
      <c r="W819" s="572"/>
      <c r="X819" s="572"/>
      <c r="Y819" s="572"/>
      <c r="Z819" s="572"/>
    </row>
    <row r="820" spans="1:26" ht="15.75" hidden="1" customHeight="1">
      <c r="A820" s="572"/>
      <c r="B820" s="572"/>
      <c r="C820" s="572"/>
      <c r="D820" s="572"/>
      <c r="E820" s="572"/>
      <c r="F820" s="572"/>
      <c r="G820" s="572"/>
      <c r="H820" s="572"/>
      <c r="I820" s="572"/>
      <c r="J820" s="572"/>
      <c r="K820" s="572"/>
      <c r="L820" s="572"/>
      <c r="M820" s="572"/>
      <c r="N820" s="572"/>
      <c r="O820" s="572"/>
      <c r="P820" s="572"/>
      <c r="Q820" s="572"/>
      <c r="R820" s="572"/>
      <c r="S820" s="572"/>
      <c r="T820" s="572"/>
      <c r="U820" s="572"/>
      <c r="V820" s="572"/>
      <c r="W820" s="572"/>
      <c r="X820" s="572"/>
      <c r="Y820" s="572"/>
      <c r="Z820" s="572"/>
    </row>
    <row r="821" spans="1:26" ht="15.75" hidden="1" customHeight="1">
      <c r="A821" s="572"/>
      <c r="B821" s="572"/>
      <c r="C821" s="572"/>
      <c r="D821" s="572"/>
      <c r="E821" s="572"/>
      <c r="F821" s="572"/>
      <c r="G821" s="572"/>
      <c r="H821" s="572"/>
      <c r="I821" s="572"/>
      <c r="J821" s="572"/>
      <c r="K821" s="572"/>
      <c r="L821" s="572"/>
      <c r="M821" s="572"/>
      <c r="N821" s="572"/>
      <c r="O821" s="572"/>
      <c r="P821" s="572"/>
      <c r="Q821" s="572"/>
      <c r="R821" s="572"/>
      <c r="S821" s="572"/>
      <c r="T821" s="572"/>
      <c r="U821" s="572"/>
      <c r="V821" s="572"/>
      <c r="W821" s="572"/>
      <c r="X821" s="572"/>
      <c r="Y821" s="572"/>
      <c r="Z821" s="572"/>
    </row>
    <row r="822" spans="1:26" ht="15.75" hidden="1" customHeight="1">
      <c r="A822" s="572"/>
      <c r="B822" s="572"/>
      <c r="C822" s="572"/>
      <c r="D822" s="572"/>
      <c r="E822" s="572"/>
      <c r="F822" s="572"/>
      <c r="G822" s="572"/>
      <c r="H822" s="572"/>
      <c r="I822" s="572"/>
      <c r="J822" s="572"/>
      <c r="K822" s="572"/>
      <c r="L822" s="572"/>
      <c r="M822" s="572"/>
      <c r="N822" s="572"/>
      <c r="O822" s="572"/>
      <c r="P822" s="572"/>
      <c r="Q822" s="572"/>
      <c r="R822" s="572"/>
      <c r="S822" s="572"/>
      <c r="T822" s="572"/>
      <c r="U822" s="572"/>
      <c r="V822" s="572"/>
      <c r="W822" s="572"/>
      <c r="X822" s="572"/>
      <c r="Y822" s="572"/>
      <c r="Z822" s="572"/>
    </row>
    <row r="823" spans="1:26" ht="15.75" hidden="1" customHeight="1">
      <c r="A823" s="572"/>
      <c r="B823" s="572"/>
      <c r="C823" s="572"/>
      <c r="D823" s="572"/>
      <c r="E823" s="572"/>
      <c r="F823" s="572"/>
      <c r="G823" s="572"/>
      <c r="H823" s="572"/>
      <c r="I823" s="572"/>
      <c r="J823" s="572"/>
      <c r="K823" s="572"/>
      <c r="L823" s="572"/>
      <c r="M823" s="572"/>
      <c r="N823" s="572"/>
      <c r="O823" s="572"/>
      <c r="P823" s="572"/>
      <c r="Q823" s="572"/>
      <c r="R823" s="572"/>
      <c r="S823" s="572"/>
      <c r="T823" s="572"/>
      <c r="U823" s="572"/>
      <c r="V823" s="572"/>
      <c r="W823" s="572"/>
      <c r="X823" s="572"/>
      <c r="Y823" s="572"/>
      <c r="Z823" s="572"/>
    </row>
    <row r="824" spans="1:26" ht="15.75" hidden="1" customHeight="1">
      <c r="A824" s="572"/>
      <c r="B824" s="572"/>
      <c r="C824" s="572"/>
      <c r="D824" s="572"/>
      <c r="E824" s="572"/>
      <c r="F824" s="572"/>
      <c r="G824" s="572"/>
      <c r="H824" s="572"/>
      <c r="I824" s="572"/>
      <c r="J824" s="572"/>
      <c r="K824" s="572"/>
      <c r="L824" s="572"/>
      <c r="M824" s="572"/>
      <c r="N824" s="572"/>
      <c r="O824" s="572"/>
      <c r="P824" s="572"/>
      <c r="Q824" s="572"/>
      <c r="R824" s="572"/>
      <c r="S824" s="572"/>
      <c r="T824" s="572"/>
      <c r="U824" s="572"/>
      <c r="V824" s="572"/>
      <c r="W824" s="572"/>
      <c r="X824" s="572"/>
      <c r="Y824" s="572"/>
      <c r="Z824" s="572"/>
    </row>
    <row r="825" spans="1:26" ht="15.75" hidden="1" customHeight="1">
      <c r="A825" s="572"/>
      <c r="B825" s="572"/>
      <c r="C825" s="572"/>
      <c r="D825" s="572"/>
      <c r="E825" s="572"/>
      <c r="F825" s="572"/>
      <c r="G825" s="572"/>
      <c r="H825" s="572"/>
      <c r="I825" s="572"/>
      <c r="J825" s="572"/>
      <c r="K825" s="572"/>
      <c r="L825" s="572"/>
      <c r="M825" s="572"/>
      <c r="N825" s="572"/>
      <c r="O825" s="572"/>
      <c r="P825" s="572"/>
      <c r="Q825" s="572"/>
      <c r="R825" s="572"/>
      <c r="S825" s="572"/>
      <c r="T825" s="572"/>
      <c r="U825" s="572"/>
      <c r="V825" s="572"/>
      <c r="W825" s="572"/>
      <c r="X825" s="572"/>
      <c r="Y825" s="572"/>
      <c r="Z825" s="572"/>
    </row>
    <row r="826" spans="1:26" ht="15.75" hidden="1" customHeight="1">
      <c r="A826" s="572"/>
      <c r="B826" s="572"/>
      <c r="C826" s="572"/>
      <c r="D826" s="572"/>
      <c r="E826" s="572"/>
      <c r="F826" s="572"/>
      <c r="G826" s="572"/>
      <c r="H826" s="572"/>
      <c r="I826" s="572"/>
      <c r="J826" s="572"/>
      <c r="K826" s="572"/>
      <c r="L826" s="572"/>
      <c r="M826" s="572"/>
      <c r="N826" s="572"/>
      <c r="O826" s="572"/>
      <c r="P826" s="572"/>
      <c r="Q826" s="572"/>
      <c r="R826" s="572"/>
      <c r="S826" s="572"/>
      <c r="T826" s="572"/>
      <c r="U826" s="572"/>
      <c r="V826" s="572"/>
      <c r="W826" s="572"/>
      <c r="X826" s="572"/>
      <c r="Y826" s="572"/>
      <c r="Z826" s="572"/>
    </row>
    <row r="827" spans="1:26" ht="15.75" hidden="1" customHeight="1">
      <c r="A827" s="572"/>
      <c r="B827" s="572"/>
      <c r="C827" s="572"/>
      <c r="D827" s="572"/>
      <c r="E827" s="572"/>
      <c r="F827" s="572"/>
      <c r="G827" s="572"/>
      <c r="H827" s="572"/>
      <c r="I827" s="572"/>
      <c r="J827" s="572"/>
      <c r="K827" s="572"/>
      <c r="L827" s="572"/>
      <c r="M827" s="572"/>
      <c r="N827" s="572"/>
      <c r="O827" s="572"/>
      <c r="P827" s="572"/>
      <c r="Q827" s="572"/>
      <c r="R827" s="572"/>
      <c r="S827" s="572"/>
      <c r="T827" s="572"/>
      <c r="U827" s="572"/>
      <c r="V827" s="572"/>
      <c r="W827" s="572"/>
      <c r="X827" s="572"/>
      <c r="Y827" s="572"/>
      <c r="Z827" s="572"/>
    </row>
    <row r="828" spans="1:26" ht="15.75" hidden="1" customHeight="1">
      <c r="A828" s="572"/>
      <c r="B828" s="572"/>
      <c r="C828" s="572"/>
      <c r="D828" s="572"/>
      <c r="E828" s="572"/>
      <c r="F828" s="572"/>
      <c r="G828" s="572"/>
      <c r="H828" s="572"/>
      <c r="I828" s="572"/>
      <c r="J828" s="572"/>
      <c r="K828" s="572"/>
      <c r="L828" s="572"/>
      <c r="M828" s="572"/>
      <c r="N828" s="572"/>
      <c r="O828" s="572"/>
      <c r="P828" s="572"/>
      <c r="Q828" s="572"/>
      <c r="R828" s="572"/>
      <c r="S828" s="572"/>
      <c r="T828" s="572"/>
      <c r="U828" s="572"/>
      <c r="V828" s="572"/>
      <c r="W828" s="572"/>
      <c r="X828" s="572"/>
      <c r="Y828" s="572"/>
      <c r="Z828" s="572"/>
    </row>
    <row r="829" spans="1:26" ht="15.75" hidden="1" customHeight="1">
      <c r="A829" s="572"/>
      <c r="B829" s="572"/>
      <c r="C829" s="572"/>
      <c r="D829" s="572"/>
      <c r="E829" s="572"/>
      <c r="F829" s="572"/>
      <c r="G829" s="572"/>
      <c r="H829" s="572"/>
      <c r="I829" s="572"/>
      <c r="J829" s="572"/>
      <c r="K829" s="572"/>
      <c r="L829" s="572"/>
      <c r="M829" s="572"/>
      <c r="N829" s="572"/>
      <c r="O829" s="572"/>
      <c r="P829" s="572"/>
      <c r="Q829" s="572"/>
      <c r="R829" s="572"/>
      <c r="S829" s="572"/>
      <c r="T829" s="572"/>
      <c r="U829" s="572"/>
      <c r="V829" s="572"/>
      <c r="W829" s="572"/>
      <c r="X829" s="572"/>
      <c r="Y829" s="572"/>
      <c r="Z829" s="572"/>
    </row>
    <row r="830" spans="1:26" ht="15.75" hidden="1" customHeight="1">
      <c r="A830" s="572"/>
      <c r="B830" s="572"/>
      <c r="C830" s="572"/>
      <c r="D830" s="572"/>
      <c r="E830" s="572"/>
      <c r="F830" s="572"/>
      <c r="G830" s="572"/>
      <c r="H830" s="572"/>
      <c r="I830" s="572"/>
      <c r="J830" s="572"/>
      <c r="K830" s="572"/>
      <c r="L830" s="572"/>
      <c r="M830" s="572"/>
      <c r="N830" s="572"/>
      <c r="O830" s="572"/>
      <c r="P830" s="572"/>
      <c r="Q830" s="572"/>
      <c r="R830" s="572"/>
      <c r="S830" s="572"/>
      <c r="T830" s="572"/>
      <c r="U830" s="572"/>
      <c r="V830" s="572"/>
      <c r="W830" s="572"/>
      <c r="X830" s="572"/>
      <c r="Y830" s="572"/>
      <c r="Z830" s="572"/>
    </row>
    <row r="831" spans="1:26" ht="15.75" hidden="1" customHeight="1">
      <c r="A831" s="572"/>
      <c r="B831" s="572"/>
      <c r="C831" s="572"/>
      <c r="D831" s="572"/>
      <c r="E831" s="572"/>
      <c r="F831" s="572"/>
      <c r="G831" s="572"/>
      <c r="H831" s="572"/>
      <c r="I831" s="572"/>
      <c r="J831" s="572"/>
      <c r="K831" s="572"/>
      <c r="L831" s="572"/>
      <c r="M831" s="572"/>
      <c r="N831" s="572"/>
      <c r="O831" s="572"/>
      <c r="P831" s="572"/>
      <c r="Q831" s="572"/>
      <c r="R831" s="572"/>
      <c r="S831" s="572"/>
      <c r="T831" s="572"/>
      <c r="U831" s="572"/>
      <c r="V831" s="572"/>
      <c r="W831" s="572"/>
      <c r="X831" s="572"/>
      <c r="Y831" s="572"/>
      <c r="Z831" s="572"/>
    </row>
    <row r="832" spans="1:26" ht="15.75" hidden="1" customHeight="1">
      <c r="A832" s="572"/>
      <c r="B832" s="572"/>
      <c r="C832" s="572"/>
      <c r="D832" s="572"/>
      <c r="E832" s="572"/>
      <c r="F832" s="572"/>
      <c r="G832" s="572"/>
      <c r="H832" s="572"/>
      <c r="I832" s="572"/>
      <c r="J832" s="572"/>
      <c r="K832" s="572"/>
      <c r="L832" s="572"/>
      <c r="M832" s="572"/>
      <c r="N832" s="572"/>
      <c r="O832" s="572"/>
      <c r="P832" s="572"/>
      <c r="Q832" s="572"/>
      <c r="R832" s="572"/>
      <c r="S832" s="572"/>
      <c r="T832" s="572"/>
      <c r="U832" s="572"/>
      <c r="V832" s="572"/>
      <c r="W832" s="572"/>
      <c r="X832" s="572"/>
      <c r="Y832" s="572"/>
      <c r="Z832" s="572"/>
    </row>
    <row r="833" spans="1:26" ht="15.75" hidden="1" customHeight="1">
      <c r="A833" s="572"/>
      <c r="B833" s="572"/>
      <c r="C833" s="572"/>
      <c r="D833" s="572"/>
      <c r="E833" s="572"/>
      <c r="F833" s="572"/>
      <c r="G833" s="572"/>
      <c r="H833" s="572"/>
      <c r="I833" s="572"/>
      <c r="J833" s="572"/>
      <c r="K833" s="572"/>
      <c r="L833" s="572"/>
      <c r="M833" s="572"/>
      <c r="N833" s="572"/>
      <c r="O833" s="572"/>
      <c r="P833" s="572"/>
      <c r="Q833" s="572"/>
      <c r="R833" s="572"/>
      <c r="S833" s="572"/>
      <c r="T833" s="572"/>
      <c r="U833" s="572"/>
      <c r="V833" s="572"/>
      <c r="W833" s="572"/>
      <c r="X833" s="572"/>
      <c r="Y833" s="572"/>
      <c r="Z833" s="572"/>
    </row>
    <row r="834" spans="1:26" ht="15.75" hidden="1" customHeight="1">
      <c r="A834" s="572"/>
      <c r="B834" s="572"/>
      <c r="C834" s="572"/>
      <c r="D834" s="572"/>
      <c r="E834" s="572"/>
      <c r="F834" s="572"/>
      <c r="G834" s="572"/>
      <c r="H834" s="572"/>
      <c r="I834" s="572"/>
      <c r="J834" s="572"/>
      <c r="K834" s="572"/>
      <c r="L834" s="572"/>
      <c r="M834" s="572"/>
      <c r="N834" s="572"/>
      <c r="O834" s="572"/>
      <c r="P834" s="572"/>
      <c r="Q834" s="572"/>
      <c r="R834" s="572"/>
      <c r="S834" s="572"/>
      <c r="T834" s="572"/>
      <c r="U834" s="572"/>
      <c r="V834" s="572"/>
      <c r="W834" s="572"/>
      <c r="X834" s="572"/>
      <c r="Y834" s="572"/>
      <c r="Z834" s="572"/>
    </row>
    <row r="835" spans="1:26" ht="15.75" hidden="1" customHeight="1">
      <c r="A835" s="572"/>
      <c r="B835" s="572"/>
      <c r="C835" s="572"/>
      <c r="D835" s="572"/>
      <c r="E835" s="572"/>
      <c r="F835" s="572"/>
      <c r="G835" s="572"/>
      <c r="H835" s="572"/>
      <c r="I835" s="572"/>
      <c r="J835" s="572"/>
      <c r="K835" s="572"/>
      <c r="L835" s="572"/>
      <c r="M835" s="572"/>
      <c r="N835" s="572"/>
      <c r="O835" s="572"/>
      <c r="P835" s="572"/>
      <c r="Q835" s="572"/>
      <c r="R835" s="572"/>
      <c r="S835" s="572"/>
      <c r="T835" s="572"/>
      <c r="U835" s="572"/>
      <c r="V835" s="572"/>
      <c r="W835" s="572"/>
      <c r="X835" s="572"/>
      <c r="Y835" s="572"/>
      <c r="Z835" s="572"/>
    </row>
    <row r="836" spans="1:26" ht="15.75" hidden="1" customHeight="1">
      <c r="A836" s="572"/>
      <c r="B836" s="572"/>
      <c r="C836" s="572"/>
      <c r="D836" s="572"/>
      <c r="E836" s="572"/>
      <c r="F836" s="572"/>
      <c r="G836" s="572"/>
      <c r="H836" s="572"/>
      <c r="I836" s="572"/>
      <c r="J836" s="572"/>
      <c r="K836" s="572"/>
      <c r="L836" s="572"/>
      <c r="M836" s="572"/>
      <c r="N836" s="572"/>
      <c r="O836" s="572"/>
      <c r="P836" s="572"/>
      <c r="Q836" s="572"/>
      <c r="R836" s="572"/>
      <c r="S836" s="572"/>
      <c r="T836" s="572"/>
      <c r="U836" s="572"/>
      <c r="V836" s="572"/>
      <c r="W836" s="572"/>
      <c r="X836" s="572"/>
      <c r="Y836" s="572"/>
      <c r="Z836" s="572"/>
    </row>
    <row r="837" spans="1:26" ht="15.75" hidden="1" customHeight="1">
      <c r="A837" s="572"/>
      <c r="B837" s="572"/>
      <c r="C837" s="572"/>
      <c r="D837" s="572"/>
      <c r="E837" s="572"/>
      <c r="F837" s="572"/>
      <c r="G837" s="572"/>
      <c r="H837" s="572"/>
      <c r="I837" s="572"/>
      <c r="J837" s="572"/>
      <c r="K837" s="572"/>
      <c r="L837" s="572"/>
      <c r="M837" s="572"/>
      <c r="N837" s="572"/>
      <c r="O837" s="572"/>
      <c r="P837" s="572"/>
      <c r="Q837" s="572"/>
      <c r="R837" s="572"/>
      <c r="S837" s="572"/>
      <c r="T837" s="572"/>
      <c r="U837" s="572"/>
      <c r="V837" s="572"/>
      <c r="W837" s="572"/>
      <c r="X837" s="572"/>
      <c r="Y837" s="572"/>
      <c r="Z837" s="572"/>
    </row>
    <row r="838" spans="1:26" ht="15.75" hidden="1" customHeight="1">
      <c r="A838" s="572"/>
      <c r="B838" s="572"/>
      <c r="C838" s="572"/>
      <c r="D838" s="572"/>
      <c r="E838" s="572"/>
      <c r="F838" s="572"/>
      <c r="G838" s="572"/>
      <c r="H838" s="572"/>
      <c r="I838" s="572"/>
      <c r="J838" s="572"/>
      <c r="K838" s="572"/>
      <c r="L838" s="572"/>
      <c r="M838" s="572"/>
      <c r="N838" s="572"/>
      <c r="O838" s="572"/>
      <c r="P838" s="572"/>
      <c r="Q838" s="572"/>
      <c r="R838" s="572"/>
      <c r="S838" s="572"/>
      <c r="T838" s="572"/>
      <c r="U838" s="572"/>
      <c r="V838" s="572"/>
      <c r="W838" s="572"/>
      <c r="X838" s="572"/>
      <c r="Y838" s="572"/>
      <c r="Z838" s="572"/>
    </row>
    <row r="839" spans="1:26" ht="15.75" hidden="1" customHeight="1">
      <c r="A839" s="572"/>
      <c r="B839" s="572"/>
      <c r="C839" s="572"/>
      <c r="D839" s="572"/>
      <c r="E839" s="572"/>
      <c r="F839" s="572"/>
      <c r="G839" s="572"/>
      <c r="H839" s="572"/>
      <c r="I839" s="572"/>
      <c r="J839" s="572"/>
      <c r="K839" s="572"/>
      <c r="L839" s="572"/>
      <c r="M839" s="572"/>
      <c r="N839" s="572"/>
      <c r="O839" s="572"/>
      <c r="P839" s="572"/>
      <c r="Q839" s="572"/>
      <c r="R839" s="572"/>
      <c r="S839" s="572"/>
      <c r="T839" s="572"/>
      <c r="U839" s="572"/>
      <c r="V839" s="572"/>
      <c r="W839" s="572"/>
      <c r="X839" s="572"/>
      <c r="Y839" s="572"/>
      <c r="Z839" s="572"/>
    </row>
    <row r="840" spans="1:26" ht="15.75" hidden="1" customHeight="1">
      <c r="A840" s="572"/>
      <c r="B840" s="572"/>
      <c r="C840" s="572"/>
      <c r="D840" s="572"/>
      <c r="E840" s="572"/>
      <c r="F840" s="572"/>
      <c r="G840" s="572"/>
      <c r="H840" s="572"/>
      <c r="I840" s="572"/>
      <c r="J840" s="572"/>
      <c r="K840" s="572"/>
      <c r="L840" s="572"/>
      <c r="M840" s="572"/>
      <c r="N840" s="572"/>
      <c r="O840" s="572"/>
      <c r="P840" s="572"/>
      <c r="Q840" s="572"/>
      <c r="R840" s="572"/>
      <c r="S840" s="572"/>
      <c r="T840" s="572"/>
      <c r="U840" s="572"/>
      <c r="V840" s="572"/>
      <c r="W840" s="572"/>
      <c r="X840" s="572"/>
      <c r="Y840" s="572"/>
      <c r="Z840" s="572"/>
    </row>
    <row r="841" spans="1:26" ht="15.75" hidden="1" customHeight="1">
      <c r="A841" s="572"/>
      <c r="B841" s="572"/>
      <c r="C841" s="572"/>
      <c r="D841" s="572"/>
      <c r="E841" s="572"/>
      <c r="F841" s="572"/>
      <c r="G841" s="572"/>
      <c r="H841" s="572"/>
      <c r="I841" s="572"/>
      <c r="J841" s="572"/>
      <c r="K841" s="572"/>
      <c r="L841" s="572"/>
      <c r="M841" s="572"/>
      <c r="N841" s="572"/>
      <c r="O841" s="572"/>
      <c r="P841" s="572"/>
      <c r="Q841" s="572"/>
      <c r="R841" s="572"/>
      <c r="S841" s="572"/>
      <c r="T841" s="572"/>
      <c r="U841" s="572"/>
      <c r="V841" s="572"/>
      <c r="W841" s="572"/>
      <c r="X841" s="572"/>
      <c r="Y841" s="572"/>
      <c r="Z841" s="572"/>
    </row>
    <row r="842" spans="1:26" ht="15.75" hidden="1" customHeight="1">
      <c r="A842" s="572"/>
      <c r="B842" s="572"/>
      <c r="C842" s="572"/>
      <c r="D842" s="572"/>
      <c r="E842" s="572"/>
      <c r="F842" s="572"/>
      <c r="G842" s="572"/>
      <c r="H842" s="572"/>
      <c r="I842" s="572"/>
      <c r="J842" s="572"/>
      <c r="K842" s="572"/>
      <c r="L842" s="572"/>
      <c r="M842" s="572"/>
      <c r="N842" s="572"/>
      <c r="O842" s="572"/>
      <c r="P842" s="572"/>
      <c r="Q842" s="572"/>
      <c r="R842" s="572"/>
      <c r="S842" s="572"/>
      <c r="T842" s="572"/>
      <c r="U842" s="572"/>
      <c r="V842" s="572"/>
      <c r="W842" s="572"/>
      <c r="X842" s="572"/>
      <c r="Y842" s="572"/>
      <c r="Z842" s="572"/>
    </row>
    <row r="843" spans="1:26" ht="15.75" hidden="1" customHeight="1">
      <c r="A843" s="572"/>
      <c r="B843" s="572"/>
      <c r="C843" s="572"/>
      <c r="D843" s="572"/>
      <c r="E843" s="572"/>
      <c r="F843" s="572"/>
      <c r="G843" s="572"/>
      <c r="H843" s="572"/>
      <c r="I843" s="572"/>
      <c r="J843" s="572"/>
      <c r="K843" s="572"/>
      <c r="L843" s="572"/>
      <c r="M843" s="572"/>
      <c r="N843" s="572"/>
      <c r="O843" s="572"/>
      <c r="P843" s="572"/>
      <c r="Q843" s="572"/>
      <c r="R843" s="572"/>
      <c r="S843" s="572"/>
      <c r="T843" s="572"/>
      <c r="U843" s="572"/>
      <c r="V843" s="572"/>
      <c r="W843" s="572"/>
      <c r="X843" s="572"/>
      <c r="Y843" s="572"/>
      <c r="Z843" s="572"/>
    </row>
    <row r="844" spans="1:26" ht="15.75" hidden="1" customHeight="1">
      <c r="A844" s="572"/>
      <c r="B844" s="572"/>
      <c r="C844" s="572"/>
      <c r="D844" s="572"/>
      <c r="E844" s="572"/>
      <c r="F844" s="572"/>
      <c r="G844" s="572"/>
      <c r="H844" s="572"/>
      <c r="I844" s="572"/>
      <c r="J844" s="572"/>
      <c r="K844" s="572"/>
      <c r="L844" s="572"/>
      <c r="M844" s="572"/>
      <c r="N844" s="572"/>
      <c r="O844" s="572"/>
      <c r="P844" s="572"/>
      <c r="Q844" s="572"/>
      <c r="R844" s="572"/>
      <c r="S844" s="572"/>
      <c r="T844" s="572"/>
      <c r="U844" s="572"/>
      <c r="V844" s="572"/>
      <c r="W844" s="572"/>
      <c r="X844" s="572"/>
      <c r="Y844" s="572"/>
      <c r="Z844" s="572"/>
    </row>
    <row r="845" spans="1:26" ht="15.75" hidden="1" customHeight="1">
      <c r="A845" s="572"/>
      <c r="B845" s="572"/>
      <c r="C845" s="572"/>
      <c r="D845" s="572"/>
      <c r="E845" s="572"/>
      <c r="F845" s="572"/>
      <c r="G845" s="572"/>
      <c r="H845" s="572"/>
      <c r="I845" s="572"/>
      <c r="J845" s="572"/>
      <c r="K845" s="572"/>
      <c r="L845" s="572"/>
      <c r="M845" s="572"/>
      <c r="N845" s="572"/>
      <c r="O845" s="572"/>
      <c r="P845" s="572"/>
      <c r="Q845" s="572"/>
      <c r="R845" s="572"/>
      <c r="S845" s="572"/>
      <c r="T845" s="572"/>
      <c r="U845" s="572"/>
      <c r="V845" s="572"/>
      <c r="W845" s="572"/>
      <c r="X845" s="572"/>
      <c r="Y845" s="572"/>
      <c r="Z845" s="572"/>
    </row>
    <row r="846" spans="1:26" ht="15.75" hidden="1" customHeight="1">
      <c r="A846" s="572"/>
      <c r="B846" s="572"/>
      <c r="C846" s="572"/>
      <c r="D846" s="572"/>
      <c r="E846" s="572"/>
      <c r="F846" s="572"/>
      <c r="G846" s="572"/>
      <c r="H846" s="572"/>
      <c r="I846" s="572"/>
      <c r="J846" s="572"/>
      <c r="K846" s="572"/>
      <c r="L846" s="572"/>
      <c r="M846" s="572"/>
      <c r="N846" s="572"/>
      <c r="O846" s="572"/>
      <c r="P846" s="572"/>
      <c r="Q846" s="572"/>
      <c r="R846" s="572"/>
      <c r="S846" s="572"/>
      <c r="T846" s="572"/>
      <c r="U846" s="572"/>
      <c r="V846" s="572"/>
      <c r="W846" s="572"/>
      <c r="X846" s="572"/>
      <c r="Y846" s="572"/>
      <c r="Z846" s="572"/>
    </row>
    <row r="847" spans="1:26" ht="15.75" hidden="1" customHeight="1">
      <c r="A847" s="572"/>
      <c r="B847" s="572"/>
      <c r="C847" s="572"/>
      <c r="D847" s="572"/>
      <c r="E847" s="572"/>
      <c r="F847" s="572"/>
      <c r="G847" s="572"/>
      <c r="H847" s="572"/>
      <c r="I847" s="572"/>
      <c r="J847" s="572"/>
      <c r="K847" s="572"/>
      <c r="L847" s="572"/>
      <c r="M847" s="572"/>
      <c r="N847" s="572"/>
      <c r="O847" s="572"/>
      <c r="P847" s="572"/>
      <c r="Q847" s="572"/>
      <c r="R847" s="572"/>
      <c r="S847" s="572"/>
      <c r="T847" s="572"/>
      <c r="U847" s="572"/>
      <c r="V847" s="572"/>
      <c r="W847" s="572"/>
      <c r="X847" s="572"/>
      <c r="Y847" s="572"/>
      <c r="Z847" s="572"/>
    </row>
    <row r="848" spans="1:26" ht="15.75" hidden="1" customHeight="1">
      <c r="A848" s="572"/>
      <c r="B848" s="572"/>
      <c r="C848" s="572"/>
      <c r="D848" s="572"/>
      <c r="E848" s="572"/>
      <c r="F848" s="572"/>
      <c r="G848" s="572"/>
      <c r="H848" s="572"/>
      <c r="I848" s="572"/>
      <c r="J848" s="572"/>
      <c r="K848" s="572"/>
      <c r="L848" s="572"/>
      <c r="M848" s="572"/>
      <c r="N848" s="572"/>
      <c r="O848" s="572"/>
      <c r="P848" s="572"/>
      <c r="Q848" s="572"/>
      <c r="R848" s="572"/>
      <c r="S848" s="572"/>
      <c r="T848" s="572"/>
      <c r="U848" s="572"/>
      <c r="V848" s="572"/>
      <c r="W848" s="572"/>
      <c r="X848" s="572"/>
      <c r="Y848" s="572"/>
      <c r="Z848" s="572"/>
    </row>
    <row r="849" spans="1:26" ht="15.75" hidden="1" customHeight="1">
      <c r="A849" s="572"/>
      <c r="B849" s="572"/>
      <c r="C849" s="572"/>
      <c r="D849" s="572"/>
      <c r="E849" s="572"/>
      <c r="F849" s="572"/>
      <c r="G849" s="572"/>
      <c r="H849" s="572"/>
      <c r="I849" s="572"/>
      <c r="J849" s="572"/>
      <c r="K849" s="572"/>
      <c r="L849" s="572"/>
      <c r="M849" s="572"/>
      <c r="N849" s="572"/>
      <c r="O849" s="572"/>
      <c r="P849" s="572"/>
      <c r="Q849" s="572"/>
      <c r="R849" s="572"/>
      <c r="S849" s="572"/>
      <c r="T849" s="572"/>
      <c r="U849" s="572"/>
      <c r="V849" s="572"/>
      <c r="W849" s="572"/>
      <c r="X849" s="572"/>
      <c r="Y849" s="572"/>
      <c r="Z849" s="572"/>
    </row>
    <row r="850" spans="1:26" ht="15.75" hidden="1" customHeight="1">
      <c r="A850" s="572"/>
      <c r="B850" s="572"/>
      <c r="C850" s="572"/>
      <c r="D850" s="572"/>
      <c r="E850" s="572"/>
      <c r="F850" s="572"/>
      <c r="G850" s="572"/>
      <c r="H850" s="572"/>
      <c r="I850" s="572"/>
      <c r="J850" s="572"/>
      <c r="K850" s="572"/>
      <c r="L850" s="572"/>
      <c r="M850" s="572"/>
      <c r="N850" s="572"/>
      <c r="O850" s="572"/>
      <c r="P850" s="572"/>
      <c r="Q850" s="572"/>
      <c r="R850" s="572"/>
      <c r="S850" s="572"/>
      <c r="T850" s="572"/>
      <c r="U850" s="572"/>
      <c r="V850" s="572"/>
      <c r="W850" s="572"/>
      <c r="X850" s="572"/>
      <c r="Y850" s="572"/>
      <c r="Z850" s="572"/>
    </row>
    <row r="851" spans="1:26" ht="15.75" hidden="1" customHeight="1">
      <c r="A851" s="572"/>
      <c r="B851" s="572"/>
      <c r="C851" s="572"/>
      <c r="D851" s="572"/>
      <c r="E851" s="572"/>
      <c r="F851" s="572"/>
      <c r="G851" s="572"/>
      <c r="H851" s="572"/>
      <c r="I851" s="572"/>
      <c r="J851" s="572"/>
      <c r="K851" s="572"/>
      <c r="L851" s="572"/>
      <c r="M851" s="572"/>
      <c r="N851" s="572"/>
      <c r="O851" s="572"/>
      <c r="P851" s="572"/>
      <c r="Q851" s="572"/>
      <c r="R851" s="572"/>
      <c r="S851" s="572"/>
      <c r="T851" s="572"/>
      <c r="U851" s="572"/>
      <c r="V851" s="572"/>
      <c r="W851" s="572"/>
      <c r="X851" s="572"/>
      <c r="Y851" s="572"/>
      <c r="Z851" s="572"/>
    </row>
    <row r="852" spans="1:26" ht="15.75" hidden="1" customHeight="1">
      <c r="A852" s="572"/>
      <c r="B852" s="572"/>
      <c r="C852" s="572"/>
      <c r="D852" s="572"/>
      <c r="E852" s="572"/>
      <c r="F852" s="572"/>
      <c r="G852" s="572"/>
      <c r="H852" s="572"/>
      <c r="I852" s="572"/>
      <c r="J852" s="572"/>
      <c r="K852" s="572"/>
      <c r="L852" s="572"/>
      <c r="M852" s="572"/>
      <c r="N852" s="572"/>
      <c r="O852" s="572"/>
      <c r="P852" s="572"/>
      <c r="Q852" s="572"/>
      <c r="R852" s="572"/>
      <c r="S852" s="572"/>
      <c r="T852" s="572"/>
      <c r="U852" s="572"/>
      <c r="V852" s="572"/>
      <c r="W852" s="572"/>
      <c r="X852" s="572"/>
      <c r="Y852" s="572"/>
      <c r="Z852" s="572"/>
    </row>
    <row r="853" spans="1:26" ht="15.75" hidden="1" customHeight="1">
      <c r="A853" s="572"/>
      <c r="B853" s="572"/>
      <c r="C853" s="572"/>
      <c r="D853" s="572"/>
      <c r="E853" s="572"/>
      <c r="F853" s="572"/>
      <c r="G853" s="572"/>
      <c r="H853" s="572"/>
      <c r="I853" s="572"/>
      <c r="J853" s="572"/>
      <c r="K853" s="572"/>
      <c r="L853" s="572"/>
      <c r="M853" s="572"/>
      <c r="N853" s="572"/>
      <c r="O853" s="572"/>
      <c r="P853" s="572"/>
      <c r="Q853" s="572"/>
      <c r="R853" s="572"/>
      <c r="S853" s="572"/>
      <c r="T853" s="572"/>
      <c r="U853" s="572"/>
      <c r="V853" s="572"/>
      <c r="W853" s="572"/>
      <c r="X853" s="572"/>
      <c r="Y853" s="572"/>
      <c r="Z853" s="572"/>
    </row>
    <row r="854" spans="1:26" ht="15.75" hidden="1" customHeight="1">
      <c r="A854" s="572"/>
      <c r="B854" s="572"/>
      <c r="C854" s="572"/>
      <c r="D854" s="572"/>
      <c r="E854" s="572"/>
      <c r="F854" s="572"/>
      <c r="G854" s="572"/>
      <c r="H854" s="572"/>
      <c r="I854" s="572"/>
      <c r="J854" s="572"/>
      <c r="K854" s="572"/>
      <c r="L854" s="572"/>
      <c r="M854" s="572"/>
      <c r="N854" s="572"/>
      <c r="O854" s="572"/>
      <c r="P854" s="572"/>
      <c r="Q854" s="572"/>
      <c r="R854" s="572"/>
      <c r="S854" s="572"/>
      <c r="T854" s="572"/>
      <c r="U854" s="572"/>
      <c r="V854" s="572"/>
      <c r="W854" s="572"/>
      <c r="X854" s="572"/>
      <c r="Y854" s="572"/>
      <c r="Z854" s="572"/>
    </row>
    <row r="855" spans="1:26" ht="15.75" hidden="1" customHeight="1">
      <c r="A855" s="572"/>
      <c r="B855" s="572"/>
      <c r="C855" s="572"/>
      <c r="D855" s="572"/>
      <c r="E855" s="572"/>
      <c r="F855" s="572"/>
      <c r="G855" s="572"/>
      <c r="H855" s="572"/>
      <c r="I855" s="572"/>
      <c r="J855" s="572"/>
      <c r="K855" s="572"/>
      <c r="L855" s="572"/>
      <c r="M855" s="572"/>
      <c r="N855" s="572"/>
      <c r="O855" s="572"/>
      <c r="P855" s="572"/>
      <c r="Q855" s="572"/>
      <c r="R855" s="572"/>
      <c r="S855" s="572"/>
      <c r="T855" s="572"/>
      <c r="U855" s="572"/>
      <c r="V855" s="572"/>
      <c r="W855" s="572"/>
      <c r="X855" s="572"/>
      <c r="Y855" s="572"/>
      <c r="Z855" s="572"/>
    </row>
    <row r="856" spans="1:26" ht="15.75" hidden="1" customHeight="1">
      <c r="A856" s="572"/>
      <c r="B856" s="572"/>
      <c r="C856" s="572"/>
      <c r="D856" s="572"/>
      <c r="E856" s="572"/>
      <c r="F856" s="572"/>
      <c r="G856" s="572"/>
      <c r="H856" s="572"/>
      <c r="I856" s="572"/>
      <c r="J856" s="572"/>
      <c r="K856" s="572"/>
      <c r="L856" s="572"/>
      <c r="M856" s="572"/>
      <c r="N856" s="572"/>
      <c r="O856" s="572"/>
      <c r="P856" s="572"/>
      <c r="Q856" s="572"/>
      <c r="R856" s="572"/>
      <c r="S856" s="572"/>
      <c r="T856" s="572"/>
      <c r="U856" s="572"/>
      <c r="V856" s="572"/>
      <c r="W856" s="572"/>
      <c r="X856" s="572"/>
      <c r="Y856" s="572"/>
      <c r="Z856" s="572"/>
    </row>
    <row r="857" spans="1:26" ht="15.75" hidden="1" customHeight="1">
      <c r="A857" s="572"/>
      <c r="B857" s="572"/>
      <c r="C857" s="572"/>
      <c r="D857" s="572"/>
      <c r="E857" s="572"/>
      <c r="F857" s="572"/>
      <c r="G857" s="572"/>
      <c r="H857" s="572"/>
      <c r="I857" s="572"/>
      <c r="J857" s="572"/>
      <c r="K857" s="572"/>
      <c r="L857" s="572"/>
      <c r="M857" s="572"/>
      <c r="N857" s="572"/>
      <c r="O857" s="572"/>
      <c r="P857" s="572"/>
      <c r="Q857" s="572"/>
      <c r="R857" s="572"/>
      <c r="S857" s="572"/>
      <c r="T857" s="572"/>
      <c r="U857" s="572"/>
      <c r="V857" s="572"/>
      <c r="W857" s="572"/>
      <c r="X857" s="572"/>
      <c r="Y857" s="572"/>
      <c r="Z857" s="572"/>
    </row>
    <row r="858" spans="1:26" ht="15.75" hidden="1" customHeight="1">
      <c r="A858" s="572"/>
      <c r="B858" s="572"/>
      <c r="C858" s="572"/>
      <c r="D858" s="572"/>
      <c r="E858" s="572"/>
      <c r="F858" s="572"/>
      <c r="G858" s="572"/>
      <c r="H858" s="572"/>
      <c r="I858" s="572"/>
      <c r="J858" s="572"/>
      <c r="K858" s="572"/>
      <c r="L858" s="572"/>
      <c r="M858" s="572"/>
      <c r="N858" s="572"/>
      <c r="O858" s="572"/>
      <c r="P858" s="572"/>
      <c r="Q858" s="572"/>
      <c r="R858" s="572"/>
      <c r="S858" s="572"/>
      <c r="T858" s="572"/>
      <c r="U858" s="572"/>
      <c r="V858" s="572"/>
      <c r="W858" s="572"/>
      <c r="X858" s="572"/>
      <c r="Y858" s="572"/>
      <c r="Z858" s="572"/>
    </row>
    <row r="859" spans="1:26" ht="15.75" hidden="1" customHeight="1">
      <c r="A859" s="572"/>
      <c r="B859" s="572"/>
      <c r="C859" s="572"/>
      <c r="D859" s="572"/>
      <c r="E859" s="572"/>
      <c r="F859" s="572"/>
      <c r="G859" s="572"/>
      <c r="H859" s="572"/>
      <c r="I859" s="572"/>
      <c r="J859" s="572"/>
      <c r="K859" s="572"/>
      <c r="L859" s="572"/>
      <c r="M859" s="572"/>
      <c r="N859" s="572"/>
      <c r="O859" s="572"/>
      <c r="P859" s="572"/>
      <c r="Q859" s="572"/>
      <c r="R859" s="572"/>
      <c r="S859" s="572"/>
      <c r="T859" s="572"/>
      <c r="U859" s="572"/>
      <c r="V859" s="572"/>
      <c r="W859" s="572"/>
      <c r="X859" s="572"/>
      <c r="Y859" s="572"/>
      <c r="Z859" s="572"/>
    </row>
    <row r="860" spans="1:26" ht="15.75" hidden="1" customHeight="1">
      <c r="A860" s="572"/>
      <c r="B860" s="572"/>
      <c r="C860" s="572"/>
      <c r="D860" s="572"/>
      <c r="E860" s="572"/>
      <c r="F860" s="572"/>
      <c r="G860" s="572"/>
      <c r="H860" s="572"/>
      <c r="I860" s="572"/>
      <c r="J860" s="572"/>
      <c r="K860" s="572"/>
      <c r="L860" s="572"/>
      <c r="M860" s="572"/>
      <c r="N860" s="572"/>
      <c r="O860" s="572"/>
      <c r="P860" s="572"/>
      <c r="Q860" s="572"/>
      <c r="R860" s="572"/>
      <c r="S860" s="572"/>
      <c r="T860" s="572"/>
      <c r="U860" s="572"/>
      <c r="V860" s="572"/>
      <c r="W860" s="572"/>
      <c r="X860" s="572"/>
      <c r="Y860" s="572"/>
      <c r="Z860" s="572"/>
    </row>
    <row r="861" spans="1:26" ht="15.75" hidden="1" customHeight="1">
      <c r="A861" s="572"/>
      <c r="B861" s="572"/>
      <c r="C861" s="572"/>
      <c r="D861" s="572"/>
      <c r="E861" s="572"/>
      <c r="F861" s="572"/>
      <c r="G861" s="572"/>
      <c r="H861" s="572"/>
      <c r="I861" s="572"/>
      <c r="J861" s="572"/>
      <c r="K861" s="572"/>
      <c r="L861" s="572"/>
      <c r="M861" s="572"/>
      <c r="N861" s="572"/>
      <c r="O861" s="572"/>
      <c r="P861" s="572"/>
      <c r="Q861" s="572"/>
      <c r="R861" s="572"/>
      <c r="S861" s="572"/>
      <c r="T861" s="572"/>
      <c r="U861" s="572"/>
      <c r="V861" s="572"/>
      <c r="W861" s="572"/>
      <c r="X861" s="572"/>
      <c r="Y861" s="572"/>
      <c r="Z861" s="572"/>
    </row>
    <row r="862" spans="1:26" ht="15.75" hidden="1" customHeight="1">
      <c r="A862" s="572"/>
      <c r="B862" s="572"/>
      <c r="C862" s="572"/>
      <c r="D862" s="572"/>
      <c r="E862" s="572"/>
      <c r="F862" s="572"/>
      <c r="G862" s="572"/>
      <c r="H862" s="572"/>
      <c r="I862" s="572"/>
      <c r="J862" s="572"/>
      <c r="K862" s="572"/>
      <c r="L862" s="572"/>
      <c r="M862" s="572"/>
      <c r="N862" s="572"/>
      <c r="O862" s="572"/>
      <c r="P862" s="572"/>
      <c r="Q862" s="572"/>
      <c r="R862" s="572"/>
      <c r="S862" s="572"/>
      <c r="T862" s="572"/>
      <c r="U862" s="572"/>
      <c r="V862" s="572"/>
      <c r="W862" s="572"/>
      <c r="X862" s="572"/>
      <c r="Y862" s="572"/>
      <c r="Z862" s="572"/>
    </row>
    <row r="863" spans="1:26" ht="15.75" hidden="1" customHeight="1">
      <c r="A863" s="572"/>
      <c r="B863" s="572"/>
      <c r="C863" s="572"/>
      <c r="D863" s="572"/>
      <c r="E863" s="572"/>
      <c r="F863" s="572"/>
      <c r="G863" s="572"/>
      <c r="H863" s="572"/>
      <c r="I863" s="572"/>
      <c r="J863" s="572"/>
      <c r="K863" s="572"/>
      <c r="L863" s="572"/>
      <c r="M863" s="572"/>
      <c r="N863" s="572"/>
      <c r="O863" s="572"/>
      <c r="P863" s="572"/>
      <c r="Q863" s="572"/>
      <c r="R863" s="572"/>
      <c r="S863" s="572"/>
      <c r="T863" s="572"/>
      <c r="U863" s="572"/>
      <c r="V863" s="572"/>
      <c r="W863" s="572"/>
      <c r="X863" s="572"/>
      <c r="Y863" s="572"/>
      <c r="Z863" s="572"/>
    </row>
    <row r="864" spans="1:26" ht="15.75" hidden="1" customHeight="1">
      <c r="A864" s="572"/>
      <c r="B864" s="572"/>
      <c r="C864" s="572"/>
      <c r="D864" s="572"/>
      <c r="E864" s="572"/>
      <c r="F864" s="572"/>
      <c r="G864" s="572"/>
      <c r="H864" s="572"/>
      <c r="I864" s="572"/>
      <c r="J864" s="572"/>
      <c r="K864" s="572"/>
      <c r="L864" s="572"/>
      <c r="M864" s="572"/>
      <c r="N864" s="572"/>
      <c r="O864" s="572"/>
      <c r="P864" s="572"/>
      <c r="Q864" s="572"/>
      <c r="R864" s="572"/>
      <c r="S864" s="572"/>
      <c r="T864" s="572"/>
      <c r="U864" s="572"/>
      <c r="V864" s="572"/>
      <c r="W864" s="572"/>
      <c r="X864" s="572"/>
      <c r="Y864" s="572"/>
      <c r="Z864" s="572"/>
    </row>
    <row r="865" spans="1:26" ht="15.75" hidden="1" customHeight="1">
      <c r="A865" s="572"/>
      <c r="B865" s="572"/>
      <c r="C865" s="572"/>
      <c r="D865" s="572"/>
      <c r="E865" s="572"/>
      <c r="F865" s="572"/>
      <c r="G865" s="572"/>
      <c r="H865" s="572"/>
      <c r="I865" s="572"/>
      <c r="J865" s="572"/>
      <c r="K865" s="572"/>
      <c r="L865" s="572"/>
      <c r="M865" s="572"/>
      <c r="N865" s="572"/>
      <c r="O865" s="572"/>
      <c r="P865" s="572"/>
      <c r="Q865" s="572"/>
      <c r="R865" s="572"/>
      <c r="S865" s="572"/>
      <c r="T865" s="572"/>
      <c r="U865" s="572"/>
      <c r="V865" s="572"/>
      <c r="W865" s="572"/>
      <c r="X865" s="572"/>
      <c r="Y865" s="572"/>
      <c r="Z865" s="572"/>
    </row>
    <row r="866" spans="1:26" ht="15.75" hidden="1" customHeight="1">
      <c r="A866" s="572"/>
      <c r="B866" s="572"/>
      <c r="C866" s="572"/>
      <c r="D866" s="572"/>
      <c r="E866" s="572"/>
      <c r="F866" s="572"/>
      <c r="G866" s="572"/>
      <c r="H866" s="572"/>
      <c r="I866" s="572"/>
      <c r="J866" s="572"/>
      <c r="K866" s="572"/>
      <c r="L866" s="572"/>
      <c r="M866" s="572"/>
      <c r="N866" s="572"/>
      <c r="O866" s="572"/>
      <c r="P866" s="572"/>
      <c r="Q866" s="572"/>
      <c r="R866" s="572"/>
      <c r="S866" s="572"/>
      <c r="T866" s="572"/>
      <c r="U866" s="572"/>
      <c r="V866" s="572"/>
      <c r="W866" s="572"/>
      <c r="X866" s="572"/>
      <c r="Y866" s="572"/>
      <c r="Z866" s="572"/>
    </row>
    <row r="867" spans="1:26" ht="15.75" hidden="1" customHeight="1">
      <c r="A867" s="572"/>
      <c r="B867" s="572"/>
      <c r="C867" s="572"/>
      <c r="D867" s="572"/>
      <c r="E867" s="572"/>
      <c r="F867" s="572"/>
      <c r="G867" s="572"/>
      <c r="H867" s="572"/>
      <c r="I867" s="572"/>
      <c r="J867" s="572"/>
      <c r="K867" s="572"/>
      <c r="L867" s="572"/>
      <c r="M867" s="572"/>
      <c r="N867" s="572"/>
      <c r="O867" s="572"/>
      <c r="P867" s="572"/>
      <c r="Q867" s="572"/>
      <c r="R867" s="572"/>
      <c r="S867" s="572"/>
      <c r="T867" s="572"/>
      <c r="U867" s="572"/>
      <c r="V867" s="572"/>
      <c r="W867" s="572"/>
      <c r="X867" s="572"/>
      <c r="Y867" s="572"/>
      <c r="Z867" s="572"/>
    </row>
    <row r="868" spans="1:26" ht="15.75" hidden="1" customHeight="1">
      <c r="A868" s="572"/>
      <c r="B868" s="572"/>
      <c r="C868" s="572"/>
      <c r="D868" s="572"/>
      <c r="E868" s="572"/>
      <c r="F868" s="572"/>
      <c r="G868" s="572"/>
      <c r="H868" s="572"/>
      <c r="I868" s="572"/>
      <c r="J868" s="572"/>
      <c r="K868" s="572"/>
      <c r="L868" s="572"/>
      <c r="M868" s="572"/>
      <c r="N868" s="572"/>
      <c r="O868" s="572"/>
      <c r="P868" s="572"/>
      <c r="Q868" s="572"/>
      <c r="R868" s="572"/>
      <c r="S868" s="572"/>
      <c r="T868" s="572"/>
      <c r="U868" s="572"/>
      <c r="V868" s="572"/>
      <c r="W868" s="572"/>
      <c r="X868" s="572"/>
      <c r="Y868" s="572"/>
      <c r="Z868" s="572"/>
    </row>
    <row r="869" spans="1:26" ht="15.75" hidden="1" customHeight="1">
      <c r="A869" s="572"/>
      <c r="B869" s="572"/>
      <c r="C869" s="572"/>
      <c r="D869" s="572"/>
      <c r="E869" s="572"/>
      <c r="F869" s="572"/>
      <c r="G869" s="572"/>
      <c r="H869" s="572"/>
      <c r="I869" s="572"/>
      <c r="J869" s="572"/>
      <c r="K869" s="572"/>
      <c r="L869" s="572"/>
      <c r="M869" s="572"/>
      <c r="N869" s="572"/>
      <c r="O869" s="572"/>
      <c r="P869" s="572"/>
      <c r="Q869" s="572"/>
      <c r="R869" s="572"/>
      <c r="S869" s="572"/>
      <c r="T869" s="572"/>
      <c r="U869" s="572"/>
      <c r="V869" s="572"/>
      <c r="W869" s="572"/>
      <c r="X869" s="572"/>
      <c r="Y869" s="572"/>
      <c r="Z869" s="572"/>
    </row>
    <row r="870" spans="1:26" ht="15.75" hidden="1" customHeight="1">
      <c r="A870" s="572"/>
      <c r="B870" s="572"/>
      <c r="C870" s="572"/>
      <c r="D870" s="572"/>
      <c r="E870" s="572"/>
      <c r="F870" s="572"/>
      <c r="G870" s="572"/>
      <c r="H870" s="572"/>
      <c r="I870" s="572"/>
      <c r="J870" s="572"/>
      <c r="K870" s="572"/>
      <c r="L870" s="572"/>
      <c r="M870" s="572"/>
      <c r="N870" s="572"/>
      <c r="O870" s="572"/>
      <c r="P870" s="572"/>
      <c r="Q870" s="572"/>
      <c r="R870" s="572"/>
      <c r="S870" s="572"/>
      <c r="T870" s="572"/>
      <c r="U870" s="572"/>
      <c r="V870" s="572"/>
      <c r="W870" s="572"/>
      <c r="X870" s="572"/>
      <c r="Y870" s="572"/>
      <c r="Z870" s="572"/>
    </row>
    <row r="871" spans="1:26" ht="15.75" hidden="1" customHeight="1">
      <c r="A871" s="572"/>
      <c r="B871" s="572"/>
      <c r="C871" s="572"/>
      <c r="D871" s="572"/>
      <c r="E871" s="572"/>
      <c r="F871" s="572"/>
      <c r="G871" s="572"/>
      <c r="H871" s="572"/>
      <c r="I871" s="572"/>
      <c r="J871" s="572"/>
      <c r="K871" s="572"/>
      <c r="L871" s="572"/>
      <c r="M871" s="572"/>
      <c r="N871" s="572"/>
      <c r="O871" s="572"/>
      <c r="P871" s="572"/>
      <c r="Q871" s="572"/>
      <c r="R871" s="572"/>
      <c r="S871" s="572"/>
      <c r="T871" s="572"/>
      <c r="U871" s="572"/>
      <c r="V871" s="572"/>
      <c r="W871" s="572"/>
      <c r="X871" s="572"/>
      <c r="Y871" s="572"/>
      <c r="Z871" s="572"/>
    </row>
    <row r="872" spans="1:26" ht="15.75" hidden="1" customHeight="1">
      <c r="A872" s="572"/>
      <c r="B872" s="572"/>
      <c r="C872" s="572"/>
      <c r="D872" s="572"/>
      <c r="E872" s="572"/>
      <c r="F872" s="572"/>
      <c r="G872" s="572"/>
      <c r="H872" s="572"/>
      <c r="I872" s="572"/>
      <c r="J872" s="572"/>
      <c r="K872" s="572"/>
      <c r="L872" s="572"/>
      <c r="M872" s="572"/>
      <c r="N872" s="572"/>
      <c r="O872" s="572"/>
      <c r="P872" s="572"/>
      <c r="Q872" s="572"/>
      <c r="R872" s="572"/>
      <c r="S872" s="572"/>
      <c r="T872" s="572"/>
      <c r="U872" s="572"/>
      <c r="V872" s="572"/>
      <c r="W872" s="572"/>
      <c r="X872" s="572"/>
      <c r="Y872" s="572"/>
      <c r="Z872" s="572"/>
    </row>
    <row r="873" spans="1:26" ht="15.75" hidden="1" customHeight="1">
      <c r="A873" s="572"/>
      <c r="B873" s="572"/>
      <c r="C873" s="572"/>
      <c r="D873" s="572"/>
      <c r="E873" s="572"/>
      <c r="F873" s="572"/>
      <c r="G873" s="572"/>
      <c r="H873" s="572"/>
      <c r="I873" s="572"/>
      <c r="J873" s="572"/>
      <c r="K873" s="572"/>
      <c r="L873" s="572"/>
      <c r="M873" s="572"/>
      <c r="N873" s="572"/>
      <c r="O873" s="572"/>
      <c r="P873" s="572"/>
      <c r="Q873" s="572"/>
      <c r="R873" s="572"/>
      <c r="S873" s="572"/>
      <c r="T873" s="572"/>
      <c r="U873" s="572"/>
      <c r="V873" s="572"/>
      <c r="W873" s="572"/>
      <c r="X873" s="572"/>
      <c r="Y873" s="572"/>
      <c r="Z873" s="572"/>
    </row>
    <row r="874" spans="1:26" ht="15.75" hidden="1" customHeight="1">
      <c r="A874" s="572"/>
      <c r="B874" s="572"/>
      <c r="C874" s="572"/>
      <c r="D874" s="572"/>
      <c r="E874" s="572"/>
      <c r="F874" s="572"/>
      <c r="G874" s="572"/>
      <c r="H874" s="572"/>
      <c r="I874" s="572"/>
      <c r="J874" s="572"/>
      <c r="K874" s="572"/>
      <c r="L874" s="572"/>
      <c r="M874" s="572"/>
      <c r="N874" s="572"/>
      <c r="O874" s="572"/>
      <c r="P874" s="572"/>
      <c r="Q874" s="572"/>
      <c r="R874" s="572"/>
      <c r="S874" s="572"/>
      <c r="T874" s="572"/>
      <c r="U874" s="572"/>
      <c r="V874" s="572"/>
      <c r="W874" s="572"/>
      <c r="X874" s="572"/>
      <c r="Y874" s="572"/>
      <c r="Z874" s="572"/>
    </row>
    <row r="875" spans="1:26" ht="15.75" hidden="1" customHeight="1">
      <c r="A875" s="572"/>
      <c r="B875" s="572"/>
      <c r="C875" s="572"/>
      <c r="D875" s="572"/>
      <c r="E875" s="572"/>
      <c r="F875" s="572"/>
      <c r="G875" s="572"/>
      <c r="H875" s="572"/>
      <c r="I875" s="572"/>
      <c r="J875" s="572"/>
      <c r="K875" s="572"/>
      <c r="L875" s="572"/>
      <c r="M875" s="572"/>
      <c r="N875" s="572"/>
      <c r="O875" s="572"/>
      <c r="P875" s="572"/>
      <c r="Q875" s="572"/>
      <c r="R875" s="572"/>
      <c r="S875" s="572"/>
      <c r="T875" s="572"/>
      <c r="U875" s="572"/>
      <c r="V875" s="572"/>
      <c r="W875" s="572"/>
      <c r="X875" s="572"/>
      <c r="Y875" s="572"/>
      <c r="Z875" s="572"/>
    </row>
    <row r="876" spans="1:26" ht="15.75" hidden="1" customHeight="1">
      <c r="A876" s="572"/>
      <c r="B876" s="572"/>
      <c r="C876" s="572"/>
      <c r="D876" s="572"/>
      <c r="E876" s="572"/>
      <c r="F876" s="572"/>
      <c r="G876" s="572"/>
      <c r="H876" s="572"/>
      <c r="I876" s="572"/>
      <c r="J876" s="572"/>
      <c r="K876" s="572"/>
      <c r="L876" s="572"/>
      <c r="M876" s="572"/>
      <c r="N876" s="572"/>
      <c r="O876" s="572"/>
      <c r="P876" s="572"/>
      <c r="Q876" s="572"/>
      <c r="R876" s="572"/>
      <c r="S876" s="572"/>
      <c r="T876" s="572"/>
      <c r="U876" s="572"/>
      <c r="V876" s="572"/>
      <c r="W876" s="572"/>
      <c r="X876" s="572"/>
      <c r="Y876" s="572"/>
      <c r="Z876" s="572"/>
    </row>
    <row r="877" spans="1:26" ht="15.75" hidden="1" customHeight="1">
      <c r="A877" s="572"/>
      <c r="B877" s="572"/>
      <c r="C877" s="572"/>
      <c r="D877" s="572"/>
      <c r="E877" s="572"/>
      <c r="F877" s="572"/>
      <c r="G877" s="572"/>
      <c r="H877" s="572"/>
      <c r="I877" s="572"/>
      <c r="J877" s="572"/>
      <c r="K877" s="572"/>
      <c r="L877" s="572"/>
      <c r="M877" s="572"/>
      <c r="N877" s="572"/>
      <c r="O877" s="572"/>
      <c r="P877" s="572"/>
      <c r="Q877" s="572"/>
      <c r="R877" s="572"/>
      <c r="S877" s="572"/>
      <c r="T877" s="572"/>
      <c r="U877" s="572"/>
      <c r="V877" s="572"/>
      <c r="W877" s="572"/>
      <c r="X877" s="572"/>
      <c r="Y877" s="572"/>
      <c r="Z877" s="572"/>
    </row>
    <row r="878" spans="1:26" ht="15.75" hidden="1" customHeight="1">
      <c r="A878" s="572"/>
      <c r="B878" s="572"/>
      <c r="C878" s="572"/>
      <c r="D878" s="572"/>
      <c r="E878" s="572"/>
      <c r="F878" s="572"/>
      <c r="G878" s="572"/>
      <c r="H878" s="572"/>
      <c r="I878" s="572"/>
      <c r="J878" s="572"/>
      <c r="K878" s="572"/>
      <c r="L878" s="572"/>
      <c r="M878" s="572"/>
      <c r="N878" s="572"/>
      <c r="O878" s="572"/>
      <c r="P878" s="572"/>
      <c r="Q878" s="572"/>
      <c r="R878" s="572"/>
      <c r="S878" s="572"/>
      <c r="T878" s="572"/>
      <c r="U878" s="572"/>
      <c r="V878" s="572"/>
      <c r="W878" s="572"/>
      <c r="X878" s="572"/>
      <c r="Y878" s="572"/>
      <c r="Z878" s="572"/>
    </row>
    <row r="879" spans="1:26" ht="15.75" hidden="1" customHeight="1">
      <c r="A879" s="572"/>
      <c r="B879" s="572"/>
      <c r="C879" s="572"/>
      <c r="D879" s="572"/>
      <c r="E879" s="572"/>
      <c r="F879" s="572"/>
      <c r="G879" s="572"/>
      <c r="H879" s="572"/>
      <c r="I879" s="572"/>
      <c r="J879" s="572"/>
      <c r="K879" s="572"/>
      <c r="L879" s="572"/>
      <c r="M879" s="572"/>
      <c r="N879" s="572"/>
      <c r="O879" s="572"/>
      <c r="P879" s="572"/>
      <c r="Q879" s="572"/>
      <c r="R879" s="572"/>
      <c r="S879" s="572"/>
      <c r="T879" s="572"/>
      <c r="U879" s="572"/>
      <c r="V879" s="572"/>
      <c r="W879" s="572"/>
      <c r="X879" s="572"/>
      <c r="Y879" s="572"/>
      <c r="Z879" s="572"/>
    </row>
    <row r="880" spans="1:26" ht="15.75" hidden="1" customHeight="1">
      <c r="A880" s="572"/>
      <c r="B880" s="572"/>
      <c r="C880" s="572"/>
      <c r="D880" s="572"/>
      <c r="E880" s="572"/>
      <c r="F880" s="572"/>
      <c r="G880" s="572"/>
      <c r="H880" s="572"/>
      <c r="I880" s="572"/>
      <c r="J880" s="572"/>
      <c r="K880" s="572"/>
      <c r="L880" s="572"/>
      <c r="M880" s="572"/>
      <c r="N880" s="572"/>
      <c r="O880" s="572"/>
      <c r="P880" s="572"/>
      <c r="Q880" s="572"/>
      <c r="R880" s="572"/>
      <c r="S880" s="572"/>
      <c r="T880" s="572"/>
      <c r="U880" s="572"/>
      <c r="V880" s="572"/>
      <c r="W880" s="572"/>
      <c r="X880" s="572"/>
      <c r="Y880" s="572"/>
      <c r="Z880" s="572"/>
    </row>
    <row r="881" spans="1:26" ht="15.75" hidden="1" customHeight="1">
      <c r="A881" s="572"/>
      <c r="B881" s="572"/>
      <c r="C881" s="572"/>
      <c r="D881" s="572"/>
      <c r="E881" s="572"/>
      <c r="F881" s="572"/>
      <c r="G881" s="572"/>
      <c r="H881" s="572"/>
      <c r="I881" s="572"/>
      <c r="J881" s="572"/>
      <c r="K881" s="572"/>
      <c r="L881" s="572"/>
      <c r="M881" s="572"/>
      <c r="N881" s="572"/>
      <c r="O881" s="572"/>
      <c r="P881" s="572"/>
      <c r="Q881" s="572"/>
      <c r="R881" s="572"/>
      <c r="S881" s="572"/>
      <c r="T881" s="572"/>
      <c r="U881" s="572"/>
      <c r="V881" s="572"/>
      <c r="W881" s="572"/>
      <c r="X881" s="572"/>
      <c r="Y881" s="572"/>
      <c r="Z881" s="572"/>
    </row>
    <row r="882" spans="1:26" ht="15.75" hidden="1" customHeight="1">
      <c r="A882" s="572"/>
      <c r="B882" s="572"/>
      <c r="C882" s="572"/>
      <c r="D882" s="572"/>
      <c r="E882" s="572"/>
      <c r="F882" s="572"/>
      <c r="G882" s="572"/>
      <c r="H882" s="572"/>
      <c r="I882" s="572"/>
      <c r="J882" s="572"/>
      <c r="K882" s="572"/>
      <c r="L882" s="572"/>
      <c r="M882" s="572"/>
      <c r="N882" s="572"/>
      <c r="O882" s="572"/>
      <c r="P882" s="572"/>
      <c r="Q882" s="572"/>
      <c r="R882" s="572"/>
      <c r="S882" s="572"/>
      <c r="T882" s="572"/>
      <c r="U882" s="572"/>
      <c r="V882" s="572"/>
      <c r="W882" s="572"/>
      <c r="X882" s="572"/>
      <c r="Y882" s="572"/>
      <c r="Z882" s="572"/>
    </row>
    <row r="883" spans="1:26" ht="15.75" hidden="1" customHeight="1">
      <c r="A883" s="572"/>
      <c r="B883" s="572"/>
      <c r="C883" s="572"/>
      <c r="D883" s="572"/>
      <c r="E883" s="572"/>
      <c r="F883" s="572"/>
      <c r="G883" s="572"/>
      <c r="H883" s="572"/>
      <c r="I883" s="572"/>
      <c r="J883" s="572"/>
      <c r="K883" s="572"/>
      <c r="L883" s="572"/>
      <c r="M883" s="572"/>
      <c r="N883" s="572"/>
      <c r="O883" s="572"/>
      <c r="P883" s="572"/>
      <c r="Q883" s="572"/>
      <c r="R883" s="572"/>
      <c r="S883" s="572"/>
      <c r="T883" s="572"/>
      <c r="U883" s="572"/>
      <c r="V883" s="572"/>
      <c r="W883" s="572"/>
      <c r="X883" s="572"/>
      <c r="Y883" s="572"/>
      <c r="Z883" s="572"/>
    </row>
    <row r="884" spans="1:26" ht="15.75" hidden="1" customHeight="1">
      <c r="A884" s="572"/>
      <c r="B884" s="572"/>
      <c r="C884" s="572"/>
      <c r="D884" s="572"/>
      <c r="E884" s="572"/>
      <c r="F884" s="572"/>
      <c r="G884" s="572"/>
      <c r="H884" s="572"/>
      <c r="I884" s="572"/>
      <c r="J884" s="572"/>
      <c r="K884" s="572"/>
      <c r="L884" s="572"/>
      <c r="M884" s="572"/>
      <c r="N884" s="572"/>
      <c r="O884" s="572"/>
      <c r="P884" s="572"/>
      <c r="Q884" s="572"/>
      <c r="R884" s="572"/>
      <c r="S884" s="572"/>
      <c r="T884" s="572"/>
      <c r="U884" s="572"/>
      <c r="V884" s="572"/>
      <c r="W884" s="572"/>
      <c r="X884" s="572"/>
      <c r="Y884" s="572"/>
      <c r="Z884" s="572"/>
    </row>
    <row r="885" spans="1:26" ht="15.75" hidden="1" customHeight="1">
      <c r="A885" s="572"/>
      <c r="B885" s="572"/>
      <c r="C885" s="572"/>
      <c r="D885" s="572"/>
      <c r="E885" s="572"/>
      <c r="F885" s="572"/>
      <c r="G885" s="572"/>
      <c r="H885" s="572"/>
      <c r="I885" s="572"/>
      <c r="J885" s="572"/>
      <c r="K885" s="572"/>
      <c r="L885" s="572"/>
      <c r="M885" s="572"/>
      <c r="N885" s="572"/>
      <c r="O885" s="572"/>
      <c r="P885" s="572"/>
      <c r="Q885" s="572"/>
      <c r="R885" s="572"/>
      <c r="S885" s="572"/>
      <c r="T885" s="572"/>
      <c r="U885" s="572"/>
      <c r="V885" s="572"/>
      <c r="W885" s="572"/>
      <c r="X885" s="572"/>
      <c r="Y885" s="572"/>
      <c r="Z885" s="572"/>
    </row>
    <row r="886" spans="1:26" ht="15.75" hidden="1" customHeight="1">
      <c r="A886" s="572"/>
      <c r="B886" s="572"/>
      <c r="C886" s="572"/>
      <c r="D886" s="572"/>
      <c r="E886" s="572"/>
      <c r="F886" s="572"/>
      <c r="G886" s="572"/>
      <c r="H886" s="572"/>
      <c r="I886" s="572"/>
      <c r="J886" s="572"/>
      <c r="K886" s="572"/>
      <c r="L886" s="572"/>
      <c r="M886" s="572"/>
      <c r="N886" s="572"/>
      <c r="O886" s="572"/>
      <c r="P886" s="572"/>
      <c r="Q886" s="572"/>
      <c r="R886" s="572"/>
      <c r="S886" s="572"/>
      <c r="T886" s="572"/>
      <c r="U886" s="572"/>
      <c r="V886" s="572"/>
      <c r="W886" s="572"/>
      <c r="X886" s="572"/>
      <c r="Y886" s="572"/>
      <c r="Z886" s="572"/>
    </row>
    <row r="887" spans="1:26" ht="15.75" hidden="1" customHeight="1">
      <c r="A887" s="572"/>
      <c r="B887" s="572"/>
      <c r="C887" s="572"/>
      <c r="D887" s="572"/>
      <c r="E887" s="572"/>
      <c r="F887" s="572"/>
      <c r="G887" s="572"/>
      <c r="H887" s="572"/>
      <c r="I887" s="572"/>
      <c r="J887" s="572"/>
      <c r="K887" s="572"/>
      <c r="L887" s="572"/>
      <c r="M887" s="572"/>
      <c r="N887" s="572"/>
      <c r="O887" s="572"/>
      <c r="P887" s="572"/>
      <c r="Q887" s="572"/>
      <c r="R887" s="572"/>
      <c r="S887" s="572"/>
      <c r="T887" s="572"/>
      <c r="U887" s="572"/>
      <c r="V887" s="572"/>
      <c r="W887" s="572"/>
      <c r="X887" s="572"/>
      <c r="Y887" s="572"/>
      <c r="Z887" s="572"/>
    </row>
    <row r="888" spans="1:26" ht="15.75" hidden="1" customHeight="1">
      <c r="A888" s="572"/>
      <c r="B888" s="572"/>
      <c r="C888" s="572"/>
      <c r="D888" s="572"/>
      <c r="E888" s="572"/>
      <c r="F888" s="572"/>
      <c r="G888" s="572"/>
      <c r="H888" s="572"/>
      <c r="I888" s="572"/>
      <c r="J888" s="572"/>
      <c r="K888" s="572"/>
      <c r="L888" s="572"/>
      <c r="M888" s="572"/>
      <c r="N888" s="572"/>
      <c r="O888" s="572"/>
      <c r="P888" s="572"/>
      <c r="Q888" s="572"/>
      <c r="R888" s="572"/>
      <c r="S888" s="572"/>
      <c r="T888" s="572"/>
      <c r="U888" s="572"/>
      <c r="V888" s="572"/>
      <c r="W888" s="572"/>
      <c r="X888" s="572"/>
      <c r="Y888" s="572"/>
      <c r="Z888" s="572"/>
    </row>
    <row r="889" spans="1:26" ht="15.75" hidden="1" customHeight="1">
      <c r="A889" s="572"/>
      <c r="B889" s="572"/>
      <c r="C889" s="572"/>
      <c r="D889" s="572"/>
      <c r="E889" s="572"/>
      <c r="F889" s="572"/>
      <c r="G889" s="572"/>
      <c r="H889" s="572"/>
      <c r="I889" s="572"/>
      <c r="J889" s="572"/>
      <c r="K889" s="572"/>
      <c r="L889" s="572"/>
      <c r="M889" s="572"/>
      <c r="N889" s="572"/>
      <c r="O889" s="572"/>
      <c r="P889" s="572"/>
      <c r="Q889" s="572"/>
      <c r="R889" s="572"/>
      <c r="S889" s="572"/>
      <c r="T889" s="572"/>
      <c r="U889" s="572"/>
      <c r="V889" s="572"/>
      <c r="W889" s="572"/>
      <c r="X889" s="572"/>
      <c r="Y889" s="572"/>
      <c r="Z889" s="572"/>
    </row>
    <row r="890" spans="1:26" ht="15.75" hidden="1" customHeight="1">
      <c r="A890" s="572"/>
      <c r="B890" s="572"/>
      <c r="C890" s="572"/>
      <c r="D890" s="572"/>
      <c r="E890" s="572"/>
      <c r="F890" s="572"/>
      <c r="G890" s="572"/>
      <c r="H890" s="572"/>
      <c r="I890" s="572"/>
      <c r="J890" s="572"/>
      <c r="K890" s="572"/>
      <c r="L890" s="572"/>
      <c r="M890" s="572"/>
      <c r="N890" s="572"/>
      <c r="O890" s="572"/>
      <c r="P890" s="572"/>
      <c r="Q890" s="572"/>
      <c r="R890" s="572"/>
      <c r="S890" s="572"/>
      <c r="T890" s="572"/>
      <c r="U890" s="572"/>
      <c r="V890" s="572"/>
      <c r="W890" s="572"/>
      <c r="X890" s="572"/>
      <c r="Y890" s="572"/>
      <c r="Z890" s="572"/>
    </row>
    <row r="891" spans="1:26" ht="15.75" hidden="1" customHeight="1">
      <c r="A891" s="572"/>
      <c r="B891" s="572"/>
      <c r="C891" s="572"/>
      <c r="D891" s="572"/>
      <c r="E891" s="572"/>
      <c r="F891" s="572"/>
      <c r="G891" s="572"/>
      <c r="H891" s="572"/>
      <c r="I891" s="572"/>
      <c r="J891" s="572"/>
      <c r="K891" s="572"/>
      <c r="L891" s="572"/>
      <c r="M891" s="572"/>
      <c r="N891" s="572"/>
      <c r="O891" s="572"/>
      <c r="P891" s="572"/>
      <c r="Q891" s="572"/>
      <c r="R891" s="572"/>
      <c r="S891" s="572"/>
      <c r="T891" s="572"/>
      <c r="U891" s="572"/>
      <c r="V891" s="572"/>
      <c r="W891" s="572"/>
      <c r="X891" s="572"/>
      <c r="Y891" s="572"/>
      <c r="Z891" s="572"/>
    </row>
    <row r="892" spans="1:26" ht="15.75" hidden="1" customHeight="1">
      <c r="A892" s="572"/>
      <c r="B892" s="572"/>
      <c r="C892" s="572"/>
      <c r="D892" s="572"/>
      <c r="E892" s="572"/>
      <c r="F892" s="572"/>
      <c r="G892" s="572"/>
      <c r="H892" s="572"/>
      <c r="I892" s="572"/>
      <c r="J892" s="572"/>
      <c r="K892" s="572"/>
      <c r="L892" s="572"/>
      <c r="M892" s="572"/>
      <c r="N892" s="572"/>
      <c r="O892" s="572"/>
      <c r="P892" s="572"/>
      <c r="Q892" s="572"/>
      <c r="R892" s="572"/>
      <c r="S892" s="572"/>
      <c r="T892" s="572"/>
      <c r="U892" s="572"/>
      <c r="V892" s="572"/>
      <c r="W892" s="572"/>
      <c r="X892" s="572"/>
      <c r="Y892" s="572"/>
      <c r="Z892" s="572"/>
    </row>
    <row r="893" spans="1:26" ht="15.75" hidden="1" customHeight="1">
      <c r="A893" s="572"/>
      <c r="B893" s="572"/>
      <c r="C893" s="572"/>
      <c r="D893" s="572"/>
      <c r="E893" s="572"/>
      <c r="F893" s="572"/>
      <c r="G893" s="572"/>
      <c r="H893" s="572"/>
      <c r="I893" s="572"/>
      <c r="J893" s="572"/>
      <c r="K893" s="572"/>
      <c r="L893" s="572"/>
      <c r="M893" s="572"/>
      <c r="N893" s="572"/>
      <c r="O893" s="572"/>
      <c r="P893" s="572"/>
      <c r="Q893" s="572"/>
      <c r="R893" s="572"/>
      <c r="S893" s="572"/>
      <c r="T893" s="572"/>
      <c r="U893" s="572"/>
      <c r="V893" s="572"/>
      <c r="W893" s="572"/>
      <c r="X893" s="572"/>
      <c r="Y893" s="572"/>
      <c r="Z893" s="572"/>
    </row>
    <row r="894" spans="1:26" ht="15.75" hidden="1" customHeight="1">
      <c r="A894" s="572"/>
      <c r="B894" s="572"/>
      <c r="C894" s="572"/>
      <c r="D894" s="572"/>
      <c r="E894" s="572"/>
      <c r="F894" s="572"/>
      <c r="G894" s="572"/>
      <c r="H894" s="572"/>
      <c r="I894" s="572"/>
      <c r="J894" s="572"/>
      <c r="K894" s="572"/>
      <c r="L894" s="572"/>
      <c r="M894" s="572"/>
      <c r="N894" s="572"/>
      <c r="O894" s="572"/>
      <c r="P894" s="572"/>
      <c r="Q894" s="572"/>
      <c r="R894" s="572"/>
      <c r="S894" s="572"/>
      <c r="T894" s="572"/>
      <c r="U894" s="572"/>
      <c r="V894" s="572"/>
      <c r="W894" s="572"/>
      <c r="X894" s="572"/>
      <c r="Y894" s="572"/>
      <c r="Z894" s="572"/>
    </row>
    <row r="895" spans="1:26" ht="15.75" hidden="1" customHeight="1">
      <c r="A895" s="572"/>
      <c r="B895" s="572"/>
      <c r="C895" s="572"/>
      <c r="D895" s="572"/>
      <c r="E895" s="572"/>
      <c r="F895" s="572"/>
      <c r="G895" s="572"/>
      <c r="H895" s="572"/>
      <c r="I895" s="572"/>
      <c r="J895" s="572"/>
      <c r="K895" s="572"/>
      <c r="L895" s="572"/>
      <c r="M895" s="572"/>
      <c r="N895" s="572"/>
      <c r="O895" s="572"/>
      <c r="P895" s="572"/>
      <c r="Q895" s="572"/>
      <c r="R895" s="572"/>
      <c r="S895" s="572"/>
      <c r="T895" s="572"/>
      <c r="U895" s="572"/>
      <c r="V895" s="572"/>
      <c r="W895" s="572"/>
      <c r="X895" s="572"/>
      <c r="Y895" s="572"/>
      <c r="Z895" s="572"/>
    </row>
    <row r="896" spans="1:26" ht="15.75" hidden="1" customHeight="1">
      <c r="A896" s="572"/>
      <c r="B896" s="572"/>
      <c r="C896" s="572"/>
      <c r="D896" s="572"/>
      <c r="E896" s="572"/>
      <c r="F896" s="572"/>
      <c r="G896" s="572"/>
      <c r="H896" s="572"/>
      <c r="I896" s="572"/>
      <c r="J896" s="572"/>
      <c r="K896" s="572"/>
      <c r="L896" s="572"/>
      <c r="M896" s="572"/>
      <c r="N896" s="572"/>
      <c r="O896" s="572"/>
      <c r="P896" s="572"/>
      <c r="Q896" s="572"/>
      <c r="R896" s="572"/>
      <c r="S896" s="572"/>
      <c r="T896" s="572"/>
      <c r="U896" s="572"/>
      <c r="V896" s="572"/>
      <c r="W896" s="572"/>
      <c r="X896" s="572"/>
      <c r="Y896" s="572"/>
      <c r="Z896" s="572"/>
    </row>
    <row r="897" spans="1:26" ht="15.75" hidden="1" customHeight="1">
      <c r="A897" s="572"/>
      <c r="B897" s="572"/>
      <c r="C897" s="572"/>
      <c r="D897" s="572"/>
      <c r="E897" s="572"/>
      <c r="F897" s="572"/>
      <c r="G897" s="572"/>
      <c r="H897" s="572"/>
      <c r="I897" s="572"/>
      <c r="J897" s="572"/>
      <c r="K897" s="572"/>
      <c r="L897" s="572"/>
      <c r="M897" s="572"/>
      <c r="N897" s="572"/>
      <c r="O897" s="572"/>
      <c r="P897" s="572"/>
      <c r="Q897" s="572"/>
      <c r="R897" s="572"/>
      <c r="S897" s="572"/>
      <c r="T897" s="572"/>
      <c r="U897" s="572"/>
      <c r="V897" s="572"/>
      <c r="W897" s="572"/>
      <c r="X897" s="572"/>
      <c r="Y897" s="572"/>
      <c r="Z897" s="572"/>
    </row>
    <row r="898" spans="1:26" ht="15.75" hidden="1" customHeight="1">
      <c r="A898" s="572"/>
      <c r="B898" s="572"/>
      <c r="C898" s="572"/>
      <c r="D898" s="572"/>
      <c r="E898" s="572"/>
      <c r="F898" s="572"/>
      <c r="G898" s="572"/>
      <c r="H898" s="572"/>
      <c r="I898" s="572"/>
      <c r="J898" s="572"/>
      <c r="K898" s="572"/>
      <c r="L898" s="572"/>
      <c r="M898" s="572"/>
      <c r="N898" s="572"/>
      <c r="O898" s="572"/>
      <c r="P898" s="572"/>
      <c r="Q898" s="572"/>
      <c r="R898" s="572"/>
      <c r="S898" s="572"/>
      <c r="T898" s="572"/>
      <c r="U898" s="572"/>
      <c r="V898" s="572"/>
      <c r="W898" s="572"/>
      <c r="X898" s="572"/>
      <c r="Y898" s="572"/>
      <c r="Z898" s="572"/>
    </row>
    <row r="899" spans="1:26" ht="15.75" hidden="1" customHeight="1">
      <c r="A899" s="572"/>
      <c r="B899" s="572"/>
      <c r="C899" s="572"/>
      <c r="D899" s="572"/>
      <c r="E899" s="572"/>
      <c r="F899" s="572"/>
      <c r="G899" s="572"/>
      <c r="H899" s="572"/>
      <c r="I899" s="572"/>
      <c r="J899" s="572"/>
      <c r="K899" s="572"/>
      <c r="L899" s="572"/>
      <c r="M899" s="572"/>
      <c r="N899" s="572"/>
      <c r="O899" s="572"/>
      <c r="P899" s="572"/>
      <c r="Q899" s="572"/>
      <c r="R899" s="572"/>
      <c r="S899" s="572"/>
      <c r="T899" s="572"/>
      <c r="U899" s="572"/>
      <c r="V899" s="572"/>
      <c r="W899" s="572"/>
      <c r="X899" s="572"/>
      <c r="Y899" s="572"/>
      <c r="Z899" s="572"/>
    </row>
    <row r="900" spans="1:26" ht="15.75" hidden="1" customHeight="1">
      <c r="A900" s="572"/>
      <c r="B900" s="572"/>
      <c r="C900" s="572"/>
      <c r="D900" s="572"/>
      <c r="E900" s="572"/>
      <c r="F900" s="572"/>
      <c r="G900" s="572"/>
      <c r="H900" s="572"/>
      <c r="I900" s="572"/>
      <c r="J900" s="572"/>
      <c r="K900" s="572"/>
      <c r="L900" s="572"/>
      <c r="M900" s="572"/>
      <c r="N900" s="572"/>
      <c r="O900" s="572"/>
      <c r="P900" s="572"/>
      <c r="Q900" s="572"/>
      <c r="R900" s="572"/>
      <c r="S900" s="572"/>
      <c r="T900" s="572"/>
      <c r="U900" s="572"/>
      <c r="V900" s="572"/>
      <c r="W900" s="572"/>
      <c r="X900" s="572"/>
      <c r="Y900" s="572"/>
      <c r="Z900" s="572"/>
    </row>
    <row r="901" spans="1:26" ht="15.75" hidden="1" customHeight="1">
      <c r="A901" s="572"/>
      <c r="B901" s="572"/>
      <c r="C901" s="572"/>
      <c r="D901" s="572"/>
      <c r="E901" s="572"/>
      <c r="F901" s="572"/>
      <c r="G901" s="572"/>
      <c r="H901" s="572"/>
      <c r="I901" s="572"/>
      <c r="J901" s="572"/>
      <c r="K901" s="572"/>
      <c r="L901" s="572"/>
      <c r="M901" s="572"/>
      <c r="N901" s="572"/>
      <c r="O901" s="572"/>
      <c r="P901" s="572"/>
      <c r="Q901" s="572"/>
      <c r="R901" s="572"/>
      <c r="S901" s="572"/>
      <c r="T901" s="572"/>
      <c r="U901" s="572"/>
      <c r="V901" s="572"/>
      <c r="W901" s="572"/>
      <c r="X901" s="572"/>
      <c r="Y901" s="572"/>
      <c r="Z901" s="572"/>
    </row>
    <row r="902" spans="1:26" ht="15.75" hidden="1" customHeight="1">
      <c r="A902" s="572"/>
      <c r="B902" s="572"/>
      <c r="C902" s="572"/>
      <c r="D902" s="572"/>
      <c r="E902" s="572"/>
      <c r="F902" s="572"/>
      <c r="G902" s="572"/>
      <c r="H902" s="572"/>
      <c r="I902" s="572"/>
      <c r="J902" s="572"/>
      <c r="K902" s="572"/>
      <c r="L902" s="572"/>
      <c r="M902" s="572"/>
      <c r="N902" s="572"/>
      <c r="O902" s="572"/>
      <c r="P902" s="572"/>
      <c r="Q902" s="572"/>
      <c r="R902" s="572"/>
      <c r="S902" s="572"/>
      <c r="T902" s="572"/>
      <c r="U902" s="572"/>
      <c r="V902" s="572"/>
      <c r="W902" s="572"/>
      <c r="X902" s="572"/>
      <c r="Y902" s="572"/>
      <c r="Z902" s="572"/>
    </row>
    <row r="903" spans="1:26" ht="15.75" hidden="1" customHeight="1">
      <c r="A903" s="572"/>
      <c r="B903" s="572"/>
      <c r="C903" s="572"/>
      <c r="D903" s="572"/>
      <c r="E903" s="572"/>
      <c r="F903" s="572"/>
      <c r="G903" s="572"/>
      <c r="H903" s="572"/>
      <c r="I903" s="572"/>
      <c r="J903" s="572"/>
      <c r="K903" s="572"/>
      <c r="L903" s="572"/>
      <c r="M903" s="572"/>
      <c r="N903" s="572"/>
      <c r="O903" s="572"/>
      <c r="P903" s="572"/>
      <c r="Q903" s="572"/>
      <c r="R903" s="572"/>
      <c r="S903" s="572"/>
      <c r="T903" s="572"/>
      <c r="U903" s="572"/>
      <c r="V903" s="572"/>
      <c r="W903" s="572"/>
      <c r="X903" s="572"/>
      <c r="Y903" s="572"/>
      <c r="Z903" s="572"/>
    </row>
    <row r="904" spans="1:26" ht="15.75" hidden="1" customHeight="1">
      <c r="A904" s="572"/>
      <c r="B904" s="572"/>
      <c r="C904" s="572"/>
      <c r="D904" s="572"/>
      <c r="E904" s="572"/>
      <c r="F904" s="572"/>
      <c r="G904" s="572"/>
      <c r="H904" s="572"/>
      <c r="I904" s="572"/>
      <c r="J904" s="572"/>
      <c r="K904" s="572"/>
      <c r="L904" s="572"/>
      <c r="M904" s="572"/>
      <c r="N904" s="572"/>
      <c r="O904" s="572"/>
      <c r="P904" s="572"/>
      <c r="Q904" s="572"/>
      <c r="R904" s="572"/>
      <c r="S904" s="572"/>
      <c r="T904" s="572"/>
      <c r="U904" s="572"/>
      <c r="V904" s="572"/>
      <c r="W904" s="572"/>
      <c r="X904" s="572"/>
      <c r="Y904" s="572"/>
      <c r="Z904" s="572"/>
    </row>
    <row r="905" spans="1:26" ht="15.75" hidden="1" customHeight="1">
      <c r="A905" s="572"/>
      <c r="B905" s="572"/>
      <c r="C905" s="572"/>
      <c r="D905" s="572"/>
      <c r="E905" s="572"/>
      <c r="F905" s="572"/>
      <c r="G905" s="572"/>
      <c r="H905" s="572"/>
      <c r="I905" s="572"/>
      <c r="J905" s="572"/>
      <c r="K905" s="572"/>
      <c r="L905" s="572"/>
      <c r="M905" s="572"/>
      <c r="N905" s="572"/>
      <c r="O905" s="572"/>
      <c r="P905" s="572"/>
      <c r="Q905" s="572"/>
      <c r="R905" s="572"/>
      <c r="S905" s="572"/>
      <c r="T905" s="572"/>
      <c r="U905" s="572"/>
      <c r="V905" s="572"/>
      <c r="W905" s="572"/>
      <c r="X905" s="572"/>
      <c r="Y905" s="572"/>
      <c r="Z905" s="572"/>
    </row>
    <row r="906" spans="1:26" ht="15.75" hidden="1" customHeight="1">
      <c r="A906" s="572"/>
      <c r="B906" s="572"/>
      <c r="C906" s="572"/>
      <c r="D906" s="572"/>
      <c r="E906" s="572"/>
      <c r="F906" s="572"/>
      <c r="G906" s="572"/>
      <c r="H906" s="572"/>
      <c r="I906" s="572"/>
      <c r="J906" s="572"/>
      <c r="K906" s="572"/>
      <c r="L906" s="572"/>
      <c r="M906" s="572"/>
      <c r="N906" s="572"/>
      <c r="O906" s="572"/>
      <c r="P906" s="572"/>
      <c r="Q906" s="572"/>
      <c r="R906" s="572"/>
      <c r="S906" s="572"/>
      <c r="T906" s="572"/>
      <c r="U906" s="572"/>
      <c r="V906" s="572"/>
      <c r="W906" s="572"/>
      <c r="X906" s="572"/>
      <c r="Y906" s="572"/>
      <c r="Z906" s="572"/>
    </row>
    <row r="907" spans="1:26" ht="15.75" hidden="1" customHeight="1">
      <c r="A907" s="572"/>
      <c r="B907" s="572"/>
      <c r="C907" s="572"/>
      <c r="D907" s="572"/>
      <c r="E907" s="572"/>
      <c r="F907" s="572"/>
      <c r="G907" s="572"/>
      <c r="H907" s="572"/>
      <c r="I907" s="572"/>
      <c r="J907" s="572"/>
      <c r="K907" s="572"/>
      <c r="L907" s="572"/>
      <c r="M907" s="572"/>
      <c r="N907" s="572"/>
      <c r="O907" s="572"/>
      <c r="P907" s="572"/>
      <c r="Q907" s="572"/>
      <c r="R907" s="572"/>
      <c r="S907" s="572"/>
      <c r="T907" s="572"/>
      <c r="U907" s="572"/>
      <c r="V907" s="572"/>
      <c r="W907" s="572"/>
      <c r="X907" s="572"/>
      <c r="Y907" s="572"/>
      <c r="Z907" s="572"/>
    </row>
    <row r="908" spans="1:26" ht="15.75" hidden="1" customHeight="1">
      <c r="A908" s="572"/>
      <c r="B908" s="572"/>
      <c r="C908" s="572"/>
      <c r="D908" s="572"/>
      <c r="E908" s="572"/>
      <c r="F908" s="572"/>
      <c r="G908" s="572"/>
      <c r="H908" s="572"/>
      <c r="I908" s="572"/>
      <c r="J908" s="572"/>
      <c r="K908" s="572"/>
      <c r="L908" s="572"/>
      <c r="M908" s="572"/>
      <c r="N908" s="572"/>
      <c r="O908" s="572"/>
      <c r="P908" s="572"/>
      <c r="Q908" s="572"/>
      <c r="R908" s="572"/>
      <c r="S908" s="572"/>
      <c r="T908" s="572"/>
      <c r="U908" s="572"/>
      <c r="V908" s="572"/>
      <c r="W908" s="572"/>
      <c r="X908" s="572"/>
      <c r="Y908" s="572"/>
      <c r="Z908" s="572"/>
    </row>
    <row r="909" spans="1:26" ht="15.75" hidden="1" customHeight="1">
      <c r="A909" s="572"/>
      <c r="B909" s="572"/>
      <c r="C909" s="572"/>
      <c r="D909" s="572"/>
      <c r="E909" s="572"/>
      <c r="F909" s="572"/>
      <c r="G909" s="572"/>
      <c r="H909" s="572"/>
      <c r="I909" s="572"/>
      <c r="J909" s="572"/>
      <c r="K909" s="572"/>
      <c r="L909" s="572"/>
      <c r="M909" s="572"/>
      <c r="N909" s="572"/>
      <c r="O909" s="572"/>
      <c r="P909" s="572"/>
      <c r="Q909" s="572"/>
      <c r="R909" s="572"/>
      <c r="S909" s="572"/>
      <c r="T909" s="572"/>
      <c r="U909" s="572"/>
      <c r="V909" s="572"/>
      <c r="W909" s="572"/>
      <c r="X909" s="572"/>
      <c r="Y909" s="572"/>
      <c r="Z909" s="572"/>
    </row>
    <row r="910" spans="1:26" ht="15.75" hidden="1" customHeight="1">
      <c r="A910" s="572"/>
      <c r="B910" s="572"/>
      <c r="C910" s="572"/>
      <c r="D910" s="572"/>
      <c r="E910" s="572"/>
      <c r="F910" s="572"/>
      <c r="G910" s="572"/>
      <c r="H910" s="572"/>
      <c r="I910" s="572"/>
      <c r="J910" s="572"/>
      <c r="K910" s="572"/>
      <c r="L910" s="572"/>
      <c r="M910" s="572"/>
      <c r="N910" s="572"/>
      <c r="O910" s="572"/>
      <c r="P910" s="572"/>
      <c r="Q910" s="572"/>
      <c r="R910" s="572"/>
      <c r="S910" s="572"/>
      <c r="T910" s="572"/>
      <c r="U910" s="572"/>
      <c r="V910" s="572"/>
      <c r="W910" s="572"/>
      <c r="X910" s="572"/>
      <c r="Y910" s="572"/>
      <c r="Z910" s="572"/>
    </row>
    <row r="911" spans="1:26" ht="15.75" hidden="1" customHeight="1">
      <c r="A911" s="572"/>
      <c r="B911" s="572"/>
      <c r="C911" s="572"/>
      <c r="D911" s="572"/>
      <c r="E911" s="572"/>
      <c r="F911" s="572"/>
      <c r="G911" s="572"/>
      <c r="H911" s="572"/>
      <c r="I911" s="572"/>
      <c r="J911" s="572"/>
      <c r="K911" s="572"/>
      <c r="L911" s="572"/>
      <c r="M911" s="572"/>
      <c r="N911" s="572"/>
      <c r="O911" s="572"/>
      <c r="P911" s="572"/>
      <c r="Q911" s="572"/>
      <c r="R911" s="572"/>
      <c r="S911" s="572"/>
      <c r="T911" s="572"/>
      <c r="U911" s="572"/>
      <c r="V911" s="572"/>
      <c r="W911" s="572"/>
      <c r="X911" s="572"/>
      <c r="Y911" s="572"/>
      <c r="Z911" s="572"/>
    </row>
    <row r="912" spans="1:26" ht="15.75" hidden="1" customHeight="1">
      <c r="A912" s="572"/>
      <c r="B912" s="572"/>
      <c r="C912" s="572"/>
      <c r="D912" s="572"/>
      <c r="E912" s="572"/>
      <c r="F912" s="572"/>
      <c r="G912" s="572"/>
      <c r="H912" s="572"/>
      <c r="I912" s="572"/>
      <c r="J912" s="572"/>
      <c r="K912" s="572"/>
      <c r="L912" s="572"/>
      <c r="M912" s="572"/>
      <c r="N912" s="572"/>
      <c r="O912" s="572"/>
      <c r="P912" s="572"/>
      <c r="Q912" s="572"/>
      <c r="R912" s="572"/>
      <c r="S912" s="572"/>
      <c r="T912" s="572"/>
      <c r="U912" s="572"/>
      <c r="V912" s="572"/>
      <c r="W912" s="572"/>
      <c r="X912" s="572"/>
      <c r="Y912" s="572"/>
      <c r="Z912" s="572"/>
    </row>
    <row r="913" spans="1:26" ht="15.75" hidden="1" customHeight="1">
      <c r="A913" s="572"/>
      <c r="B913" s="572"/>
      <c r="C913" s="572"/>
      <c r="D913" s="572"/>
      <c r="E913" s="572"/>
      <c r="F913" s="572"/>
      <c r="G913" s="572"/>
      <c r="H913" s="572"/>
      <c r="I913" s="572"/>
      <c r="J913" s="572"/>
      <c r="K913" s="572"/>
      <c r="L913" s="572"/>
      <c r="M913" s="572"/>
      <c r="N913" s="572"/>
      <c r="O913" s="572"/>
      <c r="P913" s="572"/>
      <c r="Q913" s="572"/>
      <c r="R913" s="572"/>
      <c r="S913" s="572"/>
      <c r="T913" s="572"/>
      <c r="U913" s="572"/>
      <c r="V913" s="572"/>
      <c r="W913" s="572"/>
      <c r="X913" s="572"/>
      <c r="Y913" s="572"/>
      <c r="Z913" s="572"/>
    </row>
    <row r="914" spans="1:26" ht="15.75" hidden="1" customHeight="1">
      <c r="A914" s="572"/>
      <c r="B914" s="572"/>
      <c r="C914" s="572"/>
      <c r="D914" s="572"/>
      <c r="E914" s="572"/>
      <c r="F914" s="572"/>
      <c r="G914" s="572"/>
      <c r="H914" s="572"/>
      <c r="I914" s="572"/>
      <c r="J914" s="572"/>
      <c r="K914" s="572"/>
      <c r="L914" s="572"/>
      <c r="M914" s="572"/>
      <c r="N914" s="572"/>
      <c r="O914" s="572"/>
      <c r="P914" s="572"/>
      <c r="Q914" s="572"/>
      <c r="R914" s="572"/>
      <c r="S914" s="572"/>
      <c r="T914" s="572"/>
      <c r="U914" s="572"/>
      <c r="V914" s="572"/>
      <c r="W914" s="572"/>
      <c r="X914" s="572"/>
      <c r="Y914" s="572"/>
      <c r="Z914" s="572"/>
    </row>
    <row r="915" spans="1:26" ht="15.75" hidden="1" customHeight="1">
      <c r="A915" s="572"/>
      <c r="B915" s="572"/>
      <c r="C915" s="572"/>
      <c r="D915" s="572"/>
      <c r="E915" s="572"/>
      <c r="F915" s="572"/>
      <c r="G915" s="572"/>
      <c r="H915" s="572"/>
      <c r="I915" s="572"/>
      <c r="J915" s="572"/>
      <c r="K915" s="572"/>
      <c r="L915" s="572"/>
      <c r="M915" s="572"/>
      <c r="N915" s="572"/>
      <c r="O915" s="572"/>
      <c r="P915" s="572"/>
      <c r="Q915" s="572"/>
      <c r="R915" s="572"/>
      <c r="S915" s="572"/>
      <c r="T915" s="572"/>
      <c r="U915" s="572"/>
      <c r="V915" s="572"/>
      <c r="W915" s="572"/>
      <c r="X915" s="572"/>
      <c r="Y915" s="572"/>
      <c r="Z915" s="572"/>
    </row>
    <row r="916" spans="1:26" ht="15.75" hidden="1" customHeight="1">
      <c r="A916" s="572"/>
      <c r="B916" s="572"/>
      <c r="C916" s="572"/>
      <c r="D916" s="572"/>
      <c r="E916" s="572"/>
      <c r="F916" s="572"/>
      <c r="G916" s="572"/>
      <c r="H916" s="572"/>
      <c r="I916" s="572"/>
      <c r="J916" s="572"/>
      <c r="K916" s="572"/>
      <c r="L916" s="572"/>
      <c r="M916" s="572"/>
      <c r="N916" s="572"/>
      <c r="O916" s="572"/>
      <c r="P916" s="572"/>
      <c r="Q916" s="572"/>
      <c r="R916" s="572"/>
      <c r="S916" s="572"/>
      <c r="T916" s="572"/>
      <c r="U916" s="572"/>
      <c r="V916" s="572"/>
      <c r="W916" s="572"/>
      <c r="X916" s="572"/>
      <c r="Y916" s="572"/>
      <c r="Z916" s="572"/>
    </row>
    <row r="917" spans="1:26" ht="15.75" hidden="1" customHeight="1">
      <c r="A917" s="572"/>
      <c r="B917" s="572"/>
      <c r="C917" s="572"/>
      <c r="D917" s="572"/>
      <c r="E917" s="572"/>
      <c r="F917" s="572"/>
      <c r="G917" s="572"/>
      <c r="H917" s="572"/>
      <c r="I917" s="572"/>
      <c r="J917" s="572"/>
      <c r="K917" s="572"/>
      <c r="L917" s="572"/>
      <c r="M917" s="572"/>
      <c r="N917" s="572"/>
      <c r="O917" s="572"/>
      <c r="P917" s="572"/>
      <c r="Q917" s="572"/>
      <c r="R917" s="572"/>
      <c r="S917" s="572"/>
      <c r="T917" s="572"/>
      <c r="U917" s="572"/>
      <c r="V917" s="572"/>
      <c r="W917" s="572"/>
      <c r="X917" s="572"/>
      <c r="Y917" s="572"/>
      <c r="Z917" s="572"/>
    </row>
    <row r="918" spans="1:26" ht="15.75" hidden="1" customHeight="1">
      <c r="A918" s="572"/>
      <c r="B918" s="572"/>
      <c r="C918" s="572"/>
      <c r="D918" s="572"/>
      <c r="E918" s="572"/>
      <c r="F918" s="572"/>
      <c r="G918" s="572"/>
      <c r="H918" s="572"/>
      <c r="I918" s="572"/>
      <c r="J918" s="572"/>
      <c r="K918" s="572"/>
      <c r="L918" s="572"/>
      <c r="M918" s="572"/>
      <c r="N918" s="572"/>
      <c r="O918" s="572"/>
      <c r="P918" s="572"/>
      <c r="Q918" s="572"/>
      <c r="R918" s="572"/>
      <c r="S918" s="572"/>
      <c r="T918" s="572"/>
      <c r="U918" s="572"/>
      <c r="V918" s="572"/>
      <c r="W918" s="572"/>
      <c r="X918" s="572"/>
      <c r="Y918" s="572"/>
      <c r="Z918" s="572"/>
    </row>
    <row r="919" spans="1:26" ht="15.75" hidden="1" customHeight="1">
      <c r="A919" s="572"/>
      <c r="B919" s="572"/>
      <c r="C919" s="572"/>
      <c r="D919" s="572"/>
      <c r="E919" s="572"/>
      <c r="F919" s="572"/>
      <c r="G919" s="572"/>
      <c r="H919" s="572"/>
      <c r="I919" s="572"/>
      <c r="J919" s="572"/>
      <c r="K919" s="572"/>
      <c r="L919" s="572"/>
      <c r="M919" s="572"/>
      <c r="N919" s="572"/>
      <c r="O919" s="572"/>
      <c r="P919" s="572"/>
      <c r="Q919" s="572"/>
      <c r="R919" s="572"/>
      <c r="S919" s="572"/>
      <c r="T919" s="572"/>
      <c r="U919" s="572"/>
      <c r="V919" s="572"/>
      <c r="W919" s="572"/>
      <c r="X919" s="572"/>
      <c r="Y919" s="572"/>
      <c r="Z919" s="572"/>
    </row>
    <row r="920" spans="1:26" ht="15.75" hidden="1" customHeight="1">
      <c r="A920" s="572"/>
      <c r="B920" s="572"/>
      <c r="C920" s="572"/>
      <c r="D920" s="572"/>
      <c r="E920" s="572"/>
      <c r="F920" s="572"/>
      <c r="G920" s="572"/>
      <c r="H920" s="572"/>
      <c r="I920" s="572"/>
      <c r="J920" s="572"/>
      <c r="K920" s="572"/>
      <c r="L920" s="572"/>
      <c r="M920" s="572"/>
      <c r="N920" s="572"/>
      <c r="O920" s="572"/>
      <c r="P920" s="572"/>
      <c r="Q920" s="572"/>
      <c r="R920" s="572"/>
      <c r="S920" s="572"/>
      <c r="T920" s="572"/>
      <c r="U920" s="572"/>
      <c r="V920" s="572"/>
      <c r="W920" s="572"/>
      <c r="X920" s="572"/>
      <c r="Y920" s="572"/>
      <c r="Z920" s="572"/>
    </row>
    <row r="921" spans="1:26" ht="15.75" hidden="1" customHeight="1">
      <c r="A921" s="572"/>
      <c r="B921" s="572"/>
      <c r="C921" s="572"/>
      <c r="D921" s="572"/>
      <c r="E921" s="572"/>
      <c r="F921" s="572"/>
      <c r="G921" s="572"/>
      <c r="H921" s="572"/>
      <c r="I921" s="572"/>
      <c r="J921" s="572"/>
      <c r="K921" s="572"/>
      <c r="L921" s="572"/>
      <c r="M921" s="572"/>
      <c r="N921" s="572"/>
      <c r="O921" s="572"/>
      <c r="P921" s="572"/>
      <c r="Q921" s="572"/>
      <c r="R921" s="572"/>
      <c r="S921" s="572"/>
      <c r="T921" s="572"/>
      <c r="U921" s="572"/>
      <c r="V921" s="572"/>
      <c r="W921" s="572"/>
      <c r="X921" s="572"/>
      <c r="Y921" s="572"/>
      <c r="Z921" s="572"/>
    </row>
    <row r="922" spans="1:26" ht="15.75" hidden="1" customHeight="1">
      <c r="A922" s="572"/>
      <c r="B922" s="572"/>
      <c r="C922" s="572"/>
      <c r="D922" s="572"/>
      <c r="E922" s="572"/>
      <c r="F922" s="572"/>
      <c r="G922" s="572"/>
      <c r="H922" s="572"/>
      <c r="I922" s="572"/>
      <c r="J922" s="572"/>
      <c r="K922" s="572"/>
      <c r="L922" s="572"/>
      <c r="M922" s="572"/>
      <c r="N922" s="572"/>
      <c r="O922" s="572"/>
      <c r="P922" s="572"/>
      <c r="Q922" s="572"/>
      <c r="R922" s="572"/>
      <c r="S922" s="572"/>
      <c r="T922" s="572"/>
      <c r="U922" s="572"/>
      <c r="V922" s="572"/>
      <c r="W922" s="572"/>
      <c r="X922" s="572"/>
      <c r="Y922" s="572"/>
      <c r="Z922" s="572"/>
    </row>
    <row r="923" spans="1:26" ht="15.75" hidden="1" customHeight="1">
      <c r="A923" s="572"/>
      <c r="B923" s="572"/>
      <c r="C923" s="572"/>
      <c r="D923" s="572"/>
      <c r="E923" s="572"/>
      <c r="F923" s="572"/>
      <c r="G923" s="572"/>
      <c r="H923" s="572"/>
      <c r="I923" s="572"/>
      <c r="J923" s="572"/>
      <c r="K923" s="572"/>
      <c r="L923" s="572"/>
      <c r="M923" s="572"/>
      <c r="N923" s="572"/>
      <c r="O923" s="572"/>
      <c r="P923" s="572"/>
      <c r="Q923" s="572"/>
      <c r="R923" s="572"/>
      <c r="S923" s="572"/>
      <c r="T923" s="572"/>
      <c r="U923" s="572"/>
      <c r="V923" s="572"/>
      <c r="W923" s="572"/>
      <c r="X923" s="572"/>
      <c r="Y923" s="572"/>
      <c r="Z923" s="572"/>
    </row>
    <row r="924" spans="1:26" ht="15.75" hidden="1" customHeight="1">
      <c r="A924" s="572"/>
      <c r="B924" s="572"/>
      <c r="C924" s="572"/>
      <c r="D924" s="572"/>
      <c r="E924" s="572"/>
      <c r="F924" s="572"/>
      <c r="G924" s="572"/>
      <c r="H924" s="572"/>
      <c r="I924" s="572"/>
      <c r="J924" s="572"/>
      <c r="K924" s="572"/>
      <c r="L924" s="572"/>
      <c r="M924" s="572"/>
      <c r="N924" s="572"/>
      <c r="O924" s="572"/>
      <c r="P924" s="572"/>
      <c r="Q924" s="572"/>
      <c r="R924" s="572"/>
      <c r="S924" s="572"/>
      <c r="T924" s="572"/>
      <c r="U924" s="572"/>
      <c r="V924" s="572"/>
      <c r="W924" s="572"/>
      <c r="X924" s="572"/>
      <c r="Y924" s="572"/>
      <c r="Z924" s="572"/>
    </row>
    <row r="925" spans="1:26" ht="15.75" hidden="1" customHeight="1">
      <c r="A925" s="572"/>
      <c r="B925" s="572"/>
      <c r="C925" s="572"/>
      <c r="D925" s="572"/>
      <c r="E925" s="572"/>
      <c r="F925" s="572"/>
      <c r="G925" s="572"/>
      <c r="H925" s="572"/>
      <c r="I925" s="572"/>
      <c r="J925" s="572"/>
      <c r="K925" s="572"/>
      <c r="L925" s="572"/>
      <c r="M925" s="572"/>
      <c r="N925" s="572"/>
      <c r="O925" s="572"/>
      <c r="P925" s="572"/>
      <c r="Q925" s="572"/>
      <c r="R925" s="572"/>
      <c r="S925" s="572"/>
      <c r="T925" s="572"/>
      <c r="U925" s="572"/>
      <c r="V925" s="572"/>
      <c r="W925" s="572"/>
      <c r="X925" s="572"/>
      <c r="Y925" s="572"/>
      <c r="Z925" s="572"/>
    </row>
    <row r="926" spans="1:26" ht="15.75" hidden="1" customHeight="1">
      <c r="A926" s="572"/>
      <c r="B926" s="572"/>
      <c r="C926" s="572"/>
      <c r="D926" s="572"/>
      <c r="E926" s="572"/>
      <c r="F926" s="572"/>
      <c r="G926" s="572"/>
      <c r="H926" s="572"/>
      <c r="I926" s="572"/>
      <c r="J926" s="572"/>
      <c r="K926" s="572"/>
      <c r="L926" s="572"/>
      <c r="M926" s="572"/>
      <c r="N926" s="572"/>
      <c r="O926" s="572"/>
      <c r="P926" s="572"/>
      <c r="Q926" s="572"/>
      <c r="R926" s="572"/>
      <c r="S926" s="572"/>
      <c r="T926" s="572"/>
      <c r="U926" s="572"/>
      <c r="V926" s="572"/>
      <c r="W926" s="572"/>
      <c r="X926" s="572"/>
      <c r="Y926" s="572"/>
      <c r="Z926" s="572"/>
    </row>
    <row r="927" spans="1:26" ht="15.75" hidden="1" customHeight="1">
      <c r="A927" s="572"/>
      <c r="B927" s="572"/>
      <c r="C927" s="572"/>
      <c r="D927" s="572"/>
      <c r="E927" s="572"/>
      <c r="F927" s="572"/>
      <c r="G927" s="572"/>
      <c r="H927" s="572"/>
      <c r="I927" s="572"/>
      <c r="J927" s="572"/>
      <c r="K927" s="572"/>
      <c r="L927" s="572"/>
      <c r="M927" s="572"/>
      <c r="N927" s="572"/>
      <c r="O927" s="572"/>
      <c r="P927" s="572"/>
      <c r="Q927" s="572"/>
      <c r="R927" s="572"/>
      <c r="S927" s="572"/>
      <c r="T927" s="572"/>
      <c r="U927" s="572"/>
      <c r="V927" s="572"/>
      <c r="W927" s="572"/>
      <c r="X927" s="572"/>
      <c r="Y927" s="572"/>
      <c r="Z927" s="572"/>
    </row>
    <row r="928" spans="1:26" ht="15.75" hidden="1" customHeight="1">
      <c r="A928" s="572"/>
      <c r="B928" s="572"/>
      <c r="C928" s="572"/>
      <c r="D928" s="572"/>
      <c r="E928" s="572"/>
      <c r="F928" s="572"/>
      <c r="G928" s="572"/>
      <c r="H928" s="572"/>
      <c r="I928" s="572"/>
      <c r="J928" s="572"/>
      <c r="K928" s="572"/>
      <c r="L928" s="572"/>
      <c r="M928" s="572"/>
      <c r="N928" s="572"/>
      <c r="O928" s="572"/>
      <c r="P928" s="572"/>
      <c r="Q928" s="572"/>
      <c r="R928" s="572"/>
      <c r="S928" s="572"/>
      <c r="T928" s="572"/>
      <c r="U928" s="572"/>
      <c r="V928" s="572"/>
      <c r="W928" s="572"/>
      <c r="X928" s="572"/>
      <c r="Y928" s="572"/>
      <c r="Z928" s="572"/>
    </row>
    <row r="929" spans="1:26" ht="15.75" hidden="1" customHeight="1">
      <c r="A929" s="572"/>
      <c r="B929" s="572"/>
      <c r="C929" s="572"/>
      <c r="D929" s="572"/>
      <c r="E929" s="572"/>
      <c r="F929" s="572"/>
      <c r="G929" s="572"/>
      <c r="H929" s="572"/>
      <c r="I929" s="572"/>
      <c r="J929" s="572"/>
      <c r="K929" s="572"/>
      <c r="L929" s="572"/>
      <c r="M929" s="572"/>
      <c r="N929" s="572"/>
      <c r="O929" s="572"/>
      <c r="P929" s="572"/>
      <c r="Q929" s="572"/>
      <c r="R929" s="572"/>
      <c r="S929" s="572"/>
      <c r="T929" s="572"/>
      <c r="U929" s="572"/>
      <c r="V929" s="572"/>
      <c r="W929" s="572"/>
      <c r="X929" s="572"/>
      <c r="Y929" s="572"/>
      <c r="Z929" s="572"/>
    </row>
    <row r="930" spans="1:26" ht="15.75" hidden="1" customHeight="1">
      <c r="A930" s="572"/>
      <c r="B930" s="572"/>
      <c r="C930" s="572"/>
      <c r="D930" s="572"/>
      <c r="E930" s="572"/>
      <c r="F930" s="572"/>
      <c r="G930" s="572"/>
      <c r="H930" s="572"/>
      <c r="I930" s="572"/>
      <c r="J930" s="572"/>
      <c r="K930" s="572"/>
      <c r="L930" s="572"/>
      <c r="M930" s="572"/>
      <c r="N930" s="572"/>
      <c r="O930" s="572"/>
      <c r="P930" s="572"/>
      <c r="Q930" s="572"/>
      <c r="R930" s="572"/>
      <c r="S930" s="572"/>
      <c r="T930" s="572"/>
      <c r="U930" s="572"/>
      <c r="V930" s="572"/>
      <c r="W930" s="572"/>
      <c r="X930" s="572"/>
      <c r="Y930" s="572"/>
      <c r="Z930" s="572"/>
    </row>
    <row r="931" spans="1:26" ht="15.75" hidden="1" customHeight="1">
      <c r="A931" s="572"/>
      <c r="B931" s="572"/>
      <c r="C931" s="572"/>
      <c r="D931" s="572"/>
      <c r="E931" s="572"/>
      <c r="F931" s="572"/>
      <c r="G931" s="572"/>
      <c r="H931" s="572"/>
      <c r="I931" s="572"/>
      <c r="J931" s="572"/>
      <c r="K931" s="572"/>
      <c r="L931" s="572"/>
      <c r="M931" s="572"/>
      <c r="N931" s="572"/>
      <c r="O931" s="572"/>
      <c r="P931" s="572"/>
      <c r="Q931" s="572"/>
      <c r="R931" s="572"/>
      <c r="S931" s="572"/>
      <c r="T931" s="572"/>
      <c r="U931" s="572"/>
      <c r="V931" s="572"/>
      <c r="W931" s="572"/>
      <c r="X931" s="572"/>
      <c r="Y931" s="572"/>
      <c r="Z931" s="572"/>
    </row>
    <row r="932" spans="1:26" ht="15.75" hidden="1" customHeight="1">
      <c r="A932" s="572"/>
      <c r="B932" s="572"/>
      <c r="C932" s="572"/>
      <c r="D932" s="572"/>
      <c r="E932" s="572"/>
      <c r="F932" s="572"/>
      <c r="G932" s="572"/>
      <c r="H932" s="572"/>
      <c r="I932" s="572"/>
      <c r="J932" s="572"/>
      <c r="K932" s="572"/>
      <c r="L932" s="572"/>
      <c r="M932" s="572"/>
      <c r="N932" s="572"/>
      <c r="O932" s="572"/>
      <c r="P932" s="572"/>
      <c r="Q932" s="572"/>
      <c r="R932" s="572"/>
      <c r="S932" s="572"/>
      <c r="T932" s="572"/>
      <c r="U932" s="572"/>
      <c r="V932" s="572"/>
      <c r="W932" s="572"/>
      <c r="X932" s="572"/>
      <c r="Y932" s="572"/>
      <c r="Z932" s="572"/>
    </row>
    <row r="933" spans="1:26" ht="15.75" hidden="1" customHeight="1">
      <c r="A933" s="572"/>
      <c r="B933" s="572"/>
      <c r="C933" s="572"/>
      <c r="D933" s="572"/>
      <c r="E933" s="572"/>
      <c r="F933" s="572"/>
      <c r="G933" s="572"/>
      <c r="H933" s="572"/>
      <c r="I933" s="572"/>
      <c r="J933" s="572"/>
      <c r="K933" s="572"/>
      <c r="L933" s="572"/>
      <c r="M933" s="572"/>
      <c r="N933" s="572"/>
      <c r="O933" s="572"/>
      <c r="P933" s="572"/>
      <c r="Q933" s="572"/>
      <c r="R933" s="572"/>
      <c r="S933" s="572"/>
      <c r="T933" s="572"/>
      <c r="U933" s="572"/>
      <c r="V933" s="572"/>
      <c r="W933" s="572"/>
      <c r="X933" s="572"/>
      <c r="Y933" s="572"/>
      <c r="Z933" s="572"/>
    </row>
    <row r="934" spans="1:26" ht="15.75" hidden="1" customHeight="1">
      <c r="A934" s="572"/>
      <c r="B934" s="572"/>
      <c r="C934" s="572"/>
      <c r="D934" s="572"/>
      <c r="E934" s="572"/>
      <c r="F934" s="572"/>
      <c r="G934" s="572"/>
      <c r="H934" s="572"/>
      <c r="I934" s="572"/>
      <c r="J934" s="572"/>
      <c r="K934" s="572"/>
      <c r="L934" s="572"/>
      <c r="M934" s="572"/>
      <c r="N934" s="572"/>
      <c r="O934" s="572"/>
      <c r="P934" s="572"/>
      <c r="Q934" s="572"/>
      <c r="R934" s="572"/>
      <c r="S934" s="572"/>
      <c r="T934" s="572"/>
      <c r="U934" s="572"/>
      <c r="V934" s="572"/>
      <c r="W934" s="572"/>
      <c r="X934" s="572"/>
      <c r="Y934" s="572"/>
      <c r="Z934" s="572"/>
    </row>
    <row r="935" spans="1:26" ht="15.75" hidden="1" customHeight="1">
      <c r="A935" s="572"/>
      <c r="B935" s="572"/>
      <c r="C935" s="572"/>
      <c r="D935" s="572"/>
      <c r="E935" s="572"/>
      <c r="F935" s="572"/>
      <c r="G935" s="572"/>
      <c r="H935" s="572"/>
      <c r="I935" s="572"/>
      <c r="J935" s="572"/>
      <c r="K935" s="572"/>
      <c r="L935" s="572"/>
      <c r="M935" s="572"/>
      <c r="N935" s="572"/>
      <c r="O935" s="572"/>
      <c r="P935" s="572"/>
      <c r="Q935" s="572"/>
      <c r="R935" s="572"/>
      <c r="S935" s="572"/>
      <c r="T935" s="572"/>
      <c r="U935" s="572"/>
      <c r="V935" s="572"/>
      <c r="W935" s="572"/>
      <c r="X935" s="572"/>
      <c r="Y935" s="572"/>
      <c r="Z935" s="572"/>
    </row>
    <row r="936" spans="1:26" ht="15.75" hidden="1" customHeight="1">
      <c r="A936" s="572"/>
      <c r="B936" s="572"/>
      <c r="C936" s="572"/>
      <c r="D936" s="572"/>
      <c r="E936" s="572"/>
      <c r="F936" s="572"/>
      <c r="G936" s="572"/>
      <c r="H936" s="572"/>
      <c r="I936" s="572"/>
      <c r="J936" s="572"/>
      <c r="K936" s="572"/>
      <c r="L936" s="572"/>
      <c r="M936" s="572"/>
      <c r="N936" s="572"/>
      <c r="O936" s="572"/>
      <c r="P936" s="572"/>
      <c r="Q936" s="572"/>
      <c r="R936" s="572"/>
      <c r="S936" s="572"/>
      <c r="T936" s="572"/>
      <c r="U936" s="572"/>
      <c r="V936" s="572"/>
      <c r="W936" s="572"/>
      <c r="X936" s="572"/>
      <c r="Y936" s="572"/>
      <c r="Z936" s="572"/>
    </row>
    <row r="937" spans="1:26" ht="15.75" hidden="1" customHeight="1">
      <c r="A937" s="572"/>
      <c r="B937" s="572"/>
      <c r="C937" s="572"/>
      <c r="D937" s="572"/>
      <c r="E937" s="572"/>
      <c r="F937" s="572"/>
      <c r="G937" s="572"/>
      <c r="H937" s="572"/>
      <c r="I937" s="572"/>
      <c r="J937" s="572"/>
      <c r="K937" s="572"/>
      <c r="L937" s="572"/>
      <c r="M937" s="572"/>
      <c r="N937" s="572"/>
      <c r="O937" s="572"/>
      <c r="P937" s="572"/>
      <c r="Q937" s="572"/>
      <c r="R937" s="572"/>
      <c r="S937" s="572"/>
      <c r="T937" s="572"/>
      <c r="U937" s="572"/>
      <c r="V937" s="572"/>
      <c r="W937" s="572"/>
      <c r="X937" s="572"/>
      <c r="Y937" s="572"/>
      <c r="Z937" s="572"/>
    </row>
    <row r="938" spans="1:26" ht="15.75" hidden="1" customHeight="1">
      <c r="A938" s="572"/>
      <c r="B938" s="572"/>
      <c r="C938" s="572"/>
      <c r="D938" s="572"/>
      <c r="E938" s="572"/>
      <c r="F938" s="572"/>
      <c r="G938" s="572"/>
      <c r="H938" s="572"/>
      <c r="I938" s="572"/>
      <c r="J938" s="572"/>
      <c r="K938" s="572"/>
      <c r="L938" s="572"/>
      <c r="M938" s="572"/>
      <c r="N938" s="572"/>
      <c r="O938" s="572"/>
      <c r="P938" s="572"/>
      <c r="Q938" s="572"/>
      <c r="R938" s="572"/>
      <c r="S938" s="572"/>
      <c r="T938" s="572"/>
      <c r="U938" s="572"/>
      <c r="V938" s="572"/>
      <c r="W938" s="572"/>
      <c r="X938" s="572"/>
      <c r="Y938" s="572"/>
      <c r="Z938" s="572"/>
    </row>
    <row r="939" spans="1:26" ht="15.75" hidden="1" customHeight="1">
      <c r="A939" s="572"/>
      <c r="B939" s="572"/>
      <c r="C939" s="572"/>
      <c r="D939" s="572"/>
      <c r="E939" s="572"/>
      <c r="F939" s="572"/>
      <c r="G939" s="572"/>
      <c r="H939" s="572"/>
      <c r="I939" s="572"/>
      <c r="J939" s="572"/>
      <c r="K939" s="572"/>
      <c r="L939" s="572"/>
      <c r="M939" s="572"/>
      <c r="N939" s="572"/>
      <c r="O939" s="572"/>
      <c r="P939" s="572"/>
      <c r="Q939" s="572"/>
      <c r="R939" s="572"/>
      <c r="S939" s="572"/>
      <c r="T939" s="572"/>
      <c r="U939" s="572"/>
      <c r="V939" s="572"/>
      <c r="W939" s="572"/>
      <c r="X939" s="572"/>
      <c r="Y939" s="572"/>
      <c r="Z939" s="572"/>
    </row>
    <row r="940" spans="1:26" ht="15.75" hidden="1" customHeight="1">
      <c r="A940" s="572"/>
      <c r="B940" s="572"/>
      <c r="C940" s="572"/>
      <c r="D940" s="572"/>
      <c r="E940" s="572"/>
      <c r="F940" s="572"/>
      <c r="G940" s="572"/>
      <c r="H940" s="572"/>
      <c r="I940" s="572"/>
      <c r="J940" s="572"/>
      <c r="K940" s="572"/>
      <c r="L940" s="572"/>
      <c r="M940" s="572"/>
      <c r="N940" s="572"/>
      <c r="O940" s="572"/>
      <c r="P940" s="572"/>
      <c r="Q940" s="572"/>
      <c r="R940" s="572"/>
      <c r="S940" s="572"/>
      <c r="T940" s="572"/>
      <c r="U940" s="572"/>
      <c r="V940" s="572"/>
      <c r="W940" s="572"/>
      <c r="X940" s="572"/>
      <c r="Y940" s="572"/>
      <c r="Z940" s="572"/>
    </row>
    <row r="941" spans="1:26" ht="15.75" hidden="1" customHeight="1">
      <c r="A941" s="572"/>
      <c r="B941" s="572"/>
      <c r="C941" s="572"/>
      <c r="D941" s="572"/>
      <c r="E941" s="572"/>
      <c r="F941" s="572"/>
      <c r="G941" s="572"/>
      <c r="H941" s="572"/>
      <c r="I941" s="572"/>
      <c r="J941" s="572"/>
      <c r="K941" s="572"/>
      <c r="L941" s="572"/>
      <c r="M941" s="572"/>
      <c r="N941" s="572"/>
      <c r="O941" s="572"/>
      <c r="P941" s="572"/>
      <c r="Q941" s="572"/>
      <c r="R941" s="572"/>
      <c r="S941" s="572"/>
      <c r="T941" s="572"/>
      <c r="U941" s="572"/>
      <c r="V941" s="572"/>
      <c r="W941" s="572"/>
      <c r="X941" s="572"/>
      <c r="Y941" s="572"/>
      <c r="Z941" s="572"/>
    </row>
    <row r="942" spans="1:26" ht="15.75" hidden="1" customHeight="1">
      <c r="A942" s="572"/>
      <c r="B942" s="572"/>
      <c r="C942" s="572"/>
      <c r="D942" s="572"/>
      <c r="E942" s="572"/>
      <c r="F942" s="572"/>
      <c r="G942" s="572"/>
      <c r="H942" s="572"/>
      <c r="I942" s="572"/>
      <c r="J942" s="572"/>
      <c r="K942" s="572"/>
      <c r="L942" s="572"/>
      <c r="M942" s="572"/>
      <c r="N942" s="572"/>
      <c r="O942" s="572"/>
      <c r="P942" s="572"/>
      <c r="Q942" s="572"/>
      <c r="R942" s="572"/>
      <c r="S942" s="572"/>
      <c r="T942" s="572"/>
      <c r="U942" s="572"/>
      <c r="V942" s="572"/>
      <c r="W942" s="572"/>
      <c r="X942" s="572"/>
      <c r="Y942" s="572"/>
      <c r="Z942" s="572"/>
    </row>
    <row r="943" spans="1:26" ht="15.75" hidden="1" customHeight="1">
      <c r="A943" s="572"/>
      <c r="B943" s="572"/>
      <c r="C943" s="572"/>
      <c r="D943" s="572"/>
      <c r="E943" s="572"/>
      <c r="F943" s="572"/>
      <c r="G943" s="572"/>
      <c r="H943" s="572"/>
      <c r="I943" s="572"/>
      <c r="J943" s="572"/>
      <c r="K943" s="572"/>
      <c r="L943" s="572"/>
      <c r="M943" s="572"/>
      <c r="N943" s="572"/>
      <c r="O943" s="572"/>
      <c r="P943" s="572"/>
      <c r="Q943" s="572"/>
      <c r="R943" s="572"/>
      <c r="S943" s="572"/>
      <c r="T943" s="572"/>
      <c r="U943" s="572"/>
      <c r="V943" s="572"/>
      <c r="W943" s="572"/>
      <c r="X943" s="572"/>
      <c r="Y943" s="572"/>
      <c r="Z943" s="572"/>
    </row>
    <row r="944" spans="1:26" ht="15.75" hidden="1" customHeight="1">
      <c r="A944" s="572"/>
      <c r="B944" s="572"/>
      <c r="C944" s="572"/>
      <c r="D944" s="572"/>
      <c r="E944" s="572"/>
      <c r="F944" s="572"/>
      <c r="G944" s="572"/>
      <c r="H944" s="572"/>
      <c r="I944" s="572"/>
      <c r="J944" s="572"/>
      <c r="K944" s="572"/>
      <c r="L944" s="572"/>
      <c r="M944" s="572"/>
      <c r="N944" s="572"/>
      <c r="O944" s="572"/>
      <c r="P944" s="572"/>
      <c r="Q944" s="572"/>
      <c r="R944" s="572"/>
      <c r="S944" s="572"/>
      <c r="T944" s="572"/>
      <c r="U944" s="572"/>
      <c r="V944" s="572"/>
      <c r="W944" s="572"/>
      <c r="X944" s="572"/>
      <c r="Y944" s="572"/>
      <c r="Z944" s="572"/>
    </row>
    <row r="945" spans="1:26" ht="15.75" hidden="1" customHeight="1">
      <c r="A945" s="572"/>
      <c r="B945" s="572"/>
      <c r="C945" s="572"/>
      <c r="D945" s="572"/>
      <c r="E945" s="572"/>
      <c r="F945" s="572"/>
      <c r="G945" s="572"/>
      <c r="H945" s="572"/>
      <c r="I945" s="572"/>
      <c r="J945" s="572"/>
      <c r="K945" s="572"/>
      <c r="L945" s="572"/>
      <c r="M945" s="572"/>
      <c r="N945" s="572"/>
      <c r="O945" s="572"/>
      <c r="P945" s="572"/>
      <c r="Q945" s="572"/>
      <c r="R945" s="572"/>
      <c r="S945" s="572"/>
      <c r="T945" s="572"/>
      <c r="U945" s="572"/>
      <c r="V945" s="572"/>
      <c r="W945" s="572"/>
      <c r="X945" s="572"/>
      <c r="Y945" s="572"/>
      <c r="Z945" s="572"/>
    </row>
    <row r="946" spans="1:26" ht="15.75" hidden="1" customHeight="1">
      <c r="A946" s="572"/>
      <c r="B946" s="572"/>
      <c r="C946" s="572"/>
      <c r="D946" s="572"/>
      <c r="E946" s="572"/>
      <c r="F946" s="572"/>
      <c r="G946" s="572"/>
      <c r="H946" s="572"/>
      <c r="I946" s="572"/>
      <c r="J946" s="572"/>
      <c r="K946" s="572"/>
      <c r="L946" s="572"/>
      <c r="M946" s="572"/>
      <c r="N946" s="572"/>
      <c r="O946" s="572"/>
      <c r="P946" s="572"/>
      <c r="Q946" s="572"/>
      <c r="R946" s="572"/>
      <c r="S946" s="572"/>
      <c r="T946" s="572"/>
      <c r="U946" s="572"/>
      <c r="V946" s="572"/>
      <c r="W946" s="572"/>
      <c r="X946" s="572"/>
      <c r="Y946" s="572"/>
      <c r="Z946" s="572"/>
    </row>
    <row r="947" spans="1:26" ht="15.75" hidden="1" customHeight="1">
      <c r="A947" s="572"/>
      <c r="B947" s="572"/>
      <c r="C947" s="572"/>
      <c r="D947" s="572"/>
      <c r="E947" s="572"/>
      <c r="F947" s="572"/>
      <c r="G947" s="572"/>
      <c r="H947" s="572"/>
      <c r="I947" s="572"/>
      <c r="J947" s="572"/>
      <c r="K947" s="572"/>
      <c r="L947" s="572"/>
      <c r="M947" s="572"/>
      <c r="N947" s="572"/>
      <c r="O947" s="572"/>
      <c r="P947" s="572"/>
      <c r="Q947" s="572"/>
      <c r="R947" s="572"/>
      <c r="S947" s="572"/>
      <c r="T947" s="572"/>
      <c r="U947" s="572"/>
      <c r="V947" s="572"/>
      <c r="W947" s="572"/>
      <c r="X947" s="572"/>
      <c r="Y947" s="572"/>
      <c r="Z947" s="572"/>
    </row>
    <row r="948" spans="1:26" ht="15.75" hidden="1" customHeight="1">
      <c r="A948" s="572"/>
      <c r="B948" s="572"/>
      <c r="C948" s="572"/>
      <c r="D948" s="572"/>
      <c r="E948" s="572"/>
      <c r="F948" s="572"/>
      <c r="G948" s="572"/>
      <c r="H948" s="572"/>
      <c r="I948" s="572"/>
      <c r="J948" s="572"/>
      <c r="K948" s="572"/>
      <c r="L948" s="572"/>
      <c r="M948" s="572"/>
      <c r="N948" s="572"/>
      <c r="O948" s="572"/>
      <c r="P948" s="572"/>
      <c r="Q948" s="572"/>
      <c r="R948" s="572"/>
      <c r="S948" s="572"/>
      <c r="T948" s="572"/>
      <c r="U948" s="572"/>
      <c r="V948" s="572"/>
      <c r="W948" s="572"/>
      <c r="X948" s="572"/>
      <c r="Y948" s="572"/>
      <c r="Z948" s="572"/>
    </row>
    <row r="949" spans="1:26" ht="15.75" hidden="1" customHeight="1">
      <c r="A949" s="572"/>
      <c r="B949" s="572"/>
      <c r="C949" s="572"/>
      <c r="D949" s="572"/>
      <c r="E949" s="572"/>
      <c r="F949" s="572"/>
      <c r="G949" s="572"/>
      <c r="H949" s="572"/>
      <c r="I949" s="572"/>
      <c r="J949" s="572"/>
      <c r="K949" s="572"/>
      <c r="L949" s="572"/>
      <c r="M949" s="572"/>
      <c r="N949" s="572"/>
      <c r="O949" s="572"/>
      <c r="P949" s="572"/>
      <c r="Q949" s="572"/>
      <c r="R949" s="572"/>
      <c r="S949" s="572"/>
      <c r="T949" s="572"/>
      <c r="U949" s="572"/>
      <c r="V949" s="572"/>
      <c r="W949" s="572"/>
      <c r="X949" s="572"/>
      <c r="Y949" s="572"/>
      <c r="Z949" s="572"/>
    </row>
    <row r="950" spans="1:26" ht="15.75" hidden="1" customHeight="1">
      <c r="A950" s="572"/>
      <c r="B950" s="572"/>
      <c r="C950" s="572"/>
      <c r="D950" s="572"/>
      <c r="E950" s="572"/>
      <c r="F950" s="572"/>
      <c r="G950" s="572"/>
      <c r="H950" s="572"/>
      <c r="I950" s="572"/>
      <c r="J950" s="572"/>
      <c r="K950" s="572"/>
      <c r="L950" s="572"/>
      <c r="M950" s="572"/>
      <c r="N950" s="572"/>
      <c r="O950" s="572"/>
      <c r="P950" s="572"/>
      <c r="Q950" s="572"/>
      <c r="R950" s="572"/>
      <c r="S950" s="572"/>
      <c r="T950" s="572"/>
      <c r="U950" s="572"/>
      <c r="V950" s="572"/>
      <c r="W950" s="572"/>
      <c r="X950" s="572"/>
      <c r="Y950" s="572"/>
      <c r="Z950" s="572"/>
    </row>
    <row r="951" spans="1:26" ht="15.75" hidden="1" customHeight="1">
      <c r="A951" s="572"/>
      <c r="B951" s="572"/>
      <c r="C951" s="572"/>
      <c r="D951" s="572"/>
      <c r="E951" s="572"/>
      <c r="F951" s="572"/>
      <c r="G951" s="572"/>
      <c r="H951" s="572"/>
      <c r="I951" s="572"/>
      <c r="J951" s="572"/>
      <c r="K951" s="572"/>
      <c r="L951" s="572"/>
      <c r="M951" s="572"/>
      <c r="N951" s="572"/>
      <c r="O951" s="572"/>
      <c r="P951" s="572"/>
      <c r="Q951" s="572"/>
      <c r="R951" s="572"/>
      <c r="S951" s="572"/>
      <c r="T951" s="572"/>
      <c r="U951" s="572"/>
      <c r="V951" s="572"/>
      <c r="W951" s="572"/>
      <c r="X951" s="572"/>
      <c r="Y951" s="572"/>
      <c r="Z951" s="572"/>
    </row>
    <row r="952" spans="1:26" ht="15.75" hidden="1" customHeight="1">
      <c r="A952" s="572"/>
      <c r="B952" s="572"/>
      <c r="C952" s="572"/>
      <c r="D952" s="572"/>
      <c r="E952" s="572"/>
      <c r="F952" s="572"/>
      <c r="G952" s="572"/>
      <c r="H952" s="572"/>
      <c r="I952" s="572"/>
      <c r="J952" s="572"/>
      <c r="K952" s="572"/>
      <c r="L952" s="572"/>
      <c r="M952" s="572"/>
      <c r="N952" s="572"/>
      <c r="O952" s="572"/>
      <c r="P952" s="572"/>
      <c r="Q952" s="572"/>
      <c r="R952" s="572"/>
      <c r="S952" s="572"/>
      <c r="T952" s="572"/>
      <c r="U952" s="572"/>
      <c r="V952" s="572"/>
      <c r="W952" s="572"/>
      <c r="X952" s="572"/>
      <c r="Y952" s="572"/>
      <c r="Z952" s="572"/>
    </row>
    <row r="953" spans="1:26" ht="15.75" hidden="1" customHeight="1">
      <c r="A953" s="572"/>
      <c r="B953" s="572"/>
      <c r="C953" s="572"/>
      <c r="D953" s="572"/>
      <c r="E953" s="572"/>
      <c r="F953" s="572"/>
      <c r="G953" s="572"/>
      <c r="H953" s="572"/>
      <c r="I953" s="572"/>
      <c r="J953" s="572"/>
      <c r="K953" s="572"/>
      <c r="L953" s="572"/>
      <c r="M953" s="572"/>
      <c r="N953" s="572"/>
      <c r="O953" s="572"/>
      <c r="P953" s="572"/>
      <c r="Q953" s="572"/>
      <c r="R953" s="572"/>
      <c r="S953" s="572"/>
      <c r="T953" s="572"/>
      <c r="U953" s="572"/>
      <c r="V953" s="572"/>
      <c r="W953" s="572"/>
      <c r="X953" s="572"/>
      <c r="Y953" s="572"/>
      <c r="Z953" s="572"/>
    </row>
    <row r="954" spans="1:26" ht="15.75" hidden="1" customHeight="1">
      <c r="A954" s="572"/>
      <c r="B954" s="572"/>
      <c r="C954" s="572"/>
      <c r="D954" s="572"/>
      <c r="E954" s="572"/>
      <c r="F954" s="572"/>
      <c r="G954" s="572"/>
      <c r="H954" s="572"/>
      <c r="I954" s="572"/>
      <c r="J954" s="572"/>
      <c r="K954" s="572"/>
      <c r="L954" s="572"/>
      <c r="M954" s="572"/>
      <c r="N954" s="572"/>
      <c r="O954" s="572"/>
      <c r="P954" s="572"/>
      <c r="Q954" s="572"/>
      <c r="R954" s="572"/>
      <c r="S954" s="572"/>
      <c r="T954" s="572"/>
      <c r="U954" s="572"/>
      <c r="V954" s="572"/>
      <c r="W954" s="572"/>
      <c r="X954" s="572"/>
      <c r="Y954" s="572"/>
      <c r="Z954" s="572"/>
    </row>
    <row r="955" spans="1:26" ht="15.75" hidden="1" customHeight="1">
      <c r="A955" s="572"/>
      <c r="B955" s="572"/>
      <c r="C955" s="572"/>
      <c r="D955" s="572"/>
      <c r="E955" s="572"/>
      <c r="F955" s="572"/>
      <c r="G955" s="572"/>
      <c r="H955" s="572"/>
      <c r="I955" s="572"/>
      <c r="J955" s="572"/>
      <c r="K955" s="572"/>
      <c r="L955" s="572"/>
      <c r="M955" s="572"/>
      <c r="N955" s="572"/>
      <c r="O955" s="572"/>
      <c r="P955" s="572"/>
      <c r="Q955" s="572"/>
      <c r="R955" s="572"/>
      <c r="S955" s="572"/>
      <c r="T955" s="572"/>
      <c r="U955" s="572"/>
      <c r="V955" s="572"/>
      <c r="W955" s="572"/>
      <c r="X955" s="572"/>
      <c r="Y955" s="572"/>
      <c r="Z955" s="572"/>
    </row>
    <row r="956" spans="1:26" ht="15.75" hidden="1" customHeight="1">
      <c r="A956" s="572"/>
      <c r="B956" s="572"/>
      <c r="C956" s="572"/>
      <c r="D956" s="572"/>
      <c r="E956" s="572"/>
      <c r="F956" s="572"/>
      <c r="G956" s="572"/>
      <c r="H956" s="572"/>
      <c r="I956" s="572"/>
      <c r="J956" s="572"/>
      <c r="K956" s="572"/>
      <c r="L956" s="572"/>
      <c r="M956" s="572"/>
      <c r="N956" s="572"/>
      <c r="O956" s="572"/>
      <c r="P956" s="572"/>
      <c r="Q956" s="572"/>
      <c r="R956" s="572"/>
      <c r="S956" s="572"/>
      <c r="T956" s="572"/>
      <c r="U956" s="572"/>
      <c r="V956" s="572"/>
      <c r="W956" s="572"/>
      <c r="X956" s="572"/>
      <c r="Y956" s="572"/>
      <c r="Z956" s="572"/>
    </row>
    <row r="957" spans="1:26" ht="15.75" hidden="1" customHeight="1">
      <c r="A957" s="572"/>
      <c r="B957" s="572"/>
      <c r="C957" s="572"/>
      <c r="D957" s="572"/>
      <c r="E957" s="572"/>
      <c r="F957" s="572"/>
      <c r="G957" s="572"/>
      <c r="H957" s="572"/>
      <c r="I957" s="572"/>
      <c r="J957" s="572"/>
      <c r="K957" s="572"/>
      <c r="L957" s="572"/>
      <c r="M957" s="572"/>
      <c r="N957" s="572"/>
      <c r="O957" s="572"/>
      <c r="P957" s="572"/>
      <c r="Q957" s="572"/>
      <c r="R957" s="572"/>
      <c r="S957" s="572"/>
      <c r="T957" s="572"/>
      <c r="U957" s="572"/>
      <c r="V957" s="572"/>
      <c r="W957" s="572"/>
      <c r="X957" s="572"/>
      <c r="Y957" s="572"/>
      <c r="Z957" s="572"/>
    </row>
    <row r="958" spans="1:26" ht="15.75" hidden="1" customHeight="1">
      <c r="A958" s="572"/>
      <c r="B958" s="572"/>
      <c r="C958" s="572"/>
      <c r="D958" s="572"/>
      <c r="E958" s="572"/>
      <c r="F958" s="572"/>
      <c r="G958" s="572"/>
      <c r="H958" s="572"/>
      <c r="I958" s="572"/>
      <c r="J958" s="572"/>
      <c r="K958" s="572"/>
      <c r="L958" s="572"/>
      <c r="M958" s="572"/>
      <c r="N958" s="572"/>
      <c r="O958" s="572"/>
      <c r="P958" s="572"/>
      <c r="Q958" s="572"/>
      <c r="R958" s="572"/>
      <c r="S958" s="572"/>
      <c r="T958" s="572"/>
      <c r="U958" s="572"/>
      <c r="V958" s="572"/>
      <c r="W958" s="572"/>
      <c r="X958" s="572"/>
      <c r="Y958" s="572"/>
      <c r="Z958" s="572"/>
    </row>
    <row r="959" spans="1:26" ht="15.75" hidden="1" customHeight="1">
      <c r="A959" s="572"/>
      <c r="B959" s="572"/>
      <c r="C959" s="572"/>
      <c r="D959" s="572"/>
      <c r="E959" s="572"/>
      <c r="F959" s="572"/>
      <c r="G959" s="572"/>
      <c r="H959" s="572"/>
      <c r="I959" s="572"/>
      <c r="J959" s="572"/>
      <c r="K959" s="572"/>
      <c r="L959" s="572"/>
      <c r="M959" s="572"/>
      <c r="N959" s="572"/>
      <c r="O959" s="572"/>
      <c r="P959" s="572"/>
      <c r="Q959" s="572"/>
      <c r="R959" s="572"/>
      <c r="S959" s="572"/>
      <c r="T959" s="572"/>
      <c r="U959" s="572"/>
      <c r="V959" s="572"/>
      <c r="W959" s="572"/>
      <c r="X959" s="572"/>
      <c r="Y959" s="572"/>
      <c r="Z959" s="572"/>
    </row>
    <row r="960" spans="1:26" ht="15.75" hidden="1" customHeight="1">
      <c r="A960" s="572"/>
      <c r="B960" s="572"/>
      <c r="C960" s="572"/>
      <c r="D960" s="572"/>
      <c r="E960" s="572"/>
      <c r="F960" s="572"/>
      <c r="G960" s="572"/>
      <c r="H960" s="572"/>
      <c r="I960" s="572"/>
      <c r="J960" s="572"/>
      <c r="K960" s="572"/>
      <c r="L960" s="572"/>
      <c r="M960" s="572"/>
      <c r="N960" s="572"/>
      <c r="O960" s="572"/>
      <c r="P960" s="572"/>
      <c r="Q960" s="572"/>
      <c r="R960" s="572"/>
      <c r="S960" s="572"/>
      <c r="T960" s="572"/>
      <c r="U960" s="572"/>
      <c r="V960" s="572"/>
      <c r="W960" s="572"/>
      <c r="X960" s="572"/>
      <c r="Y960" s="572"/>
      <c r="Z960" s="572"/>
    </row>
    <row r="961" spans="1:26" ht="15.75" hidden="1" customHeight="1">
      <c r="A961" s="572"/>
      <c r="B961" s="572"/>
      <c r="C961" s="572"/>
      <c r="D961" s="572"/>
      <c r="E961" s="572"/>
      <c r="F961" s="572"/>
      <c r="G961" s="572"/>
      <c r="H961" s="572"/>
      <c r="I961" s="572"/>
      <c r="J961" s="572"/>
      <c r="K961" s="572"/>
      <c r="L961" s="572"/>
      <c r="M961" s="572"/>
      <c r="N961" s="572"/>
      <c r="O961" s="572"/>
      <c r="P961" s="572"/>
      <c r="Q961" s="572"/>
      <c r="R961" s="572"/>
      <c r="S961" s="572"/>
      <c r="T961" s="572"/>
      <c r="U961" s="572"/>
      <c r="V961" s="572"/>
      <c r="W961" s="572"/>
      <c r="X961" s="572"/>
      <c r="Y961" s="572"/>
      <c r="Z961" s="572"/>
    </row>
    <row r="962" spans="1:26" ht="15.75" hidden="1" customHeight="1">
      <c r="A962" s="572"/>
      <c r="B962" s="572"/>
      <c r="C962" s="572"/>
      <c r="D962" s="572"/>
      <c r="E962" s="572"/>
      <c r="F962" s="572"/>
      <c r="G962" s="572"/>
      <c r="H962" s="572"/>
      <c r="I962" s="572"/>
      <c r="J962" s="572"/>
      <c r="K962" s="572"/>
      <c r="L962" s="572"/>
      <c r="M962" s="572"/>
      <c r="N962" s="572"/>
      <c r="O962" s="572"/>
      <c r="P962" s="572"/>
      <c r="Q962" s="572"/>
      <c r="R962" s="572"/>
      <c r="S962" s="572"/>
      <c r="T962" s="572"/>
      <c r="U962" s="572"/>
      <c r="V962" s="572"/>
      <c r="W962" s="572"/>
      <c r="X962" s="572"/>
      <c r="Y962" s="572"/>
      <c r="Z962" s="572"/>
    </row>
    <row r="963" spans="1:26" ht="15.75" hidden="1" customHeight="1">
      <c r="A963" s="572"/>
      <c r="B963" s="572"/>
      <c r="C963" s="572"/>
      <c r="D963" s="572"/>
      <c r="E963" s="572"/>
      <c r="F963" s="572"/>
      <c r="G963" s="572"/>
      <c r="H963" s="572"/>
      <c r="I963" s="572"/>
      <c r="J963" s="572"/>
      <c r="K963" s="572"/>
      <c r="L963" s="572"/>
      <c r="M963" s="572"/>
      <c r="N963" s="572"/>
      <c r="O963" s="572"/>
      <c r="P963" s="572"/>
      <c r="Q963" s="572"/>
      <c r="R963" s="572"/>
      <c r="S963" s="572"/>
      <c r="T963" s="572"/>
      <c r="U963" s="572"/>
      <c r="V963" s="572"/>
      <c r="W963" s="572"/>
      <c r="X963" s="572"/>
      <c r="Y963" s="572"/>
      <c r="Z963" s="572"/>
    </row>
    <row r="964" spans="1:26" ht="15.75" hidden="1" customHeight="1">
      <c r="A964" s="572"/>
      <c r="B964" s="572"/>
      <c r="C964" s="572"/>
      <c r="D964" s="572"/>
      <c r="E964" s="572"/>
      <c r="F964" s="572"/>
      <c r="G964" s="572"/>
      <c r="H964" s="572"/>
      <c r="I964" s="572"/>
      <c r="J964" s="572"/>
      <c r="K964" s="572"/>
      <c r="L964" s="572"/>
      <c r="M964" s="572"/>
      <c r="N964" s="572"/>
      <c r="O964" s="572"/>
      <c r="P964" s="572"/>
      <c r="Q964" s="572"/>
      <c r="R964" s="572"/>
      <c r="S964" s="572"/>
      <c r="T964" s="572"/>
      <c r="U964" s="572"/>
      <c r="V964" s="572"/>
      <c r="W964" s="572"/>
      <c r="X964" s="572"/>
      <c r="Y964" s="572"/>
      <c r="Z964" s="572"/>
    </row>
    <row r="965" spans="1:26" ht="15.75" hidden="1" customHeight="1">
      <c r="A965" s="572"/>
      <c r="B965" s="572"/>
      <c r="C965" s="572"/>
      <c r="D965" s="572"/>
      <c r="E965" s="572"/>
      <c r="F965" s="572"/>
      <c r="G965" s="572"/>
      <c r="H965" s="572"/>
      <c r="I965" s="572"/>
      <c r="J965" s="572"/>
      <c r="K965" s="572"/>
      <c r="L965" s="572"/>
      <c r="M965" s="572"/>
      <c r="N965" s="572"/>
      <c r="O965" s="572"/>
      <c r="P965" s="572"/>
      <c r="Q965" s="572"/>
      <c r="R965" s="572"/>
      <c r="S965" s="572"/>
      <c r="T965" s="572"/>
      <c r="U965" s="572"/>
      <c r="V965" s="572"/>
      <c r="W965" s="572"/>
      <c r="X965" s="572"/>
      <c r="Y965" s="572"/>
      <c r="Z965" s="572"/>
    </row>
    <row r="966" spans="1:26" ht="15.75" hidden="1" customHeight="1">
      <c r="A966" s="572"/>
      <c r="B966" s="572"/>
      <c r="C966" s="572"/>
      <c r="D966" s="572"/>
      <c r="E966" s="572"/>
      <c r="F966" s="572"/>
      <c r="G966" s="572"/>
      <c r="H966" s="572"/>
      <c r="I966" s="572"/>
      <c r="J966" s="572"/>
      <c r="K966" s="572"/>
      <c r="L966" s="572"/>
      <c r="M966" s="572"/>
      <c r="N966" s="572"/>
      <c r="O966" s="572"/>
      <c r="P966" s="572"/>
      <c r="Q966" s="572"/>
      <c r="R966" s="572"/>
      <c r="S966" s="572"/>
      <c r="T966" s="572"/>
      <c r="U966" s="572"/>
      <c r="V966" s="572"/>
      <c r="W966" s="572"/>
      <c r="X966" s="572"/>
      <c r="Y966" s="572"/>
      <c r="Z966" s="572"/>
    </row>
    <row r="967" spans="1:26" ht="15.75" hidden="1" customHeight="1">
      <c r="A967" s="572"/>
      <c r="B967" s="572"/>
      <c r="C967" s="572"/>
      <c r="D967" s="572"/>
      <c r="E967" s="572"/>
      <c r="F967" s="572"/>
      <c r="G967" s="572"/>
      <c r="H967" s="572"/>
      <c r="I967" s="572"/>
      <c r="J967" s="572"/>
      <c r="K967" s="572"/>
      <c r="L967" s="572"/>
      <c r="M967" s="572"/>
      <c r="N967" s="572"/>
      <c r="O967" s="572"/>
      <c r="P967" s="572"/>
      <c r="Q967" s="572"/>
      <c r="R967" s="572"/>
      <c r="S967" s="572"/>
      <c r="T967" s="572"/>
      <c r="U967" s="572"/>
      <c r="V967" s="572"/>
      <c r="W967" s="572"/>
      <c r="X967" s="572"/>
      <c r="Y967" s="572"/>
      <c r="Z967" s="572"/>
    </row>
    <row r="968" spans="1:26" ht="15.75" hidden="1" customHeight="1">
      <c r="A968" s="572"/>
      <c r="B968" s="572"/>
      <c r="C968" s="572"/>
      <c r="D968" s="572"/>
      <c r="E968" s="572"/>
      <c r="F968" s="572"/>
      <c r="G968" s="572"/>
      <c r="H968" s="572"/>
      <c r="I968" s="572"/>
      <c r="J968" s="572"/>
      <c r="K968" s="572"/>
      <c r="L968" s="572"/>
      <c r="M968" s="572"/>
      <c r="N968" s="572"/>
      <c r="O968" s="572"/>
      <c r="P968" s="572"/>
      <c r="Q968" s="572"/>
      <c r="R968" s="572"/>
      <c r="S968" s="572"/>
      <c r="T968" s="572"/>
      <c r="U968" s="572"/>
      <c r="V968" s="572"/>
      <c r="W968" s="572"/>
      <c r="X968" s="572"/>
      <c r="Y968" s="572"/>
      <c r="Z968" s="572"/>
    </row>
    <row r="969" spans="1:26" ht="15.75" hidden="1" customHeight="1">
      <c r="A969" s="572"/>
      <c r="B969" s="572"/>
      <c r="C969" s="572"/>
      <c r="D969" s="572"/>
      <c r="E969" s="572"/>
      <c r="F969" s="572"/>
      <c r="G969" s="572"/>
      <c r="H969" s="572"/>
      <c r="I969" s="572"/>
      <c r="J969" s="572"/>
      <c r="K969" s="572"/>
      <c r="L969" s="572"/>
      <c r="M969" s="572"/>
      <c r="N969" s="572"/>
      <c r="O969" s="572"/>
      <c r="P969" s="572"/>
      <c r="Q969" s="572"/>
      <c r="R969" s="572"/>
      <c r="S969" s="572"/>
      <c r="T969" s="572"/>
      <c r="U969" s="572"/>
      <c r="V969" s="572"/>
      <c r="W969" s="572"/>
      <c r="X969" s="572"/>
      <c r="Y969" s="572"/>
      <c r="Z969" s="572"/>
    </row>
    <row r="970" spans="1:26" ht="15.75" hidden="1" customHeight="1">
      <c r="A970" s="572"/>
      <c r="B970" s="572"/>
      <c r="C970" s="572"/>
      <c r="D970" s="572"/>
      <c r="E970" s="572"/>
      <c r="F970" s="572"/>
      <c r="G970" s="572"/>
      <c r="H970" s="572"/>
      <c r="I970" s="572"/>
      <c r="J970" s="572"/>
      <c r="K970" s="572"/>
      <c r="L970" s="572"/>
      <c r="M970" s="572"/>
      <c r="N970" s="572"/>
      <c r="O970" s="572"/>
      <c r="P970" s="572"/>
      <c r="Q970" s="572"/>
      <c r="R970" s="572"/>
      <c r="S970" s="572"/>
      <c r="T970" s="572"/>
      <c r="U970" s="572"/>
      <c r="V970" s="572"/>
      <c r="W970" s="572"/>
      <c r="X970" s="572"/>
      <c r="Y970" s="572"/>
      <c r="Z970" s="572"/>
    </row>
    <row r="971" spans="1:26" ht="15.75" hidden="1" customHeight="1">
      <c r="A971" s="572"/>
      <c r="B971" s="572"/>
      <c r="C971" s="572"/>
      <c r="D971" s="572"/>
      <c r="E971" s="572"/>
      <c r="F971" s="572"/>
      <c r="G971" s="572"/>
      <c r="H971" s="572"/>
      <c r="I971" s="572"/>
      <c r="J971" s="572"/>
      <c r="K971" s="572"/>
      <c r="L971" s="572"/>
      <c r="M971" s="572"/>
      <c r="N971" s="572"/>
      <c r="O971" s="572"/>
      <c r="P971" s="572"/>
      <c r="Q971" s="572"/>
      <c r="R971" s="572"/>
      <c r="S971" s="572"/>
      <c r="T971" s="572"/>
      <c r="U971" s="572"/>
      <c r="V971" s="572"/>
      <c r="W971" s="572"/>
      <c r="X971" s="572"/>
      <c r="Y971" s="572"/>
      <c r="Z971" s="572"/>
    </row>
    <row r="972" spans="1:26" ht="15.75" hidden="1" customHeight="1">
      <c r="A972" s="572"/>
      <c r="B972" s="572"/>
      <c r="C972" s="572"/>
      <c r="D972" s="572"/>
      <c r="E972" s="572"/>
      <c r="F972" s="572"/>
      <c r="G972" s="572"/>
      <c r="H972" s="572"/>
      <c r="I972" s="572"/>
      <c r="J972" s="572"/>
      <c r="K972" s="572"/>
      <c r="L972" s="572"/>
      <c r="M972" s="572"/>
      <c r="N972" s="572"/>
      <c r="O972" s="572"/>
      <c r="P972" s="572"/>
      <c r="Q972" s="572"/>
      <c r="R972" s="572"/>
      <c r="S972" s="572"/>
      <c r="T972" s="572"/>
      <c r="U972" s="572"/>
      <c r="V972" s="572"/>
      <c r="W972" s="572"/>
      <c r="X972" s="572"/>
      <c r="Y972" s="572"/>
      <c r="Z972" s="572"/>
    </row>
    <row r="973" spans="1:26" ht="15.75" hidden="1" customHeight="1">
      <c r="A973" s="572"/>
      <c r="B973" s="572"/>
      <c r="C973" s="572"/>
      <c r="D973" s="572"/>
      <c r="E973" s="572"/>
      <c r="F973" s="572"/>
      <c r="G973" s="572"/>
      <c r="H973" s="572"/>
      <c r="I973" s="572"/>
      <c r="J973" s="572"/>
      <c r="K973" s="572"/>
      <c r="L973" s="572"/>
      <c r="M973" s="572"/>
      <c r="N973" s="572"/>
      <c r="O973" s="572"/>
      <c r="P973" s="572"/>
      <c r="Q973" s="572"/>
      <c r="R973" s="572"/>
      <c r="S973" s="572"/>
      <c r="T973" s="572"/>
      <c r="U973" s="572"/>
      <c r="V973" s="572"/>
      <c r="W973" s="572"/>
      <c r="X973" s="572"/>
      <c r="Y973" s="572"/>
      <c r="Z973" s="572"/>
    </row>
    <row r="974" spans="1:26" ht="15.75" hidden="1" customHeight="1">
      <c r="A974" s="572"/>
      <c r="B974" s="572"/>
      <c r="C974" s="572"/>
      <c r="D974" s="572"/>
      <c r="E974" s="572"/>
      <c r="F974" s="572"/>
      <c r="G974" s="572"/>
      <c r="H974" s="572"/>
      <c r="I974" s="572"/>
      <c r="J974" s="572"/>
      <c r="K974" s="572"/>
      <c r="L974" s="572"/>
      <c r="M974" s="572"/>
      <c r="N974" s="572"/>
      <c r="O974" s="572"/>
      <c r="P974" s="572"/>
      <c r="Q974" s="572"/>
      <c r="R974" s="572"/>
      <c r="S974" s="572"/>
      <c r="T974" s="572"/>
      <c r="U974" s="572"/>
      <c r="V974" s="572"/>
      <c r="W974" s="572"/>
      <c r="X974" s="572"/>
      <c r="Y974" s="572"/>
      <c r="Z974" s="572"/>
    </row>
    <row r="975" spans="1:26" ht="15.75" hidden="1" customHeight="1">
      <c r="A975" s="572"/>
      <c r="B975" s="572"/>
      <c r="C975" s="572"/>
      <c r="D975" s="572"/>
      <c r="E975" s="572"/>
      <c r="F975" s="572"/>
      <c r="G975" s="572"/>
      <c r="H975" s="572"/>
      <c r="I975" s="572"/>
      <c r="J975" s="572"/>
      <c r="K975" s="572"/>
      <c r="L975" s="572"/>
      <c r="M975" s="572"/>
      <c r="N975" s="572"/>
      <c r="O975" s="572"/>
      <c r="P975" s="572"/>
      <c r="Q975" s="572"/>
      <c r="R975" s="572"/>
      <c r="S975" s="572"/>
      <c r="T975" s="572"/>
      <c r="U975" s="572"/>
      <c r="V975" s="572"/>
      <c r="W975" s="572"/>
      <c r="X975" s="572"/>
      <c r="Y975" s="572"/>
      <c r="Z975" s="572"/>
    </row>
    <row r="976" spans="1:26" ht="15.75" hidden="1" customHeight="1">
      <c r="A976" s="572"/>
      <c r="B976" s="572"/>
      <c r="C976" s="572"/>
      <c r="D976" s="572"/>
      <c r="E976" s="572"/>
      <c r="F976" s="572"/>
      <c r="G976" s="572"/>
      <c r="H976" s="572"/>
      <c r="I976" s="572"/>
      <c r="J976" s="572"/>
      <c r="K976" s="572"/>
      <c r="L976" s="572"/>
      <c r="M976" s="572"/>
      <c r="N976" s="572"/>
      <c r="O976" s="572"/>
      <c r="P976" s="572"/>
      <c r="Q976" s="572"/>
      <c r="R976" s="572"/>
      <c r="S976" s="572"/>
      <c r="T976" s="572"/>
      <c r="U976" s="572"/>
      <c r="V976" s="572"/>
      <c r="W976" s="572"/>
      <c r="X976" s="572"/>
      <c r="Y976" s="572"/>
      <c r="Z976" s="572"/>
    </row>
    <row r="977" spans="1:26" ht="15.75" hidden="1" customHeight="1">
      <c r="A977" s="572"/>
      <c r="B977" s="572"/>
      <c r="C977" s="572"/>
      <c r="D977" s="572"/>
      <c r="E977" s="572"/>
      <c r="F977" s="572"/>
      <c r="G977" s="572"/>
      <c r="H977" s="572"/>
      <c r="I977" s="572"/>
      <c r="J977" s="572"/>
      <c r="K977" s="572"/>
      <c r="L977" s="572"/>
      <c r="M977" s="572"/>
      <c r="N977" s="572"/>
      <c r="O977" s="572"/>
      <c r="P977" s="572"/>
      <c r="Q977" s="572"/>
      <c r="R977" s="572"/>
      <c r="S977" s="572"/>
      <c r="T977" s="572"/>
      <c r="U977" s="572"/>
      <c r="V977" s="572"/>
      <c r="W977" s="572"/>
      <c r="X977" s="572"/>
      <c r="Y977" s="572"/>
      <c r="Z977" s="572"/>
    </row>
    <row r="978" spans="1:26" ht="15.75" hidden="1" customHeight="1">
      <c r="A978" s="572"/>
      <c r="B978" s="572"/>
      <c r="C978" s="572"/>
      <c r="D978" s="572"/>
      <c r="E978" s="572"/>
      <c r="F978" s="572"/>
      <c r="G978" s="572"/>
      <c r="H978" s="572"/>
      <c r="I978" s="572"/>
      <c r="J978" s="572"/>
      <c r="K978" s="572"/>
      <c r="L978" s="572"/>
      <c r="M978" s="572"/>
      <c r="N978" s="572"/>
      <c r="O978" s="572"/>
      <c r="P978" s="572"/>
      <c r="Q978" s="572"/>
      <c r="R978" s="572"/>
      <c r="S978" s="572"/>
      <c r="T978" s="572"/>
      <c r="U978" s="572"/>
      <c r="V978" s="572"/>
      <c r="W978" s="572"/>
      <c r="X978" s="572"/>
      <c r="Y978" s="572"/>
      <c r="Z978" s="572"/>
    </row>
    <row r="979" spans="1:26" ht="15.75" hidden="1" customHeight="1">
      <c r="A979" s="572"/>
      <c r="B979" s="572"/>
      <c r="C979" s="572"/>
      <c r="D979" s="572"/>
      <c r="E979" s="572"/>
      <c r="F979" s="572"/>
      <c r="G979" s="572"/>
      <c r="H979" s="572"/>
      <c r="I979" s="572"/>
      <c r="J979" s="572"/>
      <c r="K979" s="572"/>
      <c r="L979" s="572"/>
      <c r="M979" s="572"/>
      <c r="N979" s="572"/>
      <c r="O979" s="572"/>
      <c r="P979" s="572"/>
      <c r="Q979" s="572"/>
      <c r="R979" s="572"/>
      <c r="S979" s="572"/>
      <c r="T979" s="572"/>
      <c r="U979" s="572"/>
      <c r="V979" s="572"/>
      <c r="W979" s="572"/>
      <c r="X979" s="572"/>
      <c r="Y979" s="572"/>
      <c r="Z979" s="572"/>
    </row>
    <row r="980" spans="1:26" ht="15.75" hidden="1" customHeight="1">
      <c r="A980" s="572"/>
      <c r="B980" s="572"/>
      <c r="C980" s="572"/>
      <c r="D980" s="572"/>
      <c r="E980" s="572"/>
      <c r="F980" s="572"/>
      <c r="G980" s="572"/>
      <c r="H980" s="572"/>
      <c r="I980" s="572"/>
      <c r="J980" s="572"/>
      <c r="K980" s="572"/>
      <c r="L980" s="572"/>
      <c r="M980" s="572"/>
      <c r="N980" s="572"/>
      <c r="O980" s="572"/>
      <c r="P980" s="572"/>
      <c r="Q980" s="572"/>
      <c r="R980" s="572"/>
      <c r="S980" s="572"/>
      <c r="T980" s="572"/>
      <c r="U980" s="572"/>
      <c r="V980" s="572"/>
      <c r="W980" s="572"/>
      <c r="X980" s="572"/>
      <c r="Y980" s="572"/>
      <c r="Z980" s="572"/>
    </row>
    <row r="981" spans="1:26" ht="15.75" hidden="1" customHeight="1">
      <c r="A981" s="572"/>
      <c r="B981" s="572"/>
      <c r="C981" s="572"/>
      <c r="D981" s="572"/>
      <c r="E981" s="572"/>
      <c r="F981" s="572"/>
      <c r="G981" s="572"/>
      <c r="H981" s="572"/>
      <c r="I981" s="572"/>
      <c r="J981" s="572"/>
      <c r="K981" s="572"/>
      <c r="L981" s="572"/>
      <c r="M981" s="572"/>
      <c r="N981" s="572"/>
      <c r="O981" s="572"/>
      <c r="P981" s="572"/>
      <c r="Q981" s="572"/>
      <c r="R981" s="572"/>
      <c r="S981" s="572"/>
      <c r="T981" s="572"/>
      <c r="U981" s="572"/>
      <c r="V981" s="572"/>
      <c r="W981" s="572"/>
      <c r="X981" s="572"/>
      <c r="Y981" s="572"/>
      <c r="Z981" s="572"/>
    </row>
    <row r="982" spans="1:26" ht="15.75" hidden="1" customHeight="1">
      <c r="A982" s="572"/>
      <c r="B982" s="572"/>
      <c r="C982" s="572"/>
      <c r="D982" s="572"/>
      <c r="E982" s="572"/>
      <c r="F982" s="572"/>
      <c r="G982" s="572"/>
      <c r="H982" s="572"/>
      <c r="I982" s="572"/>
      <c r="J982" s="572"/>
      <c r="K982" s="572"/>
      <c r="L982" s="572"/>
      <c r="M982" s="572"/>
      <c r="N982" s="572"/>
      <c r="O982" s="572"/>
      <c r="P982" s="572"/>
      <c r="Q982" s="572"/>
      <c r="R982" s="572"/>
      <c r="S982" s="572"/>
      <c r="T982" s="572"/>
      <c r="U982" s="572"/>
      <c r="V982" s="572"/>
      <c r="W982" s="572"/>
      <c r="X982" s="572"/>
      <c r="Y982" s="572"/>
      <c r="Z982" s="572"/>
    </row>
    <row r="983" spans="1:26" ht="15.75" hidden="1" customHeight="1">
      <c r="A983" s="572"/>
      <c r="B983" s="572"/>
      <c r="C983" s="572"/>
      <c r="D983" s="572"/>
      <c r="E983" s="572"/>
      <c r="F983" s="572"/>
      <c r="G983" s="572"/>
      <c r="H983" s="572"/>
      <c r="I983" s="572"/>
      <c r="J983" s="572"/>
      <c r="K983" s="572"/>
      <c r="L983" s="572"/>
      <c r="M983" s="572"/>
      <c r="N983" s="572"/>
      <c r="O983" s="572"/>
      <c r="P983" s="572"/>
      <c r="Q983" s="572"/>
      <c r="R983" s="572"/>
      <c r="S983" s="572"/>
      <c r="T983" s="572"/>
      <c r="U983" s="572"/>
      <c r="V983" s="572"/>
      <c r="W983" s="572"/>
      <c r="X983" s="572"/>
      <c r="Y983" s="572"/>
      <c r="Z983" s="572"/>
    </row>
    <row r="984" spans="1:26" ht="15.75" hidden="1" customHeight="1">
      <c r="A984" s="572"/>
      <c r="B984" s="572"/>
      <c r="C984" s="572"/>
      <c r="D984" s="572"/>
      <c r="E984" s="572"/>
      <c r="F984" s="572"/>
      <c r="G984" s="572"/>
      <c r="H984" s="572"/>
      <c r="I984" s="572"/>
      <c r="J984" s="572"/>
      <c r="K984" s="572"/>
      <c r="L984" s="572"/>
      <c r="M984" s="572"/>
      <c r="N984" s="572"/>
      <c r="O984" s="572"/>
      <c r="P984" s="572"/>
      <c r="Q984" s="572"/>
      <c r="R984" s="572"/>
      <c r="S984" s="572"/>
      <c r="T984" s="572"/>
      <c r="U984" s="572"/>
      <c r="V984" s="572"/>
      <c r="W984" s="572"/>
      <c r="X984" s="572"/>
      <c r="Y984" s="572"/>
      <c r="Z984" s="572"/>
    </row>
    <row r="985" spans="1:26" ht="15.75" hidden="1" customHeight="1">
      <c r="A985" s="572"/>
      <c r="B985" s="572"/>
      <c r="C985" s="572"/>
      <c r="D985" s="572"/>
      <c r="E985" s="572"/>
      <c r="F985" s="572"/>
      <c r="G985" s="572"/>
      <c r="H985" s="572"/>
      <c r="I985" s="572"/>
      <c r="J985" s="572"/>
      <c r="K985" s="572"/>
      <c r="L985" s="572"/>
      <c r="M985" s="572"/>
      <c r="N985" s="572"/>
      <c r="O985" s="572"/>
      <c r="P985" s="572"/>
      <c r="Q985" s="572"/>
      <c r="R985" s="572"/>
      <c r="S985" s="572"/>
      <c r="T985" s="572"/>
      <c r="U985" s="572"/>
      <c r="V985" s="572"/>
      <c r="W985" s="572"/>
      <c r="X985" s="572"/>
      <c r="Y985" s="572"/>
      <c r="Z985" s="572"/>
    </row>
    <row r="986" spans="1:26" ht="15.75" hidden="1" customHeight="1">
      <c r="A986" s="572"/>
      <c r="B986" s="572"/>
      <c r="C986" s="572"/>
      <c r="D986" s="572"/>
      <c r="E986" s="572"/>
      <c r="F986" s="572"/>
      <c r="G986" s="572"/>
      <c r="H986" s="572"/>
      <c r="I986" s="572"/>
      <c r="J986" s="572"/>
      <c r="K986" s="572"/>
      <c r="L986" s="572"/>
      <c r="M986" s="572"/>
      <c r="N986" s="572"/>
      <c r="O986" s="572"/>
      <c r="P986" s="572"/>
      <c r="Q986" s="572"/>
      <c r="R986" s="572"/>
      <c r="S986" s="572"/>
      <c r="T986" s="572"/>
      <c r="U986" s="572"/>
      <c r="V986" s="572"/>
      <c r="W986" s="572"/>
      <c r="X986" s="572"/>
      <c r="Y986" s="572"/>
      <c r="Z986" s="572"/>
    </row>
    <row r="987" spans="1:26" ht="15.75" hidden="1" customHeight="1">
      <c r="A987" s="572"/>
      <c r="B987" s="572"/>
      <c r="C987" s="572"/>
      <c r="D987" s="572"/>
      <c r="E987" s="572"/>
      <c r="F987" s="572"/>
      <c r="G987" s="572"/>
      <c r="H987" s="572"/>
      <c r="I987" s="572"/>
      <c r="J987" s="572"/>
      <c r="K987" s="572"/>
      <c r="L987" s="572"/>
      <c r="M987" s="572"/>
      <c r="N987" s="572"/>
      <c r="O987" s="572"/>
      <c r="P987" s="572"/>
      <c r="Q987" s="572"/>
      <c r="R987" s="572"/>
      <c r="S987" s="572"/>
      <c r="T987" s="572"/>
      <c r="U987" s="572"/>
      <c r="V987" s="572"/>
      <c r="W987" s="572"/>
      <c r="X987" s="572"/>
      <c r="Y987" s="572"/>
      <c r="Z987" s="572"/>
    </row>
    <row r="988" spans="1:26" ht="15.75" hidden="1" customHeight="1">
      <c r="A988" s="572"/>
      <c r="B988" s="572"/>
      <c r="C988" s="572"/>
      <c r="D988" s="572"/>
      <c r="E988" s="572"/>
      <c r="F988" s="572"/>
      <c r="G988" s="572"/>
      <c r="H988" s="572"/>
      <c r="I988" s="572"/>
      <c r="J988" s="572"/>
      <c r="K988" s="572"/>
      <c r="L988" s="572"/>
      <c r="M988" s="572"/>
      <c r="N988" s="572"/>
      <c r="O988" s="572"/>
      <c r="P988" s="572"/>
      <c r="Q988" s="572"/>
      <c r="R988" s="572"/>
      <c r="S988" s="572"/>
      <c r="T988" s="572"/>
      <c r="U988" s="572"/>
      <c r="V988" s="572"/>
      <c r="W988" s="572"/>
      <c r="X988" s="572"/>
      <c r="Y988" s="572"/>
      <c r="Z988" s="572"/>
    </row>
    <row r="989" spans="1:26" ht="15.75" hidden="1" customHeight="1">
      <c r="A989" s="572"/>
      <c r="B989" s="572"/>
      <c r="C989" s="572"/>
      <c r="D989" s="572"/>
      <c r="E989" s="572"/>
      <c r="F989" s="572"/>
      <c r="G989" s="572"/>
      <c r="H989" s="572"/>
      <c r="I989" s="572"/>
      <c r="J989" s="572"/>
      <c r="K989" s="572"/>
      <c r="L989" s="572"/>
      <c r="M989" s="572"/>
      <c r="N989" s="572"/>
      <c r="O989" s="572"/>
      <c r="P989" s="572"/>
      <c r="Q989" s="572"/>
      <c r="R989" s="572"/>
      <c r="S989" s="572"/>
      <c r="T989" s="572"/>
      <c r="U989" s="572"/>
      <c r="V989" s="572"/>
      <c r="W989" s="572"/>
      <c r="X989" s="572"/>
      <c r="Y989" s="572"/>
      <c r="Z989" s="572"/>
    </row>
    <row r="990" spans="1:26" ht="15.75" hidden="1" customHeight="1">
      <c r="A990" s="572"/>
      <c r="B990" s="572"/>
      <c r="C990" s="572"/>
      <c r="D990" s="572"/>
      <c r="E990" s="572"/>
      <c r="F990" s="572"/>
      <c r="G990" s="572"/>
      <c r="H990" s="572"/>
      <c r="I990" s="572"/>
      <c r="J990" s="572"/>
      <c r="K990" s="572"/>
      <c r="L990" s="572"/>
      <c r="M990" s="572"/>
      <c r="N990" s="572"/>
      <c r="O990" s="572"/>
      <c r="P990" s="572"/>
      <c r="Q990" s="572"/>
      <c r="R990" s="572"/>
      <c r="S990" s="572"/>
      <c r="T990" s="572"/>
      <c r="U990" s="572"/>
      <c r="V990" s="572"/>
      <c r="W990" s="572"/>
      <c r="X990" s="572"/>
      <c r="Y990" s="572"/>
      <c r="Z990" s="572"/>
    </row>
    <row r="991" spans="1:26" ht="15.75" hidden="1" customHeight="1">
      <c r="A991" s="572"/>
      <c r="B991" s="572"/>
      <c r="C991" s="572"/>
      <c r="D991" s="572"/>
      <c r="E991" s="572"/>
      <c r="F991" s="572"/>
      <c r="G991" s="572"/>
      <c r="H991" s="572"/>
      <c r="I991" s="572"/>
      <c r="J991" s="572"/>
      <c r="K991" s="572"/>
      <c r="L991" s="572"/>
      <c r="M991" s="572"/>
      <c r="N991" s="572"/>
      <c r="O991" s="572"/>
      <c r="P991" s="572"/>
      <c r="Q991" s="572"/>
      <c r="R991" s="572"/>
      <c r="S991" s="572"/>
      <c r="T991" s="572"/>
      <c r="U991" s="572"/>
      <c r="V991" s="572"/>
      <c r="W991" s="572"/>
      <c r="X991" s="572"/>
      <c r="Y991" s="572"/>
      <c r="Z991" s="572"/>
    </row>
    <row r="992" spans="1:26" ht="15.75" hidden="1" customHeight="1">
      <c r="A992" s="572"/>
      <c r="B992" s="572"/>
      <c r="C992" s="572"/>
      <c r="D992" s="572"/>
      <c r="E992" s="572"/>
      <c r="F992" s="572"/>
      <c r="G992" s="572"/>
      <c r="H992" s="572"/>
      <c r="I992" s="572"/>
      <c r="J992" s="572"/>
      <c r="K992" s="572"/>
      <c r="L992" s="572"/>
      <c r="M992" s="572"/>
      <c r="N992" s="572"/>
      <c r="O992" s="572"/>
      <c r="P992" s="572"/>
      <c r="Q992" s="572"/>
      <c r="R992" s="572"/>
      <c r="S992" s="572"/>
      <c r="T992" s="572"/>
      <c r="U992" s="572"/>
      <c r="V992" s="572"/>
      <c r="W992" s="572"/>
      <c r="X992" s="572"/>
      <c r="Y992" s="572"/>
      <c r="Z992" s="572"/>
    </row>
    <row r="993" spans="1:26" ht="15.75" hidden="1" customHeight="1">
      <c r="A993" s="572"/>
      <c r="B993" s="572"/>
      <c r="C993" s="572"/>
      <c r="D993" s="572"/>
      <c r="E993" s="572"/>
      <c r="F993" s="572"/>
      <c r="G993" s="572"/>
      <c r="H993" s="572"/>
      <c r="I993" s="572"/>
      <c r="J993" s="572"/>
      <c r="K993" s="572"/>
      <c r="L993" s="572"/>
      <c r="M993" s="572"/>
      <c r="N993" s="572"/>
      <c r="O993" s="572"/>
      <c r="P993" s="572"/>
      <c r="Q993" s="572"/>
      <c r="R993" s="572"/>
      <c r="S993" s="572"/>
      <c r="T993" s="572"/>
      <c r="U993" s="572"/>
      <c r="V993" s="572"/>
      <c r="W993" s="572"/>
      <c r="X993" s="572"/>
      <c r="Y993" s="572"/>
      <c r="Z993" s="572"/>
    </row>
    <row r="994" spans="1:26" ht="15.75" hidden="1" customHeight="1">
      <c r="A994" s="572"/>
      <c r="B994" s="572"/>
      <c r="C994" s="572"/>
      <c r="D994" s="572"/>
      <c r="E994" s="572"/>
      <c r="F994" s="572"/>
      <c r="G994" s="572"/>
      <c r="H994" s="572"/>
      <c r="I994" s="572"/>
      <c r="J994" s="572"/>
      <c r="K994" s="572"/>
      <c r="L994" s="572"/>
      <c r="M994" s="572"/>
      <c r="N994" s="572"/>
      <c r="O994" s="572"/>
      <c r="P994" s="572"/>
      <c r="Q994" s="572"/>
      <c r="R994" s="572"/>
      <c r="S994" s="572"/>
      <c r="T994" s="572"/>
      <c r="U994" s="572"/>
      <c r="V994" s="572"/>
      <c r="W994" s="572"/>
      <c r="X994" s="572"/>
      <c r="Y994" s="572"/>
      <c r="Z994" s="572"/>
    </row>
  </sheetData>
  <mergeCells count="7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2:Q22"/>
    <mergeCell ref="R22:R23"/>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B50:C50"/>
    <mergeCell ref="B39:C39"/>
    <mergeCell ref="B40:C40"/>
    <mergeCell ref="B41:C41"/>
    <mergeCell ref="B42:C42"/>
    <mergeCell ref="B43:C43"/>
    <mergeCell ref="B44:C44"/>
    <mergeCell ref="B45:C45"/>
    <mergeCell ref="B46:C46"/>
    <mergeCell ref="B47:C47"/>
    <mergeCell ref="B48:C48"/>
    <mergeCell ref="B49:C49"/>
    <mergeCell ref="B64:H64"/>
    <mergeCell ref="B51:C51"/>
    <mergeCell ref="B52:C52"/>
    <mergeCell ref="B53:C53"/>
    <mergeCell ref="B54:C54"/>
    <mergeCell ref="C56:H56"/>
    <mergeCell ref="C57:H57"/>
    <mergeCell ref="C58:H58"/>
    <mergeCell ref="C59:H59"/>
    <mergeCell ref="C60:H60"/>
    <mergeCell ref="C61:H61"/>
    <mergeCell ref="C62:H62"/>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C3EEE-DB7D-4086-8986-8CE29BE2461E}">
  <sheetPr>
    <tabColor rgb="FF92D050"/>
    <pageSetUpPr fitToPage="1"/>
  </sheetPr>
  <dimension ref="A1:Q67"/>
  <sheetViews>
    <sheetView zoomScale="60" zoomScaleNormal="60" zoomScaleSheetLayoutView="10" workbookViewId="0">
      <selection sqref="A1:D1"/>
    </sheetView>
  </sheetViews>
  <sheetFormatPr baseColWidth="10" defaultColWidth="35.6640625" defaultRowHeight="0" customHeight="1" zeroHeight="1"/>
  <cols>
    <col min="1" max="1" width="15.6640625" style="126" customWidth="1"/>
    <col min="2" max="4" width="35.6640625" style="126"/>
    <col min="5" max="5" width="35.6640625" style="126" customWidth="1"/>
    <col min="6" max="9" width="35.6640625" style="126"/>
    <col min="10" max="11" width="35.6640625" style="127"/>
    <col min="12" max="13" width="35.6640625" style="126"/>
    <col min="14" max="15" width="35.6640625" style="127"/>
    <col min="16" max="16384" width="35.6640625" style="126"/>
  </cols>
  <sheetData>
    <row r="1" spans="1:17" customFormat="1" ht="14.4">
      <c r="A1" s="114"/>
      <c r="B1" s="114"/>
      <c r="C1" s="129"/>
      <c r="D1" s="114"/>
      <c r="E1" s="114"/>
      <c r="F1" s="114"/>
      <c r="G1" s="114"/>
      <c r="H1" s="114"/>
      <c r="I1" s="114"/>
      <c r="J1" s="130"/>
      <c r="K1" s="130"/>
      <c r="L1" s="131"/>
      <c r="M1" s="131"/>
      <c r="N1" s="130"/>
      <c r="O1" s="130"/>
      <c r="P1" s="131"/>
      <c r="Q1" s="131"/>
    </row>
    <row r="2" spans="1:17" ht="15.6">
      <c r="A2" s="61"/>
      <c r="B2" s="62"/>
      <c r="C2" s="63"/>
      <c r="D2" s="61"/>
      <c r="E2" s="61"/>
      <c r="F2" s="61"/>
      <c r="G2" s="61"/>
      <c r="H2" s="61"/>
      <c r="I2" s="61"/>
      <c r="J2" s="64"/>
      <c r="K2" s="65"/>
      <c r="L2" s="66"/>
      <c r="M2" s="66"/>
      <c r="N2" s="64"/>
      <c r="O2" s="64"/>
      <c r="P2" s="66"/>
      <c r="Q2" s="66"/>
    </row>
    <row r="3" spans="1:17" s="66" customFormat="1" ht="20.100000000000001" customHeight="1">
      <c r="B3" s="1002" t="s">
        <v>112</v>
      </c>
      <c r="C3" s="1002"/>
      <c r="D3" s="871" t="s">
        <v>113</v>
      </c>
      <c r="E3" s="871"/>
      <c r="F3" s="871"/>
      <c r="G3" s="871"/>
      <c r="H3" s="871"/>
      <c r="I3" s="67"/>
      <c r="J3" s="64"/>
      <c r="K3" s="65"/>
      <c r="L3" s="68"/>
      <c r="N3" s="64"/>
      <c r="O3" s="64"/>
    </row>
    <row r="4" spans="1:17" s="66" customFormat="1" ht="20.100000000000001" customHeight="1">
      <c r="B4" s="1002" t="s">
        <v>114</v>
      </c>
      <c r="C4" s="1002"/>
      <c r="D4" s="866" t="s">
        <v>511</v>
      </c>
      <c r="E4" s="866"/>
      <c r="F4" s="866"/>
      <c r="G4" s="866"/>
      <c r="H4" s="866"/>
      <c r="I4" s="61"/>
      <c r="J4" s="64"/>
      <c r="K4" s="64"/>
      <c r="N4" s="64"/>
      <c r="O4" s="64"/>
    </row>
    <row r="5" spans="1:17" s="66" customFormat="1" ht="20.100000000000001" customHeight="1">
      <c r="B5" s="1002" t="s">
        <v>116</v>
      </c>
      <c r="C5" s="1002"/>
      <c r="D5" s="1013" t="s">
        <v>512</v>
      </c>
      <c r="E5" s="1013"/>
      <c r="F5" s="1013"/>
      <c r="G5" s="1013"/>
      <c r="H5" s="1013"/>
      <c r="I5" s="61"/>
      <c r="J5" s="64"/>
      <c r="K5" s="64"/>
      <c r="N5" s="69"/>
      <c r="O5" s="64"/>
    </row>
    <row r="6" spans="1:17" s="66" customFormat="1" ht="20.100000000000001" customHeight="1">
      <c r="B6" s="1002" t="s">
        <v>118</v>
      </c>
      <c r="C6" s="1002"/>
      <c r="D6" s="75" t="s">
        <v>513</v>
      </c>
      <c r="E6" s="75"/>
      <c r="F6" s="75"/>
      <c r="G6" s="75"/>
      <c r="H6" s="75"/>
      <c r="I6" s="70"/>
      <c r="J6" s="71"/>
      <c r="K6" s="71"/>
      <c r="L6" s="72"/>
      <c r="N6" s="69"/>
      <c r="O6" s="64"/>
    </row>
    <row r="7" spans="1:17" s="66" customFormat="1" ht="20.100000000000001" customHeight="1">
      <c r="B7" s="1002" t="s">
        <v>120</v>
      </c>
      <c r="C7" s="1002"/>
      <c r="D7" s="1010" t="s">
        <v>514</v>
      </c>
      <c r="E7" s="1011"/>
      <c r="F7" s="1011"/>
      <c r="G7" s="1011"/>
      <c r="H7" s="1012"/>
      <c r="I7" s="70"/>
      <c r="J7" s="71"/>
      <c r="K7" s="71"/>
      <c r="L7" s="72"/>
      <c r="N7" s="69"/>
      <c r="O7" s="64"/>
    </row>
    <row r="8" spans="1:17" s="66" customFormat="1" ht="20.100000000000001" customHeight="1">
      <c r="B8" s="1002" t="s">
        <v>122</v>
      </c>
      <c r="C8" s="1002"/>
      <c r="D8" s="1010" t="s">
        <v>515</v>
      </c>
      <c r="E8" s="1011"/>
      <c r="F8" s="1011"/>
      <c r="G8" s="1011"/>
      <c r="H8" s="1012"/>
      <c r="I8" s="70"/>
      <c r="J8" s="71"/>
      <c r="K8" s="71"/>
      <c r="L8" s="72"/>
      <c r="N8" s="64"/>
      <c r="O8" s="64"/>
    </row>
    <row r="9" spans="1:17" s="66" customFormat="1" ht="20.100000000000001" customHeight="1">
      <c r="B9" s="1002" t="s">
        <v>124</v>
      </c>
      <c r="C9" s="1002"/>
      <c r="D9" s="1010" t="s">
        <v>516</v>
      </c>
      <c r="E9" s="1011"/>
      <c r="F9" s="1011"/>
      <c r="G9" s="1011"/>
      <c r="H9" s="1012"/>
      <c r="I9" s="73"/>
      <c r="J9" s="74"/>
      <c r="K9" s="74"/>
      <c r="L9" s="75"/>
      <c r="M9" s="75"/>
      <c r="N9" s="74"/>
      <c r="O9" s="64"/>
    </row>
    <row r="10" spans="1:17" s="66" customFormat="1" ht="49.5" customHeight="1">
      <c r="A10" s="1006" t="s">
        <v>126</v>
      </c>
      <c r="B10" s="1002" t="s">
        <v>127</v>
      </c>
      <c r="C10" s="1002"/>
      <c r="D10" s="866" t="s">
        <v>4392</v>
      </c>
      <c r="E10" s="869"/>
      <c r="F10" s="869"/>
      <c r="G10" s="869"/>
      <c r="H10" s="870"/>
      <c r="I10" s="73"/>
      <c r="J10" s="74"/>
      <c r="K10" s="74"/>
      <c r="L10" s="75"/>
      <c r="M10" s="75"/>
      <c r="N10" s="74"/>
      <c r="O10" s="123"/>
      <c r="P10" s="76"/>
    </row>
    <row r="11" spans="1:17" s="66" customFormat="1" ht="50.1" customHeight="1">
      <c r="A11" s="1006"/>
      <c r="B11" s="1002" t="s">
        <v>128</v>
      </c>
      <c r="C11" s="1002"/>
      <c r="D11" s="860" t="s">
        <v>4419</v>
      </c>
      <c r="E11" s="861"/>
      <c r="F11" s="861"/>
      <c r="G11" s="861"/>
      <c r="H11" s="862"/>
      <c r="I11" s="73"/>
      <c r="J11" s="74"/>
      <c r="K11" s="74"/>
      <c r="L11" s="75"/>
      <c r="M11" s="75"/>
      <c r="N11" s="74"/>
      <c r="O11" s="64"/>
    </row>
    <row r="12" spans="1:17" s="66" customFormat="1" ht="50.1" customHeight="1">
      <c r="A12" s="1006" t="s">
        <v>129</v>
      </c>
      <c r="B12" s="1002" t="s">
        <v>130</v>
      </c>
      <c r="C12" s="1002"/>
      <c r="D12" s="860" t="s">
        <v>4390</v>
      </c>
      <c r="E12" s="861"/>
      <c r="F12" s="861"/>
      <c r="G12" s="861"/>
      <c r="H12" s="862"/>
      <c r="I12" s="73"/>
      <c r="J12" s="74"/>
      <c r="K12" s="74"/>
      <c r="L12" s="75"/>
      <c r="M12" s="75"/>
      <c r="N12" s="74"/>
      <c r="O12" s="64"/>
    </row>
    <row r="13" spans="1:17" s="66" customFormat="1" ht="70.5" customHeight="1">
      <c r="A13" s="1006"/>
      <c r="B13" s="1002" t="s">
        <v>131</v>
      </c>
      <c r="C13" s="1002"/>
      <c r="D13" s="860" t="s">
        <v>4391</v>
      </c>
      <c r="E13" s="861"/>
      <c r="F13" s="861"/>
      <c r="G13" s="861"/>
      <c r="H13" s="862"/>
      <c r="I13" s="73"/>
      <c r="J13" s="74"/>
      <c r="K13" s="74"/>
      <c r="L13" s="75"/>
      <c r="M13" s="75"/>
      <c r="N13" s="74"/>
      <c r="O13" s="64"/>
    </row>
    <row r="14" spans="1:17" s="66" customFormat="1" ht="50.1" customHeight="1">
      <c r="A14" s="1006" t="s">
        <v>471</v>
      </c>
      <c r="B14" s="1002" t="s">
        <v>517</v>
      </c>
      <c r="C14" s="1002"/>
      <c r="D14" s="866" t="s">
        <v>4266</v>
      </c>
      <c r="E14" s="867"/>
      <c r="F14" s="867"/>
      <c r="G14" s="867"/>
      <c r="H14" s="868"/>
      <c r="I14" s="73"/>
      <c r="J14" s="74"/>
      <c r="K14" s="74"/>
      <c r="L14" s="75"/>
      <c r="M14" s="75"/>
      <c r="N14" s="74"/>
      <c r="O14" s="64"/>
    </row>
    <row r="15" spans="1:17" s="66" customFormat="1" ht="50.1" customHeight="1">
      <c r="A15" s="1006"/>
      <c r="B15" s="1002" t="s">
        <v>518</v>
      </c>
      <c r="C15" s="1002"/>
      <c r="D15" s="866" t="s">
        <v>4267</v>
      </c>
      <c r="E15" s="867"/>
      <c r="F15" s="867"/>
      <c r="G15" s="867"/>
      <c r="H15" s="868"/>
      <c r="I15" s="73"/>
      <c r="J15" s="74"/>
      <c r="K15" s="74"/>
      <c r="L15" s="75"/>
      <c r="M15" s="75"/>
      <c r="N15" s="74"/>
      <c r="O15" s="64"/>
    </row>
    <row r="16" spans="1:17" s="66" customFormat="1" ht="50.1" customHeight="1">
      <c r="A16" s="1006"/>
      <c r="B16" s="1005" t="s">
        <v>519</v>
      </c>
      <c r="C16" s="1007"/>
      <c r="D16" s="860" t="s">
        <v>1</v>
      </c>
      <c r="E16" s="861"/>
      <c r="F16" s="861"/>
      <c r="G16" s="861"/>
      <c r="H16" s="862"/>
      <c r="I16" s="73"/>
      <c r="J16" s="74"/>
      <c r="K16" s="74"/>
      <c r="L16" s="75"/>
      <c r="M16" s="75"/>
      <c r="N16" s="74"/>
      <c r="O16" s="64"/>
    </row>
    <row r="17" spans="1:17" s="66" customFormat="1" ht="49.5" customHeight="1">
      <c r="A17" s="1006"/>
      <c r="B17" s="1002" t="s">
        <v>520</v>
      </c>
      <c r="C17" s="1002"/>
      <c r="D17" s="860" t="s">
        <v>4268</v>
      </c>
      <c r="E17" s="861"/>
      <c r="F17" s="861"/>
      <c r="G17" s="861"/>
      <c r="H17" s="862"/>
      <c r="I17" s="132"/>
      <c r="J17" s="133"/>
      <c r="K17" s="133"/>
      <c r="L17" s="132"/>
      <c r="M17" s="132"/>
      <c r="N17" s="133"/>
      <c r="O17" s="133"/>
      <c r="P17" s="132"/>
      <c r="Q17" s="132"/>
    </row>
    <row r="18" spans="1:17" s="66" customFormat="1" ht="15.6">
      <c r="A18" s="61"/>
      <c r="B18" s="77"/>
      <c r="C18" s="77"/>
      <c r="D18" s="61"/>
      <c r="E18" s="61"/>
      <c r="F18" s="61"/>
      <c r="G18" s="61"/>
      <c r="H18" s="61"/>
      <c r="I18" s="61"/>
      <c r="J18" s="64"/>
      <c r="K18" s="64"/>
      <c r="N18" s="64"/>
      <c r="O18" s="78"/>
    </row>
    <row r="19" spans="1:17" s="66" customFormat="1" ht="50.1" customHeight="1">
      <c r="A19" s="61"/>
      <c r="B19" s="1008" t="s">
        <v>137</v>
      </c>
      <c r="C19" s="1008"/>
      <c r="D19" s="79">
        <v>147870029.72999996</v>
      </c>
      <c r="E19" s="849" t="s">
        <v>4554</v>
      </c>
      <c r="F19" s="850"/>
      <c r="G19" s="850"/>
      <c r="H19" s="851"/>
      <c r="I19" s="61"/>
      <c r="J19" s="64"/>
      <c r="K19" s="64"/>
      <c r="N19" s="64"/>
      <c r="O19" s="78"/>
    </row>
    <row r="20" spans="1:17" s="66" customFormat="1" ht="15.6">
      <c r="A20" s="61"/>
      <c r="B20" s="77"/>
      <c r="C20" s="77"/>
      <c r="D20" s="61"/>
      <c r="E20" s="61"/>
      <c r="F20" s="61"/>
      <c r="G20" s="61"/>
      <c r="H20" s="61"/>
      <c r="I20" s="61"/>
      <c r="J20" s="64"/>
      <c r="K20" s="64"/>
      <c r="N20" s="64"/>
      <c r="O20" s="64"/>
    </row>
    <row r="21" spans="1:17" ht="50.1" customHeight="1">
      <c r="A21" s="61"/>
      <c r="B21" s="1009" t="s">
        <v>138</v>
      </c>
      <c r="C21" s="1009"/>
      <c r="D21" s="1009"/>
      <c r="E21" s="1009"/>
      <c r="F21" s="1009"/>
      <c r="G21" s="1009"/>
      <c r="H21" s="1009"/>
      <c r="I21" s="1009"/>
      <c r="J21" s="1009"/>
      <c r="K21" s="1009"/>
      <c r="L21" s="1009"/>
      <c r="M21" s="1009"/>
      <c r="N21" s="1009"/>
      <c r="O21" s="1009"/>
      <c r="P21" s="1009"/>
      <c r="Q21" s="1009"/>
    </row>
    <row r="22" spans="1:17" ht="50.1" customHeight="1">
      <c r="A22" s="61"/>
      <c r="B22" s="1002"/>
      <c r="C22" s="1002"/>
      <c r="D22" s="139" t="s">
        <v>140</v>
      </c>
      <c r="E22" s="139" t="s">
        <v>141</v>
      </c>
      <c r="F22" s="139" t="s">
        <v>142</v>
      </c>
      <c r="G22" s="139" t="s">
        <v>143</v>
      </c>
      <c r="H22" s="139" t="s">
        <v>144</v>
      </c>
      <c r="I22" s="139" t="s">
        <v>145</v>
      </c>
      <c r="J22" s="140" t="s">
        <v>146</v>
      </c>
      <c r="K22" s="140" t="s">
        <v>147</v>
      </c>
      <c r="L22" s="139" t="s">
        <v>148</v>
      </c>
      <c r="M22" s="139" t="s">
        <v>149</v>
      </c>
      <c r="N22" s="140" t="s">
        <v>150</v>
      </c>
      <c r="O22" s="140" t="s">
        <v>151</v>
      </c>
      <c r="P22" s="139" t="s">
        <v>152</v>
      </c>
      <c r="Q22" s="139" t="s">
        <v>153</v>
      </c>
    </row>
    <row r="23" spans="1:17" s="68" customFormat="1" ht="150.6" customHeight="1">
      <c r="A23" s="136">
        <v>1</v>
      </c>
      <c r="B23" s="1002" t="s">
        <v>154</v>
      </c>
      <c r="C23" s="1005"/>
      <c r="D23" s="83" t="s">
        <v>521</v>
      </c>
      <c r="E23" s="83" t="s">
        <v>522</v>
      </c>
      <c r="F23" s="83" t="s">
        <v>523</v>
      </c>
      <c r="G23" s="83" t="s">
        <v>158</v>
      </c>
      <c r="H23" s="83" t="s">
        <v>159</v>
      </c>
      <c r="I23" s="83" t="s">
        <v>524</v>
      </c>
      <c r="J23" s="85">
        <v>95200</v>
      </c>
      <c r="K23" s="85">
        <v>95200</v>
      </c>
      <c r="L23" s="83" t="s">
        <v>161</v>
      </c>
      <c r="M23" s="83" t="s">
        <v>162</v>
      </c>
      <c r="N23" s="85">
        <v>100</v>
      </c>
      <c r="O23" s="85">
        <v>90000</v>
      </c>
      <c r="P23" s="83" t="s">
        <v>525</v>
      </c>
      <c r="Q23" s="83"/>
    </row>
    <row r="24" spans="1:17" s="68" customFormat="1" ht="150" customHeight="1">
      <c r="A24" s="136">
        <v>1</v>
      </c>
      <c r="B24" s="1002" t="s">
        <v>164</v>
      </c>
      <c r="C24" s="1005"/>
      <c r="D24" s="83" t="s">
        <v>526</v>
      </c>
      <c r="E24" s="83" t="s">
        <v>527</v>
      </c>
      <c r="F24" s="83" t="s">
        <v>528</v>
      </c>
      <c r="G24" s="83" t="s">
        <v>158</v>
      </c>
      <c r="H24" s="83" t="s">
        <v>159</v>
      </c>
      <c r="I24" s="83" t="s">
        <v>529</v>
      </c>
      <c r="J24" s="85">
        <v>95200</v>
      </c>
      <c r="K24" s="141">
        <v>95200</v>
      </c>
      <c r="L24" s="83" t="s">
        <v>476</v>
      </c>
      <c r="M24" s="83" t="s">
        <v>162</v>
      </c>
      <c r="N24" s="85">
        <v>100</v>
      </c>
      <c r="O24" s="141">
        <v>90000</v>
      </c>
      <c r="P24" s="83" t="s">
        <v>525</v>
      </c>
      <c r="Q24" s="83" t="s">
        <v>530</v>
      </c>
    </row>
    <row r="25" spans="1:17" s="68" customFormat="1" ht="150" customHeight="1">
      <c r="A25" s="136">
        <v>1</v>
      </c>
      <c r="B25" s="1002" t="s">
        <v>171</v>
      </c>
      <c r="C25" s="1005"/>
      <c r="D25" s="83" t="s">
        <v>531</v>
      </c>
      <c r="E25" s="83" t="s">
        <v>532</v>
      </c>
      <c r="F25" s="83" t="s">
        <v>533</v>
      </c>
      <c r="G25" s="83" t="s">
        <v>158</v>
      </c>
      <c r="H25" s="83" t="s">
        <v>175</v>
      </c>
      <c r="I25" s="83" t="s">
        <v>534</v>
      </c>
      <c r="J25" s="142">
        <v>81000</v>
      </c>
      <c r="K25" s="143">
        <v>4</v>
      </c>
      <c r="L25" s="83" t="s">
        <v>177</v>
      </c>
      <c r="M25" s="83" t="s">
        <v>535</v>
      </c>
      <c r="N25" s="85">
        <v>27200</v>
      </c>
      <c r="O25" s="143">
        <v>800000</v>
      </c>
      <c r="P25" s="83" t="s">
        <v>525</v>
      </c>
      <c r="Q25" s="83" t="s">
        <v>536</v>
      </c>
    </row>
    <row r="26" spans="1:17" s="68" customFormat="1" ht="150" customHeight="1">
      <c r="A26" s="136">
        <v>1</v>
      </c>
      <c r="B26" s="1002" t="s">
        <v>181</v>
      </c>
      <c r="C26" s="1005"/>
      <c r="D26" s="83" t="s">
        <v>537</v>
      </c>
      <c r="E26" s="83" t="s">
        <v>538</v>
      </c>
      <c r="F26" s="83" t="s">
        <v>539</v>
      </c>
      <c r="G26" s="83" t="s">
        <v>158</v>
      </c>
      <c r="H26" s="83" t="s">
        <v>175</v>
      </c>
      <c r="I26" s="83" t="s">
        <v>540</v>
      </c>
      <c r="J26" s="142">
        <v>25000</v>
      </c>
      <c r="K26" s="143">
        <v>81000</v>
      </c>
      <c r="L26" s="83" t="s">
        <v>177</v>
      </c>
      <c r="M26" s="83" t="s">
        <v>162</v>
      </c>
      <c r="N26" s="85">
        <v>24.35</v>
      </c>
      <c r="O26" s="143">
        <v>24500</v>
      </c>
      <c r="P26" s="83" t="s">
        <v>525</v>
      </c>
      <c r="Q26" s="83" t="s">
        <v>541</v>
      </c>
    </row>
    <row r="27" spans="1:17" s="68" customFormat="1" ht="150" customHeight="1">
      <c r="A27" s="136">
        <v>1</v>
      </c>
      <c r="B27" s="1002" t="s">
        <v>188</v>
      </c>
      <c r="C27" s="1005"/>
      <c r="D27" s="83" t="s">
        <v>542</v>
      </c>
      <c r="E27" s="83" t="s">
        <v>543</v>
      </c>
      <c r="F27" s="83" t="s">
        <v>544</v>
      </c>
      <c r="G27" s="83" t="s">
        <v>158</v>
      </c>
      <c r="H27" s="83" t="s">
        <v>175</v>
      </c>
      <c r="I27" s="83" t="s">
        <v>545</v>
      </c>
      <c r="J27" s="142">
        <v>28500</v>
      </c>
      <c r="K27" s="143">
        <v>81000</v>
      </c>
      <c r="L27" s="83" t="s">
        <v>177</v>
      </c>
      <c r="M27" s="83" t="s">
        <v>162</v>
      </c>
      <c r="N27" s="85">
        <v>25.55</v>
      </c>
      <c r="O27" s="143">
        <v>28000</v>
      </c>
      <c r="P27" s="83" t="s">
        <v>525</v>
      </c>
      <c r="Q27" s="83" t="s">
        <v>541</v>
      </c>
    </row>
    <row r="28" spans="1:17" s="68" customFormat="1" ht="150" customHeight="1">
      <c r="A28" s="136">
        <v>1</v>
      </c>
      <c r="B28" s="1002" t="s">
        <v>195</v>
      </c>
      <c r="C28" s="1005"/>
      <c r="D28" s="83" t="s">
        <v>546</v>
      </c>
      <c r="E28" s="83" t="s">
        <v>547</v>
      </c>
      <c r="F28" s="83" t="s">
        <v>548</v>
      </c>
      <c r="G28" s="83" t="s">
        <v>158</v>
      </c>
      <c r="H28" s="83" t="s">
        <v>175</v>
      </c>
      <c r="I28" s="83" t="s">
        <v>549</v>
      </c>
      <c r="J28" s="142">
        <v>30000</v>
      </c>
      <c r="K28" s="143">
        <v>81000</v>
      </c>
      <c r="L28" s="83" t="s">
        <v>177</v>
      </c>
      <c r="M28" s="83" t="s">
        <v>162</v>
      </c>
      <c r="N28" s="85">
        <v>50.09</v>
      </c>
      <c r="O28" s="143">
        <v>29000</v>
      </c>
      <c r="P28" s="83" t="s">
        <v>525</v>
      </c>
      <c r="Q28" s="83" t="s">
        <v>541</v>
      </c>
    </row>
    <row r="29" spans="1:17" s="68" customFormat="1" ht="150" customHeight="1">
      <c r="A29" s="136">
        <v>1</v>
      </c>
      <c r="B29" s="1002" t="s">
        <v>550</v>
      </c>
      <c r="C29" s="1005"/>
      <c r="D29" s="144" t="s">
        <v>551</v>
      </c>
      <c r="E29" s="144" t="s">
        <v>552</v>
      </c>
      <c r="F29" s="83" t="s">
        <v>553</v>
      </c>
      <c r="G29" s="83" t="s">
        <v>158</v>
      </c>
      <c r="H29" s="83" t="s">
        <v>175</v>
      </c>
      <c r="I29" s="111" t="s">
        <v>554</v>
      </c>
      <c r="J29" s="142">
        <v>130000</v>
      </c>
      <c r="K29" s="143">
        <v>130000</v>
      </c>
      <c r="L29" s="83" t="s">
        <v>177</v>
      </c>
      <c r="M29" s="83" t="s">
        <v>162</v>
      </c>
      <c r="N29" s="145">
        <v>56.91</v>
      </c>
      <c r="O29" s="146">
        <v>130000</v>
      </c>
      <c r="P29" s="83" t="s">
        <v>525</v>
      </c>
      <c r="Q29" s="83" t="s">
        <v>555</v>
      </c>
    </row>
    <row r="30" spans="1:17" s="68" customFormat="1" ht="150" customHeight="1">
      <c r="A30" s="136">
        <v>1</v>
      </c>
      <c r="B30" s="1002" t="s">
        <v>201</v>
      </c>
      <c r="C30" s="1005"/>
      <c r="D30" s="83" t="s">
        <v>556</v>
      </c>
      <c r="E30" s="83" t="s">
        <v>557</v>
      </c>
      <c r="F30" s="83" t="s">
        <v>558</v>
      </c>
      <c r="G30" s="83" t="s">
        <v>158</v>
      </c>
      <c r="H30" s="83" t="s">
        <v>175</v>
      </c>
      <c r="I30" s="83" t="s">
        <v>559</v>
      </c>
      <c r="J30" s="142">
        <v>150000</v>
      </c>
      <c r="K30" s="142">
        <v>150000</v>
      </c>
      <c r="L30" s="83" t="s">
        <v>177</v>
      </c>
      <c r="M30" s="147" t="s">
        <v>162</v>
      </c>
      <c r="N30" s="83" t="s">
        <v>560</v>
      </c>
      <c r="O30" s="83">
        <v>145000</v>
      </c>
      <c r="P30" s="148" t="s">
        <v>561</v>
      </c>
      <c r="Q30" s="83" t="s">
        <v>562</v>
      </c>
    </row>
    <row r="31" spans="1:17" s="68" customFormat="1" ht="150" customHeight="1">
      <c r="A31" s="136">
        <v>1</v>
      </c>
      <c r="B31" s="1002" t="s">
        <v>207</v>
      </c>
      <c r="C31" s="1005"/>
      <c r="D31" s="83" t="s">
        <v>563</v>
      </c>
      <c r="E31" s="83" t="s">
        <v>564</v>
      </c>
      <c r="F31" s="83" t="s">
        <v>565</v>
      </c>
      <c r="G31" s="83" t="s">
        <v>158</v>
      </c>
      <c r="H31" s="83" t="s">
        <v>175</v>
      </c>
      <c r="I31" s="83" t="s">
        <v>566</v>
      </c>
      <c r="J31" s="142">
        <v>11000</v>
      </c>
      <c r="K31" s="143">
        <v>11000</v>
      </c>
      <c r="L31" s="83" t="s">
        <v>177</v>
      </c>
      <c r="M31" s="83" t="s">
        <v>162</v>
      </c>
      <c r="N31" s="143">
        <v>100</v>
      </c>
      <c r="O31" s="143">
        <v>14500</v>
      </c>
      <c r="P31" s="83" t="s">
        <v>567</v>
      </c>
      <c r="Q31" s="83" t="s">
        <v>568</v>
      </c>
    </row>
    <row r="32" spans="1:17" s="68" customFormat="1" ht="151.5" customHeight="1">
      <c r="A32" s="136">
        <v>1</v>
      </c>
      <c r="B32" s="1002" t="s">
        <v>214</v>
      </c>
      <c r="C32" s="1005"/>
      <c r="D32" s="83" t="s">
        <v>569</v>
      </c>
      <c r="E32" s="83" t="s">
        <v>570</v>
      </c>
      <c r="F32" s="83" t="s">
        <v>571</v>
      </c>
      <c r="G32" s="83" t="s">
        <v>158</v>
      </c>
      <c r="H32" s="83" t="s">
        <v>175</v>
      </c>
      <c r="I32" s="83" t="s">
        <v>572</v>
      </c>
      <c r="J32" s="85">
        <v>1300</v>
      </c>
      <c r="K32" s="85">
        <v>1300</v>
      </c>
      <c r="L32" s="83" t="s">
        <v>177</v>
      </c>
      <c r="M32" s="83" t="s">
        <v>162</v>
      </c>
      <c r="N32" s="85">
        <v>100</v>
      </c>
      <c r="O32" s="85">
        <v>1250</v>
      </c>
      <c r="P32" s="83" t="s">
        <v>567</v>
      </c>
      <c r="Q32" s="83" t="s">
        <v>573</v>
      </c>
    </row>
    <row r="33" spans="1:17" s="68" customFormat="1" ht="151.5" customHeight="1">
      <c r="A33" s="136">
        <v>1</v>
      </c>
      <c r="B33" s="1002" t="s">
        <v>220</v>
      </c>
      <c r="C33" s="1005"/>
      <c r="D33" s="83" t="s">
        <v>574</v>
      </c>
      <c r="E33" s="83" t="s">
        <v>575</v>
      </c>
      <c r="F33" s="83" t="s">
        <v>576</v>
      </c>
      <c r="G33" s="83" t="s">
        <v>158</v>
      </c>
      <c r="H33" s="83" t="s">
        <v>175</v>
      </c>
      <c r="I33" s="83" t="s">
        <v>577</v>
      </c>
      <c r="J33" s="85">
        <v>12</v>
      </c>
      <c r="K33" s="85">
        <v>12</v>
      </c>
      <c r="L33" s="83" t="s">
        <v>177</v>
      </c>
      <c r="M33" s="83" t="s">
        <v>162</v>
      </c>
      <c r="N33" s="85">
        <v>100</v>
      </c>
      <c r="O33" s="85">
        <v>12</v>
      </c>
      <c r="P33" s="83" t="s">
        <v>567</v>
      </c>
      <c r="Q33" s="83" t="s">
        <v>578</v>
      </c>
    </row>
    <row r="34" spans="1:17" s="68" customFormat="1" ht="151.5" customHeight="1">
      <c r="A34" s="136">
        <v>1</v>
      </c>
      <c r="B34" s="1002" t="s">
        <v>226</v>
      </c>
      <c r="C34" s="1005"/>
      <c r="D34" s="111" t="s">
        <v>579</v>
      </c>
      <c r="E34" s="111" t="s">
        <v>580</v>
      </c>
      <c r="F34" s="111" t="s">
        <v>544</v>
      </c>
      <c r="G34" s="111" t="s">
        <v>158</v>
      </c>
      <c r="H34" s="111" t="s">
        <v>175</v>
      </c>
      <c r="I34" s="111" t="s">
        <v>581</v>
      </c>
      <c r="J34" s="85">
        <v>14200</v>
      </c>
      <c r="K34" s="85">
        <v>92500</v>
      </c>
      <c r="L34" s="111" t="s">
        <v>177</v>
      </c>
      <c r="M34" s="111" t="s">
        <v>162</v>
      </c>
      <c r="N34" s="85">
        <v>11.54</v>
      </c>
      <c r="O34" s="85">
        <v>14200</v>
      </c>
      <c r="P34" s="111" t="s">
        <v>525</v>
      </c>
      <c r="Q34" s="111" t="s">
        <v>582</v>
      </c>
    </row>
    <row r="35" spans="1:17" s="68" customFormat="1" ht="151.5" customHeight="1">
      <c r="A35" s="136">
        <v>1</v>
      </c>
      <c r="B35" s="1002" t="s">
        <v>583</v>
      </c>
      <c r="C35" s="1005"/>
      <c r="D35" s="83" t="s">
        <v>584</v>
      </c>
      <c r="E35" s="83" t="s">
        <v>585</v>
      </c>
      <c r="F35" s="83" t="s">
        <v>576</v>
      </c>
      <c r="G35" s="83" t="s">
        <v>158</v>
      </c>
      <c r="H35" s="83" t="s">
        <v>175</v>
      </c>
      <c r="I35" s="83" t="s">
        <v>586</v>
      </c>
      <c r="J35" s="85">
        <v>12</v>
      </c>
      <c r="K35" s="85">
        <v>12</v>
      </c>
      <c r="L35" s="83" t="s">
        <v>177</v>
      </c>
      <c r="M35" s="83" t="s">
        <v>162</v>
      </c>
      <c r="N35" s="85">
        <v>100</v>
      </c>
      <c r="O35" s="85">
        <v>12</v>
      </c>
      <c r="P35" s="83" t="s">
        <v>587</v>
      </c>
      <c r="Q35" s="83" t="s">
        <v>578</v>
      </c>
    </row>
    <row r="36" spans="1:17" s="68" customFormat="1" ht="151.5" customHeight="1">
      <c r="A36" s="136">
        <v>1</v>
      </c>
      <c r="B36" s="1004" t="s">
        <v>233</v>
      </c>
      <c r="C36" s="1004"/>
      <c r="D36" s="149" t="s">
        <v>588</v>
      </c>
      <c r="E36" s="149" t="s">
        <v>589</v>
      </c>
      <c r="F36" s="83" t="s">
        <v>590</v>
      </c>
      <c r="G36" s="83" t="s">
        <v>591</v>
      </c>
      <c r="H36" s="83" t="s">
        <v>175</v>
      </c>
      <c r="I36" s="111" t="s">
        <v>592</v>
      </c>
      <c r="J36" s="85">
        <v>381153</v>
      </c>
      <c r="K36" s="85">
        <v>381153</v>
      </c>
      <c r="L36" s="83" t="s">
        <v>476</v>
      </c>
      <c r="M36" s="83" t="s">
        <v>162</v>
      </c>
      <c r="N36" s="85">
        <v>100</v>
      </c>
      <c r="O36" s="85">
        <v>350000</v>
      </c>
      <c r="P36" s="83" t="s">
        <v>525</v>
      </c>
      <c r="Q36" s="83" t="s">
        <v>593</v>
      </c>
    </row>
    <row r="37" spans="1:17" s="68" customFormat="1" ht="151.5" customHeight="1">
      <c r="A37" s="136">
        <v>1</v>
      </c>
      <c r="B37" s="1002" t="s">
        <v>239</v>
      </c>
      <c r="C37" s="1002"/>
      <c r="D37" s="83" t="s">
        <v>594</v>
      </c>
      <c r="E37" s="83" t="s">
        <v>595</v>
      </c>
      <c r="F37" s="83" t="s">
        <v>596</v>
      </c>
      <c r="G37" s="83" t="s">
        <v>591</v>
      </c>
      <c r="H37" s="83" t="s">
        <v>175</v>
      </c>
      <c r="I37" s="83" t="s">
        <v>597</v>
      </c>
      <c r="J37" s="145">
        <v>3</v>
      </c>
      <c r="K37" s="145">
        <v>3</v>
      </c>
      <c r="L37" s="83" t="s">
        <v>177</v>
      </c>
      <c r="M37" s="83" t="s">
        <v>162</v>
      </c>
      <c r="N37" s="145">
        <v>100</v>
      </c>
      <c r="O37" s="145">
        <v>3</v>
      </c>
      <c r="P37" s="83" t="s">
        <v>587</v>
      </c>
      <c r="Q37" s="83" t="s">
        <v>598</v>
      </c>
    </row>
    <row r="38" spans="1:17" s="68" customFormat="1" ht="151.5" customHeight="1">
      <c r="A38" s="136">
        <v>1</v>
      </c>
      <c r="B38" s="1002" t="s">
        <v>245</v>
      </c>
      <c r="C38" s="1002"/>
      <c r="D38" s="111" t="s">
        <v>599</v>
      </c>
      <c r="E38" s="83" t="s">
        <v>600</v>
      </c>
      <c r="F38" s="83" t="s">
        <v>601</v>
      </c>
      <c r="G38" s="111" t="s">
        <v>591</v>
      </c>
      <c r="H38" s="111" t="s">
        <v>175</v>
      </c>
      <c r="I38" s="111" t="s">
        <v>602</v>
      </c>
      <c r="J38" s="85">
        <v>380000</v>
      </c>
      <c r="K38" s="85">
        <v>380000</v>
      </c>
      <c r="L38" s="111" t="s">
        <v>177</v>
      </c>
      <c r="M38" s="111" t="s">
        <v>162</v>
      </c>
      <c r="N38" s="85">
        <v>100</v>
      </c>
      <c r="O38" s="85">
        <v>370000</v>
      </c>
      <c r="P38" s="111" t="s">
        <v>603</v>
      </c>
      <c r="Q38" s="111" t="s">
        <v>604</v>
      </c>
    </row>
    <row r="39" spans="1:17" s="68" customFormat="1" ht="151.5" customHeight="1">
      <c r="A39" s="136">
        <v>1</v>
      </c>
      <c r="B39" s="1002" t="s">
        <v>251</v>
      </c>
      <c r="C39" s="1002"/>
      <c r="D39" s="111" t="s">
        <v>605</v>
      </c>
      <c r="E39" s="83" t="s">
        <v>606</v>
      </c>
      <c r="F39" s="83" t="s">
        <v>607</v>
      </c>
      <c r="G39" s="111" t="s">
        <v>591</v>
      </c>
      <c r="H39" s="111" t="s">
        <v>175</v>
      </c>
      <c r="I39" s="111" t="s">
        <v>608</v>
      </c>
      <c r="J39" s="85">
        <v>550</v>
      </c>
      <c r="K39" s="85">
        <v>550</v>
      </c>
      <c r="L39" s="111" t="s">
        <v>161</v>
      </c>
      <c r="M39" s="111" t="s">
        <v>162</v>
      </c>
      <c r="N39" s="85">
        <v>100</v>
      </c>
      <c r="O39" s="85">
        <v>471</v>
      </c>
      <c r="P39" s="111" t="s">
        <v>609</v>
      </c>
      <c r="Q39" s="111" t="s">
        <v>610</v>
      </c>
    </row>
    <row r="40" spans="1:17" s="68" customFormat="1" ht="151.5" customHeight="1">
      <c r="A40" s="136">
        <v>1</v>
      </c>
      <c r="B40" s="1002" t="s">
        <v>611</v>
      </c>
      <c r="C40" s="1002"/>
      <c r="D40" s="111" t="s">
        <v>612</v>
      </c>
      <c r="E40" s="83" t="s">
        <v>613</v>
      </c>
      <c r="F40" s="83" t="s">
        <v>614</v>
      </c>
      <c r="G40" s="111" t="s">
        <v>591</v>
      </c>
      <c r="H40" s="111" t="s">
        <v>175</v>
      </c>
      <c r="I40" s="111" t="s">
        <v>615</v>
      </c>
      <c r="J40" s="85">
        <v>750</v>
      </c>
      <c r="K40" s="85">
        <v>750</v>
      </c>
      <c r="L40" s="111" t="s">
        <v>161</v>
      </c>
      <c r="M40" s="111" t="s">
        <v>162</v>
      </c>
      <c r="N40" s="85">
        <v>100</v>
      </c>
      <c r="O40" s="85">
        <v>726</v>
      </c>
      <c r="P40" s="111" t="s">
        <v>616</v>
      </c>
      <c r="Q40" s="111" t="s">
        <v>617</v>
      </c>
    </row>
    <row r="41" spans="1:17" s="68" customFormat="1" ht="151.5" customHeight="1">
      <c r="A41" s="136">
        <v>1</v>
      </c>
      <c r="B41" s="1002" t="s">
        <v>618</v>
      </c>
      <c r="C41" s="1002"/>
      <c r="D41" s="111" t="s">
        <v>619</v>
      </c>
      <c r="E41" s="111" t="s">
        <v>620</v>
      </c>
      <c r="F41" s="111" t="s">
        <v>621</v>
      </c>
      <c r="G41" s="111" t="s">
        <v>158</v>
      </c>
      <c r="H41" s="111" t="s">
        <v>175</v>
      </c>
      <c r="I41" s="111" t="s">
        <v>622</v>
      </c>
      <c r="J41" s="85">
        <v>169</v>
      </c>
      <c r="K41" s="85">
        <v>169</v>
      </c>
      <c r="L41" s="111" t="s">
        <v>476</v>
      </c>
      <c r="M41" s="111" t="s">
        <v>162</v>
      </c>
      <c r="N41" s="85">
        <v>100</v>
      </c>
      <c r="O41" s="124">
        <v>169</v>
      </c>
      <c r="P41" s="111" t="s">
        <v>623</v>
      </c>
      <c r="Q41" s="111" t="s">
        <v>624</v>
      </c>
    </row>
    <row r="42" spans="1:17" s="68" customFormat="1" ht="151.5" customHeight="1">
      <c r="A42" s="136">
        <v>1</v>
      </c>
      <c r="B42" s="1002" t="s">
        <v>261</v>
      </c>
      <c r="C42" s="1002"/>
      <c r="D42" s="111" t="s">
        <v>625</v>
      </c>
      <c r="E42" s="111" t="s">
        <v>626</v>
      </c>
      <c r="F42" s="111" t="s">
        <v>627</v>
      </c>
      <c r="G42" s="111" t="s">
        <v>158</v>
      </c>
      <c r="H42" s="111" t="s">
        <v>175</v>
      </c>
      <c r="I42" s="111" t="s">
        <v>628</v>
      </c>
      <c r="J42" s="124">
        <v>25</v>
      </c>
      <c r="K42" s="124">
        <v>25</v>
      </c>
      <c r="L42" s="111" t="s">
        <v>169</v>
      </c>
      <c r="M42" s="111" t="s">
        <v>162</v>
      </c>
      <c r="N42" s="85">
        <v>100</v>
      </c>
      <c r="O42" s="124">
        <v>25</v>
      </c>
      <c r="P42" s="111" t="s">
        <v>623</v>
      </c>
      <c r="Q42" s="111" t="s">
        <v>629</v>
      </c>
    </row>
    <row r="43" spans="1:17" s="68" customFormat="1" ht="151.5" customHeight="1">
      <c r="A43" s="136">
        <v>1</v>
      </c>
      <c r="B43" s="1002" t="s">
        <v>267</v>
      </c>
      <c r="C43" s="1002"/>
      <c r="D43" s="111" t="s">
        <v>630</v>
      </c>
      <c r="E43" s="111" t="s">
        <v>631</v>
      </c>
      <c r="F43" s="111" t="s">
        <v>632</v>
      </c>
      <c r="G43" s="111" t="s">
        <v>158</v>
      </c>
      <c r="H43" s="111" t="s">
        <v>175</v>
      </c>
      <c r="I43" s="111" t="s">
        <v>633</v>
      </c>
      <c r="J43" s="124">
        <v>1</v>
      </c>
      <c r="K43" s="124">
        <v>1</v>
      </c>
      <c r="L43" s="111" t="s">
        <v>161</v>
      </c>
      <c r="M43" s="111" t="s">
        <v>162</v>
      </c>
      <c r="N43" s="85">
        <v>100</v>
      </c>
      <c r="O43" s="124">
        <v>1</v>
      </c>
      <c r="P43" s="111" t="s">
        <v>623</v>
      </c>
      <c r="Q43" s="111" t="s">
        <v>634</v>
      </c>
    </row>
    <row r="44" spans="1:17" s="68" customFormat="1" ht="151.5" customHeight="1">
      <c r="A44" s="136">
        <v>1</v>
      </c>
      <c r="B44" s="1002" t="s">
        <v>635</v>
      </c>
      <c r="C44" s="1002"/>
      <c r="D44" s="111" t="s">
        <v>636</v>
      </c>
      <c r="E44" s="111" t="s">
        <v>637</v>
      </c>
      <c r="F44" s="111" t="s">
        <v>638</v>
      </c>
      <c r="G44" s="111" t="s">
        <v>158</v>
      </c>
      <c r="H44" s="111" t="s">
        <v>175</v>
      </c>
      <c r="I44" s="111" t="s">
        <v>639</v>
      </c>
      <c r="J44" s="124">
        <v>13</v>
      </c>
      <c r="K44" s="124">
        <v>13</v>
      </c>
      <c r="L44" s="111" t="s">
        <v>161</v>
      </c>
      <c r="M44" s="111" t="s">
        <v>162</v>
      </c>
      <c r="N44" s="85">
        <v>100</v>
      </c>
      <c r="O44" s="124">
        <v>13</v>
      </c>
      <c r="P44" s="111" t="s">
        <v>623</v>
      </c>
      <c r="Q44" s="111" t="s">
        <v>640</v>
      </c>
    </row>
    <row r="45" spans="1:17" s="68" customFormat="1" ht="151.5" customHeight="1">
      <c r="A45" s="136">
        <v>1</v>
      </c>
      <c r="B45" s="1002" t="s">
        <v>641</v>
      </c>
      <c r="C45" s="1002"/>
      <c r="D45" s="111" t="s">
        <v>642</v>
      </c>
      <c r="E45" s="111" t="s">
        <v>643</v>
      </c>
      <c r="F45" s="111" t="s">
        <v>644</v>
      </c>
      <c r="G45" s="111" t="s">
        <v>158</v>
      </c>
      <c r="H45" s="111" t="s">
        <v>175</v>
      </c>
      <c r="I45" s="111" t="s">
        <v>645</v>
      </c>
      <c r="J45" s="124">
        <v>13</v>
      </c>
      <c r="K45" s="124">
        <v>13</v>
      </c>
      <c r="L45" s="111" t="s">
        <v>169</v>
      </c>
      <c r="M45" s="111" t="s">
        <v>162</v>
      </c>
      <c r="N45" s="85">
        <v>100</v>
      </c>
      <c r="O45" s="124">
        <v>13</v>
      </c>
      <c r="P45" s="111" t="s">
        <v>623</v>
      </c>
      <c r="Q45" s="111" t="s">
        <v>646</v>
      </c>
    </row>
    <row r="46" spans="1:17" s="68" customFormat="1" ht="151.5" customHeight="1">
      <c r="A46" s="136">
        <v>1</v>
      </c>
      <c r="B46" s="1002" t="s">
        <v>647</v>
      </c>
      <c r="C46" s="1002"/>
      <c r="D46" s="111" t="s">
        <v>648</v>
      </c>
      <c r="E46" s="83" t="s">
        <v>649</v>
      </c>
      <c r="F46" s="111" t="s">
        <v>650</v>
      </c>
      <c r="G46" s="111" t="s">
        <v>158</v>
      </c>
      <c r="H46" s="111" t="s">
        <v>175</v>
      </c>
      <c r="I46" s="111" t="s">
        <v>651</v>
      </c>
      <c r="J46" s="124">
        <v>25</v>
      </c>
      <c r="K46" s="124">
        <v>25</v>
      </c>
      <c r="L46" s="111" t="s">
        <v>169</v>
      </c>
      <c r="M46" s="111" t="s">
        <v>162</v>
      </c>
      <c r="N46" s="85">
        <v>100</v>
      </c>
      <c r="O46" s="124">
        <v>25</v>
      </c>
      <c r="P46" s="111" t="s">
        <v>623</v>
      </c>
      <c r="Q46" s="111" t="s">
        <v>652</v>
      </c>
    </row>
    <row r="47" spans="1:17" s="68" customFormat="1" ht="151.5" customHeight="1">
      <c r="A47" s="136">
        <v>1</v>
      </c>
      <c r="B47" s="1002" t="s">
        <v>653</v>
      </c>
      <c r="C47" s="1002"/>
      <c r="D47" s="111" t="s">
        <v>654</v>
      </c>
      <c r="E47" s="83" t="s">
        <v>655</v>
      </c>
      <c r="F47" s="111" t="s">
        <v>656</v>
      </c>
      <c r="G47" s="111" t="s">
        <v>158</v>
      </c>
      <c r="H47" s="111" t="s">
        <v>175</v>
      </c>
      <c r="I47" s="111" t="s">
        <v>657</v>
      </c>
      <c r="J47" s="124">
        <v>275</v>
      </c>
      <c r="K47" s="124">
        <v>275</v>
      </c>
      <c r="L47" s="111" t="s">
        <v>177</v>
      </c>
      <c r="M47" s="111" t="s">
        <v>162</v>
      </c>
      <c r="N47" s="85">
        <v>100</v>
      </c>
      <c r="O47" s="124">
        <v>275</v>
      </c>
      <c r="P47" s="111" t="s">
        <v>623</v>
      </c>
      <c r="Q47" s="111" t="s">
        <v>658</v>
      </c>
    </row>
    <row r="48" spans="1:17" s="68" customFormat="1" ht="151.5" customHeight="1">
      <c r="A48" s="136">
        <v>1</v>
      </c>
      <c r="B48" s="1002" t="s">
        <v>659</v>
      </c>
      <c r="C48" s="1002"/>
      <c r="D48" s="111" t="s">
        <v>660</v>
      </c>
      <c r="E48" s="111" t="s">
        <v>631</v>
      </c>
      <c r="F48" s="111" t="s">
        <v>632</v>
      </c>
      <c r="G48" s="111" t="s">
        <v>158</v>
      </c>
      <c r="H48" s="111" t="s">
        <v>175</v>
      </c>
      <c r="I48" s="111" t="s">
        <v>661</v>
      </c>
      <c r="J48" s="85">
        <v>2</v>
      </c>
      <c r="K48" s="85">
        <v>2</v>
      </c>
      <c r="L48" s="111" t="s">
        <v>476</v>
      </c>
      <c r="M48" s="111" t="s">
        <v>162</v>
      </c>
      <c r="N48" s="85">
        <v>100</v>
      </c>
      <c r="O48" s="85">
        <v>2</v>
      </c>
      <c r="P48" s="111" t="s">
        <v>662</v>
      </c>
      <c r="Q48" s="111" t="s">
        <v>634</v>
      </c>
    </row>
    <row r="49" spans="1:17" s="68" customFormat="1" ht="158.25" customHeight="1">
      <c r="A49" s="136">
        <v>1</v>
      </c>
      <c r="B49" s="1002" t="s">
        <v>663</v>
      </c>
      <c r="C49" s="1002"/>
      <c r="D49" s="111" t="s">
        <v>664</v>
      </c>
      <c r="E49" s="111" t="s">
        <v>665</v>
      </c>
      <c r="F49" s="111" t="s">
        <v>632</v>
      </c>
      <c r="G49" s="111" t="s">
        <v>158</v>
      </c>
      <c r="H49" s="111" t="s">
        <v>175</v>
      </c>
      <c r="I49" s="111" t="s">
        <v>666</v>
      </c>
      <c r="J49" s="85">
        <v>35</v>
      </c>
      <c r="K49" s="85">
        <v>35</v>
      </c>
      <c r="L49" s="111" t="s">
        <v>177</v>
      </c>
      <c r="M49" s="111" t="s">
        <v>162</v>
      </c>
      <c r="N49" s="85">
        <v>100</v>
      </c>
      <c r="O49" s="85">
        <v>35</v>
      </c>
      <c r="P49" s="111" t="s">
        <v>623</v>
      </c>
      <c r="Q49" s="150" t="s">
        <v>667</v>
      </c>
    </row>
    <row r="50" spans="1:17" s="66" customFormat="1" ht="41.25" customHeight="1">
      <c r="A50" s="138"/>
      <c r="B50" s="151"/>
      <c r="C50" s="151"/>
      <c r="J50" s="64"/>
      <c r="K50" s="64"/>
      <c r="N50" s="64"/>
      <c r="O50" s="64"/>
    </row>
    <row r="51" spans="1:17" ht="20.100000000000001" customHeight="1">
      <c r="A51" s="61"/>
      <c r="B51" s="152" t="s">
        <v>396</v>
      </c>
      <c r="C51" s="839" t="s">
        <v>4251</v>
      </c>
      <c r="D51" s="840"/>
      <c r="E51" s="840"/>
      <c r="F51" s="840"/>
      <c r="G51" s="840"/>
      <c r="H51" s="841"/>
      <c r="I51" s="117"/>
      <c r="J51" s="118"/>
      <c r="K51" s="118"/>
      <c r="L51" s="117"/>
      <c r="M51" s="117"/>
      <c r="N51" s="119"/>
      <c r="O51" s="119"/>
      <c r="P51" s="117"/>
      <c r="Q51" s="117"/>
    </row>
    <row r="52" spans="1:17" ht="20.100000000000001" customHeight="1">
      <c r="A52" s="61"/>
      <c r="B52" s="152" t="s">
        <v>398</v>
      </c>
      <c r="C52" s="839" t="s">
        <v>3330</v>
      </c>
      <c r="D52" s="840"/>
      <c r="E52" s="840"/>
      <c r="F52" s="840"/>
      <c r="G52" s="840"/>
      <c r="H52" s="841"/>
      <c r="I52" s="117"/>
      <c r="J52" s="118"/>
      <c r="K52" s="118"/>
      <c r="L52" s="117"/>
      <c r="M52" s="117"/>
      <c r="N52" s="119"/>
      <c r="O52" s="119"/>
      <c r="P52" s="117"/>
      <c r="Q52" s="117"/>
    </row>
    <row r="53" spans="1:17" ht="20.100000000000001" customHeight="1">
      <c r="A53" s="61"/>
      <c r="B53" s="152" t="s">
        <v>668</v>
      </c>
      <c r="C53" s="1003" t="s">
        <v>401</v>
      </c>
      <c r="D53" s="1003"/>
      <c r="E53" s="1003"/>
      <c r="F53" s="1003"/>
      <c r="G53" s="1003"/>
      <c r="H53" s="1003"/>
      <c r="I53" s="117"/>
      <c r="J53" s="118"/>
      <c r="K53" s="118"/>
      <c r="L53" s="117"/>
      <c r="M53" s="117"/>
      <c r="N53" s="119"/>
      <c r="O53" s="119"/>
      <c r="P53" s="117"/>
      <c r="Q53" s="117"/>
    </row>
    <row r="54" spans="1:17" ht="20.100000000000001" customHeight="1">
      <c r="A54" s="61"/>
      <c r="B54" s="152" t="s">
        <v>402</v>
      </c>
      <c r="C54" s="1003" t="s">
        <v>403</v>
      </c>
      <c r="D54" s="1003"/>
      <c r="E54" s="1003"/>
      <c r="F54" s="1003"/>
      <c r="G54" s="1003"/>
      <c r="H54" s="1003"/>
      <c r="I54" s="117"/>
      <c r="J54" s="118"/>
      <c r="K54" s="118"/>
      <c r="L54" s="117"/>
      <c r="M54" s="117"/>
      <c r="N54" s="119"/>
      <c r="O54" s="119"/>
      <c r="P54" s="117"/>
      <c r="Q54" s="117"/>
    </row>
    <row r="55" spans="1:17" ht="20.100000000000001" customHeight="1">
      <c r="A55" s="61"/>
      <c r="B55" s="152" t="s">
        <v>404</v>
      </c>
      <c r="C55" s="1003" t="s">
        <v>405</v>
      </c>
      <c r="D55" s="1003"/>
      <c r="E55" s="1003"/>
      <c r="F55" s="1003"/>
      <c r="G55" s="1003"/>
      <c r="H55" s="1003"/>
      <c r="I55" s="117"/>
      <c r="J55" s="118"/>
      <c r="K55" s="118"/>
      <c r="L55" s="117"/>
      <c r="M55" s="117"/>
      <c r="N55" s="119"/>
      <c r="O55" s="119"/>
      <c r="P55" s="117"/>
      <c r="Q55" s="117"/>
    </row>
    <row r="56" spans="1:17" ht="16.5" customHeight="1">
      <c r="A56" s="61"/>
      <c r="B56" s="152" t="s">
        <v>406</v>
      </c>
      <c r="C56" s="839" t="s">
        <v>4492</v>
      </c>
      <c r="D56" s="840"/>
      <c r="E56" s="840"/>
      <c r="F56" s="840"/>
      <c r="G56" s="840"/>
      <c r="H56" s="841"/>
      <c r="I56" s="117"/>
      <c r="J56" s="118"/>
      <c r="K56" s="118"/>
      <c r="L56" s="117"/>
      <c r="M56" s="117"/>
      <c r="N56" s="119"/>
      <c r="O56" s="119"/>
      <c r="P56" s="117"/>
      <c r="Q56" s="117"/>
    </row>
    <row r="57" spans="1:17" ht="20.100000000000001" customHeight="1">
      <c r="A57" s="61"/>
      <c r="B57" s="152" t="s">
        <v>408</v>
      </c>
      <c r="C57" s="839" t="s">
        <v>669</v>
      </c>
      <c r="D57" s="840"/>
      <c r="E57" s="840"/>
      <c r="F57" s="840"/>
      <c r="G57" s="840"/>
      <c r="H57" s="841"/>
      <c r="I57" s="117"/>
      <c r="J57" s="118"/>
      <c r="K57" s="118"/>
      <c r="L57" s="117"/>
      <c r="M57" s="117"/>
      <c r="N57" s="119"/>
      <c r="O57" s="119"/>
      <c r="P57" s="117"/>
      <c r="Q57" s="117"/>
    </row>
    <row r="58" spans="1:17" ht="20.100000000000001" customHeight="1">
      <c r="A58" s="61"/>
      <c r="B58" s="121"/>
      <c r="C58" s="121"/>
      <c r="D58" s="117"/>
      <c r="E58" s="117"/>
      <c r="F58" s="117"/>
      <c r="G58" s="117"/>
      <c r="H58" s="117"/>
      <c r="I58" s="117"/>
      <c r="J58" s="118"/>
      <c r="K58" s="118"/>
      <c r="L58" s="117"/>
      <c r="M58" s="117"/>
      <c r="N58" s="119"/>
      <c r="O58" s="119"/>
      <c r="P58" s="117"/>
      <c r="Q58" s="117"/>
    </row>
    <row r="59" spans="1:17" ht="20.100000000000001" customHeight="1">
      <c r="A59" s="61"/>
      <c r="B59" s="836" t="s">
        <v>410</v>
      </c>
      <c r="C59" s="837"/>
      <c r="D59" s="837"/>
      <c r="E59" s="837"/>
      <c r="F59" s="837"/>
      <c r="G59" s="837"/>
      <c r="H59" s="838"/>
      <c r="I59" s="66"/>
      <c r="J59" s="64"/>
      <c r="K59" s="64"/>
      <c r="L59" s="66"/>
      <c r="M59" s="66"/>
      <c r="N59" s="64"/>
      <c r="O59" s="78"/>
      <c r="P59" s="66"/>
      <c r="Q59" s="66"/>
    </row>
    <row r="60" spans="1:17" ht="15" customHeight="1">
      <c r="A60" s="66"/>
      <c r="B60" s="66"/>
      <c r="C60" s="66"/>
      <c r="D60" s="66"/>
      <c r="E60" s="66"/>
      <c r="F60" s="66"/>
      <c r="G60" s="66"/>
      <c r="H60" s="66"/>
      <c r="I60" s="66"/>
      <c r="J60" s="64"/>
      <c r="K60" s="64"/>
      <c r="L60" s="66"/>
      <c r="M60" s="66"/>
      <c r="N60" s="64"/>
      <c r="O60" s="64"/>
      <c r="P60" s="66"/>
      <c r="Q60" s="66"/>
    </row>
    <row r="61" spans="1:17" ht="15" hidden="1" customHeight="1">
      <c r="A61" s="66"/>
      <c r="B61" s="66"/>
      <c r="C61" s="66"/>
      <c r="D61" s="66"/>
      <c r="E61" s="66"/>
      <c r="F61" s="66"/>
      <c r="G61" s="66"/>
      <c r="H61" s="66"/>
      <c r="I61" s="66"/>
      <c r="J61" s="64"/>
      <c r="K61" s="64"/>
      <c r="L61" s="66"/>
      <c r="M61" s="66"/>
      <c r="N61" s="64"/>
      <c r="O61" s="64"/>
      <c r="P61" s="66"/>
      <c r="Q61" s="66"/>
    </row>
    <row r="62" spans="1:17" ht="15" hidden="1" customHeight="1">
      <c r="A62" s="66"/>
      <c r="B62" s="66"/>
      <c r="C62" s="66"/>
      <c r="D62" s="66"/>
      <c r="E62" s="66"/>
      <c r="F62" s="66"/>
      <c r="G62" s="66"/>
      <c r="H62" s="66"/>
      <c r="I62" s="66"/>
      <c r="J62" s="64"/>
      <c r="K62" s="64"/>
      <c r="L62" s="66"/>
      <c r="M62" s="66"/>
      <c r="N62" s="64"/>
      <c r="O62" s="64"/>
      <c r="P62" s="66"/>
      <c r="Q62" s="66"/>
    </row>
    <row r="67" spans="1:1" ht="15" hidden="1" customHeight="1">
      <c r="A67" s="128"/>
    </row>
  </sheetData>
  <mergeCells count="71">
    <mergeCell ref="B9:C9"/>
    <mergeCell ref="D9:H9"/>
    <mergeCell ref="B3:C3"/>
    <mergeCell ref="D3:H3"/>
    <mergeCell ref="B4:C4"/>
    <mergeCell ref="D4:H4"/>
    <mergeCell ref="B5:C5"/>
    <mergeCell ref="D5:H5"/>
    <mergeCell ref="B6:C6"/>
    <mergeCell ref="B7:C7"/>
    <mergeCell ref="D7:H7"/>
    <mergeCell ref="B8:C8"/>
    <mergeCell ref="D8:H8"/>
    <mergeCell ref="A12:A13"/>
    <mergeCell ref="B12:C12"/>
    <mergeCell ref="D12:H12"/>
    <mergeCell ref="B13:C13"/>
    <mergeCell ref="D13:H13"/>
    <mergeCell ref="A10:A11"/>
    <mergeCell ref="B10:C10"/>
    <mergeCell ref="D10:H10"/>
    <mergeCell ref="B11:C11"/>
    <mergeCell ref="D11:H11"/>
    <mergeCell ref="B24:C24"/>
    <mergeCell ref="A14:A17"/>
    <mergeCell ref="B14:C14"/>
    <mergeCell ref="D14:H14"/>
    <mergeCell ref="B15:C15"/>
    <mergeCell ref="D15:H15"/>
    <mergeCell ref="B16:C16"/>
    <mergeCell ref="D16:H16"/>
    <mergeCell ref="B17:C17"/>
    <mergeCell ref="D17:H17"/>
    <mergeCell ref="B19:C19"/>
    <mergeCell ref="E19:H19"/>
    <mergeCell ref="B21:Q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C56:H56"/>
    <mergeCell ref="C57:H57"/>
    <mergeCell ref="B59:H59"/>
    <mergeCell ref="B49:C49"/>
    <mergeCell ref="C51:H51"/>
    <mergeCell ref="C52:H52"/>
    <mergeCell ref="C53:H53"/>
    <mergeCell ref="C54:H54"/>
    <mergeCell ref="C55:H55"/>
  </mergeCells>
  <dataValidations count="12">
    <dataValidation allowBlank="1" showInputMessage="1" showErrorMessage="1" prompt="&quot;Resumen Narrativo&quot; u &quot;objetivo&quot; se entiende como el estado deseado luego de la implementación de una intervención pública. " sqref="D22" xr:uid="{2DB2238C-11F7-460E-A345-756024090394}"/>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ECF5FD20-CE15-4233-B913-A47E91FF681D}"/>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AAC1FC80-4910-4C41-A38C-440D7204D59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C21E365-2663-4B3C-8716-D97EE8093CD9}"/>
    <dataValidation allowBlank="1" showInputMessage="1" showErrorMessage="1" prompt="Valores numéricos que se habrán de relacionar con el cálculo del indicador propuesto. _x000a_Manual para el diseño y la construcción de indicadores de Coneval." sqref="I22" xr:uid="{59574B4F-4856-44D6-A95E-C983F6519833}"/>
    <dataValidation allowBlank="1" showInputMessage="1" showErrorMessage="1" prompt="Los &quot;valores programados&quot; son los datos numéricos asociados a las variables del indicador en cuestión que permiten calcular la meta del mismo. " sqref="J22:K22" xr:uid="{91B4AC49-ED81-4D72-BE27-F8D9FCE243B4}"/>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B246CB22-38FC-4101-A2F3-AE019B29FBCD}"/>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1760C830-783D-489D-A6A3-3F67170F2D46}"/>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5C68A8F2-469B-4EDD-8E0B-D586D6C60AF3}"/>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102C31A7-3F96-4751-A65D-8465B830F6AF}"/>
    <dataValidation allowBlank="1" showInputMessage="1" showErrorMessage="1" prompt="Hace referencia a las fuentes de información que pueden _x000a_ser usadas para verificar el alcance de los objetivos." sqref="P22" xr:uid="{039C4675-5372-4643-874B-6F6FEDEA889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332BF37D-AEFA-4FE8-9CB0-708A11B97E90}"/>
  </dataValidations>
  <pageMargins left="0.23622047244094491" right="0.23622047244094491" top="0.35433070866141736" bottom="0.15748031496062992" header="0.31496062992125984" footer="0.31496062992125984"/>
  <pageSetup scale="22"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663C6-C6EF-4512-9CFB-FB4BF9A364A0}">
  <sheetPr>
    <tabColor rgb="FF00B050"/>
    <pageSetUpPr fitToPage="1"/>
  </sheetPr>
  <dimension ref="A1:XFC50"/>
  <sheetViews>
    <sheetView zoomScale="50" zoomScaleNormal="50" workbookViewId="0">
      <selection activeCell="N34" sqref="N34"/>
    </sheetView>
  </sheetViews>
  <sheetFormatPr baseColWidth="10" defaultColWidth="0" defaultRowHeight="0" customHeight="1" zeroHeight="1"/>
  <cols>
    <col min="1" max="1" width="15.6640625" style="632" customWidth="1"/>
    <col min="2" max="2" width="70.33203125" style="632" bestFit="1" customWidth="1"/>
    <col min="3" max="3" width="15.6640625" style="632" customWidth="1"/>
    <col min="4" max="9" width="35.88671875" style="632" customWidth="1"/>
    <col min="10" max="11" width="35.88671875" style="633" customWidth="1"/>
    <col min="12" max="13" width="35.88671875" style="632" customWidth="1"/>
    <col min="14" max="15" width="35.88671875" style="633" customWidth="1"/>
    <col min="16" max="17" width="35.88671875" style="632" customWidth="1"/>
    <col min="18" max="18" width="26.109375" style="632" hidden="1" customWidth="1"/>
    <col min="19" max="22" width="0" style="632" hidden="1" customWidth="1"/>
    <col min="23" max="16383" width="11.44140625" style="632" hidden="1"/>
    <col min="16384" max="16384" width="1.88671875" style="632" customWidth="1"/>
  </cols>
  <sheetData>
    <row r="1" spans="1:18" s="634" customFormat="1" ht="15">
      <c r="A1" s="632"/>
      <c r="B1" s="632"/>
      <c r="C1" s="632"/>
      <c r="D1" s="632"/>
      <c r="E1" s="632"/>
      <c r="F1" s="632"/>
      <c r="G1" s="632"/>
      <c r="H1" s="632"/>
      <c r="I1" s="632"/>
      <c r="J1" s="633"/>
      <c r="K1" s="633"/>
      <c r="L1" s="632"/>
      <c r="M1" s="632"/>
      <c r="N1" s="633"/>
      <c r="O1" s="633"/>
      <c r="P1" s="632"/>
      <c r="Q1" s="632"/>
      <c r="R1" s="632"/>
    </row>
    <row r="2" spans="1:18" s="634" customFormat="1" ht="15.6">
      <c r="A2" s="635"/>
      <c r="B2" s="636"/>
      <c r="C2" s="637"/>
      <c r="D2" s="635"/>
      <c r="E2" s="635"/>
      <c r="F2" s="635"/>
      <c r="G2" s="635"/>
      <c r="H2" s="635"/>
      <c r="I2" s="635"/>
      <c r="J2" s="633"/>
      <c r="K2" s="638"/>
      <c r="L2" s="632"/>
      <c r="M2" s="632"/>
      <c r="N2" s="633"/>
      <c r="O2" s="633"/>
      <c r="P2" s="632"/>
      <c r="Q2" s="632"/>
      <c r="R2" s="632"/>
    </row>
    <row r="3" spans="1:18" s="634" customFormat="1" ht="20.100000000000001" customHeight="1">
      <c r="A3" s="632"/>
      <c r="B3" s="1023" t="s">
        <v>112</v>
      </c>
      <c r="C3" s="1023"/>
      <c r="D3" s="1031" t="s">
        <v>113</v>
      </c>
      <c r="E3" s="1031"/>
      <c r="F3" s="1031"/>
      <c r="G3" s="1031"/>
      <c r="H3" s="1031"/>
      <c r="I3" s="639"/>
      <c r="J3" s="633"/>
      <c r="K3" s="638"/>
      <c r="L3" s="640"/>
      <c r="M3" s="632"/>
      <c r="N3" s="633"/>
      <c r="O3" s="633"/>
      <c r="P3" s="632"/>
      <c r="Q3" s="632"/>
      <c r="R3" s="632"/>
    </row>
    <row r="4" spans="1:18" s="634" customFormat="1" ht="20.100000000000001" customHeight="1">
      <c r="A4" s="632"/>
      <c r="B4" s="1023" t="s">
        <v>114</v>
      </c>
      <c r="C4" s="1023"/>
      <c r="D4" s="1030" t="s">
        <v>3481</v>
      </c>
      <c r="E4" s="1030"/>
      <c r="F4" s="1030"/>
      <c r="G4" s="1030"/>
      <c r="H4" s="1030"/>
      <c r="I4" s="635"/>
      <c r="J4" s="633"/>
      <c r="K4" s="633"/>
      <c r="L4" s="632"/>
      <c r="M4" s="632"/>
      <c r="N4" s="633"/>
      <c r="O4" s="633"/>
      <c r="P4" s="632"/>
      <c r="Q4" s="632"/>
      <c r="R4" s="632"/>
    </row>
    <row r="5" spans="1:18" s="634" customFormat="1" ht="20.100000000000001" customHeight="1">
      <c r="A5" s="632"/>
      <c r="B5" s="1023" t="s">
        <v>116</v>
      </c>
      <c r="C5" s="1023"/>
      <c r="D5" s="1030" t="s">
        <v>1336</v>
      </c>
      <c r="E5" s="1030"/>
      <c r="F5" s="1030"/>
      <c r="G5" s="1030"/>
      <c r="H5" s="1030"/>
      <c r="I5" s="635"/>
      <c r="J5" s="633"/>
      <c r="K5" s="633"/>
      <c r="L5" s="632"/>
      <c r="M5" s="632"/>
      <c r="N5" s="641"/>
      <c r="O5" s="641"/>
      <c r="P5" s="632"/>
      <c r="Q5" s="632"/>
      <c r="R5" s="632"/>
    </row>
    <row r="6" spans="1:18" s="634" customFormat="1" ht="20.100000000000001" customHeight="1">
      <c r="A6" s="632"/>
      <c r="B6" s="1023" t="s">
        <v>118</v>
      </c>
      <c r="C6" s="1023"/>
      <c r="D6" s="1030" t="s">
        <v>3482</v>
      </c>
      <c r="E6" s="1030"/>
      <c r="F6" s="1030"/>
      <c r="G6" s="1030"/>
      <c r="H6" s="1030"/>
      <c r="I6" s="642"/>
      <c r="J6" s="643"/>
      <c r="K6" s="643"/>
      <c r="L6" s="644"/>
      <c r="M6" s="632"/>
      <c r="N6" s="641"/>
      <c r="O6" s="641"/>
      <c r="P6" s="632"/>
      <c r="Q6" s="632"/>
      <c r="R6" s="632"/>
    </row>
    <row r="7" spans="1:18" s="634" customFormat="1" ht="20.100000000000001" customHeight="1">
      <c r="A7" s="632"/>
      <c r="B7" s="1023" t="s">
        <v>120</v>
      </c>
      <c r="C7" s="1023"/>
      <c r="D7" s="1030" t="s">
        <v>121</v>
      </c>
      <c r="E7" s="1030"/>
      <c r="F7" s="1030"/>
      <c r="G7" s="1030"/>
      <c r="H7" s="1030"/>
      <c r="I7" s="642"/>
      <c r="J7" s="643"/>
      <c r="K7" s="643"/>
      <c r="L7" s="644"/>
      <c r="M7" s="632"/>
      <c r="N7" s="641"/>
      <c r="O7" s="641"/>
      <c r="P7" s="632"/>
      <c r="Q7" s="632"/>
      <c r="R7" s="632"/>
    </row>
    <row r="8" spans="1:18" s="634" customFormat="1" ht="20.100000000000001" customHeight="1">
      <c r="A8" s="632"/>
      <c r="B8" s="1023" t="s">
        <v>122</v>
      </c>
      <c r="C8" s="1023"/>
      <c r="D8" s="1030" t="s">
        <v>413</v>
      </c>
      <c r="E8" s="1030"/>
      <c r="F8" s="1030"/>
      <c r="G8" s="1030"/>
      <c r="H8" s="1030"/>
      <c r="I8" s="642"/>
      <c r="J8" s="643"/>
      <c r="K8" s="643"/>
      <c r="L8" s="644"/>
      <c r="M8" s="632"/>
      <c r="N8" s="633"/>
      <c r="O8" s="633"/>
      <c r="P8" s="632"/>
      <c r="Q8" s="632"/>
      <c r="R8" s="632"/>
    </row>
    <row r="9" spans="1:18" s="634" customFormat="1" ht="20.100000000000001" customHeight="1">
      <c r="A9" s="632"/>
      <c r="B9" s="1023" t="s">
        <v>124</v>
      </c>
      <c r="C9" s="1023"/>
      <c r="D9" s="1030" t="s">
        <v>414</v>
      </c>
      <c r="E9" s="1030"/>
      <c r="F9" s="1030"/>
      <c r="G9" s="1030"/>
      <c r="H9" s="1030"/>
      <c r="I9" s="645"/>
      <c r="J9" s="646"/>
      <c r="K9" s="646"/>
      <c r="L9" s="647"/>
      <c r="M9" s="647"/>
      <c r="N9" s="646"/>
      <c r="O9" s="646"/>
      <c r="P9" s="632"/>
      <c r="Q9" s="632"/>
      <c r="R9" s="632"/>
    </row>
    <row r="10" spans="1:18" s="634" customFormat="1" ht="50.1" customHeight="1">
      <c r="A10" s="1029" t="s">
        <v>126</v>
      </c>
      <c r="B10" s="1023" t="s">
        <v>127</v>
      </c>
      <c r="C10" s="1023"/>
      <c r="D10" s="866" t="s">
        <v>4392</v>
      </c>
      <c r="E10" s="869"/>
      <c r="F10" s="869"/>
      <c r="G10" s="869"/>
      <c r="H10" s="870"/>
      <c r="I10" s="645"/>
      <c r="J10" s="646"/>
      <c r="K10" s="646"/>
      <c r="L10" s="647"/>
      <c r="M10" s="647"/>
      <c r="N10" s="646"/>
      <c r="O10" s="646"/>
      <c r="P10" s="648"/>
      <c r="Q10" s="632"/>
      <c r="R10" s="632"/>
    </row>
    <row r="11" spans="1:18" s="634" customFormat="1" ht="50.1" customHeight="1">
      <c r="A11" s="1029"/>
      <c r="B11" s="1023" t="s">
        <v>128</v>
      </c>
      <c r="C11" s="1023"/>
      <c r="D11" s="860" t="s">
        <v>4420</v>
      </c>
      <c r="E11" s="861"/>
      <c r="F11" s="861"/>
      <c r="G11" s="861"/>
      <c r="H11" s="862"/>
      <c r="I11" s="645"/>
      <c r="J11" s="646"/>
      <c r="K11" s="646"/>
      <c r="L11" s="647"/>
      <c r="M11" s="647"/>
      <c r="N11" s="646"/>
      <c r="O11" s="646"/>
      <c r="P11" s="632"/>
      <c r="Q11" s="632"/>
      <c r="R11" s="632"/>
    </row>
    <row r="12" spans="1:18" s="634" customFormat="1" ht="50.1" customHeight="1">
      <c r="A12" s="1029" t="s">
        <v>129</v>
      </c>
      <c r="B12" s="1023" t="s">
        <v>130</v>
      </c>
      <c r="C12" s="1023"/>
      <c r="D12" s="860" t="s">
        <v>4390</v>
      </c>
      <c r="E12" s="861"/>
      <c r="F12" s="861"/>
      <c r="G12" s="861"/>
      <c r="H12" s="862"/>
      <c r="I12" s="645"/>
      <c r="J12" s="646"/>
      <c r="K12" s="646"/>
      <c r="L12" s="647"/>
      <c r="M12" s="647"/>
      <c r="N12" s="646"/>
      <c r="O12" s="646"/>
      <c r="P12"/>
      <c r="Q12" s="632"/>
      <c r="R12" s="632"/>
    </row>
    <row r="13" spans="1:18" s="634" customFormat="1" ht="50.1" customHeight="1">
      <c r="A13" s="1029"/>
      <c r="B13" s="1023" t="s">
        <v>131</v>
      </c>
      <c r="C13" s="1023"/>
      <c r="D13" s="860" t="s">
        <v>1703</v>
      </c>
      <c r="E13" s="861"/>
      <c r="F13" s="861"/>
      <c r="G13" s="861"/>
      <c r="H13" s="862"/>
      <c r="I13" s="645"/>
      <c r="J13" s="646"/>
      <c r="K13" s="646"/>
      <c r="L13" s="647"/>
      <c r="M13" s="647"/>
      <c r="N13" s="646"/>
      <c r="O13" s="646"/>
      <c r="P13" s="632"/>
      <c r="Q13" s="632"/>
      <c r="R13" s="632"/>
    </row>
    <row r="14" spans="1:18" s="634" customFormat="1" ht="50.1" customHeight="1">
      <c r="A14" s="1029" t="s">
        <v>471</v>
      </c>
      <c r="B14" s="1023" t="s">
        <v>133</v>
      </c>
      <c r="C14" s="1023"/>
      <c r="D14" s="866" t="s">
        <v>4266</v>
      </c>
      <c r="E14" s="867"/>
      <c r="F14" s="867"/>
      <c r="G14" s="867"/>
      <c r="H14" s="868"/>
      <c r="I14" s="645"/>
      <c r="J14" s="646"/>
      <c r="K14" s="646"/>
      <c r="L14" s="647"/>
      <c r="M14" s="647"/>
      <c r="N14" s="646"/>
      <c r="O14" s="646"/>
      <c r="P14" s="632"/>
      <c r="Q14" s="632"/>
      <c r="R14" s="632"/>
    </row>
    <row r="15" spans="1:18" s="634" customFormat="1" ht="50.1" customHeight="1">
      <c r="A15" s="1029"/>
      <c r="B15" s="1023" t="s">
        <v>134</v>
      </c>
      <c r="C15" s="1023"/>
      <c r="D15" s="866" t="s">
        <v>4332</v>
      </c>
      <c r="E15" s="867"/>
      <c r="F15" s="867"/>
      <c r="G15" s="867"/>
      <c r="H15" s="868"/>
      <c r="I15" s="645"/>
      <c r="J15" s="646"/>
      <c r="K15" s="646"/>
      <c r="L15" s="647"/>
      <c r="M15" s="647"/>
      <c r="N15" s="646"/>
      <c r="O15" s="646"/>
      <c r="P15" s="632"/>
      <c r="Q15" s="632"/>
      <c r="R15" s="632"/>
    </row>
    <row r="16" spans="1:18" s="634" customFormat="1" ht="50.1" customHeight="1">
      <c r="A16" s="1029"/>
      <c r="B16" s="1024" t="s">
        <v>135</v>
      </c>
      <c r="C16" s="1026"/>
      <c r="D16" s="860" t="s">
        <v>9</v>
      </c>
      <c r="E16" s="861"/>
      <c r="F16" s="861"/>
      <c r="G16" s="861"/>
      <c r="H16" s="862"/>
      <c r="I16" s="645"/>
      <c r="J16" s="646"/>
      <c r="K16" s="646"/>
      <c r="L16" s="647"/>
      <c r="M16" s="647"/>
      <c r="N16" s="646"/>
      <c r="O16" s="646"/>
      <c r="P16" s="632"/>
      <c r="Q16" s="632"/>
      <c r="R16" s="632"/>
    </row>
    <row r="17" spans="1:18" s="634" customFormat="1" ht="50.1" customHeight="1">
      <c r="A17" s="1029"/>
      <c r="B17" s="1023" t="s">
        <v>136</v>
      </c>
      <c r="C17" s="1023"/>
      <c r="D17" s="860" t="s">
        <v>4333</v>
      </c>
      <c r="E17" s="861"/>
      <c r="F17" s="861"/>
      <c r="G17" s="861"/>
      <c r="H17" s="862"/>
      <c r="I17" s="645"/>
      <c r="J17" s="633"/>
      <c r="K17" s="633"/>
      <c r="L17" s="647"/>
      <c r="M17" s="632"/>
      <c r="N17" s="646"/>
      <c r="O17" s="646"/>
      <c r="P17" s="632"/>
      <c r="Q17" s="632"/>
      <c r="R17" s="632"/>
    </row>
    <row r="18" spans="1:18" ht="15.6">
      <c r="A18" s="635"/>
      <c r="B18" s="649"/>
      <c r="C18" s="649"/>
      <c r="D18" s="635"/>
      <c r="E18" s="635"/>
      <c r="F18" s="635"/>
      <c r="G18" s="635"/>
      <c r="H18" s="635"/>
      <c r="I18" s="635"/>
      <c r="O18" s="650"/>
    </row>
    <row r="19" spans="1:18" ht="50.1" customHeight="1">
      <c r="A19" s="635"/>
      <c r="B19" s="1027" t="s">
        <v>137</v>
      </c>
      <c r="C19" s="1027"/>
      <c r="D19" s="79">
        <v>113931523.75000001</v>
      </c>
      <c r="E19" s="849" t="s">
        <v>4555</v>
      </c>
      <c r="F19" s="850"/>
      <c r="G19" s="850"/>
      <c r="H19" s="851"/>
      <c r="I19" s="635"/>
      <c r="O19" s="650"/>
    </row>
    <row r="20" spans="1:18" s="634" customFormat="1" ht="15.6">
      <c r="A20" s="635"/>
      <c r="B20" s="649"/>
      <c r="C20" s="649"/>
      <c r="D20" s="635"/>
      <c r="E20" s="635"/>
      <c r="F20" s="635"/>
      <c r="G20" s="635"/>
      <c r="H20" s="635"/>
      <c r="I20" s="635"/>
      <c r="J20" s="633"/>
      <c r="K20" s="633"/>
      <c r="L20" s="632"/>
      <c r="M20" s="632"/>
      <c r="N20" s="633"/>
      <c r="O20" s="633"/>
      <c r="P20" s="632"/>
      <c r="Q20" s="632"/>
      <c r="R20" s="632"/>
    </row>
    <row r="21" spans="1:18" s="634" customFormat="1" ht="50.1" customHeight="1">
      <c r="A21" s="635"/>
      <c r="B21" s="1028" t="s">
        <v>138</v>
      </c>
      <c r="C21" s="1028"/>
      <c r="D21" s="1028"/>
      <c r="E21" s="1028"/>
      <c r="F21" s="1028"/>
      <c r="G21" s="1028"/>
      <c r="H21" s="1028"/>
      <c r="I21" s="1028"/>
      <c r="J21" s="1028"/>
      <c r="K21" s="1028"/>
      <c r="L21" s="1028"/>
      <c r="M21" s="1028"/>
      <c r="N21" s="1028"/>
      <c r="O21" s="1028"/>
      <c r="P21" s="1028"/>
      <c r="Q21" s="1028"/>
      <c r="R21" s="1022" t="s">
        <v>139</v>
      </c>
    </row>
    <row r="22" spans="1:18" s="634" customFormat="1" ht="50.1" customHeight="1">
      <c r="A22" s="635"/>
      <c r="B22" s="1023"/>
      <c r="C22" s="1023"/>
      <c r="D22" s="651" t="s">
        <v>140</v>
      </c>
      <c r="E22" s="651" t="s">
        <v>141</v>
      </c>
      <c r="F22" s="651" t="s">
        <v>142</v>
      </c>
      <c r="G22" s="651" t="s">
        <v>143</v>
      </c>
      <c r="H22" s="651" t="s">
        <v>144</v>
      </c>
      <c r="I22" s="651" t="s">
        <v>145</v>
      </c>
      <c r="J22" s="652" t="s">
        <v>146</v>
      </c>
      <c r="K22" s="653" t="s">
        <v>147</v>
      </c>
      <c r="L22" s="651" t="s">
        <v>148</v>
      </c>
      <c r="M22" s="651" t="s">
        <v>149</v>
      </c>
      <c r="N22" s="653" t="s">
        <v>150</v>
      </c>
      <c r="O22" s="653" t="s">
        <v>151</v>
      </c>
      <c r="P22" s="651" t="s">
        <v>152</v>
      </c>
      <c r="Q22" s="651" t="s">
        <v>153</v>
      </c>
      <c r="R22" s="1022"/>
    </row>
    <row r="23" spans="1:18" s="634" customFormat="1" ht="150" customHeight="1">
      <c r="A23" s="654">
        <v>1</v>
      </c>
      <c r="B23" s="1023" t="s">
        <v>154</v>
      </c>
      <c r="C23" s="1024"/>
      <c r="D23" s="228" t="s">
        <v>3483</v>
      </c>
      <c r="E23" s="228" t="s">
        <v>3484</v>
      </c>
      <c r="F23" s="228" t="s">
        <v>3485</v>
      </c>
      <c r="G23" s="228" t="s">
        <v>158</v>
      </c>
      <c r="H23" s="228" t="s">
        <v>159</v>
      </c>
      <c r="I23" s="228" t="s">
        <v>3486</v>
      </c>
      <c r="J23" s="655">
        <v>4100</v>
      </c>
      <c r="K23" s="271">
        <v>4100</v>
      </c>
      <c r="L23" s="228" t="s">
        <v>161</v>
      </c>
      <c r="M23" s="228" t="s">
        <v>162</v>
      </c>
      <c r="N23" s="250">
        <f>(J23/K23)*100</f>
        <v>100</v>
      </c>
      <c r="O23" s="271">
        <v>3800</v>
      </c>
      <c r="P23" s="228" t="s">
        <v>3487</v>
      </c>
      <c r="Q23" s="228"/>
    </row>
    <row r="24" spans="1:18" s="634" customFormat="1" ht="150" customHeight="1">
      <c r="A24" s="654">
        <v>1</v>
      </c>
      <c r="B24" s="1023" t="s">
        <v>164</v>
      </c>
      <c r="C24" s="1024"/>
      <c r="D24" s="228" t="s">
        <v>3488</v>
      </c>
      <c r="E24" s="228" t="s">
        <v>3489</v>
      </c>
      <c r="F24" s="228" t="s">
        <v>3490</v>
      </c>
      <c r="G24" s="228" t="s">
        <v>158</v>
      </c>
      <c r="H24" s="228" t="s">
        <v>159</v>
      </c>
      <c r="I24" s="228" t="s">
        <v>243</v>
      </c>
      <c r="J24" s="271">
        <v>6400</v>
      </c>
      <c r="K24" s="271">
        <v>6400</v>
      </c>
      <c r="L24" s="228" t="s">
        <v>161</v>
      </c>
      <c r="M24" s="228" t="s">
        <v>162</v>
      </c>
      <c r="N24" s="250">
        <f t="shared" ref="N24:N33" si="0">(J24/K24)*100</f>
        <v>100</v>
      </c>
      <c r="O24" s="271">
        <v>6434</v>
      </c>
      <c r="P24" s="228" t="s">
        <v>3491</v>
      </c>
      <c r="Q24" s="228" t="s">
        <v>3492</v>
      </c>
    </row>
    <row r="25" spans="1:18" s="634" customFormat="1" ht="150" customHeight="1">
      <c r="A25" s="654">
        <v>1</v>
      </c>
      <c r="B25" s="1023" t="s">
        <v>171</v>
      </c>
      <c r="C25" s="1024"/>
      <c r="D25" s="543" t="s">
        <v>3493</v>
      </c>
      <c r="E25" s="543" t="s">
        <v>3494</v>
      </c>
      <c r="F25" s="543" t="s">
        <v>3495</v>
      </c>
      <c r="G25" s="543" t="s">
        <v>158</v>
      </c>
      <c r="H25" s="543" t="s">
        <v>175</v>
      </c>
      <c r="I25" s="543" t="s">
        <v>243</v>
      </c>
      <c r="J25" s="380">
        <v>1067</v>
      </c>
      <c r="K25" s="380">
        <v>1067</v>
      </c>
      <c r="L25" s="543" t="s">
        <v>177</v>
      </c>
      <c r="M25" s="543" t="s">
        <v>162</v>
      </c>
      <c r="N25" s="250">
        <f t="shared" si="0"/>
        <v>100</v>
      </c>
      <c r="O25" s="380">
        <v>1000</v>
      </c>
      <c r="P25" s="228" t="s">
        <v>3496</v>
      </c>
      <c r="Q25" s="543" t="s">
        <v>3497</v>
      </c>
      <c r="R25" s="656" t="s">
        <v>836</v>
      </c>
    </row>
    <row r="26" spans="1:18" s="634" customFormat="1" ht="150" customHeight="1">
      <c r="A26" s="654">
        <v>1</v>
      </c>
      <c r="B26" s="1023" t="s">
        <v>433</v>
      </c>
      <c r="C26" s="1024"/>
      <c r="D26" s="543" t="s">
        <v>3498</v>
      </c>
      <c r="E26" s="543" t="s">
        <v>3499</v>
      </c>
      <c r="F26" s="543" t="s">
        <v>3500</v>
      </c>
      <c r="G26" s="543" t="s">
        <v>158</v>
      </c>
      <c r="H26" s="543" t="s">
        <v>175</v>
      </c>
      <c r="I26" s="543" t="s">
        <v>3501</v>
      </c>
      <c r="J26" s="380">
        <v>18</v>
      </c>
      <c r="K26" s="380">
        <v>18</v>
      </c>
      <c r="L26" s="543" t="s">
        <v>177</v>
      </c>
      <c r="M26" s="543" t="s">
        <v>162</v>
      </c>
      <c r="N26" s="250">
        <f t="shared" si="0"/>
        <v>100</v>
      </c>
      <c r="O26" s="380">
        <v>12</v>
      </c>
      <c r="P26" s="228" t="s">
        <v>3502</v>
      </c>
      <c r="Q26" s="543" t="s">
        <v>3503</v>
      </c>
    </row>
    <row r="27" spans="1:18" s="634" customFormat="1" ht="150" customHeight="1">
      <c r="A27" s="654">
        <v>1</v>
      </c>
      <c r="B27" s="1023" t="s">
        <v>438</v>
      </c>
      <c r="C27" s="1024"/>
      <c r="D27" s="543" t="s">
        <v>3504</v>
      </c>
      <c r="E27" s="543" t="s">
        <v>3505</v>
      </c>
      <c r="F27" s="543" t="s">
        <v>3506</v>
      </c>
      <c r="G27" s="543" t="s">
        <v>158</v>
      </c>
      <c r="H27" s="543" t="s">
        <v>175</v>
      </c>
      <c r="I27" s="543" t="s">
        <v>3507</v>
      </c>
      <c r="J27" s="380">
        <v>495</v>
      </c>
      <c r="K27" s="380">
        <v>495</v>
      </c>
      <c r="L27" s="543" t="s">
        <v>177</v>
      </c>
      <c r="M27" s="543" t="s">
        <v>162</v>
      </c>
      <c r="N27" s="250">
        <f t="shared" si="0"/>
        <v>100</v>
      </c>
      <c r="O27" s="380">
        <v>520</v>
      </c>
      <c r="P27" s="228" t="s">
        <v>3508</v>
      </c>
      <c r="Q27" s="543" t="s">
        <v>3509</v>
      </c>
    </row>
    <row r="28" spans="1:18" s="634" customFormat="1" ht="150" customHeight="1">
      <c r="A28" s="654">
        <v>1</v>
      </c>
      <c r="B28" s="1023" t="s">
        <v>207</v>
      </c>
      <c r="C28" s="1024"/>
      <c r="D28" s="543" t="s">
        <v>3510</v>
      </c>
      <c r="E28" s="543" t="s">
        <v>3511</v>
      </c>
      <c r="F28" s="543" t="s">
        <v>3512</v>
      </c>
      <c r="G28" s="543" t="s">
        <v>158</v>
      </c>
      <c r="H28" s="543" t="s">
        <v>175</v>
      </c>
      <c r="I28" s="543" t="s">
        <v>3513</v>
      </c>
      <c r="J28" s="380">
        <v>5568</v>
      </c>
      <c r="K28" s="380">
        <v>5568</v>
      </c>
      <c r="L28" s="543" t="s">
        <v>177</v>
      </c>
      <c r="M28" s="543" t="s">
        <v>162</v>
      </c>
      <c r="N28" s="250">
        <f t="shared" si="0"/>
        <v>100</v>
      </c>
      <c r="O28" s="380">
        <v>4640</v>
      </c>
      <c r="P28" s="543" t="s">
        <v>3491</v>
      </c>
      <c r="Q28" s="543" t="s">
        <v>3514</v>
      </c>
      <c r="R28" s="656" t="s">
        <v>836</v>
      </c>
    </row>
    <row r="29" spans="1:18" s="634" customFormat="1" ht="150" customHeight="1">
      <c r="A29" s="654">
        <v>1</v>
      </c>
      <c r="B29" s="1023" t="s">
        <v>449</v>
      </c>
      <c r="C29" s="1024"/>
      <c r="D29" s="543" t="s">
        <v>3515</v>
      </c>
      <c r="E29" s="543" t="s">
        <v>3516</v>
      </c>
      <c r="F29" s="543" t="s">
        <v>3517</v>
      </c>
      <c r="G29" s="543" t="s">
        <v>158</v>
      </c>
      <c r="H29" s="543" t="s">
        <v>175</v>
      </c>
      <c r="I29" s="543" t="s">
        <v>3518</v>
      </c>
      <c r="J29" s="380">
        <v>287</v>
      </c>
      <c r="K29" s="380">
        <v>287</v>
      </c>
      <c r="L29" s="543" t="s">
        <v>177</v>
      </c>
      <c r="M29" s="543" t="s">
        <v>162</v>
      </c>
      <c r="N29" s="250">
        <f t="shared" si="0"/>
        <v>100</v>
      </c>
      <c r="O29" s="380">
        <v>250</v>
      </c>
      <c r="P29" s="228" t="s">
        <v>3491</v>
      </c>
      <c r="Q29" s="543" t="s">
        <v>3519</v>
      </c>
    </row>
    <row r="30" spans="1:18" s="634" customFormat="1" ht="150" customHeight="1">
      <c r="A30" s="654">
        <v>1</v>
      </c>
      <c r="B30" s="1023" t="s">
        <v>455</v>
      </c>
      <c r="C30" s="1024"/>
      <c r="D30" s="543" t="s">
        <v>3520</v>
      </c>
      <c r="E30" s="543" t="s">
        <v>3521</v>
      </c>
      <c r="F30" s="543" t="s">
        <v>3522</v>
      </c>
      <c r="G30" s="543" t="s">
        <v>158</v>
      </c>
      <c r="H30" s="543" t="s">
        <v>175</v>
      </c>
      <c r="I30" s="543" t="s">
        <v>3523</v>
      </c>
      <c r="J30" s="380">
        <v>4400</v>
      </c>
      <c r="K30" s="380">
        <v>4400</v>
      </c>
      <c r="L30" s="543" t="s">
        <v>177</v>
      </c>
      <c r="M30" s="543" t="s">
        <v>162</v>
      </c>
      <c r="N30" s="250">
        <f t="shared" si="0"/>
        <v>100</v>
      </c>
      <c r="O30" s="380">
        <v>3937</v>
      </c>
      <c r="P30" s="228" t="s">
        <v>3491</v>
      </c>
      <c r="Q30" s="543" t="s">
        <v>3524</v>
      </c>
    </row>
    <row r="31" spans="1:18" s="634" customFormat="1" ht="150" customHeight="1">
      <c r="A31" s="654">
        <v>1</v>
      </c>
      <c r="B31" s="1023" t="s">
        <v>226</v>
      </c>
      <c r="C31" s="1024"/>
      <c r="D31" s="543" t="s">
        <v>3525</v>
      </c>
      <c r="E31" s="543" t="s">
        <v>3526</v>
      </c>
      <c r="F31" s="543" t="s">
        <v>3527</v>
      </c>
      <c r="G31" s="543" t="s">
        <v>158</v>
      </c>
      <c r="H31" s="543" t="s">
        <v>175</v>
      </c>
      <c r="I31" s="543" t="s">
        <v>3528</v>
      </c>
      <c r="J31" s="380">
        <v>145</v>
      </c>
      <c r="K31" s="380">
        <v>145</v>
      </c>
      <c r="L31" s="543" t="s">
        <v>177</v>
      </c>
      <c r="M31" s="543" t="s">
        <v>162</v>
      </c>
      <c r="N31" s="250">
        <f t="shared" si="0"/>
        <v>100</v>
      </c>
      <c r="O31" s="380">
        <v>136</v>
      </c>
      <c r="P31" s="228" t="s">
        <v>3491</v>
      </c>
      <c r="Q31" s="543" t="s">
        <v>3529</v>
      </c>
    </row>
    <row r="32" spans="1:18" s="634" customFormat="1" ht="150" customHeight="1">
      <c r="A32" s="654">
        <v>1</v>
      </c>
      <c r="B32" s="1023" t="s">
        <v>3530</v>
      </c>
      <c r="C32" s="1024"/>
      <c r="D32" s="543" t="s">
        <v>3531</v>
      </c>
      <c r="E32" s="543" t="s">
        <v>3532</v>
      </c>
      <c r="F32" s="543" t="s">
        <v>3533</v>
      </c>
      <c r="G32" s="543" t="s">
        <v>158</v>
      </c>
      <c r="H32" s="543" t="s">
        <v>175</v>
      </c>
      <c r="I32" s="543" t="s">
        <v>3534</v>
      </c>
      <c r="J32" s="380">
        <v>440</v>
      </c>
      <c r="K32" s="380">
        <v>440</v>
      </c>
      <c r="L32" s="543" t="s">
        <v>177</v>
      </c>
      <c r="M32" s="543" t="s">
        <v>162</v>
      </c>
      <c r="N32" s="250">
        <f t="shared" si="0"/>
        <v>100</v>
      </c>
      <c r="O32" s="380">
        <v>364</v>
      </c>
      <c r="P32" s="228" t="s">
        <v>3491</v>
      </c>
      <c r="Q32" s="543" t="s">
        <v>3535</v>
      </c>
    </row>
    <row r="33" spans="1:22" s="634" customFormat="1" ht="150" customHeight="1">
      <c r="A33" s="654">
        <v>1</v>
      </c>
      <c r="B33" s="1023" t="s">
        <v>3536</v>
      </c>
      <c r="C33" s="1024"/>
      <c r="D33" s="543" t="s">
        <v>3537</v>
      </c>
      <c r="E33" s="543" t="s">
        <v>3538</v>
      </c>
      <c r="F33" s="543" t="s">
        <v>3539</v>
      </c>
      <c r="G33" s="543" t="s">
        <v>158</v>
      </c>
      <c r="H33" s="543" t="s">
        <v>175</v>
      </c>
      <c r="I33" s="543" t="s">
        <v>3540</v>
      </c>
      <c r="J33" s="415">
        <v>4000</v>
      </c>
      <c r="K33" s="415">
        <v>4000</v>
      </c>
      <c r="L33" s="543" t="s">
        <v>177</v>
      </c>
      <c r="M33" s="543" t="s">
        <v>162</v>
      </c>
      <c r="N33" s="250">
        <f t="shared" si="0"/>
        <v>100</v>
      </c>
      <c r="O33" s="415">
        <v>8182</v>
      </c>
      <c r="P33" s="543" t="s">
        <v>3491</v>
      </c>
      <c r="Q33" s="543" t="s">
        <v>3541</v>
      </c>
    </row>
    <row r="34" spans="1:22" s="634" customFormat="1" ht="150" customHeight="1">
      <c r="A34" s="654">
        <v>1</v>
      </c>
      <c r="B34" s="1025" t="s">
        <v>3542</v>
      </c>
      <c r="C34" s="1020"/>
      <c r="D34" s="543" t="s">
        <v>3543</v>
      </c>
      <c r="E34" s="543" t="s">
        <v>3544</v>
      </c>
      <c r="F34" s="543" t="s">
        <v>3545</v>
      </c>
      <c r="G34" s="543" t="s">
        <v>158</v>
      </c>
      <c r="H34" s="543" t="s">
        <v>175</v>
      </c>
      <c r="I34" s="657" t="s">
        <v>3546</v>
      </c>
      <c r="J34" s="380">
        <v>85</v>
      </c>
      <c r="K34" s="380">
        <v>100</v>
      </c>
      <c r="L34" s="543" t="s">
        <v>161</v>
      </c>
      <c r="M34" s="543" t="s">
        <v>535</v>
      </c>
      <c r="N34" s="250">
        <v>100</v>
      </c>
      <c r="O34" s="415">
        <v>0</v>
      </c>
      <c r="P34" s="543" t="s">
        <v>3547</v>
      </c>
      <c r="Q34" s="543" t="s">
        <v>3548</v>
      </c>
      <c r="R34" s="658"/>
    </row>
    <row r="35" spans="1:22" s="634" customFormat="1" ht="150" customHeight="1">
      <c r="A35" s="654">
        <v>1</v>
      </c>
      <c r="B35" s="1025" t="s">
        <v>239</v>
      </c>
      <c r="C35" s="1020"/>
      <c r="D35" s="543" t="s">
        <v>3549</v>
      </c>
      <c r="E35" s="543" t="s">
        <v>3550</v>
      </c>
      <c r="F35" s="543" t="s">
        <v>3551</v>
      </c>
      <c r="G35" s="543" t="s">
        <v>158</v>
      </c>
      <c r="H35" s="543" t="s">
        <v>175</v>
      </c>
      <c r="I35" s="543" t="s">
        <v>3552</v>
      </c>
      <c r="J35" s="380">
        <v>85</v>
      </c>
      <c r="K35" s="380">
        <v>100</v>
      </c>
      <c r="L35" s="543" t="s">
        <v>177</v>
      </c>
      <c r="M35" s="543" t="s">
        <v>162</v>
      </c>
      <c r="N35" s="250">
        <v>100</v>
      </c>
      <c r="O35" s="380">
        <v>0</v>
      </c>
      <c r="P35" s="543" t="s">
        <v>3553</v>
      </c>
      <c r="Q35" s="543" t="s">
        <v>3554</v>
      </c>
    </row>
    <row r="36" spans="1:22" s="634" customFormat="1" ht="150" customHeight="1">
      <c r="A36" s="654">
        <v>1</v>
      </c>
      <c r="B36" s="1025" t="s">
        <v>3555</v>
      </c>
      <c r="C36" s="1020"/>
      <c r="D36" s="543" t="s">
        <v>3556</v>
      </c>
      <c r="E36" s="543" t="s">
        <v>3557</v>
      </c>
      <c r="F36" s="543" t="s">
        <v>3558</v>
      </c>
      <c r="G36" s="543" t="s">
        <v>158</v>
      </c>
      <c r="H36" s="543" t="s">
        <v>175</v>
      </c>
      <c r="I36" s="543" t="s">
        <v>3559</v>
      </c>
      <c r="J36" s="380">
        <v>100</v>
      </c>
      <c r="K36" s="380">
        <v>100</v>
      </c>
      <c r="L36" s="543" t="s">
        <v>177</v>
      </c>
      <c r="M36" s="543" t="s">
        <v>162</v>
      </c>
      <c r="N36" s="250">
        <f>(J36/K36)*100</f>
        <v>100</v>
      </c>
      <c r="O36" s="380">
        <v>100</v>
      </c>
      <c r="P36" s="543" t="s">
        <v>3560</v>
      </c>
      <c r="Q36" s="543" t="s">
        <v>3561</v>
      </c>
    </row>
    <row r="37" spans="1:22" s="634" customFormat="1" ht="150" customHeight="1">
      <c r="A37" s="654">
        <v>1</v>
      </c>
      <c r="B37" s="1025" t="s">
        <v>251</v>
      </c>
      <c r="C37" s="1025"/>
      <c r="D37" s="628" t="s">
        <v>3562</v>
      </c>
      <c r="E37" s="628" t="s">
        <v>3563</v>
      </c>
      <c r="F37" s="543" t="s">
        <v>3564</v>
      </c>
      <c r="G37" s="543" t="s">
        <v>158</v>
      </c>
      <c r="H37" s="543" t="s">
        <v>175</v>
      </c>
      <c r="I37" s="543" t="s">
        <v>3565</v>
      </c>
      <c r="J37" s="380">
        <v>1</v>
      </c>
      <c r="K37" s="380">
        <v>1</v>
      </c>
      <c r="L37" s="543" t="s">
        <v>177</v>
      </c>
      <c r="M37" s="543" t="s">
        <v>162</v>
      </c>
      <c r="N37" s="250">
        <f>(J37/K37)*100</f>
        <v>100</v>
      </c>
      <c r="O37" s="380">
        <v>0</v>
      </c>
      <c r="P37" s="543" t="s">
        <v>3566</v>
      </c>
      <c r="Q37" s="543" t="s">
        <v>3567</v>
      </c>
    </row>
    <row r="38" spans="1:22" s="634" customFormat="1" ht="150" customHeight="1">
      <c r="A38" s="654">
        <v>1</v>
      </c>
      <c r="B38" s="1020" t="s">
        <v>611</v>
      </c>
      <c r="C38" s="1021"/>
      <c r="D38" s="628" t="s">
        <v>3568</v>
      </c>
      <c r="E38" s="543" t="s">
        <v>3569</v>
      </c>
      <c r="F38" s="543" t="s">
        <v>3570</v>
      </c>
      <c r="G38" s="543" t="s">
        <v>158</v>
      </c>
      <c r="H38" s="543" t="s">
        <v>175</v>
      </c>
      <c r="I38" s="543" t="s">
        <v>3571</v>
      </c>
      <c r="J38" s="380">
        <v>85</v>
      </c>
      <c r="K38" s="380">
        <v>100</v>
      </c>
      <c r="L38" s="543" t="s">
        <v>169</v>
      </c>
      <c r="M38" s="543" t="s">
        <v>162</v>
      </c>
      <c r="N38" s="250">
        <v>100</v>
      </c>
      <c r="O38" s="380">
        <v>0</v>
      </c>
      <c r="P38" s="543" t="s">
        <v>3572</v>
      </c>
      <c r="Q38" s="543" t="s">
        <v>3573</v>
      </c>
    </row>
    <row r="39" spans="1:22" s="634" customFormat="1" ht="19.8" customHeight="1">
      <c r="A39" s="632"/>
      <c r="B39" s="659"/>
      <c r="C39" s="659"/>
      <c r="D39" s="183"/>
      <c r="E39" s="183"/>
      <c r="F39" s="183"/>
      <c r="G39" s="183"/>
      <c r="H39" s="183"/>
      <c r="I39" s="183"/>
      <c r="J39" s="660"/>
      <c r="K39" s="660"/>
      <c r="L39" s="227"/>
      <c r="M39" s="227"/>
      <c r="N39" s="661"/>
      <c r="O39" s="403"/>
      <c r="P39" s="657"/>
      <c r="Q39" s="657"/>
      <c r="R39" s="632"/>
    </row>
    <row r="40" spans="1:22" s="634" customFormat="1" ht="20.100000000000001" customHeight="1">
      <c r="A40" s="635"/>
      <c r="B40" s="662" t="s">
        <v>396</v>
      </c>
      <c r="C40" s="839" t="s">
        <v>4251</v>
      </c>
      <c r="D40" s="840"/>
      <c r="E40" s="840"/>
      <c r="F40" s="840"/>
      <c r="G40" s="840"/>
      <c r="H40" s="841"/>
      <c r="I40" s="663"/>
      <c r="J40" s="664"/>
      <c r="K40" s="664"/>
      <c r="L40" s="663"/>
      <c r="M40" s="663"/>
      <c r="N40" s="665"/>
      <c r="O40" s="665"/>
      <c r="P40" s="663"/>
      <c r="Q40" s="663"/>
      <c r="R40" s="663"/>
      <c r="S40" s="663"/>
      <c r="T40" s="632"/>
      <c r="U40" s="632"/>
    </row>
    <row r="41" spans="1:22" s="634" customFormat="1" ht="20.100000000000001" customHeight="1">
      <c r="A41" s="635"/>
      <c r="B41" s="662" t="s">
        <v>398</v>
      </c>
      <c r="C41" s="1014" t="s">
        <v>399</v>
      </c>
      <c r="D41" s="1015"/>
      <c r="E41" s="1015"/>
      <c r="F41" s="1015"/>
      <c r="G41" s="1015"/>
      <c r="H41" s="1016"/>
      <c r="I41" s="663"/>
      <c r="J41" s="664"/>
      <c r="K41" s="664"/>
      <c r="L41" s="663"/>
      <c r="M41" s="663"/>
      <c r="N41" s="665"/>
      <c r="O41" s="665"/>
      <c r="P41" s="663"/>
      <c r="Q41" s="663"/>
      <c r="R41" s="663"/>
      <c r="S41" s="663"/>
      <c r="T41" s="632"/>
      <c r="U41" s="632"/>
    </row>
    <row r="42" spans="1:22" s="634" customFormat="1" ht="20.100000000000001" customHeight="1">
      <c r="A42" s="635"/>
      <c r="B42" s="662" t="s">
        <v>668</v>
      </c>
      <c r="C42" s="1014" t="s">
        <v>3574</v>
      </c>
      <c r="D42" s="1015"/>
      <c r="E42" s="1015"/>
      <c r="F42" s="1015"/>
      <c r="G42" s="1015"/>
      <c r="H42" s="1016"/>
      <c r="I42" s="663"/>
      <c r="J42" s="664"/>
      <c r="K42" s="664"/>
      <c r="L42" s="663"/>
      <c r="M42" s="663"/>
      <c r="N42" s="665"/>
      <c r="O42" s="665"/>
      <c r="P42" s="663"/>
      <c r="Q42" s="663"/>
      <c r="R42" s="663"/>
      <c r="S42" s="663"/>
      <c r="T42" s="632"/>
      <c r="U42" s="632"/>
    </row>
    <row r="43" spans="1:22" s="634" customFormat="1" ht="20.100000000000001" customHeight="1">
      <c r="A43" s="635"/>
      <c r="B43" s="662" t="s">
        <v>402</v>
      </c>
      <c r="C43" s="1014" t="s">
        <v>403</v>
      </c>
      <c r="D43" s="1015"/>
      <c r="E43" s="1015"/>
      <c r="F43" s="1015"/>
      <c r="G43" s="1015"/>
      <c r="H43" s="1016"/>
      <c r="I43" s="663"/>
      <c r="J43" s="664"/>
      <c r="K43" s="664"/>
      <c r="L43" s="663"/>
      <c r="M43" s="663"/>
      <c r="N43" s="665"/>
      <c r="O43" s="665"/>
      <c r="P43" s="663"/>
      <c r="Q43" s="663"/>
      <c r="R43" s="663"/>
      <c r="S43" s="663"/>
      <c r="T43" s="632"/>
      <c r="U43" s="632"/>
    </row>
    <row r="44" spans="1:22" s="634" customFormat="1" ht="20.100000000000001" customHeight="1">
      <c r="A44" s="635"/>
      <c r="B44" s="662" t="s">
        <v>404</v>
      </c>
      <c r="C44" s="1014" t="s">
        <v>405</v>
      </c>
      <c r="D44" s="1015"/>
      <c r="E44" s="1015"/>
      <c r="F44" s="1015"/>
      <c r="G44" s="1015"/>
      <c r="H44" s="1016"/>
      <c r="I44" s="663"/>
      <c r="J44" s="664"/>
      <c r="K44" s="664"/>
      <c r="L44" s="663"/>
      <c r="M44" s="663"/>
      <c r="N44" s="665"/>
      <c r="O44" s="665"/>
      <c r="P44" s="663"/>
      <c r="Q44" s="663"/>
      <c r="R44" s="663"/>
      <c r="S44" s="663"/>
      <c r="T44" s="632"/>
      <c r="U44" s="632"/>
    </row>
    <row r="45" spans="1:22" s="634" customFormat="1" ht="16.5" customHeight="1">
      <c r="A45" s="635"/>
      <c r="B45" s="662" t="s">
        <v>406</v>
      </c>
      <c r="C45" s="1014" t="s">
        <v>4493</v>
      </c>
      <c r="D45" s="1015"/>
      <c r="E45" s="1015"/>
      <c r="F45" s="1015"/>
      <c r="G45" s="1015"/>
      <c r="H45" s="1016"/>
      <c r="I45" s="663"/>
      <c r="J45" s="664"/>
      <c r="K45" s="664"/>
      <c r="L45" s="663"/>
      <c r="M45" s="663"/>
      <c r="N45" s="665"/>
      <c r="O45" s="665"/>
      <c r="P45" s="663"/>
      <c r="Q45" s="663"/>
      <c r="R45" s="663"/>
      <c r="S45" s="663"/>
      <c r="T45" s="632"/>
      <c r="U45" s="632"/>
    </row>
    <row r="46" spans="1:22" s="634" customFormat="1" ht="20.100000000000001" customHeight="1">
      <c r="A46" s="635"/>
      <c r="B46" s="662" t="s">
        <v>408</v>
      </c>
      <c r="C46" s="1014" t="s">
        <v>3575</v>
      </c>
      <c r="D46" s="1015"/>
      <c r="E46" s="1015"/>
      <c r="F46" s="1015"/>
      <c r="G46" s="1015"/>
      <c r="H46" s="1016"/>
      <c r="I46" s="663"/>
      <c r="J46" s="664"/>
      <c r="K46" s="664"/>
      <c r="L46" s="663"/>
      <c r="M46" s="663"/>
      <c r="N46" s="665"/>
      <c r="O46" s="665"/>
      <c r="P46" s="663"/>
      <c r="Q46" s="663"/>
      <c r="R46" s="663"/>
      <c r="S46" s="663"/>
      <c r="T46" s="632"/>
      <c r="U46" s="632"/>
    </row>
    <row r="47" spans="1:22" s="634" customFormat="1" ht="20.100000000000001" customHeight="1">
      <c r="A47" s="635"/>
      <c r="B47" s="659"/>
      <c r="C47" s="659"/>
      <c r="D47" s="663"/>
      <c r="E47" s="663"/>
      <c r="F47" s="663"/>
      <c r="G47" s="663"/>
      <c r="H47" s="663"/>
      <c r="I47" s="663"/>
      <c r="J47" s="664"/>
      <c r="K47" s="664"/>
      <c r="L47" s="663"/>
      <c r="M47" s="663"/>
      <c r="N47" s="665"/>
      <c r="O47" s="665"/>
      <c r="P47" s="663"/>
      <c r="Q47" s="663"/>
      <c r="R47" s="663"/>
      <c r="S47" s="663"/>
      <c r="T47" s="632"/>
      <c r="U47" s="632"/>
    </row>
    <row r="48" spans="1:22" s="634" customFormat="1" ht="20.100000000000001" customHeight="1">
      <c r="A48" s="635"/>
      <c r="B48" s="1017" t="s">
        <v>410</v>
      </c>
      <c r="C48" s="1018"/>
      <c r="D48" s="1018"/>
      <c r="E48" s="1018"/>
      <c r="F48" s="1018"/>
      <c r="G48" s="1018"/>
      <c r="H48" s="1019"/>
      <c r="I48" s="632"/>
      <c r="J48" s="633"/>
      <c r="K48" s="633"/>
      <c r="L48" s="632"/>
      <c r="M48" s="632"/>
      <c r="N48" s="633"/>
      <c r="O48" s="650"/>
      <c r="P48" s="632"/>
      <c r="Q48" s="632"/>
      <c r="R48" s="632"/>
      <c r="S48" s="632"/>
      <c r="T48" s="632"/>
      <c r="U48" s="632"/>
      <c r="V48" s="632"/>
    </row>
    <row r="49" spans="10:15" s="634" customFormat="1" ht="0" hidden="1" customHeight="1">
      <c r="J49" s="666"/>
      <c r="K49" s="666"/>
      <c r="N49" s="666"/>
      <c r="O49" s="666"/>
    </row>
    <row r="50" spans="10:15" ht="15" customHeight="1"/>
  </sheetData>
  <mergeCells count="62">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45:H45"/>
    <mergeCell ref="C46:H46"/>
    <mergeCell ref="B48:H48"/>
    <mergeCell ref="B38:C38"/>
    <mergeCell ref="C40:H40"/>
    <mergeCell ref="C41:H41"/>
    <mergeCell ref="C42:H42"/>
    <mergeCell ref="C43:H43"/>
    <mergeCell ref="C44:H44"/>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DF920DE8-056A-4D64-9CFE-A0D6C1CF52EF}"/>
    <dataValidation allowBlank="1" showInputMessage="1" showErrorMessage="1" prompt="Hace referencia a las fuentes de información que pueden _x000a_ser usadas para verificar el alcance de los objetivos." sqref="P22" xr:uid="{87BAF611-66E5-43F5-9304-B50278F42356}"/>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18D88CA8-71C7-4BC4-854C-3A3284AC0AAC}"/>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A8C0B2E7-99E5-401E-9D33-3177C493B0E5}"/>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87104EBC-8D5A-4C4C-97C5-69346FDF80FD}"/>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6BD08F45-9DA0-4C93-ACBD-A93A4C193E78}"/>
    <dataValidation allowBlank="1" showInputMessage="1" showErrorMessage="1" prompt="Los &quot;valores programados&quot; son los datos numéricos asociados a las variables del indicador en cuestión que permiten calcular la meta del mismo. " sqref="J22:K22" xr:uid="{D2198AF3-A514-43F0-AA41-34544E15D7E2}"/>
    <dataValidation allowBlank="1" showInputMessage="1" showErrorMessage="1" prompt="Valores numéricos que se habrán de relacionar con el cálculo del indicador propuesto. _x000a_Manual para el diseño y la construcción de indicadores de Coneval." sqref="I22" xr:uid="{85B15B4C-93CC-4301-B4A8-914E96DD53B6}"/>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BB5F8341-6CAA-4BA3-8FC6-356D4214956F}"/>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7A5C2C3C-A194-4209-AD77-4A5574F65263}"/>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7F052FD5-86AA-47F3-A8F4-45B6677DBEB8}"/>
    <dataValidation allowBlank="1" showInputMessage="1" showErrorMessage="1" prompt="&quot;Resumen Narrativo&quot; u &quot;objetivo&quot; se entiende como el estado deseado luego de la implementación de una intervención pública. " sqref="D22" xr:uid="{D1913AE3-2879-4726-8D0E-1D868D74FDFA}"/>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12889-C542-4EF1-AD1C-B852203DAE99}">
  <sheetPr>
    <tabColor rgb="FF92D050"/>
    <pageSetUpPr fitToPage="1"/>
  </sheetPr>
  <dimension ref="A1:V96"/>
  <sheetViews>
    <sheetView zoomScale="60" zoomScaleNormal="60" workbookViewId="0">
      <selection sqref="A1:D1"/>
    </sheetView>
  </sheetViews>
  <sheetFormatPr baseColWidth="10" defaultColWidth="0" defaultRowHeight="0" customHeight="1" zeroHeight="1"/>
  <cols>
    <col min="1" max="1" width="15.6640625" style="114" customWidth="1"/>
    <col min="2" max="2" width="70.33203125" style="114" bestFit="1" customWidth="1"/>
    <col min="3" max="3" width="15.6640625" style="129" customWidth="1"/>
    <col min="4" max="9" width="35.6640625" style="114" customWidth="1"/>
    <col min="10" max="11" width="35.6640625" style="115" customWidth="1"/>
    <col min="12" max="13" width="35.6640625" style="114" customWidth="1"/>
    <col min="14" max="14" width="35.6640625" style="115" customWidth="1"/>
    <col min="15" max="15" width="35.6640625" style="261" customWidth="1"/>
    <col min="16" max="17" width="35.6640625" style="114" customWidth="1"/>
    <col min="18" max="18" width="25.88671875" style="58" hidden="1" customWidth="1"/>
    <col min="19" max="22" width="0" style="58" hidden="1" customWidth="1"/>
    <col min="23" max="16384" width="11.44140625" style="58" hidden="1"/>
  </cols>
  <sheetData>
    <row r="1" spans="1:17" ht="19.5" customHeight="1">
      <c r="A1" s="237"/>
      <c r="B1" s="238"/>
      <c r="C1" s="239"/>
      <c r="D1" s="238"/>
      <c r="E1" s="238"/>
      <c r="F1" s="238"/>
      <c r="G1" s="238"/>
      <c r="H1" s="238"/>
      <c r="I1" s="238"/>
      <c r="J1" s="240"/>
      <c r="K1" s="240"/>
      <c r="L1" s="241"/>
      <c r="M1" s="241"/>
      <c r="N1" s="240"/>
      <c r="O1" s="242"/>
      <c r="P1" s="241"/>
      <c r="Q1" s="241"/>
    </row>
    <row r="2" spans="1:17" ht="19.5" customHeight="1">
      <c r="A2" s="61"/>
      <c r="B2" s="62"/>
      <c r="C2" s="63"/>
      <c r="D2" s="61"/>
      <c r="E2" s="61"/>
      <c r="F2" s="61"/>
      <c r="G2" s="61"/>
      <c r="H2" s="61"/>
      <c r="I2" s="61"/>
      <c r="J2" s="64"/>
      <c r="K2" s="65"/>
      <c r="L2" s="66"/>
      <c r="M2" s="66"/>
      <c r="N2" s="64"/>
      <c r="O2" s="78"/>
      <c r="P2" s="66"/>
      <c r="Q2" s="66"/>
    </row>
    <row r="3" spans="1:17" ht="19.5" customHeight="1">
      <c r="A3" s="66"/>
      <c r="B3" s="856" t="s">
        <v>112</v>
      </c>
      <c r="C3" s="856"/>
      <c r="D3" s="871" t="s">
        <v>113</v>
      </c>
      <c r="E3" s="871"/>
      <c r="F3" s="871"/>
      <c r="G3" s="871"/>
      <c r="H3" s="871"/>
      <c r="I3" s="67"/>
      <c r="J3" s="64"/>
      <c r="K3" s="65"/>
      <c r="L3" s="68"/>
      <c r="M3" s="66"/>
      <c r="N3" s="64"/>
      <c r="O3" s="78"/>
      <c r="P3" s="66"/>
      <c r="Q3" s="66"/>
    </row>
    <row r="4" spans="1:17" ht="19.5" customHeight="1">
      <c r="A4" s="66"/>
      <c r="B4" s="856" t="s">
        <v>114</v>
      </c>
      <c r="C4" s="856"/>
      <c r="D4" s="866" t="s">
        <v>1282</v>
      </c>
      <c r="E4" s="866"/>
      <c r="F4" s="866"/>
      <c r="G4" s="866"/>
      <c r="H4" s="866"/>
      <c r="I4" s="61"/>
      <c r="J4" s="64"/>
      <c r="K4" s="64"/>
      <c r="L4" s="66"/>
      <c r="M4" s="66"/>
      <c r="N4" s="64"/>
      <c r="O4" s="78"/>
      <c r="P4" s="66"/>
      <c r="Q4" s="66"/>
    </row>
    <row r="5" spans="1:17" ht="19.5" customHeight="1">
      <c r="A5" s="58"/>
      <c r="B5" s="856" t="s">
        <v>116</v>
      </c>
      <c r="C5" s="856"/>
      <c r="D5" s="866" t="s">
        <v>512</v>
      </c>
      <c r="E5" s="866"/>
      <c r="F5" s="866"/>
      <c r="G5" s="866"/>
      <c r="H5" s="866"/>
      <c r="I5" s="61"/>
      <c r="J5" s="64"/>
      <c r="K5" s="64"/>
      <c r="L5" s="66"/>
      <c r="M5" s="66"/>
      <c r="N5" s="69"/>
      <c r="O5" s="243"/>
      <c r="P5" s="66"/>
      <c r="Q5" s="66"/>
    </row>
    <row r="6" spans="1:17" ht="19.5" customHeight="1">
      <c r="A6" s="66"/>
      <c r="B6" s="856" t="s">
        <v>118</v>
      </c>
      <c r="C6" s="856"/>
      <c r="D6" s="866" t="s">
        <v>1283</v>
      </c>
      <c r="E6" s="866"/>
      <c r="F6" s="866"/>
      <c r="G6" s="866"/>
      <c r="H6" s="866"/>
      <c r="I6" s="70"/>
      <c r="J6" s="71"/>
      <c r="K6" s="71"/>
      <c r="L6" s="72"/>
      <c r="M6" s="66"/>
      <c r="N6" s="69"/>
      <c r="O6" s="243"/>
      <c r="P6" s="66"/>
      <c r="Q6" s="66"/>
    </row>
    <row r="7" spans="1:17" ht="19.5" customHeight="1">
      <c r="A7" s="66"/>
      <c r="B7" s="856" t="s">
        <v>120</v>
      </c>
      <c r="C7" s="856"/>
      <c r="D7" s="866" t="s">
        <v>121</v>
      </c>
      <c r="E7" s="866"/>
      <c r="F7" s="866"/>
      <c r="G7" s="866"/>
      <c r="H7" s="866"/>
      <c r="I7" s="70"/>
      <c r="J7" s="71"/>
      <c r="K7" s="71"/>
      <c r="L7" s="72"/>
      <c r="M7" s="66"/>
      <c r="N7" s="69"/>
      <c r="O7" s="243"/>
      <c r="P7" s="66"/>
      <c r="Q7" s="66"/>
    </row>
    <row r="8" spans="1:17" ht="19.5" customHeight="1">
      <c r="A8" s="66"/>
      <c r="B8" s="856" t="s">
        <v>122</v>
      </c>
      <c r="C8" s="856"/>
      <c r="D8" s="866" t="s">
        <v>413</v>
      </c>
      <c r="E8" s="866"/>
      <c r="F8" s="866"/>
      <c r="G8" s="866"/>
      <c r="H8" s="866"/>
      <c r="I8" s="70"/>
      <c r="J8" s="71"/>
      <c r="K8" s="71"/>
      <c r="L8" s="72"/>
      <c r="M8" s="66"/>
      <c r="N8" s="64"/>
      <c r="O8" s="78"/>
      <c r="P8" s="66"/>
      <c r="Q8" s="66"/>
    </row>
    <row r="9" spans="1:17" ht="19.5" customHeight="1">
      <c r="A9" s="66"/>
      <c r="B9" s="856" t="s">
        <v>124</v>
      </c>
      <c r="C9" s="856"/>
      <c r="D9" s="866" t="s">
        <v>1284</v>
      </c>
      <c r="E9" s="866"/>
      <c r="F9" s="866"/>
      <c r="G9" s="866"/>
      <c r="H9" s="866"/>
      <c r="I9" s="73"/>
      <c r="J9" s="74"/>
      <c r="K9" s="74"/>
      <c r="L9" s="75"/>
      <c r="M9" s="75"/>
      <c r="N9" s="74"/>
      <c r="O9" s="244"/>
      <c r="P9" s="66"/>
      <c r="Q9" s="66"/>
    </row>
    <row r="10" spans="1:17" ht="50.25" customHeight="1">
      <c r="A10" s="859" t="s">
        <v>126</v>
      </c>
      <c r="B10" s="856" t="s">
        <v>127</v>
      </c>
      <c r="C10" s="856"/>
      <c r="D10" s="866" t="s">
        <v>4392</v>
      </c>
      <c r="E10" s="869"/>
      <c r="F10" s="869"/>
      <c r="G10" s="869"/>
      <c r="H10" s="870"/>
      <c r="I10" s="73"/>
      <c r="J10" s="74"/>
      <c r="K10" s="74"/>
      <c r="L10" s="75"/>
      <c r="M10" s="75"/>
      <c r="N10" s="74"/>
      <c r="O10" s="244"/>
      <c r="P10" s="76"/>
      <c r="Q10" s="66"/>
    </row>
    <row r="11" spans="1:17" ht="50.25" customHeight="1">
      <c r="A11" s="859"/>
      <c r="B11" s="856" t="s">
        <v>128</v>
      </c>
      <c r="C11" s="856"/>
      <c r="D11" s="860" t="s">
        <v>4419</v>
      </c>
      <c r="E11" s="861"/>
      <c r="F11" s="861"/>
      <c r="G11" s="861"/>
      <c r="H11" s="862"/>
      <c r="I11" s="73"/>
      <c r="J11" s="74"/>
      <c r="K11" s="74"/>
      <c r="L11" s="75"/>
      <c r="M11" s="75"/>
      <c r="N11" s="74"/>
      <c r="O11" s="244"/>
      <c r="P11" s="66"/>
      <c r="Q11" s="66"/>
    </row>
    <row r="12" spans="1:17" ht="50.25" customHeight="1">
      <c r="A12" s="859" t="s">
        <v>129</v>
      </c>
      <c r="B12" s="856" t="s">
        <v>130</v>
      </c>
      <c r="C12" s="856"/>
      <c r="D12" s="860" t="s">
        <v>4390</v>
      </c>
      <c r="E12" s="861"/>
      <c r="F12" s="861"/>
      <c r="G12" s="861"/>
      <c r="H12" s="862"/>
      <c r="I12" s="73"/>
      <c r="J12" s="74"/>
      <c r="K12" s="74"/>
      <c r="L12" s="75"/>
      <c r="M12" s="75"/>
      <c r="N12" s="74"/>
      <c r="O12" s="244"/>
      <c r="P12" s="66"/>
      <c r="Q12" s="66"/>
    </row>
    <row r="13" spans="1:17" ht="50.25" customHeight="1">
      <c r="A13" s="859"/>
      <c r="B13" s="856" t="s">
        <v>131</v>
      </c>
      <c r="C13" s="856"/>
      <c r="D13" s="860" t="s">
        <v>4391</v>
      </c>
      <c r="E13" s="861"/>
      <c r="F13" s="861"/>
      <c r="G13" s="861"/>
      <c r="H13" s="862"/>
      <c r="I13" s="73"/>
      <c r="J13" s="74"/>
      <c r="K13" s="74"/>
      <c r="L13" s="75"/>
      <c r="M13" s="75"/>
      <c r="N13" s="74"/>
      <c r="O13" s="244"/>
      <c r="P13" s="66"/>
      <c r="Q13" s="66"/>
    </row>
    <row r="14" spans="1:17" ht="50.25" customHeight="1">
      <c r="A14" s="863" t="s">
        <v>132</v>
      </c>
      <c r="B14" s="856" t="s">
        <v>517</v>
      </c>
      <c r="C14" s="856"/>
      <c r="D14" s="866" t="s">
        <v>4266</v>
      </c>
      <c r="E14" s="867"/>
      <c r="F14" s="867"/>
      <c r="G14" s="867"/>
      <c r="H14" s="868"/>
      <c r="I14" s="73"/>
      <c r="J14" s="74"/>
      <c r="K14" s="74"/>
      <c r="L14" s="75"/>
      <c r="M14" s="75"/>
      <c r="N14" s="74"/>
      <c r="O14" s="244"/>
      <c r="P14" s="66"/>
      <c r="Q14" s="66"/>
    </row>
    <row r="15" spans="1:17" ht="50.25" customHeight="1">
      <c r="A15" s="864"/>
      <c r="B15" s="856" t="s">
        <v>518</v>
      </c>
      <c r="C15" s="856"/>
      <c r="D15" s="866" t="s">
        <v>4267</v>
      </c>
      <c r="E15" s="867"/>
      <c r="F15" s="867"/>
      <c r="G15" s="867"/>
      <c r="H15" s="868"/>
      <c r="I15" s="73"/>
      <c r="J15" s="74"/>
      <c r="K15" s="74"/>
      <c r="L15" s="75"/>
      <c r="M15" s="75"/>
      <c r="N15" s="74"/>
      <c r="O15" s="244"/>
      <c r="P15" s="66"/>
      <c r="Q15" s="66"/>
    </row>
    <row r="16" spans="1:17" ht="50.25" customHeight="1">
      <c r="A16" s="864"/>
      <c r="B16" s="856" t="s">
        <v>1285</v>
      </c>
      <c r="C16" s="856"/>
      <c r="D16" s="860" t="s">
        <v>1</v>
      </c>
      <c r="E16" s="861"/>
      <c r="F16" s="861"/>
      <c r="G16" s="861"/>
      <c r="H16" s="862"/>
      <c r="I16" s="73"/>
      <c r="J16" s="74"/>
      <c r="K16" s="74"/>
      <c r="L16" s="75"/>
      <c r="M16" s="75"/>
      <c r="N16" s="74"/>
      <c r="O16" s="244"/>
      <c r="P16" s="66"/>
      <c r="Q16" s="66"/>
    </row>
    <row r="17" spans="1:21" ht="50.25" customHeight="1">
      <c r="A17" s="865"/>
      <c r="B17" s="856" t="s">
        <v>520</v>
      </c>
      <c r="C17" s="856"/>
      <c r="D17" s="860" t="s">
        <v>4268</v>
      </c>
      <c r="E17" s="861"/>
      <c r="F17" s="861"/>
      <c r="G17" s="861"/>
      <c r="H17" s="862"/>
      <c r="I17" s="73"/>
      <c r="J17" s="64"/>
      <c r="K17" s="64"/>
      <c r="L17" s="75"/>
      <c r="M17" s="66"/>
      <c r="N17" s="74"/>
      <c r="O17" s="244"/>
      <c r="P17" s="66"/>
      <c r="Q17" s="66"/>
    </row>
    <row r="18" spans="1:21" ht="15.6">
      <c r="A18" s="61"/>
      <c r="B18" s="77"/>
      <c r="C18" s="77"/>
      <c r="D18" s="61"/>
      <c r="E18" s="61"/>
      <c r="F18" s="61"/>
      <c r="G18" s="61"/>
      <c r="H18" s="61"/>
      <c r="I18" s="61"/>
      <c r="J18" s="64"/>
      <c r="K18" s="64"/>
      <c r="L18" s="66"/>
      <c r="M18" s="66"/>
      <c r="N18" s="64"/>
      <c r="O18" s="78"/>
      <c r="P18" s="66"/>
      <c r="Q18" s="66"/>
    </row>
    <row r="19" spans="1:21" ht="49.5" customHeight="1">
      <c r="A19" s="61"/>
      <c r="B19" s="848" t="s">
        <v>137</v>
      </c>
      <c r="C19" s="848"/>
      <c r="D19" s="79">
        <v>76768760.679999992</v>
      </c>
      <c r="E19" s="849" t="s">
        <v>4540</v>
      </c>
      <c r="F19" s="850"/>
      <c r="G19" s="850"/>
      <c r="H19" s="851"/>
      <c r="I19" s="61"/>
      <c r="J19" s="64"/>
      <c r="K19" s="64"/>
      <c r="L19" s="66"/>
      <c r="M19" s="66"/>
      <c r="N19" s="64"/>
      <c r="O19" s="78"/>
      <c r="P19" s="66"/>
      <c r="Q19" s="66"/>
    </row>
    <row r="20" spans="1:21" ht="15.6">
      <c r="A20" s="61"/>
      <c r="B20" s="77"/>
      <c r="C20" s="77"/>
      <c r="D20" s="61"/>
      <c r="E20" s="61"/>
      <c r="F20" s="61"/>
      <c r="G20" s="61"/>
      <c r="H20" s="61"/>
      <c r="I20" s="61"/>
      <c r="J20" s="64"/>
      <c r="K20" s="64"/>
      <c r="L20" s="66"/>
      <c r="M20" s="66"/>
      <c r="N20" s="64"/>
      <c r="O20" s="78"/>
      <c r="P20" s="66"/>
      <c r="Q20" s="66"/>
    </row>
    <row r="21" spans="1:21" customFormat="1" ht="50.25" customHeight="1">
      <c r="A21" s="61"/>
      <c r="B21" s="852" t="s">
        <v>138</v>
      </c>
      <c r="C21" s="853"/>
      <c r="D21" s="853"/>
      <c r="E21" s="853"/>
      <c r="F21" s="853"/>
      <c r="G21" s="853"/>
      <c r="H21" s="853"/>
      <c r="I21" s="853"/>
      <c r="J21" s="853"/>
      <c r="K21" s="853"/>
      <c r="L21" s="853"/>
      <c r="M21" s="853"/>
      <c r="N21" s="853"/>
      <c r="O21" s="853"/>
      <c r="P21" s="853"/>
      <c r="Q21" s="854"/>
      <c r="R21" s="855" t="s">
        <v>1197</v>
      </c>
    </row>
    <row r="22" spans="1:21" customFormat="1" ht="50.25" customHeight="1">
      <c r="A22" s="61"/>
      <c r="B22" s="856"/>
      <c r="C22" s="856"/>
      <c r="D22" s="245" t="s">
        <v>140</v>
      </c>
      <c r="E22" s="245" t="s">
        <v>141</v>
      </c>
      <c r="F22" s="245" t="s">
        <v>142</v>
      </c>
      <c r="G22" s="245" t="s">
        <v>143</v>
      </c>
      <c r="H22" s="245" t="s">
        <v>144</v>
      </c>
      <c r="I22" s="245" t="s">
        <v>145</v>
      </c>
      <c r="J22" s="246" t="s">
        <v>146</v>
      </c>
      <c r="K22" s="246" t="s">
        <v>147</v>
      </c>
      <c r="L22" s="245" t="s">
        <v>148</v>
      </c>
      <c r="M22" s="245" t="s">
        <v>149</v>
      </c>
      <c r="N22" s="246" t="s">
        <v>150</v>
      </c>
      <c r="O22" s="245" t="s">
        <v>151</v>
      </c>
      <c r="P22" s="245" t="s">
        <v>152</v>
      </c>
      <c r="Q22" s="245" t="s">
        <v>153</v>
      </c>
      <c r="R22" s="855"/>
    </row>
    <row r="23" spans="1:21" customFormat="1" ht="150" customHeight="1">
      <c r="A23" s="247">
        <v>1</v>
      </c>
      <c r="B23" s="856" t="s">
        <v>154</v>
      </c>
      <c r="C23" s="856"/>
      <c r="D23" s="248" t="s">
        <v>1286</v>
      </c>
      <c r="E23" s="248" t="s">
        <v>1287</v>
      </c>
      <c r="F23" s="248" t="s">
        <v>1288</v>
      </c>
      <c r="G23" s="248" t="s">
        <v>158</v>
      </c>
      <c r="H23" s="248" t="s">
        <v>159</v>
      </c>
      <c r="I23" s="248" t="s">
        <v>1289</v>
      </c>
      <c r="J23" s="249">
        <v>12</v>
      </c>
      <c r="K23" s="249">
        <v>12</v>
      </c>
      <c r="L23" s="248" t="s">
        <v>161</v>
      </c>
      <c r="M23" s="248" t="s">
        <v>162</v>
      </c>
      <c r="N23" s="250">
        <f t="shared" ref="N23:N30" si="0">(J23/K23)*100</f>
        <v>100</v>
      </c>
      <c r="O23" s="251">
        <v>12</v>
      </c>
      <c r="P23" s="248" t="s">
        <v>1290</v>
      </c>
      <c r="Q23" s="252"/>
      <c r="R23" s="58"/>
    </row>
    <row r="24" spans="1:21" customFormat="1" ht="150" customHeight="1">
      <c r="A24" s="247">
        <v>1</v>
      </c>
      <c r="B24" s="856" t="s">
        <v>164</v>
      </c>
      <c r="C24" s="856"/>
      <c r="D24" s="248" t="s">
        <v>1291</v>
      </c>
      <c r="E24" s="248" t="s">
        <v>1292</v>
      </c>
      <c r="F24" s="248" t="s">
        <v>1293</v>
      </c>
      <c r="G24" s="248" t="s">
        <v>158</v>
      </c>
      <c r="H24" s="248" t="s">
        <v>159</v>
      </c>
      <c r="I24" s="248" t="s">
        <v>1294</v>
      </c>
      <c r="J24" s="250">
        <v>4700</v>
      </c>
      <c r="K24" s="250">
        <v>4700</v>
      </c>
      <c r="L24" s="248" t="s">
        <v>476</v>
      </c>
      <c r="M24" s="248" t="s">
        <v>162</v>
      </c>
      <c r="N24" s="250">
        <f t="shared" si="0"/>
        <v>100</v>
      </c>
      <c r="O24" s="250">
        <v>4700</v>
      </c>
      <c r="P24" s="248" t="s">
        <v>1295</v>
      </c>
      <c r="Q24" s="248" t="s">
        <v>1296</v>
      </c>
      <c r="R24" s="58"/>
    </row>
    <row r="25" spans="1:21" customFormat="1" ht="150" customHeight="1">
      <c r="A25" s="247">
        <v>1</v>
      </c>
      <c r="B25" s="857" t="s">
        <v>171</v>
      </c>
      <c r="C25" s="858"/>
      <c r="D25" s="248" t="s">
        <v>1297</v>
      </c>
      <c r="E25" s="248" t="s">
        <v>1298</v>
      </c>
      <c r="F25" s="248" t="s">
        <v>1299</v>
      </c>
      <c r="G25" s="248" t="s">
        <v>158</v>
      </c>
      <c r="H25" s="248" t="s">
        <v>175</v>
      </c>
      <c r="I25" s="248" t="s">
        <v>1300</v>
      </c>
      <c r="J25" s="253">
        <v>30</v>
      </c>
      <c r="K25" s="253">
        <v>30</v>
      </c>
      <c r="L25" s="248" t="s">
        <v>177</v>
      </c>
      <c r="M25" s="248" t="s">
        <v>162</v>
      </c>
      <c r="N25" s="250">
        <f t="shared" si="0"/>
        <v>100</v>
      </c>
      <c r="O25" s="254">
        <v>40</v>
      </c>
      <c r="P25" s="248" t="s">
        <v>1301</v>
      </c>
      <c r="Q25" s="252" t="s">
        <v>1302</v>
      </c>
      <c r="R25" s="255" t="s">
        <v>836</v>
      </c>
    </row>
    <row r="26" spans="1:21" customFormat="1" ht="150" customHeight="1">
      <c r="A26" s="247">
        <v>1</v>
      </c>
      <c r="B26" s="856" t="s">
        <v>181</v>
      </c>
      <c r="C26" s="856"/>
      <c r="D26" s="248" t="s">
        <v>1303</v>
      </c>
      <c r="E26" s="248" t="s">
        <v>1304</v>
      </c>
      <c r="F26" s="248" t="s">
        <v>1305</v>
      </c>
      <c r="G26" s="248" t="s">
        <v>158</v>
      </c>
      <c r="H26" s="248" t="s">
        <v>175</v>
      </c>
      <c r="I26" s="248" t="s">
        <v>692</v>
      </c>
      <c r="J26" s="249">
        <v>6</v>
      </c>
      <c r="K26" s="249">
        <v>6</v>
      </c>
      <c r="L26" s="248" t="s">
        <v>177</v>
      </c>
      <c r="M26" s="248" t="s">
        <v>162</v>
      </c>
      <c r="N26" s="250">
        <f t="shared" si="0"/>
        <v>100</v>
      </c>
      <c r="O26" s="251">
        <v>6</v>
      </c>
      <c r="P26" s="248" t="s">
        <v>1306</v>
      </c>
      <c r="Q26" s="252" t="s">
        <v>1307</v>
      </c>
      <c r="R26" s="58"/>
    </row>
    <row r="27" spans="1:21" customFormat="1" ht="150" customHeight="1">
      <c r="A27" s="247">
        <v>1</v>
      </c>
      <c r="B27" s="856" t="s">
        <v>188</v>
      </c>
      <c r="C27" s="856"/>
      <c r="D27" s="248" t="s">
        <v>1308</v>
      </c>
      <c r="E27" s="248" t="s">
        <v>1309</v>
      </c>
      <c r="F27" s="248" t="s">
        <v>1310</v>
      </c>
      <c r="G27" s="248" t="s">
        <v>158</v>
      </c>
      <c r="H27" s="248" t="s">
        <v>175</v>
      </c>
      <c r="I27" s="248" t="s">
        <v>1311</v>
      </c>
      <c r="J27" s="249">
        <v>200</v>
      </c>
      <c r="K27" s="249">
        <v>200</v>
      </c>
      <c r="L27" s="248" t="s">
        <v>177</v>
      </c>
      <c r="M27" s="248" t="s">
        <v>162</v>
      </c>
      <c r="N27" s="250">
        <f t="shared" si="0"/>
        <v>100</v>
      </c>
      <c r="O27" s="251">
        <v>350</v>
      </c>
      <c r="P27" s="248" t="s">
        <v>1312</v>
      </c>
      <c r="Q27" s="252" t="s">
        <v>1313</v>
      </c>
      <c r="R27" s="58"/>
    </row>
    <row r="28" spans="1:21" customFormat="1" ht="150" customHeight="1">
      <c r="A28" s="247">
        <v>1</v>
      </c>
      <c r="B28" s="856" t="s">
        <v>207</v>
      </c>
      <c r="C28" s="856"/>
      <c r="D28" s="248" t="s">
        <v>1314</v>
      </c>
      <c r="E28" s="248" t="s">
        <v>1315</v>
      </c>
      <c r="F28" s="248" t="s">
        <v>1316</v>
      </c>
      <c r="G28" s="248" t="s">
        <v>158</v>
      </c>
      <c r="H28" s="248" t="s">
        <v>175</v>
      </c>
      <c r="I28" s="248" t="s">
        <v>1317</v>
      </c>
      <c r="J28" s="249">
        <v>5200</v>
      </c>
      <c r="K28" s="249">
        <v>5200</v>
      </c>
      <c r="L28" s="248" t="s">
        <v>177</v>
      </c>
      <c r="M28" s="248" t="s">
        <v>162</v>
      </c>
      <c r="N28" s="250">
        <f t="shared" si="0"/>
        <v>100</v>
      </c>
      <c r="O28" s="251">
        <v>5200</v>
      </c>
      <c r="P28" s="248" t="s">
        <v>1318</v>
      </c>
      <c r="Q28" s="252" t="s">
        <v>1319</v>
      </c>
      <c r="R28" s="255" t="s">
        <v>180</v>
      </c>
    </row>
    <row r="29" spans="1:21" customFormat="1" ht="150" customHeight="1">
      <c r="A29" s="247">
        <v>1</v>
      </c>
      <c r="B29" s="856" t="s">
        <v>214</v>
      </c>
      <c r="C29" s="856"/>
      <c r="D29" s="248" t="s">
        <v>1320</v>
      </c>
      <c r="E29" s="248" t="s">
        <v>1321</v>
      </c>
      <c r="F29" s="248" t="s">
        <v>1322</v>
      </c>
      <c r="G29" s="248" t="s">
        <v>158</v>
      </c>
      <c r="H29" s="248" t="s">
        <v>175</v>
      </c>
      <c r="I29" s="248" t="s">
        <v>1323</v>
      </c>
      <c r="J29" s="249">
        <v>4700</v>
      </c>
      <c r="K29" s="249">
        <v>4700</v>
      </c>
      <c r="L29" s="248" t="s">
        <v>177</v>
      </c>
      <c r="M29" s="248" t="s">
        <v>162</v>
      </c>
      <c r="N29" s="250">
        <f t="shared" si="0"/>
        <v>100</v>
      </c>
      <c r="O29" s="251">
        <v>4700</v>
      </c>
      <c r="P29" s="248" t="s">
        <v>1324</v>
      </c>
      <c r="Q29" s="252" t="s">
        <v>1325</v>
      </c>
      <c r="R29" s="58"/>
    </row>
    <row r="30" spans="1:21" customFormat="1" ht="150" customHeight="1">
      <c r="A30" s="247">
        <v>1</v>
      </c>
      <c r="B30" s="856" t="s">
        <v>1326</v>
      </c>
      <c r="C30" s="856"/>
      <c r="D30" s="248" t="s">
        <v>1327</v>
      </c>
      <c r="E30" s="248" t="s">
        <v>1328</v>
      </c>
      <c r="F30" s="248" t="s">
        <v>1329</v>
      </c>
      <c r="G30" s="248" t="s">
        <v>158</v>
      </c>
      <c r="H30" s="248" t="s">
        <v>175</v>
      </c>
      <c r="I30" s="248" t="s">
        <v>1330</v>
      </c>
      <c r="J30" s="249">
        <v>500</v>
      </c>
      <c r="K30" s="249">
        <v>500</v>
      </c>
      <c r="L30" s="248" t="s">
        <v>177</v>
      </c>
      <c r="M30" s="248" t="s">
        <v>162</v>
      </c>
      <c r="N30" s="250">
        <f t="shared" si="0"/>
        <v>100</v>
      </c>
      <c r="O30" s="251">
        <v>500</v>
      </c>
      <c r="P30" s="248" t="s">
        <v>1331</v>
      </c>
      <c r="Q30" s="252" t="s">
        <v>1332</v>
      </c>
      <c r="R30" s="58"/>
    </row>
    <row r="31" spans="1:21" ht="15.6">
      <c r="A31" s="138"/>
      <c r="B31" s="66"/>
      <c r="C31" s="66"/>
      <c r="D31" s="66"/>
      <c r="E31" s="66"/>
      <c r="F31" s="66"/>
      <c r="G31" s="66"/>
      <c r="H31" s="66"/>
      <c r="I31" s="66"/>
      <c r="J31" s="64"/>
      <c r="K31" s="64"/>
      <c r="L31" s="66"/>
      <c r="M31" s="66"/>
      <c r="N31" s="64"/>
      <c r="O31" s="78"/>
      <c r="P31" s="66"/>
      <c r="Q31" s="66"/>
    </row>
    <row r="32" spans="1:21" customFormat="1" ht="15.6" customHeight="1">
      <c r="A32" s="61"/>
      <c r="B32" s="256" t="s">
        <v>396</v>
      </c>
      <c r="C32" s="839" t="s">
        <v>4251</v>
      </c>
      <c r="D32" s="840"/>
      <c r="E32" s="840"/>
      <c r="F32" s="840"/>
      <c r="G32" s="840"/>
      <c r="H32" s="841"/>
      <c r="I32" s="117"/>
      <c r="J32" s="118"/>
      <c r="K32" s="118"/>
      <c r="L32" s="117"/>
      <c r="M32" s="117"/>
      <c r="N32" s="119"/>
      <c r="O32" s="119"/>
      <c r="P32" s="117"/>
      <c r="Q32" s="117"/>
      <c r="R32" s="117"/>
      <c r="S32" s="117"/>
      <c r="T32" s="66"/>
      <c r="U32" s="66"/>
    </row>
    <row r="33" spans="1:22" customFormat="1" ht="20.100000000000001" customHeight="1">
      <c r="A33" s="61"/>
      <c r="B33" s="256" t="s">
        <v>398</v>
      </c>
      <c r="C33" s="839" t="s">
        <v>3330</v>
      </c>
      <c r="D33" s="840"/>
      <c r="E33" s="840"/>
      <c r="F33" s="840"/>
      <c r="G33" s="840"/>
      <c r="H33" s="841"/>
      <c r="I33" s="117"/>
      <c r="J33" s="118"/>
      <c r="K33" s="118"/>
      <c r="L33" s="117"/>
      <c r="M33" s="117"/>
      <c r="N33" s="119"/>
      <c r="O33" s="119"/>
      <c r="P33" s="117"/>
      <c r="Q33" s="117"/>
      <c r="R33" s="117"/>
      <c r="S33" s="117"/>
      <c r="T33" s="66"/>
      <c r="U33" s="66"/>
    </row>
    <row r="34" spans="1:22" customFormat="1" ht="20.100000000000001" customHeight="1">
      <c r="A34" s="61"/>
      <c r="B34" s="256" t="s">
        <v>668</v>
      </c>
      <c r="C34" s="839" t="s">
        <v>724</v>
      </c>
      <c r="D34" s="840"/>
      <c r="E34" s="840"/>
      <c r="F34" s="840"/>
      <c r="G34" s="840"/>
      <c r="H34" s="841"/>
      <c r="I34" s="117"/>
      <c r="J34" s="118"/>
      <c r="K34" s="118"/>
      <c r="L34" s="117"/>
      <c r="M34" s="117"/>
      <c r="N34" s="119"/>
      <c r="O34" s="119"/>
      <c r="P34" s="117"/>
      <c r="Q34" s="117"/>
      <c r="R34" s="117"/>
      <c r="S34" s="117"/>
      <c r="T34" s="66"/>
      <c r="U34" s="66"/>
    </row>
    <row r="35" spans="1:22" customFormat="1" ht="20.100000000000001" customHeight="1">
      <c r="A35" s="61"/>
      <c r="B35" s="256" t="s">
        <v>402</v>
      </c>
      <c r="C35" s="839" t="s">
        <v>403</v>
      </c>
      <c r="D35" s="840"/>
      <c r="E35" s="840"/>
      <c r="F35" s="840"/>
      <c r="G35" s="840"/>
      <c r="H35" s="841"/>
      <c r="I35" s="117"/>
      <c r="J35" s="118"/>
      <c r="K35" s="118"/>
      <c r="L35" s="117"/>
      <c r="M35" s="117"/>
      <c r="N35" s="119"/>
      <c r="O35" s="119"/>
      <c r="P35" s="117"/>
      <c r="Q35" s="117"/>
      <c r="R35" s="117"/>
      <c r="S35" s="117"/>
      <c r="T35" s="66"/>
      <c r="U35" s="66"/>
    </row>
    <row r="36" spans="1:22" customFormat="1" ht="20.100000000000001" customHeight="1">
      <c r="A36" s="61"/>
      <c r="B36" s="256" t="s">
        <v>404</v>
      </c>
      <c r="C36" s="839" t="s">
        <v>405</v>
      </c>
      <c r="D36" s="840"/>
      <c r="E36" s="840"/>
      <c r="F36" s="840"/>
      <c r="G36" s="840"/>
      <c r="H36" s="841"/>
      <c r="I36" s="117"/>
      <c r="J36" s="118"/>
      <c r="K36" s="118"/>
      <c r="L36" s="117"/>
      <c r="M36" s="117"/>
      <c r="N36" s="119"/>
      <c r="O36" s="119"/>
      <c r="P36" s="117"/>
      <c r="Q36" s="117"/>
      <c r="R36" s="117"/>
      <c r="S36" s="117"/>
      <c r="T36" s="66"/>
      <c r="U36" s="66"/>
    </row>
    <row r="37" spans="1:22" customFormat="1" ht="20.100000000000001" customHeight="1">
      <c r="A37" s="61"/>
      <c r="B37" s="256" t="s">
        <v>406</v>
      </c>
      <c r="C37" s="842" t="s">
        <v>1333</v>
      </c>
      <c r="D37" s="843"/>
      <c r="E37" s="843"/>
      <c r="F37" s="843"/>
      <c r="G37" s="843"/>
      <c r="H37" s="844"/>
      <c r="I37" s="117"/>
      <c r="J37" s="118"/>
      <c r="K37" s="118"/>
      <c r="L37" s="117"/>
      <c r="M37" s="117"/>
      <c r="N37" s="119"/>
      <c r="O37" s="119"/>
      <c r="P37" s="117"/>
      <c r="Q37" s="117"/>
      <c r="R37" s="117"/>
      <c r="S37" s="117"/>
      <c r="T37" s="66"/>
      <c r="U37" s="66"/>
    </row>
    <row r="38" spans="1:22" customFormat="1" ht="20.100000000000001" customHeight="1">
      <c r="A38" s="61"/>
      <c r="B38" s="256" t="s">
        <v>408</v>
      </c>
      <c r="C38" s="845" t="s">
        <v>1334</v>
      </c>
      <c r="D38" s="846"/>
      <c r="E38" s="846"/>
      <c r="F38" s="846"/>
      <c r="G38" s="846"/>
      <c r="H38" s="847"/>
      <c r="I38" s="117"/>
      <c r="J38" s="118"/>
      <c r="K38" s="118"/>
      <c r="L38" s="117"/>
      <c r="M38" s="117"/>
      <c r="N38" s="119"/>
      <c r="O38" s="119"/>
      <c r="P38" s="117"/>
      <c r="Q38" s="117"/>
      <c r="R38" s="117"/>
      <c r="S38" s="117"/>
      <c r="T38" s="66"/>
      <c r="U38" s="66"/>
    </row>
    <row r="39" spans="1:22" customFormat="1" ht="19.5" customHeight="1">
      <c r="A39" s="61"/>
      <c r="B39" s="121"/>
      <c r="C39" s="121"/>
      <c r="D39" s="117"/>
      <c r="E39" s="117"/>
      <c r="F39" s="117"/>
      <c r="G39" s="117"/>
      <c r="H39" s="117"/>
      <c r="I39" s="117"/>
      <c r="J39" s="118"/>
      <c r="K39" s="118"/>
      <c r="L39" s="117"/>
      <c r="M39" s="117"/>
      <c r="N39" s="119"/>
      <c r="O39" s="119"/>
      <c r="P39" s="117"/>
      <c r="Q39" s="117"/>
      <c r="R39" s="117"/>
      <c r="S39" s="117"/>
      <c r="T39" s="66"/>
      <c r="U39" s="66"/>
    </row>
    <row r="40" spans="1:22" customFormat="1" ht="20.100000000000001" customHeight="1">
      <c r="A40" s="61"/>
      <c r="B40" s="836" t="s">
        <v>410</v>
      </c>
      <c r="C40" s="837"/>
      <c r="D40" s="837"/>
      <c r="E40" s="837"/>
      <c r="F40" s="837"/>
      <c r="G40" s="837"/>
      <c r="H40" s="838"/>
      <c r="I40" s="66"/>
      <c r="J40" s="64"/>
      <c r="K40" s="64"/>
      <c r="L40" s="66"/>
      <c r="M40" s="66"/>
      <c r="N40" s="64"/>
      <c r="O40" s="78"/>
      <c r="P40" s="66"/>
      <c r="Q40" s="66"/>
      <c r="R40" s="66"/>
      <c r="S40" s="66"/>
      <c r="T40" s="66"/>
      <c r="U40" s="66"/>
      <c r="V40" s="58"/>
    </row>
    <row r="41" spans="1:22" ht="15.6">
      <c r="A41" s="138"/>
      <c r="B41" s="66"/>
      <c r="C41" s="66"/>
      <c r="D41" s="66"/>
      <c r="E41" s="66"/>
      <c r="F41" s="66"/>
      <c r="G41" s="66"/>
      <c r="H41" s="66"/>
      <c r="I41" s="66"/>
      <c r="J41" s="64"/>
      <c r="K41" s="64"/>
      <c r="L41" s="66"/>
      <c r="M41" s="66"/>
      <c r="N41" s="64"/>
      <c r="O41" s="78"/>
      <c r="P41" s="66"/>
      <c r="Q41" s="66"/>
    </row>
    <row r="42" spans="1:22" ht="14.4" hidden="1">
      <c r="A42" s="257"/>
      <c r="B42" s="58"/>
      <c r="C42" s="58"/>
      <c r="D42" s="58"/>
      <c r="E42" s="58"/>
      <c r="F42" s="58"/>
      <c r="G42" s="58"/>
      <c r="H42" s="58"/>
      <c r="I42" s="58"/>
      <c r="J42" s="258"/>
      <c r="K42" s="258"/>
      <c r="L42" s="58"/>
      <c r="M42" s="58"/>
      <c r="N42" s="258"/>
      <c r="O42" s="259"/>
      <c r="P42" s="58"/>
      <c r="Q42" s="58"/>
    </row>
    <row r="43" spans="1:22" ht="14.4" hidden="1">
      <c r="A43" s="257"/>
      <c r="B43" s="58"/>
      <c r="C43" s="58"/>
      <c r="D43" s="58"/>
      <c r="E43" s="58"/>
      <c r="F43" s="58"/>
      <c r="G43" s="58"/>
      <c r="H43" s="58"/>
      <c r="I43" s="58"/>
      <c r="J43" s="258"/>
      <c r="K43" s="258"/>
      <c r="L43" s="58"/>
      <c r="M43" s="58"/>
      <c r="N43" s="258"/>
      <c r="O43" s="259"/>
      <c r="P43" s="58"/>
      <c r="Q43" s="58"/>
    </row>
    <row r="44" spans="1:22" ht="14.4" hidden="1">
      <c r="A44" s="257"/>
      <c r="B44" s="58"/>
      <c r="C44" s="58"/>
      <c r="D44" s="58"/>
      <c r="E44" s="58"/>
      <c r="F44" s="58"/>
      <c r="G44" s="58"/>
      <c r="H44" s="58"/>
      <c r="I44" s="58"/>
      <c r="J44" s="258"/>
      <c r="K44" s="258"/>
      <c r="L44" s="58"/>
      <c r="M44" s="58"/>
      <c r="N44" s="258"/>
      <c r="O44" s="259"/>
      <c r="P44" s="58"/>
      <c r="Q44" s="58"/>
    </row>
    <row r="45" spans="1:22" ht="14.4" hidden="1">
      <c r="A45" s="257"/>
      <c r="B45" s="58"/>
      <c r="C45" s="58"/>
      <c r="D45" s="58"/>
      <c r="E45" s="58"/>
      <c r="F45" s="58"/>
      <c r="G45" s="58"/>
      <c r="H45" s="58"/>
      <c r="I45" s="58"/>
      <c r="J45" s="258"/>
      <c r="K45" s="258"/>
      <c r="L45" s="58"/>
      <c r="M45" s="58"/>
      <c r="N45" s="258"/>
      <c r="O45" s="259"/>
      <c r="P45" s="58"/>
      <c r="Q45" s="58"/>
    </row>
    <row r="46" spans="1:22" ht="14.4" hidden="1">
      <c r="A46" s="257"/>
      <c r="B46" s="58"/>
      <c r="C46" s="58"/>
      <c r="D46" s="58"/>
      <c r="E46" s="58"/>
      <c r="F46" s="58"/>
      <c r="G46" s="58"/>
      <c r="H46" s="58"/>
      <c r="I46" s="58"/>
      <c r="J46" s="258"/>
      <c r="K46" s="258"/>
      <c r="L46" s="58"/>
      <c r="M46" s="58"/>
      <c r="N46" s="258"/>
      <c r="O46" s="259"/>
      <c r="P46" s="58"/>
      <c r="Q46" s="58"/>
    </row>
    <row r="47" spans="1:22" ht="14.4" hidden="1">
      <c r="A47" s="257"/>
      <c r="B47" s="58"/>
      <c r="C47" s="58"/>
      <c r="D47" s="58"/>
      <c r="E47" s="58"/>
      <c r="F47" s="58"/>
      <c r="G47" s="58"/>
      <c r="H47" s="58"/>
      <c r="I47" s="58"/>
      <c r="J47" s="258"/>
      <c r="K47" s="258"/>
      <c r="L47" s="58"/>
      <c r="M47" s="58"/>
      <c r="N47" s="258"/>
      <c r="O47" s="259"/>
      <c r="P47" s="58"/>
      <c r="Q47" s="58"/>
    </row>
    <row r="48" spans="1:22" ht="14.4" hidden="1">
      <c r="A48" s="257"/>
      <c r="B48" s="58"/>
      <c r="C48" s="58"/>
      <c r="D48" s="58"/>
      <c r="E48" s="58"/>
      <c r="F48" s="58"/>
      <c r="G48" s="58"/>
      <c r="H48" s="58"/>
      <c r="I48" s="58"/>
      <c r="J48" s="258"/>
      <c r="K48" s="258"/>
      <c r="L48" s="58"/>
      <c r="M48" s="58"/>
      <c r="N48" s="258"/>
      <c r="O48" s="259"/>
      <c r="P48" s="58"/>
      <c r="Q48" s="58"/>
    </row>
    <row r="49" spans="1:17" ht="14.4" hidden="1">
      <c r="A49" s="257"/>
      <c r="B49" s="58"/>
      <c r="C49" s="58"/>
      <c r="D49" s="58"/>
      <c r="E49" s="58"/>
      <c r="F49" s="58"/>
      <c r="G49" s="58"/>
      <c r="H49" s="58"/>
      <c r="I49" s="58"/>
      <c r="J49" s="258"/>
      <c r="K49" s="258"/>
      <c r="L49" s="58"/>
      <c r="M49" s="58"/>
      <c r="N49" s="258"/>
      <c r="O49" s="259"/>
      <c r="P49" s="58"/>
      <c r="Q49" s="58"/>
    </row>
    <row r="50" spans="1:17" ht="14.4" hidden="1">
      <c r="A50" s="257"/>
      <c r="B50" s="58"/>
      <c r="C50" s="58"/>
      <c r="D50" s="58"/>
      <c r="E50" s="58"/>
      <c r="F50" s="58"/>
      <c r="G50" s="58"/>
      <c r="H50" s="58"/>
      <c r="I50" s="58"/>
      <c r="J50" s="258"/>
      <c r="K50" s="258"/>
      <c r="L50" s="58"/>
      <c r="M50" s="58"/>
      <c r="N50" s="258"/>
      <c r="O50" s="259"/>
      <c r="P50" s="58"/>
      <c r="Q50" s="58"/>
    </row>
    <row r="51" spans="1:17" ht="22.8" hidden="1">
      <c r="A51" s="257"/>
      <c r="B51" s="58"/>
      <c r="C51" s="58"/>
      <c r="D51" s="260"/>
      <c r="E51" s="58"/>
      <c r="F51" s="58"/>
      <c r="G51" s="58"/>
      <c r="H51" s="58"/>
      <c r="I51" s="58"/>
      <c r="J51" s="258"/>
      <c r="K51" s="258"/>
      <c r="L51" s="58"/>
      <c r="M51" s="58"/>
      <c r="N51" s="258"/>
      <c r="O51" s="259"/>
      <c r="P51" s="58"/>
      <c r="Q51" s="58"/>
    </row>
    <row r="52" spans="1:17" ht="14.4" hidden="1">
      <c r="A52" s="257"/>
      <c r="B52" s="58"/>
      <c r="C52" s="58"/>
      <c r="D52" s="58"/>
      <c r="E52" s="58"/>
      <c r="F52" s="58"/>
      <c r="G52" s="58"/>
      <c r="H52" s="58"/>
      <c r="I52" s="58"/>
      <c r="J52" s="258"/>
      <c r="K52" s="258"/>
      <c r="L52" s="58"/>
      <c r="M52" s="58"/>
      <c r="N52" s="258"/>
      <c r="O52" s="259"/>
      <c r="P52" s="58"/>
      <c r="Q52" s="58"/>
    </row>
    <row r="53" spans="1:17" ht="14.4" hidden="1">
      <c r="A53" s="257"/>
      <c r="B53" s="58"/>
      <c r="C53" s="58"/>
    </row>
    <row r="54" spans="1:17" ht="14.4" hidden="1">
      <c r="A54" s="257"/>
      <c r="B54" s="58"/>
      <c r="C54" s="58"/>
      <c r="D54" s="58"/>
      <c r="E54" s="58"/>
      <c r="F54" s="58"/>
      <c r="G54" s="58"/>
      <c r="H54" s="58"/>
      <c r="I54" s="58"/>
      <c r="J54" s="258"/>
      <c r="K54" s="258"/>
      <c r="L54" s="58"/>
      <c r="M54" s="58"/>
      <c r="N54" s="258"/>
      <c r="O54" s="259"/>
      <c r="P54" s="58"/>
      <c r="Q54" s="58"/>
    </row>
    <row r="55" spans="1:17" ht="14.4" hidden="1">
      <c r="A55" s="262"/>
      <c r="B55" s="58"/>
      <c r="C55" s="58"/>
      <c r="D55" s="58"/>
      <c r="E55" s="58"/>
      <c r="F55" s="58"/>
      <c r="G55" s="58"/>
      <c r="H55" s="58"/>
      <c r="I55" s="58"/>
      <c r="J55" s="258"/>
      <c r="K55" s="258"/>
      <c r="L55" s="58"/>
      <c r="M55" s="58"/>
      <c r="N55" s="258"/>
      <c r="O55" s="259"/>
      <c r="P55" s="58"/>
      <c r="Q55" s="58"/>
    </row>
    <row r="56" spans="1:17" ht="14.4" hidden="1">
      <c r="A56" s="257"/>
      <c r="B56" s="58"/>
      <c r="C56" s="58"/>
      <c r="D56" s="58"/>
      <c r="E56" s="58"/>
      <c r="F56" s="58"/>
      <c r="G56" s="58"/>
      <c r="H56" s="58"/>
      <c r="I56" s="58"/>
      <c r="J56" s="258"/>
      <c r="K56" s="258"/>
      <c r="L56" s="58"/>
      <c r="M56" s="58"/>
      <c r="N56" s="258"/>
      <c r="O56" s="259"/>
      <c r="P56" s="58"/>
      <c r="Q56" s="58"/>
    </row>
    <row r="57" spans="1:17" ht="14.4" hidden="1">
      <c r="A57" s="257"/>
      <c r="B57" s="58"/>
      <c r="C57" s="58"/>
      <c r="D57" s="58"/>
      <c r="E57" s="58"/>
      <c r="F57" s="58"/>
      <c r="G57" s="58"/>
      <c r="H57" s="58"/>
      <c r="I57" s="58"/>
      <c r="J57" s="258"/>
      <c r="K57" s="258"/>
      <c r="L57" s="58"/>
      <c r="M57" s="58"/>
      <c r="N57" s="258"/>
      <c r="O57" s="259"/>
      <c r="P57" s="58"/>
      <c r="Q57" s="58"/>
    </row>
    <row r="58" spans="1:17" ht="14.4" hidden="1">
      <c r="A58" s="257"/>
      <c r="B58" s="58"/>
      <c r="C58" s="58"/>
      <c r="D58" s="58"/>
      <c r="E58" s="58"/>
      <c r="F58" s="58"/>
      <c r="G58" s="58"/>
      <c r="H58" s="58"/>
      <c r="I58" s="58"/>
      <c r="J58" s="258"/>
      <c r="K58" s="258"/>
      <c r="L58" s="58"/>
      <c r="M58" s="58"/>
      <c r="N58" s="258"/>
      <c r="O58" s="259"/>
      <c r="P58" s="58"/>
      <c r="Q58" s="58"/>
    </row>
    <row r="59" spans="1:17" ht="14.4" hidden="1">
      <c r="A59" s="257"/>
      <c r="B59" s="58"/>
      <c r="C59" s="58"/>
      <c r="D59" s="58"/>
      <c r="E59" s="58"/>
      <c r="F59" s="58"/>
      <c r="G59" s="58"/>
      <c r="H59" s="58"/>
      <c r="I59" s="58"/>
      <c r="J59" s="258"/>
      <c r="K59" s="258"/>
      <c r="L59" s="58"/>
      <c r="M59" s="58"/>
      <c r="N59" s="258"/>
      <c r="O59" s="259"/>
      <c r="P59" s="58"/>
      <c r="Q59" s="58"/>
    </row>
    <row r="60" spans="1:17" ht="14.4" hidden="1">
      <c r="A60" s="257"/>
      <c r="B60" s="58"/>
      <c r="C60" s="58"/>
      <c r="D60" s="58"/>
      <c r="E60" s="58"/>
      <c r="F60" s="58"/>
      <c r="G60" s="58"/>
      <c r="H60" s="58"/>
      <c r="I60" s="58"/>
      <c r="J60" s="258"/>
      <c r="K60" s="258"/>
      <c r="L60" s="58"/>
      <c r="M60" s="58"/>
      <c r="N60" s="258"/>
      <c r="O60" s="259"/>
      <c r="P60" s="58"/>
      <c r="Q60" s="58"/>
    </row>
    <row r="61" spans="1:17" ht="14.4" hidden="1">
      <c r="A61" s="257"/>
      <c r="B61" s="58"/>
      <c r="C61" s="58"/>
      <c r="D61" s="58"/>
      <c r="E61" s="58"/>
      <c r="F61" s="58"/>
      <c r="G61" s="58"/>
      <c r="H61" s="58"/>
      <c r="I61" s="58"/>
      <c r="J61" s="258"/>
      <c r="K61" s="258"/>
      <c r="L61" s="58"/>
      <c r="M61" s="58"/>
      <c r="N61" s="258"/>
      <c r="O61" s="259"/>
      <c r="P61" s="58"/>
      <c r="Q61" s="58"/>
    </row>
    <row r="62" spans="1:17" ht="14.4" hidden="1">
      <c r="A62" s="257"/>
      <c r="B62" s="58"/>
      <c r="C62" s="58"/>
      <c r="D62" s="58"/>
      <c r="E62" s="58"/>
      <c r="F62" s="58"/>
      <c r="G62" s="58"/>
      <c r="H62" s="58"/>
      <c r="I62" s="58"/>
      <c r="J62" s="258"/>
      <c r="K62" s="258"/>
      <c r="L62" s="58"/>
      <c r="M62" s="58"/>
      <c r="N62" s="258"/>
      <c r="O62" s="259"/>
      <c r="P62" s="58"/>
      <c r="Q62" s="58"/>
    </row>
    <row r="63" spans="1:17" ht="14.4" hidden="1">
      <c r="A63" s="257"/>
      <c r="B63" s="58"/>
      <c r="C63" s="58"/>
      <c r="D63" s="58"/>
      <c r="E63" s="58"/>
      <c r="F63" s="58"/>
      <c r="G63" s="58"/>
      <c r="H63" s="58"/>
      <c r="I63" s="58"/>
      <c r="J63" s="258"/>
      <c r="K63" s="258"/>
      <c r="L63" s="58"/>
      <c r="M63" s="58"/>
      <c r="N63" s="258"/>
      <c r="O63" s="259"/>
      <c r="P63" s="58"/>
      <c r="Q63" s="58"/>
    </row>
    <row r="64" spans="1:17" ht="14.4" hidden="1">
      <c r="A64" s="257"/>
      <c r="B64" s="58"/>
      <c r="C64" s="58"/>
      <c r="D64" s="58"/>
      <c r="E64" s="58"/>
      <c r="F64" s="58"/>
      <c r="G64" s="58"/>
      <c r="H64" s="58"/>
      <c r="I64" s="58"/>
      <c r="J64" s="258"/>
      <c r="K64" s="258"/>
      <c r="L64" s="58"/>
      <c r="M64" s="58"/>
      <c r="N64" s="258"/>
      <c r="O64" s="259"/>
      <c r="P64" s="58"/>
      <c r="Q64" s="58"/>
    </row>
    <row r="65" spans="1:17" ht="14.4" hidden="1">
      <c r="A65" s="257"/>
      <c r="B65" s="58"/>
      <c r="C65" s="58"/>
      <c r="D65" s="58"/>
      <c r="E65" s="58"/>
      <c r="F65" s="58"/>
      <c r="G65" s="58"/>
      <c r="H65" s="58"/>
      <c r="I65" s="58"/>
      <c r="J65" s="258"/>
      <c r="K65" s="258"/>
      <c r="L65" s="58"/>
      <c r="M65" s="58"/>
      <c r="N65" s="258"/>
      <c r="O65" s="259"/>
      <c r="P65" s="58"/>
      <c r="Q65" s="58"/>
    </row>
    <row r="66" spans="1:17" ht="14.4" hidden="1">
      <c r="A66" s="257"/>
      <c r="B66" s="58"/>
      <c r="C66" s="58"/>
      <c r="D66" s="58"/>
      <c r="E66" s="58"/>
      <c r="F66" s="58"/>
      <c r="G66" s="58"/>
      <c r="H66" s="58"/>
      <c r="I66" s="58"/>
      <c r="J66" s="258"/>
      <c r="K66" s="258"/>
      <c r="L66" s="58"/>
      <c r="M66" s="58"/>
      <c r="N66" s="258"/>
      <c r="O66" s="259"/>
      <c r="P66" s="58"/>
      <c r="Q66" s="58"/>
    </row>
    <row r="67" spans="1:17" ht="14.4" hidden="1">
      <c r="A67" s="257"/>
      <c r="B67" s="58"/>
      <c r="C67" s="58"/>
      <c r="D67" s="58"/>
      <c r="E67" s="58"/>
      <c r="F67" s="58"/>
      <c r="G67" s="58"/>
      <c r="H67" s="58"/>
      <c r="I67" s="58"/>
      <c r="J67" s="258"/>
      <c r="K67" s="258"/>
      <c r="L67" s="58"/>
      <c r="M67" s="58"/>
      <c r="N67" s="258"/>
      <c r="O67" s="259"/>
      <c r="P67" s="58"/>
      <c r="Q67" s="58"/>
    </row>
    <row r="68" spans="1:17" ht="14.4" hidden="1">
      <c r="A68" s="257"/>
      <c r="B68" s="58"/>
      <c r="C68" s="58"/>
      <c r="D68" s="58"/>
      <c r="E68" s="58"/>
      <c r="F68" s="58"/>
      <c r="G68" s="58"/>
      <c r="H68" s="58"/>
      <c r="I68" s="58"/>
      <c r="J68" s="258"/>
      <c r="K68" s="258"/>
      <c r="L68" s="58"/>
      <c r="M68" s="58"/>
      <c r="N68" s="258"/>
      <c r="O68" s="259"/>
      <c r="P68" s="58"/>
      <c r="Q68" s="58"/>
    </row>
    <row r="69" spans="1:17" ht="14.4" hidden="1">
      <c r="A69" s="257"/>
      <c r="B69" s="58"/>
      <c r="C69" s="58"/>
      <c r="D69" s="58"/>
      <c r="E69" s="58"/>
      <c r="F69" s="58"/>
      <c r="G69" s="58"/>
      <c r="H69" s="58"/>
      <c r="I69" s="58"/>
      <c r="J69" s="258"/>
      <c r="K69" s="258"/>
      <c r="L69" s="58"/>
      <c r="M69" s="58"/>
      <c r="N69" s="258"/>
      <c r="O69" s="259"/>
      <c r="P69" s="58"/>
      <c r="Q69" s="58"/>
    </row>
    <row r="70" spans="1:17" ht="14.4" hidden="1">
      <c r="A70" s="257"/>
      <c r="B70" s="58"/>
      <c r="C70" s="58"/>
      <c r="D70" s="58"/>
      <c r="E70" s="58"/>
      <c r="F70" s="58"/>
      <c r="G70" s="58"/>
      <c r="H70" s="58"/>
      <c r="I70" s="58"/>
      <c r="J70" s="258"/>
      <c r="K70" s="258"/>
      <c r="L70" s="58"/>
      <c r="M70" s="58"/>
      <c r="N70" s="258"/>
      <c r="O70" s="259"/>
      <c r="P70" s="58"/>
      <c r="Q70" s="58"/>
    </row>
    <row r="71" spans="1:17" ht="14.4" hidden="1">
      <c r="A71" s="257"/>
      <c r="B71" s="58"/>
      <c r="C71" s="58"/>
      <c r="D71" s="58"/>
      <c r="E71" s="58"/>
      <c r="F71" s="58"/>
      <c r="G71" s="58"/>
      <c r="H71" s="58"/>
      <c r="I71" s="58"/>
      <c r="J71" s="258"/>
      <c r="K71" s="258"/>
      <c r="L71" s="58"/>
      <c r="M71" s="58"/>
      <c r="N71" s="258"/>
      <c r="O71" s="259"/>
      <c r="P71" s="58"/>
      <c r="Q71" s="58"/>
    </row>
    <row r="72" spans="1:17" ht="14.4" hidden="1">
      <c r="B72" s="58"/>
      <c r="C72" s="58"/>
      <c r="D72" s="58"/>
      <c r="E72" s="58"/>
      <c r="F72" s="58"/>
      <c r="G72" s="58"/>
      <c r="H72" s="58"/>
      <c r="I72" s="58"/>
      <c r="J72" s="258"/>
      <c r="K72" s="258"/>
      <c r="L72" s="58"/>
      <c r="M72" s="58"/>
      <c r="N72" s="258"/>
      <c r="O72" s="259"/>
      <c r="P72" s="58"/>
      <c r="Q72" s="58"/>
    </row>
    <row r="73" spans="1:17" ht="14.4" hidden="1">
      <c r="B73" s="58"/>
      <c r="C73" s="58"/>
      <c r="D73" s="58"/>
      <c r="E73" s="58"/>
      <c r="F73" s="58"/>
      <c r="G73" s="58"/>
      <c r="H73" s="58"/>
      <c r="I73" s="58"/>
      <c r="J73" s="258"/>
      <c r="K73" s="258"/>
      <c r="L73" s="58"/>
      <c r="M73" s="58"/>
      <c r="N73" s="258"/>
      <c r="O73" s="259"/>
      <c r="P73" s="58"/>
      <c r="Q73" s="58"/>
    </row>
    <row r="74" spans="1:17" ht="14.4" hidden="1">
      <c r="B74" s="58"/>
      <c r="C74" s="58"/>
      <c r="D74" s="58"/>
      <c r="E74" s="58"/>
      <c r="F74" s="58"/>
      <c r="G74" s="58"/>
      <c r="H74" s="58"/>
      <c r="I74" s="58"/>
      <c r="J74" s="258"/>
      <c r="K74" s="258"/>
      <c r="L74" s="58"/>
      <c r="M74" s="58"/>
      <c r="N74" s="258"/>
      <c r="O74" s="259"/>
      <c r="P74" s="58"/>
      <c r="Q74" s="58"/>
    </row>
    <row r="75" spans="1:17" ht="14.4" hidden="1">
      <c r="B75" s="58"/>
      <c r="C75" s="58"/>
      <c r="D75" s="58"/>
      <c r="E75" s="58"/>
      <c r="F75" s="58"/>
      <c r="G75" s="58"/>
      <c r="H75" s="58"/>
      <c r="I75" s="58"/>
      <c r="J75" s="258"/>
      <c r="K75" s="258"/>
      <c r="L75" s="58"/>
      <c r="M75" s="58"/>
      <c r="N75" s="258"/>
      <c r="O75" s="259"/>
      <c r="P75" s="58"/>
      <c r="Q75" s="58"/>
    </row>
    <row r="76" spans="1:17" ht="14.4" hidden="1">
      <c r="B76" s="58"/>
      <c r="C76" s="58"/>
      <c r="D76" s="58"/>
      <c r="E76" s="58"/>
      <c r="F76" s="58"/>
      <c r="G76" s="58"/>
      <c r="H76" s="58"/>
      <c r="I76" s="58"/>
      <c r="J76" s="258"/>
      <c r="K76" s="258"/>
      <c r="L76" s="58"/>
      <c r="M76" s="58"/>
      <c r="N76" s="258"/>
      <c r="O76" s="259"/>
      <c r="P76" s="58"/>
      <c r="Q76" s="58"/>
    </row>
    <row r="77" spans="1:17" ht="14.4" hidden="1">
      <c r="B77" s="58"/>
      <c r="C77" s="58"/>
      <c r="D77" s="58"/>
      <c r="E77" s="58"/>
      <c r="F77" s="58"/>
      <c r="G77" s="58"/>
      <c r="H77" s="58"/>
      <c r="I77" s="58"/>
      <c r="J77" s="258"/>
      <c r="K77" s="258"/>
      <c r="L77" s="58"/>
      <c r="M77" s="58"/>
      <c r="N77" s="258"/>
      <c r="O77" s="259"/>
      <c r="P77" s="58"/>
      <c r="Q77" s="58"/>
    </row>
    <row r="78" spans="1:17" ht="14.4" hidden="1">
      <c r="B78" s="58"/>
      <c r="C78" s="58"/>
      <c r="D78" s="58"/>
      <c r="E78" s="58"/>
      <c r="F78" s="58"/>
      <c r="G78" s="58"/>
      <c r="H78" s="58"/>
      <c r="I78" s="58"/>
      <c r="J78" s="258"/>
      <c r="K78" s="258"/>
      <c r="L78" s="58"/>
      <c r="M78" s="58"/>
      <c r="N78" s="258"/>
      <c r="O78" s="259"/>
      <c r="P78" s="58"/>
      <c r="Q78" s="58"/>
    </row>
    <row r="79" spans="1:17" ht="14.4" hidden="1">
      <c r="B79" s="58"/>
      <c r="C79" s="58"/>
      <c r="D79" s="58"/>
      <c r="E79" s="58"/>
      <c r="F79" s="58"/>
      <c r="G79" s="58"/>
      <c r="H79" s="58"/>
      <c r="I79" s="58"/>
      <c r="J79" s="258"/>
      <c r="K79" s="258"/>
      <c r="L79" s="58"/>
      <c r="M79" s="58"/>
      <c r="N79" s="258"/>
      <c r="O79" s="259"/>
      <c r="P79" s="58"/>
      <c r="Q79" s="58"/>
    </row>
    <row r="80" spans="1:17" ht="14.4" hidden="1">
      <c r="B80" s="58"/>
      <c r="C80" s="58"/>
      <c r="D80" s="58"/>
      <c r="E80" s="58"/>
      <c r="F80" s="58"/>
      <c r="G80" s="58"/>
      <c r="H80" s="58"/>
      <c r="I80" s="58"/>
      <c r="J80" s="258"/>
      <c r="K80" s="258"/>
      <c r="L80" s="58"/>
      <c r="M80" s="58"/>
      <c r="N80" s="258"/>
      <c r="O80" s="259"/>
      <c r="P80" s="58"/>
      <c r="Q80" s="58"/>
    </row>
    <row r="81" spans="2:17" ht="14.4" hidden="1">
      <c r="B81" s="58"/>
      <c r="C81" s="58"/>
      <c r="D81" s="58"/>
      <c r="E81" s="58"/>
      <c r="F81" s="58"/>
      <c r="G81" s="58"/>
      <c r="H81" s="58"/>
      <c r="I81" s="58"/>
      <c r="J81" s="258"/>
      <c r="K81" s="258"/>
      <c r="L81" s="58"/>
      <c r="M81" s="58"/>
      <c r="N81" s="258"/>
      <c r="O81" s="259"/>
      <c r="P81" s="58"/>
      <c r="Q81" s="58"/>
    </row>
    <row r="82" spans="2:17" ht="14.4" hidden="1">
      <c r="B82" s="58"/>
      <c r="C82" s="58"/>
      <c r="D82" s="58"/>
      <c r="E82" s="58"/>
      <c r="F82" s="58"/>
      <c r="G82" s="58"/>
      <c r="H82" s="58"/>
      <c r="I82" s="58"/>
      <c r="J82" s="258"/>
      <c r="K82" s="258"/>
      <c r="L82" s="58"/>
      <c r="M82" s="58"/>
      <c r="N82" s="258"/>
      <c r="O82" s="259"/>
      <c r="P82" s="58"/>
      <c r="Q82" s="58"/>
    </row>
    <row r="83" spans="2:17" ht="14.4" hidden="1">
      <c r="B83" s="58"/>
      <c r="C83" s="58"/>
      <c r="D83" s="58"/>
      <c r="E83" s="58"/>
      <c r="F83" s="58"/>
      <c r="G83" s="58"/>
      <c r="H83" s="58"/>
      <c r="I83" s="58"/>
      <c r="J83" s="258"/>
      <c r="K83" s="258"/>
      <c r="L83" s="58"/>
      <c r="M83" s="58"/>
      <c r="N83" s="258"/>
      <c r="O83" s="259"/>
      <c r="P83" s="58"/>
      <c r="Q83" s="58"/>
    </row>
    <row r="84" spans="2:17" ht="14.4" hidden="1">
      <c r="B84" s="58"/>
      <c r="C84" s="58"/>
      <c r="D84" s="58"/>
      <c r="E84" s="58"/>
      <c r="F84" s="58"/>
      <c r="G84" s="58"/>
      <c r="H84" s="58"/>
      <c r="I84" s="58"/>
      <c r="J84" s="258"/>
      <c r="K84" s="258"/>
      <c r="L84" s="58"/>
      <c r="M84" s="58"/>
      <c r="N84" s="258"/>
      <c r="O84" s="259"/>
      <c r="P84" s="58"/>
      <c r="Q84" s="58"/>
    </row>
    <row r="85" spans="2:17" ht="14.4" hidden="1">
      <c r="B85" s="58"/>
      <c r="C85" s="58"/>
      <c r="D85" s="58"/>
      <c r="E85" s="58"/>
      <c r="F85" s="58"/>
      <c r="G85" s="58"/>
      <c r="H85" s="58"/>
      <c r="I85" s="58"/>
      <c r="J85" s="258"/>
      <c r="K85" s="258"/>
      <c r="L85" s="58"/>
      <c r="M85" s="58"/>
      <c r="N85" s="258"/>
      <c r="O85" s="259"/>
      <c r="P85" s="58"/>
      <c r="Q85" s="58"/>
    </row>
    <row r="86" spans="2:17" ht="14.4" hidden="1">
      <c r="B86" s="58"/>
      <c r="C86" s="58"/>
      <c r="D86" s="58"/>
      <c r="E86" s="58"/>
      <c r="F86" s="58"/>
      <c r="G86" s="58"/>
      <c r="H86" s="58"/>
      <c r="I86" s="58"/>
      <c r="J86" s="258"/>
      <c r="K86" s="258"/>
      <c r="L86" s="58"/>
      <c r="M86" s="58"/>
      <c r="N86" s="258"/>
      <c r="O86" s="259"/>
      <c r="P86" s="58"/>
      <c r="Q86" s="58"/>
    </row>
    <row r="87" spans="2:17" ht="14.4" hidden="1">
      <c r="B87" s="58"/>
      <c r="C87" s="58"/>
      <c r="D87" s="58"/>
      <c r="E87" s="58"/>
      <c r="F87" s="58"/>
      <c r="G87" s="58"/>
      <c r="H87" s="58"/>
      <c r="I87" s="58"/>
      <c r="J87" s="258"/>
      <c r="K87" s="258"/>
      <c r="L87" s="58"/>
      <c r="M87" s="58"/>
      <c r="N87" s="258"/>
      <c r="O87" s="259"/>
      <c r="P87" s="58"/>
      <c r="Q87" s="58"/>
    </row>
    <row r="88" spans="2:17" ht="14.4" hidden="1">
      <c r="B88" s="58"/>
      <c r="C88" s="58"/>
      <c r="D88" s="58"/>
      <c r="E88" s="58"/>
      <c r="F88" s="58"/>
      <c r="G88" s="58"/>
      <c r="H88" s="58"/>
      <c r="I88" s="58"/>
      <c r="J88" s="258"/>
      <c r="K88" s="258"/>
      <c r="L88" s="58"/>
      <c r="M88" s="58"/>
      <c r="N88" s="258"/>
      <c r="O88" s="259"/>
      <c r="P88" s="58"/>
      <c r="Q88" s="58"/>
    </row>
    <row r="89" spans="2:17" ht="14.4" hidden="1">
      <c r="B89" s="58"/>
      <c r="C89" s="58"/>
      <c r="D89" s="58"/>
      <c r="E89" s="58"/>
      <c r="F89" s="58"/>
      <c r="G89" s="58"/>
      <c r="H89" s="58"/>
      <c r="I89" s="58"/>
      <c r="J89" s="258"/>
      <c r="K89" s="258"/>
      <c r="L89" s="58"/>
      <c r="M89" s="58"/>
      <c r="N89" s="258"/>
      <c r="O89" s="259"/>
      <c r="P89" s="58"/>
      <c r="Q89" s="58"/>
    </row>
    <row r="90" spans="2:17" ht="14.4" hidden="1">
      <c r="B90" s="58"/>
      <c r="C90" s="58"/>
      <c r="D90" s="58"/>
      <c r="E90" s="58"/>
      <c r="F90" s="58"/>
      <c r="G90" s="58"/>
      <c r="H90" s="58"/>
      <c r="I90" s="58"/>
      <c r="J90" s="258"/>
      <c r="K90" s="258"/>
      <c r="L90" s="58"/>
      <c r="M90" s="58"/>
      <c r="N90" s="258"/>
      <c r="O90" s="259"/>
      <c r="P90" s="58"/>
      <c r="Q90" s="58"/>
    </row>
    <row r="91" spans="2:17" ht="14.4" hidden="1">
      <c r="B91" s="58"/>
      <c r="C91" s="58"/>
      <c r="D91" s="58"/>
      <c r="E91" s="58"/>
      <c r="F91" s="58"/>
      <c r="G91" s="58"/>
      <c r="H91" s="58"/>
      <c r="I91" s="58"/>
      <c r="J91" s="258"/>
      <c r="K91" s="258"/>
      <c r="L91" s="58"/>
      <c r="M91" s="58"/>
      <c r="N91" s="258"/>
      <c r="O91" s="259"/>
      <c r="P91" s="58"/>
      <c r="Q91" s="58"/>
    </row>
    <row r="92" spans="2:17" ht="14.4" hidden="1">
      <c r="B92" s="58"/>
      <c r="C92" s="58"/>
      <c r="D92" s="58"/>
      <c r="E92" s="58"/>
      <c r="F92" s="58"/>
      <c r="G92" s="58"/>
      <c r="H92" s="58"/>
      <c r="I92" s="58"/>
      <c r="J92" s="258"/>
      <c r="K92" s="258"/>
      <c r="L92" s="58"/>
      <c r="M92" s="58"/>
      <c r="N92" s="258"/>
      <c r="O92" s="259"/>
      <c r="P92" s="58"/>
      <c r="Q92" s="58"/>
    </row>
    <row r="93" spans="2:17" ht="14.4" hidden="1">
      <c r="B93" s="58"/>
      <c r="C93" s="58"/>
      <c r="D93" s="58"/>
      <c r="E93" s="58"/>
      <c r="F93" s="58"/>
      <c r="G93" s="58"/>
      <c r="H93" s="58"/>
      <c r="I93" s="58"/>
      <c r="J93" s="258"/>
      <c r="K93" s="258"/>
      <c r="L93" s="58"/>
      <c r="M93" s="58"/>
      <c r="N93" s="258"/>
      <c r="O93" s="259"/>
      <c r="P93" s="58"/>
      <c r="Q93" s="58"/>
    </row>
    <row r="94" spans="2:17" ht="14.4" hidden="1">
      <c r="B94" s="58"/>
      <c r="C94" s="58"/>
      <c r="D94" s="58"/>
      <c r="E94" s="58"/>
      <c r="F94" s="58"/>
      <c r="G94" s="58"/>
      <c r="H94" s="58"/>
      <c r="I94" s="58"/>
      <c r="J94" s="258"/>
      <c r="K94" s="258"/>
      <c r="L94" s="58"/>
      <c r="M94" s="58"/>
      <c r="N94" s="258"/>
      <c r="O94" s="259"/>
      <c r="P94" s="58"/>
      <c r="Q94" s="58"/>
    </row>
    <row r="95" spans="2:17" ht="14.4" hidden="1">
      <c r="B95" s="58"/>
      <c r="C95" s="58"/>
      <c r="D95" s="58"/>
      <c r="E95" s="58"/>
      <c r="F95" s="58"/>
      <c r="G95" s="58"/>
      <c r="H95" s="58"/>
      <c r="I95" s="58"/>
      <c r="J95" s="258"/>
      <c r="K95" s="258"/>
      <c r="L95" s="58"/>
      <c r="M95" s="58"/>
      <c r="N95" s="258"/>
      <c r="O95" s="259"/>
      <c r="P95" s="58"/>
      <c r="Q95" s="58"/>
    </row>
    <row r="96" spans="2:17" ht="15" hidden="1" customHeight="1"/>
  </sheetData>
  <mergeCells count="5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C32:H32"/>
    <mergeCell ref="B21:Q21"/>
    <mergeCell ref="R21:R22"/>
    <mergeCell ref="B22:C22"/>
    <mergeCell ref="B23:C23"/>
    <mergeCell ref="B24:C24"/>
    <mergeCell ref="B25:C25"/>
    <mergeCell ref="B26:C26"/>
    <mergeCell ref="B27:C27"/>
    <mergeCell ref="B28:C28"/>
    <mergeCell ref="B29:C29"/>
    <mergeCell ref="B30:C30"/>
    <mergeCell ref="B40:H40"/>
    <mergeCell ref="C33:H33"/>
    <mergeCell ref="C34:H34"/>
    <mergeCell ref="C35:H35"/>
    <mergeCell ref="C36:H36"/>
    <mergeCell ref="C37:H37"/>
    <mergeCell ref="C38:H38"/>
  </mergeCells>
  <dataValidations disablePrompts="1" count="12">
    <dataValidation allowBlank="1" showInputMessage="1" showErrorMessage="1" prompt="&quot;Resumen Narrativo&quot; u &quot;objetivo&quot; se entiende como el estado deseado luego de la implementación de una intervención pública. " sqref="D22" xr:uid="{309CB1E5-1EB8-41A1-B1D4-46949168F356}"/>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EFBEDDF0-2731-4665-9852-9CE390761A09}"/>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A82FA250-5737-4A37-85ED-90A2C5C0855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28AEF533-00EC-4912-A4AA-13D6A0F9A7D7}"/>
    <dataValidation allowBlank="1" showInputMessage="1" showErrorMessage="1" prompt="Valores numéricos que se habrán de relacionar con el cálculo del indicador propuesto. _x000a_Manual para el diseño y la construcción de indicadores de Coneval." sqref="I22" xr:uid="{8F4EB240-1050-4E75-9A7D-B807F9E0DE07}"/>
    <dataValidation allowBlank="1" showInputMessage="1" showErrorMessage="1" prompt="Los &quot;valores programados&quot; son los datos numéricos asociados a las variables del indicador en cuestión que permiten calcular la meta del mismo. " sqref="J22:K22" xr:uid="{02F92A91-46C0-4B4E-A90B-43E228F9EF96}"/>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8220CD12-DF80-4CC1-8126-E0345E460B0A}"/>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B439B9DD-45AC-487A-9B8C-D9EC0B814ED5}"/>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F8854F1F-2FB2-4A0C-820C-AD8EFED988A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41817716-B311-4A25-BD92-C4A54035D7D6}"/>
    <dataValidation allowBlank="1" showInputMessage="1" showErrorMessage="1" prompt="Hace referencia a las fuentes de información que pueden _x000a_ser usadas para verificar el alcance de los objetivos." sqref="P22" xr:uid="{ACCD4349-13CF-4F92-A003-5686DE14CA94}"/>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E529764C-04F7-41C1-8804-364B7DECCB63}"/>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4AC9B-13F9-4297-A2E0-8958333D1835}">
  <sheetPr>
    <tabColor rgb="FF00B050"/>
    <pageSetUpPr fitToPage="1"/>
  </sheetPr>
  <dimension ref="A1:XFC61"/>
  <sheetViews>
    <sheetView topLeftCell="B3" zoomScale="60" zoomScaleNormal="60" workbookViewId="0">
      <selection activeCell="J50" sqref="J50"/>
    </sheetView>
  </sheetViews>
  <sheetFormatPr baseColWidth="10" defaultColWidth="0" defaultRowHeight="0" customHeight="1" zeroHeight="1"/>
  <cols>
    <col min="1" max="1" width="15.6640625" style="126" customWidth="1"/>
    <col min="2" max="2" width="70.33203125" style="126" bestFit="1" customWidth="1"/>
    <col min="3" max="3" width="15.6640625" style="126" customWidth="1"/>
    <col min="4" max="9" width="35.88671875" style="126" customWidth="1"/>
    <col min="10" max="11" width="35.88671875" style="127" customWidth="1"/>
    <col min="12" max="13" width="35.88671875" style="126" customWidth="1"/>
    <col min="14" max="14" width="35.88671875" style="127" customWidth="1"/>
    <col min="15" max="15" width="35.88671875" style="682" customWidth="1"/>
    <col min="16" max="17" width="35.88671875" style="126" customWidth="1"/>
    <col min="18" max="18" width="30.88671875" style="126" hidden="1" customWidth="1"/>
    <col min="19" max="22" width="0" style="126" hidden="1" customWidth="1"/>
    <col min="23" max="16383" width="11.44140625" style="126" hidden="1"/>
    <col min="16384" max="16384" width="9.44140625" style="126" hidden="1" customWidth="1"/>
  </cols>
  <sheetData>
    <row r="1" spans="1:18" ht="15">
      <c r="A1" s="66"/>
      <c r="B1" s="66"/>
      <c r="C1" s="66"/>
      <c r="D1" s="66"/>
      <c r="E1" s="66"/>
      <c r="F1" s="66"/>
      <c r="G1" s="66"/>
      <c r="H1" s="66"/>
      <c r="I1" s="66"/>
      <c r="J1" s="64"/>
      <c r="K1" s="64"/>
      <c r="L1" s="66"/>
      <c r="M1" s="66"/>
      <c r="N1" s="64"/>
      <c r="O1" s="244"/>
      <c r="P1" s="66"/>
      <c r="Q1" s="66"/>
      <c r="R1" s="66"/>
    </row>
    <row r="2" spans="1:18" ht="15.6">
      <c r="A2" s="61"/>
      <c r="B2" s="62"/>
      <c r="C2" s="63"/>
      <c r="D2" s="667"/>
      <c r="E2" s="1042"/>
      <c r="F2" s="1042"/>
      <c r="G2" s="61"/>
      <c r="H2" s="61"/>
      <c r="I2" s="61"/>
      <c r="J2" s="64"/>
      <c r="K2" s="65"/>
      <c r="L2" s="66"/>
      <c r="M2" s="66"/>
      <c r="N2" s="64"/>
      <c r="O2" s="244"/>
      <c r="P2" s="66"/>
      <c r="Q2" s="66"/>
      <c r="R2" s="66"/>
    </row>
    <row r="3" spans="1:18" ht="20.100000000000001" customHeight="1">
      <c r="A3" s="66"/>
      <c r="B3" s="1035" t="s">
        <v>112</v>
      </c>
      <c r="C3" s="1035"/>
      <c r="D3" s="935" t="s">
        <v>113</v>
      </c>
      <c r="E3" s="935"/>
      <c r="F3" s="935"/>
      <c r="G3" s="935"/>
      <c r="H3" s="935"/>
      <c r="I3" s="67"/>
      <c r="J3" s="64"/>
      <c r="K3" s="65"/>
      <c r="L3" s="68"/>
      <c r="M3" s="66"/>
      <c r="N3" s="64"/>
      <c r="O3" s="244"/>
      <c r="P3" s="66"/>
      <c r="Q3" s="66"/>
      <c r="R3" s="66"/>
    </row>
    <row r="4" spans="1:18" ht="20.100000000000001" customHeight="1">
      <c r="A4" s="66"/>
      <c r="B4" s="1035" t="s">
        <v>114</v>
      </c>
      <c r="C4" s="1035"/>
      <c r="D4" s="934" t="s">
        <v>3576</v>
      </c>
      <c r="E4" s="934"/>
      <c r="F4" s="934"/>
      <c r="G4" s="934"/>
      <c r="H4" s="934"/>
      <c r="I4" s="61"/>
      <c r="J4" s="64"/>
      <c r="K4" s="64"/>
      <c r="L4" s="66"/>
      <c r="M4" s="66"/>
      <c r="N4" s="64"/>
      <c r="O4" s="244"/>
      <c r="P4" s="66"/>
      <c r="Q4" s="66"/>
      <c r="R4" s="66"/>
    </row>
    <row r="5" spans="1:18" ht="20.100000000000001" customHeight="1">
      <c r="A5" s="66"/>
      <c r="B5" s="1035" t="s">
        <v>116</v>
      </c>
      <c r="C5" s="1035"/>
      <c r="D5" s="934" t="s">
        <v>1336</v>
      </c>
      <c r="E5" s="934"/>
      <c r="F5" s="934"/>
      <c r="G5" s="934"/>
      <c r="H5" s="934"/>
      <c r="I5" s="61"/>
      <c r="J5" s="64"/>
      <c r="K5" s="64"/>
      <c r="L5" s="66"/>
      <c r="M5" s="66"/>
      <c r="N5" s="69"/>
      <c r="O5" s="244"/>
      <c r="P5" s="66"/>
      <c r="Q5" s="66"/>
      <c r="R5" s="66"/>
    </row>
    <row r="6" spans="1:18" ht="20.100000000000001" customHeight="1">
      <c r="A6" s="66"/>
      <c r="B6" s="1035" t="s">
        <v>118</v>
      </c>
      <c r="C6" s="1035"/>
      <c r="D6" s="1030" t="s">
        <v>3482</v>
      </c>
      <c r="E6" s="1030"/>
      <c r="F6" s="1030"/>
      <c r="G6" s="1030"/>
      <c r="H6" s="1030"/>
      <c r="I6" s="668"/>
      <c r="J6" s="669"/>
      <c r="K6" s="669"/>
      <c r="L6" s="668"/>
      <c r="M6" s="668"/>
      <c r="N6" s="669"/>
      <c r="O6" s="670"/>
      <c r="P6" s="668"/>
      <c r="Q6" s="66"/>
      <c r="R6" s="66"/>
    </row>
    <row r="7" spans="1:18" ht="20.100000000000001" customHeight="1">
      <c r="A7" s="66"/>
      <c r="B7" s="1035" t="s">
        <v>120</v>
      </c>
      <c r="C7" s="1035"/>
      <c r="D7" s="1030" t="s">
        <v>121</v>
      </c>
      <c r="E7" s="1030"/>
      <c r="F7" s="1030"/>
      <c r="G7" s="1030"/>
      <c r="H7" s="1030"/>
      <c r="I7" s="70"/>
      <c r="J7" s="71"/>
      <c r="K7" s="71"/>
      <c r="L7" s="72"/>
      <c r="M7" s="66"/>
      <c r="N7" s="69"/>
      <c r="O7" s="244"/>
      <c r="P7" s="66"/>
      <c r="Q7" s="66"/>
      <c r="R7" s="66"/>
    </row>
    <row r="8" spans="1:18" ht="20.100000000000001" customHeight="1">
      <c r="A8" s="66"/>
      <c r="B8" s="1035" t="s">
        <v>122</v>
      </c>
      <c r="C8" s="1035"/>
      <c r="D8" s="1030" t="s">
        <v>413</v>
      </c>
      <c r="E8" s="1030"/>
      <c r="F8" s="1030"/>
      <c r="G8" s="1030"/>
      <c r="H8" s="1030"/>
      <c r="I8" s="70"/>
      <c r="J8" s="71"/>
      <c r="K8" s="71"/>
      <c r="L8" s="72"/>
      <c r="M8" s="66"/>
      <c r="N8" s="64"/>
      <c r="O8" s="244"/>
      <c r="P8" s="66"/>
      <c r="Q8" s="66"/>
      <c r="R8" s="66"/>
    </row>
    <row r="9" spans="1:18" ht="20.100000000000001" customHeight="1">
      <c r="A9" s="66"/>
      <c r="B9" s="1035" t="s">
        <v>124</v>
      </c>
      <c r="C9" s="1035"/>
      <c r="D9" s="1030" t="s">
        <v>414</v>
      </c>
      <c r="E9" s="1030"/>
      <c r="F9" s="1030"/>
      <c r="G9" s="1030"/>
      <c r="H9" s="1030"/>
      <c r="I9" s="73"/>
      <c r="J9" s="74"/>
      <c r="K9" s="74"/>
      <c r="L9" s="75"/>
      <c r="M9" s="75"/>
      <c r="N9" s="74"/>
      <c r="O9" s="244"/>
      <c r="P9" s="66"/>
      <c r="Q9" s="66"/>
      <c r="R9" s="66"/>
    </row>
    <row r="10" spans="1:18" ht="50.1" customHeight="1">
      <c r="A10" s="1038" t="s">
        <v>126</v>
      </c>
      <c r="B10" s="1035" t="s">
        <v>127</v>
      </c>
      <c r="C10" s="1035"/>
      <c r="D10" s="1039" t="s">
        <v>4402</v>
      </c>
      <c r="E10" s="1040"/>
      <c r="F10" s="1040"/>
      <c r="G10" s="1040"/>
      <c r="H10" s="1041"/>
      <c r="I10" s="73"/>
      <c r="J10" s="74"/>
      <c r="K10" s="74"/>
      <c r="L10" s="75"/>
      <c r="M10" s="75"/>
      <c r="N10" s="74"/>
      <c r="O10" s="671"/>
      <c r="P10" s="66"/>
      <c r="Q10" s="66"/>
      <c r="R10" s="66"/>
    </row>
    <row r="11" spans="1:18" ht="50.1" customHeight="1">
      <c r="A11" s="1038"/>
      <c r="B11" s="1035" t="s">
        <v>128</v>
      </c>
      <c r="C11" s="1035"/>
      <c r="D11" s="860" t="s">
        <v>4427</v>
      </c>
      <c r="E11" s="861"/>
      <c r="F11" s="861"/>
      <c r="G11" s="861"/>
      <c r="H11" s="862"/>
      <c r="I11" s="73"/>
      <c r="J11" s="74"/>
      <c r="K11" s="74"/>
      <c r="L11" s="75"/>
      <c r="M11" s="75"/>
      <c r="N11" s="74"/>
      <c r="O11" s="244"/>
      <c r="P11" s="66"/>
      <c r="Q11" s="66"/>
      <c r="R11" s="66"/>
    </row>
    <row r="12" spans="1:18" ht="50.1" customHeight="1">
      <c r="A12" s="1038" t="s">
        <v>129</v>
      </c>
      <c r="B12" s="1035" t="s">
        <v>130</v>
      </c>
      <c r="C12" s="1035"/>
      <c r="D12" s="860" t="s">
        <v>4406</v>
      </c>
      <c r="E12" s="861"/>
      <c r="F12" s="861"/>
      <c r="G12" s="861"/>
      <c r="H12" s="862"/>
      <c r="I12" s="73"/>
      <c r="J12" s="74"/>
      <c r="K12" s="74"/>
      <c r="L12" s="75"/>
      <c r="M12" s="75"/>
      <c r="N12" s="74"/>
      <c r="O12" s="244"/>
      <c r="P12"/>
      <c r="Q12" s="66"/>
      <c r="R12" s="66"/>
    </row>
    <row r="13" spans="1:18" ht="50.1" customHeight="1">
      <c r="A13" s="1038"/>
      <c r="B13" s="1035" t="s">
        <v>131</v>
      </c>
      <c r="C13" s="1035"/>
      <c r="D13" s="860" t="s">
        <v>4407</v>
      </c>
      <c r="E13" s="861"/>
      <c r="F13" s="861"/>
      <c r="G13" s="861"/>
      <c r="H13" s="862"/>
      <c r="I13" s="73"/>
      <c r="J13" s="74"/>
      <c r="K13" s="74"/>
      <c r="L13" s="75"/>
      <c r="M13" s="75"/>
      <c r="N13" s="74"/>
      <c r="O13" s="244"/>
      <c r="P13" s="66"/>
      <c r="Q13" s="66"/>
      <c r="R13" s="66"/>
    </row>
    <row r="14" spans="1:18" ht="50.1" customHeight="1">
      <c r="A14" s="1029" t="s">
        <v>471</v>
      </c>
      <c r="B14" s="1023" t="s">
        <v>133</v>
      </c>
      <c r="C14" s="1023"/>
      <c r="D14" s="866" t="s">
        <v>4266</v>
      </c>
      <c r="E14" s="867"/>
      <c r="F14" s="867"/>
      <c r="G14" s="867"/>
      <c r="H14" s="868"/>
      <c r="I14" s="73"/>
      <c r="J14" s="74"/>
      <c r="K14" s="74"/>
      <c r="L14" s="75"/>
      <c r="M14" s="75"/>
      <c r="N14" s="74"/>
      <c r="O14" s="244"/>
      <c r="P14" s="66"/>
      <c r="Q14" s="66"/>
      <c r="R14" s="66"/>
    </row>
    <row r="15" spans="1:18" ht="50.1" customHeight="1">
      <c r="A15" s="1029"/>
      <c r="B15" s="1023" t="s">
        <v>134</v>
      </c>
      <c r="C15" s="1023"/>
      <c r="D15" s="866" t="s">
        <v>4332</v>
      </c>
      <c r="E15" s="867"/>
      <c r="F15" s="867"/>
      <c r="G15" s="867"/>
      <c r="H15" s="868"/>
      <c r="I15" s="73"/>
      <c r="J15" s="74"/>
      <c r="K15" s="74"/>
      <c r="L15" s="75"/>
      <c r="M15" s="75"/>
      <c r="N15" s="74"/>
      <c r="O15" s="244"/>
      <c r="P15" s="66"/>
      <c r="Q15" s="66"/>
      <c r="R15" s="66"/>
    </row>
    <row r="16" spans="1:18" ht="50.1" customHeight="1">
      <c r="A16" s="1029"/>
      <c r="B16" s="1024" t="s">
        <v>135</v>
      </c>
      <c r="C16" s="1026"/>
      <c r="D16" s="860" t="s">
        <v>9</v>
      </c>
      <c r="E16" s="861"/>
      <c r="F16" s="861"/>
      <c r="G16" s="861"/>
      <c r="H16" s="862"/>
      <c r="I16" s="73"/>
      <c r="J16" s="74"/>
      <c r="K16" s="74"/>
      <c r="L16" s="75"/>
      <c r="M16" s="75"/>
      <c r="N16" s="74"/>
      <c r="O16" s="244"/>
      <c r="P16" s="66"/>
      <c r="Q16" s="66"/>
      <c r="R16" s="66"/>
    </row>
    <row r="17" spans="1:18" ht="50.1" customHeight="1">
      <c r="A17" s="1029"/>
      <c r="B17" s="1023" t="s">
        <v>136</v>
      </c>
      <c r="C17" s="1023"/>
      <c r="D17" s="860" t="s">
        <v>4336</v>
      </c>
      <c r="E17" s="861"/>
      <c r="F17" s="861"/>
      <c r="G17" s="861"/>
      <c r="H17" s="862"/>
      <c r="I17" s="73"/>
      <c r="J17" s="64"/>
      <c r="K17" s="64"/>
      <c r="L17" s="75"/>
      <c r="M17" s="66"/>
      <c r="N17" s="74"/>
      <c r="O17" s="244"/>
      <c r="P17" s="66"/>
      <c r="Q17" s="66"/>
      <c r="R17" s="66"/>
    </row>
    <row r="18" spans="1:18" s="66" customFormat="1" ht="15.6">
      <c r="A18" s="61"/>
      <c r="B18" s="77"/>
      <c r="C18" s="77"/>
      <c r="D18" s="61"/>
      <c r="E18" s="61"/>
      <c r="F18" s="61"/>
      <c r="G18" s="61"/>
      <c r="H18" s="61"/>
      <c r="I18" s="61"/>
      <c r="J18" s="64"/>
      <c r="K18" s="64"/>
      <c r="N18" s="64"/>
      <c r="O18" s="244"/>
    </row>
    <row r="19" spans="1:18" s="66" customFormat="1" ht="50.1" customHeight="1">
      <c r="A19" s="61"/>
      <c r="B19" s="1037" t="s">
        <v>137</v>
      </c>
      <c r="C19" s="1037"/>
      <c r="D19" s="79">
        <v>2448655921.5499992</v>
      </c>
      <c r="E19" s="849" t="s">
        <v>4536</v>
      </c>
      <c r="F19" s="850"/>
      <c r="G19" s="850"/>
      <c r="H19" s="851"/>
      <c r="I19" s="61"/>
      <c r="J19" s="64"/>
      <c r="K19" s="64"/>
      <c r="N19" s="64"/>
      <c r="O19" s="244"/>
    </row>
    <row r="20" spans="1:18" ht="15.6">
      <c r="A20" s="61"/>
      <c r="B20" s="77"/>
      <c r="C20" s="77"/>
      <c r="D20" s="61"/>
      <c r="E20" s="61"/>
      <c r="F20" s="61"/>
      <c r="G20" s="61"/>
      <c r="H20" s="61"/>
      <c r="I20" s="61"/>
      <c r="J20" s="64"/>
      <c r="K20" s="64"/>
      <c r="L20" s="66"/>
      <c r="M20" s="66"/>
      <c r="N20" s="64"/>
      <c r="O20" s="244"/>
      <c r="P20" s="66"/>
      <c r="Q20" s="66"/>
      <c r="R20" s="66"/>
    </row>
    <row r="21" spans="1:18" ht="50.1" customHeight="1">
      <c r="A21" s="61"/>
      <c r="B21" s="1032" t="s">
        <v>138</v>
      </c>
      <c r="C21" s="1032"/>
      <c r="D21" s="1032"/>
      <c r="E21" s="1032"/>
      <c r="F21" s="1032"/>
      <c r="G21" s="1032"/>
      <c r="H21" s="1032"/>
      <c r="I21" s="1032"/>
      <c r="J21" s="1032"/>
      <c r="K21" s="1032"/>
      <c r="L21" s="1032"/>
      <c r="M21" s="1032"/>
      <c r="N21" s="1032"/>
      <c r="O21" s="1032"/>
      <c r="P21" s="1032"/>
      <c r="Q21" s="1032"/>
      <c r="R21" s="1022" t="s">
        <v>139</v>
      </c>
    </row>
    <row r="22" spans="1:18" ht="50.1" customHeight="1">
      <c r="A22" s="61"/>
      <c r="B22" s="1035"/>
      <c r="C22" s="1035"/>
      <c r="D22" s="672" t="s">
        <v>140</v>
      </c>
      <c r="E22" s="672" t="s">
        <v>141</v>
      </c>
      <c r="F22" s="672" t="s">
        <v>142</v>
      </c>
      <c r="G22" s="672" t="s">
        <v>143</v>
      </c>
      <c r="H22" s="672" t="s">
        <v>144</v>
      </c>
      <c r="I22" s="672" t="s">
        <v>145</v>
      </c>
      <c r="J22" s="673" t="s">
        <v>146</v>
      </c>
      <c r="K22" s="673" t="s">
        <v>147</v>
      </c>
      <c r="L22" s="672" t="s">
        <v>148</v>
      </c>
      <c r="M22" s="672" t="s">
        <v>149</v>
      </c>
      <c r="N22" s="673" t="s">
        <v>150</v>
      </c>
      <c r="O22" s="672" t="s">
        <v>151</v>
      </c>
      <c r="P22" s="672" t="s">
        <v>152</v>
      </c>
      <c r="Q22" s="672" t="s">
        <v>153</v>
      </c>
      <c r="R22" s="1022"/>
    </row>
    <row r="23" spans="1:18" ht="150" customHeight="1">
      <c r="A23" s="82">
        <v>1</v>
      </c>
      <c r="B23" s="1032" t="s">
        <v>154</v>
      </c>
      <c r="C23" s="1032"/>
      <c r="D23" s="228" t="s">
        <v>3577</v>
      </c>
      <c r="E23" s="228" t="s">
        <v>3578</v>
      </c>
      <c r="F23" s="228" t="s">
        <v>3579</v>
      </c>
      <c r="G23" s="228" t="s">
        <v>158</v>
      </c>
      <c r="H23" s="228" t="s">
        <v>159</v>
      </c>
      <c r="I23" s="228" t="s">
        <v>3580</v>
      </c>
      <c r="J23" s="271">
        <v>280</v>
      </c>
      <c r="K23" s="271">
        <v>280</v>
      </c>
      <c r="L23" s="228" t="s">
        <v>161</v>
      </c>
      <c r="M23" s="228" t="s">
        <v>162</v>
      </c>
      <c r="N23" s="250">
        <f>(J23/K23)*100</f>
        <v>100</v>
      </c>
      <c r="O23" s="273">
        <v>260</v>
      </c>
      <c r="P23" s="228" t="s">
        <v>3581</v>
      </c>
      <c r="Q23" s="423"/>
      <c r="R23" s="66"/>
    </row>
    <row r="24" spans="1:18" ht="150" customHeight="1">
      <c r="A24" s="82">
        <v>1</v>
      </c>
      <c r="B24" s="1032" t="s">
        <v>164</v>
      </c>
      <c r="C24" s="1032"/>
      <c r="D24" s="228" t="s">
        <v>3582</v>
      </c>
      <c r="E24" s="228" t="s">
        <v>3583</v>
      </c>
      <c r="F24" s="228" t="s">
        <v>3584</v>
      </c>
      <c r="G24" s="228" t="s">
        <v>158</v>
      </c>
      <c r="H24" s="228" t="s">
        <v>159</v>
      </c>
      <c r="I24" s="228" t="s">
        <v>3585</v>
      </c>
      <c r="J24" s="271">
        <v>1700</v>
      </c>
      <c r="K24" s="271">
        <v>1700</v>
      </c>
      <c r="L24" s="228" t="s">
        <v>161</v>
      </c>
      <c r="M24" s="228" t="s">
        <v>162</v>
      </c>
      <c r="N24" s="250">
        <f t="shared" ref="N24:N34" si="0">(J24/K24)*100</f>
        <v>100</v>
      </c>
      <c r="O24" s="273">
        <v>1600</v>
      </c>
      <c r="P24" s="674" t="s">
        <v>3586</v>
      </c>
      <c r="Q24" s="228" t="s">
        <v>3587</v>
      </c>
      <c r="R24" s="66"/>
    </row>
    <row r="25" spans="1:18" ht="150" customHeight="1">
      <c r="A25" s="82">
        <v>1</v>
      </c>
      <c r="B25" s="1032" t="s">
        <v>171</v>
      </c>
      <c r="C25" s="1032"/>
      <c r="D25" s="228" t="s">
        <v>3588</v>
      </c>
      <c r="E25" s="228" t="s">
        <v>3589</v>
      </c>
      <c r="F25" s="228" t="s">
        <v>3590</v>
      </c>
      <c r="G25" s="228" t="s">
        <v>158</v>
      </c>
      <c r="H25" s="228" t="s">
        <v>175</v>
      </c>
      <c r="I25" s="228" t="s">
        <v>3591</v>
      </c>
      <c r="J25" s="271">
        <v>1550</v>
      </c>
      <c r="K25" s="271">
        <v>1550</v>
      </c>
      <c r="L25" s="228" t="s">
        <v>177</v>
      </c>
      <c r="M25" s="228" t="s">
        <v>162</v>
      </c>
      <c r="N25" s="250">
        <f t="shared" si="0"/>
        <v>100</v>
      </c>
      <c r="O25" s="273">
        <v>1430</v>
      </c>
      <c r="P25" s="228" t="s">
        <v>3581</v>
      </c>
      <c r="Q25" s="228" t="s">
        <v>3592</v>
      </c>
      <c r="R25" s="675" t="s">
        <v>836</v>
      </c>
    </row>
    <row r="26" spans="1:18" ht="150" customHeight="1">
      <c r="A26" s="82">
        <v>1</v>
      </c>
      <c r="B26" s="1032" t="s">
        <v>433</v>
      </c>
      <c r="C26" s="1032"/>
      <c r="D26" s="228" t="s">
        <v>3593</v>
      </c>
      <c r="E26" s="228" t="s">
        <v>3594</v>
      </c>
      <c r="F26" s="228" t="s">
        <v>3595</v>
      </c>
      <c r="G26" s="228" t="s">
        <v>158</v>
      </c>
      <c r="H26" s="228" t="s">
        <v>175</v>
      </c>
      <c r="I26" s="228" t="s">
        <v>3596</v>
      </c>
      <c r="J26" s="271">
        <v>1850</v>
      </c>
      <c r="K26" s="271">
        <v>1850</v>
      </c>
      <c r="L26" s="228" t="s">
        <v>177</v>
      </c>
      <c r="M26" s="228" t="s">
        <v>162</v>
      </c>
      <c r="N26" s="250">
        <f t="shared" si="0"/>
        <v>100</v>
      </c>
      <c r="O26" s="273">
        <v>1650</v>
      </c>
      <c r="P26" s="228" t="s">
        <v>3597</v>
      </c>
      <c r="Q26" s="228" t="s">
        <v>3598</v>
      </c>
      <c r="R26" s="66"/>
    </row>
    <row r="27" spans="1:18" ht="150" customHeight="1">
      <c r="A27" s="82">
        <v>1</v>
      </c>
      <c r="B27" s="1032" t="s">
        <v>188</v>
      </c>
      <c r="C27" s="1032"/>
      <c r="D27" s="228" t="s">
        <v>3599</v>
      </c>
      <c r="E27" s="228" t="s">
        <v>3600</v>
      </c>
      <c r="F27" s="228" t="s">
        <v>3601</v>
      </c>
      <c r="G27" s="228" t="s">
        <v>158</v>
      </c>
      <c r="H27" s="228" t="s">
        <v>175</v>
      </c>
      <c r="I27" s="228" t="s">
        <v>3602</v>
      </c>
      <c r="J27" s="271">
        <v>740</v>
      </c>
      <c r="K27" s="271">
        <v>740</v>
      </c>
      <c r="L27" s="228" t="s">
        <v>177</v>
      </c>
      <c r="M27" s="228" t="s">
        <v>162</v>
      </c>
      <c r="N27" s="250">
        <f t="shared" si="0"/>
        <v>100</v>
      </c>
      <c r="O27" s="273">
        <v>740</v>
      </c>
      <c r="P27" s="228" t="s">
        <v>3597</v>
      </c>
      <c r="Q27" s="228" t="s">
        <v>3603</v>
      </c>
      <c r="R27" s="66"/>
    </row>
    <row r="28" spans="1:18" ht="150" customHeight="1">
      <c r="A28" s="82">
        <v>1</v>
      </c>
      <c r="B28" s="1032" t="s">
        <v>195</v>
      </c>
      <c r="C28" s="1032"/>
      <c r="D28" s="228" t="s">
        <v>3604</v>
      </c>
      <c r="E28" s="228" t="s">
        <v>3605</v>
      </c>
      <c r="F28" s="228" t="s">
        <v>3606</v>
      </c>
      <c r="G28" s="228" t="s">
        <v>158</v>
      </c>
      <c r="H28" s="228" t="s">
        <v>175</v>
      </c>
      <c r="I28" s="228" t="s">
        <v>1213</v>
      </c>
      <c r="J28" s="271">
        <v>32</v>
      </c>
      <c r="K28" s="271">
        <v>32</v>
      </c>
      <c r="L28" s="228" t="s">
        <v>177</v>
      </c>
      <c r="M28" s="228" t="s">
        <v>162</v>
      </c>
      <c r="N28" s="250">
        <f t="shared" si="0"/>
        <v>100</v>
      </c>
      <c r="O28" s="273">
        <v>34</v>
      </c>
      <c r="P28" s="676" t="s">
        <v>3607</v>
      </c>
      <c r="Q28" s="228" t="s">
        <v>3608</v>
      </c>
      <c r="R28" s="66"/>
    </row>
    <row r="29" spans="1:18" ht="150" customHeight="1">
      <c r="A29" s="82">
        <v>1</v>
      </c>
      <c r="B29" s="1032" t="s">
        <v>3609</v>
      </c>
      <c r="C29" s="1036"/>
      <c r="D29" s="423" t="s">
        <v>3610</v>
      </c>
      <c r="E29" s="423" t="s">
        <v>3611</v>
      </c>
      <c r="F29" s="423" t="s">
        <v>3612</v>
      </c>
      <c r="G29" s="423" t="s">
        <v>158</v>
      </c>
      <c r="H29" s="423" t="s">
        <v>175</v>
      </c>
      <c r="I29" s="423" t="s">
        <v>3613</v>
      </c>
      <c r="J29" s="444">
        <v>1850</v>
      </c>
      <c r="K29" s="444">
        <v>1850</v>
      </c>
      <c r="L29" s="423" t="s">
        <v>177</v>
      </c>
      <c r="M29" s="423" t="s">
        <v>681</v>
      </c>
      <c r="N29" s="250">
        <f t="shared" si="0"/>
        <v>100</v>
      </c>
      <c r="O29" s="273">
        <v>1650</v>
      </c>
      <c r="P29" s="677" t="s">
        <v>3597</v>
      </c>
      <c r="Q29" s="423" t="s">
        <v>3614</v>
      </c>
    </row>
    <row r="30" spans="1:18" ht="150" customHeight="1">
      <c r="A30" s="82">
        <v>1</v>
      </c>
      <c r="B30" s="1032" t="s">
        <v>207</v>
      </c>
      <c r="C30" s="1032"/>
      <c r="D30" s="228" t="s">
        <v>3615</v>
      </c>
      <c r="E30" s="228" t="s">
        <v>3616</v>
      </c>
      <c r="F30" s="228" t="s">
        <v>3617</v>
      </c>
      <c r="G30" s="228" t="s">
        <v>158</v>
      </c>
      <c r="H30" s="228" t="s">
        <v>175</v>
      </c>
      <c r="I30" s="228" t="s">
        <v>3618</v>
      </c>
      <c r="J30" s="273">
        <v>112683</v>
      </c>
      <c r="K30" s="273">
        <v>112683</v>
      </c>
      <c r="L30" s="228" t="s">
        <v>177</v>
      </c>
      <c r="M30" s="228" t="s">
        <v>162</v>
      </c>
      <c r="N30" s="250">
        <f t="shared" si="0"/>
        <v>100</v>
      </c>
      <c r="O30" s="273">
        <v>112000</v>
      </c>
      <c r="P30" s="228" t="s">
        <v>3581</v>
      </c>
      <c r="Q30" s="228" t="s">
        <v>3619</v>
      </c>
      <c r="R30" s="678" t="s">
        <v>836</v>
      </c>
    </row>
    <row r="31" spans="1:18" ht="150" customHeight="1">
      <c r="A31" s="82">
        <v>1</v>
      </c>
      <c r="B31" s="1032" t="s">
        <v>449</v>
      </c>
      <c r="C31" s="1032"/>
      <c r="D31" s="228" t="s">
        <v>3620</v>
      </c>
      <c r="E31" s="228" t="s">
        <v>3621</v>
      </c>
      <c r="F31" s="228" t="s">
        <v>3622</v>
      </c>
      <c r="G31" s="228" t="s">
        <v>158</v>
      </c>
      <c r="H31" s="228" t="s">
        <v>175</v>
      </c>
      <c r="I31" s="228" t="s">
        <v>3623</v>
      </c>
      <c r="J31" s="271">
        <v>85863</v>
      </c>
      <c r="K31" s="271">
        <v>85863</v>
      </c>
      <c r="L31" s="228" t="s">
        <v>177</v>
      </c>
      <c r="M31" s="228" t="s">
        <v>162</v>
      </c>
      <c r="N31" s="250">
        <f t="shared" si="0"/>
        <v>100</v>
      </c>
      <c r="O31" s="273">
        <v>85851</v>
      </c>
      <c r="P31" s="228" t="s">
        <v>3581</v>
      </c>
      <c r="Q31" s="228" t="s">
        <v>3619</v>
      </c>
      <c r="R31" s="66"/>
    </row>
    <row r="32" spans="1:18" ht="150" customHeight="1">
      <c r="A32" s="82">
        <v>1</v>
      </c>
      <c r="B32" s="1032" t="s">
        <v>220</v>
      </c>
      <c r="C32" s="1032"/>
      <c r="D32" s="228" t="s">
        <v>3624</v>
      </c>
      <c r="E32" s="228" t="s">
        <v>3625</v>
      </c>
      <c r="F32" s="228" t="s">
        <v>3626</v>
      </c>
      <c r="G32" s="228" t="s">
        <v>158</v>
      </c>
      <c r="H32" s="228" t="s">
        <v>175</v>
      </c>
      <c r="I32" s="228" t="s">
        <v>3627</v>
      </c>
      <c r="J32" s="271">
        <v>2670</v>
      </c>
      <c r="K32" s="271">
        <v>2670</v>
      </c>
      <c r="L32" s="228" t="s">
        <v>177</v>
      </c>
      <c r="M32" s="228" t="s">
        <v>162</v>
      </c>
      <c r="N32" s="250">
        <f t="shared" si="0"/>
        <v>100</v>
      </c>
      <c r="O32" s="273">
        <v>2720</v>
      </c>
      <c r="P32" s="228" t="s">
        <v>3581</v>
      </c>
      <c r="Q32" s="228" t="s">
        <v>3628</v>
      </c>
      <c r="R32" s="66"/>
    </row>
    <row r="33" spans="1:18" ht="150" customHeight="1">
      <c r="A33" s="82">
        <v>1</v>
      </c>
      <c r="B33" s="1032" t="s">
        <v>226</v>
      </c>
      <c r="C33" s="1032"/>
      <c r="D33" s="228" t="s">
        <v>3629</v>
      </c>
      <c r="E33" s="228" t="s">
        <v>3630</v>
      </c>
      <c r="F33" s="228" t="s">
        <v>3631</v>
      </c>
      <c r="G33" s="228" t="s">
        <v>158</v>
      </c>
      <c r="H33" s="228" t="s">
        <v>175</v>
      </c>
      <c r="I33" s="228" t="s">
        <v>3618</v>
      </c>
      <c r="J33" s="271">
        <v>8800</v>
      </c>
      <c r="K33" s="271">
        <v>8800</v>
      </c>
      <c r="L33" s="228" t="s">
        <v>177</v>
      </c>
      <c r="M33" s="228" t="s">
        <v>162</v>
      </c>
      <c r="N33" s="250">
        <f t="shared" si="0"/>
        <v>100</v>
      </c>
      <c r="O33" s="273">
        <v>8000</v>
      </c>
      <c r="P33" s="228" t="s">
        <v>3581</v>
      </c>
      <c r="Q33" s="228" t="s">
        <v>3628</v>
      </c>
      <c r="R33" s="66"/>
    </row>
    <row r="34" spans="1:18" ht="150" customHeight="1">
      <c r="A34" s="82">
        <v>1</v>
      </c>
      <c r="B34" s="1032" t="s">
        <v>3530</v>
      </c>
      <c r="C34" s="1032"/>
      <c r="D34" s="228" t="s">
        <v>3632</v>
      </c>
      <c r="E34" s="228" t="s">
        <v>3633</v>
      </c>
      <c r="F34" s="228" t="s">
        <v>3634</v>
      </c>
      <c r="G34" s="228" t="s">
        <v>158</v>
      </c>
      <c r="H34" s="228" t="s">
        <v>175</v>
      </c>
      <c r="I34" s="228" t="s">
        <v>3635</v>
      </c>
      <c r="J34" s="271">
        <v>11500</v>
      </c>
      <c r="K34" s="271">
        <v>11500</v>
      </c>
      <c r="L34" s="228" t="s">
        <v>177</v>
      </c>
      <c r="M34" s="228" t="s">
        <v>162</v>
      </c>
      <c r="N34" s="250">
        <f t="shared" si="0"/>
        <v>100</v>
      </c>
      <c r="O34" s="273">
        <v>12000</v>
      </c>
      <c r="P34" s="228" t="s">
        <v>3581</v>
      </c>
      <c r="Q34" s="228" t="s">
        <v>3619</v>
      </c>
      <c r="R34" s="66"/>
    </row>
    <row r="35" spans="1:18" ht="150" customHeight="1">
      <c r="A35" s="82">
        <v>1</v>
      </c>
      <c r="B35" s="1032" t="s">
        <v>3636</v>
      </c>
      <c r="C35" s="1032"/>
      <c r="D35" s="267" t="s">
        <v>3637</v>
      </c>
      <c r="E35" s="267" t="s">
        <v>3638</v>
      </c>
      <c r="F35" s="267" t="s">
        <v>3639</v>
      </c>
      <c r="G35" s="228" t="s">
        <v>158</v>
      </c>
      <c r="H35" s="228" t="s">
        <v>175</v>
      </c>
      <c r="I35" s="267" t="s">
        <v>3640</v>
      </c>
      <c r="J35" s="268">
        <v>3850</v>
      </c>
      <c r="K35" s="268">
        <v>3850</v>
      </c>
      <c r="L35" s="267" t="s">
        <v>177</v>
      </c>
      <c r="M35" s="267" t="s">
        <v>162</v>
      </c>
      <c r="N35" s="250">
        <f>(J35/K35)*100</f>
        <v>100</v>
      </c>
      <c r="O35" s="270">
        <v>3800</v>
      </c>
      <c r="P35" s="267" t="s">
        <v>3581</v>
      </c>
      <c r="Q35" s="267" t="s">
        <v>3641</v>
      </c>
      <c r="R35" s="66"/>
    </row>
    <row r="36" spans="1:18" ht="150" customHeight="1">
      <c r="A36" s="82">
        <v>1</v>
      </c>
      <c r="B36" s="1032" t="s">
        <v>233</v>
      </c>
      <c r="C36" s="1032"/>
      <c r="D36" s="267" t="s">
        <v>3642</v>
      </c>
      <c r="E36" s="267" t="s">
        <v>3643</v>
      </c>
      <c r="F36" s="267" t="s">
        <v>3644</v>
      </c>
      <c r="G36" s="267" t="s">
        <v>158</v>
      </c>
      <c r="H36" s="267" t="s">
        <v>175</v>
      </c>
      <c r="I36" s="267" t="s">
        <v>3645</v>
      </c>
      <c r="J36" s="268">
        <v>280000</v>
      </c>
      <c r="K36" s="268">
        <v>280000</v>
      </c>
      <c r="L36" s="267" t="s">
        <v>177</v>
      </c>
      <c r="M36" s="267" t="s">
        <v>162</v>
      </c>
      <c r="N36" s="250">
        <f>(J36/K36)*100</f>
        <v>100</v>
      </c>
      <c r="O36" s="270">
        <v>303103</v>
      </c>
      <c r="P36" s="267" t="s">
        <v>3646</v>
      </c>
      <c r="Q36" s="267" t="s">
        <v>3647</v>
      </c>
      <c r="R36" s="675" t="s">
        <v>836</v>
      </c>
    </row>
    <row r="37" spans="1:18" ht="150" customHeight="1">
      <c r="A37" s="82">
        <v>1</v>
      </c>
      <c r="B37" s="1032" t="s">
        <v>239</v>
      </c>
      <c r="C37" s="1032"/>
      <c r="D37" s="228" t="s">
        <v>3648</v>
      </c>
      <c r="E37" s="228" t="s">
        <v>3649</v>
      </c>
      <c r="F37" s="228" t="s">
        <v>3650</v>
      </c>
      <c r="G37" s="228" t="s">
        <v>158</v>
      </c>
      <c r="H37" s="228" t="s">
        <v>175</v>
      </c>
      <c r="I37" s="228" t="s">
        <v>3651</v>
      </c>
      <c r="J37" s="273">
        <v>35000</v>
      </c>
      <c r="K37" s="273">
        <v>35000</v>
      </c>
      <c r="L37" s="228" t="s">
        <v>177</v>
      </c>
      <c r="M37" s="228" t="s">
        <v>162</v>
      </c>
      <c r="N37" s="250">
        <f t="shared" ref="N37:N50" si="1">(J37/K37)*100</f>
        <v>100</v>
      </c>
      <c r="O37" s="273">
        <v>41245</v>
      </c>
      <c r="P37" s="228" t="s">
        <v>3646</v>
      </c>
      <c r="Q37" s="228" t="s">
        <v>3652</v>
      </c>
      <c r="R37" s="66"/>
    </row>
    <row r="38" spans="1:18" ht="150" customHeight="1">
      <c r="A38" s="82">
        <v>1</v>
      </c>
      <c r="B38" s="1032" t="s">
        <v>245</v>
      </c>
      <c r="C38" s="1032"/>
      <c r="D38" s="228" t="s">
        <v>3653</v>
      </c>
      <c r="E38" s="228" t="s">
        <v>3654</v>
      </c>
      <c r="F38" s="228" t="s">
        <v>3655</v>
      </c>
      <c r="G38" s="228" t="s">
        <v>158</v>
      </c>
      <c r="H38" s="228" t="s">
        <v>175</v>
      </c>
      <c r="I38" s="228" t="s">
        <v>243</v>
      </c>
      <c r="J38" s="271">
        <v>3600</v>
      </c>
      <c r="K38" s="271">
        <v>3600</v>
      </c>
      <c r="L38" s="228" t="s">
        <v>177</v>
      </c>
      <c r="M38" s="228" t="s">
        <v>162</v>
      </c>
      <c r="N38" s="250">
        <f t="shared" si="1"/>
        <v>100</v>
      </c>
      <c r="O38" s="273">
        <v>3614</v>
      </c>
      <c r="P38" s="228" t="s">
        <v>3646</v>
      </c>
      <c r="Q38" s="228" t="s">
        <v>3656</v>
      </c>
      <c r="R38" s="66"/>
    </row>
    <row r="39" spans="1:18" ht="150" customHeight="1">
      <c r="A39" s="82">
        <v>1</v>
      </c>
      <c r="B39" s="1032" t="s">
        <v>251</v>
      </c>
      <c r="C39" s="1032"/>
      <c r="D39" s="228" t="s">
        <v>3657</v>
      </c>
      <c r="E39" s="228" t="s">
        <v>3658</v>
      </c>
      <c r="F39" s="228" t="s">
        <v>3659</v>
      </c>
      <c r="G39" s="228" t="s">
        <v>158</v>
      </c>
      <c r="H39" s="228" t="s">
        <v>175</v>
      </c>
      <c r="I39" s="228" t="s">
        <v>3660</v>
      </c>
      <c r="J39" s="271">
        <v>1</v>
      </c>
      <c r="K39" s="271">
        <v>1</v>
      </c>
      <c r="L39" s="228" t="s">
        <v>177</v>
      </c>
      <c r="M39" s="228" t="s">
        <v>162</v>
      </c>
      <c r="N39" s="250">
        <f t="shared" si="1"/>
        <v>100</v>
      </c>
      <c r="O39" s="273">
        <v>1</v>
      </c>
      <c r="P39" s="228" t="s">
        <v>3646</v>
      </c>
      <c r="Q39" s="228" t="s">
        <v>3661</v>
      </c>
      <c r="R39" s="66"/>
    </row>
    <row r="40" spans="1:18" ht="150" customHeight="1">
      <c r="A40" s="82">
        <v>1</v>
      </c>
      <c r="B40" s="1032" t="s">
        <v>611</v>
      </c>
      <c r="C40" s="1032"/>
      <c r="D40" s="391" t="s">
        <v>3662</v>
      </c>
      <c r="E40" s="228" t="s">
        <v>3663</v>
      </c>
      <c r="F40" s="228" t="s">
        <v>3664</v>
      </c>
      <c r="G40" s="228" t="s">
        <v>158</v>
      </c>
      <c r="H40" s="228" t="s">
        <v>175</v>
      </c>
      <c r="I40" s="228" t="s">
        <v>3665</v>
      </c>
      <c r="J40" s="271">
        <v>364</v>
      </c>
      <c r="K40" s="271">
        <v>364</v>
      </c>
      <c r="L40" s="228" t="s">
        <v>177</v>
      </c>
      <c r="M40" s="228" t="s">
        <v>162</v>
      </c>
      <c r="N40" s="250">
        <f t="shared" si="1"/>
        <v>100</v>
      </c>
      <c r="O40" s="273">
        <v>363</v>
      </c>
      <c r="P40" s="228" t="s">
        <v>3646</v>
      </c>
      <c r="Q40" s="228" t="s">
        <v>3666</v>
      </c>
      <c r="R40" s="66"/>
    </row>
    <row r="41" spans="1:18" ht="150" customHeight="1">
      <c r="A41" s="82">
        <v>1</v>
      </c>
      <c r="B41" s="1032" t="s">
        <v>1474</v>
      </c>
      <c r="C41" s="1032"/>
      <c r="D41" s="228" t="s">
        <v>3667</v>
      </c>
      <c r="E41" s="228" t="s">
        <v>3668</v>
      </c>
      <c r="F41" s="228" t="s">
        <v>3669</v>
      </c>
      <c r="G41" s="228" t="s">
        <v>158</v>
      </c>
      <c r="H41" s="228" t="s">
        <v>175</v>
      </c>
      <c r="I41" s="228" t="s">
        <v>3670</v>
      </c>
      <c r="J41" s="271">
        <v>13000</v>
      </c>
      <c r="K41" s="271">
        <v>13000</v>
      </c>
      <c r="L41" s="228" t="s">
        <v>177</v>
      </c>
      <c r="M41" s="228" t="s">
        <v>162</v>
      </c>
      <c r="N41" s="250">
        <f t="shared" si="1"/>
        <v>100</v>
      </c>
      <c r="O41" s="273">
        <v>17181</v>
      </c>
      <c r="P41" s="228" t="s">
        <v>3646</v>
      </c>
      <c r="Q41" s="228" t="s">
        <v>3671</v>
      </c>
      <c r="R41" s="66"/>
    </row>
    <row r="42" spans="1:18" ht="150" customHeight="1">
      <c r="A42" s="82">
        <v>1</v>
      </c>
      <c r="B42" s="1032" t="s">
        <v>1925</v>
      </c>
      <c r="C42" s="1032"/>
      <c r="D42" s="228" t="s">
        <v>3672</v>
      </c>
      <c r="E42" s="228" t="s">
        <v>3673</v>
      </c>
      <c r="F42" s="228" t="s">
        <v>3674</v>
      </c>
      <c r="G42" s="228" t="s">
        <v>158</v>
      </c>
      <c r="H42" s="228" t="s">
        <v>175</v>
      </c>
      <c r="I42" s="228" t="s">
        <v>3675</v>
      </c>
      <c r="J42" s="271">
        <v>300</v>
      </c>
      <c r="K42" s="271">
        <v>300</v>
      </c>
      <c r="L42" s="228" t="s">
        <v>177</v>
      </c>
      <c r="M42" s="228" t="s">
        <v>162</v>
      </c>
      <c r="N42" s="250">
        <f t="shared" si="1"/>
        <v>100</v>
      </c>
      <c r="O42" s="273">
        <v>329</v>
      </c>
      <c r="P42" s="228" t="s">
        <v>3646</v>
      </c>
      <c r="Q42" s="228" t="s">
        <v>3676</v>
      </c>
      <c r="R42" s="66"/>
    </row>
    <row r="43" spans="1:18" ht="150" customHeight="1">
      <c r="A43" s="82">
        <v>1</v>
      </c>
      <c r="B43" s="1032" t="s">
        <v>3677</v>
      </c>
      <c r="C43" s="1032"/>
      <c r="D43" s="228" t="s">
        <v>3678</v>
      </c>
      <c r="E43" s="228" t="s">
        <v>3679</v>
      </c>
      <c r="F43" s="228" t="s">
        <v>3680</v>
      </c>
      <c r="G43" s="228" t="s">
        <v>158</v>
      </c>
      <c r="H43" s="228" t="s">
        <v>175</v>
      </c>
      <c r="I43" s="228" t="s">
        <v>3681</v>
      </c>
      <c r="J43" s="271">
        <v>980</v>
      </c>
      <c r="K43" s="271">
        <v>980</v>
      </c>
      <c r="L43" s="228" t="s">
        <v>177</v>
      </c>
      <c r="M43" s="228" t="s">
        <v>162</v>
      </c>
      <c r="N43" s="250">
        <f t="shared" si="1"/>
        <v>100</v>
      </c>
      <c r="O43" s="273">
        <v>10381</v>
      </c>
      <c r="P43" s="228" t="s">
        <v>3646</v>
      </c>
      <c r="Q43" s="228" t="s">
        <v>3682</v>
      </c>
      <c r="R43" s="66"/>
    </row>
    <row r="44" spans="1:18" ht="150" customHeight="1">
      <c r="A44" s="82">
        <v>1</v>
      </c>
      <c r="B44" s="1032" t="s">
        <v>3683</v>
      </c>
      <c r="C44" s="1032"/>
      <c r="D44" s="228" t="s">
        <v>3684</v>
      </c>
      <c r="E44" s="228" t="s">
        <v>3685</v>
      </c>
      <c r="F44" s="228" t="s">
        <v>3686</v>
      </c>
      <c r="G44" s="228" t="s">
        <v>158</v>
      </c>
      <c r="H44" s="228" t="s">
        <v>175</v>
      </c>
      <c r="I44" s="228" t="s">
        <v>3687</v>
      </c>
      <c r="J44" s="271">
        <v>750</v>
      </c>
      <c r="K44" s="271">
        <v>750</v>
      </c>
      <c r="L44" s="228" t="s">
        <v>177</v>
      </c>
      <c r="M44" s="228" t="s">
        <v>162</v>
      </c>
      <c r="N44" s="250">
        <f t="shared" si="1"/>
        <v>100</v>
      </c>
      <c r="O44" s="273">
        <v>800</v>
      </c>
      <c r="P44" s="228" t="s">
        <v>3688</v>
      </c>
      <c r="Q44" s="228" t="s">
        <v>3689</v>
      </c>
      <c r="R44" s="66"/>
    </row>
    <row r="45" spans="1:18" ht="150" customHeight="1">
      <c r="A45" s="82">
        <v>1</v>
      </c>
      <c r="B45" s="1032" t="s">
        <v>3690</v>
      </c>
      <c r="C45" s="1032"/>
      <c r="D45" s="228" t="s">
        <v>3691</v>
      </c>
      <c r="E45" s="228" t="s">
        <v>3692</v>
      </c>
      <c r="F45" s="228" t="s">
        <v>3693</v>
      </c>
      <c r="G45" s="228" t="s">
        <v>158</v>
      </c>
      <c r="H45" s="228" t="s">
        <v>175</v>
      </c>
      <c r="I45" s="228" t="s">
        <v>3694</v>
      </c>
      <c r="J45" s="271">
        <v>17000</v>
      </c>
      <c r="K45" s="271">
        <v>17000</v>
      </c>
      <c r="L45" s="228" t="s">
        <v>177</v>
      </c>
      <c r="M45" s="228" t="s">
        <v>162</v>
      </c>
      <c r="N45" s="250">
        <f t="shared" si="1"/>
        <v>100</v>
      </c>
      <c r="O45" s="273">
        <v>12933</v>
      </c>
      <c r="P45" s="228" t="s">
        <v>3688</v>
      </c>
      <c r="Q45" s="228" t="s">
        <v>3695</v>
      </c>
      <c r="R45" s="66"/>
    </row>
    <row r="46" spans="1:18" ht="150" customHeight="1">
      <c r="A46" s="82">
        <v>1</v>
      </c>
      <c r="B46" s="1032" t="s">
        <v>3696</v>
      </c>
      <c r="C46" s="1032"/>
      <c r="D46" s="228" t="s">
        <v>3697</v>
      </c>
      <c r="E46" s="228" t="s">
        <v>3698</v>
      </c>
      <c r="F46" s="228" t="s">
        <v>3699</v>
      </c>
      <c r="G46" s="228" t="s">
        <v>158</v>
      </c>
      <c r="H46" s="228" t="s">
        <v>175</v>
      </c>
      <c r="I46" s="228" t="s">
        <v>2464</v>
      </c>
      <c r="J46" s="271">
        <v>180000</v>
      </c>
      <c r="K46" s="271">
        <v>180000</v>
      </c>
      <c r="L46" s="228" t="s">
        <v>177</v>
      </c>
      <c r="M46" s="228" t="s">
        <v>162</v>
      </c>
      <c r="N46" s="250">
        <f t="shared" si="1"/>
        <v>100</v>
      </c>
      <c r="O46" s="273">
        <v>180752</v>
      </c>
      <c r="P46" s="228" t="s">
        <v>3688</v>
      </c>
      <c r="Q46" s="228" t="s">
        <v>3700</v>
      </c>
      <c r="R46" s="66"/>
    </row>
    <row r="47" spans="1:18" ht="150" customHeight="1">
      <c r="A47" s="82">
        <v>1</v>
      </c>
      <c r="B47" s="1032" t="s">
        <v>3701</v>
      </c>
      <c r="C47" s="1032"/>
      <c r="D47" s="228" t="s">
        <v>3702</v>
      </c>
      <c r="E47" s="228" t="s">
        <v>3703</v>
      </c>
      <c r="F47" s="228" t="s">
        <v>3704</v>
      </c>
      <c r="G47" s="228" t="s">
        <v>158</v>
      </c>
      <c r="H47" s="228" t="s">
        <v>175</v>
      </c>
      <c r="I47" s="228" t="s">
        <v>3705</v>
      </c>
      <c r="J47" s="271">
        <v>120000</v>
      </c>
      <c r="K47" s="271">
        <v>120000</v>
      </c>
      <c r="L47" s="228" t="s">
        <v>177</v>
      </c>
      <c r="M47" s="228" t="s">
        <v>162</v>
      </c>
      <c r="N47" s="250">
        <f t="shared" si="1"/>
        <v>100</v>
      </c>
      <c r="O47" s="273">
        <v>116049</v>
      </c>
      <c r="P47" s="228" t="s">
        <v>3688</v>
      </c>
      <c r="Q47" s="228" t="s">
        <v>3706</v>
      </c>
      <c r="R47" s="66"/>
    </row>
    <row r="48" spans="1:18" ht="150" customHeight="1">
      <c r="A48" s="82">
        <v>1</v>
      </c>
      <c r="B48" s="1033" t="s">
        <v>618</v>
      </c>
      <c r="C48" s="1034"/>
      <c r="D48" s="228" t="s">
        <v>3707</v>
      </c>
      <c r="E48" s="228" t="s">
        <v>3708</v>
      </c>
      <c r="F48" s="228" t="s">
        <v>3709</v>
      </c>
      <c r="G48" s="228" t="s">
        <v>158</v>
      </c>
      <c r="H48" s="228" t="s">
        <v>175</v>
      </c>
      <c r="I48" s="228" t="s">
        <v>3710</v>
      </c>
      <c r="J48" s="271">
        <v>5280</v>
      </c>
      <c r="K48" s="271">
        <v>5280</v>
      </c>
      <c r="L48" s="228" t="s">
        <v>177</v>
      </c>
      <c r="M48" s="228" t="s">
        <v>162</v>
      </c>
      <c r="N48" s="250">
        <f t="shared" si="1"/>
        <v>100</v>
      </c>
      <c r="O48" s="273">
        <v>5280</v>
      </c>
      <c r="P48" s="228" t="s">
        <v>3711</v>
      </c>
      <c r="Q48" s="228" t="s">
        <v>3712</v>
      </c>
      <c r="R48" s="675" t="s">
        <v>836</v>
      </c>
    </row>
    <row r="49" spans="1:22" ht="150" customHeight="1">
      <c r="A49" s="82">
        <v>1</v>
      </c>
      <c r="B49" s="1032" t="s">
        <v>261</v>
      </c>
      <c r="C49" s="1032"/>
      <c r="D49" s="228" t="s">
        <v>3713</v>
      </c>
      <c r="E49" s="228" t="s">
        <v>3714</v>
      </c>
      <c r="F49" s="228" t="s">
        <v>3715</v>
      </c>
      <c r="G49" s="228" t="s">
        <v>158</v>
      </c>
      <c r="H49" s="228" t="s">
        <v>175</v>
      </c>
      <c r="I49" s="228" t="s">
        <v>3710</v>
      </c>
      <c r="J49" s="271">
        <v>5280</v>
      </c>
      <c r="K49" s="271">
        <v>5280</v>
      </c>
      <c r="L49" s="228" t="s">
        <v>177</v>
      </c>
      <c r="M49" s="228" t="s">
        <v>162</v>
      </c>
      <c r="N49" s="250">
        <f t="shared" si="1"/>
        <v>100</v>
      </c>
      <c r="O49" s="273">
        <v>5280</v>
      </c>
      <c r="P49" s="228" t="s">
        <v>3716</v>
      </c>
      <c r="Q49" s="228" t="s">
        <v>3717</v>
      </c>
      <c r="R49" s="66"/>
    </row>
    <row r="50" spans="1:22" ht="150" customHeight="1">
      <c r="A50" s="82">
        <v>1</v>
      </c>
      <c r="B50" s="1032" t="s">
        <v>267</v>
      </c>
      <c r="C50" s="1032"/>
      <c r="D50" s="228" t="s">
        <v>3718</v>
      </c>
      <c r="E50" s="228" t="s">
        <v>3719</v>
      </c>
      <c r="F50" s="228" t="s">
        <v>3720</v>
      </c>
      <c r="G50" s="228" t="s">
        <v>158</v>
      </c>
      <c r="H50" s="228" t="s">
        <v>175</v>
      </c>
      <c r="I50" s="228" t="s">
        <v>3721</v>
      </c>
      <c r="J50" s="271">
        <v>3960</v>
      </c>
      <c r="K50" s="271">
        <v>3960</v>
      </c>
      <c r="L50" s="228" t="s">
        <v>177</v>
      </c>
      <c r="M50" s="228" t="s">
        <v>162</v>
      </c>
      <c r="N50" s="250">
        <f t="shared" si="1"/>
        <v>100</v>
      </c>
      <c r="O50" s="273">
        <v>3960</v>
      </c>
      <c r="P50" s="228" t="s">
        <v>3722</v>
      </c>
      <c r="Q50" s="228" t="s">
        <v>3723</v>
      </c>
      <c r="R50" s="66"/>
    </row>
    <row r="51" spans="1:22" ht="15">
      <c r="A51" s="61"/>
      <c r="B51" s="61"/>
      <c r="C51" s="61"/>
      <c r="D51" s="679"/>
      <c r="E51" s="679"/>
      <c r="F51" s="679"/>
      <c r="G51" s="679"/>
      <c r="H51" s="679"/>
      <c r="I51" s="183"/>
      <c r="J51" s="680"/>
      <c r="K51" s="680"/>
      <c r="L51" s="183"/>
      <c r="M51" s="183"/>
      <c r="N51" s="680"/>
      <c r="O51" s="119"/>
      <c r="P51" s="183"/>
      <c r="Q51" s="183"/>
      <c r="R51" s="66"/>
    </row>
    <row r="52" spans="1:22" ht="20.100000000000001" customHeight="1">
      <c r="A52" s="61"/>
      <c r="B52" s="681" t="s">
        <v>396</v>
      </c>
      <c r="C52" s="839" t="s">
        <v>4251</v>
      </c>
      <c r="D52" s="840"/>
      <c r="E52" s="840"/>
      <c r="F52" s="840"/>
      <c r="G52" s="840"/>
      <c r="H52" s="841"/>
      <c r="I52" s="117"/>
      <c r="J52" s="118"/>
      <c r="K52" s="118"/>
      <c r="L52" s="117"/>
      <c r="M52" s="117"/>
      <c r="N52" s="119"/>
      <c r="O52" s="119"/>
      <c r="P52" s="117"/>
      <c r="Q52" s="117"/>
      <c r="R52" s="117"/>
      <c r="S52" s="117"/>
      <c r="T52" s="66"/>
      <c r="U52" s="66"/>
    </row>
    <row r="53" spans="1:22" ht="20.100000000000001" customHeight="1">
      <c r="A53" s="61"/>
      <c r="B53" s="681" t="s">
        <v>398</v>
      </c>
      <c r="C53" s="839" t="s">
        <v>4571</v>
      </c>
      <c r="D53" s="840"/>
      <c r="E53" s="840"/>
      <c r="F53" s="840"/>
      <c r="G53" s="840"/>
      <c r="H53" s="841"/>
      <c r="I53" s="117"/>
      <c r="J53" s="118"/>
      <c r="K53" s="118"/>
      <c r="L53" s="117"/>
      <c r="M53" s="117"/>
      <c r="N53" s="119"/>
      <c r="O53" s="119"/>
      <c r="P53" s="117"/>
      <c r="Q53" s="117"/>
      <c r="R53" s="117"/>
      <c r="S53" s="117"/>
      <c r="T53" s="66"/>
      <c r="U53" s="66"/>
    </row>
    <row r="54" spans="1:22" ht="20.100000000000001" customHeight="1">
      <c r="A54" s="61"/>
      <c r="B54" s="681" t="s">
        <v>668</v>
      </c>
      <c r="C54" s="839" t="s">
        <v>3574</v>
      </c>
      <c r="D54" s="840"/>
      <c r="E54" s="840"/>
      <c r="F54" s="840"/>
      <c r="G54" s="840"/>
      <c r="H54" s="841"/>
      <c r="I54" s="117"/>
      <c r="J54" s="118"/>
      <c r="K54" s="118"/>
      <c r="L54" s="117"/>
      <c r="M54" s="117"/>
      <c r="N54" s="119"/>
      <c r="O54" s="119"/>
      <c r="P54" s="117"/>
      <c r="Q54" s="117"/>
      <c r="R54" s="117"/>
      <c r="S54" s="117"/>
      <c r="T54" s="66"/>
      <c r="U54" s="66"/>
    </row>
    <row r="55" spans="1:22" ht="20.100000000000001" customHeight="1">
      <c r="A55" s="61"/>
      <c r="B55" s="681" t="s">
        <v>402</v>
      </c>
      <c r="C55" s="839" t="s">
        <v>403</v>
      </c>
      <c r="D55" s="840"/>
      <c r="E55" s="840"/>
      <c r="F55" s="840"/>
      <c r="G55" s="840"/>
      <c r="H55" s="841"/>
      <c r="I55" s="117"/>
      <c r="J55" s="118"/>
      <c r="K55" s="118"/>
      <c r="L55" s="117"/>
      <c r="M55" s="117"/>
      <c r="N55" s="119"/>
      <c r="O55" s="119"/>
      <c r="P55" s="117"/>
      <c r="Q55" s="117"/>
      <c r="R55" s="117"/>
      <c r="S55" s="117"/>
      <c r="T55" s="66"/>
      <c r="U55" s="66"/>
    </row>
    <row r="56" spans="1:22" ht="20.100000000000001" customHeight="1">
      <c r="A56" s="61"/>
      <c r="B56" s="681" t="s">
        <v>404</v>
      </c>
      <c r="C56" s="839" t="s">
        <v>405</v>
      </c>
      <c r="D56" s="840"/>
      <c r="E56" s="840"/>
      <c r="F56" s="840"/>
      <c r="G56" s="840"/>
      <c r="H56" s="841"/>
      <c r="I56" s="117"/>
      <c r="J56" s="118"/>
      <c r="K56" s="118"/>
      <c r="L56" s="117"/>
      <c r="M56" s="117"/>
      <c r="N56" s="119"/>
      <c r="O56" s="119"/>
      <c r="P56" s="117"/>
      <c r="Q56" s="117"/>
      <c r="R56" s="117"/>
      <c r="S56" s="117"/>
      <c r="T56" s="66"/>
      <c r="U56" s="66"/>
    </row>
    <row r="57" spans="1:22" ht="33" customHeight="1">
      <c r="A57" s="61"/>
      <c r="B57" s="681" t="s">
        <v>406</v>
      </c>
      <c r="C57" s="845" t="s">
        <v>4494</v>
      </c>
      <c r="D57" s="846"/>
      <c r="E57" s="846"/>
      <c r="F57" s="846"/>
      <c r="G57" s="846"/>
      <c r="H57" s="847"/>
      <c r="I57" s="117"/>
      <c r="J57" s="118"/>
      <c r="K57" s="118"/>
      <c r="L57" s="117"/>
      <c r="M57" s="117"/>
      <c r="N57" s="119"/>
      <c r="O57" s="119"/>
      <c r="P57" s="117"/>
      <c r="Q57" s="117"/>
      <c r="R57" s="117"/>
      <c r="S57" s="117"/>
      <c r="T57" s="66"/>
      <c r="U57" s="66"/>
    </row>
    <row r="58" spans="1:22" ht="20.100000000000001" customHeight="1">
      <c r="A58" s="61"/>
      <c r="B58" s="681" t="s">
        <v>408</v>
      </c>
      <c r="C58" s="1014" t="s">
        <v>3575</v>
      </c>
      <c r="D58" s="1015"/>
      <c r="E58" s="1015"/>
      <c r="F58" s="1015"/>
      <c r="G58" s="1015"/>
      <c r="H58" s="1016"/>
      <c r="I58" s="117"/>
      <c r="J58" s="118"/>
      <c r="K58" s="118"/>
      <c r="L58" s="117"/>
      <c r="M58" s="117"/>
      <c r="N58" s="119"/>
      <c r="O58" s="119"/>
      <c r="P58" s="117"/>
      <c r="Q58" s="117"/>
      <c r="R58" s="117"/>
      <c r="S58" s="117"/>
      <c r="T58" s="66"/>
      <c r="U58" s="66"/>
    </row>
    <row r="59" spans="1:22" ht="20.100000000000001" customHeight="1">
      <c r="A59" s="61"/>
      <c r="B59" s="121"/>
      <c r="C59" s="121"/>
      <c r="D59" s="117"/>
      <c r="E59" s="117"/>
      <c r="F59" s="117"/>
      <c r="G59" s="117"/>
      <c r="H59" s="117"/>
      <c r="I59" s="117"/>
      <c r="J59" s="118"/>
      <c r="K59" s="118"/>
      <c r="L59" s="117"/>
      <c r="M59" s="117"/>
      <c r="N59" s="119"/>
      <c r="O59" s="119"/>
      <c r="P59" s="117"/>
      <c r="Q59" s="117"/>
      <c r="R59" s="117"/>
      <c r="S59" s="117"/>
      <c r="T59" s="66"/>
      <c r="U59" s="66"/>
    </row>
    <row r="60" spans="1:22" ht="20.100000000000001" customHeight="1">
      <c r="A60" s="61"/>
      <c r="B60" s="836" t="s">
        <v>410</v>
      </c>
      <c r="C60" s="837"/>
      <c r="D60" s="837"/>
      <c r="E60" s="837"/>
      <c r="F60" s="837"/>
      <c r="G60" s="837"/>
      <c r="H60" s="838"/>
      <c r="I60" s="66"/>
      <c r="J60" s="64"/>
      <c r="K60" s="64"/>
      <c r="L60" s="66"/>
      <c r="M60" s="66"/>
      <c r="N60" s="64"/>
      <c r="O60" s="244"/>
      <c r="P60" s="66"/>
      <c r="Q60" s="66"/>
      <c r="R60" s="66"/>
      <c r="S60" s="66"/>
      <c r="T60" s="66"/>
      <c r="U60" s="66"/>
      <c r="V60" s="66"/>
    </row>
    <row r="61" spans="1:22" ht="15">
      <c r="A61" s="66"/>
      <c r="B61" s="66"/>
      <c r="C61" s="66"/>
      <c r="D61" s="66"/>
      <c r="E61" s="66"/>
      <c r="F61" s="66"/>
      <c r="G61" s="66"/>
      <c r="H61" s="66"/>
      <c r="I61" s="66"/>
      <c r="J61" s="64"/>
      <c r="K61" s="64"/>
      <c r="L61" s="66"/>
      <c r="M61" s="66"/>
      <c r="N61" s="64"/>
      <c r="O61" s="244"/>
      <c r="P61" s="66"/>
      <c r="Q61" s="66"/>
      <c r="R61" s="66"/>
    </row>
  </sheetData>
  <mergeCells count="75">
    <mergeCell ref="B5:C5"/>
    <mergeCell ref="D5:H5"/>
    <mergeCell ref="E2:F2"/>
    <mergeCell ref="B3:C3"/>
    <mergeCell ref="D3:H3"/>
    <mergeCell ref="B4:C4"/>
    <mergeCell ref="D4:H4"/>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49:C49"/>
    <mergeCell ref="B38:C38"/>
    <mergeCell ref="B39:C39"/>
    <mergeCell ref="B40:C40"/>
    <mergeCell ref="B41:C41"/>
    <mergeCell ref="B42:C42"/>
    <mergeCell ref="B43:C43"/>
    <mergeCell ref="B44:C44"/>
    <mergeCell ref="B45:C45"/>
    <mergeCell ref="B46:C46"/>
    <mergeCell ref="B47:C47"/>
    <mergeCell ref="B48:C48"/>
    <mergeCell ref="C57:H57"/>
    <mergeCell ref="C58:H58"/>
    <mergeCell ref="B60:H60"/>
    <mergeCell ref="B50:C50"/>
    <mergeCell ref="C52:H52"/>
    <mergeCell ref="C53:H53"/>
    <mergeCell ref="C54:H54"/>
    <mergeCell ref="C55:H55"/>
    <mergeCell ref="C56:H56"/>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8F35A8DD-9B2B-4B6E-9CEC-DB4DAC0D3BB4}"/>
    <dataValidation allowBlank="1" showInputMessage="1" showErrorMessage="1" prompt="Hace referencia a las fuentes de información que pueden _x000a_ser usadas para verificar el alcance de los objetivos." sqref="P22" xr:uid="{962F7867-C828-4052-B510-7143B79B5566}"/>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37375C1F-598D-4CF0-9FC4-4D5B5AC7523E}"/>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261D35FB-474D-408B-B2F5-EC9F7BB00A79}"/>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A0D6D2CE-0861-421A-B33D-23ABD4574614}"/>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2A406187-61FB-4113-9B8F-1CA9468185CE}"/>
    <dataValidation allowBlank="1" showInputMessage="1" showErrorMessage="1" prompt="Los &quot;valores programados&quot; son los datos numéricos asociados a las variables del indicador en cuestión que permiten calcular la meta del mismo. " sqref="J22:K22" xr:uid="{B1254863-C21E-4D24-983A-0AF60FA138DB}"/>
    <dataValidation allowBlank="1" showInputMessage="1" showErrorMessage="1" prompt="Valores numéricos que se habrán de relacionar con el cálculo del indicador propuesto. _x000a_Manual para el diseño y la construcción de indicadores de Coneval." sqref="I22" xr:uid="{D4868C56-A63D-4809-B1C4-9119F5E7037C}"/>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4F7B672F-32A8-4AFD-8A79-92DCADAD71E1}"/>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1156AA64-5436-4B81-9917-B7DC39EF5854}"/>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A5D82DD9-7CDC-45F7-8A67-118E9516723D}"/>
    <dataValidation allowBlank="1" showInputMessage="1" showErrorMessage="1" prompt="&quot;Resumen Narrativo&quot; u &quot;objetivo&quot; se entiende como el estado deseado luego de la implementación de una intervención pública. " sqref="D22" xr:uid="{949163F1-6DDC-4C5D-AE02-BA6F5ADADF5D}"/>
  </dataValidations>
  <hyperlinks>
    <hyperlink ref="P28" r:id="rId1" display="https://www.zapopan.gob.mx/transparencia/consejos-y-comites-municipales/comision-de-adquisiciones/" xr:uid="{D84BCE3B-A273-4D8F-B627-A37AA1F3624B}"/>
  </hyperlinks>
  <pageMargins left="0.23622047244094491" right="0.23622047244094491" top="0.35433070866141736" bottom="0.35433070866141736" header="0.31496062992125984" footer="0.31496062992125984"/>
  <pageSetup scale="22"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4609B-E42F-4B5B-B9B2-05914EF59873}">
  <sheetPr>
    <tabColor rgb="FF00B050"/>
    <pageSetUpPr fitToPage="1"/>
  </sheetPr>
  <dimension ref="A1:Z64"/>
  <sheetViews>
    <sheetView zoomScale="60" zoomScaleNormal="60" workbookViewId="0">
      <selection sqref="A1:D1"/>
    </sheetView>
  </sheetViews>
  <sheetFormatPr baseColWidth="10" defaultColWidth="0" defaultRowHeight="0" customHeight="1" zeroHeight="1"/>
  <cols>
    <col min="1" max="1" width="15.6640625" style="58" customWidth="1"/>
    <col min="2" max="2" width="70.6640625" customWidth="1"/>
    <col min="3" max="3" width="15.6640625" customWidth="1"/>
    <col min="4" max="8" width="35.6640625" customWidth="1"/>
    <col min="9" max="17" width="35.6640625" style="58" customWidth="1"/>
    <col min="18" max="18" width="35.6640625" style="58" hidden="1" customWidth="1"/>
    <col min="19" max="26" width="0" style="58" hidden="1" customWidth="1"/>
    <col min="27" max="16384" width="11.44140625" style="58" hidden="1"/>
  </cols>
  <sheetData>
    <row r="1" spans="1:26" customFormat="1" ht="15" thickBot="1">
      <c r="A1" s="153"/>
      <c r="B1" s="154"/>
      <c r="C1" s="155"/>
      <c r="D1" s="154"/>
      <c r="E1" s="154"/>
      <c r="F1" s="154"/>
      <c r="G1" s="154"/>
      <c r="H1" s="154"/>
      <c r="I1" s="156"/>
      <c r="J1" s="156"/>
      <c r="K1" s="156"/>
      <c r="L1" s="156"/>
      <c r="M1" s="156"/>
      <c r="N1" s="156"/>
      <c r="O1" s="156"/>
      <c r="P1" s="156"/>
      <c r="Q1" s="156"/>
      <c r="R1" s="156"/>
      <c r="S1" s="157"/>
      <c r="T1" s="158"/>
      <c r="U1" s="158"/>
      <c r="V1" s="158"/>
      <c r="W1" s="158"/>
      <c r="X1" s="158"/>
      <c r="Y1" s="158"/>
      <c r="Z1" s="158"/>
    </row>
    <row r="2" spans="1:26" customFormat="1" ht="15" thickBot="1">
      <c r="A2" s="153"/>
      <c r="B2" s="155"/>
      <c r="C2" s="155"/>
      <c r="D2" s="154"/>
      <c r="E2" s="154"/>
      <c r="F2" s="154"/>
      <c r="G2" s="154"/>
      <c r="H2" s="154"/>
      <c r="I2" s="156"/>
      <c r="J2" s="156"/>
      <c r="K2" s="156"/>
      <c r="L2" s="156"/>
      <c r="M2" s="156"/>
      <c r="N2" s="156"/>
      <c r="O2" s="156"/>
      <c r="P2" s="156"/>
      <c r="Q2" s="156"/>
      <c r="R2" s="156"/>
      <c r="S2" s="157"/>
      <c r="T2" s="158"/>
      <c r="U2" s="158"/>
      <c r="V2" s="158"/>
      <c r="W2" s="158"/>
      <c r="X2" s="158"/>
      <c r="Y2" s="158"/>
      <c r="Z2" s="158"/>
    </row>
    <row r="3" spans="1:26" customFormat="1" ht="20.100000000000001" customHeight="1" thickBot="1">
      <c r="A3" s="153"/>
      <c r="B3" s="1046" t="s">
        <v>112</v>
      </c>
      <c r="C3" s="1046"/>
      <c r="D3" s="971" t="s">
        <v>113</v>
      </c>
      <c r="E3" s="971"/>
      <c r="F3" s="971"/>
      <c r="G3" s="971"/>
      <c r="H3" s="971"/>
      <c r="I3" s="156"/>
      <c r="J3" s="156"/>
      <c r="K3" s="156"/>
      <c r="L3" s="156"/>
      <c r="M3" s="156"/>
      <c r="N3" s="156"/>
      <c r="O3" s="156"/>
      <c r="P3" s="156"/>
      <c r="Q3" s="156"/>
      <c r="R3" s="156"/>
      <c r="S3" s="157"/>
      <c r="T3" s="158"/>
      <c r="U3" s="158"/>
      <c r="V3" s="158"/>
      <c r="W3" s="158"/>
      <c r="X3" s="158"/>
      <c r="Y3" s="158"/>
      <c r="Z3" s="158"/>
    </row>
    <row r="4" spans="1:26" customFormat="1" ht="20.100000000000001" customHeight="1" thickBot="1">
      <c r="A4" s="153"/>
      <c r="B4" s="1046" t="s">
        <v>114</v>
      </c>
      <c r="C4" s="1046"/>
      <c r="D4" s="860" t="s">
        <v>670</v>
      </c>
      <c r="E4" s="860"/>
      <c r="F4" s="860"/>
      <c r="G4" s="860"/>
      <c r="H4" s="860"/>
      <c r="I4" s="156"/>
      <c r="J4" s="156"/>
      <c r="K4" s="156"/>
      <c r="L4" s="156"/>
      <c r="M4" s="156"/>
      <c r="N4" s="156"/>
      <c r="O4" s="156"/>
      <c r="P4" s="156"/>
      <c r="Q4" s="156"/>
      <c r="R4" s="156"/>
      <c r="S4" s="157"/>
      <c r="T4" s="158"/>
      <c r="U4" s="158"/>
      <c r="V4" s="158"/>
      <c r="W4" s="158"/>
      <c r="X4" s="158"/>
      <c r="Y4" s="158"/>
      <c r="Z4" s="158"/>
    </row>
    <row r="5" spans="1:26" customFormat="1" ht="20.100000000000001" customHeight="1" thickBot="1">
      <c r="A5" s="153"/>
      <c r="B5" s="1046" t="s">
        <v>116</v>
      </c>
      <c r="C5" s="1046"/>
      <c r="D5" s="860" t="s">
        <v>512</v>
      </c>
      <c r="E5" s="860"/>
      <c r="F5" s="860"/>
      <c r="G5" s="860"/>
      <c r="H5" s="860"/>
      <c r="I5" s="156"/>
      <c r="J5" s="156"/>
      <c r="K5" s="156"/>
      <c r="L5" s="156"/>
      <c r="M5" s="156"/>
      <c r="N5" s="156"/>
      <c r="O5" s="156"/>
      <c r="P5" s="156"/>
      <c r="Q5" s="156"/>
      <c r="R5" s="156"/>
      <c r="S5" s="157"/>
      <c r="T5" s="158"/>
      <c r="U5" s="158"/>
      <c r="V5" s="158"/>
      <c r="W5" s="158"/>
      <c r="X5" s="158"/>
      <c r="Y5" s="158"/>
      <c r="Z5" s="158"/>
    </row>
    <row r="6" spans="1:26" customFormat="1" ht="20.100000000000001" customHeight="1" thickBot="1">
      <c r="A6" s="153"/>
      <c r="B6" s="1046" t="s">
        <v>118</v>
      </c>
      <c r="C6" s="1046"/>
      <c r="D6" s="860" t="s">
        <v>671</v>
      </c>
      <c r="E6" s="860"/>
      <c r="F6" s="860"/>
      <c r="G6" s="860"/>
      <c r="H6" s="860"/>
      <c r="I6" s="153"/>
      <c r="J6" s="153"/>
      <c r="K6" s="153"/>
      <c r="L6" s="153"/>
      <c r="M6" s="156"/>
      <c r="N6" s="156"/>
      <c r="O6" s="156"/>
      <c r="P6" s="156"/>
      <c r="Q6" s="156"/>
      <c r="R6" s="156"/>
      <c r="S6" s="157"/>
      <c r="T6" s="158"/>
      <c r="U6" s="158"/>
      <c r="V6" s="158"/>
      <c r="W6" s="158"/>
      <c r="X6" s="158"/>
      <c r="Y6" s="158"/>
      <c r="Z6" s="158"/>
    </row>
    <row r="7" spans="1:26" customFormat="1" ht="20.100000000000001" customHeight="1" thickBot="1">
      <c r="A7" s="153"/>
      <c r="B7" s="1046" t="s">
        <v>120</v>
      </c>
      <c r="C7" s="1046"/>
      <c r="D7" s="860" t="s">
        <v>514</v>
      </c>
      <c r="E7" s="860"/>
      <c r="F7" s="860"/>
      <c r="G7" s="860"/>
      <c r="H7" s="860"/>
      <c r="I7" s="153"/>
      <c r="J7" s="153"/>
      <c r="K7" s="153"/>
      <c r="L7" s="153"/>
      <c r="M7" s="156"/>
      <c r="N7" s="156"/>
      <c r="O7" s="156"/>
      <c r="P7" s="156"/>
      <c r="Q7" s="156"/>
      <c r="R7" s="156"/>
      <c r="S7" s="157"/>
      <c r="T7" s="158"/>
      <c r="U7" s="158"/>
      <c r="V7" s="158"/>
      <c r="W7" s="158"/>
      <c r="X7" s="158"/>
      <c r="Y7" s="158"/>
      <c r="Z7" s="158"/>
    </row>
    <row r="8" spans="1:26" customFormat="1" ht="20.100000000000001" customHeight="1" thickBot="1">
      <c r="A8" s="153"/>
      <c r="B8" s="1046" t="s">
        <v>122</v>
      </c>
      <c r="C8" s="1046"/>
      <c r="D8" s="860" t="s">
        <v>672</v>
      </c>
      <c r="E8" s="860"/>
      <c r="F8" s="860"/>
      <c r="G8" s="860"/>
      <c r="H8" s="860"/>
      <c r="I8" s="153"/>
      <c r="J8" s="153"/>
      <c r="K8" s="153"/>
      <c r="L8" s="153"/>
      <c r="M8" s="156"/>
      <c r="N8" s="156"/>
      <c r="O8" s="156"/>
      <c r="P8" s="156"/>
      <c r="Q8" s="156"/>
      <c r="R8" s="156"/>
      <c r="S8" s="157"/>
      <c r="T8" s="158"/>
      <c r="U8" s="158"/>
      <c r="V8" s="158"/>
      <c r="W8" s="158"/>
      <c r="X8" s="158"/>
      <c r="Y8" s="158"/>
      <c r="Z8" s="158"/>
    </row>
    <row r="9" spans="1:26" customFormat="1" ht="20.100000000000001" customHeight="1" thickBot="1">
      <c r="A9" s="153"/>
      <c r="B9" s="1046" t="s">
        <v>124</v>
      </c>
      <c r="C9" s="1046"/>
      <c r="D9" s="860" t="s">
        <v>673</v>
      </c>
      <c r="E9" s="860"/>
      <c r="F9" s="860"/>
      <c r="G9" s="860"/>
      <c r="H9" s="860"/>
      <c r="I9" s="153"/>
      <c r="J9" s="153"/>
      <c r="K9" s="153"/>
      <c r="L9" s="153"/>
      <c r="M9" s="153"/>
      <c r="N9" s="153"/>
      <c r="O9" s="153"/>
      <c r="P9" s="156"/>
      <c r="Q9" s="156"/>
      <c r="R9" s="156"/>
      <c r="S9" s="157"/>
      <c r="T9" s="158"/>
      <c r="U9" s="158"/>
      <c r="V9" s="158"/>
      <c r="W9" s="158"/>
      <c r="X9" s="158"/>
      <c r="Y9" s="158"/>
      <c r="Z9" s="158"/>
    </row>
    <row r="10" spans="1:26" customFormat="1" ht="49.5" customHeight="1" thickBot="1">
      <c r="A10" s="1052" t="s">
        <v>126</v>
      </c>
      <c r="B10" s="1046" t="s">
        <v>127</v>
      </c>
      <c r="C10" s="1046"/>
      <c r="D10" s="866" t="s">
        <v>4408</v>
      </c>
      <c r="E10" s="869"/>
      <c r="F10" s="869"/>
      <c r="G10" s="869"/>
      <c r="H10" s="870"/>
      <c r="I10" s="153"/>
      <c r="J10" s="153"/>
      <c r="K10" s="156"/>
      <c r="L10" s="153"/>
      <c r="M10" s="153"/>
      <c r="N10" s="153"/>
      <c r="O10" s="153"/>
      <c r="P10" s="156"/>
      <c r="Q10" s="156"/>
      <c r="R10" s="156"/>
      <c r="S10" s="157"/>
      <c r="T10" s="158"/>
      <c r="U10" s="158"/>
      <c r="V10" s="158"/>
      <c r="W10" s="158"/>
      <c r="X10" s="158"/>
      <c r="Y10" s="158"/>
      <c r="Z10" s="158"/>
    </row>
    <row r="11" spans="1:26" customFormat="1" ht="50.1" customHeight="1" thickBot="1">
      <c r="A11" s="1052"/>
      <c r="B11" s="1046" t="s">
        <v>128</v>
      </c>
      <c r="C11" s="1046"/>
      <c r="D11" s="860" t="s">
        <v>4428</v>
      </c>
      <c r="E11" s="861"/>
      <c r="F11" s="861"/>
      <c r="G11" s="861"/>
      <c r="H11" s="862"/>
      <c r="I11" s="153"/>
      <c r="J11" s="153"/>
      <c r="K11" s="153"/>
      <c r="L11" s="153"/>
      <c r="M11" s="153"/>
      <c r="N11" s="153"/>
      <c r="O11" s="153"/>
      <c r="P11" s="156"/>
      <c r="Q11" s="156"/>
      <c r="R11" s="156"/>
      <c r="S11" s="157"/>
      <c r="T11" s="158"/>
      <c r="U11" s="158"/>
      <c r="V11" s="158"/>
      <c r="W11" s="158"/>
      <c r="X11" s="158"/>
      <c r="Y11" s="158"/>
      <c r="Z11" s="158"/>
    </row>
    <row r="12" spans="1:26" customFormat="1" ht="50.1" customHeight="1" thickBot="1">
      <c r="A12" s="1052" t="s">
        <v>129</v>
      </c>
      <c r="B12" s="1046" t="s">
        <v>130</v>
      </c>
      <c r="C12" s="1046"/>
      <c r="D12" s="860" t="s">
        <v>4406</v>
      </c>
      <c r="E12" s="861"/>
      <c r="F12" s="861"/>
      <c r="G12" s="861"/>
      <c r="H12" s="862"/>
      <c r="I12" s="153"/>
      <c r="J12" s="153"/>
      <c r="K12" s="153"/>
      <c r="L12" s="153"/>
      <c r="M12" s="153"/>
      <c r="N12" s="153"/>
      <c r="P12" s="156"/>
      <c r="Q12" s="156"/>
      <c r="R12" s="156"/>
      <c r="S12" s="157"/>
      <c r="T12" s="158"/>
      <c r="U12" s="158"/>
      <c r="V12" s="158"/>
      <c r="W12" s="158"/>
      <c r="X12" s="158"/>
      <c r="Y12" s="158"/>
      <c r="Z12" s="158"/>
    </row>
    <row r="13" spans="1:26" customFormat="1" ht="50.1" customHeight="1" thickBot="1">
      <c r="A13" s="1052"/>
      <c r="B13" s="1046" t="s">
        <v>131</v>
      </c>
      <c r="C13" s="1046"/>
      <c r="D13" s="860" t="s">
        <v>4407</v>
      </c>
      <c r="E13" s="861"/>
      <c r="F13" s="861"/>
      <c r="G13" s="861"/>
      <c r="H13" s="862"/>
      <c r="I13" s="153"/>
      <c r="J13" s="153"/>
      <c r="K13" s="153"/>
      <c r="L13" s="153"/>
      <c r="M13" s="153"/>
      <c r="N13" s="153"/>
      <c r="O13" s="153"/>
      <c r="P13" s="156"/>
      <c r="Q13" s="156"/>
      <c r="R13" s="156"/>
      <c r="S13" s="157"/>
      <c r="T13" s="158"/>
      <c r="U13" s="158"/>
      <c r="V13" s="158"/>
      <c r="W13" s="158"/>
      <c r="X13" s="158"/>
      <c r="Y13" s="158"/>
      <c r="Z13" s="158"/>
    </row>
    <row r="14" spans="1:26" customFormat="1" ht="50.1" customHeight="1" thickBot="1">
      <c r="A14" s="1052" t="s">
        <v>471</v>
      </c>
      <c r="B14" s="1046" t="s">
        <v>517</v>
      </c>
      <c r="C14" s="1046"/>
      <c r="D14" s="866" t="s">
        <v>4339</v>
      </c>
      <c r="E14" s="867"/>
      <c r="F14" s="867"/>
      <c r="G14" s="867"/>
      <c r="H14" s="868"/>
      <c r="I14" s="153"/>
      <c r="J14" s="153"/>
      <c r="K14" s="153"/>
      <c r="L14" s="153"/>
      <c r="M14" s="153"/>
      <c r="N14" s="153"/>
      <c r="O14" s="153"/>
      <c r="P14" s="156"/>
      <c r="Q14" s="156"/>
      <c r="R14" s="156"/>
      <c r="S14" s="157"/>
      <c r="T14" s="158"/>
      <c r="U14" s="158"/>
      <c r="V14" s="158"/>
      <c r="W14" s="158"/>
      <c r="X14" s="158"/>
      <c r="Y14" s="158"/>
      <c r="Z14" s="158"/>
    </row>
    <row r="15" spans="1:26" customFormat="1" ht="50.1" customHeight="1" thickBot="1">
      <c r="A15" s="1052"/>
      <c r="B15" s="1046" t="s">
        <v>518</v>
      </c>
      <c r="C15" s="1046"/>
      <c r="D15" s="866" t="s">
        <v>4340</v>
      </c>
      <c r="E15" s="867"/>
      <c r="F15" s="867"/>
      <c r="G15" s="867"/>
      <c r="H15" s="868"/>
      <c r="I15" s="58"/>
      <c r="J15" s="156"/>
      <c r="K15" s="156"/>
      <c r="L15" s="153"/>
      <c r="M15" s="156"/>
      <c r="N15" s="153"/>
      <c r="O15" s="153"/>
      <c r="P15" s="156"/>
      <c r="Q15" s="156"/>
      <c r="R15" s="156"/>
      <c r="S15" s="157"/>
      <c r="T15" s="158"/>
      <c r="U15" s="158"/>
      <c r="V15" s="158"/>
      <c r="W15" s="158"/>
      <c r="X15" s="158"/>
      <c r="Y15" s="158"/>
      <c r="Z15" s="158"/>
    </row>
    <row r="16" spans="1:26" customFormat="1" ht="50.1" customHeight="1" thickBot="1">
      <c r="A16" s="1052"/>
      <c r="B16" s="1046" t="s">
        <v>519</v>
      </c>
      <c r="C16" s="1046"/>
      <c r="D16" s="860" t="s">
        <v>10</v>
      </c>
      <c r="E16" s="861"/>
      <c r="F16" s="861"/>
      <c r="G16" s="861"/>
      <c r="H16" s="862"/>
      <c r="I16" s="58"/>
      <c r="J16" s="156"/>
      <c r="K16" s="156"/>
      <c r="L16" s="153"/>
      <c r="M16" s="156"/>
      <c r="N16" s="153"/>
      <c r="O16" s="153"/>
      <c r="P16" s="156"/>
      <c r="Q16" s="156"/>
      <c r="R16" s="156"/>
      <c r="S16" s="157"/>
      <c r="T16" s="158"/>
      <c r="U16" s="158"/>
      <c r="V16" s="158"/>
      <c r="W16" s="158"/>
      <c r="X16" s="158"/>
      <c r="Y16" s="158"/>
      <c r="Z16" s="158"/>
    </row>
    <row r="17" spans="1:26" customFormat="1" ht="50.1" customHeight="1" thickBot="1">
      <c r="A17" s="1052"/>
      <c r="B17" s="1046" t="s">
        <v>520</v>
      </c>
      <c r="C17" s="1046"/>
      <c r="D17" s="860" t="s">
        <v>4341</v>
      </c>
      <c r="E17" s="861"/>
      <c r="F17" s="861"/>
      <c r="G17" s="861"/>
      <c r="H17" s="862"/>
      <c r="I17" s="58"/>
      <c r="J17" s="156"/>
      <c r="K17" s="156"/>
      <c r="L17" s="153"/>
      <c r="M17" s="156"/>
      <c r="N17" s="153"/>
      <c r="O17" s="153"/>
      <c r="P17" s="156"/>
      <c r="Q17" s="156"/>
      <c r="R17" s="156"/>
      <c r="S17" s="157"/>
      <c r="T17" s="158"/>
      <c r="U17" s="158"/>
      <c r="V17" s="158"/>
      <c r="W17" s="158"/>
      <c r="X17" s="158"/>
      <c r="Y17" s="158"/>
      <c r="Z17" s="158"/>
    </row>
    <row r="18" spans="1:26" customFormat="1" ht="15" thickBot="1">
      <c r="A18" s="155"/>
      <c r="B18" s="155"/>
      <c r="C18" s="155"/>
      <c r="D18" s="154"/>
      <c r="E18" s="154"/>
      <c r="F18" s="154"/>
      <c r="G18" s="154"/>
      <c r="H18" s="154"/>
      <c r="I18" s="156"/>
      <c r="J18" s="156"/>
      <c r="K18" s="156"/>
      <c r="L18" s="156"/>
      <c r="M18" s="156"/>
      <c r="N18" s="156"/>
      <c r="O18" s="156"/>
      <c r="P18" s="156"/>
      <c r="Q18" s="156"/>
      <c r="R18" s="156"/>
      <c r="S18" s="157"/>
      <c r="T18" s="158"/>
      <c r="U18" s="158"/>
      <c r="V18" s="158"/>
      <c r="W18" s="158"/>
      <c r="X18" s="158"/>
      <c r="Y18" s="158"/>
      <c r="Z18" s="158"/>
    </row>
    <row r="19" spans="1:26" customFormat="1" ht="50.1" customHeight="1" thickBot="1">
      <c r="A19" s="153"/>
      <c r="B19" s="1046" t="s">
        <v>137</v>
      </c>
      <c r="C19" s="1046"/>
      <c r="D19" s="79">
        <v>189742471.70000008</v>
      </c>
      <c r="E19" s="849" t="s">
        <v>4556</v>
      </c>
      <c r="F19" s="850"/>
      <c r="G19" s="850"/>
      <c r="H19" s="851"/>
      <c r="I19" s="156"/>
      <c r="J19" s="156"/>
      <c r="K19" s="156"/>
      <c r="L19" s="156"/>
      <c r="M19" s="156"/>
      <c r="N19" s="156"/>
      <c r="O19" s="156"/>
      <c r="P19" s="156"/>
      <c r="Q19" s="156"/>
      <c r="R19" s="156"/>
      <c r="S19" s="157"/>
      <c r="T19" s="158"/>
      <c r="U19" s="158"/>
      <c r="V19" s="158"/>
      <c r="W19" s="158"/>
      <c r="X19" s="158"/>
      <c r="Y19" s="158"/>
      <c r="Z19" s="158"/>
    </row>
    <row r="20" spans="1:26" customFormat="1" ht="15" thickBot="1">
      <c r="A20" s="153"/>
      <c r="B20" s="155"/>
      <c r="C20" s="155"/>
      <c r="D20" s="154"/>
      <c r="E20" s="154"/>
      <c r="F20" s="154"/>
      <c r="G20" s="154"/>
      <c r="H20" s="154"/>
      <c r="I20" s="156"/>
      <c r="J20" s="156"/>
      <c r="K20" s="156"/>
      <c r="L20" s="156"/>
      <c r="M20" s="156"/>
      <c r="N20" s="156"/>
      <c r="O20" s="156"/>
      <c r="P20" s="156"/>
      <c r="Q20" s="156"/>
      <c r="R20" s="156"/>
      <c r="S20" s="157"/>
      <c r="T20" s="158"/>
      <c r="U20" s="158"/>
      <c r="V20" s="158"/>
      <c r="W20" s="158"/>
      <c r="X20" s="158"/>
      <c r="Y20" s="158"/>
      <c r="Z20" s="158"/>
    </row>
    <row r="21" spans="1:26" customFormat="1" ht="50.1" customHeight="1" thickBot="1">
      <c r="A21" s="153"/>
      <c r="B21" s="1046" t="s">
        <v>675</v>
      </c>
      <c r="C21" s="1046"/>
      <c r="D21" s="1046"/>
      <c r="E21" s="1046"/>
      <c r="F21" s="1046"/>
      <c r="G21" s="1046"/>
      <c r="H21" s="1046"/>
      <c r="I21" s="1046"/>
      <c r="J21" s="1046"/>
      <c r="K21" s="1046"/>
      <c r="L21" s="1046"/>
      <c r="M21" s="1046"/>
      <c r="N21" s="1046"/>
      <c r="O21" s="1046"/>
      <c r="P21" s="1046"/>
      <c r="Q21" s="1046"/>
      <c r="R21" s="1048" t="s">
        <v>676</v>
      </c>
      <c r="S21" s="157"/>
      <c r="T21" s="158"/>
      <c r="U21" s="158"/>
      <c r="V21" s="158"/>
      <c r="W21" s="158"/>
      <c r="X21" s="158"/>
      <c r="Y21" s="158"/>
      <c r="Z21" s="158"/>
    </row>
    <row r="22" spans="1:26" customFormat="1" ht="50.1" customHeight="1" thickBot="1">
      <c r="A22" s="153"/>
      <c r="B22" s="1050"/>
      <c r="C22" s="1050"/>
      <c r="D22" s="159" t="s">
        <v>140</v>
      </c>
      <c r="E22" s="159" t="s">
        <v>141</v>
      </c>
      <c r="F22" s="159" t="s">
        <v>142</v>
      </c>
      <c r="G22" s="159" t="s">
        <v>143</v>
      </c>
      <c r="H22" s="159" t="s">
        <v>144</v>
      </c>
      <c r="I22" s="159" t="s">
        <v>145</v>
      </c>
      <c r="J22" s="159" t="s">
        <v>146</v>
      </c>
      <c r="K22" s="159" t="s">
        <v>147</v>
      </c>
      <c r="L22" s="159" t="s">
        <v>148</v>
      </c>
      <c r="M22" s="159" t="s">
        <v>149</v>
      </c>
      <c r="N22" s="159" t="s">
        <v>150</v>
      </c>
      <c r="O22" s="159" t="s">
        <v>151</v>
      </c>
      <c r="P22" s="159" t="s">
        <v>152</v>
      </c>
      <c r="Q22" s="159" t="s">
        <v>153</v>
      </c>
      <c r="R22" s="1049"/>
      <c r="S22" s="157"/>
      <c r="T22" s="158"/>
      <c r="U22" s="158"/>
      <c r="V22" s="158"/>
      <c r="W22" s="158"/>
      <c r="X22" s="158"/>
      <c r="Y22" s="158"/>
      <c r="Z22" s="158"/>
    </row>
    <row r="23" spans="1:26" customFormat="1" ht="150" customHeight="1" thickBot="1">
      <c r="A23" s="160">
        <v>1</v>
      </c>
      <c r="B23" s="1047" t="s">
        <v>154</v>
      </c>
      <c r="C23" s="1047"/>
      <c r="D23" s="83" t="s">
        <v>677</v>
      </c>
      <c r="E23" s="83" t="s">
        <v>678</v>
      </c>
      <c r="F23" s="83" t="s">
        <v>679</v>
      </c>
      <c r="G23" s="83" t="s">
        <v>158</v>
      </c>
      <c r="H23" s="83" t="s">
        <v>159</v>
      </c>
      <c r="I23" s="83" t="s">
        <v>680</v>
      </c>
      <c r="J23" s="85">
        <v>25000</v>
      </c>
      <c r="K23" s="85">
        <v>18000</v>
      </c>
      <c r="L23" s="83" t="s">
        <v>161</v>
      </c>
      <c r="M23" s="83" t="s">
        <v>681</v>
      </c>
      <c r="N23" s="85">
        <f>((J23/K23)-1)*100</f>
        <v>38.888888888888886</v>
      </c>
      <c r="O23" s="85">
        <v>18000</v>
      </c>
      <c r="P23" s="83" t="s">
        <v>682</v>
      </c>
      <c r="Q23" s="83"/>
      <c r="R23" s="161"/>
      <c r="S23" s="157"/>
      <c r="T23" s="158"/>
      <c r="U23" s="158"/>
      <c r="V23" s="158"/>
      <c r="W23" s="158"/>
      <c r="X23" s="158"/>
      <c r="Y23" s="158"/>
      <c r="Z23" s="158"/>
    </row>
    <row r="24" spans="1:26" customFormat="1" ht="188.25" customHeight="1" thickBot="1">
      <c r="A24" s="160">
        <v>1</v>
      </c>
      <c r="B24" s="1047" t="s">
        <v>164</v>
      </c>
      <c r="C24" s="1047"/>
      <c r="D24" s="83" t="s">
        <v>683</v>
      </c>
      <c r="E24" s="83" t="s">
        <v>684</v>
      </c>
      <c r="F24" s="83" t="s">
        <v>685</v>
      </c>
      <c r="G24" s="83" t="s">
        <v>158</v>
      </c>
      <c r="H24" s="83" t="s">
        <v>159</v>
      </c>
      <c r="I24" s="83" t="s">
        <v>686</v>
      </c>
      <c r="J24" s="85">
        <v>2450</v>
      </c>
      <c r="K24" s="85">
        <v>2450</v>
      </c>
      <c r="L24" s="83" t="s">
        <v>161</v>
      </c>
      <c r="M24" s="83" t="s">
        <v>162</v>
      </c>
      <c r="N24" s="85">
        <f t="shared" ref="N24:N31" si="0">(J24/K24)*100</f>
        <v>100</v>
      </c>
      <c r="O24" s="85">
        <v>5000</v>
      </c>
      <c r="P24" s="83" t="s">
        <v>687</v>
      </c>
      <c r="Q24" s="83" t="s">
        <v>688</v>
      </c>
      <c r="R24" s="161"/>
      <c r="S24" s="157"/>
      <c r="T24" s="158"/>
      <c r="U24" s="158"/>
      <c r="V24" s="158"/>
      <c r="W24" s="158"/>
      <c r="X24" s="158"/>
      <c r="Y24" s="158"/>
      <c r="Z24" s="158"/>
    </row>
    <row r="25" spans="1:26" customFormat="1" ht="150" customHeight="1" thickBot="1">
      <c r="A25" s="160">
        <v>1</v>
      </c>
      <c r="B25" s="1051" t="s">
        <v>171</v>
      </c>
      <c r="C25" s="1051"/>
      <c r="D25" s="144" t="s">
        <v>689</v>
      </c>
      <c r="E25" s="144" t="s">
        <v>690</v>
      </c>
      <c r="F25" s="144" t="s">
        <v>691</v>
      </c>
      <c r="G25" s="144" t="s">
        <v>158</v>
      </c>
      <c r="H25" s="144" t="s">
        <v>175</v>
      </c>
      <c r="I25" s="162" t="s">
        <v>692</v>
      </c>
      <c r="J25" s="163">
        <v>2580</v>
      </c>
      <c r="K25" s="163">
        <v>2580</v>
      </c>
      <c r="L25" s="144" t="s">
        <v>476</v>
      </c>
      <c r="M25" s="144" t="s">
        <v>162</v>
      </c>
      <c r="N25" s="163">
        <f t="shared" si="0"/>
        <v>100</v>
      </c>
      <c r="O25" s="163">
        <v>2673</v>
      </c>
      <c r="P25" s="144" t="s">
        <v>687</v>
      </c>
      <c r="Q25" s="144" t="s">
        <v>693</v>
      </c>
      <c r="R25" s="161" t="s">
        <v>180</v>
      </c>
      <c r="S25" s="157"/>
      <c r="T25" s="158"/>
      <c r="U25" s="158"/>
      <c r="V25" s="158"/>
      <c r="W25" s="158"/>
      <c r="X25" s="158"/>
      <c r="Y25" s="158"/>
      <c r="Z25" s="158"/>
    </row>
    <row r="26" spans="1:26" customFormat="1" ht="150" customHeight="1" thickBot="1">
      <c r="A26" s="160">
        <v>1</v>
      </c>
      <c r="B26" s="1047" t="s">
        <v>181</v>
      </c>
      <c r="C26" s="1047"/>
      <c r="D26" s="83" t="s">
        <v>694</v>
      </c>
      <c r="E26" s="83" t="s">
        <v>695</v>
      </c>
      <c r="F26" s="83" t="s">
        <v>696</v>
      </c>
      <c r="G26" s="83" t="s">
        <v>158</v>
      </c>
      <c r="H26" s="83" t="s">
        <v>175</v>
      </c>
      <c r="I26" s="83" t="s">
        <v>697</v>
      </c>
      <c r="J26" s="164">
        <v>64585</v>
      </c>
      <c r="K26" s="164">
        <v>64585</v>
      </c>
      <c r="L26" s="83" t="s">
        <v>476</v>
      </c>
      <c r="M26" s="83" t="s">
        <v>162</v>
      </c>
      <c r="N26" s="164">
        <f t="shared" si="0"/>
        <v>100</v>
      </c>
      <c r="O26" s="164">
        <v>72639</v>
      </c>
      <c r="P26" s="83" t="s">
        <v>687</v>
      </c>
      <c r="Q26" s="83" t="s">
        <v>698</v>
      </c>
      <c r="R26" s="165"/>
      <c r="S26" s="157"/>
      <c r="T26" s="158"/>
      <c r="U26" s="158"/>
      <c r="V26" s="158"/>
      <c r="W26" s="158"/>
      <c r="X26" s="158"/>
      <c r="Y26" s="158"/>
      <c r="Z26" s="158"/>
    </row>
    <row r="27" spans="1:26" customFormat="1" ht="150" customHeight="1" thickBot="1">
      <c r="A27" s="160">
        <v>1</v>
      </c>
      <c r="B27" s="1047" t="s">
        <v>188</v>
      </c>
      <c r="C27" s="1047"/>
      <c r="D27" s="83" t="s">
        <v>699</v>
      </c>
      <c r="E27" s="83" t="s">
        <v>700</v>
      </c>
      <c r="F27" s="83" t="s">
        <v>701</v>
      </c>
      <c r="G27" s="83" t="s">
        <v>158</v>
      </c>
      <c r="H27" s="83" t="s">
        <v>175</v>
      </c>
      <c r="I27" s="83" t="s">
        <v>702</v>
      </c>
      <c r="J27" s="164">
        <v>1700</v>
      </c>
      <c r="K27" s="164">
        <v>1700</v>
      </c>
      <c r="L27" s="83" t="s">
        <v>476</v>
      </c>
      <c r="M27" s="83" t="s">
        <v>162</v>
      </c>
      <c r="N27" s="164">
        <f t="shared" si="0"/>
        <v>100</v>
      </c>
      <c r="O27" s="166">
        <v>1957</v>
      </c>
      <c r="P27" s="83" t="s">
        <v>687</v>
      </c>
      <c r="Q27" s="83" t="s">
        <v>703</v>
      </c>
      <c r="R27" s="165"/>
      <c r="S27" s="157"/>
      <c r="T27" s="158"/>
      <c r="U27" s="158"/>
      <c r="V27" s="158"/>
      <c r="W27" s="158"/>
      <c r="X27" s="158"/>
      <c r="Y27" s="158"/>
      <c r="Z27" s="158"/>
    </row>
    <row r="28" spans="1:26" s="170" customFormat="1" ht="150" customHeight="1" thickBot="1">
      <c r="A28" s="160">
        <v>1</v>
      </c>
      <c r="B28" s="1047" t="s">
        <v>195</v>
      </c>
      <c r="C28" s="1047"/>
      <c r="D28" s="83" t="s">
        <v>704</v>
      </c>
      <c r="E28" s="83" t="s">
        <v>705</v>
      </c>
      <c r="F28" s="83" t="s">
        <v>706</v>
      </c>
      <c r="G28" s="83" t="s">
        <v>707</v>
      </c>
      <c r="H28" s="83" t="s">
        <v>175</v>
      </c>
      <c r="I28" s="83" t="s">
        <v>708</v>
      </c>
      <c r="J28" s="164">
        <v>5637</v>
      </c>
      <c r="K28" s="164">
        <v>5637</v>
      </c>
      <c r="L28" s="83" t="s">
        <v>161</v>
      </c>
      <c r="M28" s="83" t="s">
        <v>162</v>
      </c>
      <c r="N28" s="164">
        <f t="shared" si="0"/>
        <v>100</v>
      </c>
      <c r="O28" s="164">
        <v>5079</v>
      </c>
      <c r="P28" s="83" t="s">
        <v>687</v>
      </c>
      <c r="Q28" s="83" t="s">
        <v>709</v>
      </c>
      <c r="R28" s="167" t="s">
        <v>180</v>
      </c>
      <c r="S28" s="168"/>
      <c r="T28" s="169"/>
      <c r="U28" s="169"/>
      <c r="V28" s="169"/>
      <c r="W28" s="169"/>
      <c r="X28" s="169"/>
      <c r="Y28" s="169"/>
      <c r="Z28" s="169"/>
    </row>
    <row r="29" spans="1:26" s="174" customFormat="1" ht="150" customHeight="1" thickBot="1">
      <c r="A29" s="160">
        <v>1</v>
      </c>
      <c r="B29" s="1047" t="s">
        <v>207</v>
      </c>
      <c r="C29" s="1047"/>
      <c r="D29" s="83" t="s">
        <v>710</v>
      </c>
      <c r="E29" s="83" t="s">
        <v>711</v>
      </c>
      <c r="F29" s="83" t="s">
        <v>712</v>
      </c>
      <c r="G29" s="83" t="s">
        <v>158</v>
      </c>
      <c r="H29" s="83" t="s">
        <v>175</v>
      </c>
      <c r="I29" s="83" t="s">
        <v>692</v>
      </c>
      <c r="J29" s="164">
        <v>2900</v>
      </c>
      <c r="K29" s="164">
        <v>2900</v>
      </c>
      <c r="L29" s="83" t="s">
        <v>177</v>
      </c>
      <c r="M29" s="83" t="s">
        <v>162</v>
      </c>
      <c r="N29" s="164">
        <f t="shared" si="0"/>
        <v>100</v>
      </c>
      <c r="O29" s="164">
        <v>6371</v>
      </c>
      <c r="P29" s="83" t="s">
        <v>687</v>
      </c>
      <c r="Q29" s="83" t="s">
        <v>713</v>
      </c>
      <c r="R29" s="171" t="s">
        <v>180</v>
      </c>
      <c r="S29" s="172"/>
      <c r="T29" s="173"/>
      <c r="U29" s="173"/>
      <c r="V29" s="173"/>
      <c r="W29" s="173"/>
      <c r="X29" s="173"/>
      <c r="Y29" s="173"/>
      <c r="Z29" s="173"/>
    </row>
    <row r="30" spans="1:26" s="177" customFormat="1" ht="150" customHeight="1" thickBot="1">
      <c r="A30" s="160">
        <v>1</v>
      </c>
      <c r="B30" s="1047" t="s">
        <v>214</v>
      </c>
      <c r="C30" s="1047"/>
      <c r="D30" s="83" t="s">
        <v>714</v>
      </c>
      <c r="E30" s="83" t="s">
        <v>715</v>
      </c>
      <c r="F30" s="83" t="s">
        <v>716</v>
      </c>
      <c r="G30" s="83" t="s">
        <v>158</v>
      </c>
      <c r="H30" s="83" t="s">
        <v>175</v>
      </c>
      <c r="I30" s="83" t="s">
        <v>717</v>
      </c>
      <c r="J30" s="164">
        <v>50</v>
      </c>
      <c r="K30" s="164">
        <v>50</v>
      </c>
      <c r="L30" s="83" t="s">
        <v>177</v>
      </c>
      <c r="M30" s="83" t="s">
        <v>162</v>
      </c>
      <c r="N30" s="164">
        <f t="shared" si="0"/>
        <v>100</v>
      </c>
      <c r="O30" s="164">
        <v>165</v>
      </c>
      <c r="P30" s="83" t="s">
        <v>687</v>
      </c>
      <c r="Q30" s="83" t="s">
        <v>718</v>
      </c>
      <c r="R30" s="165"/>
      <c r="S30" s="175"/>
      <c r="T30" s="176"/>
      <c r="U30" s="176"/>
      <c r="V30" s="176"/>
      <c r="W30" s="176"/>
      <c r="X30" s="176"/>
      <c r="Y30" s="176"/>
      <c r="Z30" s="176"/>
    </row>
    <row r="31" spans="1:26" customFormat="1" ht="150" customHeight="1" thickBot="1">
      <c r="A31" s="160">
        <v>1</v>
      </c>
      <c r="B31" s="1047" t="s">
        <v>220</v>
      </c>
      <c r="C31" s="1047"/>
      <c r="D31" s="83" t="s">
        <v>719</v>
      </c>
      <c r="E31" s="83" t="s">
        <v>720</v>
      </c>
      <c r="F31" s="83" t="s">
        <v>721</v>
      </c>
      <c r="G31" s="83" t="s">
        <v>158</v>
      </c>
      <c r="H31" s="83" t="s">
        <v>175</v>
      </c>
      <c r="I31" s="83" t="s">
        <v>722</v>
      </c>
      <c r="J31" s="85">
        <v>1</v>
      </c>
      <c r="K31" s="85">
        <v>1</v>
      </c>
      <c r="L31" s="83" t="s">
        <v>177</v>
      </c>
      <c r="M31" s="83" t="s">
        <v>162</v>
      </c>
      <c r="N31" s="85">
        <f t="shared" si="0"/>
        <v>100</v>
      </c>
      <c r="O31" s="85">
        <v>1</v>
      </c>
      <c r="P31" s="83" t="s">
        <v>687</v>
      </c>
      <c r="Q31" s="83" t="s">
        <v>723</v>
      </c>
      <c r="R31" s="161"/>
      <c r="S31" s="157"/>
      <c r="T31" s="158"/>
      <c r="U31" s="158"/>
      <c r="V31" s="158"/>
      <c r="W31" s="158"/>
      <c r="X31" s="158"/>
      <c r="Y31" s="158"/>
      <c r="Z31" s="158"/>
    </row>
    <row r="32" spans="1:26" ht="20.399999999999999" customHeight="1">
      <c r="A32" s="156"/>
      <c r="B32" s="156"/>
      <c r="C32" s="156"/>
      <c r="D32" s="156"/>
      <c r="E32" s="156"/>
      <c r="F32" s="156"/>
      <c r="G32" s="156"/>
      <c r="H32" s="156"/>
      <c r="I32" s="156"/>
      <c r="J32" s="156"/>
      <c r="K32" s="156"/>
      <c r="L32" s="156"/>
      <c r="M32" s="156"/>
      <c r="N32" s="156"/>
      <c r="O32" s="156"/>
      <c r="P32" s="156"/>
      <c r="Q32" s="156"/>
    </row>
    <row r="33" spans="2:18" ht="20.100000000000001" customHeight="1">
      <c r="B33" s="159" t="s">
        <v>396</v>
      </c>
      <c r="C33" s="961" t="s">
        <v>397</v>
      </c>
      <c r="D33" s="961"/>
      <c r="E33" s="961"/>
      <c r="F33" s="961"/>
      <c r="G33" s="961"/>
      <c r="H33" s="961"/>
    </row>
    <row r="34" spans="2:18" ht="20.100000000000001" customHeight="1">
      <c r="B34" s="159" t="s">
        <v>398</v>
      </c>
      <c r="C34" s="839" t="s">
        <v>3330</v>
      </c>
      <c r="D34" s="840"/>
      <c r="E34" s="840"/>
      <c r="F34" s="840"/>
      <c r="G34" s="840"/>
      <c r="H34" s="841"/>
      <c r="R34" s="156"/>
    </row>
    <row r="35" spans="2:18" ht="20.100000000000001" customHeight="1">
      <c r="B35" s="159" t="s">
        <v>668</v>
      </c>
      <c r="C35" s="961" t="s">
        <v>724</v>
      </c>
      <c r="D35" s="961"/>
      <c r="E35" s="961"/>
      <c r="F35" s="961"/>
      <c r="G35" s="961"/>
      <c r="H35" s="961"/>
    </row>
    <row r="36" spans="2:18" ht="20.100000000000001" customHeight="1">
      <c r="B36" s="159" t="s">
        <v>402</v>
      </c>
      <c r="C36" s="961" t="s">
        <v>403</v>
      </c>
      <c r="D36" s="961"/>
      <c r="E36" s="961"/>
      <c r="F36" s="961"/>
      <c r="G36" s="961"/>
      <c r="H36" s="961"/>
    </row>
    <row r="37" spans="2:18" ht="20.100000000000001" customHeight="1">
      <c r="B37" s="159" t="s">
        <v>404</v>
      </c>
      <c r="C37" s="961" t="s">
        <v>405</v>
      </c>
      <c r="D37" s="961"/>
      <c r="E37" s="961"/>
      <c r="F37" s="961"/>
      <c r="G37" s="961"/>
      <c r="H37" s="961"/>
    </row>
    <row r="38" spans="2:18" ht="20.100000000000001" customHeight="1">
      <c r="B38" s="159" t="s">
        <v>406</v>
      </c>
      <c r="C38" s="1043" t="s">
        <v>725</v>
      </c>
      <c r="D38" s="1044"/>
      <c r="E38" s="1044"/>
      <c r="F38" s="1044"/>
      <c r="G38" s="1044"/>
      <c r="H38" s="1045"/>
    </row>
    <row r="39" spans="2:18" ht="20.100000000000001" customHeight="1">
      <c r="B39" s="159" t="s">
        <v>408</v>
      </c>
      <c r="C39" s="971" t="s">
        <v>726</v>
      </c>
      <c r="D39" s="971"/>
      <c r="E39" s="971"/>
      <c r="F39" s="971"/>
      <c r="G39" s="971"/>
      <c r="H39" s="971"/>
    </row>
    <row r="40" spans="2:18" ht="20.100000000000001" customHeight="1">
      <c r="B40" s="153"/>
      <c r="C40" s="153"/>
      <c r="D40" s="153"/>
      <c r="E40" s="153"/>
      <c r="F40" s="153"/>
      <c r="G40" s="153"/>
      <c r="H40" s="153"/>
    </row>
    <row r="41" spans="2:18" ht="20.100000000000001" customHeight="1">
      <c r="B41" s="961" t="s">
        <v>410</v>
      </c>
      <c r="C41" s="961"/>
      <c r="D41" s="961"/>
      <c r="E41" s="961"/>
      <c r="F41" s="961"/>
      <c r="G41" s="961"/>
      <c r="H41" s="961"/>
    </row>
    <row r="42" spans="2:18" ht="20.100000000000001" customHeight="1">
      <c r="B42" s="58"/>
      <c r="C42" s="58"/>
      <c r="D42" s="58"/>
      <c r="E42" s="58"/>
      <c r="F42" s="58"/>
      <c r="G42" s="58"/>
      <c r="H42" s="58"/>
    </row>
    <row r="43" spans="2:18" ht="20.100000000000001" hidden="1" customHeight="1">
      <c r="B43" s="58"/>
      <c r="C43" s="58"/>
      <c r="D43" s="58"/>
      <c r="E43" s="58"/>
      <c r="F43" s="58"/>
      <c r="G43" s="58"/>
      <c r="H43" s="58"/>
    </row>
    <row r="44" spans="2:18" ht="20.100000000000001" hidden="1" customHeight="1">
      <c r="B44" s="58"/>
      <c r="C44" s="58"/>
      <c r="D44" s="58"/>
      <c r="E44" s="58"/>
      <c r="F44" s="58"/>
      <c r="G44" s="58"/>
      <c r="H44" s="58"/>
    </row>
    <row r="45" spans="2:18" ht="20.100000000000001" hidden="1" customHeight="1">
      <c r="B45" s="58"/>
      <c r="C45" s="58"/>
      <c r="D45" s="58"/>
      <c r="E45" s="58"/>
      <c r="F45" s="58"/>
      <c r="G45" s="58"/>
      <c r="H45" s="58"/>
    </row>
    <row r="46" spans="2:18" ht="20.100000000000001" hidden="1" customHeight="1">
      <c r="B46" s="58"/>
      <c r="C46" s="58"/>
      <c r="D46" s="58"/>
      <c r="E46" s="58"/>
      <c r="F46" s="58"/>
      <c r="G46" s="58"/>
      <c r="H46" s="58"/>
    </row>
    <row r="47" spans="2:18" ht="20.100000000000001" hidden="1" customHeight="1">
      <c r="B47" s="58"/>
      <c r="C47" s="58"/>
      <c r="D47" s="58"/>
      <c r="E47" s="58"/>
      <c r="F47" s="58"/>
      <c r="G47" s="58"/>
      <c r="H47" s="58"/>
    </row>
    <row r="48" spans="2:18" ht="20.100000000000001" hidden="1" customHeight="1">
      <c r="B48" s="58"/>
      <c r="C48" s="58"/>
      <c r="D48" s="58"/>
      <c r="E48" s="58"/>
      <c r="F48" s="58"/>
      <c r="G48" s="58"/>
      <c r="H48" s="58"/>
    </row>
    <row r="49" spans="1:8" ht="20.100000000000001" hidden="1" customHeight="1">
      <c r="B49" s="58"/>
      <c r="C49" s="58"/>
      <c r="D49" s="58"/>
      <c r="E49" s="58"/>
      <c r="F49" s="58"/>
      <c r="G49" s="58"/>
      <c r="H49" s="58"/>
    </row>
    <row r="50" spans="1:8" ht="20.100000000000001" hidden="1" customHeight="1">
      <c r="B50" s="58"/>
      <c r="C50" s="58"/>
      <c r="D50" s="58"/>
      <c r="E50" s="58"/>
      <c r="F50" s="58"/>
      <c r="G50" s="58"/>
      <c r="H50" s="58"/>
    </row>
    <row r="51" spans="1:8" ht="20.100000000000001" hidden="1" customHeight="1">
      <c r="B51" s="58"/>
      <c r="C51" s="58"/>
      <c r="D51" s="58"/>
      <c r="E51" s="58"/>
      <c r="F51" s="58"/>
      <c r="G51" s="58"/>
      <c r="H51" s="58"/>
    </row>
    <row r="52" spans="1:8" ht="20.100000000000001" hidden="1" customHeight="1">
      <c r="B52" s="58"/>
      <c r="C52" s="58"/>
      <c r="D52" s="58"/>
      <c r="E52" s="58"/>
      <c r="F52" s="58"/>
      <c r="G52" s="58"/>
      <c r="H52" s="58"/>
    </row>
    <row r="53" spans="1:8" ht="20.100000000000001" hidden="1" customHeight="1">
      <c r="A53" s="178"/>
      <c r="B53" s="58"/>
      <c r="C53" s="58"/>
      <c r="D53" s="58"/>
      <c r="E53" s="58"/>
      <c r="F53" s="58"/>
      <c r="G53" s="58"/>
      <c r="H53" s="58"/>
    </row>
    <row r="54" spans="1:8" ht="20.100000000000001" hidden="1" customHeight="1">
      <c r="B54" s="58"/>
      <c r="C54" s="58"/>
      <c r="D54" s="58"/>
      <c r="E54" s="58"/>
      <c r="F54" s="58"/>
      <c r="G54" s="58"/>
      <c r="H54" s="58"/>
    </row>
    <row r="55" spans="1:8" ht="20.100000000000001" hidden="1" customHeight="1">
      <c r="B55" s="58"/>
      <c r="C55" s="58"/>
      <c r="D55" s="58"/>
      <c r="E55" s="58"/>
      <c r="F55" s="58"/>
      <c r="G55" s="58"/>
      <c r="H55" s="58"/>
    </row>
    <row r="56" spans="1:8" ht="20.100000000000001" hidden="1" customHeight="1">
      <c r="B56" s="58"/>
      <c r="C56" s="58"/>
      <c r="D56" s="58"/>
      <c r="E56" s="58"/>
      <c r="F56" s="58"/>
      <c r="G56" s="58"/>
      <c r="H56" s="58"/>
    </row>
    <row r="57" spans="1:8" ht="20.100000000000001" hidden="1" customHeight="1">
      <c r="B57" s="58"/>
      <c r="C57" s="58"/>
      <c r="D57" s="58"/>
      <c r="E57" s="58"/>
      <c r="F57" s="58"/>
      <c r="G57" s="58"/>
      <c r="H57" s="58"/>
    </row>
    <row r="58" spans="1:8" ht="20.100000000000001" hidden="1" customHeight="1">
      <c r="B58" s="58"/>
      <c r="C58" s="58"/>
      <c r="D58" s="58"/>
      <c r="E58" s="58"/>
      <c r="F58" s="58"/>
      <c r="G58" s="58"/>
      <c r="H58" s="58"/>
    </row>
    <row r="59" spans="1:8" ht="20.100000000000001" hidden="1" customHeight="1">
      <c r="B59" s="58"/>
      <c r="C59" s="58"/>
      <c r="D59" s="58"/>
      <c r="E59" s="58"/>
      <c r="F59" s="58"/>
      <c r="G59" s="58"/>
      <c r="H59" s="58"/>
    </row>
    <row r="60" spans="1:8" ht="20.100000000000001" hidden="1" customHeight="1">
      <c r="B60" s="58"/>
      <c r="C60" s="58"/>
      <c r="D60" s="58"/>
      <c r="E60" s="58"/>
      <c r="F60" s="58"/>
      <c r="G60" s="58"/>
      <c r="H60" s="58"/>
    </row>
    <row r="61" spans="1:8" ht="20.100000000000001" hidden="1" customHeight="1">
      <c r="B61" s="58"/>
      <c r="C61" s="58"/>
      <c r="D61" s="58"/>
      <c r="E61" s="58"/>
      <c r="F61" s="58"/>
      <c r="G61" s="58"/>
      <c r="H61" s="58"/>
    </row>
    <row r="62" spans="1:8" ht="20.100000000000001" hidden="1" customHeight="1">
      <c r="B62" s="58"/>
      <c r="C62" s="58"/>
      <c r="D62" s="58"/>
      <c r="E62" s="58"/>
      <c r="F62" s="58"/>
      <c r="G62" s="58"/>
      <c r="H62" s="58"/>
    </row>
    <row r="63" spans="1:8" ht="20.100000000000001" hidden="1" customHeight="1"/>
    <row r="64" spans="1:8" ht="20.100000000000001" hidden="1" customHeight="1"/>
  </sheetData>
  <mergeCells count="55">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C39:H39"/>
    <mergeCell ref="B41:H41"/>
    <mergeCell ref="C33:H33"/>
    <mergeCell ref="C34:H34"/>
    <mergeCell ref="C35:H35"/>
    <mergeCell ref="C36:H36"/>
    <mergeCell ref="C37:H37"/>
    <mergeCell ref="C38:H38"/>
  </mergeCells>
  <pageMargins left="0.23622047244094491" right="0.23622047244094491" top="0.19685039370078741" bottom="0.11811023622047245" header="0.31496062992125984" footer="0.31496062992125984"/>
  <pageSetup scale="22"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C8A69-49FC-4DF7-BABD-344E2F6935AE}">
  <sheetPr>
    <tabColor rgb="FF00B050"/>
    <pageSetUpPr fitToPage="1"/>
  </sheetPr>
  <dimension ref="A1:Y56"/>
  <sheetViews>
    <sheetView zoomScale="60" zoomScaleNormal="60" workbookViewId="0">
      <selection sqref="A1:D1"/>
    </sheetView>
  </sheetViews>
  <sheetFormatPr baseColWidth="10" defaultColWidth="0" defaultRowHeight="0" customHeight="1" zeroHeight="1"/>
  <cols>
    <col min="1" max="1" width="15.6640625" style="188" customWidth="1"/>
    <col min="2" max="2" width="70.6640625" style="58" customWidth="1"/>
    <col min="3" max="3" width="15.6640625" style="58" customWidth="1"/>
    <col min="4" max="17" width="35.6640625" style="58" customWidth="1"/>
    <col min="18" max="18" width="17.5546875" style="58" customWidth="1"/>
    <col min="19" max="22" width="17.5546875" style="58" hidden="1" customWidth="1"/>
    <col min="23" max="23" width="15.5546875" style="58" hidden="1" customWidth="1"/>
    <col min="24" max="24" width="11.44140625" style="58" hidden="1" customWidth="1"/>
    <col min="25" max="25" width="18.109375" style="58" hidden="1" customWidth="1"/>
    <col min="26" max="16384" width="19.77734375" style="58" hidden="1"/>
  </cols>
  <sheetData>
    <row r="1" spans="1:25" ht="15" customHeight="1">
      <c r="A1" s="179"/>
      <c r="B1" s="156"/>
      <c r="C1" s="153"/>
      <c r="D1" s="156"/>
      <c r="E1" s="156"/>
      <c r="F1" s="156"/>
      <c r="G1" s="156"/>
      <c r="H1" s="156"/>
      <c r="I1" s="156"/>
      <c r="J1" s="156"/>
      <c r="K1" s="156"/>
      <c r="L1" s="156"/>
      <c r="M1" s="156"/>
      <c r="N1" s="156"/>
      <c r="O1" s="156"/>
      <c r="P1" s="156"/>
      <c r="Q1" s="156"/>
      <c r="R1" s="156"/>
      <c r="S1" s="156"/>
      <c r="T1" s="156"/>
      <c r="U1" s="156"/>
      <c r="V1" s="156"/>
      <c r="W1" s="156"/>
      <c r="X1" s="156"/>
      <c r="Y1" s="156"/>
    </row>
    <row r="2" spans="1:25" ht="15" customHeight="1">
      <c r="A2" s="179"/>
      <c r="B2" s="153"/>
      <c r="C2" s="153"/>
      <c r="D2" s="156"/>
      <c r="E2" s="156"/>
      <c r="F2" s="156"/>
      <c r="G2" s="156"/>
      <c r="H2" s="156"/>
      <c r="I2" s="156"/>
      <c r="J2" s="156"/>
      <c r="K2" s="156"/>
      <c r="L2" s="156"/>
      <c r="M2" s="156"/>
      <c r="N2" s="156"/>
      <c r="O2" s="156"/>
      <c r="P2" s="156"/>
      <c r="Q2" s="156"/>
      <c r="R2" s="156"/>
      <c r="S2" s="156"/>
      <c r="T2" s="156"/>
      <c r="U2" s="156"/>
      <c r="V2" s="156"/>
      <c r="W2" s="156"/>
      <c r="X2" s="156"/>
      <c r="Y2" s="156"/>
    </row>
    <row r="3" spans="1:25" ht="20.100000000000001" customHeight="1">
      <c r="A3" s="179"/>
      <c r="B3" s="1046" t="s">
        <v>112</v>
      </c>
      <c r="C3" s="1046"/>
      <c r="D3" s="1059" t="s">
        <v>113</v>
      </c>
      <c r="E3" s="1059"/>
      <c r="F3" s="1059"/>
      <c r="G3" s="1059"/>
      <c r="H3" s="1059"/>
      <c r="I3" s="156"/>
      <c r="J3" s="156"/>
      <c r="K3" s="156"/>
      <c r="L3" s="156"/>
      <c r="M3" s="156"/>
      <c r="N3" s="156"/>
      <c r="O3" s="156"/>
      <c r="P3" s="156"/>
      <c r="Q3" s="156"/>
      <c r="R3" s="156"/>
      <c r="S3" s="156"/>
      <c r="T3" s="156"/>
      <c r="U3" s="156"/>
      <c r="V3" s="156"/>
      <c r="W3" s="156"/>
      <c r="X3" s="156"/>
      <c r="Y3" s="156"/>
    </row>
    <row r="4" spans="1:25" ht="19.5" customHeight="1">
      <c r="A4" s="179"/>
      <c r="B4" s="1046" t="s">
        <v>114</v>
      </c>
      <c r="C4" s="1046"/>
      <c r="D4" s="1013" t="s">
        <v>727</v>
      </c>
      <c r="E4" s="1013"/>
      <c r="F4" s="1013"/>
      <c r="G4" s="1013"/>
      <c r="H4" s="1013"/>
      <c r="I4" s="156"/>
      <c r="J4" s="156"/>
      <c r="K4" s="156"/>
      <c r="L4" s="156"/>
      <c r="M4" s="156"/>
      <c r="N4" s="156"/>
      <c r="O4" s="156"/>
      <c r="P4" s="156"/>
      <c r="Q4" s="156"/>
      <c r="R4" s="156"/>
      <c r="S4" s="156"/>
      <c r="T4" s="156"/>
      <c r="U4" s="156"/>
      <c r="V4" s="156"/>
      <c r="W4" s="156"/>
      <c r="X4" s="156"/>
      <c r="Y4" s="156"/>
    </row>
    <row r="5" spans="1:25" ht="20.100000000000001" customHeight="1">
      <c r="A5" s="179"/>
      <c r="B5" s="1046" t="s">
        <v>116</v>
      </c>
      <c r="C5" s="1046"/>
      <c r="D5" s="1013" t="s">
        <v>512</v>
      </c>
      <c r="E5" s="1013"/>
      <c r="F5" s="1013"/>
      <c r="G5" s="1013"/>
      <c r="H5" s="1013"/>
      <c r="I5" s="156"/>
      <c r="J5" s="156"/>
      <c r="K5" s="156"/>
      <c r="L5" s="156"/>
      <c r="M5" s="156"/>
      <c r="N5" s="156"/>
      <c r="O5" s="156"/>
      <c r="P5" s="156"/>
      <c r="Q5" s="156"/>
      <c r="R5" s="156"/>
      <c r="S5" s="156"/>
      <c r="T5" s="156"/>
      <c r="U5" s="156"/>
      <c r="V5" s="156"/>
      <c r="W5" s="156"/>
      <c r="X5" s="156"/>
      <c r="Y5" s="156"/>
    </row>
    <row r="6" spans="1:25" ht="20.100000000000001" customHeight="1">
      <c r="A6" s="179"/>
      <c r="B6" s="1046" t="s">
        <v>118</v>
      </c>
      <c r="C6" s="1046"/>
      <c r="D6" s="1013" t="s">
        <v>671</v>
      </c>
      <c r="E6" s="1013"/>
      <c r="F6" s="1013"/>
      <c r="G6" s="1013"/>
      <c r="H6" s="1013"/>
      <c r="I6" s="153"/>
      <c r="J6" s="153"/>
      <c r="K6" s="153"/>
      <c r="L6" s="153"/>
      <c r="M6" s="156"/>
      <c r="N6" s="156"/>
      <c r="O6" s="156"/>
      <c r="P6" s="156"/>
      <c r="Q6" s="156"/>
      <c r="R6" s="156"/>
      <c r="S6" s="156"/>
      <c r="T6" s="156"/>
      <c r="U6" s="156"/>
      <c r="V6" s="156"/>
      <c r="W6" s="156"/>
      <c r="X6" s="156"/>
      <c r="Y6" s="156"/>
    </row>
    <row r="7" spans="1:25" ht="20.100000000000001" customHeight="1">
      <c r="A7" s="179"/>
      <c r="B7" s="1046" t="s">
        <v>120</v>
      </c>
      <c r="C7" s="1046"/>
      <c r="D7" s="1013" t="s">
        <v>514</v>
      </c>
      <c r="E7" s="1013"/>
      <c r="F7" s="1013"/>
      <c r="G7" s="1013"/>
      <c r="H7" s="1013"/>
      <c r="I7" s="153"/>
      <c r="J7" s="153"/>
      <c r="K7" s="153"/>
      <c r="L7" s="153"/>
      <c r="M7" s="156"/>
      <c r="N7" s="156"/>
      <c r="O7" s="156"/>
      <c r="P7" s="156"/>
      <c r="Q7" s="156"/>
      <c r="R7" s="156"/>
      <c r="S7" s="156"/>
      <c r="T7" s="156"/>
      <c r="U7" s="156"/>
      <c r="V7" s="156"/>
      <c r="W7" s="156"/>
      <c r="X7" s="156"/>
      <c r="Y7" s="156"/>
    </row>
    <row r="8" spans="1:25" ht="20.100000000000001" customHeight="1">
      <c r="A8" s="179"/>
      <c r="B8" s="1046" t="s">
        <v>122</v>
      </c>
      <c r="C8" s="1046"/>
      <c r="D8" s="1013" t="s">
        <v>515</v>
      </c>
      <c r="E8" s="1013"/>
      <c r="F8" s="1013"/>
      <c r="G8" s="1013"/>
      <c r="H8" s="1013"/>
      <c r="I8" s="153"/>
      <c r="J8" s="153"/>
      <c r="K8" s="153"/>
      <c r="L8" s="153"/>
      <c r="M8" s="156"/>
      <c r="N8" s="156"/>
      <c r="O8" s="156"/>
      <c r="P8" s="156"/>
      <c r="Q8" s="156"/>
      <c r="R8" s="156"/>
      <c r="S8" s="156"/>
      <c r="T8" s="156"/>
      <c r="U8" s="156"/>
      <c r="V8" s="156"/>
      <c r="W8" s="156"/>
      <c r="X8" s="156"/>
      <c r="Y8" s="156"/>
    </row>
    <row r="9" spans="1:25" ht="20.100000000000001" customHeight="1">
      <c r="A9" s="179"/>
      <c r="B9" s="1046" t="s">
        <v>124</v>
      </c>
      <c r="C9" s="1046"/>
      <c r="D9" s="1013" t="s">
        <v>516</v>
      </c>
      <c r="E9" s="1013"/>
      <c r="F9" s="1013"/>
      <c r="G9" s="1013"/>
      <c r="H9" s="1013"/>
      <c r="I9" s="153"/>
      <c r="J9" s="153"/>
      <c r="K9" s="153"/>
      <c r="L9" s="153"/>
      <c r="M9" s="153"/>
      <c r="N9" s="153"/>
      <c r="O9" s="153"/>
      <c r="P9" s="156"/>
      <c r="Q9" s="156"/>
      <c r="R9" s="156"/>
      <c r="S9" s="156"/>
      <c r="T9" s="156"/>
      <c r="U9" s="156"/>
      <c r="V9" s="156"/>
      <c r="W9" s="156"/>
      <c r="X9" s="156"/>
      <c r="Y9" s="156"/>
    </row>
    <row r="10" spans="1:25" ht="47.25" customHeight="1">
      <c r="A10" s="1052" t="s">
        <v>126</v>
      </c>
      <c r="B10" s="1046" t="s">
        <v>127</v>
      </c>
      <c r="C10" s="1046"/>
      <c r="D10" s="866" t="s">
        <v>4408</v>
      </c>
      <c r="E10" s="869"/>
      <c r="F10" s="869"/>
      <c r="G10" s="869"/>
      <c r="H10" s="870"/>
      <c r="I10" s="153"/>
      <c r="J10" s="153"/>
      <c r="K10" s="153"/>
      <c r="L10" s="153"/>
      <c r="M10" s="153"/>
      <c r="N10" s="153"/>
      <c r="O10" s="153"/>
      <c r="P10" s="156"/>
      <c r="Q10" s="156"/>
      <c r="R10" s="156"/>
      <c r="S10" s="156"/>
      <c r="T10" s="156"/>
      <c r="U10" s="156"/>
      <c r="V10" s="156"/>
      <c r="W10" s="156"/>
      <c r="X10" s="156"/>
      <c r="Y10" s="156"/>
    </row>
    <row r="11" spans="1:25" ht="50.1" customHeight="1">
      <c r="A11" s="1052"/>
      <c r="B11" s="1046" t="s">
        <v>128</v>
      </c>
      <c r="C11" s="1046"/>
      <c r="D11" s="860" t="s">
        <v>4429</v>
      </c>
      <c r="E11" s="861"/>
      <c r="F11" s="861"/>
      <c r="G11" s="861"/>
      <c r="H11" s="862"/>
      <c r="I11" s="153"/>
      <c r="J11" s="156"/>
      <c r="K11" s="153"/>
      <c r="L11" s="153"/>
      <c r="M11" s="153"/>
      <c r="N11" s="153"/>
      <c r="O11" s="153"/>
      <c r="P11" s="156"/>
      <c r="Q11" s="156"/>
      <c r="R11" s="156"/>
      <c r="S11" s="156"/>
      <c r="T11" s="156"/>
      <c r="U11" s="156"/>
      <c r="V11" s="156"/>
      <c r="W11" s="156"/>
      <c r="X11" s="156"/>
      <c r="Y11" s="156"/>
    </row>
    <row r="12" spans="1:25" ht="50.1" customHeight="1">
      <c r="A12" s="1052" t="s">
        <v>129</v>
      </c>
      <c r="B12" s="1046" t="s">
        <v>130</v>
      </c>
      <c r="C12" s="1046"/>
      <c r="D12" s="860" t="s">
        <v>4409</v>
      </c>
      <c r="E12" s="861"/>
      <c r="F12" s="861"/>
      <c r="G12" s="861"/>
      <c r="H12" s="862"/>
      <c r="I12" s="153"/>
      <c r="J12" s="153"/>
      <c r="K12" s="153"/>
      <c r="L12" s="153"/>
      <c r="M12" s="153"/>
      <c r="N12" s="153"/>
      <c r="O12"/>
      <c r="P12" s="156"/>
      <c r="Q12" s="156"/>
      <c r="R12" s="156"/>
      <c r="S12" s="156"/>
      <c r="T12" s="156"/>
      <c r="U12" s="156"/>
      <c r="V12" s="156"/>
      <c r="W12" s="156"/>
      <c r="X12" s="156"/>
      <c r="Y12" s="156"/>
    </row>
    <row r="13" spans="1:25" ht="50.1" customHeight="1">
      <c r="A13" s="1052"/>
      <c r="B13" s="1046" t="s">
        <v>131</v>
      </c>
      <c r="C13" s="1046"/>
      <c r="D13" s="860" t="s">
        <v>4410</v>
      </c>
      <c r="E13" s="861"/>
      <c r="F13" s="861"/>
      <c r="G13" s="861"/>
      <c r="H13" s="862"/>
      <c r="I13" s="153"/>
      <c r="J13" s="153"/>
      <c r="K13" s="153"/>
      <c r="L13" s="153"/>
      <c r="M13" s="153"/>
      <c r="N13" s="153"/>
      <c r="O13" s="153"/>
      <c r="P13" s="156"/>
      <c r="Q13" s="156"/>
      <c r="R13" s="156"/>
      <c r="S13" s="156"/>
      <c r="T13" s="156"/>
      <c r="U13" s="156"/>
      <c r="V13" s="156"/>
      <c r="W13" s="156"/>
      <c r="X13" s="156"/>
      <c r="Y13" s="156"/>
    </row>
    <row r="14" spans="1:25" ht="50.1" customHeight="1">
      <c r="A14" s="1052" t="s">
        <v>471</v>
      </c>
      <c r="B14" s="1046" t="s">
        <v>517</v>
      </c>
      <c r="C14" s="1046"/>
      <c r="D14" s="866" t="s">
        <v>4323</v>
      </c>
      <c r="E14" s="867"/>
      <c r="F14" s="867"/>
      <c r="G14" s="867"/>
      <c r="H14" s="868"/>
      <c r="I14" s="153"/>
      <c r="J14" s="153"/>
      <c r="K14" s="153"/>
      <c r="L14" s="153"/>
      <c r="M14" s="153"/>
      <c r="N14" s="153"/>
      <c r="O14" s="153"/>
      <c r="P14" s="156"/>
      <c r="Q14" s="156"/>
      <c r="R14" s="156"/>
      <c r="S14" s="156"/>
      <c r="T14" s="156"/>
      <c r="U14" s="156"/>
      <c r="V14" s="156"/>
      <c r="W14" s="156"/>
      <c r="X14" s="156"/>
      <c r="Y14" s="156"/>
    </row>
    <row r="15" spans="1:25" ht="50.1" customHeight="1">
      <c r="A15" s="1052"/>
      <c r="B15" s="1046" t="s">
        <v>518</v>
      </c>
      <c r="C15" s="1046"/>
      <c r="D15" s="866" t="s">
        <v>4344</v>
      </c>
      <c r="E15" s="867"/>
      <c r="F15" s="867"/>
      <c r="G15" s="867"/>
      <c r="H15" s="868"/>
      <c r="I15" s="153"/>
      <c r="J15" s="156"/>
      <c r="K15" s="156"/>
      <c r="L15" s="153"/>
      <c r="M15" s="156"/>
      <c r="N15" s="153"/>
      <c r="O15" s="153"/>
      <c r="P15" s="156"/>
      <c r="Q15" s="156"/>
      <c r="R15" s="156"/>
      <c r="S15" s="156"/>
      <c r="T15" s="156"/>
      <c r="U15" s="156"/>
      <c r="V15" s="156"/>
      <c r="W15" s="156"/>
      <c r="X15" s="156"/>
      <c r="Y15" s="156"/>
    </row>
    <row r="16" spans="1:25" ht="50.1" customHeight="1">
      <c r="A16" s="1052"/>
      <c r="B16" s="1046" t="s">
        <v>519</v>
      </c>
      <c r="C16" s="1046"/>
      <c r="D16" s="860" t="s">
        <v>11</v>
      </c>
      <c r="E16" s="861"/>
      <c r="F16" s="861"/>
      <c r="G16" s="861"/>
      <c r="H16" s="862"/>
      <c r="I16" s="153"/>
      <c r="J16" s="156"/>
      <c r="K16" s="156"/>
      <c r="L16" s="153"/>
      <c r="M16" s="156"/>
      <c r="N16" s="153"/>
      <c r="O16" s="153"/>
      <c r="P16" s="156"/>
      <c r="Q16" s="156"/>
      <c r="R16" s="156"/>
      <c r="S16" s="156"/>
      <c r="T16" s="156"/>
      <c r="U16" s="156"/>
      <c r="V16" s="156"/>
      <c r="W16" s="156"/>
      <c r="X16" s="156"/>
      <c r="Y16" s="156"/>
    </row>
    <row r="17" spans="1:25" ht="50.1" customHeight="1">
      <c r="A17" s="1052"/>
      <c r="B17" s="1046" t="s">
        <v>520</v>
      </c>
      <c r="C17" s="1046"/>
      <c r="D17" s="860" t="s">
        <v>4345</v>
      </c>
      <c r="E17" s="861"/>
      <c r="F17" s="861"/>
      <c r="G17" s="861"/>
      <c r="H17" s="862"/>
      <c r="I17" s="153"/>
      <c r="J17" s="156"/>
      <c r="K17" s="156"/>
      <c r="L17" s="153"/>
      <c r="M17" s="156"/>
      <c r="N17" s="153"/>
      <c r="O17" s="153"/>
      <c r="P17" s="156"/>
      <c r="Q17" s="156"/>
      <c r="R17" s="156"/>
      <c r="S17" s="156"/>
      <c r="T17" s="156"/>
      <c r="U17" s="156"/>
      <c r="V17" s="156"/>
      <c r="W17" s="156"/>
      <c r="X17" s="156"/>
      <c r="Y17" s="156"/>
    </row>
    <row r="18" spans="1:25" ht="15.6" customHeight="1">
      <c r="A18" s="179"/>
      <c r="B18" s="153"/>
      <c r="C18" s="153"/>
      <c r="D18" s="156"/>
      <c r="E18" s="156"/>
      <c r="F18" s="156"/>
      <c r="G18" s="156"/>
      <c r="H18" s="156"/>
      <c r="I18" s="156"/>
      <c r="J18" s="156"/>
      <c r="K18" s="156"/>
      <c r="L18" s="156"/>
      <c r="M18" s="156"/>
      <c r="N18" s="156"/>
      <c r="O18" s="156"/>
      <c r="P18" s="156"/>
      <c r="Q18" s="156"/>
      <c r="R18" s="156"/>
      <c r="S18" s="156"/>
      <c r="T18" s="156"/>
      <c r="U18" s="156"/>
      <c r="V18" s="156"/>
      <c r="W18" s="156"/>
      <c r="X18" s="156"/>
      <c r="Y18" s="156"/>
    </row>
    <row r="19" spans="1:25" ht="49.5" customHeight="1">
      <c r="A19" s="179"/>
      <c r="B19" s="1046" t="s">
        <v>137</v>
      </c>
      <c r="C19" s="1046"/>
      <c r="D19" s="79">
        <v>178510000</v>
      </c>
      <c r="E19" s="849" t="s">
        <v>4557</v>
      </c>
      <c r="F19" s="850"/>
      <c r="G19" s="850"/>
      <c r="H19" s="851"/>
      <c r="I19" s="156"/>
      <c r="J19" s="156"/>
      <c r="K19" s="156"/>
      <c r="L19" s="156"/>
      <c r="M19" s="156"/>
      <c r="N19" s="156"/>
      <c r="O19" s="156"/>
      <c r="P19" s="156"/>
      <c r="Q19" s="156"/>
      <c r="R19" s="156"/>
      <c r="S19" s="156"/>
      <c r="T19" s="156"/>
      <c r="U19" s="156"/>
      <c r="V19" s="156"/>
      <c r="W19" s="156"/>
      <c r="X19" s="156"/>
      <c r="Y19" s="156"/>
    </row>
    <row r="20" spans="1:25" ht="14.4" customHeight="1">
      <c r="A20" s="179"/>
      <c r="B20" s="153"/>
      <c r="C20" s="153"/>
      <c r="D20" s="156"/>
      <c r="E20" s="156"/>
      <c r="F20" s="156"/>
      <c r="G20" s="156"/>
      <c r="H20" s="156"/>
      <c r="I20" s="156"/>
      <c r="J20" s="156"/>
      <c r="K20" s="156"/>
      <c r="L20" s="156"/>
      <c r="M20" s="156"/>
      <c r="N20" s="156"/>
      <c r="O20" s="156"/>
      <c r="P20" s="156"/>
      <c r="Q20" s="156"/>
      <c r="R20" s="156"/>
      <c r="S20" s="156"/>
      <c r="T20" s="156"/>
      <c r="U20" s="156"/>
      <c r="V20" s="156"/>
      <c r="W20" s="156"/>
      <c r="X20" s="156"/>
      <c r="Y20" s="156"/>
    </row>
    <row r="21" spans="1:25" ht="49.5" customHeight="1">
      <c r="A21" s="180"/>
      <c r="B21" s="1046" t="s">
        <v>138</v>
      </c>
      <c r="C21" s="1046"/>
      <c r="D21" s="1046"/>
      <c r="E21" s="1046"/>
      <c r="F21" s="1046"/>
      <c r="G21" s="1046"/>
      <c r="H21" s="1046"/>
      <c r="I21" s="1046"/>
      <c r="J21" s="1046"/>
      <c r="K21" s="1046"/>
      <c r="L21" s="1046"/>
      <c r="M21" s="1046"/>
      <c r="N21" s="1046"/>
      <c r="O21" s="1046"/>
      <c r="P21" s="1046"/>
      <c r="Q21" s="1046"/>
      <c r="R21" s="156"/>
      <c r="S21" s="156"/>
      <c r="T21" s="156"/>
      <c r="U21" s="156"/>
      <c r="V21" s="156"/>
      <c r="W21" s="156"/>
      <c r="X21" s="156"/>
      <c r="Y21" s="156"/>
    </row>
    <row r="22" spans="1:25" ht="49.5" customHeight="1">
      <c r="A22" s="180"/>
      <c r="B22" s="1046"/>
      <c r="C22" s="1060"/>
      <c r="D22" s="159" t="s">
        <v>140</v>
      </c>
      <c r="E22" s="159" t="s">
        <v>141</v>
      </c>
      <c r="F22" s="159" t="s">
        <v>142</v>
      </c>
      <c r="G22" s="159" t="s">
        <v>143</v>
      </c>
      <c r="H22" s="159" t="s">
        <v>144</v>
      </c>
      <c r="I22" s="159" t="s">
        <v>145</v>
      </c>
      <c r="J22" s="159" t="s">
        <v>146</v>
      </c>
      <c r="K22" s="159" t="s">
        <v>147</v>
      </c>
      <c r="L22" s="159" t="s">
        <v>148</v>
      </c>
      <c r="M22" s="159" t="s">
        <v>149</v>
      </c>
      <c r="N22" s="159" t="s">
        <v>150</v>
      </c>
      <c r="O22" s="159" t="s">
        <v>151</v>
      </c>
      <c r="P22" s="159" t="s">
        <v>152</v>
      </c>
      <c r="Q22" s="159" t="s">
        <v>153</v>
      </c>
      <c r="R22" s="156"/>
      <c r="S22" s="156"/>
      <c r="T22" s="156"/>
      <c r="U22" s="156"/>
      <c r="V22" s="156"/>
      <c r="W22" s="156"/>
      <c r="X22" s="156"/>
      <c r="Y22" s="156"/>
    </row>
    <row r="23" spans="1:25" customFormat="1" ht="150" customHeight="1">
      <c r="A23" s="181">
        <v>1</v>
      </c>
      <c r="B23" s="1046" t="s">
        <v>154</v>
      </c>
      <c r="C23" s="1060"/>
      <c r="D23" s="83" t="s">
        <v>728</v>
      </c>
      <c r="E23" s="83" t="s">
        <v>729</v>
      </c>
      <c r="F23" s="83" t="s">
        <v>730</v>
      </c>
      <c r="G23" s="83" t="s">
        <v>158</v>
      </c>
      <c r="H23" s="83" t="s">
        <v>159</v>
      </c>
      <c r="I23" s="149" t="s">
        <v>731</v>
      </c>
      <c r="J23" s="164">
        <v>177900</v>
      </c>
      <c r="K23" s="164">
        <v>444767</v>
      </c>
      <c r="L23" s="83" t="s">
        <v>161</v>
      </c>
      <c r="M23" s="83" t="s">
        <v>162</v>
      </c>
      <c r="N23" s="164">
        <f>(J23/K23)*100</f>
        <v>39.998471109592217</v>
      </c>
      <c r="O23" s="164">
        <v>182548</v>
      </c>
      <c r="P23" s="83" t="s">
        <v>732</v>
      </c>
      <c r="Q23" s="83"/>
      <c r="R23" s="182"/>
      <c r="S23" s="6"/>
      <c r="T23" s="6"/>
      <c r="U23" s="6"/>
      <c r="V23" s="6"/>
      <c r="W23" s="6"/>
      <c r="X23" s="6"/>
      <c r="Y23" s="6"/>
    </row>
    <row r="24" spans="1:25" customFormat="1" ht="150" customHeight="1">
      <c r="A24" s="181">
        <v>1</v>
      </c>
      <c r="B24" s="1046" t="s">
        <v>164</v>
      </c>
      <c r="C24" s="1060"/>
      <c r="D24" s="83" t="s">
        <v>733</v>
      </c>
      <c r="E24" s="83" t="s">
        <v>734</v>
      </c>
      <c r="F24" s="83" t="s">
        <v>735</v>
      </c>
      <c r="G24" s="83" t="s">
        <v>158</v>
      </c>
      <c r="H24" s="83" t="s">
        <v>159</v>
      </c>
      <c r="I24" s="83" t="s">
        <v>736</v>
      </c>
      <c r="J24" s="164">
        <v>620000</v>
      </c>
      <c r="K24" s="164">
        <v>620000</v>
      </c>
      <c r="L24" s="83" t="s">
        <v>161</v>
      </c>
      <c r="M24" s="83" t="s">
        <v>162</v>
      </c>
      <c r="N24" s="164">
        <f t="shared" ref="N24:N39" si="0">(J24/K24)*100</f>
        <v>100</v>
      </c>
      <c r="O24" s="164">
        <v>627966</v>
      </c>
      <c r="P24" s="83" t="s">
        <v>737</v>
      </c>
      <c r="Q24" s="83" t="s">
        <v>738</v>
      </c>
      <c r="R24" s="182"/>
      <c r="S24" s="6"/>
      <c r="T24" s="6"/>
      <c r="U24" s="6"/>
      <c r="V24" s="6"/>
      <c r="W24" s="6"/>
      <c r="X24" s="6"/>
      <c r="Y24" s="6"/>
    </row>
    <row r="25" spans="1:25" customFormat="1" ht="150" customHeight="1">
      <c r="A25" s="181">
        <v>1</v>
      </c>
      <c r="B25" s="1046" t="s">
        <v>171</v>
      </c>
      <c r="C25" s="1046"/>
      <c r="D25" s="83" t="s">
        <v>739</v>
      </c>
      <c r="E25" s="83" t="s">
        <v>740</v>
      </c>
      <c r="F25" s="83" t="s">
        <v>741</v>
      </c>
      <c r="G25" s="83" t="s">
        <v>158</v>
      </c>
      <c r="H25" s="83" t="s">
        <v>175</v>
      </c>
      <c r="I25" s="83" t="s">
        <v>742</v>
      </c>
      <c r="J25" s="164">
        <v>16014</v>
      </c>
      <c r="K25" s="164">
        <v>16014</v>
      </c>
      <c r="L25" s="83" t="s">
        <v>161</v>
      </c>
      <c r="M25" s="83" t="s">
        <v>162</v>
      </c>
      <c r="N25" s="164">
        <f t="shared" si="0"/>
        <v>100</v>
      </c>
      <c r="O25" s="164">
        <v>16200</v>
      </c>
      <c r="P25" s="83" t="s">
        <v>737</v>
      </c>
      <c r="Q25" s="83" t="s">
        <v>743</v>
      </c>
      <c r="R25" s="182"/>
      <c r="S25" s="6"/>
      <c r="T25" s="6"/>
      <c r="U25" s="6"/>
      <c r="V25" s="6"/>
      <c r="W25" s="6"/>
      <c r="X25" s="6"/>
      <c r="Y25" s="6"/>
    </row>
    <row r="26" spans="1:25" customFormat="1" ht="183" customHeight="1">
      <c r="A26" s="181">
        <v>1</v>
      </c>
      <c r="B26" s="1046" t="s">
        <v>181</v>
      </c>
      <c r="C26" s="1046"/>
      <c r="D26" s="83" t="s">
        <v>744</v>
      </c>
      <c r="E26" s="83" t="s">
        <v>745</v>
      </c>
      <c r="F26" s="83" t="s">
        <v>746</v>
      </c>
      <c r="G26" s="83" t="s">
        <v>158</v>
      </c>
      <c r="H26" s="83" t="s">
        <v>175</v>
      </c>
      <c r="I26" s="83" t="s">
        <v>747</v>
      </c>
      <c r="J26" s="164">
        <v>15000</v>
      </c>
      <c r="K26" s="164">
        <v>15000</v>
      </c>
      <c r="L26" s="111" t="s">
        <v>169</v>
      </c>
      <c r="M26" s="111" t="s">
        <v>162</v>
      </c>
      <c r="N26" s="164">
        <f t="shared" si="0"/>
        <v>100</v>
      </c>
      <c r="O26" s="164">
        <v>15342</v>
      </c>
      <c r="P26" s="83" t="s">
        <v>737</v>
      </c>
      <c r="Q26" s="83" t="s">
        <v>748</v>
      </c>
      <c r="R26" s="182"/>
      <c r="S26" s="6"/>
      <c r="T26" s="6"/>
      <c r="U26" s="6"/>
      <c r="V26" s="6"/>
      <c r="W26" s="6"/>
      <c r="X26" s="6"/>
      <c r="Y26" s="6"/>
    </row>
    <row r="27" spans="1:25" customFormat="1" ht="150" customHeight="1">
      <c r="A27" s="181">
        <v>1</v>
      </c>
      <c r="B27" s="1046" t="s">
        <v>188</v>
      </c>
      <c r="C27" s="1046"/>
      <c r="D27" s="83" t="s">
        <v>749</v>
      </c>
      <c r="E27" s="83" t="s">
        <v>750</v>
      </c>
      <c r="F27" s="83" t="s">
        <v>751</v>
      </c>
      <c r="G27" s="83" t="s">
        <v>158</v>
      </c>
      <c r="H27" s="83" t="s">
        <v>175</v>
      </c>
      <c r="I27" s="83" t="s">
        <v>752</v>
      </c>
      <c r="J27" s="164">
        <v>1014</v>
      </c>
      <c r="K27" s="164">
        <v>1014</v>
      </c>
      <c r="L27" s="83" t="s">
        <v>476</v>
      </c>
      <c r="M27" s="83" t="s">
        <v>162</v>
      </c>
      <c r="N27" s="164">
        <f t="shared" si="0"/>
        <v>100</v>
      </c>
      <c r="O27" s="164">
        <v>881</v>
      </c>
      <c r="P27" s="83" t="s">
        <v>737</v>
      </c>
      <c r="Q27" s="83" t="s">
        <v>753</v>
      </c>
      <c r="R27" s="182"/>
      <c r="S27" s="6"/>
      <c r="T27" s="6"/>
      <c r="U27" s="6"/>
      <c r="V27" s="6"/>
      <c r="W27" s="6"/>
      <c r="X27" s="6"/>
      <c r="Y27" s="6"/>
    </row>
    <row r="28" spans="1:25" customFormat="1" ht="150" customHeight="1">
      <c r="A28" s="181">
        <v>1</v>
      </c>
      <c r="B28" s="1046" t="s">
        <v>207</v>
      </c>
      <c r="C28" s="1046"/>
      <c r="D28" s="83" t="s">
        <v>754</v>
      </c>
      <c r="E28" s="83" t="s">
        <v>755</v>
      </c>
      <c r="F28" s="83" t="s">
        <v>756</v>
      </c>
      <c r="G28" s="83" t="s">
        <v>158</v>
      </c>
      <c r="H28" s="83" t="s">
        <v>175</v>
      </c>
      <c r="I28" s="83" t="s">
        <v>757</v>
      </c>
      <c r="J28" s="164">
        <v>680000</v>
      </c>
      <c r="K28" s="164">
        <v>680000</v>
      </c>
      <c r="L28" s="83" t="s">
        <v>177</v>
      </c>
      <c r="M28" s="83" t="s">
        <v>162</v>
      </c>
      <c r="N28" s="164">
        <f t="shared" si="0"/>
        <v>100</v>
      </c>
      <c r="O28" s="164">
        <v>454268</v>
      </c>
      <c r="P28" s="83" t="s">
        <v>737</v>
      </c>
      <c r="Q28" s="83" t="s">
        <v>758</v>
      </c>
      <c r="R28" s="182"/>
      <c r="S28" s="6"/>
      <c r="T28" s="6"/>
      <c r="U28" s="6"/>
      <c r="V28" s="6"/>
      <c r="W28" s="6"/>
      <c r="X28" s="6"/>
      <c r="Y28" s="6"/>
    </row>
    <row r="29" spans="1:25" customFormat="1" ht="150" customHeight="1">
      <c r="A29" s="181">
        <v>1</v>
      </c>
      <c r="B29" s="1046" t="s">
        <v>214</v>
      </c>
      <c r="C29" s="1046"/>
      <c r="D29" s="83" t="s">
        <v>759</v>
      </c>
      <c r="E29" s="83" t="s">
        <v>760</v>
      </c>
      <c r="F29" s="83" t="s">
        <v>761</v>
      </c>
      <c r="G29" s="83" t="s">
        <v>158</v>
      </c>
      <c r="H29" s="83" t="s">
        <v>175</v>
      </c>
      <c r="I29" s="83" t="s">
        <v>762</v>
      </c>
      <c r="J29" s="164">
        <v>2350</v>
      </c>
      <c r="K29" s="164">
        <v>2350</v>
      </c>
      <c r="L29" s="83" t="s">
        <v>177</v>
      </c>
      <c r="M29" s="83" t="s">
        <v>162</v>
      </c>
      <c r="N29" s="164">
        <f t="shared" si="0"/>
        <v>100</v>
      </c>
      <c r="O29" s="164">
        <v>2300</v>
      </c>
      <c r="P29" s="83" t="s">
        <v>737</v>
      </c>
      <c r="Q29" s="83" t="s">
        <v>763</v>
      </c>
      <c r="R29" s="182"/>
      <c r="S29" s="6"/>
      <c r="T29" s="6"/>
      <c r="U29" s="6"/>
      <c r="V29" s="6"/>
      <c r="W29" s="6"/>
      <c r="X29" s="6"/>
      <c r="Y29" s="6"/>
    </row>
    <row r="30" spans="1:25" customFormat="1" ht="150" customHeight="1">
      <c r="A30" s="181">
        <v>1</v>
      </c>
      <c r="B30" s="1046" t="s">
        <v>220</v>
      </c>
      <c r="C30" s="1046"/>
      <c r="D30" s="83" t="s">
        <v>764</v>
      </c>
      <c r="E30" s="83" t="s">
        <v>765</v>
      </c>
      <c r="F30" s="83" t="s">
        <v>766</v>
      </c>
      <c r="G30" s="83" t="s">
        <v>158</v>
      </c>
      <c r="H30" s="83" t="s">
        <v>175</v>
      </c>
      <c r="I30" s="83" t="s">
        <v>767</v>
      </c>
      <c r="J30" s="164">
        <v>310</v>
      </c>
      <c r="K30" s="164">
        <v>310</v>
      </c>
      <c r="L30" s="83" t="s">
        <v>177</v>
      </c>
      <c r="M30" s="83" t="s">
        <v>162</v>
      </c>
      <c r="N30" s="164">
        <f t="shared" si="0"/>
        <v>100</v>
      </c>
      <c r="O30" s="164">
        <v>300</v>
      </c>
      <c r="P30" s="83" t="s">
        <v>737</v>
      </c>
      <c r="Q30" s="83" t="s">
        <v>768</v>
      </c>
      <c r="R30" s="182"/>
      <c r="S30" s="6"/>
      <c r="T30" s="6"/>
      <c r="U30" s="6"/>
      <c r="V30" s="6"/>
      <c r="W30" s="6"/>
      <c r="X30" s="6"/>
      <c r="Y30" s="6"/>
    </row>
    <row r="31" spans="1:25" customFormat="1" ht="150" customHeight="1">
      <c r="A31" s="181">
        <v>1</v>
      </c>
      <c r="B31" s="1046" t="s">
        <v>226</v>
      </c>
      <c r="C31" s="1046"/>
      <c r="D31" s="183" t="s">
        <v>769</v>
      </c>
      <c r="E31" s="83" t="s">
        <v>770</v>
      </c>
      <c r="F31" s="83" t="s">
        <v>771</v>
      </c>
      <c r="G31" s="83" t="s">
        <v>158</v>
      </c>
      <c r="H31" s="83" t="s">
        <v>175</v>
      </c>
      <c r="I31" s="83" t="s">
        <v>762</v>
      </c>
      <c r="J31" s="164">
        <v>230000</v>
      </c>
      <c r="K31" s="164">
        <v>230000</v>
      </c>
      <c r="L31" s="83" t="s">
        <v>476</v>
      </c>
      <c r="M31" s="83" t="s">
        <v>162</v>
      </c>
      <c r="N31" s="164">
        <f t="shared" si="0"/>
        <v>100</v>
      </c>
      <c r="O31" s="164">
        <v>230000</v>
      </c>
      <c r="P31" s="83" t="s">
        <v>737</v>
      </c>
      <c r="Q31" s="83" t="s">
        <v>772</v>
      </c>
      <c r="R31" s="182"/>
      <c r="S31" s="6"/>
      <c r="T31" s="6"/>
      <c r="U31" s="6"/>
      <c r="V31" s="6"/>
      <c r="W31" s="6"/>
      <c r="X31" s="6"/>
      <c r="Y31" s="6"/>
    </row>
    <row r="32" spans="1:25" customFormat="1" ht="150" customHeight="1">
      <c r="A32" s="181">
        <v>1</v>
      </c>
      <c r="B32" s="1046" t="s">
        <v>583</v>
      </c>
      <c r="C32" s="1046"/>
      <c r="D32" s="83" t="s">
        <v>773</v>
      </c>
      <c r="E32" s="83" t="s">
        <v>774</v>
      </c>
      <c r="F32" s="83" t="s">
        <v>775</v>
      </c>
      <c r="G32" s="83" t="s">
        <v>158</v>
      </c>
      <c r="H32" s="83" t="s">
        <v>175</v>
      </c>
      <c r="I32" s="83" t="s">
        <v>776</v>
      </c>
      <c r="J32" s="164">
        <v>450000</v>
      </c>
      <c r="K32" s="164">
        <v>450000</v>
      </c>
      <c r="L32" s="83" t="s">
        <v>177</v>
      </c>
      <c r="M32" s="83" t="s">
        <v>162</v>
      </c>
      <c r="N32" s="164">
        <f t="shared" si="0"/>
        <v>100</v>
      </c>
      <c r="O32" s="164">
        <v>400000</v>
      </c>
      <c r="P32" s="83" t="s">
        <v>737</v>
      </c>
      <c r="Q32" s="83" t="s">
        <v>777</v>
      </c>
      <c r="R32" s="182"/>
      <c r="S32" s="6"/>
      <c r="T32" s="6"/>
      <c r="U32" s="6"/>
      <c r="V32" s="6"/>
      <c r="W32" s="6"/>
      <c r="X32" s="6"/>
      <c r="Y32" s="6"/>
    </row>
    <row r="33" spans="1:25" customFormat="1" ht="150" customHeight="1">
      <c r="A33" s="181">
        <v>1</v>
      </c>
      <c r="B33" s="1046" t="s">
        <v>778</v>
      </c>
      <c r="C33" s="1046"/>
      <c r="D33" s="184" t="s">
        <v>779</v>
      </c>
      <c r="E33" s="184" t="s">
        <v>780</v>
      </c>
      <c r="F33" s="184" t="s">
        <v>781</v>
      </c>
      <c r="G33" s="184" t="s">
        <v>158</v>
      </c>
      <c r="H33" s="184" t="s">
        <v>175</v>
      </c>
      <c r="I33" s="184" t="s">
        <v>782</v>
      </c>
      <c r="J33" s="185">
        <v>3100</v>
      </c>
      <c r="K33" s="185">
        <v>3100</v>
      </c>
      <c r="L33" s="184" t="s">
        <v>476</v>
      </c>
      <c r="M33" s="184" t="s">
        <v>162</v>
      </c>
      <c r="N33" s="164">
        <f t="shared" si="0"/>
        <v>100</v>
      </c>
      <c r="O33" s="185">
        <v>0</v>
      </c>
      <c r="P33" s="184" t="s">
        <v>737</v>
      </c>
      <c r="Q33" s="184" t="s">
        <v>753</v>
      </c>
      <c r="R33" s="182"/>
      <c r="S33" s="6"/>
      <c r="T33" s="6"/>
      <c r="U33" s="6"/>
      <c r="V33" s="6"/>
      <c r="W33" s="6"/>
      <c r="X33" s="6"/>
      <c r="Y33" s="6"/>
    </row>
    <row r="34" spans="1:25" s="177" customFormat="1" ht="178.5" customHeight="1">
      <c r="A34" s="181">
        <v>1</v>
      </c>
      <c r="B34" s="1046" t="s">
        <v>783</v>
      </c>
      <c r="C34" s="1046"/>
      <c r="D34" s="184" t="s">
        <v>784</v>
      </c>
      <c r="E34" s="184" t="s">
        <v>785</v>
      </c>
      <c r="F34" s="184" t="s">
        <v>786</v>
      </c>
      <c r="G34" s="184" t="s">
        <v>158</v>
      </c>
      <c r="H34" s="184" t="s">
        <v>175</v>
      </c>
      <c r="I34" s="184" t="s">
        <v>787</v>
      </c>
      <c r="J34" s="185">
        <v>500</v>
      </c>
      <c r="K34" s="185">
        <v>500</v>
      </c>
      <c r="L34" s="184" t="s">
        <v>161</v>
      </c>
      <c r="M34" s="184" t="s">
        <v>162</v>
      </c>
      <c r="N34" s="164">
        <f t="shared" si="0"/>
        <v>100</v>
      </c>
      <c r="O34" s="185">
        <v>0</v>
      </c>
      <c r="P34" s="184" t="s">
        <v>788</v>
      </c>
      <c r="Q34" s="184" t="s">
        <v>789</v>
      </c>
      <c r="R34" s="182"/>
      <c r="S34" s="186"/>
      <c r="T34" s="186"/>
      <c r="U34" s="186"/>
      <c r="V34" s="186"/>
      <c r="W34" s="186"/>
      <c r="X34" s="186"/>
      <c r="Y34" s="186"/>
    </row>
    <row r="35" spans="1:25" customFormat="1" ht="150" customHeight="1">
      <c r="A35" s="181">
        <v>1</v>
      </c>
      <c r="B35" s="1046" t="s">
        <v>790</v>
      </c>
      <c r="C35" s="1046"/>
      <c r="D35" s="83" t="s">
        <v>791</v>
      </c>
      <c r="E35" s="83" t="s">
        <v>792</v>
      </c>
      <c r="F35" s="183" t="s">
        <v>793</v>
      </c>
      <c r="G35" s="83" t="s">
        <v>158</v>
      </c>
      <c r="H35" s="83" t="s">
        <v>175</v>
      </c>
      <c r="I35" s="83" t="s">
        <v>794</v>
      </c>
      <c r="J35" s="164">
        <v>50</v>
      </c>
      <c r="K35" s="164">
        <v>50</v>
      </c>
      <c r="L35" s="83" t="s">
        <v>177</v>
      </c>
      <c r="M35" s="83" t="s">
        <v>162</v>
      </c>
      <c r="N35" s="164">
        <f t="shared" si="0"/>
        <v>100</v>
      </c>
      <c r="O35" s="164">
        <v>50</v>
      </c>
      <c r="P35" s="83" t="s">
        <v>737</v>
      </c>
      <c r="Q35" s="83" t="s">
        <v>795</v>
      </c>
      <c r="R35" s="182"/>
      <c r="S35" s="6"/>
      <c r="T35" s="6"/>
      <c r="U35" s="6"/>
      <c r="V35" s="6"/>
      <c r="W35" s="6"/>
      <c r="X35" s="6"/>
      <c r="Y35" s="6"/>
    </row>
    <row r="36" spans="1:25" customFormat="1" ht="150" customHeight="1">
      <c r="A36" s="181">
        <v>1</v>
      </c>
      <c r="B36" s="1046" t="s">
        <v>233</v>
      </c>
      <c r="C36" s="1046"/>
      <c r="D36" s="83" t="s">
        <v>796</v>
      </c>
      <c r="E36" s="83" t="s">
        <v>797</v>
      </c>
      <c r="F36" s="83" t="s">
        <v>798</v>
      </c>
      <c r="G36" s="83" t="s">
        <v>158</v>
      </c>
      <c r="H36" s="83" t="s">
        <v>175</v>
      </c>
      <c r="I36" s="83" t="s">
        <v>799</v>
      </c>
      <c r="J36" s="164">
        <v>164</v>
      </c>
      <c r="K36" s="164">
        <v>164</v>
      </c>
      <c r="L36" s="83" t="s">
        <v>161</v>
      </c>
      <c r="M36" s="83" t="s">
        <v>162</v>
      </c>
      <c r="N36" s="164">
        <f t="shared" si="0"/>
        <v>100</v>
      </c>
      <c r="O36" s="164">
        <v>164</v>
      </c>
      <c r="P36" s="83" t="s">
        <v>800</v>
      </c>
      <c r="Q36" s="83" t="s">
        <v>801</v>
      </c>
      <c r="R36" s="182"/>
      <c r="S36" s="6"/>
      <c r="T36" s="6"/>
      <c r="U36" s="6"/>
      <c r="V36" s="6"/>
      <c r="W36" s="6"/>
      <c r="X36" s="6"/>
      <c r="Y36" s="6"/>
    </row>
    <row r="37" spans="1:25" customFormat="1" ht="150" customHeight="1">
      <c r="A37" s="181">
        <v>1</v>
      </c>
      <c r="B37" s="1046" t="s">
        <v>239</v>
      </c>
      <c r="C37" s="1046"/>
      <c r="D37" s="83" t="s">
        <v>802</v>
      </c>
      <c r="E37" s="83" t="s">
        <v>803</v>
      </c>
      <c r="F37" s="83" t="s">
        <v>804</v>
      </c>
      <c r="G37" s="83" t="s">
        <v>158</v>
      </c>
      <c r="H37" s="83" t="s">
        <v>175</v>
      </c>
      <c r="I37" s="83" t="s">
        <v>805</v>
      </c>
      <c r="J37" s="86">
        <v>12</v>
      </c>
      <c r="K37" s="86">
        <v>12</v>
      </c>
      <c r="L37" s="83" t="s">
        <v>177</v>
      </c>
      <c r="M37" s="83" t="s">
        <v>162</v>
      </c>
      <c r="N37" s="164">
        <f t="shared" si="0"/>
        <v>100</v>
      </c>
      <c r="O37" s="86">
        <v>12</v>
      </c>
      <c r="P37" s="83" t="s">
        <v>800</v>
      </c>
      <c r="Q37" s="83" t="s">
        <v>806</v>
      </c>
      <c r="R37" s="182"/>
      <c r="S37" s="6"/>
      <c r="T37" s="6"/>
      <c r="U37" s="6"/>
      <c r="V37" s="6"/>
      <c r="W37" s="6"/>
      <c r="X37" s="6"/>
      <c r="Y37" s="6"/>
    </row>
    <row r="38" spans="1:25" customFormat="1" ht="150" customHeight="1">
      <c r="A38" s="181">
        <v>1</v>
      </c>
      <c r="B38" s="1046" t="s">
        <v>245</v>
      </c>
      <c r="C38" s="1046"/>
      <c r="D38" s="111" t="s">
        <v>807</v>
      </c>
      <c r="E38" s="149" t="s">
        <v>808</v>
      </c>
      <c r="F38" s="83" t="s">
        <v>809</v>
      </c>
      <c r="G38" s="83" t="s">
        <v>158</v>
      </c>
      <c r="H38" s="83" t="s">
        <v>175</v>
      </c>
      <c r="I38" s="149" t="s">
        <v>810</v>
      </c>
      <c r="J38" s="86">
        <v>102</v>
      </c>
      <c r="K38" s="86">
        <v>102</v>
      </c>
      <c r="L38" s="83" t="s">
        <v>161</v>
      </c>
      <c r="M38" s="83" t="s">
        <v>162</v>
      </c>
      <c r="N38" s="164">
        <f t="shared" si="0"/>
        <v>100</v>
      </c>
      <c r="O38" s="86">
        <v>108</v>
      </c>
      <c r="P38" s="83" t="s">
        <v>800</v>
      </c>
      <c r="Q38" s="83" t="s">
        <v>801</v>
      </c>
      <c r="R38" s="182"/>
      <c r="S38" s="6"/>
      <c r="T38" s="6"/>
      <c r="U38" s="6"/>
      <c r="V38" s="6"/>
      <c r="W38" s="6"/>
      <c r="X38" s="6"/>
      <c r="Y38" s="6"/>
    </row>
    <row r="39" spans="1:25" s="177" customFormat="1" ht="150" customHeight="1">
      <c r="A39" s="181">
        <v>1</v>
      </c>
      <c r="B39" s="1046" t="s">
        <v>251</v>
      </c>
      <c r="C39" s="1046"/>
      <c r="D39" s="184" t="s">
        <v>811</v>
      </c>
      <c r="E39" s="184" t="s">
        <v>812</v>
      </c>
      <c r="F39" s="184" t="s">
        <v>813</v>
      </c>
      <c r="G39" s="184" t="s">
        <v>158</v>
      </c>
      <c r="H39" s="184" t="s">
        <v>175</v>
      </c>
      <c r="I39" s="184" t="s">
        <v>814</v>
      </c>
      <c r="J39" s="187">
        <v>50</v>
      </c>
      <c r="K39" s="187">
        <v>50</v>
      </c>
      <c r="L39" s="184" t="s">
        <v>161</v>
      </c>
      <c r="M39" s="184" t="s">
        <v>162</v>
      </c>
      <c r="N39" s="164">
        <f t="shared" si="0"/>
        <v>100</v>
      </c>
      <c r="O39" s="187">
        <v>0</v>
      </c>
      <c r="P39" s="184" t="s">
        <v>800</v>
      </c>
      <c r="Q39" s="184" t="s">
        <v>815</v>
      </c>
      <c r="R39" s="182"/>
      <c r="S39" s="186"/>
      <c r="T39" s="186"/>
      <c r="U39" s="186"/>
      <c r="V39" s="186"/>
      <c r="W39" s="186"/>
      <c r="X39" s="186"/>
      <c r="Y39" s="186"/>
    </row>
    <row r="40" spans="1:25" ht="19.8" customHeight="1"/>
    <row r="41" spans="1:25" ht="19.8" customHeight="1">
      <c r="B41" s="159" t="s">
        <v>396</v>
      </c>
      <c r="C41" s="839" t="s">
        <v>4251</v>
      </c>
      <c r="D41" s="840"/>
      <c r="E41" s="840"/>
      <c r="F41" s="840"/>
      <c r="G41" s="840"/>
      <c r="H41" s="841"/>
    </row>
    <row r="42" spans="1:25" ht="19.8" customHeight="1">
      <c r="B42" s="159" t="s">
        <v>398</v>
      </c>
      <c r="C42" s="1059" t="s">
        <v>399</v>
      </c>
      <c r="D42" s="1059"/>
      <c r="E42" s="1059"/>
      <c r="F42" s="1059"/>
      <c r="G42" s="1059"/>
      <c r="H42" s="1059"/>
    </row>
    <row r="43" spans="1:25" ht="19.8" customHeight="1">
      <c r="B43" s="159" t="s">
        <v>668</v>
      </c>
      <c r="C43" s="1059" t="s">
        <v>724</v>
      </c>
      <c r="D43" s="1059"/>
      <c r="E43" s="1059"/>
      <c r="F43" s="1059"/>
      <c r="G43" s="1059"/>
      <c r="H43" s="1059"/>
    </row>
    <row r="44" spans="1:25" ht="19.8" customHeight="1">
      <c r="B44" s="159" t="s">
        <v>402</v>
      </c>
      <c r="C44" s="1059" t="s">
        <v>403</v>
      </c>
      <c r="D44" s="1059"/>
      <c r="E44" s="1059"/>
      <c r="F44" s="1059"/>
      <c r="G44" s="1059"/>
      <c r="H44" s="1059"/>
    </row>
    <row r="45" spans="1:25" ht="19.8" customHeight="1">
      <c r="B45" s="159" t="s">
        <v>404</v>
      </c>
      <c r="C45" s="1059" t="s">
        <v>405</v>
      </c>
      <c r="D45" s="1059"/>
      <c r="E45" s="1059"/>
      <c r="F45" s="1059"/>
      <c r="G45" s="1059"/>
      <c r="H45" s="1059"/>
    </row>
    <row r="46" spans="1:25" ht="19.8" customHeight="1">
      <c r="B46" s="159" t="s">
        <v>406</v>
      </c>
      <c r="C46" s="1053" t="s">
        <v>816</v>
      </c>
      <c r="D46" s="1054"/>
      <c r="E46" s="1054"/>
      <c r="F46" s="1054"/>
      <c r="G46" s="1054"/>
      <c r="H46" s="1055"/>
    </row>
    <row r="47" spans="1:25" ht="19.8" customHeight="1">
      <c r="A47" s="178"/>
      <c r="B47" s="189" t="s">
        <v>408</v>
      </c>
      <c r="C47" s="971" t="s">
        <v>726</v>
      </c>
      <c r="D47" s="971"/>
      <c r="E47" s="971"/>
      <c r="F47" s="971"/>
      <c r="G47" s="971"/>
      <c r="H47" s="971"/>
    </row>
    <row r="48" spans="1:25" ht="19.8" customHeight="1">
      <c r="B48" s="153"/>
      <c r="C48" s="153"/>
      <c r="D48" s="153"/>
      <c r="E48" s="153"/>
      <c r="F48" s="153"/>
      <c r="G48" s="153"/>
      <c r="H48" s="153"/>
    </row>
    <row r="49" spans="2:8" ht="19.8" customHeight="1">
      <c r="B49" s="1056" t="s">
        <v>410</v>
      </c>
      <c r="C49" s="1057"/>
      <c r="D49" s="1057"/>
      <c r="E49" s="1057"/>
      <c r="F49" s="1057"/>
      <c r="G49" s="1057"/>
      <c r="H49" s="1058"/>
    </row>
    <row r="50" spans="2:8" ht="15" customHeight="1"/>
    <row r="51" spans="2:8" ht="15" hidden="1" customHeight="1"/>
    <row r="52" spans="2:8" ht="15" hidden="1" customHeight="1"/>
    <row r="53" spans="2:8" ht="15" hidden="1" customHeight="1"/>
    <row r="54" spans="2:8" ht="15" hidden="1" customHeight="1"/>
    <row r="55" spans="2:8" ht="15" hidden="1" customHeight="1"/>
    <row r="56" spans="2:8" ht="15" hidden="1" customHeight="1"/>
  </sheetData>
  <mergeCells count="62">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1:Q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C46:H46"/>
    <mergeCell ref="C47:H47"/>
    <mergeCell ref="B49:H49"/>
    <mergeCell ref="B39:C39"/>
    <mergeCell ref="C41:H41"/>
    <mergeCell ref="C42:H42"/>
    <mergeCell ref="C43:H43"/>
    <mergeCell ref="C44:H44"/>
    <mergeCell ref="C45:H45"/>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38E4C-42AE-43F7-9D4A-934BFE78CFAD}">
  <sheetPr>
    <tabColor rgb="FF00B050"/>
    <pageSetUpPr fitToPage="1"/>
  </sheetPr>
  <dimension ref="A1:R60"/>
  <sheetViews>
    <sheetView zoomScale="60" zoomScaleNormal="60" workbookViewId="0">
      <selection sqref="A1:D1"/>
    </sheetView>
  </sheetViews>
  <sheetFormatPr baseColWidth="10" defaultColWidth="0" defaultRowHeight="0" customHeight="1" zeroHeight="1"/>
  <cols>
    <col min="1" max="1" width="15.6640625" customWidth="1"/>
    <col min="2" max="2" width="70.6640625" customWidth="1"/>
    <col min="3" max="3" width="15.6640625" customWidth="1"/>
    <col min="4" max="17" width="35.6640625" customWidth="1"/>
    <col min="18" max="18" width="35.6640625" hidden="1" customWidth="1"/>
    <col min="19" max="16384" width="11.44140625" hidden="1"/>
  </cols>
  <sheetData>
    <row r="1" spans="1:18" ht="15" customHeight="1">
      <c r="A1" s="154"/>
      <c r="B1" s="154"/>
      <c r="C1" s="155"/>
      <c r="D1" s="154"/>
      <c r="E1" s="154"/>
      <c r="F1" s="154"/>
      <c r="G1" s="154"/>
      <c r="H1" s="154"/>
      <c r="I1" s="154"/>
      <c r="J1" s="154"/>
      <c r="K1" s="154"/>
      <c r="L1" s="154"/>
      <c r="M1" s="154"/>
      <c r="N1" s="154"/>
      <c r="O1" s="154"/>
      <c r="P1" s="154"/>
      <c r="Q1" s="154"/>
      <c r="R1" s="156"/>
    </row>
    <row r="2" spans="1:18" ht="15" customHeight="1">
      <c r="A2" s="154"/>
      <c r="B2" s="155"/>
      <c r="C2" s="155"/>
      <c r="D2" s="154"/>
      <c r="E2" s="154"/>
      <c r="F2" s="154"/>
      <c r="G2" s="154"/>
      <c r="H2" s="154"/>
      <c r="I2" s="154"/>
      <c r="J2" s="154"/>
      <c r="K2" s="6"/>
      <c r="L2" s="154"/>
      <c r="M2" s="154"/>
      <c r="N2" s="154"/>
      <c r="O2" s="154"/>
      <c r="P2" s="154"/>
      <c r="Q2" s="154"/>
      <c r="R2" s="156"/>
    </row>
    <row r="3" spans="1:18" ht="19.5" customHeight="1">
      <c r="A3" s="154"/>
      <c r="B3" s="1046" t="s">
        <v>112</v>
      </c>
      <c r="C3" s="1046"/>
      <c r="D3" s="971" t="s">
        <v>113</v>
      </c>
      <c r="E3" s="971"/>
      <c r="F3" s="971"/>
      <c r="G3" s="971"/>
      <c r="H3" s="971"/>
      <c r="I3" s="154"/>
      <c r="J3" s="154"/>
      <c r="K3" s="154"/>
      <c r="L3" s="154"/>
      <c r="M3" s="154"/>
      <c r="N3" s="154"/>
      <c r="O3" s="154"/>
      <c r="P3" s="154"/>
      <c r="Q3" s="154"/>
      <c r="R3" s="156"/>
    </row>
    <row r="4" spans="1:18" ht="19.5" customHeight="1">
      <c r="A4" s="154"/>
      <c r="B4" s="1046" t="s">
        <v>114</v>
      </c>
      <c r="C4" s="1046"/>
      <c r="D4" s="860" t="s">
        <v>817</v>
      </c>
      <c r="E4" s="860"/>
      <c r="F4" s="860"/>
      <c r="G4" s="860"/>
      <c r="H4" s="860"/>
      <c r="I4" s="154"/>
      <c r="J4" s="154"/>
      <c r="K4" s="154"/>
      <c r="L4" s="154"/>
      <c r="M4" s="154"/>
      <c r="N4" s="154"/>
      <c r="O4" s="154"/>
      <c r="P4" s="154"/>
      <c r="Q4" s="154"/>
      <c r="R4" s="156"/>
    </row>
    <row r="5" spans="1:18" ht="19.5" customHeight="1">
      <c r="A5" s="154"/>
      <c r="B5" s="1046" t="s">
        <v>116</v>
      </c>
      <c r="C5" s="1046"/>
      <c r="D5" s="860" t="s">
        <v>818</v>
      </c>
      <c r="E5" s="860"/>
      <c r="F5" s="860"/>
      <c r="G5" s="860"/>
      <c r="H5" s="860"/>
      <c r="I5" s="154"/>
      <c r="J5" s="154"/>
      <c r="K5" s="154"/>
      <c r="L5" s="154"/>
      <c r="M5" s="154"/>
      <c r="N5" s="154"/>
      <c r="O5" s="154"/>
      <c r="P5" s="154"/>
      <c r="Q5" s="154"/>
      <c r="R5" s="156"/>
    </row>
    <row r="6" spans="1:18" ht="19.5" customHeight="1">
      <c r="A6" s="154"/>
      <c r="B6" s="1046" t="s">
        <v>118</v>
      </c>
      <c r="C6" s="1046"/>
      <c r="D6" s="860" t="s">
        <v>671</v>
      </c>
      <c r="E6" s="860"/>
      <c r="F6" s="860"/>
      <c r="G6" s="860"/>
      <c r="H6" s="860"/>
      <c r="I6" s="155"/>
      <c r="J6" s="155"/>
      <c r="K6" s="155"/>
      <c r="L6" s="155"/>
      <c r="M6" s="154"/>
      <c r="N6" s="154"/>
      <c r="O6" s="154"/>
      <c r="P6" s="154"/>
      <c r="Q6" s="154"/>
      <c r="R6" s="156"/>
    </row>
    <row r="7" spans="1:18" ht="19.5" customHeight="1">
      <c r="A7" s="154"/>
      <c r="B7" s="1046" t="s">
        <v>120</v>
      </c>
      <c r="C7" s="1046"/>
      <c r="D7" s="860" t="s">
        <v>674</v>
      </c>
      <c r="E7" s="860"/>
      <c r="F7" s="860"/>
      <c r="G7" s="860"/>
      <c r="H7" s="860"/>
      <c r="I7" s="155"/>
      <c r="J7" s="155"/>
      <c r="K7" s="155"/>
      <c r="L7" s="155"/>
      <c r="M7" s="154"/>
      <c r="N7" s="154"/>
      <c r="O7" s="154"/>
      <c r="P7" s="154"/>
      <c r="Q7" s="154"/>
      <c r="R7" s="156"/>
    </row>
    <row r="8" spans="1:18" ht="19.5" customHeight="1">
      <c r="A8" s="154"/>
      <c r="B8" s="1046" t="s">
        <v>122</v>
      </c>
      <c r="C8" s="1046"/>
      <c r="D8" s="860" t="s">
        <v>819</v>
      </c>
      <c r="E8" s="860"/>
      <c r="F8" s="860"/>
      <c r="G8" s="860"/>
      <c r="H8" s="860"/>
      <c r="I8" s="155"/>
      <c r="J8" s="155"/>
      <c r="K8" s="155"/>
      <c r="L8" s="155"/>
      <c r="M8" s="154"/>
      <c r="N8" s="154"/>
      <c r="O8" s="154"/>
      <c r="P8" s="154"/>
      <c r="Q8" s="154"/>
      <c r="R8" s="156"/>
    </row>
    <row r="9" spans="1:18" ht="19.5" customHeight="1">
      <c r="A9" s="154"/>
      <c r="B9" s="1046" t="s">
        <v>124</v>
      </c>
      <c r="C9" s="1046"/>
      <c r="D9" s="860" t="s">
        <v>820</v>
      </c>
      <c r="E9" s="860"/>
      <c r="F9" s="860"/>
      <c r="G9" s="860"/>
      <c r="H9" s="860"/>
      <c r="I9" s="155"/>
      <c r="J9" s="155"/>
      <c r="K9" s="155"/>
      <c r="L9" s="155"/>
      <c r="M9" s="155"/>
      <c r="N9" s="155"/>
      <c r="O9" s="155"/>
      <c r="P9" s="154"/>
      <c r="Q9" s="154"/>
      <c r="R9" s="156"/>
    </row>
    <row r="10" spans="1:18" ht="49.5" customHeight="1">
      <c r="A10" s="1052" t="s">
        <v>126</v>
      </c>
      <c r="B10" s="1046" t="s">
        <v>127</v>
      </c>
      <c r="C10" s="1046"/>
      <c r="D10" s="866" t="s">
        <v>4412</v>
      </c>
      <c r="E10" s="869"/>
      <c r="F10" s="869"/>
      <c r="G10" s="869"/>
      <c r="H10" s="870"/>
      <c r="I10" s="155"/>
      <c r="J10" s="155"/>
      <c r="K10" s="154"/>
      <c r="L10" s="155"/>
      <c r="M10" s="155"/>
      <c r="N10" s="155"/>
      <c r="O10" s="155"/>
      <c r="P10" s="154"/>
      <c r="Q10" s="154"/>
      <c r="R10" s="156"/>
    </row>
    <row r="11" spans="1:18" ht="49.5" customHeight="1">
      <c r="A11" s="1052"/>
      <c r="B11" s="1046" t="s">
        <v>128</v>
      </c>
      <c r="C11" s="1046"/>
      <c r="D11" s="860" t="s">
        <v>4430</v>
      </c>
      <c r="E11" s="861"/>
      <c r="F11" s="861"/>
      <c r="G11" s="861"/>
      <c r="H11" s="862"/>
      <c r="I11" s="155"/>
      <c r="J11" s="155"/>
      <c r="K11" s="155"/>
      <c r="L11" s="155"/>
      <c r="M11" s="155"/>
      <c r="N11" s="155"/>
      <c r="O11" s="155"/>
      <c r="P11" s="154"/>
      <c r="Q11" s="154"/>
      <c r="R11" s="156"/>
    </row>
    <row r="12" spans="1:18" ht="49.5" customHeight="1">
      <c r="A12" s="1052" t="s">
        <v>129</v>
      </c>
      <c r="B12" s="1046" t="s">
        <v>130</v>
      </c>
      <c r="C12" s="1046"/>
      <c r="D12" s="860" t="s">
        <v>4406</v>
      </c>
      <c r="E12" s="861"/>
      <c r="F12" s="861"/>
      <c r="G12" s="861"/>
      <c r="H12" s="862"/>
      <c r="I12" s="155"/>
      <c r="J12" s="155"/>
      <c r="K12" s="155"/>
      <c r="L12" s="155"/>
      <c r="M12" s="155"/>
      <c r="N12" s="155"/>
      <c r="P12" s="154"/>
      <c r="Q12" s="154"/>
      <c r="R12" s="156"/>
    </row>
    <row r="13" spans="1:18" ht="49.5" customHeight="1">
      <c r="A13" s="1052"/>
      <c r="B13" s="1046" t="s">
        <v>131</v>
      </c>
      <c r="C13" s="1046"/>
      <c r="D13" s="860" t="s">
        <v>4411</v>
      </c>
      <c r="E13" s="861"/>
      <c r="F13" s="861"/>
      <c r="G13" s="861"/>
      <c r="H13" s="862"/>
      <c r="I13" s="155"/>
      <c r="J13" s="155"/>
      <c r="K13" s="155"/>
      <c r="L13" s="155"/>
      <c r="M13" s="155"/>
      <c r="N13" s="155"/>
      <c r="O13" s="155"/>
      <c r="P13" s="154"/>
      <c r="Q13" s="154"/>
      <c r="R13" s="156"/>
    </row>
    <row r="14" spans="1:18" ht="49.5" customHeight="1">
      <c r="A14" s="1052" t="s">
        <v>471</v>
      </c>
      <c r="B14" s="1046" t="s">
        <v>517</v>
      </c>
      <c r="C14" s="1046"/>
      <c r="D14" s="866" t="s">
        <v>4339</v>
      </c>
      <c r="E14" s="867"/>
      <c r="F14" s="867"/>
      <c r="G14" s="867"/>
      <c r="H14" s="868"/>
      <c r="I14" s="155"/>
      <c r="J14" s="155"/>
      <c r="K14" s="155"/>
      <c r="L14" s="155"/>
      <c r="M14" s="155"/>
      <c r="N14" s="155"/>
      <c r="O14" s="155"/>
      <c r="P14" s="154"/>
      <c r="Q14" s="154"/>
      <c r="R14" s="156"/>
    </row>
    <row r="15" spans="1:18" ht="49.5" customHeight="1">
      <c r="A15" s="1052"/>
      <c r="B15" s="1046" t="s">
        <v>518</v>
      </c>
      <c r="C15" s="1046"/>
      <c r="D15" s="866" t="s">
        <v>4348</v>
      </c>
      <c r="E15" s="867"/>
      <c r="F15" s="867"/>
      <c r="G15" s="867"/>
      <c r="H15" s="868"/>
      <c r="I15" s="155"/>
      <c r="J15" s="154"/>
      <c r="K15" s="154"/>
      <c r="L15" s="155"/>
      <c r="M15" s="154"/>
      <c r="N15" s="155"/>
      <c r="O15" s="155"/>
      <c r="P15" s="154"/>
      <c r="Q15" s="154"/>
      <c r="R15" s="156"/>
    </row>
    <row r="16" spans="1:18" ht="49.5" customHeight="1">
      <c r="A16" s="1052"/>
      <c r="B16" s="1046" t="s">
        <v>519</v>
      </c>
      <c r="C16" s="1046"/>
      <c r="D16" s="860" t="s">
        <v>12</v>
      </c>
      <c r="E16" s="861"/>
      <c r="F16" s="861"/>
      <c r="G16" s="861"/>
      <c r="H16" s="862"/>
      <c r="I16" s="155"/>
      <c r="J16" s="154"/>
      <c r="K16" s="154"/>
      <c r="L16" s="155"/>
      <c r="M16" s="154"/>
      <c r="N16" s="155"/>
      <c r="O16" s="155"/>
      <c r="P16" s="154"/>
      <c r="Q16" s="154"/>
      <c r="R16" s="156"/>
    </row>
    <row r="17" spans="1:18" ht="49.5" customHeight="1">
      <c r="A17" s="1052"/>
      <c r="B17" s="1046" t="s">
        <v>520</v>
      </c>
      <c r="C17" s="1046"/>
      <c r="D17" s="860" t="s">
        <v>4349</v>
      </c>
      <c r="E17" s="861"/>
      <c r="F17" s="861"/>
      <c r="G17" s="861"/>
      <c r="H17" s="862"/>
      <c r="I17" s="155"/>
      <c r="J17" s="154"/>
      <c r="K17" s="154"/>
      <c r="L17" s="155"/>
      <c r="M17" s="154"/>
      <c r="N17" s="155"/>
      <c r="O17" s="155"/>
      <c r="P17" s="154"/>
      <c r="Q17" s="154"/>
      <c r="R17" s="156"/>
    </row>
    <row r="18" spans="1:18" ht="16.2" customHeight="1">
      <c r="A18" s="154"/>
      <c r="B18" s="155"/>
      <c r="C18" s="155"/>
      <c r="D18" s="154"/>
      <c r="E18" s="154"/>
      <c r="F18" s="154"/>
      <c r="G18" s="154"/>
      <c r="H18" s="154"/>
      <c r="I18" s="154"/>
      <c r="J18" s="154"/>
      <c r="K18" s="154"/>
      <c r="L18" s="154"/>
      <c r="M18" s="154"/>
      <c r="N18" s="154"/>
      <c r="O18" s="154"/>
      <c r="P18" s="154"/>
      <c r="Q18" s="154"/>
      <c r="R18" s="156"/>
    </row>
    <row r="19" spans="1:18" ht="49.5" customHeight="1">
      <c r="A19" s="154"/>
      <c r="B19" s="1046" t="s">
        <v>137</v>
      </c>
      <c r="C19" s="1046"/>
      <c r="D19" s="79">
        <v>26936210</v>
      </c>
      <c r="E19" s="849" t="s">
        <v>4558</v>
      </c>
      <c r="F19" s="850"/>
      <c r="G19" s="850"/>
      <c r="H19" s="851"/>
      <c r="I19" s="154"/>
      <c r="J19" s="154"/>
      <c r="K19" s="154"/>
      <c r="L19" s="154"/>
      <c r="M19" s="154"/>
      <c r="N19" s="154"/>
      <c r="O19" s="154"/>
      <c r="P19" s="154"/>
      <c r="Q19" s="154"/>
      <c r="R19" s="156"/>
    </row>
    <row r="20" spans="1:18" ht="15" customHeight="1">
      <c r="A20" s="154"/>
      <c r="B20" s="155"/>
      <c r="C20" s="155"/>
      <c r="D20" s="154"/>
      <c r="E20" s="154"/>
      <c r="F20" s="154"/>
      <c r="G20" s="154"/>
      <c r="H20" s="154"/>
      <c r="I20" s="154"/>
      <c r="J20" s="154"/>
      <c r="K20" s="154"/>
      <c r="L20" s="154"/>
      <c r="M20" s="154"/>
      <c r="N20" s="154"/>
      <c r="O20" s="154"/>
      <c r="P20" s="154"/>
      <c r="Q20" s="154"/>
      <c r="R20" s="156"/>
    </row>
    <row r="21" spans="1:18" ht="49.5" customHeight="1">
      <c r="A21" s="154"/>
      <c r="B21" s="1046" t="s">
        <v>138</v>
      </c>
      <c r="C21" s="1046"/>
      <c r="D21" s="1046"/>
      <c r="E21" s="1046"/>
      <c r="F21" s="1046"/>
      <c r="G21" s="1046"/>
      <c r="H21" s="1046"/>
      <c r="I21" s="1046"/>
      <c r="J21" s="1046"/>
      <c r="K21" s="1046"/>
      <c r="L21" s="1046"/>
      <c r="M21" s="1046"/>
      <c r="N21" s="1046"/>
      <c r="O21" s="1046"/>
      <c r="P21" s="1046"/>
      <c r="Q21" s="1046"/>
      <c r="R21" s="1048" t="s">
        <v>676</v>
      </c>
    </row>
    <row r="22" spans="1:18" ht="49.5" customHeight="1">
      <c r="A22" s="5"/>
      <c r="B22" s="1046"/>
      <c r="C22" s="1046"/>
      <c r="D22" s="159" t="s">
        <v>140</v>
      </c>
      <c r="E22" s="159" t="s">
        <v>141</v>
      </c>
      <c r="F22" s="159" t="s">
        <v>142</v>
      </c>
      <c r="G22" s="159" t="s">
        <v>143</v>
      </c>
      <c r="H22" s="159" t="s">
        <v>144</v>
      </c>
      <c r="I22" s="159" t="s">
        <v>145</v>
      </c>
      <c r="J22" s="159" t="s">
        <v>146</v>
      </c>
      <c r="K22" s="159" t="s">
        <v>147</v>
      </c>
      <c r="L22" s="159" t="s">
        <v>148</v>
      </c>
      <c r="M22" s="159" t="s">
        <v>149</v>
      </c>
      <c r="N22" s="159" t="s">
        <v>150</v>
      </c>
      <c r="O22" s="159" t="s">
        <v>151</v>
      </c>
      <c r="P22" s="159" t="s">
        <v>152</v>
      </c>
      <c r="Q22" s="159" t="s">
        <v>153</v>
      </c>
      <c r="R22" s="1049"/>
    </row>
    <row r="23" spans="1:18" ht="149.25" customHeight="1">
      <c r="A23" s="190">
        <v>1</v>
      </c>
      <c r="B23" s="1046" t="s">
        <v>154</v>
      </c>
      <c r="C23" s="1046"/>
      <c r="D23" s="83" t="s">
        <v>821</v>
      </c>
      <c r="E23" s="83" t="s">
        <v>822</v>
      </c>
      <c r="F23" s="83" t="s">
        <v>823</v>
      </c>
      <c r="G23" s="83" t="s">
        <v>158</v>
      </c>
      <c r="H23" s="83" t="s">
        <v>159</v>
      </c>
      <c r="I23" s="83" t="s">
        <v>824</v>
      </c>
      <c r="J23" s="164">
        <v>1307250</v>
      </c>
      <c r="K23" s="164">
        <v>1307250</v>
      </c>
      <c r="L23" s="83" t="s">
        <v>161</v>
      </c>
      <c r="M23" s="83" t="s">
        <v>162</v>
      </c>
      <c r="N23" s="166">
        <f t="shared" ref="N23:N43" si="0">(J23/K23)*100</f>
        <v>100</v>
      </c>
      <c r="O23" s="164">
        <v>1249556</v>
      </c>
      <c r="P23" s="83" t="s">
        <v>825</v>
      </c>
      <c r="Q23" s="83"/>
      <c r="R23" s="161"/>
    </row>
    <row r="24" spans="1:18" ht="150" customHeight="1">
      <c r="A24" s="190">
        <v>1</v>
      </c>
      <c r="B24" s="1046" t="s">
        <v>164</v>
      </c>
      <c r="C24" s="1046"/>
      <c r="D24" s="83" t="s">
        <v>826</v>
      </c>
      <c r="E24" s="83" t="s">
        <v>827</v>
      </c>
      <c r="F24" s="83" t="s">
        <v>828</v>
      </c>
      <c r="G24" s="83" t="s">
        <v>158</v>
      </c>
      <c r="H24" s="83" t="s">
        <v>159</v>
      </c>
      <c r="I24" s="83" t="s">
        <v>829</v>
      </c>
      <c r="J24" s="164">
        <v>879200</v>
      </c>
      <c r="K24" s="164">
        <v>1373690</v>
      </c>
      <c r="L24" s="83" t="s">
        <v>161</v>
      </c>
      <c r="M24" s="83" t="s">
        <v>162</v>
      </c>
      <c r="N24" s="166">
        <f t="shared" si="0"/>
        <v>64.002795390517505</v>
      </c>
      <c r="O24" s="164">
        <v>902830</v>
      </c>
      <c r="P24" s="83" t="s">
        <v>825</v>
      </c>
      <c r="Q24" s="83" t="s">
        <v>830</v>
      </c>
      <c r="R24" s="161"/>
    </row>
    <row r="25" spans="1:18" ht="150" customHeight="1">
      <c r="A25" s="190">
        <v>1</v>
      </c>
      <c r="B25" s="1046" t="s">
        <v>171</v>
      </c>
      <c r="C25" s="1046"/>
      <c r="D25" s="83" t="s">
        <v>831</v>
      </c>
      <c r="E25" s="83" t="s">
        <v>832</v>
      </c>
      <c r="F25" s="83" t="s">
        <v>833</v>
      </c>
      <c r="G25" s="83" t="s">
        <v>158</v>
      </c>
      <c r="H25" s="83" t="s">
        <v>175</v>
      </c>
      <c r="I25" s="83" t="s">
        <v>834</v>
      </c>
      <c r="J25" s="164">
        <v>401</v>
      </c>
      <c r="K25" s="164">
        <v>401</v>
      </c>
      <c r="L25" s="83" t="s">
        <v>177</v>
      </c>
      <c r="M25" s="83" t="s">
        <v>162</v>
      </c>
      <c r="N25" s="166">
        <f t="shared" si="0"/>
        <v>100</v>
      </c>
      <c r="O25" s="164">
        <v>357</v>
      </c>
      <c r="P25" s="83" t="s">
        <v>825</v>
      </c>
      <c r="Q25" s="83" t="s">
        <v>835</v>
      </c>
      <c r="R25" s="161" t="s">
        <v>836</v>
      </c>
    </row>
    <row r="26" spans="1:18" ht="150" customHeight="1">
      <c r="A26" s="190">
        <v>1</v>
      </c>
      <c r="B26" s="1046" t="s">
        <v>181</v>
      </c>
      <c r="C26" s="1046"/>
      <c r="D26" s="83" t="s">
        <v>837</v>
      </c>
      <c r="E26" s="83" t="s">
        <v>838</v>
      </c>
      <c r="F26" s="83" t="s">
        <v>839</v>
      </c>
      <c r="G26" s="83" t="s">
        <v>158</v>
      </c>
      <c r="H26" s="83" t="s">
        <v>175</v>
      </c>
      <c r="I26" s="83" t="s">
        <v>840</v>
      </c>
      <c r="J26" s="164">
        <v>401</v>
      </c>
      <c r="K26" s="164">
        <v>401</v>
      </c>
      <c r="L26" s="83" t="s">
        <v>177</v>
      </c>
      <c r="M26" s="83" t="s">
        <v>162</v>
      </c>
      <c r="N26" s="166">
        <f t="shared" si="0"/>
        <v>100</v>
      </c>
      <c r="O26" s="164">
        <v>357</v>
      </c>
      <c r="P26" s="83" t="s">
        <v>825</v>
      </c>
      <c r="Q26" s="83" t="s">
        <v>841</v>
      </c>
      <c r="R26" s="161"/>
    </row>
    <row r="27" spans="1:18" ht="150" customHeight="1">
      <c r="A27" s="190">
        <v>1</v>
      </c>
      <c r="B27" s="1046" t="s">
        <v>188</v>
      </c>
      <c r="C27" s="1046"/>
      <c r="D27" s="83" t="s">
        <v>842</v>
      </c>
      <c r="E27" s="83" t="s">
        <v>843</v>
      </c>
      <c r="F27" s="83" t="s">
        <v>844</v>
      </c>
      <c r="G27" s="83" t="s">
        <v>158</v>
      </c>
      <c r="H27" s="83" t="s">
        <v>175</v>
      </c>
      <c r="I27" s="83" t="s">
        <v>845</v>
      </c>
      <c r="J27" s="164">
        <v>720000</v>
      </c>
      <c r="K27" s="164">
        <v>720000</v>
      </c>
      <c r="L27" s="83" t="s">
        <v>177</v>
      </c>
      <c r="M27" s="83" t="s">
        <v>162</v>
      </c>
      <c r="N27" s="166">
        <f t="shared" si="0"/>
        <v>100</v>
      </c>
      <c r="O27" s="164">
        <v>745751</v>
      </c>
      <c r="P27" s="83" t="s">
        <v>825</v>
      </c>
      <c r="Q27" s="83" t="s">
        <v>846</v>
      </c>
      <c r="R27" s="161"/>
    </row>
    <row r="28" spans="1:18" ht="150" customHeight="1">
      <c r="A28" s="190">
        <v>1</v>
      </c>
      <c r="B28" s="1046" t="s">
        <v>207</v>
      </c>
      <c r="C28" s="1046"/>
      <c r="D28" s="83" t="s">
        <v>847</v>
      </c>
      <c r="E28" s="83" t="s">
        <v>848</v>
      </c>
      <c r="F28" s="83" t="s">
        <v>849</v>
      </c>
      <c r="G28" s="83" t="s">
        <v>707</v>
      </c>
      <c r="H28" s="83" t="s">
        <v>175</v>
      </c>
      <c r="I28" s="83" t="s">
        <v>850</v>
      </c>
      <c r="J28" s="164">
        <v>390</v>
      </c>
      <c r="K28" s="164">
        <v>390</v>
      </c>
      <c r="L28" s="83" t="s">
        <v>177</v>
      </c>
      <c r="M28" s="83" t="s">
        <v>162</v>
      </c>
      <c r="N28" s="166">
        <f t="shared" si="0"/>
        <v>100</v>
      </c>
      <c r="O28" s="164">
        <v>593</v>
      </c>
      <c r="P28" s="83" t="s">
        <v>825</v>
      </c>
      <c r="Q28" s="83" t="s">
        <v>851</v>
      </c>
      <c r="R28" s="161" t="s">
        <v>836</v>
      </c>
    </row>
    <row r="29" spans="1:18" ht="150" customHeight="1">
      <c r="A29" s="190">
        <v>1</v>
      </c>
      <c r="B29" s="1046" t="s">
        <v>214</v>
      </c>
      <c r="C29" s="1046"/>
      <c r="D29" s="83" t="s">
        <v>852</v>
      </c>
      <c r="E29" s="83" t="s">
        <v>853</v>
      </c>
      <c r="F29" s="83" t="s">
        <v>854</v>
      </c>
      <c r="G29" s="83" t="s">
        <v>158</v>
      </c>
      <c r="H29" s="83" t="s">
        <v>175</v>
      </c>
      <c r="I29" s="83" t="s">
        <v>855</v>
      </c>
      <c r="J29" s="164">
        <v>200</v>
      </c>
      <c r="K29" s="164">
        <v>200</v>
      </c>
      <c r="L29" s="83" t="s">
        <v>177</v>
      </c>
      <c r="M29" s="83" t="s">
        <v>162</v>
      </c>
      <c r="N29" s="166">
        <f t="shared" si="0"/>
        <v>100</v>
      </c>
      <c r="O29" s="164">
        <v>219</v>
      </c>
      <c r="P29" s="83" t="s">
        <v>825</v>
      </c>
      <c r="Q29" s="83" t="s">
        <v>856</v>
      </c>
      <c r="R29" s="161"/>
    </row>
    <row r="30" spans="1:18" ht="150" customHeight="1">
      <c r="A30" s="190">
        <v>1</v>
      </c>
      <c r="B30" s="1046" t="s">
        <v>220</v>
      </c>
      <c r="C30" s="1046"/>
      <c r="D30" s="83" t="s">
        <v>857</v>
      </c>
      <c r="E30" s="83" t="s">
        <v>858</v>
      </c>
      <c r="F30" s="83" t="s">
        <v>859</v>
      </c>
      <c r="G30" s="83" t="s">
        <v>158</v>
      </c>
      <c r="H30" s="83" t="s">
        <v>175</v>
      </c>
      <c r="I30" s="83" t="s">
        <v>860</v>
      </c>
      <c r="J30" s="164">
        <v>390</v>
      </c>
      <c r="K30" s="164">
        <v>390</v>
      </c>
      <c r="L30" s="83" t="s">
        <v>177</v>
      </c>
      <c r="M30" s="83" t="s">
        <v>162</v>
      </c>
      <c r="N30" s="166">
        <f t="shared" si="0"/>
        <v>100</v>
      </c>
      <c r="O30" s="164">
        <v>497</v>
      </c>
      <c r="P30" s="83" t="s">
        <v>825</v>
      </c>
      <c r="Q30" s="83" t="s">
        <v>861</v>
      </c>
      <c r="R30" s="161"/>
    </row>
    <row r="31" spans="1:18" ht="150" customHeight="1">
      <c r="A31" s="190">
        <v>1</v>
      </c>
      <c r="B31" s="1046" t="s">
        <v>226</v>
      </c>
      <c r="C31" s="1046"/>
      <c r="D31" s="83" t="s">
        <v>862</v>
      </c>
      <c r="E31" s="83" t="s">
        <v>863</v>
      </c>
      <c r="F31" s="83" t="s">
        <v>864</v>
      </c>
      <c r="G31" s="83" t="s">
        <v>158</v>
      </c>
      <c r="H31" s="83" t="s">
        <v>175</v>
      </c>
      <c r="I31" s="83" t="s">
        <v>865</v>
      </c>
      <c r="J31" s="164">
        <v>5200</v>
      </c>
      <c r="K31" s="164">
        <v>5200</v>
      </c>
      <c r="L31" s="83" t="s">
        <v>177</v>
      </c>
      <c r="M31" s="83" t="s">
        <v>162</v>
      </c>
      <c r="N31" s="166">
        <f t="shared" si="0"/>
        <v>100</v>
      </c>
      <c r="O31" s="164">
        <v>5477</v>
      </c>
      <c r="P31" s="83" t="s">
        <v>825</v>
      </c>
      <c r="Q31" s="83" t="s">
        <v>866</v>
      </c>
      <c r="R31" s="161"/>
    </row>
    <row r="32" spans="1:18" ht="150" customHeight="1">
      <c r="A32" s="190">
        <v>1</v>
      </c>
      <c r="B32" s="1046" t="s">
        <v>233</v>
      </c>
      <c r="C32" s="1046"/>
      <c r="D32" s="83" t="s">
        <v>867</v>
      </c>
      <c r="E32" s="83" t="s">
        <v>868</v>
      </c>
      <c r="F32" s="83" t="s">
        <v>869</v>
      </c>
      <c r="G32" s="83" t="s">
        <v>158</v>
      </c>
      <c r="H32" s="83" t="s">
        <v>175</v>
      </c>
      <c r="I32" s="83" t="s">
        <v>870</v>
      </c>
      <c r="J32" s="164">
        <v>7160</v>
      </c>
      <c r="K32" s="164">
        <v>7160</v>
      </c>
      <c r="L32" s="83" t="s">
        <v>177</v>
      </c>
      <c r="M32" s="83" t="s">
        <v>162</v>
      </c>
      <c r="N32" s="166">
        <f t="shared" si="0"/>
        <v>100</v>
      </c>
      <c r="O32" s="164">
        <v>6216</v>
      </c>
      <c r="P32" s="83" t="s">
        <v>825</v>
      </c>
      <c r="Q32" s="83" t="s">
        <v>871</v>
      </c>
      <c r="R32" s="161" t="s">
        <v>180</v>
      </c>
    </row>
    <row r="33" spans="1:18" ht="150" customHeight="1">
      <c r="A33" s="190">
        <v>1</v>
      </c>
      <c r="B33" s="1046" t="s">
        <v>239</v>
      </c>
      <c r="C33" s="1046"/>
      <c r="D33" s="83" t="s">
        <v>872</v>
      </c>
      <c r="E33" s="83" t="s">
        <v>873</v>
      </c>
      <c r="F33" s="83" t="s">
        <v>874</v>
      </c>
      <c r="G33" s="83" t="s">
        <v>158</v>
      </c>
      <c r="H33" s="83" t="s">
        <v>175</v>
      </c>
      <c r="I33" s="83" t="s">
        <v>875</v>
      </c>
      <c r="J33" s="164">
        <v>608</v>
      </c>
      <c r="K33" s="164">
        <v>608</v>
      </c>
      <c r="L33" s="83" t="s">
        <v>177</v>
      </c>
      <c r="M33" s="83" t="s">
        <v>162</v>
      </c>
      <c r="N33" s="166">
        <f t="shared" si="0"/>
        <v>100</v>
      </c>
      <c r="O33" s="164">
        <v>662</v>
      </c>
      <c r="P33" s="83" t="s">
        <v>825</v>
      </c>
      <c r="Q33" s="83" t="s">
        <v>876</v>
      </c>
      <c r="R33" s="161"/>
    </row>
    <row r="34" spans="1:18" ht="150" customHeight="1">
      <c r="A34" s="190">
        <v>1</v>
      </c>
      <c r="B34" s="1062" t="s">
        <v>245</v>
      </c>
      <c r="C34" s="1062"/>
      <c r="D34" s="144" t="s">
        <v>877</v>
      </c>
      <c r="E34" s="144" t="s">
        <v>878</v>
      </c>
      <c r="F34" s="144" t="s">
        <v>879</v>
      </c>
      <c r="G34" s="144" t="s">
        <v>158</v>
      </c>
      <c r="H34" s="144" t="s">
        <v>175</v>
      </c>
      <c r="I34" s="144" t="s">
        <v>880</v>
      </c>
      <c r="J34" s="163">
        <v>7160</v>
      </c>
      <c r="K34" s="163">
        <v>7160</v>
      </c>
      <c r="L34" s="144" t="s">
        <v>177</v>
      </c>
      <c r="M34" s="144" t="s">
        <v>162</v>
      </c>
      <c r="N34" s="191">
        <f t="shared" si="0"/>
        <v>100</v>
      </c>
      <c r="O34" s="163">
        <v>6216</v>
      </c>
      <c r="P34" s="144" t="s">
        <v>825</v>
      </c>
      <c r="Q34" s="144" t="s">
        <v>881</v>
      </c>
      <c r="R34" s="161"/>
    </row>
    <row r="35" spans="1:18" ht="150" customHeight="1">
      <c r="A35" s="190">
        <v>1</v>
      </c>
      <c r="B35" s="1046" t="s">
        <v>251</v>
      </c>
      <c r="C35" s="1046"/>
      <c r="D35" s="83" t="s">
        <v>882</v>
      </c>
      <c r="E35" s="83" t="s">
        <v>883</v>
      </c>
      <c r="F35" s="83" t="s">
        <v>884</v>
      </c>
      <c r="G35" s="83" t="s">
        <v>158</v>
      </c>
      <c r="H35" s="83" t="s">
        <v>175</v>
      </c>
      <c r="I35" s="83" t="s">
        <v>885</v>
      </c>
      <c r="J35" s="164">
        <v>150</v>
      </c>
      <c r="K35" s="164">
        <v>150</v>
      </c>
      <c r="L35" s="83" t="s">
        <v>161</v>
      </c>
      <c r="M35" s="83" t="s">
        <v>162</v>
      </c>
      <c r="N35" s="166">
        <f t="shared" si="0"/>
        <v>100</v>
      </c>
      <c r="O35" s="164">
        <v>173</v>
      </c>
      <c r="P35" s="83" t="s">
        <v>825</v>
      </c>
      <c r="Q35" s="83" t="s">
        <v>886</v>
      </c>
      <c r="R35" s="165"/>
    </row>
    <row r="36" spans="1:18" ht="150" customHeight="1">
      <c r="A36" s="190">
        <v>1</v>
      </c>
      <c r="B36" s="1046" t="s">
        <v>611</v>
      </c>
      <c r="C36" s="1046"/>
      <c r="D36" s="83" t="s">
        <v>887</v>
      </c>
      <c r="E36" s="83" t="s">
        <v>888</v>
      </c>
      <c r="F36" s="83" t="s">
        <v>889</v>
      </c>
      <c r="G36" s="83" t="s">
        <v>158</v>
      </c>
      <c r="H36" s="83" t="s">
        <v>175</v>
      </c>
      <c r="I36" s="83" t="s">
        <v>885</v>
      </c>
      <c r="J36" s="164">
        <v>10</v>
      </c>
      <c r="K36" s="164">
        <v>10</v>
      </c>
      <c r="L36" s="83" t="s">
        <v>161</v>
      </c>
      <c r="M36" s="83" t="s">
        <v>162</v>
      </c>
      <c r="N36" s="166">
        <f t="shared" si="0"/>
        <v>100</v>
      </c>
      <c r="O36" s="164">
        <v>5</v>
      </c>
      <c r="P36" s="83" t="s">
        <v>825</v>
      </c>
      <c r="Q36" s="83" t="s">
        <v>890</v>
      </c>
      <c r="R36" s="165"/>
    </row>
    <row r="37" spans="1:18" ht="150" customHeight="1">
      <c r="A37" s="190">
        <v>1</v>
      </c>
      <c r="B37" s="1046" t="s">
        <v>618</v>
      </c>
      <c r="C37" s="1046"/>
      <c r="D37" s="83" t="s">
        <v>891</v>
      </c>
      <c r="E37" s="83" t="s">
        <v>892</v>
      </c>
      <c r="F37" s="83" t="s">
        <v>893</v>
      </c>
      <c r="G37" s="83" t="s">
        <v>158</v>
      </c>
      <c r="H37" s="83" t="s">
        <v>175</v>
      </c>
      <c r="I37" s="83" t="s">
        <v>894</v>
      </c>
      <c r="J37" s="192">
        <v>6</v>
      </c>
      <c r="K37" s="192">
        <v>6</v>
      </c>
      <c r="L37" s="83" t="s">
        <v>177</v>
      </c>
      <c r="M37" s="83" t="s">
        <v>162</v>
      </c>
      <c r="N37" s="166">
        <f t="shared" si="0"/>
        <v>100</v>
      </c>
      <c r="O37" s="164">
        <v>7</v>
      </c>
      <c r="P37" s="83" t="s">
        <v>825</v>
      </c>
      <c r="Q37" s="83" t="s">
        <v>895</v>
      </c>
      <c r="R37" s="165" t="s">
        <v>836</v>
      </c>
    </row>
    <row r="38" spans="1:18" ht="150" customHeight="1">
      <c r="A38" s="190">
        <v>1</v>
      </c>
      <c r="B38" s="1046" t="s">
        <v>261</v>
      </c>
      <c r="C38" s="1046"/>
      <c r="D38" s="83" t="s">
        <v>896</v>
      </c>
      <c r="E38" s="83" t="s">
        <v>897</v>
      </c>
      <c r="F38" s="83" t="s">
        <v>898</v>
      </c>
      <c r="G38" s="83" t="s">
        <v>158</v>
      </c>
      <c r="H38" s="83" t="s">
        <v>175</v>
      </c>
      <c r="I38" s="83" t="s">
        <v>899</v>
      </c>
      <c r="J38" s="192">
        <v>10</v>
      </c>
      <c r="K38" s="192">
        <v>10</v>
      </c>
      <c r="L38" s="83" t="s">
        <v>177</v>
      </c>
      <c r="M38" s="83" t="s">
        <v>162</v>
      </c>
      <c r="N38" s="166">
        <f t="shared" si="0"/>
        <v>100</v>
      </c>
      <c r="O38" s="164">
        <v>12</v>
      </c>
      <c r="P38" s="83" t="s">
        <v>825</v>
      </c>
      <c r="Q38" s="83" t="s">
        <v>900</v>
      </c>
      <c r="R38" s="165"/>
    </row>
    <row r="39" spans="1:18" ht="150" customHeight="1">
      <c r="A39" s="190">
        <v>1</v>
      </c>
      <c r="B39" s="1063" t="s">
        <v>267</v>
      </c>
      <c r="C39" s="1063"/>
      <c r="D39" s="193" t="s">
        <v>901</v>
      </c>
      <c r="E39" s="193" t="s">
        <v>902</v>
      </c>
      <c r="F39" s="193" t="s">
        <v>903</v>
      </c>
      <c r="G39" s="193" t="s">
        <v>158</v>
      </c>
      <c r="H39" s="193" t="s">
        <v>175</v>
      </c>
      <c r="I39" s="193" t="s">
        <v>899</v>
      </c>
      <c r="J39" s="194">
        <v>6</v>
      </c>
      <c r="K39" s="194">
        <v>6</v>
      </c>
      <c r="L39" s="193" t="s">
        <v>177</v>
      </c>
      <c r="M39" s="193" t="s">
        <v>162</v>
      </c>
      <c r="N39" s="195">
        <f t="shared" si="0"/>
        <v>100</v>
      </c>
      <c r="O39" s="196">
        <v>7</v>
      </c>
      <c r="P39" s="193" t="s">
        <v>825</v>
      </c>
      <c r="Q39" s="193" t="s">
        <v>904</v>
      </c>
      <c r="R39" s="161"/>
    </row>
    <row r="40" spans="1:18" ht="150" customHeight="1">
      <c r="A40" s="190">
        <v>1</v>
      </c>
      <c r="B40" s="1046" t="s">
        <v>635</v>
      </c>
      <c r="C40" s="1046"/>
      <c r="D40" s="83" t="s">
        <v>905</v>
      </c>
      <c r="E40" s="83" t="s">
        <v>906</v>
      </c>
      <c r="F40" s="83" t="s">
        <v>907</v>
      </c>
      <c r="G40" s="83" t="s">
        <v>158</v>
      </c>
      <c r="H40" s="83" t="s">
        <v>175</v>
      </c>
      <c r="I40" s="83" t="s">
        <v>908</v>
      </c>
      <c r="J40" s="192">
        <v>4</v>
      </c>
      <c r="K40" s="192">
        <v>4</v>
      </c>
      <c r="L40" s="83" t="s">
        <v>177</v>
      </c>
      <c r="M40" s="83" t="s">
        <v>162</v>
      </c>
      <c r="N40" s="166">
        <f t="shared" si="0"/>
        <v>100</v>
      </c>
      <c r="O40" s="164">
        <v>4</v>
      </c>
      <c r="P40" s="83" t="s">
        <v>825</v>
      </c>
      <c r="Q40" s="83" t="s">
        <v>909</v>
      </c>
      <c r="R40" s="161"/>
    </row>
    <row r="41" spans="1:18" ht="150" customHeight="1">
      <c r="A41" s="190">
        <v>1</v>
      </c>
      <c r="B41" s="1060" t="s">
        <v>273</v>
      </c>
      <c r="C41" s="1061"/>
      <c r="D41" s="83" t="s">
        <v>910</v>
      </c>
      <c r="E41" s="83" t="s">
        <v>911</v>
      </c>
      <c r="F41" s="83" t="s">
        <v>912</v>
      </c>
      <c r="G41" s="83" t="s">
        <v>158</v>
      </c>
      <c r="H41" s="83" t="s">
        <v>175</v>
      </c>
      <c r="I41" s="83" t="s">
        <v>913</v>
      </c>
      <c r="J41" s="164">
        <v>240</v>
      </c>
      <c r="K41" s="164">
        <v>240</v>
      </c>
      <c r="L41" s="83" t="s">
        <v>177</v>
      </c>
      <c r="M41" s="83" t="s">
        <v>162</v>
      </c>
      <c r="N41" s="166">
        <f t="shared" si="0"/>
        <v>100</v>
      </c>
      <c r="O41" s="164">
        <v>286</v>
      </c>
      <c r="P41" s="83" t="s">
        <v>825</v>
      </c>
      <c r="Q41" s="83" t="s">
        <v>914</v>
      </c>
      <c r="R41" s="161" t="s">
        <v>180</v>
      </c>
    </row>
    <row r="42" spans="1:18" ht="150" customHeight="1">
      <c r="A42" s="190">
        <v>1</v>
      </c>
      <c r="B42" s="1060" t="s">
        <v>280</v>
      </c>
      <c r="C42" s="1061"/>
      <c r="D42" s="83" t="s">
        <v>915</v>
      </c>
      <c r="E42" s="83" t="s">
        <v>916</v>
      </c>
      <c r="F42" s="83" t="s">
        <v>917</v>
      </c>
      <c r="G42" s="83" t="s">
        <v>707</v>
      </c>
      <c r="H42" s="83" t="s">
        <v>175</v>
      </c>
      <c r="I42" s="83" t="s">
        <v>860</v>
      </c>
      <c r="J42" s="164">
        <v>240</v>
      </c>
      <c r="K42" s="164">
        <v>240</v>
      </c>
      <c r="L42" s="83" t="s">
        <v>177</v>
      </c>
      <c r="M42" s="83" t="s">
        <v>162</v>
      </c>
      <c r="N42" s="166">
        <f t="shared" si="0"/>
        <v>100</v>
      </c>
      <c r="O42" s="164">
        <v>286</v>
      </c>
      <c r="P42" s="83" t="s">
        <v>825</v>
      </c>
      <c r="Q42" s="83" t="s">
        <v>918</v>
      </c>
      <c r="R42" s="161"/>
    </row>
    <row r="43" spans="1:18" ht="150" customHeight="1">
      <c r="A43" s="190">
        <v>1</v>
      </c>
      <c r="B43" s="1060" t="s">
        <v>919</v>
      </c>
      <c r="C43" s="1061"/>
      <c r="D43" s="83" t="s">
        <v>920</v>
      </c>
      <c r="E43" s="83" t="s">
        <v>921</v>
      </c>
      <c r="F43" s="83" t="s">
        <v>922</v>
      </c>
      <c r="G43" s="83" t="s">
        <v>158</v>
      </c>
      <c r="H43" s="83" t="s">
        <v>175</v>
      </c>
      <c r="I43" s="83" t="s">
        <v>908</v>
      </c>
      <c r="J43" s="164">
        <v>52</v>
      </c>
      <c r="K43" s="164">
        <v>52</v>
      </c>
      <c r="L43" s="83" t="s">
        <v>177</v>
      </c>
      <c r="M43" s="83" t="s">
        <v>162</v>
      </c>
      <c r="N43" s="166">
        <f t="shared" si="0"/>
        <v>100</v>
      </c>
      <c r="O43" s="164">
        <v>52</v>
      </c>
      <c r="P43" s="83" t="s">
        <v>825</v>
      </c>
      <c r="Q43" s="83" t="s">
        <v>923</v>
      </c>
      <c r="R43" s="161"/>
    </row>
    <row r="44" spans="1:18" s="58" customFormat="1" ht="21.6" customHeight="1">
      <c r="A44" s="156"/>
      <c r="I44" s="153"/>
      <c r="J44" s="153"/>
      <c r="K44" s="153"/>
      <c r="L44" s="153"/>
      <c r="M44" s="153"/>
      <c r="N44" s="153"/>
      <c r="O44" s="153"/>
      <c r="P44" s="153"/>
      <c r="Q44" s="153"/>
      <c r="R44" s="153"/>
    </row>
    <row r="45" spans="1:18" ht="19.8" customHeight="1">
      <c r="A45" s="58"/>
      <c r="B45" s="197" t="s">
        <v>396</v>
      </c>
      <c r="C45" s="839" t="s">
        <v>4251</v>
      </c>
      <c r="D45" s="840"/>
      <c r="E45" s="840"/>
      <c r="F45" s="840"/>
      <c r="G45" s="840"/>
      <c r="H45" s="841"/>
      <c r="I45" s="58"/>
      <c r="J45" s="58"/>
      <c r="K45" s="58"/>
      <c r="L45" s="58"/>
      <c r="M45" s="58"/>
      <c r="N45" s="58"/>
      <c r="O45" s="58"/>
      <c r="P45" s="58"/>
      <c r="Q45" s="58"/>
      <c r="R45" s="58"/>
    </row>
    <row r="46" spans="1:18" ht="19.8" customHeight="1">
      <c r="A46" s="58"/>
      <c r="B46" s="197" t="s">
        <v>398</v>
      </c>
      <c r="C46" s="1059" t="s">
        <v>399</v>
      </c>
      <c r="D46" s="1059"/>
      <c r="E46" s="1059"/>
      <c r="F46" s="1059"/>
      <c r="G46" s="1059"/>
      <c r="H46" s="1059"/>
      <c r="I46" s="58"/>
      <c r="J46" s="58"/>
      <c r="K46" s="58"/>
      <c r="L46" s="58"/>
      <c r="M46" s="58"/>
      <c r="N46" s="58"/>
      <c r="O46" s="58"/>
      <c r="P46" s="58"/>
      <c r="Q46" s="58"/>
      <c r="R46" s="58"/>
    </row>
    <row r="47" spans="1:18" ht="19.8" customHeight="1">
      <c r="A47" s="58"/>
      <c r="B47" s="197" t="s">
        <v>668</v>
      </c>
      <c r="C47" s="1059" t="s">
        <v>724</v>
      </c>
      <c r="D47" s="1059"/>
      <c r="E47" s="1059"/>
      <c r="F47" s="1059"/>
      <c r="G47" s="1059"/>
      <c r="H47" s="1059"/>
      <c r="I47" s="58"/>
      <c r="J47" s="58"/>
      <c r="K47" s="58"/>
      <c r="L47" s="58"/>
      <c r="M47" s="58"/>
      <c r="N47" s="58"/>
      <c r="O47" s="58"/>
      <c r="P47" s="58"/>
      <c r="Q47" s="58"/>
      <c r="R47" s="58"/>
    </row>
    <row r="48" spans="1:18" ht="19.8" customHeight="1">
      <c r="A48" s="58"/>
      <c r="B48" s="197" t="s">
        <v>402</v>
      </c>
      <c r="C48" s="1059" t="s">
        <v>403</v>
      </c>
      <c r="D48" s="1059"/>
      <c r="E48" s="1059"/>
      <c r="F48" s="1059"/>
      <c r="G48" s="1059"/>
      <c r="H48" s="1059"/>
      <c r="I48" s="58"/>
      <c r="J48" s="58"/>
      <c r="K48" s="58"/>
      <c r="L48" s="58"/>
      <c r="M48" s="58"/>
      <c r="N48" s="58"/>
      <c r="O48" s="58"/>
      <c r="P48" s="58"/>
      <c r="Q48" s="58"/>
      <c r="R48" s="58"/>
    </row>
    <row r="49" spans="1:18" ht="19.8" customHeight="1">
      <c r="A49" s="58"/>
      <c r="B49" s="197" t="s">
        <v>404</v>
      </c>
      <c r="C49" s="1059" t="s">
        <v>405</v>
      </c>
      <c r="D49" s="1059"/>
      <c r="E49" s="1059"/>
      <c r="F49" s="1059"/>
      <c r="G49" s="1059"/>
      <c r="H49" s="1059"/>
      <c r="I49" s="58"/>
      <c r="J49" s="58"/>
      <c r="K49" s="58"/>
      <c r="L49" s="58"/>
      <c r="M49" s="58"/>
      <c r="N49" s="58"/>
      <c r="O49" s="58"/>
      <c r="P49" s="58"/>
      <c r="Q49" s="58"/>
      <c r="R49" s="58"/>
    </row>
    <row r="50" spans="1:18" ht="19.8" customHeight="1">
      <c r="A50" s="58"/>
      <c r="B50" s="197" t="s">
        <v>406</v>
      </c>
      <c r="C50" s="1059" t="s">
        <v>924</v>
      </c>
      <c r="D50" s="1059"/>
      <c r="E50" s="1059"/>
      <c r="F50" s="1059"/>
      <c r="G50" s="1059"/>
      <c r="H50" s="1059"/>
      <c r="I50" s="58"/>
      <c r="J50" s="58"/>
      <c r="K50" s="58"/>
      <c r="L50" s="58"/>
      <c r="M50" s="58"/>
      <c r="N50" s="58"/>
      <c r="O50" s="58"/>
      <c r="P50" s="58"/>
      <c r="Q50" s="58"/>
      <c r="R50" s="58"/>
    </row>
    <row r="51" spans="1:18" ht="19.8" customHeight="1">
      <c r="A51" s="58"/>
      <c r="B51" s="197" t="s">
        <v>408</v>
      </c>
      <c r="C51" s="971" t="s">
        <v>726</v>
      </c>
      <c r="D51" s="971"/>
      <c r="E51" s="971"/>
      <c r="F51" s="971"/>
      <c r="G51" s="971"/>
      <c r="H51" s="971"/>
      <c r="I51" s="58"/>
      <c r="J51" s="58"/>
      <c r="K51" s="58"/>
      <c r="L51" s="58"/>
      <c r="M51" s="58"/>
      <c r="N51" s="58"/>
      <c r="O51" s="58"/>
      <c r="P51" s="58"/>
      <c r="Q51" s="58"/>
      <c r="R51" s="58"/>
    </row>
    <row r="52" spans="1:18" ht="19.8" customHeight="1">
      <c r="A52" s="58"/>
      <c r="B52" s="153"/>
      <c r="C52" s="153"/>
      <c r="D52" s="153"/>
      <c r="E52" s="153"/>
      <c r="F52" s="153"/>
      <c r="G52" s="153"/>
      <c r="H52" s="153"/>
      <c r="I52" s="58"/>
      <c r="J52" s="58"/>
      <c r="K52" s="58"/>
      <c r="L52" s="58"/>
      <c r="M52" s="58"/>
      <c r="N52" s="58"/>
      <c r="O52" s="58"/>
      <c r="P52" s="58"/>
      <c r="Q52" s="58"/>
      <c r="R52" s="58"/>
    </row>
    <row r="53" spans="1:18" ht="19.8" customHeight="1">
      <c r="A53" s="58"/>
      <c r="B53" s="1059" t="s">
        <v>410</v>
      </c>
      <c r="C53" s="1059"/>
      <c r="D53" s="1059"/>
      <c r="E53" s="1059"/>
      <c r="F53" s="1059"/>
      <c r="G53" s="1059"/>
      <c r="H53" s="1059"/>
      <c r="I53" s="58"/>
      <c r="J53" s="58"/>
      <c r="K53" s="58"/>
      <c r="L53" s="58"/>
      <c r="M53" s="58"/>
      <c r="N53" s="58"/>
      <c r="O53" s="58"/>
      <c r="P53" s="58"/>
      <c r="Q53" s="58"/>
      <c r="R53" s="58"/>
    </row>
    <row r="54" spans="1:18" ht="19.8" customHeight="1">
      <c r="A54" s="58"/>
      <c r="B54" s="58"/>
      <c r="C54" s="58"/>
      <c r="D54" s="58"/>
      <c r="E54" s="58"/>
      <c r="F54" s="58"/>
      <c r="G54" s="58"/>
      <c r="H54" s="58"/>
      <c r="I54" s="58"/>
      <c r="J54" s="58"/>
      <c r="K54" s="58"/>
      <c r="L54" s="58"/>
      <c r="M54" s="58"/>
      <c r="N54" s="58"/>
      <c r="O54" s="58"/>
      <c r="P54" s="58"/>
      <c r="Q54" s="58"/>
      <c r="R54" s="58"/>
    </row>
    <row r="55" spans="1:18" ht="14.4" hidden="1">
      <c r="A55" s="58"/>
      <c r="B55" s="58"/>
      <c r="C55" s="58"/>
      <c r="D55" s="58"/>
      <c r="E55" s="58"/>
      <c r="F55" s="58"/>
      <c r="G55" s="58"/>
      <c r="H55" s="58"/>
      <c r="I55" s="58"/>
      <c r="J55" s="58"/>
      <c r="K55" s="58"/>
      <c r="L55" s="58"/>
      <c r="M55" s="58"/>
      <c r="N55" s="58"/>
      <c r="O55" s="58"/>
      <c r="P55" s="58"/>
      <c r="Q55" s="58"/>
      <c r="R55" s="58"/>
    </row>
    <row r="56" spans="1:18" ht="14.4" hidden="1">
      <c r="A56" s="178"/>
      <c r="B56" s="58"/>
      <c r="C56" s="58"/>
      <c r="D56" s="58"/>
      <c r="E56" s="58"/>
      <c r="F56" s="58"/>
      <c r="G56" s="58"/>
      <c r="H56" s="58"/>
      <c r="I56" s="58"/>
      <c r="J56" s="58"/>
      <c r="K56" s="58"/>
      <c r="L56" s="58"/>
      <c r="M56" s="58"/>
      <c r="N56" s="58"/>
      <c r="O56" s="58"/>
      <c r="P56" s="58"/>
      <c r="Q56" s="58"/>
      <c r="R56" s="58"/>
    </row>
    <row r="57" spans="1:18" ht="14.4" hidden="1">
      <c r="A57" s="58"/>
      <c r="B57" s="58"/>
      <c r="C57" s="58"/>
      <c r="D57" s="58"/>
      <c r="E57" s="58"/>
      <c r="F57" s="58"/>
      <c r="G57" s="58"/>
      <c r="H57" s="58"/>
      <c r="I57" s="58"/>
      <c r="J57" s="58"/>
      <c r="K57" s="58"/>
      <c r="L57" s="58"/>
      <c r="M57" s="58"/>
      <c r="N57" s="58"/>
      <c r="O57" s="58"/>
      <c r="P57" s="58"/>
      <c r="Q57" s="58"/>
      <c r="R57" s="58"/>
    </row>
    <row r="58" spans="1:18" ht="14.4" hidden="1">
      <c r="A58" s="58"/>
      <c r="B58" s="58"/>
      <c r="C58" s="58"/>
      <c r="D58" s="58"/>
      <c r="E58" s="58"/>
      <c r="F58" s="58"/>
      <c r="G58" s="58"/>
      <c r="H58" s="58"/>
      <c r="I58" s="58"/>
      <c r="J58" s="58"/>
      <c r="K58" s="58"/>
      <c r="L58" s="58"/>
      <c r="M58" s="58"/>
      <c r="N58" s="58"/>
      <c r="O58" s="58"/>
      <c r="P58" s="58"/>
      <c r="Q58" s="58"/>
      <c r="R58" s="58"/>
    </row>
    <row r="59" spans="1:18" ht="14.4" hidden="1">
      <c r="A59" s="58"/>
      <c r="B59" s="58"/>
      <c r="C59" s="58"/>
      <c r="D59" s="58"/>
      <c r="E59" s="58"/>
      <c r="F59" s="58"/>
      <c r="G59" s="58"/>
      <c r="H59" s="58"/>
      <c r="I59" s="58"/>
      <c r="J59" s="58"/>
      <c r="K59" s="58"/>
      <c r="L59" s="58"/>
      <c r="M59" s="58"/>
      <c r="N59" s="58"/>
      <c r="O59" s="58"/>
      <c r="P59" s="58"/>
      <c r="Q59" s="58"/>
      <c r="R59" s="58"/>
    </row>
    <row r="60" spans="1:18" ht="14.4" hidden="1"/>
  </sheetData>
  <mergeCells count="6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C51:H51"/>
    <mergeCell ref="B53:H53"/>
    <mergeCell ref="C45:H45"/>
    <mergeCell ref="C46:H46"/>
    <mergeCell ref="C47:H47"/>
    <mergeCell ref="C48:H48"/>
    <mergeCell ref="C49:H49"/>
    <mergeCell ref="C50:H50"/>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9F8D-B372-4F7F-9E47-0375DA99BF5B}">
  <sheetPr>
    <tabColor rgb="FF00B050"/>
    <pageSetUpPr fitToPage="1"/>
  </sheetPr>
  <dimension ref="A1:R87"/>
  <sheetViews>
    <sheetView zoomScale="60" zoomScaleNormal="60" workbookViewId="0">
      <selection sqref="A1:D1"/>
    </sheetView>
  </sheetViews>
  <sheetFormatPr baseColWidth="10" defaultColWidth="0" defaultRowHeight="0" customHeight="1" zeroHeight="1"/>
  <cols>
    <col min="1" max="1" width="15.6640625" customWidth="1"/>
    <col min="2" max="2" width="70.6640625" customWidth="1"/>
    <col min="3" max="3" width="15.6640625" customWidth="1"/>
    <col min="4" max="17" width="35.6640625" customWidth="1"/>
    <col min="18" max="18" width="35.88671875" hidden="1" customWidth="1"/>
    <col min="19" max="16384" width="11.44140625" hidden="1"/>
  </cols>
  <sheetData>
    <row r="1" spans="1:18" s="821" customFormat="1" ht="14.4">
      <c r="A1" s="819"/>
      <c r="B1" s="820"/>
      <c r="C1" s="819"/>
      <c r="D1" s="820"/>
      <c r="E1" s="820"/>
      <c r="F1" s="820"/>
      <c r="G1" s="820"/>
      <c r="H1" s="820"/>
      <c r="I1" s="820"/>
      <c r="J1" s="820"/>
      <c r="K1" s="820"/>
      <c r="L1" s="820"/>
      <c r="M1" s="820"/>
      <c r="N1" s="820"/>
      <c r="O1" s="820"/>
      <c r="P1" s="820"/>
      <c r="Q1" s="820"/>
      <c r="R1" s="820"/>
    </row>
    <row r="2" spans="1:18" s="58" customFormat="1" ht="14.4">
      <c r="A2" s="153"/>
      <c r="B2" s="153"/>
      <c r="C2" s="153"/>
      <c r="D2" s="156"/>
      <c r="E2" s="156"/>
      <c r="F2" s="156"/>
      <c r="G2" s="156"/>
      <c r="H2" s="156"/>
      <c r="I2" s="156"/>
      <c r="J2" s="156"/>
      <c r="K2" s="156"/>
      <c r="L2" s="156"/>
      <c r="M2" s="156"/>
      <c r="N2" s="156"/>
      <c r="O2" s="156"/>
      <c r="P2" s="156"/>
      <c r="Q2" s="156"/>
      <c r="R2" s="156"/>
    </row>
    <row r="3" spans="1:18" ht="20.100000000000001" customHeight="1">
      <c r="A3" s="155"/>
      <c r="B3" s="1046" t="s">
        <v>112</v>
      </c>
      <c r="C3" s="1046"/>
      <c r="D3" s="971" t="s">
        <v>113</v>
      </c>
      <c r="E3" s="971"/>
      <c r="F3" s="971"/>
      <c r="G3" s="971"/>
      <c r="H3" s="971"/>
      <c r="I3" s="154"/>
      <c r="J3" s="154"/>
      <c r="K3" s="154"/>
      <c r="L3" s="154"/>
      <c r="M3" s="154"/>
      <c r="N3" s="154"/>
      <c r="O3" s="154"/>
      <c r="P3" s="154"/>
      <c r="Q3" s="154"/>
      <c r="R3" s="156"/>
    </row>
    <row r="4" spans="1:18" ht="20.100000000000001" customHeight="1">
      <c r="A4" s="155"/>
      <c r="B4" s="1046" t="s">
        <v>114</v>
      </c>
      <c r="C4" s="1046"/>
      <c r="D4" s="860" t="s">
        <v>925</v>
      </c>
      <c r="E4" s="860"/>
      <c r="F4" s="860"/>
      <c r="G4" s="860"/>
      <c r="H4" s="860"/>
      <c r="I4" s="154"/>
      <c r="J4" s="154"/>
      <c r="K4" s="154"/>
      <c r="L4" s="154"/>
      <c r="M4" s="154"/>
      <c r="N4" s="154"/>
      <c r="O4" s="154"/>
      <c r="P4" s="154"/>
      <c r="Q4" s="154"/>
      <c r="R4" s="156"/>
    </row>
    <row r="5" spans="1:18" ht="20.100000000000001" customHeight="1">
      <c r="A5" s="155"/>
      <c r="B5" s="1046" t="s">
        <v>116</v>
      </c>
      <c r="C5" s="1046"/>
      <c r="D5" s="860" t="s">
        <v>512</v>
      </c>
      <c r="E5" s="860"/>
      <c r="F5" s="860"/>
      <c r="G5" s="860"/>
      <c r="H5" s="860"/>
      <c r="I5" s="154"/>
      <c r="J5" s="154"/>
      <c r="K5" s="154"/>
      <c r="L5" s="154"/>
      <c r="M5" s="154"/>
      <c r="N5" s="154"/>
      <c r="O5" s="154"/>
      <c r="P5" s="154"/>
      <c r="Q5" s="154"/>
      <c r="R5" s="156"/>
    </row>
    <row r="6" spans="1:18" ht="20.100000000000001" customHeight="1">
      <c r="A6" s="155"/>
      <c r="B6" s="1046" t="s">
        <v>118</v>
      </c>
      <c r="C6" s="1046"/>
      <c r="D6" s="860" t="s">
        <v>671</v>
      </c>
      <c r="E6" s="860"/>
      <c r="F6" s="860"/>
      <c r="G6" s="860"/>
      <c r="H6" s="860"/>
      <c r="I6" s="155"/>
      <c r="J6" s="155"/>
      <c r="K6" s="155"/>
      <c r="L6" s="155"/>
      <c r="M6" s="154"/>
      <c r="N6" s="154"/>
      <c r="O6" s="154"/>
      <c r="P6" s="154"/>
      <c r="Q6" s="154"/>
      <c r="R6" s="156"/>
    </row>
    <row r="7" spans="1:18" ht="20.100000000000001" customHeight="1">
      <c r="A7" s="155"/>
      <c r="B7" s="1046" t="s">
        <v>120</v>
      </c>
      <c r="C7" s="1046"/>
      <c r="D7" s="860" t="s">
        <v>674</v>
      </c>
      <c r="E7" s="860"/>
      <c r="F7" s="860"/>
      <c r="G7" s="860"/>
      <c r="H7" s="860"/>
      <c r="I7" s="155"/>
      <c r="J7" s="155"/>
      <c r="K7" s="155"/>
      <c r="L7" s="155"/>
      <c r="M7" s="154"/>
      <c r="N7" s="154"/>
      <c r="O7" s="154"/>
      <c r="P7" s="154"/>
      <c r="Q7" s="154"/>
      <c r="R7" s="156"/>
    </row>
    <row r="8" spans="1:18" ht="20.100000000000001" customHeight="1">
      <c r="A8" s="155"/>
      <c r="B8" s="1046" t="s">
        <v>122</v>
      </c>
      <c r="C8" s="1046"/>
      <c r="D8" s="860" t="s">
        <v>819</v>
      </c>
      <c r="E8" s="860"/>
      <c r="F8" s="860"/>
      <c r="G8" s="860"/>
      <c r="H8" s="860"/>
      <c r="I8" s="155"/>
      <c r="J8" s="155"/>
      <c r="K8" s="155"/>
      <c r="L8" s="155"/>
      <c r="M8" s="154"/>
      <c r="N8" s="154"/>
      <c r="O8" s="154"/>
      <c r="P8" s="154"/>
      <c r="Q8" s="154"/>
      <c r="R8" s="156"/>
    </row>
    <row r="9" spans="1:18" ht="20.100000000000001" customHeight="1">
      <c r="A9" s="155"/>
      <c r="B9" s="1046" t="s">
        <v>124</v>
      </c>
      <c r="C9" s="1046"/>
      <c r="D9" s="860" t="s">
        <v>926</v>
      </c>
      <c r="E9" s="860"/>
      <c r="F9" s="860"/>
      <c r="G9" s="860"/>
      <c r="H9" s="860"/>
      <c r="I9" s="155"/>
      <c r="J9" s="155"/>
      <c r="K9" s="155"/>
      <c r="L9" s="155"/>
      <c r="M9" s="155"/>
      <c r="N9" s="155"/>
      <c r="O9" s="155"/>
      <c r="P9" s="154"/>
      <c r="Q9" s="154"/>
      <c r="R9" s="156"/>
    </row>
    <row r="10" spans="1:18" ht="50.1" customHeight="1">
      <c r="A10" s="1052" t="s">
        <v>126</v>
      </c>
      <c r="B10" s="1046" t="s">
        <v>127</v>
      </c>
      <c r="C10" s="1046"/>
      <c r="D10" s="866" t="s">
        <v>4412</v>
      </c>
      <c r="E10" s="869"/>
      <c r="F10" s="869"/>
      <c r="G10" s="869"/>
      <c r="H10" s="870"/>
      <c r="I10" s="155"/>
      <c r="J10" s="154"/>
      <c r="K10" s="155"/>
      <c r="L10" s="155"/>
      <c r="M10" s="155"/>
      <c r="N10" s="155"/>
      <c r="O10" s="155"/>
      <c r="P10" s="154"/>
      <c r="Q10" s="154"/>
      <c r="R10" s="156"/>
    </row>
    <row r="11" spans="1:18" ht="50.1" customHeight="1">
      <c r="A11" s="1052"/>
      <c r="B11" s="1046" t="s">
        <v>128</v>
      </c>
      <c r="C11" s="1046"/>
      <c r="D11" s="860" t="s">
        <v>4431</v>
      </c>
      <c r="E11" s="861"/>
      <c r="F11" s="861"/>
      <c r="G11" s="861"/>
      <c r="H11" s="862"/>
      <c r="I11" s="155"/>
      <c r="J11" s="155"/>
      <c r="K11" s="155"/>
      <c r="L11" s="155"/>
      <c r="M11" s="155"/>
      <c r="N11" s="155"/>
      <c r="O11" s="155"/>
      <c r="P11" s="154"/>
      <c r="Q11" s="154"/>
      <c r="R11" s="156"/>
    </row>
    <row r="12" spans="1:18" ht="50.1" customHeight="1">
      <c r="A12" s="1052" t="s">
        <v>129</v>
      </c>
      <c r="B12" s="1046" t="s">
        <v>130</v>
      </c>
      <c r="C12" s="1046"/>
      <c r="D12" s="860" t="s">
        <v>4406</v>
      </c>
      <c r="E12" s="861"/>
      <c r="F12" s="861"/>
      <c r="G12" s="861"/>
      <c r="H12" s="862"/>
      <c r="I12" s="155"/>
      <c r="J12" s="155"/>
      <c r="K12" s="155"/>
      <c r="L12" s="155"/>
      <c r="M12" s="155"/>
      <c r="N12" s="155"/>
      <c r="P12" s="154"/>
      <c r="Q12" s="154"/>
      <c r="R12" s="156"/>
    </row>
    <row r="13" spans="1:18" ht="50.1" customHeight="1">
      <c r="A13" s="1052"/>
      <c r="B13" s="1046" t="s">
        <v>131</v>
      </c>
      <c r="C13" s="1046"/>
      <c r="D13" s="860" t="s">
        <v>4413</v>
      </c>
      <c r="E13" s="861"/>
      <c r="F13" s="861"/>
      <c r="G13" s="861"/>
      <c r="H13" s="862"/>
      <c r="I13" s="155"/>
      <c r="J13" s="155"/>
      <c r="K13" s="155"/>
      <c r="L13" s="155"/>
      <c r="M13" s="155"/>
      <c r="N13" s="155"/>
      <c r="O13" s="155"/>
      <c r="P13" s="154"/>
      <c r="Q13" s="154"/>
      <c r="R13" s="156"/>
    </row>
    <row r="14" spans="1:18" ht="50.1" customHeight="1">
      <c r="A14" s="1052" t="s">
        <v>471</v>
      </c>
      <c r="B14" s="1046" t="s">
        <v>517</v>
      </c>
      <c r="C14" s="1046"/>
      <c r="D14" s="866" t="s">
        <v>4339</v>
      </c>
      <c r="E14" s="867"/>
      <c r="F14" s="867"/>
      <c r="G14" s="867"/>
      <c r="H14" s="868"/>
      <c r="I14" s="155"/>
      <c r="J14" s="155"/>
      <c r="K14" s="155"/>
      <c r="L14" s="155"/>
      <c r="M14" s="155"/>
      <c r="N14" s="155"/>
      <c r="O14" s="155"/>
      <c r="P14" s="154"/>
      <c r="Q14" s="154"/>
      <c r="R14" s="156"/>
    </row>
    <row r="15" spans="1:18" ht="50.1" customHeight="1">
      <c r="A15" s="1052"/>
      <c r="B15" s="1046" t="s">
        <v>518</v>
      </c>
      <c r="C15" s="1046"/>
      <c r="D15" s="866" t="s">
        <v>4352</v>
      </c>
      <c r="E15" s="867"/>
      <c r="F15" s="867"/>
      <c r="G15" s="867"/>
      <c r="H15" s="868"/>
      <c r="I15" s="155"/>
      <c r="J15" s="154"/>
      <c r="K15" s="154"/>
      <c r="L15" s="155"/>
      <c r="M15" s="154"/>
      <c r="N15" s="155"/>
      <c r="O15" s="155"/>
      <c r="P15" s="154"/>
      <c r="Q15" s="154"/>
      <c r="R15" s="156"/>
    </row>
    <row r="16" spans="1:18" ht="50.1" customHeight="1">
      <c r="A16" s="1052"/>
      <c r="B16" s="1046" t="s">
        <v>519</v>
      </c>
      <c r="C16" s="1046"/>
      <c r="D16" s="860" t="s">
        <v>13</v>
      </c>
      <c r="E16" s="861"/>
      <c r="F16" s="861"/>
      <c r="G16" s="861"/>
      <c r="H16" s="862"/>
      <c r="I16" s="155"/>
      <c r="J16" s="154"/>
      <c r="K16" s="154"/>
      <c r="L16" s="155"/>
      <c r="M16" s="154"/>
      <c r="N16" s="155"/>
      <c r="O16" s="155"/>
      <c r="P16" s="154"/>
      <c r="Q16" s="154"/>
      <c r="R16" s="156"/>
    </row>
    <row r="17" spans="1:18" ht="50.1" customHeight="1">
      <c r="A17" s="1052"/>
      <c r="B17" s="1046" t="s">
        <v>520</v>
      </c>
      <c r="C17" s="1046"/>
      <c r="D17" s="860" t="s">
        <v>4353</v>
      </c>
      <c r="E17" s="861"/>
      <c r="F17" s="861"/>
      <c r="G17" s="861"/>
      <c r="H17" s="862"/>
      <c r="I17" s="155"/>
      <c r="J17" s="154"/>
      <c r="K17" s="154"/>
      <c r="L17" s="155"/>
      <c r="M17" s="154"/>
      <c r="N17" s="155"/>
      <c r="O17" s="155"/>
      <c r="P17" s="154"/>
      <c r="Q17" s="154"/>
      <c r="R17" s="156"/>
    </row>
    <row r="18" spans="1:18" ht="14.4">
      <c r="A18" s="155"/>
      <c r="B18" s="155"/>
      <c r="C18" s="155"/>
      <c r="D18" s="154"/>
      <c r="E18" s="154"/>
      <c r="F18" s="154"/>
      <c r="G18" s="154"/>
      <c r="H18" s="154"/>
      <c r="I18" s="154"/>
      <c r="J18" s="154"/>
      <c r="K18" s="154"/>
      <c r="L18" s="154"/>
      <c r="M18" s="154"/>
      <c r="N18" s="154"/>
      <c r="O18" s="154"/>
      <c r="P18" s="154"/>
      <c r="Q18" s="154"/>
      <c r="R18" s="156"/>
    </row>
    <row r="19" spans="1:18" ht="50.1" customHeight="1">
      <c r="A19" s="155"/>
      <c r="B19" s="1046" t="s">
        <v>137</v>
      </c>
      <c r="C19" s="1046"/>
      <c r="D19" s="79">
        <v>128504410</v>
      </c>
      <c r="E19" s="849" t="s">
        <v>4559</v>
      </c>
      <c r="F19" s="850"/>
      <c r="G19" s="850"/>
      <c r="H19" s="851"/>
      <c r="I19" s="154"/>
      <c r="J19" s="154"/>
      <c r="K19" s="154"/>
      <c r="L19" s="154"/>
      <c r="M19" s="154"/>
      <c r="N19" s="154"/>
      <c r="O19" s="154"/>
      <c r="P19" s="154"/>
      <c r="Q19" s="154"/>
      <c r="R19" s="156"/>
    </row>
    <row r="20" spans="1:18" ht="14.4">
      <c r="A20" s="155"/>
      <c r="B20" s="155"/>
      <c r="C20" s="155"/>
      <c r="D20" s="154"/>
      <c r="E20" s="154"/>
      <c r="F20" s="154"/>
      <c r="G20" s="154"/>
      <c r="H20" s="154"/>
      <c r="I20" s="154"/>
      <c r="J20" s="154"/>
      <c r="K20" s="154"/>
      <c r="L20" s="154"/>
      <c r="M20" s="154"/>
      <c r="N20" s="154"/>
      <c r="O20" s="154"/>
      <c r="P20" s="154"/>
      <c r="Q20" s="154"/>
      <c r="R20" s="156"/>
    </row>
    <row r="21" spans="1:18" ht="49.5" customHeight="1">
      <c r="A21" s="155"/>
      <c r="B21" s="1046" t="s">
        <v>138</v>
      </c>
      <c r="C21" s="1046"/>
      <c r="D21" s="1046"/>
      <c r="E21" s="1046"/>
      <c r="F21" s="1046"/>
      <c r="G21" s="1046"/>
      <c r="H21" s="1046"/>
      <c r="I21" s="1046"/>
      <c r="J21" s="1046"/>
      <c r="K21" s="1046"/>
      <c r="L21" s="1046"/>
      <c r="M21" s="1046"/>
      <c r="N21" s="1046"/>
      <c r="O21" s="1046"/>
      <c r="P21" s="1046"/>
      <c r="Q21" s="1046"/>
      <c r="R21" s="1048" t="s">
        <v>676</v>
      </c>
    </row>
    <row r="22" spans="1:18" ht="50.1" customHeight="1">
      <c r="A22" s="155"/>
      <c r="B22" s="1046"/>
      <c r="C22" s="1046"/>
      <c r="D22" s="159" t="s">
        <v>140</v>
      </c>
      <c r="E22" s="159" t="s">
        <v>141</v>
      </c>
      <c r="F22" s="159" t="s">
        <v>142</v>
      </c>
      <c r="G22" s="159" t="s">
        <v>143</v>
      </c>
      <c r="H22" s="159" t="s">
        <v>144</v>
      </c>
      <c r="I22" s="159" t="s">
        <v>145</v>
      </c>
      <c r="J22" s="159" t="s">
        <v>146</v>
      </c>
      <c r="K22" s="159" t="s">
        <v>147</v>
      </c>
      <c r="L22" s="159" t="s">
        <v>148</v>
      </c>
      <c r="M22" s="159" t="s">
        <v>149</v>
      </c>
      <c r="N22" s="159" t="s">
        <v>150</v>
      </c>
      <c r="O22" s="159" t="s">
        <v>151</v>
      </c>
      <c r="P22" s="159" t="s">
        <v>152</v>
      </c>
      <c r="Q22" s="159" t="s">
        <v>153</v>
      </c>
      <c r="R22" s="1049"/>
    </row>
    <row r="23" spans="1:18" ht="150" customHeight="1">
      <c r="A23" s="190">
        <v>1</v>
      </c>
      <c r="B23" s="1046" t="s">
        <v>154</v>
      </c>
      <c r="C23" s="1046"/>
      <c r="D23" s="83" t="s">
        <v>927</v>
      </c>
      <c r="E23" s="83" t="s">
        <v>928</v>
      </c>
      <c r="F23" s="83" t="s">
        <v>929</v>
      </c>
      <c r="G23" s="83" t="s">
        <v>158</v>
      </c>
      <c r="H23" s="83" t="s">
        <v>159</v>
      </c>
      <c r="I23" s="83" t="s">
        <v>930</v>
      </c>
      <c r="J23" s="164">
        <v>53000</v>
      </c>
      <c r="K23" s="85">
        <v>52978</v>
      </c>
      <c r="L23" s="83" t="s">
        <v>161</v>
      </c>
      <c r="M23" s="83" t="s">
        <v>681</v>
      </c>
      <c r="N23" s="164">
        <f>((J23/K23)-1)*100</f>
        <v>4.1526671448521846E-2</v>
      </c>
      <c r="O23" s="85">
        <v>52978</v>
      </c>
      <c r="P23" s="83" t="s">
        <v>931</v>
      </c>
      <c r="Q23" s="83"/>
      <c r="R23" s="161"/>
    </row>
    <row r="24" spans="1:18" ht="150" customHeight="1">
      <c r="A24" s="190">
        <v>1</v>
      </c>
      <c r="B24" s="1046" t="s">
        <v>164</v>
      </c>
      <c r="C24" s="1046"/>
      <c r="D24" s="83" t="s">
        <v>932</v>
      </c>
      <c r="E24" s="83" t="s">
        <v>933</v>
      </c>
      <c r="F24" s="83" t="s">
        <v>934</v>
      </c>
      <c r="G24" s="83" t="s">
        <v>158</v>
      </c>
      <c r="H24" s="83" t="s">
        <v>159</v>
      </c>
      <c r="I24" s="83" t="s">
        <v>935</v>
      </c>
      <c r="J24" s="198">
        <v>30000000</v>
      </c>
      <c r="K24" s="85">
        <v>30000000</v>
      </c>
      <c r="L24" s="83" t="s">
        <v>161</v>
      </c>
      <c r="M24" s="83" t="s">
        <v>162</v>
      </c>
      <c r="N24" s="85">
        <f t="shared" ref="N24:N31" si="0">(J24/K24)*100</f>
        <v>100</v>
      </c>
      <c r="O24" s="85">
        <v>35000000</v>
      </c>
      <c r="P24" s="83" t="s">
        <v>936</v>
      </c>
      <c r="Q24" s="83" t="s">
        <v>937</v>
      </c>
      <c r="R24" s="161"/>
    </row>
    <row r="25" spans="1:18" ht="150" customHeight="1">
      <c r="A25" s="190">
        <v>1</v>
      </c>
      <c r="B25" s="1046" t="s">
        <v>171</v>
      </c>
      <c r="C25" s="1046"/>
      <c r="D25" s="83" t="s">
        <v>938</v>
      </c>
      <c r="E25" s="83" t="s">
        <v>939</v>
      </c>
      <c r="F25" s="83" t="s">
        <v>940</v>
      </c>
      <c r="G25" s="83" t="s">
        <v>158</v>
      </c>
      <c r="H25" s="83" t="s">
        <v>175</v>
      </c>
      <c r="I25" s="83" t="s">
        <v>941</v>
      </c>
      <c r="J25" s="166">
        <v>745</v>
      </c>
      <c r="K25" s="164">
        <v>745</v>
      </c>
      <c r="L25" s="83" t="s">
        <v>177</v>
      </c>
      <c r="M25" s="83" t="s">
        <v>162</v>
      </c>
      <c r="N25" s="164">
        <f t="shared" si="0"/>
        <v>100</v>
      </c>
      <c r="O25" s="164">
        <v>745</v>
      </c>
      <c r="P25" s="83" t="s">
        <v>942</v>
      </c>
      <c r="Q25" s="83" t="s">
        <v>943</v>
      </c>
      <c r="R25" s="161" t="s">
        <v>944</v>
      </c>
    </row>
    <row r="26" spans="1:18" ht="150" customHeight="1">
      <c r="A26" s="190">
        <v>1</v>
      </c>
      <c r="B26" s="1046" t="s">
        <v>181</v>
      </c>
      <c r="C26" s="1046"/>
      <c r="D26" s="83" t="s">
        <v>945</v>
      </c>
      <c r="E26" s="83" t="s">
        <v>946</v>
      </c>
      <c r="F26" s="83" t="s">
        <v>947</v>
      </c>
      <c r="G26" s="83" t="s">
        <v>158</v>
      </c>
      <c r="H26" s="83" t="s">
        <v>175</v>
      </c>
      <c r="I26" s="83" t="s">
        <v>692</v>
      </c>
      <c r="J26" s="166">
        <v>24</v>
      </c>
      <c r="K26" s="164">
        <v>24</v>
      </c>
      <c r="L26" s="83" t="s">
        <v>177</v>
      </c>
      <c r="M26" s="83" t="s">
        <v>162</v>
      </c>
      <c r="N26" s="164">
        <f t="shared" si="0"/>
        <v>100</v>
      </c>
      <c r="O26" s="164">
        <v>24</v>
      </c>
      <c r="P26" s="83" t="s">
        <v>942</v>
      </c>
      <c r="Q26" s="83" t="s">
        <v>948</v>
      </c>
      <c r="R26" s="161"/>
    </row>
    <row r="27" spans="1:18" ht="150" customHeight="1">
      <c r="A27" s="190">
        <v>1</v>
      </c>
      <c r="B27" s="1060" t="s">
        <v>188</v>
      </c>
      <c r="C27" s="1061"/>
      <c r="D27" s="149" t="s">
        <v>949</v>
      </c>
      <c r="E27" s="83" t="s">
        <v>950</v>
      </c>
      <c r="F27" s="149" t="s">
        <v>951</v>
      </c>
      <c r="G27" s="83" t="s">
        <v>158</v>
      </c>
      <c r="H27" s="83" t="s">
        <v>175</v>
      </c>
      <c r="I27" s="83" t="s">
        <v>952</v>
      </c>
      <c r="J27" s="166">
        <v>60</v>
      </c>
      <c r="K27" s="164">
        <v>60</v>
      </c>
      <c r="L27" s="83" t="s">
        <v>177</v>
      </c>
      <c r="M27" s="83" t="s">
        <v>162</v>
      </c>
      <c r="N27" s="164">
        <f t="shared" si="0"/>
        <v>100</v>
      </c>
      <c r="O27" s="164">
        <v>60</v>
      </c>
      <c r="P27" s="83" t="s">
        <v>942</v>
      </c>
      <c r="Q27" s="83" t="s">
        <v>953</v>
      </c>
      <c r="R27" s="161"/>
    </row>
    <row r="28" spans="1:18" ht="150" customHeight="1">
      <c r="A28" s="190">
        <v>1</v>
      </c>
      <c r="B28" s="1046" t="s">
        <v>195</v>
      </c>
      <c r="C28" s="1046"/>
      <c r="D28" s="83" t="s">
        <v>954</v>
      </c>
      <c r="E28" s="83" t="s">
        <v>955</v>
      </c>
      <c r="F28" s="83" t="s">
        <v>956</v>
      </c>
      <c r="G28" s="83" t="s">
        <v>158</v>
      </c>
      <c r="H28" s="83" t="s">
        <v>175</v>
      </c>
      <c r="I28" s="83" t="s">
        <v>957</v>
      </c>
      <c r="J28" s="166">
        <v>150</v>
      </c>
      <c r="K28" s="164">
        <v>150</v>
      </c>
      <c r="L28" s="83" t="s">
        <v>177</v>
      </c>
      <c r="M28" s="83" t="s">
        <v>162</v>
      </c>
      <c r="N28" s="164">
        <f t="shared" si="0"/>
        <v>100</v>
      </c>
      <c r="O28" s="164">
        <v>150</v>
      </c>
      <c r="P28" s="83" t="s">
        <v>942</v>
      </c>
      <c r="Q28" s="83" t="s">
        <v>958</v>
      </c>
      <c r="R28" s="161"/>
    </row>
    <row r="29" spans="1:18" ht="150" customHeight="1">
      <c r="A29" s="190">
        <v>1</v>
      </c>
      <c r="B29" s="1046" t="s">
        <v>550</v>
      </c>
      <c r="C29" s="1046"/>
      <c r="D29" s="83" t="s">
        <v>959</v>
      </c>
      <c r="E29" s="83" t="s">
        <v>960</v>
      </c>
      <c r="F29" s="83" t="s">
        <v>961</v>
      </c>
      <c r="G29" s="83" t="s">
        <v>158</v>
      </c>
      <c r="H29" s="83" t="s">
        <v>175</v>
      </c>
      <c r="I29" s="83" t="s">
        <v>952</v>
      </c>
      <c r="J29" s="166">
        <v>110</v>
      </c>
      <c r="K29" s="164">
        <v>110</v>
      </c>
      <c r="L29" s="83" t="s">
        <v>177</v>
      </c>
      <c r="M29" s="83" t="s">
        <v>162</v>
      </c>
      <c r="N29" s="164">
        <f t="shared" si="0"/>
        <v>100</v>
      </c>
      <c r="O29" s="164">
        <v>110</v>
      </c>
      <c r="P29" s="83" t="s">
        <v>942</v>
      </c>
      <c r="Q29" s="83" t="s">
        <v>962</v>
      </c>
      <c r="R29" s="161"/>
    </row>
    <row r="30" spans="1:18" ht="150" customHeight="1">
      <c r="A30" s="190">
        <v>1</v>
      </c>
      <c r="B30" s="1046" t="s">
        <v>201</v>
      </c>
      <c r="C30" s="1046"/>
      <c r="D30" s="83" t="s">
        <v>963</v>
      </c>
      <c r="E30" s="83" t="s">
        <v>964</v>
      </c>
      <c r="F30" s="83" t="s">
        <v>965</v>
      </c>
      <c r="G30" s="83" t="s">
        <v>158</v>
      </c>
      <c r="H30" s="83" t="s">
        <v>175</v>
      </c>
      <c r="I30" s="83" t="s">
        <v>966</v>
      </c>
      <c r="J30" s="166">
        <v>240</v>
      </c>
      <c r="K30" s="164">
        <v>240</v>
      </c>
      <c r="L30" s="83" t="s">
        <v>177</v>
      </c>
      <c r="M30" s="83" t="s">
        <v>162</v>
      </c>
      <c r="N30" s="164">
        <f t="shared" si="0"/>
        <v>100</v>
      </c>
      <c r="O30" s="164">
        <v>240</v>
      </c>
      <c r="P30" s="83" t="s">
        <v>942</v>
      </c>
      <c r="Q30" s="83" t="s">
        <v>967</v>
      </c>
      <c r="R30" s="161"/>
    </row>
    <row r="31" spans="1:18" ht="150" customHeight="1">
      <c r="A31" s="190">
        <v>1</v>
      </c>
      <c r="B31" s="1060" t="s">
        <v>968</v>
      </c>
      <c r="C31" s="1061"/>
      <c r="D31" s="83" t="s">
        <v>969</v>
      </c>
      <c r="E31" s="83" t="s">
        <v>970</v>
      </c>
      <c r="F31" s="83" t="s">
        <v>971</v>
      </c>
      <c r="G31" s="83" t="s">
        <v>158</v>
      </c>
      <c r="H31" s="83" t="s">
        <v>175</v>
      </c>
      <c r="I31" s="83" t="s">
        <v>952</v>
      </c>
      <c r="J31" s="166">
        <v>30</v>
      </c>
      <c r="K31" s="164">
        <v>30</v>
      </c>
      <c r="L31" s="83" t="s">
        <v>177</v>
      </c>
      <c r="M31" s="83" t="s">
        <v>162</v>
      </c>
      <c r="N31" s="164">
        <f t="shared" si="0"/>
        <v>100</v>
      </c>
      <c r="O31" s="164">
        <v>30</v>
      </c>
      <c r="P31" s="83" t="s">
        <v>942</v>
      </c>
      <c r="Q31" s="83" t="s">
        <v>962</v>
      </c>
      <c r="R31" s="161"/>
    </row>
    <row r="32" spans="1:18" ht="150" customHeight="1">
      <c r="A32" s="190">
        <v>1</v>
      </c>
      <c r="B32" s="1046" t="s">
        <v>972</v>
      </c>
      <c r="C32" s="1046"/>
      <c r="D32" s="83" t="s">
        <v>973</v>
      </c>
      <c r="E32" s="83" t="s">
        <v>974</v>
      </c>
      <c r="F32" s="83" t="s">
        <v>975</v>
      </c>
      <c r="G32" s="83" t="s">
        <v>158</v>
      </c>
      <c r="H32" s="83" t="s">
        <v>175</v>
      </c>
      <c r="I32" s="83" t="s">
        <v>976</v>
      </c>
      <c r="J32" s="166">
        <v>25</v>
      </c>
      <c r="K32" s="164">
        <v>25</v>
      </c>
      <c r="L32" s="83" t="s">
        <v>177</v>
      </c>
      <c r="M32" s="83" t="s">
        <v>162</v>
      </c>
      <c r="N32" s="164">
        <v>100</v>
      </c>
      <c r="O32" s="164">
        <v>30</v>
      </c>
      <c r="P32" s="83" t="s">
        <v>942</v>
      </c>
      <c r="Q32" s="83" t="s">
        <v>977</v>
      </c>
      <c r="R32" s="161" t="s">
        <v>944</v>
      </c>
    </row>
    <row r="33" spans="1:18" ht="150" customHeight="1">
      <c r="A33" s="190">
        <v>1</v>
      </c>
      <c r="B33" s="1046" t="s">
        <v>978</v>
      </c>
      <c r="C33" s="1046"/>
      <c r="D33" s="184" t="s">
        <v>979</v>
      </c>
      <c r="E33" s="184" t="s">
        <v>980</v>
      </c>
      <c r="F33" s="184" t="s">
        <v>981</v>
      </c>
      <c r="G33" s="184" t="s">
        <v>158</v>
      </c>
      <c r="H33" s="184" t="s">
        <v>175</v>
      </c>
      <c r="I33" s="184" t="s">
        <v>982</v>
      </c>
      <c r="J33" s="187">
        <v>130</v>
      </c>
      <c r="K33" s="185">
        <v>130</v>
      </c>
      <c r="L33" s="184" t="s">
        <v>476</v>
      </c>
      <c r="M33" s="184" t="s">
        <v>162</v>
      </c>
      <c r="N33" s="185">
        <v>100</v>
      </c>
      <c r="O33" s="185">
        <v>130</v>
      </c>
      <c r="P33" s="184" t="s">
        <v>942</v>
      </c>
      <c r="Q33" s="184" t="s">
        <v>977</v>
      </c>
      <c r="R33" s="199"/>
    </row>
    <row r="34" spans="1:18" ht="150" customHeight="1">
      <c r="A34" s="190">
        <v>1</v>
      </c>
      <c r="B34" s="1046" t="s">
        <v>983</v>
      </c>
      <c r="C34" s="1046"/>
      <c r="D34" s="184" t="s">
        <v>984</v>
      </c>
      <c r="E34" s="184" t="s">
        <v>985</v>
      </c>
      <c r="F34" s="184" t="s">
        <v>986</v>
      </c>
      <c r="G34" s="184" t="s">
        <v>158</v>
      </c>
      <c r="H34" s="184" t="s">
        <v>175</v>
      </c>
      <c r="I34" s="184" t="s">
        <v>987</v>
      </c>
      <c r="J34" s="187">
        <v>80</v>
      </c>
      <c r="K34" s="185">
        <v>80</v>
      </c>
      <c r="L34" s="184" t="s">
        <v>161</v>
      </c>
      <c r="M34" s="184" t="s">
        <v>162</v>
      </c>
      <c r="N34" s="185">
        <v>100</v>
      </c>
      <c r="O34" s="185">
        <v>80</v>
      </c>
      <c r="P34" s="184" t="s">
        <v>942</v>
      </c>
      <c r="Q34" s="184" t="s">
        <v>988</v>
      </c>
      <c r="R34" s="199"/>
    </row>
    <row r="35" spans="1:18" ht="150" customHeight="1">
      <c r="A35" s="190">
        <v>1</v>
      </c>
      <c r="B35" s="1046" t="s">
        <v>989</v>
      </c>
      <c r="C35" s="1046"/>
      <c r="D35" s="83" t="s">
        <v>990</v>
      </c>
      <c r="E35" s="83" t="s">
        <v>991</v>
      </c>
      <c r="F35" s="83" t="s">
        <v>992</v>
      </c>
      <c r="G35" s="83" t="s">
        <v>158</v>
      </c>
      <c r="H35" s="83" t="s">
        <v>175</v>
      </c>
      <c r="I35" s="83" t="s">
        <v>993</v>
      </c>
      <c r="J35" s="198">
        <v>12</v>
      </c>
      <c r="K35" s="85">
        <v>12</v>
      </c>
      <c r="L35" s="83" t="s">
        <v>476</v>
      </c>
      <c r="M35" s="83" t="s">
        <v>162</v>
      </c>
      <c r="N35" s="85">
        <f t="shared" ref="N35:N38" si="1">(J35/K35)*100</f>
        <v>100</v>
      </c>
      <c r="O35" s="85">
        <v>9</v>
      </c>
      <c r="P35" s="149" t="s">
        <v>936</v>
      </c>
      <c r="Q35" s="83" t="s">
        <v>994</v>
      </c>
      <c r="R35" s="161"/>
    </row>
    <row r="36" spans="1:18" ht="150" customHeight="1">
      <c r="A36" s="190">
        <v>1</v>
      </c>
      <c r="B36" s="1046" t="s">
        <v>207</v>
      </c>
      <c r="C36" s="1046"/>
      <c r="D36" s="83" t="s">
        <v>995</v>
      </c>
      <c r="E36" s="83" t="s">
        <v>996</v>
      </c>
      <c r="F36" s="83" t="s">
        <v>997</v>
      </c>
      <c r="G36" s="83" t="s">
        <v>158</v>
      </c>
      <c r="H36" s="83" t="s">
        <v>175</v>
      </c>
      <c r="I36" s="83" t="s">
        <v>998</v>
      </c>
      <c r="J36" s="166">
        <v>1200</v>
      </c>
      <c r="K36" s="164">
        <v>1200</v>
      </c>
      <c r="L36" s="83" t="s">
        <v>177</v>
      </c>
      <c r="M36" s="83" t="s">
        <v>162</v>
      </c>
      <c r="N36" s="164">
        <f>(J36/K36)*100</f>
        <v>100</v>
      </c>
      <c r="O36" s="164">
        <v>1080</v>
      </c>
      <c r="P36" s="83" t="s">
        <v>936</v>
      </c>
      <c r="Q36" s="83" t="s">
        <v>999</v>
      </c>
      <c r="R36" s="200" t="s">
        <v>180</v>
      </c>
    </row>
    <row r="37" spans="1:18" ht="150" customHeight="1">
      <c r="A37" s="190">
        <v>1</v>
      </c>
      <c r="B37" s="1046" t="s">
        <v>214</v>
      </c>
      <c r="C37" s="1046"/>
      <c r="D37" s="83" t="s">
        <v>1000</v>
      </c>
      <c r="E37" s="83" t="s">
        <v>1001</v>
      </c>
      <c r="F37" s="83" t="s">
        <v>1002</v>
      </c>
      <c r="G37" s="83" t="s">
        <v>158</v>
      </c>
      <c r="H37" s="83" t="s">
        <v>175</v>
      </c>
      <c r="I37" s="83" t="s">
        <v>265</v>
      </c>
      <c r="J37" s="166">
        <v>150</v>
      </c>
      <c r="K37" s="164">
        <v>150</v>
      </c>
      <c r="L37" s="83" t="s">
        <v>177</v>
      </c>
      <c r="M37" s="83" t="s">
        <v>162</v>
      </c>
      <c r="N37" s="164">
        <f t="shared" si="1"/>
        <v>100</v>
      </c>
      <c r="O37" s="164">
        <v>160</v>
      </c>
      <c r="P37" s="83" t="s">
        <v>936</v>
      </c>
      <c r="Q37" s="83" t="s">
        <v>1003</v>
      </c>
      <c r="R37" s="200"/>
    </row>
    <row r="38" spans="1:18" ht="150" customHeight="1">
      <c r="A38" s="190">
        <v>1</v>
      </c>
      <c r="B38" s="1046" t="s">
        <v>220</v>
      </c>
      <c r="C38" s="1046"/>
      <c r="D38" s="83" t="s">
        <v>1004</v>
      </c>
      <c r="E38" s="83" t="s">
        <v>1005</v>
      </c>
      <c r="F38" s="83" t="s">
        <v>1006</v>
      </c>
      <c r="G38" s="83" t="s">
        <v>158</v>
      </c>
      <c r="H38" s="83" t="s">
        <v>175</v>
      </c>
      <c r="I38" s="149" t="s">
        <v>1007</v>
      </c>
      <c r="J38" s="201">
        <v>5000</v>
      </c>
      <c r="K38" s="201">
        <v>5000</v>
      </c>
      <c r="L38" s="83" t="s">
        <v>177</v>
      </c>
      <c r="M38" s="83" t="s">
        <v>162</v>
      </c>
      <c r="N38" s="164">
        <f t="shared" si="1"/>
        <v>100</v>
      </c>
      <c r="O38" s="201">
        <v>4500</v>
      </c>
      <c r="P38" s="83" t="s">
        <v>936</v>
      </c>
      <c r="Q38" s="83" t="s">
        <v>1008</v>
      </c>
      <c r="R38" s="202"/>
    </row>
    <row r="39" spans="1:18" ht="150" customHeight="1">
      <c r="A39" s="190">
        <v>1</v>
      </c>
      <c r="B39" s="1046" t="s">
        <v>226</v>
      </c>
      <c r="C39" s="1046"/>
      <c r="D39" s="184" t="s">
        <v>1009</v>
      </c>
      <c r="E39" s="184" t="s">
        <v>1010</v>
      </c>
      <c r="F39" s="184" t="s">
        <v>1011</v>
      </c>
      <c r="G39" s="184" t="s">
        <v>158</v>
      </c>
      <c r="H39" s="184" t="s">
        <v>175</v>
      </c>
      <c r="I39" s="184" t="s">
        <v>1012</v>
      </c>
      <c r="J39" s="187">
        <v>600</v>
      </c>
      <c r="K39" s="203">
        <v>600</v>
      </c>
      <c r="L39" s="204" t="s">
        <v>177</v>
      </c>
      <c r="M39" s="205" t="s">
        <v>162</v>
      </c>
      <c r="N39" s="185">
        <v>100</v>
      </c>
      <c r="O39" s="203">
        <v>270</v>
      </c>
      <c r="P39" s="184" t="s">
        <v>936</v>
      </c>
      <c r="Q39" s="184" t="s">
        <v>1008</v>
      </c>
      <c r="R39" s="206"/>
    </row>
    <row r="40" spans="1:18" ht="150" customHeight="1">
      <c r="A40" s="190">
        <v>1</v>
      </c>
      <c r="B40" s="1046" t="s">
        <v>233</v>
      </c>
      <c r="C40" s="1046"/>
      <c r="D40" s="83" t="s">
        <v>1013</v>
      </c>
      <c r="E40" s="83" t="s">
        <v>1014</v>
      </c>
      <c r="F40" s="83" t="s">
        <v>1015</v>
      </c>
      <c r="G40" s="83" t="s">
        <v>158</v>
      </c>
      <c r="H40" s="83" t="s">
        <v>175</v>
      </c>
      <c r="I40" s="111" t="s">
        <v>1016</v>
      </c>
      <c r="J40" s="166">
        <v>50</v>
      </c>
      <c r="K40" s="201">
        <v>50</v>
      </c>
      <c r="L40" s="83" t="s">
        <v>169</v>
      </c>
      <c r="M40" s="148" t="s">
        <v>162</v>
      </c>
      <c r="N40" s="164">
        <f t="shared" ref="N40:N56" si="2">(J40/K40)*100</f>
        <v>100</v>
      </c>
      <c r="O40" s="201">
        <v>50</v>
      </c>
      <c r="P40" s="83" t="s">
        <v>788</v>
      </c>
      <c r="Q40" s="83" t="s">
        <v>1017</v>
      </c>
      <c r="R40" s="202" t="s">
        <v>836</v>
      </c>
    </row>
    <row r="41" spans="1:18" ht="150" customHeight="1">
      <c r="A41" s="190">
        <v>1</v>
      </c>
      <c r="B41" s="1046" t="s">
        <v>239</v>
      </c>
      <c r="C41" s="1046"/>
      <c r="D41" s="83" t="s">
        <v>1018</v>
      </c>
      <c r="E41" s="83" t="s">
        <v>1019</v>
      </c>
      <c r="F41" s="83" t="s">
        <v>1020</v>
      </c>
      <c r="G41" s="83" t="s">
        <v>158</v>
      </c>
      <c r="H41" s="83" t="s">
        <v>175</v>
      </c>
      <c r="I41" s="111" t="s">
        <v>1021</v>
      </c>
      <c r="J41" s="166">
        <v>8</v>
      </c>
      <c r="K41" s="201">
        <v>8</v>
      </c>
      <c r="L41" s="83" t="s">
        <v>169</v>
      </c>
      <c r="M41" s="148" t="s">
        <v>162</v>
      </c>
      <c r="N41" s="164">
        <f t="shared" si="2"/>
        <v>100</v>
      </c>
      <c r="O41" s="201">
        <v>8</v>
      </c>
      <c r="P41" s="83" t="s">
        <v>788</v>
      </c>
      <c r="Q41" s="83" t="s">
        <v>1022</v>
      </c>
      <c r="R41" s="202"/>
    </row>
    <row r="42" spans="1:18" ht="150" customHeight="1">
      <c r="A42" s="190">
        <v>1</v>
      </c>
      <c r="B42" s="1046" t="s">
        <v>245</v>
      </c>
      <c r="C42" s="1046"/>
      <c r="D42" s="83" t="s">
        <v>1023</v>
      </c>
      <c r="E42" s="83" t="s">
        <v>1024</v>
      </c>
      <c r="F42" s="83" t="s">
        <v>1025</v>
      </c>
      <c r="G42" s="83" t="s">
        <v>158</v>
      </c>
      <c r="H42" s="83" t="s">
        <v>175</v>
      </c>
      <c r="I42" s="111" t="s">
        <v>1016</v>
      </c>
      <c r="J42" s="166">
        <v>9</v>
      </c>
      <c r="K42" s="201">
        <v>9</v>
      </c>
      <c r="L42" s="83" t="s">
        <v>169</v>
      </c>
      <c r="M42" s="148" t="s">
        <v>162</v>
      </c>
      <c r="N42" s="164">
        <f t="shared" si="2"/>
        <v>100</v>
      </c>
      <c r="O42" s="201">
        <v>9</v>
      </c>
      <c r="P42" s="83" t="s">
        <v>788</v>
      </c>
      <c r="Q42" s="83" t="s">
        <v>1017</v>
      </c>
      <c r="R42" s="202"/>
    </row>
    <row r="43" spans="1:18" ht="150" customHeight="1">
      <c r="A43" s="190">
        <v>1</v>
      </c>
      <c r="B43" s="1046" t="s">
        <v>618</v>
      </c>
      <c r="C43" s="1046"/>
      <c r="D43" s="83" t="s">
        <v>1026</v>
      </c>
      <c r="E43" s="83" t="s">
        <v>1027</v>
      </c>
      <c r="F43" s="83" t="s">
        <v>1028</v>
      </c>
      <c r="G43" s="83" t="s">
        <v>158</v>
      </c>
      <c r="H43" s="83" t="s">
        <v>175</v>
      </c>
      <c r="I43" s="207" t="s">
        <v>1029</v>
      </c>
      <c r="J43" s="198">
        <v>650</v>
      </c>
      <c r="K43" s="208">
        <v>650</v>
      </c>
      <c r="L43" s="83" t="s">
        <v>177</v>
      </c>
      <c r="M43" s="148" t="s">
        <v>162</v>
      </c>
      <c r="N43" s="85">
        <f t="shared" si="2"/>
        <v>100</v>
      </c>
      <c r="O43" s="208">
        <v>716</v>
      </c>
      <c r="P43" s="83" t="s">
        <v>936</v>
      </c>
      <c r="Q43" s="83" t="s">
        <v>1030</v>
      </c>
      <c r="R43" s="202" t="s">
        <v>944</v>
      </c>
    </row>
    <row r="44" spans="1:18" ht="150" customHeight="1">
      <c r="A44" s="190">
        <v>1</v>
      </c>
      <c r="B44" s="1046" t="s">
        <v>261</v>
      </c>
      <c r="C44" s="1046"/>
      <c r="D44" s="83" t="s">
        <v>1031</v>
      </c>
      <c r="E44" s="83" t="s">
        <v>1032</v>
      </c>
      <c r="F44" s="83" t="s">
        <v>1033</v>
      </c>
      <c r="G44" s="83" t="s">
        <v>158</v>
      </c>
      <c r="H44" s="83" t="s">
        <v>175</v>
      </c>
      <c r="I44" s="83" t="s">
        <v>1034</v>
      </c>
      <c r="J44" s="198">
        <v>500</v>
      </c>
      <c r="K44" s="208">
        <v>500</v>
      </c>
      <c r="L44" s="83" t="s">
        <v>177</v>
      </c>
      <c r="M44" s="83" t="s">
        <v>162</v>
      </c>
      <c r="N44" s="85">
        <f t="shared" si="2"/>
        <v>100</v>
      </c>
      <c r="O44" s="208">
        <v>264</v>
      </c>
      <c r="P44" s="83" t="s">
        <v>1035</v>
      </c>
      <c r="Q44" s="83" t="s">
        <v>1036</v>
      </c>
      <c r="R44" s="202"/>
    </row>
    <row r="45" spans="1:18" ht="150" customHeight="1">
      <c r="A45" s="190">
        <v>1</v>
      </c>
      <c r="B45" s="1046" t="s">
        <v>267</v>
      </c>
      <c r="C45" s="1046"/>
      <c r="D45" s="83" t="s">
        <v>1037</v>
      </c>
      <c r="E45" s="83" t="s">
        <v>1038</v>
      </c>
      <c r="F45" s="83" t="s">
        <v>1039</v>
      </c>
      <c r="G45" s="83" t="s">
        <v>158</v>
      </c>
      <c r="H45" s="83" t="s">
        <v>175</v>
      </c>
      <c r="I45" s="83" t="s">
        <v>1040</v>
      </c>
      <c r="J45" s="208">
        <v>40000000</v>
      </c>
      <c r="K45" s="208">
        <v>40000000</v>
      </c>
      <c r="L45" s="83" t="s">
        <v>476</v>
      </c>
      <c r="M45" s="83" t="s">
        <v>162</v>
      </c>
      <c r="N45" s="85">
        <f t="shared" si="2"/>
        <v>100</v>
      </c>
      <c r="O45" s="208">
        <v>51794135</v>
      </c>
      <c r="P45" s="83" t="s">
        <v>936</v>
      </c>
      <c r="Q45" s="83" t="s">
        <v>1041</v>
      </c>
      <c r="R45" s="202"/>
    </row>
    <row r="46" spans="1:18" ht="150" customHeight="1">
      <c r="A46" s="190">
        <v>1</v>
      </c>
      <c r="B46" s="1046" t="s">
        <v>273</v>
      </c>
      <c r="C46" s="1046"/>
      <c r="D46" s="83" t="s">
        <v>1042</v>
      </c>
      <c r="E46" s="83" t="s">
        <v>1043</v>
      </c>
      <c r="F46" s="83" t="s">
        <v>1044</v>
      </c>
      <c r="G46" s="83" t="s">
        <v>158</v>
      </c>
      <c r="H46" s="83" t="s">
        <v>175</v>
      </c>
      <c r="I46" s="83" t="s">
        <v>1045</v>
      </c>
      <c r="J46" s="164">
        <v>3000</v>
      </c>
      <c r="K46" s="201">
        <v>3000</v>
      </c>
      <c r="L46" s="83" t="s">
        <v>177</v>
      </c>
      <c r="M46" s="83" t="s">
        <v>162</v>
      </c>
      <c r="N46" s="85">
        <f t="shared" si="2"/>
        <v>100</v>
      </c>
      <c r="O46" s="201">
        <v>3000</v>
      </c>
      <c r="P46" s="83" t="s">
        <v>1046</v>
      </c>
      <c r="Q46" s="83" t="s">
        <v>1047</v>
      </c>
      <c r="R46" s="202" t="s">
        <v>180</v>
      </c>
    </row>
    <row r="47" spans="1:18" ht="150" customHeight="1">
      <c r="A47" s="190">
        <v>1</v>
      </c>
      <c r="B47" s="1046" t="s">
        <v>280</v>
      </c>
      <c r="C47" s="1046"/>
      <c r="D47" s="83" t="s">
        <v>1048</v>
      </c>
      <c r="E47" s="83" t="s">
        <v>1049</v>
      </c>
      <c r="F47" s="83" t="s">
        <v>1050</v>
      </c>
      <c r="G47" s="83" t="s">
        <v>158</v>
      </c>
      <c r="H47" s="83" t="s">
        <v>175</v>
      </c>
      <c r="I47" s="83" t="s">
        <v>1051</v>
      </c>
      <c r="J47" s="198">
        <v>4</v>
      </c>
      <c r="K47" s="208">
        <v>4</v>
      </c>
      <c r="L47" s="83" t="s">
        <v>177</v>
      </c>
      <c r="M47" s="83" t="s">
        <v>162</v>
      </c>
      <c r="N47" s="85">
        <f t="shared" si="2"/>
        <v>100</v>
      </c>
      <c r="O47" s="208">
        <v>3</v>
      </c>
      <c r="P47" s="83" t="s">
        <v>1046</v>
      </c>
      <c r="Q47" s="83" t="s">
        <v>1052</v>
      </c>
      <c r="R47" s="202"/>
    </row>
    <row r="48" spans="1:18" ht="150" customHeight="1">
      <c r="A48" s="190">
        <v>1</v>
      </c>
      <c r="B48" s="1046" t="s">
        <v>286</v>
      </c>
      <c r="C48" s="1046"/>
      <c r="D48" s="83" t="s">
        <v>1053</v>
      </c>
      <c r="E48" s="83" t="s">
        <v>1054</v>
      </c>
      <c r="F48" s="83" t="s">
        <v>1055</v>
      </c>
      <c r="G48" s="83" t="s">
        <v>158</v>
      </c>
      <c r="H48" s="83" t="s">
        <v>175</v>
      </c>
      <c r="I48" s="83" t="s">
        <v>1056</v>
      </c>
      <c r="J48" s="198">
        <v>2</v>
      </c>
      <c r="K48" s="208">
        <v>2</v>
      </c>
      <c r="L48" s="83" t="s">
        <v>177</v>
      </c>
      <c r="M48" s="83" t="s">
        <v>162</v>
      </c>
      <c r="N48" s="85">
        <f t="shared" si="2"/>
        <v>100</v>
      </c>
      <c r="O48" s="208">
        <v>1</v>
      </c>
      <c r="P48" s="83" t="s">
        <v>1046</v>
      </c>
      <c r="Q48" s="83" t="s">
        <v>1057</v>
      </c>
      <c r="R48" s="202"/>
    </row>
    <row r="49" spans="1:18" ht="150" customHeight="1">
      <c r="A49" s="190">
        <v>1</v>
      </c>
      <c r="B49" s="1046" t="s">
        <v>292</v>
      </c>
      <c r="C49" s="1046"/>
      <c r="D49" s="83" t="s">
        <v>1058</v>
      </c>
      <c r="E49" s="83" t="s">
        <v>1059</v>
      </c>
      <c r="F49" s="83" t="s">
        <v>1060</v>
      </c>
      <c r="G49" s="83" t="s">
        <v>158</v>
      </c>
      <c r="H49" s="83" t="s">
        <v>175</v>
      </c>
      <c r="I49" s="83" t="s">
        <v>1061</v>
      </c>
      <c r="J49" s="166">
        <v>2200</v>
      </c>
      <c r="K49" s="201">
        <v>2200</v>
      </c>
      <c r="L49" s="83" t="s">
        <v>177</v>
      </c>
      <c r="M49" s="83" t="s">
        <v>162</v>
      </c>
      <c r="N49" s="85">
        <f t="shared" si="2"/>
        <v>100</v>
      </c>
      <c r="O49" s="208">
        <v>1937</v>
      </c>
      <c r="P49" s="83" t="s">
        <v>1046</v>
      </c>
      <c r="Q49" s="83" t="s">
        <v>1062</v>
      </c>
      <c r="R49" s="202"/>
    </row>
    <row r="50" spans="1:18" ht="150" customHeight="1">
      <c r="A50" s="190">
        <v>1</v>
      </c>
      <c r="B50" s="1046" t="s">
        <v>1063</v>
      </c>
      <c r="C50" s="1046"/>
      <c r="D50" s="83" t="s">
        <v>1064</v>
      </c>
      <c r="E50" s="83" t="s">
        <v>1065</v>
      </c>
      <c r="F50" s="83" t="s">
        <v>1066</v>
      </c>
      <c r="G50" s="83" t="s">
        <v>158</v>
      </c>
      <c r="H50" s="83" t="s">
        <v>175</v>
      </c>
      <c r="I50" s="83" t="s">
        <v>1067</v>
      </c>
      <c r="J50" s="198">
        <v>1500000</v>
      </c>
      <c r="K50" s="208">
        <v>1500000</v>
      </c>
      <c r="L50" s="83" t="s">
        <v>177</v>
      </c>
      <c r="M50" s="83" t="s">
        <v>162</v>
      </c>
      <c r="N50" s="85">
        <f t="shared" si="2"/>
        <v>100</v>
      </c>
      <c r="O50" s="208">
        <v>1561000</v>
      </c>
      <c r="P50" s="83" t="s">
        <v>1046</v>
      </c>
      <c r="Q50" s="83" t="s">
        <v>1068</v>
      </c>
      <c r="R50" s="202"/>
    </row>
    <row r="51" spans="1:18" ht="159.75" customHeight="1">
      <c r="A51" s="190">
        <v>1</v>
      </c>
      <c r="B51" s="1046" t="s">
        <v>1069</v>
      </c>
      <c r="C51" s="1046"/>
      <c r="D51" s="83" t="s">
        <v>1070</v>
      </c>
      <c r="E51" s="83" t="s">
        <v>1071</v>
      </c>
      <c r="F51" s="83" t="s">
        <v>1072</v>
      </c>
      <c r="G51" s="83" t="s">
        <v>158</v>
      </c>
      <c r="H51" s="83" t="s">
        <v>175</v>
      </c>
      <c r="I51" s="83" t="s">
        <v>1073</v>
      </c>
      <c r="J51" s="166">
        <v>60</v>
      </c>
      <c r="K51" s="201">
        <v>60</v>
      </c>
      <c r="L51" s="83" t="s">
        <v>177</v>
      </c>
      <c r="M51" s="83" t="s">
        <v>162</v>
      </c>
      <c r="N51" s="85">
        <f t="shared" si="2"/>
        <v>100</v>
      </c>
      <c r="O51" s="201">
        <v>55</v>
      </c>
      <c r="P51" s="83" t="s">
        <v>1046</v>
      </c>
      <c r="Q51" s="83" t="s">
        <v>1074</v>
      </c>
      <c r="R51" s="202"/>
    </row>
    <row r="52" spans="1:18" ht="150" customHeight="1">
      <c r="A52" s="190">
        <v>1</v>
      </c>
      <c r="B52" s="1046" t="s">
        <v>1075</v>
      </c>
      <c r="C52" s="1046"/>
      <c r="D52" s="83" t="s">
        <v>1076</v>
      </c>
      <c r="E52" s="83" t="s">
        <v>1077</v>
      </c>
      <c r="F52" s="83" t="s">
        <v>1078</v>
      </c>
      <c r="G52" s="83" t="s">
        <v>158</v>
      </c>
      <c r="H52" s="83" t="s">
        <v>175</v>
      </c>
      <c r="I52" s="83" t="s">
        <v>1079</v>
      </c>
      <c r="J52" s="198">
        <v>50</v>
      </c>
      <c r="K52" s="208">
        <v>50</v>
      </c>
      <c r="L52" s="83" t="s">
        <v>177</v>
      </c>
      <c r="M52" s="83" t="s">
        <v>162</v>
      </c>
      <c r="N52" s="85">
        <f t="shared" si="2"/>
        <v>100</v>
      </c>
      <c r="O52" s="208">
        <v>1</v>
      </c>
      <c r="P52" s="83" t="s">
        <v>1046</v>
      </c>
      <c r="Q52" s="83" t="s">
        <v>1080</v>
      </c>
      <c r="R52" s="202"/>
    </row>
    <row r="53" spans="1:18" ht="150" customHeight="1">
      <c r="A53" s="190">
        <v>1</v>
      </c>
      <c r="B53" s="1046" t="s">
        <v>1081</v>
      </c>
      <c r="C53" s="1046"/>
      <c r="D53" s="83" t="s">
        <v>1082</v>
      </c>
      <c r="E53" s="83" t="s">
        <v>1083</v>
      </c>
      <c r="F53" s="83" t="s">
        <v>1084</v>
      </c>
      <c r="G53" s="83" t="s">
        <v>158</v>
      </c>
      <c r="H53" s="83" t="s">
        <v>175</v>
      </c>
      <c r="I53" s="83" t="s">
        <v>1085</v>
      </c>
      <c r="J53" s="166">
        <v>700</v>
      </c>
      <c r="K53" s="201">
        <v>700</v>
      </c>
      <c r="L53" s="83" t="s">
        <v>177</v>
      </c>
      <c r="M53" s="83" t="s">
        <v>162</v>
      </c>
      <c r="N53" s="85">
        <f t="shared" si="2"/>
        <v>100</v>
      </c>
      <c r="O53" s="201">
        <v>400</v>
      </c>
      <c r="P53" s="83" t="s">
        <v>1046</v>
      </c>
      <c r="Q53" s="209" t="s">
        <v>1086</v>
      </c>
      <c r="R53" s="202"/>
    </row>
    <row r="54" spans="1:18" ht="150" customHeight="1">
      <c r="A54" s="190">
        <v>1</v>
      </c>
      <c r="B54" s="1046" t="s">
        <v>1087</v>
      </c>
      <c r="C54" s="1046"/>
      <c r="D54" s="83" t="s">
        <v>1088</v>
      </c>
      <c r="E54" s="83" t="s">
        <v>1089</v>
      </c>
      <c r="F54" s="83" t="s">
        <v>1090</v>
      </c>
      <c r="G54" s="83" t="s">
        <v>158</v>
      </c>
      <c r="H54" s="83" t="s">
        <v>175</v>
      </c>
      <c r="I54" s="83" t="s">
        <v>1091</v>
      </c>
      <c r="J54" s="198">
        <v>2</v>
      </c>
      <c r="K54" s="208">
        <v>2</v>
      </c>
      <c r="L54" s="83" t="s">
        <v>177</v>
      </c>
      <c r="M54" s="83" t="s">
        <v>162</v>
      </c>
      <c r="N54" s="85">
        <f t="shared" si="2"/>
        <v>100</v>
      </c>
      <c r="O54" s="85">
        <v>2</v>
      </c>
      <c r="P54" s="83" t="s">
        <v>1046</v>
      </c>
      <c r="Q54" s="83" t="s">
        <v>1092</v>
      </c>
      <c r="R54" s="200"/>
    </row>
    <row r="55" spans="1:18" ht="150" customHeight="1">
      <c r="A55" s="190">
        <v>1</v>
      </c>
      <c r="B55" s="1046" t="s">
        <v>1093</v>
      </c>
      <c r="C55" s="1046"/>
      <c r="D55" s="83" t="s">
        <v>1094</v>
      </c>
      <c r="E55" s="83" t="s">
        <v>1095</v>
      </c>
      <c r="F55" s="83" t="s">
        <v>1096</v>
      </c>
      <c r="G55" s="83" t="s">
        <v>158</v>
      </c>
      <c r="H55" s="83" t="s">
        <v>175</v>
      </c>
      <c r="I55" s="83" t="s">
        <v>1097</v>
      </c>
      <c r="J55" s="198">
        <v>10</v>
      </c>
      <c r="K55" s="208">
        <v>10</v>
      </c>
      <c r="L55" s="83" t="s">
        <v>177</v>
      </c>
      <c r="M55" s="83" t="s">
        <v>162</v>
      </c>
      <c r="N55" s="85">
        <f t="shared" si="2"/>
        <v>100</v>
      </c>
      <c r="O55" s="85">
        <v>5</v>
      </c>
      <c r="P55" s="83" t="s">
        <v>1046</v>
      </c>
      <c r="Q55" s="83" t="s">
        <v>1098</v>
      </c>
      <c r="R55" s="200"/>
    </row>
    <row r="56" spans="1:18" ht="150" customHeight="1">
      <c r="A56" s="190">
        <v>1</v>
      </c>
      <c r="B56" s="1046" t="s">
        <v>1099</v>
      </c>
      <c r="C56" s="1046"/>
      <c r="D56" s="83" t="s">
        <v>1100</v>
      </c>
      <c r="E56" s="83" t="s">
        <v>1101</v>
      </c>
      <c r="F56" s="83" t="s">
        <v>1102</v>
      </c>
      <c r="G56" s="83" t="s">
        <v>158</v>
      </c>
      <c r="H56" s="83" t="s">
        <v>175</v>
      </c>
      <c r="I56" s="83" t="s">
        <v>1103</v>
      </c>
      <c r="J56" s="166">
        <v>900</v>
      </c>
      <c r="K56" s="201">
        <v>900</v>
      </c>
      <c r="L56" s="83" t="s">
        <v>177</v>
      </c>
      <c r="M56" s="83" t="s">
        <v>162</v>
      </c>
      <c r="N56" s="85">
        <f t="shared" si="2"/>
        <v>100</v>
      </c>
      <c r="O56" s="164">
        <v>870</v>
      </c>
      <c r="P56" s="83" t="s">
        <v>1046</v>
      </c>
      <c r="Q56" s="83" t="s">
        <v>1104</v>
      </c>
      <c r="R56" s="202"/>
    </row>
    <row r="57" spans="1:18" ht="195">
      <c r="A57" s="190">
        <v>1</v>
      </c>
      <c r="B57" s="1046" t="s">
        <v>1105</v>
      </c>
      <c r="C57" s="1046"/>
      <c r="D57" s="83" t="s">
        <v>1106</v>
      </c>
      <c r="E57" s="83" t="s">
        <v>1107</v>
      </c>
      <c r="F57" s="83" t="s">
        <v>1108</v>
      </c>
      <c r="G57" s="83" t="s">
        <v>158</v>
      </c>
      <c r="H57" s="83" t="s">
        <v>175</v>
      </c>
      <c r="I57" s="83" t="s">
        <v>1109</v>
      </c>
      <c r="J57" s="166">
        <v>19500</v>
      </c>
      <c r="K57" s="201">
        <v>19500</v>
      </c>
      <c r="L57" s="83" t="s">
        <v>1110</v>
      </c>
      <c r="M57" s="83" t="s">
        <v>162</v>
      </c>
      <c r="N57" s="198">
        <v>100</v>
      </c>
      <c r="O57" s="166">
        <v>18000</v>
      </c>
      <c r="P57" s="83" t="s">
        <v>1046</v>
      </c>
      <c r="Q57" s="83" t="s">
        <v>1111</v>
      </c>
      <c r="R57" s="202"/>
    </row>
    <row r="58" spans="1:18" ht="150" customHeight="1">
      <c r="A58" s="190">
        <v>1</v>
      </c>
      <c r="B58" s="1046" t="s">
        <v>298</v>
      </c>
      <c r="C58" s="1046"/>
      <c r="D58" s="83" t="s">
        <v>1112</v>
      </c>
      <c r="E58" s="83" t="s">
        <v>1113</v>
      </c>
      <c r="F58" s="83" t="s">
        <v>1114</v>
      </c>
      <c r="G58" s="83" t="s">
        <v>158</v>
      </c>
      <c r="H58" s="83" t="s">
        <v>175</v>
      </c>
      <c r="I58" s="83" t="s">
        <v>1115</v>
      </c>
      <c r="J58" s="164">
        <v>12000</v>
      </c>
      <c r="K58" s="201">
        <v>12000</v>
      </c>
      <c r="L58" s="83" t="s">
        <v>177</v>
      </c>
      <c r="M58" s="83" t="s">
        <v>162</v>
      </c>
      <c r="N58" s="164">
        <f t="shared" ref="N58:N60" si="3">(J58/K58)*100</f>
        <v>100</v>
      </c>
      <c r="O58" s="164">
        <v>11005</v>
      </c>
      <c r="P58" s="83" t="s">
        <v>1116</v>
      </c>
      <c r="Q58" s="83" t="s">
        <v>1117</v>
      </c>
      <c r="R58" s="202" t="s">
        <v>180</v>
      </c>
    </row>
    <row r="59" spans="1:18" ht="150" customHeight="1">
      <c r="A59" s="190">
        <v>1</v>
      </c>
      <c r="B59" s="1063" t="s">
        <v>305</v>
      </c>
      <c r="C59" s="1063"/>
      <c r="D59" s="193" t="s">
        <v>1118</v>
      </c>
      <c r="E59" s="193" t="s">
        <v>1119</v>
      </c>
      <c r="F59" s="193" t="s">
        <v>1120</v>
      </c>
      <c r="G59" s="193" t="s">
        <v>158</v>
      </c>
      <c r="H59" s="193" t="s">
        <v>175</v>
      </c>
      <c r="I59" s="193" t="s">
        <v>1121</v>
      </c>
      <c r="J59" s="210">
        <v>3500</v>
      </c>
      <c r="K59" s="211">
        <v>3500</v>
      </c>
      <c r="L59" s="193" t="s">
        <v>177</v>
      </c>
      <c r="M59" s="193" t="s">
        <v>162</v>
      </c>
      <c r="N59" s="196">
        <f t="shared" si="3"/>
        <v>100</v>
      </c>
      <c r="O59" s="196">
        <v>3319</v>
      </c>
      <c r="P59" s="193" t="s">
        <v>1116</v>
      </c>
      <c r="Q59" s="193" t="s">
        <v>1122</v>
      </c>
      <c r="R59" s="200"/>
    </row>
    <row r="60" spans="1:18" ht="150" customHeight="1">
      <c r="A60" s="190">
        <v>1</v>
      </c>
      <c r="B60" s="1046" t="s">
        <v>310</v>
      </c>
      <c r="C60" s="1046"/>
      <c r="D60" s="83" t="s">
        <v>1123</v>
      </c>
      <c r="E60" s="83" t="s">
        <v>1124</v>
      </c>
      <c r="F60" s="83" t="s">
        <v>1125</v>
      </c>
      <c r="G60" s="83" t="s">
        <v>158</v>
      </c>
      <c r="H60" s="83" t="s">
        <v>175</v>
      </c>
      <c r="I60" s="83" t="s">
        <v>1126</v>
      </c>
      <c r="J60" s="164">
        <v>1300</v>
      </c>
      <c r="K60" s="212">
        <v>1300</v>
      </c>
      <c r="L60" s="83" t="s">
        <v>177</v>
      </c>
      <c r="M60" s="83" t="s">
        <v>162</v>
      </c>
      <c r="N60" s="164">
        <f t="shared" si="3"/>
        <v>100</v>
      </c>
      <c r="O60" s="164">
        <v>1228</v>
      </c>
      <c r="P60" s="83" t="s">
        <v>1116</v>
      </c>
      <c r="Q60" s="83" t="s">
        <v>1122</v>
      </c>
      <c r="R60" s="200"/>
    </row>
    <row r="61" spans="1:18" ht="150" customHeight="1">
      <c r="A61" s="190">
        <v>1</v>
      </c>
      <c r="B61" s="1046" t="s">
        <v>315</v>
      </c>
      <c r="C61" s="1046"/>
      <c r="D61" s="83" t="s">
        <v>1127</v>
      </c>
      <c r="E61" s="83" t="s">
        <v>1128</v>
      </c>
      <c r="F61" s="83" t="s">
        <v>1129</v>
      </c>
      <c r="G61" s="83" t="s">
        <v>158</v>
      </c>
      <c r="H61" s="83" t="s">
        <v>175</v>
      </c>
      <c r="I61" s="83" t="s">
        <v>1130</v>
      </c>
      <c r="J61" s="213">
        <v>3000</v>
      </c>
      <c r="K61" s="214">
        <v>3000</v>
      </c>
      <c r="L61" s="83" t="s">
        <v>177</v>
      </c>
      <c r="M61" s="83" t="s">
        <v>162</v>
      </c>
      <c r="N61" s="164">
        <f>J61/K61*100</f>
        <v>100</v>
      </c>
      <c r="O61" s="164">
        <v>2769</v>
      </c>
      <c r="P61" s="83" t="s">
        <v>1116</v>
      </c>
      <c r="Q61" s="83" t="s">
        <v>1122</v>
      </c>
      <c r="R61" s="200"/>
    </row>
    <row r="62" spans="1:18" ht="150" customHeight="1">
      <c r="A62" s="190">
        <v>1</v>
      </c>
      <c r="B62" s="1046" t="s">
        <v>1131</v>
      </c>
      <c r="C62" s="1046"/>
      <c r="D62" s="144" t="s">
        <v>1132</v>
      </c>
      <c r="E62" s="144" t="s">
        <v>1133</v>
      </c>
      <c r="F62" s="144" t="s">
        <v>1134</v>
      </c>
      <c r="G62" s="144" t="s">
        <v>158</v>
      </c>
      <c r="H62" s="144" t="s">
        <v>175</v>
      </c>
      <c r="I62" s="144" t="s">
        <v>1135</v>
      </c>
      <c r="J62" s="215">
        <v>8500</v>
      </c>
      <c r="K62" s="216">
        <v>8500</v>
      </c>
      <c r="L62" s="144" t="s">
        <v>177</v>
      </c>
      <c r="M62" s="144" t="s">
        <v>162</v>
      </c>
      <c r="N62" s="163">
        <f t="shared" ref="N62:N65" si="4">(J62/K62)*100</f>
        <v>100</v>
      </c>
      <c r="O62" s="163">
        <v>7687</v>
      </c>
      <c r="P62" s="144" t="s">
        <v>1116</v>
      </c>
      <c r="Q62" s="144" t="s">
        <v>1122</v>
      </c>
      <c r="R62" s="200"/>
    </row>
    <row r="63" spans="1:18" ht="150" customHeight="1">
      <c r="A63" s="190">
        <v>1</v>
      </c>
      <c r="B63" s="1046" t="s">
        <v>320</v>
      </c>
      <c r="C63" s="1060"/>
      <c r="D63" s="83" t="s">
        <v>1136</v>
      </c>
      <c r="E63" s="149" t="s">
        <v>1137</v>
      </c>
      <c r="F63" s="83" t="s">
        <v>1138</v>
      </c>
      <c r="G63" s="83" t="s">
        <v>158</v>
      </c>
      <c r="H63" s="83" t="s">
        <v>175</v>
      </c>
      <c r="I63" s="111" t="s">
        <v>1139</v>
      </c>
      <c r="J63" s="166">
        <v>1040</v>
      </c>
      <c r="K63" s="201">
        <v>1040</v>
      </c>
      <c r="L63" s="83" t="s">
        <v>476</v>
      </c>
      <c r="M63" s="83" t="s">
        <v>162</v>
      </c>
      <c r="N63" s="85">
        <f t="shared" si="4"/>
        <v>100</v>
      </c>
      <c r="O63" s="164">
        <v>1000</v>
      </c>
      <c r="P63" s="83" t="s">
        <v>1140</v>
      </c>
      <c r="Q63" s="83" t="s">
        <v>1141</v>
      </c>
      <c r="R63" s="202"/>
    </row>
    <row r="64" spans="1:18" ht="150" customHeight="1">
      <c r="A64" s="190">
        <v>1</v>
      </c>
      <c r="B64" s="1046" t="s">
        <v>326</v>
      </c>
      <c r="C64" s="1060"/>
      <c r="D64" s="83" t="s">
        <v>1142</v>
      </c>
      <c r="E64" s="149" t="s">
        <v>1143</v>
      </c>
      <c r="F64" s="83" t="s">
        <v>1144</v>
      </c>
      <c r="G64" s="83" t="s">
        <v>158</v>
      </c>
      <c r="H64" s="83" t="s">
        <v>175</v>
      </c>
      <c r="I64" s="111" t="s">
        <v>1145</v>
      </c>
      <c r="J64" s="166">
        <v>1720</v>
      </c>
      <c r="K64" s="201">
        <v>1720</v>
      </c>
      <c r="L64" s="83" t="s">
        <v>476</v>
      </c>
      <c r="M64" s="83" t="s">
        <v>162</v>
      </c>
      <c r="N64" s="85">
        <f t="shared" si="4"/>
        <v>100</v>
      </c>
      <c r="O64" s="164">
        <v>6100</v>
      </c>
      <c r="P64" s="83" t="s">
        <v>1146</v>
      </c>
      <c r="Q64" s="83" t="s">
        <v>1147</v>
      </c>
      <c r="R64" s="202"/>
    </row>
    <row r="65" spans="1:18" ht="150" customHeight="1">
      <c r="A65" s="190">
        <v>1</v>
      </c>
      <c r="B65" s="1046" t="s">
        <v>1148</v>
      </c>
      <c r="C65" s="1060"/>
      <c r="D65" s="83" t="s">
        <v>1149</v>
      </c>
      <c r="E65" s="149" t="s">
        <v>1150</v>
      </c>
      <c r="F65" s="83" t="s">
        <v>1151</v>
      </c>
      <c r="G65" s="83" t="s">
        <v>158</v>
      </c>
      <c r="H65" s="83" t="s">
        <v>175</v>
      </c>
      <c r="I65" s="111" t="s">
        <v>1152</v>
      </c>
      <c r="J65" s="166">
        <v>108</v>
      </c>
      <c r="K65" s="201">
        <v>108</v>
      </c>
      <c r="L65" s="83" t="s">
        <v>476</v>
      </c>
      <c r="M65" s="83" t="s">
        <v>162</v>
      </c>
      <c r="N65" s="85">
        <f t="shared" si="4"/>
        <v>100</v>
      </c>
      <c r="O65" s="164">
        <v>4000</v>
      </c>
      <c r="P65" s="83" t="s">
        <v>1146</v>
      </c>
      <c r="Q65" s="83" t="s">
        <v>1153</v>
      </c>
      <c r="R65" s="202"/>
    </row>
    <row r="66" spans="1:18" ht="0" hidden="1" customHeight="1">
      <c r="A66" s="190">
        <v>1</v>
      </c>
    </row>
    <row r="67" spans="1:18" s="58" customFormat="1" ht="20.100000000000001" customHeight="1">
      <c r="B67" s="154"/>
      <c r="C67" s="155"/>
      <c r="D67" s="154"/>
      <c r="E67" s="154"/>
      <c r="F67" s="154"/>
      <c r="G67" s="154"/>
      <c r="H67" s="154"/>
    </row>
    <row r="68" spans="1:18" s="58" customFormat="1" ht="19.5" customHeight="1">
      <c r="B68" s="159" t="s">
        <v>396</v>
      </c>
      <c r="C68" s="839" t="s">
        <v>4251</v>
      </c>
      <c r="D68" s="840"/>
      <c r="E68" s="840"/>
      <c r="F68" s="840"/>
      <c r="G68" s="840"/>
      <c r="H68" s="841"/>
    </row>
    <row r="69" spans="1:18" s="58" customFormat="1" ht="20.100000000000001" customHeight="1">
      <c r="B69" s="159" t="s">
        <v>398</v>
      </c>
      <c r="C69" s="961" t="s">
        <v>399</v>
      </c>
      <c r="D69" s="961"/>
      <c r="E69" s="961"/>
      <c r="F69" s="961"/>
      <c r="G69" s="961"/>
      <c r="H69" s="961"/>
    </row>
    <row r="70" spans="1:18" s="58" customFormat="1" ht="20.100000000000001" customHeight="1">
      <c r="B70" s="159" t="s">
        <v>668</v>
      </c>
      <c r="C70" s="961" t="s">
        <v>724</v>
      </c>
      <c r="D70" s="961"/>
      <c r="E70" s="961"/>
      <c r="F70" s="961"/>
      <c r="G70" s="961"/>
      <c r="H70" s="961"/>
    </row>
    <row r="71" spans="1:18" s="58" customFormat="1" ht="20.100000000000001" customHeight="1">
      <c r="B71" s="159" t="s">
        <v>402</v>
      </c>
      <c r="C71" s="961" t="s">
        <v>403</v>
      </c>
      <c r="D71" s="961"/>
      <c r="E71" s="961"/>
      <c r="F71" s="961"/>
      <c r="G71" s="961"/>
      <c r="H71" s="961"/>
    </row>
    <row r="72" spans="1:18" s="58" customFormat="1" ht="20.100000000000001" customHeight="1">
      <c r="B72" s="159" t="s">
        <v>404</v>
      </c>
      <c r="C72" s="961" t="s">
        <v>405</v>
      </c>
      <c r="D72" s="961"/>
      <c r="E72" s="961"/>
      <c r="F72" s="961"/>
      <c r="G72" s="961"/>
      <c r="H72" s="961"/>
    </row>
    <row r="73" spans="1:18" s="58" customFormat="1" ht="37.799999999999997" customHeight="1">
      <c r="B73" s="159" t="s">
        <v>406</v>
      </c>
      <c r="C73" s="1043" t="s">
        <v>4495</v>
      </c>
      <c r="D73" s="1044"/>
      <c r="E73" s="1044"/>
      <c r="F73" s="1044"/>
      <c r="G73" s="1044"/>
      <c r="H73" s="1045"/>
    </row>
    <row r="74" spans="1:18" s="58" customFormat="1" ht="20.100000000000001" customHeight="1">
      <c r="B74" s="159" t="s">
        <v>408</v>
      </c>
      <c r="C74" s="971" t="s">
        <v>726</v>
      </c>
      <c r="D74" s="971"/>
      <c r="E74" s="971"/>
      <c r="F74" s="971"/>
      <c r="G74" s="971"/>
      <c r="H74" s="971"/>
    </row>
    <row r="75" spans="1:18" s="58" customFormat="1" ht="20.100000000000001" customHeight="1">
      <c r="B75" s="155"/>
      <c r="C75" s="155"/>
      <c r="D75" s="155"/>
      <c r="E75" s="155"/>
      <c r="F75" s="155"/>
      <c r="G75" s="155"/>
      <c r="H75" s="155"/>
    </row>
    <row r="76" spans="1:18" ht="138" hidden="1" customHeight="1">
      <c r="B76" s="961" t="s">
        <v>410</v>
      </c>
      <c r="C76" s="961"/>
      <c r="D76" s="961"/>
      <c r="E76" s="961"/>
      <c r="F76" s="961"/>
      <c r="G76" s="961"/>
      <c r="H76" s="961"/>
      <c r="I76" s="58"/>
      <c r="J76" s="58"/>
      <c r="K76" s="58"/>
      <c r="L76" s="58"/>
      <c r="M76" s="58"/>
      <c r="N76" s="58"/>
      <c r="O76" s="58"/>
      <c r="P76" s="58"/>
      <c r="Q76" s="58"/>
    </row>
    <row r="77" spans="1:18" ht="147.75" hidden="1" customHeight="1"/>
    <row r="78" spans="1:18" ht="14.4" hidden="1"/>
    <row r="79" spans="1:18" ht="14.4" hidden="1"/>
    <row r="80" spans="1:18" ht="29.25" hidden="1" customHeight="1"/>
    <row r="81" spans="1:18" ht="45" hidden="1" customHeight="1"/>
    <row r="82" spans="1:18" ht="30.75" hidden="1" customHeight="1"/>
    <row r="83" spans="1:18" ht="14.4" hidden="1"/>
    <row r="84" spans="1:18" ht="33.75" hidden="1" customHeight="1"/>
    <row r="86" spans="1:18" ht="15" customHeight="1">
      <c r="A86" s="58"/>
      <c r="B86" s="1059" t="s">
        <v>410</v>
      </c>
      <c r="C86" s="1059"/>
      <c r="D86" s="1059"/>
      <c r="E86" s="1059"/>
      <c r="F86" s="1059"/>
      <c r="G86" s="1059"/>
      <c r="H86" s="1059"/>
      <c r="I86" s="58"/>
      <c r="J86" s="58"/>
      <c r="K86" s="58"/>
      <c r="L86" s="58"/>
      <c r="M86" s="58"/>
      <c r="N86" s="58"/>
      <c r="O86" s="58"/>
      <c r="P86" s="58"/>
      <c r="Q86" s="58"/>
      <c r="R86" s="58"/>
    </row>
    <row r="87" spans="1:18" ht="15" customHeight="1">
      <c r="A87" s="58"/>
      <c r="B87" s="58"/>
      <c r="C87" s="58"/>
      <c r="D87" s="58"/>
      <c r="E87" s="58"/>
      <c r="F87" s="58"/>
      <c r="G87" s="58"/>
      <c r="H87" s="58"/>
      <c r="I87" s="58"/>
      <c r="J87" s="58"/>
      <c r="K87" s="58"/>
      <c r="L87" s="58"/>
      <c r="M87" s="58"/>
      <c r="N87" s="58"/>
      <c r="O87" s="58"/>
      <c r="P87" s="58"/>
      <c r="Q87" s="58"/>
      <c r="R87" s="58"/>
    </row>
  </sheetData>
  <mergeCells count="90">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B55:C55"/>
    <mergeCell ref="B44:C44"/>
    <mergeCell ref="B45:C45"/>
    <mergeCell ref="B46:C46"/>
    <mergeCell ref="B47:C47"/>
    <mergeCell ref="B48:C48"/>
    <mergeCell ref="B49:C49"/>
    <mergeCell ref="B50:C50"/>
    <mergeCell ref="B51:C51"/>
    <mergeCell ref="B52:C52"/>
    <mergeCell ref="B53:C53"/>
    <mergeCell ref="B54:C54"/>
    <mergeCell ref="C69:H69"/>
    <mergeCell ref="B56:C56"/>
    <mergeCell ref="B57:C57"/>
    <mergeCell ref="B58:C58"/>
    <mergeCell ref="B59:C59"/>
    <mergeCell ref="B60:C60"/>
    <mergeCell ref="B61:C61"/>
    <mergeCell ref="B62:C62"/>
    <mergeCell ref="B63:C63"/>
    <mergeCell ref="B64:C64"/>
    <mergeCell ref="B65:C65"/>
    <mergeCell ref="C68:H68"/>
    <mergeCell ref="B86:H86"/>
    <mergeCell ref="C70:H70"/>
    <mergeCell ref="C71:H71"/>
    <mergeCell ref="C72:H72"/>
    <mergeCell ref="C73:H73"/>
    <mergeCell ref="C74:H74"/>
    <mergeCell ref="B76:H76"/>
  </mergeCells>
  <pageMargins left="0.23622047244094491" right="0.23622047244094491" top="0.35433070866141736" bottom="0.15748031496062992" header="0.31496062992125984" footer="0.31496062992125984"/>
  <pageSetup scale="22"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62FDD-CDCE-4CC7-99FB-AF94B600306E}">
  <sheetPr>
    <tabColor rgb="FF00B050"/>
    <pageSetUpPr fitToPage="1"/>
  </sheetPr>
  <dimension ref="A1:XFA999"/>
  <sheetViews>
    <sheetView zoomScale="60" zoomScaleNormal="60" workbookViewId="0">
      <selection sqref="A1:D1"/>
    </sheetView>
  </sheetViews>
  <sheetFormatPr baseColWidth="10" defaultColWidth="0" defaultRowHeight="0" customHeight="1" zeroHeight="1"/>
  <cols>
    <col min="1" max="1" width="15.5546875" customWidth="1"/>
    <col min="2" max="2" width="70.77734375" customWidth="1"/>
    <col min="3" max="3" width="15.77734375" customWidth="1"/>
    <col min="4" max="9" width="35.6640625" customWidth="1"/>
    <col min="10" max="11" width="35.6640625" style="122" customWidth="1"/>
    <col min="12" max="14" width="35.6640625" customWidth="1"/>
    <col min="15" max="15" width="35.6640625" style="122" customWidth="1"/>
    <col min="16" max="17" width="35.6640625" customWidth="1"/>
    <col min="18" max="636" width="35.6640625" hidden="1"/>
    <col min="637" max="16380" width="11.44140625" hidden="1"/>
    <col min="16382" max="16384" width="35.6640625" hidden="1"/>
  </cols>
  <sheetData>
    <row r="1" spans="1:26" ht="14.4">
      <c r="A1" s="154"/>
      <c r="B1" s="154"/>
      <c r="C1" s="155"/>
      <c r="D1" s="154"/>
      <c r="E1" s="154"/>
      <c r="F1" s="154"/>
      <c r="G1" s="154"/>
      <c r="H1" s="154"/>
      <c r="I1" s="154"/>
      <c r="J1" s="217"/>
      <c r="K1" s="217"/>
      <c r="L1" s="154"/>
      <c r="M1" s="154"/>
      <c r="N1" s="154"/>
      <c r="O1" s="217"/>
      <c r="P1" s="154"/>
      <c r="Q1" s="154"/>
      <c r="R1" s="154"/>
      <c r="S1" s="154"/>
      <c r="T1" s="154"/>
      <c r="U1" s="154"/>
      <c r="V1" s="154"/>
      <c r="W1" s="154"/>
      <c r="X1" s="154"/>
      <c r="Y1" s="154"/>
      <c r="Z1" s="154"/>
    </row>
    <row r="2" spans="1:26" ht="14.4">
      <c r="A2" s="154"/>
      <c r="B2" s="155"/>
      <c r="C2" s="155"/>
      <c r="D2" s="154"/>
      <c r="E2" s="154"/>
      <c r="F2" s="154"/>
      <c r="G2" s="154"/>
      <c r="H2" s="154"/>
      <c r="I2" s="154"/>
      <c r="J2" s="217"/>
      <c r="K2" s="217"/>
      <c r="L2" s="154"/>
      <c r="M2" s="154"/>
      <c r="N2" s="154"/>
      <c r="O2" s="217"/>
      <c r="P2" s="154"/>
      <c r="Q2" s="154"/>
      <c r="R2" s="154"/>
      <c r="S2" s="154"/>
      <c r="T2" s="154"/>
      <c r="U2" s="154"/>
      <c r="V2" s="154"/>
      <c r="W2" s="154"/>
      <c r="X2" s="154"/>
      <c r="Y2" s="154"/>
      <c r="Z2" s="154"/>
    </row>
    <row r="3" spans="1:26" ht="19.5" customHeight="1">
      <c r="A3" s="154"/>
      <c r="B3" s="1046" t="s">
        <v>112</v>
      </c>
      <c r="C3" s="1046"/>
      <c r="D3" s="971" t="s">
        <v>113</v>
      </c>
      <c r="E3" s="971"/>
      <c r="F3" s="971"/>
      <c r="G3" s="971"/>
      <c r="H3" s="971"/>
      <c r="I3" s="154"/>
      <c r="J3" s="217"/>
      <c r="K3" s="217"/>
      <c r="L3" s="154"/>
      <c r="M3" s="154"/>
      <c r="N3" s="154"/>
      <c r="O3" s="217"/>
      <c r="P3" s="154"/>
      <c r="Q3" s="154"/>
      <c r="R3" s="154"/>
      <c r="S3" s="154"/>
      <c r="T3" s="154"/>
      <c r="U3" s="154"/>
      <c r="V3" s="154"/>
      <c r="W3" s="154"/>
      <c r="X3" s="154"/>
      <c r="Y3" s="154"/>
      <c r="Z3" s="154"/>
    </row>
    <row r="4" spans="1:26" ht="19.5" customHeight="1">
      <c r="A4" s="154"/>
      <c r="B4" s="1046" t="s">
        <v>114</v>
      </c>
      <c r="C4" s="1046"/>
      <c r="D4" s="971" t="s">
        <v>1154</v>
      </c>
      <c r="E4" s="971"/>
      <c r="F4" s="971"/>
      <c r="G4" s="971"/>
      <c r="H4" s="971"/>
      <c r="I4" s="154"/>
      <c r="J4" s="217"/>
      <c r="K4" s="217"/>
      <c r="L4" s="154"/>
      <c r="M4" s="154"/>
      <c r="N4" s="154"/>
      <c r="O4" s="217"/>
      <c r="P4" s="154"/>
      <c r="Q4" s="154"/>
      <c r="R4" s="154"/>
      <c r="S4" s="154"/>
      <c r="T4" s="154"/>
      <c r="U4" s="154"/>
      <c r="V4" s="154"/>
      <c r="W4" s="154"/>
      <c r="X4" s="154"/>
      <c r="Y4" s="154"/>
      <c r="Z4" s="154"/>
    </row>
    <row r="5" spans="1:26" ht="19.5" customHeight="1">
      <c r="A5" s="154"/>
      <c r="B5" s="1046" t="s">
        <v>116</v>
      </c>
      <c r="C5" s="1046"/>
      <c r="D5" s="971" t="s">
        <v>512</v>
      </c>
      <c r="E5" s="971"/>
      <c r="F5" s="971"/>
      <c r="G5" s="971"/>
      <c r="H5" s="971"/>
      <c r="I5" s="154"/>
      <c r="J5" s="217"/>
      <c r="K5" s="217"/>
      <c r="L5" s="154"/>
      <c r="M5" s="154"/>
      <c r="N5" s="154"/>
      <c r="O5" s="217"/>
      <c r="P5" s="154"/>
      <c r="Q5" s="154"/>
      <c r="R5" s="154"/>
      <c r="S5" s="154"/>
      <c r="T5" s="154"/>
      <c r="U5" s="154"/>
      <c r="V5" s="154"/>
      <c r="W5" s="154"/>
      <c r="X5" s="154"/>
      <c r="Y5" s="154"/>
      <c r="Z5" s="154"/>
    </row>
    <row r="6" spans="1:26" ht="19.5" customHeight="1">
      <c r="A6" s="154"/>
      <c r="B6" s="1046" t="s">
        <v>118</v>
      </c>
      <c r="C6" s="1046"/>
      <c r="D6" s="971" t="s">
        <v>671</v>
      </c>
      <c r="E6" s="971"/>
      <c r="F6" s="971"/>
      <c r="G6" s="971"/>
      <c r="H6" s="971"/>
      <c r="I6" s="155"/>
      <c r="J6" s="218"/>
      <c r="K6" s="218"/>
      <c r="L6" s="155"/>
      <c r="M6" s="154"/>
      <c r="N6" s="154"/>
      <c r="O6" s="217"/>
      <c r="P6" s="154"/>
      <c r="Q6" s="154"/>
      <c r="R6" s="154"/>
      <c r="S6" s="154"/>
      <c r="T6" s="154"/>
      <c r="U6" s="154"/>
      <c r="V6" s="154"/>
      <c r="W6" s="154"/>
      <c r="X6" s="154"/>
      <c r="Y6" s="154"/>
      <c r="Z6" s="154"/>
    </row>
    <row r="7" spans="1:26" ht="19.5" customHeight="1">
      <c r="A7" s="154"/>
      <c r="B7" s="1046" t="s">
        <v>120</v>
      </c>
      <c r="C7" s="1046"/>
      <c r="D7" s="971" t="s">
        <v>514</v>
      </c>
      <c r="E7" s="971"/>
      <c r="F7" s="971"/>
      <c r="G7" s="971"/>
      <c r="H7" s="971"/>
      <c r="I7" s="155"/>
      <c r="J7" s="218"/>
      <c r="K7" s="218"/>
      <c r="L7" s="155"/>
      <c r="M7" s="154"/>
      <c r="N7" s="154"/>
      <c r="O7" s="217"/>
      <c r="P7" s="154"/>
      <c r="Q7" s="154"/>
      <c r="R7" s="154"/>
      <c r="S7" s="154"/>
      <c r="T7" s="154"/>
      <c r="U7" s="154"/>
      <c r="V7" s="154"/>
      <c r="W7" s="154"/>
      <c r="X7" s="154"/>
      <c r="Y7" s="154"/>
      <c r="Z7" s="154"/>
    </row>
    <row r="8" spans="1:26" ht="19.5" customHeight="1">
      <c r="A8" s="154"/>
      <c r="B8" s="1046" t="s">
        <v>122</v>
      </c>
      <c r="C8" s="1046"/>
      <c r="D8" s="971" t="s">
        <v>1155</v>
      </c>
      <c r="E8" s="971"/>
      <c r="F8" s="971"/>
      <c r="G8" s="971"/>
      <c r="H8" s="971"/>
      <c r="I8" s="155"/>
      <c r="J8" s="218"/>
      <c r="K8" s="218"/>
      <c r="L8" s="155"/>
      <c r="M8" s="154"/>
      <c r="N8" s="154"/>
      <c r="O8" s="217"/>
      <c r="P8" s="154"/>
      <c r="Q8" s="154"/>
      <c r="R8" s="154"/>
      <c r="S8" s="154"/>
      <c r="T8" s="154"/>
      <c r="U8" s="154"/>
      <c r="V8" s="154"/>
      <c r="W8" s="154"/>
      <c r="X8" s="154"/>
      <c r="Y8" s="154"/>
      <c r="Z8" s="154"/>
    </row>
    <row r="9" spans="1:26" ht="19.5" customHeight="1">
      <c r="A9" s="154"/>
      <c r="B9" s="1046" t="s">
        <v>124</v>
      </c>
      <c r="C9" s="1046"/>
      <c r="D9" s="971" t="s">
        <v>1156</v>
      </c>
      <c r="E9" s="971"/>
      <c r="F9" s="971"/>
      <c r="G9" s="971"/>
      <c r="H9" s="971"/>
      <c r="I9" s="155"/>
      <c r="J9" s="218"/>
      <c r="K9" s="218"/>
      <c r="L9" s="155"/>
      <c r="M9" s="155"/>
      <c r="N9" s="155"/>
      <c r="O9" s="218"/>
      <c r="P9" s="154"/>
      <c r="Q9" s="154"/>
      <c r="R9" s="154"/>
      <c r="S9" s="154"/>
      <c r="T9" s="154"/>
      <c r="U9" s="154"/>
      <c r="V9" s="154"/>
      <c r="W9" s="154"/>
      <c r="X9" s="154"/>
      <c r="Y9" s="154"/>
      <c r="Z9" s="154"/>
    </row>
    <row r="10" spans="1:26" ht="50.25" customHeight="1">
      <c r="A10" s="1064" t="s">
        <v>126</v>
      </c>
      <c r="B10" s="1046" t="s">
        <v>127</v>
      </c>
      <c r="C10" s="1046"/>
      <c r="D10" s="866" t="s">
        <v>4408</v>
      </c>
      <c r="E10" s="869"/>
      <c r="F10" s="869"/>
      <c r="G10" s="869"/>
      <c r="H10" s="870"/>
      <c r="I10" s="155"/>
      <c r="J10" s="217"/>
      <c r="K10" s="218"/>
      <c r="L10" s="155"/>
      <c r="M10" s="155"/>
      <c r="N10" s="155"/>
      <c r="O10" s="218"/>
      <c r="P10" s="154"/>
      <c r="Q10" s="154"/>
      <c r="R10" s="154"/>
      <c r="S10" s="154"/>
      <c r="T10" s="154"/>
      <c r="U10" s="154"/>
      <c r="V10" s="154"/>
      <c r="W10" s="154"/>
      <c r="X10" s="154"/>
      <c r="Y10" s="154"/>
      <c r="Z10" s="154"/>
    </row>
    <row r="11" spans="1:26" ht="50.25" customHeight="1">
      <c r="A11" s="1064"/>
      <c r="B11" s="1046" t="s">
        <v>128</v>
      </c>
      <c r="C11" s="1046"/>
      <c r="D11" s="860" t="s">
        <v>4429</v>
      </c>
      <c r="E11" s="861"/>
      <c r="F11" s="861"/>
      <c r="G11" s="861"/>
      <c r="H11" s="862"/>
      <c r="I11" s="155"/>
      <c r="J11" s="218"/>
      <c r="K11" s="218"/>
      <c r="L11" s="155"/>
      <c r="M11" s="155"/>
      <c r="N11" s="155"/>
      <c r="O11" s="218"/>
      <c r="P11" s="154"/>
      <c r="Q11" s="154"/>
      <c r="R11" s="154"/>
      <c r="S11" s="154"/>
      <c r="T11" s="154"/>
      <c r="U11" s="154"/>
      <c r="V11" s="154"/>
      <c r="W11" s="154"/>
      <c r="X11" s="154"/>
      <c r="Y11" s="154"/>
      <c r="Z11" s="154"/>
    </row>
    <row r="12" spans="1:26" ht="50.25" customHeight="1">
      <c r="A12" s="1064" t="s">
        <v>129</v>
      </c>
      <c r="B12" s="1046" t="s">
        <v>130</v>
      </c>
      <c r="C12" s="1046"/>
      <c r="D12" s="860" t="s">
        <v>4409</v>
      </c>
      <c r="E12" s="861"/>
      <c r="F12" s="861"/>
      <c r="G12" s="861"/>
      <c r="H12" s="862"/>
      <c r="I12" s="155"/>
      <c r="J12" s="218"/>
      <c r="K12" s="218"/>
      <c r="L12" s="155"/>
      <c r="M12" s="155"/>
      <c r="N12" s="155"/>
      <c r="O12"/>
      <c r="P12" s="154"/>
      <c r="Q12" s="154"/>
      <c r="R12" s="154"/>
      <c r="S12" s="154"/>
      <c r="T12" s="154"/>
      <c r="U12" s="154"/>
      <c r="V12" s="154"/>
      <c r="W12" s="154"/>
      <c r="X12" s="154"/>
      <c r="Y12" s="154"/>
      <c r="Z12" s="154"/>
    </row>
    <row r="13" spans="1:26" ht="50.25" customHeight="1">
      <c r="A13" s="1064"/>
      <c r="B13" s="1046" t="s">
        <v>131</v>
      </c>
      <c r="C13" s="1046"/>
      <c r="D13" s="860" t="s">
        <v>4410</v>
      </c>
      <c r="E13" s="861"/>
      <c r="F13" s="861"/>
      <c r="G13" s="861"/>
      <c r="H13" s="862"/>
      <c r="I13" s="155"/>
      <c r="J13" s="218"/>
      <c r="K13" s="218"/>
      <c r="L13" s="155"/>
      <c r="M13" s="155"/>
      <c r="N13" s="155"/>
      <c r="O13" s="218"/>
      <c r="P13" s="154"/>
      <c r="Q13" s="154"/>
      <c r="R13" s="154"/>
      <c r="S13" s="154"/>
      <c r="T13" s="154"/>
      <c r="U13" s="154"/>
      <c r="V13" s="154"/>
      <c r="W13" s="154"/>
      <c r="X13" s="154"/>
      <c r="Y13" s="154"/>
      <c r="Z13" s="154"/>
    </row>
    <row r="14" spans="1:26" ht="50.25" customHeight="1">
      <c r="A14" s="1064" t="s">
        <v>471</v>
      </c>
      <c r="B14" s="1046" t="s">
        <v>517</v>
      </c>
      <c r="C14" s="1046"/>
      <c r="D14" s="866" t="s">
        <v>4323</v>
      </c>
      <c r="E14" s="867"/>
      <c r="F14" s="867"/>
      <c r="G14" s="867"/>
      <c r="H14" s="868"/>
      <c r="I14" s="155"/>
      <c r="J14" s="218"/>
      <c r="K14" s="218"/>
      <c r="L14" s="155"/>
      <c r="M14" s="155"/>
      <c r="N14" s="155"/>
      <c r="O14" s="218"/>
      <c r="P14" s="154"/>
      <c r="Q14" s="154"/>
      <c r="R14" s="154"/>
      <c r="S14" s="154"/>
      <c r="T14" s="154"/>
      <c r="U14" s="154"/>
      <c r="V14" s="154"/>
      <c r="W14" s="154"/>
      <c r="X14" s="154"/>
      <c r="Y14" s="154"/>
      <c r="Z14" s="154"/>
    </row>
    <row r="15" spans="1:26" ht="50.25" customHeight="1">
      <c r="A15" s="1064"/>
      <c r="B15" s="1046" t="s">
        <v>518</v>
      </c>
      <c r="C15" s="1046"/>
      <c r="D15" s="866" t="s">
        <v>4344</v>
      </c>
      <c r="E15" s="867"/>
      <c r="F15" s="867"/>
      <c r="G15" s="867"/>
      <c r="H15" s="868"/>
      <c r="I15" s="155"/>
      <c r="J15" s="217"/>
      <c r="K15" s="217"/>
      <c r="L15" s="155"/>
      <c r="M15" s="154"/>
      <c r="N15" s="155"/>
      <c r="O15" s="218"/>
      <c r="P15" s="154"/>
      <c r="Q15" s="154"/>
      <c r="R15" s="154"/>
      <c r="S15" s="154"/>
      <c r="T15" s="154"/>
      <c r="U15" s="154"/>
      <c r="V15" s="154"/>
      <c r="W15" s="154"/>
      <c r="X15" s="154"/>
      <c r="Y15" s="154"/>
      <c r="Z15" s="154"/>
    </row>
    <row r="16" spans="1:26" ht="50.25" customHeight="1">
      <c r="A16" s="1064"/>
      <c r="B16" s="1046" t="s">
        <v>519</v>
      </c>
      <c r="C16" s="1046"/>
      <c r="D16" s="860" t="s">
        <v>11</v>
      </c>
      <c r="E16" s="861"/>
      <c r="F16" s="861"/>
      <c r="G16" s="861"/>
      <c r="H16" s="862"/>
      <c r="I16" s="155"/>
      <c r="J16" s="217"/>
      <c r="K16" s="217"/>
      <c r="L16" s="155"/>
      <c r="M16" s="154"/>
      <c r="N16" s="155"/>
      <c r="O16" s="218"/>
      <c r="P16" s="154"/>
      <c r="Q16" s="154"/>
      <c r="R16" s="154"/>
      <c r="S16" s="154"/>
      <c r="T16" s="154"/>
      <c r="U16" s="154"/>
      <c r="V16" s="154"/>
      <c r="W16" s="154"/>
      <c r="X16" s="154"/>
      <c r="Y16" s="154"/>
      <c r="Z16" s="154"/>
    </row>
    <row r="17" spans="1:26" ht="50.25" customHeight="1">
      <c r="A17" s="1064"/>
      <c r="B17" s="1046" t="s">
        <v>520</v>
      </c>
      <c r="C17" s="1046"/>
      <c r="D17" s="860" t="s">
        <v>4345</v>
      </c>
      <c r="E17" s="861"/>
      <c r="F17" s="861"/>
      <c r="G17" s="861"/>
      <c r="H17" s="862"/>
      <c r="I17" s="155"/>
      <c r="J17" s="217"/>
      <c r="K17" s="217"/>
      <c r="L17" s="155"/>
      <c r="M17" s="154"/>
      <c r="N17" s="155"/>
      <c r="O17" s="218"/>
      <c r="P17" s="154"/>
      <c r="Q17" s="154"/>
      <c r="R17" s="154"/>
      <c r="S17" s="154"/>
      <c r="T17" s="154"/>
      <c r="U17" s="154"/>
      <c r="V17" s="154"/>
      <c r="W17" s="154"/>
      <c r="X17" s="154"/>
      <c r="Y17" s="154"/>
      <c r="Z17" s="154"/>
    </row>
    <row r="18" spans="1:26" ht="14.4">
      <c r="A18" s="154"/>
      <c r="B18" s="155"/>
      <c r="C18" s="155"/>
      <c r="D18" s="154"/>
      <c r="E18" s="154"/>
      <c r="F18" s="154"/>
      <c r="G18" s="154"/>
      <c r="H18" s="154"/>
      <c r="I18" s="154"/>
      <c r="J18" s="217"/>
      <c r="K18" s="217"/>
      <c r="L18" s="154"/>
      <c r="M18" s="154"/>
      <c r="N18" s="154"/>
      <c r="O18" s="217"/>
      <c r="P18" s="154"/>
      <c r="Q18" s="154"/>
      <c r="R18" s="154"/>
      <c r="S18" s="154"/>
      <c r="T18" s="154"/>
      <c r="U18" s="154"/>
      <c r="V18" s="154"/>
      <c r="W18" s="154"/>
      <c r="X18" s="154"/>
      <c r="Y18" s="154"/>
      <c r="Z18" s="154"/>
    </row>
    <row r="19" spans="1:26" ht="45" customHeight="1">
      <c r="A19" s="154"/>
      <c r="B19" s="1046" t="s">
        <v>137</v>
      </c>
      <c r="C19" s="1046"/>
      <c r="D19" s="79">
        <v>139850000</v>
      </c>
      <c r="E19" s="849" t="s">
        <v>4560</v>
      </c>
      <c r="F19" s="850"/>
      <c r="G19" s="850"/>
      <c r="H19" s="851"/>
      <c r="I19" s="154"/>
      <c r="J19" s="217"/>
      <c r="K19" s="217"/>
      <c r="L19" s="154"/>
      <c r="M19" s="154"/>
      <c r="N19" s="154"/>
      <c r="O19" s="217"/>
      <c r="P19" s="154"/>
      <c r="Q19" s="154"/>
      <c r="R19" s="154"/>
      <c r="S19" s="154"/>
      <c r="T19" s="154"/>
      <c r="U19" s="154"/>
      <c r="V19" s="154"/>
      <c r="W19" s="154"/>
      <c r="X19" s="154"/>
      <c r="Y19" s="154"/>
      <c r="Z19" s="154"/>
    </row>
    <row r="20" spans="1:26" ht="14.4" customHeight="1">
      <c r="A20" s="154"/>
      <c r="B20" s="155"/>
      <c r="C20" s="155"/>
      <c r="D20" s="154"/>
      <c r="E20" s="154"/>
      <c r="F20" s="154"/>
      <c r="G20" s="154"/>
      <c r="H20" s="154"/>
      <c r="I20" s="154"/>
      <c r="J20" s="217"/>
      <c r="K20" s="217"/>
      <c r="L20" s="154"/>
      <c r="M20" s="154"/>
      <c r="N20" s="154"/>
      <c r="O20" s="217"/>
      <c r="P20" s="154"/>
      <c r="Q20" s="154"/>
      <c r="R20" s="154"/>
      <c r="S20" s="154"/>
      <c r="T20" s="154"/>
      <c r="U20" s="154"/>
      <c r="V20" s="154"/>
      <c r="W20" s="154"/>
      <c r="X20" s="154"/>
      <c r="Y20" s="154"/>
      <c r="Z20" s="154"/>
    </row>
    <row r="21" spans="1:26" ht="49.5" customHeight="1">
      <c r="A21" s="155"/>
      <c r="B21" s="1046" t="s">
        <v>138</v>
      </c>
      <c r="C21" s="1046"/>
      <c r="D21" s="1046"/>
      <c r="E21" s="1046"/>
      <c r="F21" s="1046"/>
      <c r="G21" s="1046"/>
      <c r="H21" s="1046"/>
      <c r="I21" s="1046"/>
      <c r="J21" s="1046"/>
      <c r="K21" s="1046"/>
      <c r="L21" s="1046"/>
      <c r="M21" s="1046"/>
      <c r="N21" s="1046"/>
      <c r="O21" s="1046"/>
      <c r="P21" s="1046"/>
      <c r="Q21" s="1046"/>
      <c r="R21" s="1048" t="s">
        <v>676</v>
      </c>
      <c r="S21" s="154"/>
      <c r="T21" s="154"/>
      <c r="U21" s="154"/>
      <c r="V21" s="154"/>
      <c r="W21" s="154"/>
      <c r="X21" s="154"/>
      <c r="Y21" s="154"/>
      <c r="Z21" s="154"/>
    </row>
    <row r="22" spans="1:26" ht="50.25" customHeight="1">
      <c r="A22" s="155"/>
      <c r="B22" s="1046"/>
      <c r="C22" s="1046"/>
      <c r="D22" s="159" t="s">
        <v>140</v>
      </c>
      <c r="E22" s="159" t="s">
        <v>141</v>
      </c>
      <c r="F22" s="159" t="s">
        <v>142</v>
      </c>
      <c r="G22" s="159" t="s">
        <v>143</v>
      </c>
      <c r="H22" s="159" t="s">
        <v>144</v>
      </c>
      <c r="I22" s="159" t="s">
        <v>145</v>
      </c>
      <c r="J22" s="219" t="s">
        <v>146</v>
      </c>
      <c r="K22" s="219" t="s">
        <v>147</v>
      </c>
      <c r="L22" s="159" t="s">
        <v>148</v>
      </c>
      <c r="M22" s="159" t="s">
        <v>149</v>
      </c>
      <c r="N22" s="159" t="s">
        <v>150</v>
      </c>
      <c r="O22" s="159" t="s">
        <v>151</v>
      </c>
      <c r="P22" s="159" t="s">
        <v>152</v>
      </c>
      <c r="Q22" s="159" t="s">
        <v>153</v>
      </c>
      <c r="R22" s="1049"/>
      <c r="S22" s="154"/>
      <c r="T22" s="154"/>
      <c r="U22" s="154"/>
      <c r="V22" s="154"/>
      <c r="W22" s="154"/>
      <c r="X22" s="154"/>
      <c r="Y22" s="154"/>
      <c r="Z22" s="154"/>
    </row>
    <row r="23" spans="1:26" s="58" customFormat="1" ht="149.25" customHeight="1">
      <c r="A23" s="190">
        <v>1</v>
      </c>
      <c r="B23" s="1046" t="s">
        <v>154</v>
      </c>
      <c r="C23" s="1046"/>
      <c r="D23" s="83" t="s">
        <v>1157</v>
      </c>
      <c r="E23" s="83" t="s">
        <v>1158</v>
      </c>
      <c r="F23" s="83" t="s">
        <v>1159</v>
      </c>
      <c r="G23" s="83" t="s">
        <v>158</v>
      </c>
      <c r="H23" s="83" t="s">
        <v>159</v>
      </c>
      <c r="I23" s="111" t="s">
        <v>1160</v>
      </c>
      <c r="J23" s="164">
        <v>165000</v>
      </c>
      <c r="K23" s="164">
        <v>165000</v>
      </c>
      <c r="L23" s="83" t="s">
        <v>161</v>
      </c>
      <c r="M23" s="83" t="s">
        <v>162</v>
      </c>
      <c r="N23" s="164">
        <f>J23/K23*100</f>
        <v>100</v>
      </c>
      <c r="O23" s="85">
        <v>177971</v>
      </c>
      <c r="P23" s="83" t="s">
        <v>1161</v>
      </c>
      <c r="Q23" s="83"/>
      <c r="R23" s="161"/>
      <c r="S23" s="156"/>
      <c r="T23" s="156"/>
      <c r="U23" s="156"/>
      <c r="V23" s="156"/>
      <c r="W23" s="156"/>
      <c r="X23" s="156"/>
      <c r="Y23" s="156"/>
      <c r="Z23" s="156"/>
    </row>
    <row r="24" spans="1:26" s="58" customFormat="1" ht="149.25" customHeight="1">
      <c r="A24" s="190">
        <v>1</v>
      </c>
      <c r="B24" s="1046" t="s">
        <v>164</v>
      </c>
      <c r="C24" s="1046"/>
      <c r="D24" s="83" t="s">
        <v>1162</v>
      </c>
      <c r="E24" s="83" t="s">
        <v>1163</v>
      </c>
      <c r="F24" s="83" t="s">
        <v>1164</v>
      </c>
      <c r="G24" s="83" t="s">
        <v>1165</v>
      </c>
      <c r="H24" s="83" t="s">
        <v>159</v>
      </c>
      <c r="I24" s="111" t="s">
        <v>1166</v>
      </c>
      <c r="J24" s="164">
        <v>227000000</v>
      </c>
      <c r="K24" s="164">
        <v>165000</v>
      </c>
      <c r="L24" s="83" t="s">
        <v>161</v>
      </c>
      <c r="M24" s="83" t="s">
        <v>535</v>
      </c>
      <c r="N24" s="164">
        <f>J24/K24</f>
        <v>1375.7575757575758</v>
      </c>
      <c r="O24" s="85">
        <v>131789487.37</v>
      </c>
      <c r="P24" s="83" t="s">
        <v>1167</v>
      </c>
      <c r="Q24" s="83" t="s">
        <v>1168</v>
      </c>
      <c r="R24" s="161"/>
      <c r="S24" s="156"/>
      <c r="T24" s="156"/>
      <c r="U24" s="156"/>
      <c r="V24" s="156"/>
      <c r="W24" s="156"/>
      <c r="X24" s="156"/>
      <c r="Y24" s="156"/>
      <c r="Z24" s="156"/>
    </row>
    <row r="25" spans="1:26" s="58" customFormat="1" ht="149.25" customHeight="1">
      <c r="A25" s="190">
        <v>1</v>
      </c>
      <c r="B25" s="1046" t="s">
        <v>171</v>
      </c>
      <c r="C25" s="1046"/>
      <c r="D25" s="83" t="s">
        <v>1169</v>
      </c>
      <c r="E25" s="83" t="s">
        <v>1170</v>
      </c>
      <c r="F25" s="83" t="s">
        <v>1171</v>
      </c>
      <c r="G25" s="83" t="s">
        <v>158</v>
      </c>
      <c r="H25" s="83" t="s">
        <v>175</v>
      </c>
      <c r="I25" s="111" t="s">
        <v>1172</v>
      </c>
      <c r="J25" s="164">
        <v>165000</v>
      </c>
      <c r="K25" s="164">
        <v>165000</v>
      </c>
      <c r="L25" s="83" t="s">
        <v>177</v>
      </c>
      <c r="M25" s="83" t="s">
        <v>162</v>
      </c>
      <c r="N25" s="164">
        <f t="shared" ref="N25:N30" si="0">J25/K25*100</f>
        <v>100</v>
      </c>
      <c r="O25" s="85">
        <v>165000</v>
      </c>
      <c r="P25" s="83" t="s">
        <v>1167</v>
      </c>
      <c r="Q25" s="83" t="s">
        <v>1168</v>
      </c>
      <c r="R25" s="161" t="s">
        <v>180</v>
      </c>
      <c r="S25" s="156"/>
      <c r="T25" s="156"/>
      <c r="U25" s="156"/>
      <c r="V25" s="156"/>
      <c r="W25" s="156"/>
      <c r="X25" s="156"/>
      <c r="Y25" s="156"/>
      <c r="Z25" s="156"/>
    </row>
    <row r="26" spans="1:26" s="58" customFormat="1" ht="149.25" customHeight="1">
      <c r="A26" s="190">
        <v>1</v>
      </c>
      <c r="B26" s="1046" t="s">
        <v>181</v>
      </c>
      <c r="C26" s="1046"/>
      <c r="D26" s="83" t="s">
        <v>1173</v>
      </c>
      <c r="E26" s="83" t="s">
        <v>1174</v>
      </c>
      <c r="F26" s="83" t="s">
        <v>1175</v>
      </c>
      <c r="G26" s="83" t="s">
        <v>158</v>
      </c>
      <c r="H26" s="83" t="s">
        <v>175</v>
      </c>
      <c r="I26" s="111" t="s">
        <v>1176</v>
      </c>
      <c r="J26" s="164">
        <v>165000</v>
      </c>
      <c r="K26" s="164">
        <v>165000</v>
      </c>
      <c r="L26" s="83" t="s">
        <v>177</v>
      </c>
      <c r="M26" s="83" t="s">
        <v>162</v>
      </c>
      <c r="N26" s="164">
        <f t="shared" si="0"/>
        <v>100</v>
      </c>
      <c r="O26" s="85">
        <v>165000</v>
      </c>
      <c r="P26" s="83" t="s">
        <v>1167</v>
      </c>
      <c r="Q26" s="83" t="s">
        <v>1168</v>
      </c>
      <c r="R26" s="161"/>
      <c r="S26" s="156"/>
      <c r="T26" s="156"/>
      <c r="U26" s="156"/>
      <c r="V26" s="156"/>
      <c r="W26" s="156"/>
      <c r="X26" s="156"/>
      <c r="Y26" s="156"/>
      <c r="Z26" s="156"/>
    </row>
    <row r="27" spans="1:26" s="58" customFormat="1" ht="149.25" customHeight="1">
      <c r="A27" s="190">
        <v>1</v>
      </c>
      <c r="B27" s="1046" t="s">
        <v>188</v>
      </c>
      <c r="C27" s="1046"/>
      <c r="D27" s="83" t="s">
        <v>1177</v>
      </c>
      <c r="E27" s="83" t="s">
        <v>1178</v>
      </c>
      <c r="F27" s="83" t="s">
        <v>1179</v>
      </c>
      <c r="G27" s="83" t="s">
        <v>158</v>
      </c>
      <c r="H27" s="83" t="s">
        <v>175</v>
      </c>
      <c r="I27" s="111" t="s">
        <v>1180</v>
      </c>
      <c r="J27" s="164">
        <v>165000</v>
      </c>
      <c r="K27" s="164">
        <v>165000</v>
      </c>
      <c r="L27" s="83" t="s">
        <v>177</v>
      </c>
      <c r="M27" s="83" t="s">
        <v>162</v>
      </c>
      <c r="N27" s="164">
        <f t="shared" si="0"/>
        <v>100</v>
      </c>
      <c r="O27" s="85">
        <v>165000</v>
      </c>
      <c r="P27" s="83" t="s">
        <v>1167</v>
      </c>
      <c r="Q27" s="83" t="s">
        <v>1168</v>
      </c>
      <c r="R27" s="161"/>
      <c r="S27" s="156"/>
      <c r="T27" s="156"/>
      <c r="U27" s="156"/>
      <c r="V27" s="156"/>
      <c r="W27" s="156"/>
      <c r="X27" s="156"/>
      <c r="Y27" s="156"/>
      <c r="Z27" s="156"/>
    </row>
    <row r="28" spans="1:26" s="58" customFormat="1" ht="149.25" customHeight="1">
      <c r="A28" s="190">
        <v>1</v>
      </c>
      <c r="B28" s="1046" t="s">
        <v>207</v>
      </c>
      <c r="C28" s="1046"/>
      <c r="D28" s="83" t="s">
        <v>1181</v>
      </c>
      <c r="E28" s="83" t="s">
        <v>1182</v>
      </c>
      <c r="F28" s="83" t="s">
        <v>1183</v>
      </c>
      <c r="G28" s="83" t="s">
        <v>158</v>
      </c>
      <c r="H28" s="83" t="s">
        <v>175</v>
      </c>
      <c r="I28" s="111" t="s">
        <v>1184</v>
      </c>
      <c r="J28" s="164">
        <v>700</v>
      </c>
      <c r="K28" s="164">
        <v>700</v>
      </c>
      <c r="L28" s="83" t="s">
        <v>177</v>
      </c>
      <c r="M28" s="83" t="s">
        <v>162</v>
      </c>
      <c r="N28" s="164">
        <f t="shared" si="0"/>
        <v>100</v>
      </c>
      <c r="O28" s="85">
        <v>1455</v>
      </c>
      <c r="P28" s="83" t="s">
        <v>1167</v>
      </c>
      <c r="Q28" s="83" t="s">
        <v>1185</v>
      </c>
      <c r="R28" s="161" t="s">
        <v>180</v>
      </c>
      <c r="S28" s="156"/>
      <c r="T28" s="156"/>
      <c r="U28" s="156"/>
      <c r="V28" s="156"/>
      <c r="W28" s="156"/>
      <c r="X28" s="156"/>
      <c r="Y28" s="156"/>
      <c r="Z28" s="156"/>
    </row>
    <row r="29" spans="1:26" s="58" customFormat="1" ht="150.75" customHeight="1">
      <c r="A29" s="190">
        <v>1</v>
      </c>
      <c r="B29" s="1046" t="s">
        <v>214</v>
      </c>
      <c r="C29" s="1046"/>
      <c r="D29" s="83" t="s">
        <v>1186</v>
      </c>
      <c r="E29" s="83" t="s">
        <v>1187</v>
      </c>
      <c r="F29" s="83" t="s">
        <v>1188</v>
      </c>
      <c r="G29" s="83" t="s">
        <v>158</v>
      </c>
      <c r="H29" s="83" t="s">
        <v>175</v>
      </c>
      <c r="I29" s="111" t="s">
        <v>1189</v>
      </c>
      <c r="J29" s="164">
        <v>700</v>
      </c>
      <c r="K29" s="164">
        <v>700</v>
      </c>
      <c r="L29" s="83" t="s">
        <v>177</v>
      </c>
      <c r="M29" s="83" t="s">
        <v>162</v>
      </c>
      <c r="N29" s="164">
        <f t="shared" si="0"/>
        <v>100</v>
      </c>
      <c r="O29" s="85">
        <v>728</v>
      </c>
      <c r="P29" s="83" t="s">
        <v>1167</v>
      </c>
      <c r="Q29" s="83" t="s">
        <v>1185</v>
      </c>
      <c r="R29" s="161"/>
      <c r="S29" s="156"/>
      <c r="T29" s="156"/>
      <c r="U29" s="156"/>
      <c r="V29" s="156"/>
      <c r="W29" s="156"/>
      <c r="X29" s="156"/>
      <c r="Y29" s="156"/>
      <c r="Z29" s="156"/>
    </row>
    <row r="30" spans="1:26" s="58" customFormat="1" ht="150.75" customHeight="1">
      <c r="A30" s="190">
        <v>1</v>
      </c>
      <c r="B30" s="1046" t="s">
        <v>220</v>
      </c>
      <c r="C30" s="1046"/>
      <c r="D30" s="83" t="s">
        <v>1190</v>
      </c>
      <c r="E30" s="83" t="s">
        <v>1191</v>
      </c>
      <c r="F30" s="83" t="s">
        <v>1192</v>
      </c>
      <c r="G30" s="83" t="s">
        <v>158</v>
      </c>
      <c r="H30" s="83" t="s">
        <v>175</v>
      </c>
      <c r="I30" s="111" t="s">
        <v>1189</v>
      </c>
      <c r="J30" s="164">
        <v>700</v>
      </c>
      <c r="K30" s="164">
        <v>700</v>
      </c>
      <c r="L30" s="83" t="s">
        <v>177</v>
      </c>
      <c r="M30" s="83" t="s">
        <v>162</v>
      </c>
      <c r="N30" s="164">
        <f t="shared" si="0"/>
        <v>100</v>
      </c>
      <c r="O30" s="85">
        <v>727</v>
      </c>
      <c r="P30" s="83" t="s">
        <v>1167</v>
      </c>
      <c r="Q30" s="83" t="s">
        <v>1185</v>
      </c>
      <c r="R30" s="161"/>
      <c r="S30" s="156"/>
      <c r="T30" s="156"/>
      <c r="U30" s="156"/>
      <c r="V30" s="156"/>
      <c r="W30" s="156"/>
      <c r="X30" s="156"/>
      <c r="Y30" s="156"/>
      <c r="Z30" s="156"/>
    </row>
    <row r="31" spans="1:26" ht="15">
      <c r="A31" s="154"/>
      <c r="B31" s="154"/>
      <c r="C31" s="155"/>
      <c r="D31" s="154"/>
      <c r="E31" s="154"/>
      <c r="F31" s="154"/>
      <c r="G31" s="154"/>
      <c r="H31" s="154"/>
      <c r="I31" s="154"/>
      <c r="J31" s="217"/>
      <c r="K31" s="217"/>
      <c r="L31" s="154"/>
      <c r="M31" s="156"/>
      <c r="N31" s="220"/>
      <c r="O31" s="221"/>
      <c r="P31" s="156"/>
      <c r="Q31" s="154"/>
      <c r="R31" s="154"/>
      <c r="S31" s="154"/>
      <c r="T31" s="154"/>
      <c r="U31" s="154"/>
      <c r="V31" s="154"/>
      <c r="W31" s="154"/>
      <c r="X31" s="154"/>
      <c r="Y31" s="154"/>
      <c r="Z31" s="154"/>
    </row>
    <row r="32" spans="1:26" ht="19.5" customHeight="1">
      <c r="A32" s="154"/>
      <c r="B32" s="159" t="s">
        <v>396</v>
      </c>
      <c r="C32" s="961" t="s">
        <v>397</v>
      </c>
      <c r="D32" s="961"/>
      <c r="E32" s="961"/>
      <c r="F32" s="961"/>
      <c r="G32" s="961"/>
      <c r="H32" s="961"/>
      <c r="I32" s="155"/>
      <c r="J32" s="218"/>
      <c r="K32" s="218"/>
      <c r="L32" s="155"/>
      <c r="M32" s="153"/>
      <c r="N32" s="220"/>
      <c r="O32" s="221"/>
      <c r="P32" s="153"/>
      <c r="Q32" s="155"/>
      <c r="R32" s="155"/>
      <c r="S32" s="155"/>
      <c r="T32" s="154"/>
      <c r="U32" s="154"/>
      <c r="V32" s="154"/>
      <c r="W32" s="154"/>
      <c r="X32" s="154"/>
      <c r="Y32" s="154"/>
      <c r="Z32" s="154"/>
    </row>
    <row r="33" spans="1:26" ht="19.5" customHeight="1">
      <c r="A33" s="154"/>
      <c r="B33" s="159" t="s">
        <v>398</v>
      </c>
      <c r="C33" s="961" t="s">
        <v>399</v>
      </c>
      <c r="D33" s="961"/>
      <c r="E33" s="961"/>
      <c r="F33" s="961"/>
      <c r="G33" s="961"/>
      <c r="H33" s="961"/>
      <c r="I33" s="155"/>
      <c r="J33" s="218"/>
      <c r="K33" s="218"/>
      <c r="L33" s="155"/>
      <c r="M33" s="155"/>
      <c r="N33" s="155"/>
      <c r="O33" s="218"/>
      <c r="P33" s="155"/>
      <c r="Q33" s="155"/>
      <c r="R33" s="155"/>
      <c r="S33" s="155"/>
      <c r="T33" s="154"/>
      <c r="U33" s="154"/>
      <c r="V33" s="154"/>
      <c r="W33" s="154"/>
      <c r="X33" s="154"/>
      <c r="Y33" s="154"/>
      <c r="Z33" s="154"/>
    </row>
    <row r="34" spans="1:26" ht="19.5" customHeight="1">
      <c r="A34" s="154"/>
      <c r="B34" s="159" t="s">
        <v>668</v>
      </c>
      <c r="C34" s="961" t="s">
        <v>724</v>
      </c>
      <c r="D34" s="961"/>
      <c r="E34" s="961"/>
      <c r="F34" s="961"/>
      <c r="G34" s="961"/>
      <c r="H34" s="961"/>
      <c r="I34" s="155"/>
      <c r="J34" s="218"/>
      <c r="K34" s="218"/>
      <c r="L34" s="155"/>
      <c r="M34" s="155"/>
      <c r="N34" s="155"/>
      <c r="O34" s="218"/>
      <c r="P34" s="155"/>
      <c r="Q34" s="155"/>
      <c r="R34" s="155"/>
      <c r="S34" s="155"/>
      <c r="T34" s="154"/>
      <c r="U34" s="154"/>
      <c r="V34" s="154"/>
      <c r="W34" s="154"/>
      <c r="X34" s="154"/>
      <c r="Y34" s="154"/>
      <c r="Z34" s="154"/>
    </row>
    <row r="35" spans="1:26" ht="19.5" customHeight="1">
      <c r="A35" s="154"/>
      <c r="B35" s="159" t="s">
        <v>402</v>
      </c>
      <c r="C35" s="961" t="s">
        <v>403</v>
      </c>
      <c r="D35" s="961"/>
      <c r="E35" s="961"/>
      <c r="F35" s="961"/>
      <c r="G35" s="961"/>
      <c r="H35" s="961"/>
      <c r="I35" s="155"/>
      <c r="J35" s="218"/>
      <c r="K35" s="218"/>
      <c r="L35" s="155"/>
      <c r="M35" s="155"/>
      <c r="N35" s="155"/>
      <c r="O35" s="218"/>
      <c r="P35" s="155"/>
      <c r="Q35" s="155"/>
      <c r="R35" s="155"/>
      <c r="S35" s="155"/>
      <c r="T35" s="154"/>
      <c r="U35" s="154"/>
      <c r="V35" s="154"/>
      <c r="W35" s="154"/>
      <c r="X35" s="154"/>
      <c r="Y35" s="154"/>
      <c r="Z35" s="154"/>
    </row>
    <row r="36" spans="1:26" ht="19.5" customHeight="1">
      <c r="A36" s="154"/>
      <c r="B36" s="159" t="s">
        <v>404</v>
      </c>
      <c r="C36" s="961" t="s">
        <v>405</v>
      </c>
      <c r="D36" s="961"/>
      <c r="E36" s="961"/>
      <c r="F36" s="961"/>
      <c r="G36" s="961"/>
      <c r="H36" s="961"/>
      <c r="I36" s="155"/>
      <c r="J36" s="218"/>
      <c r="K36" s="218"/>
      <c r="L36" s="155"/>
      <c r="M36" s="155"/>
      <c r="N36" s="155"/>
      <c r="O36" s="218"/>
      <c r="P36" s="155"/>
      <c r="Q36" s="155"/>
      <c r="R36" s="155"/>
      <c r="S36" s="155"/>
      <c r="T36" s="154"/>
      <c r="U36" s="154"/>
      <c r="V36" s="154"/>
      <c r="W36" s="154"/>
      <c r="X36" s="154"/>
      <c r="Y36" s="154"/>
      <c r="Z36" s="154"/>
    </row>
    <row r="37" spans="1:26" ht="19.5" customHeight="1">
      <c r="A37" s="154"/>
      <c r="B37" s="159" t="s">
        <v>406</v>
      </c>
      <c r="C37" s="961" t="s">
        <v>1193</v>
      </c>
      <c r="D37" s="961"/>
      <c r="E37" s="961"/>
      <c r="F37" s="961"/>
      <c r="G37" s="961"/>
      <c r="H37" s="961"/>
      <c r="I37" s="155"/>
      <c r="J37" s="218"/>
      <c r="K37" s="218"/>
      <c r="L37" s="155"/>
      <c r="M37" s="155"/>
      <c r="N37" s="155"/>
      <c r="O37" s="218"/>
      <c r="P37" s="155"/>
      <c r="Q37" s="155"/>
      <c r="R37" s="155"/>
      <c r="S37" s="155"/>
      <c r="T37" s="154"/>
      <c r="U37" s="154"/>
      <c r="V37" s="154"/>
      <c r="W37" s="154"/>
      <c r="X37" s="154"/>
      <c r="Y37" s="154"/>
      <c r="Z37" s="154"/>
    </row>
    <row r="38" spans="1:26" ht="19.5" customHeight="1">
      <c r="A38" s="154"/>
      <c r="B38" s="159" t="s">
        <v>408</v>
      </c>
      <c r="C38" s="971" t="s">
        <v>726</v>
      </c>
      <c r="D38" s="971"/>
      <c r="E38" s="971"/>
      <c r="F38" s="971"/>
      <c r="G38" s="971"/>
      <c r="H38" s="971"/>
      <c r="I38" s="155"/>
      <c r="J38" s="218"/>
      <c r="K38" s="218"/>
      <c r="L38" s="155"/>
      <c r="M38" s="155"/>
      <c r="N38" s="155"/>
      <c r="O38" s="218"/>
      <c r="P38" s="155"/>
      <c r="Q38" s="155"/>
      <c r="R38" s="155"/>
      <c r="S38" s="155"/>
      <c r="T38" s="154"/>
      <c r="U38" s="154"/>
      <c r="V38" s="154"/>
      <c r="W38" s="154"/>
      <c r="X38" s="154"/>
      <c r="Y38" s="154"/>
      <c r="Z38" s="154"/>
    </row>
    <row r="39" spans="1:26" ht="14.4">
      <c r="A39" s="156"/>
      <c r="B39" s="153"/>
      <c r="C39" s="153"/>
      <c r="D39" s="153"/>
      <c r="E39" s="153"/>
      <c r="F39" s="153"/>
      <c r="G39" s="153"/>
      <c r="H39" s="153"/>
      <c r="I39" s="153"/>
      <c r="J39" s="222"/>
      <c r="K39" s="222"/>
      <c r="L39" s="153"/>
      <c r="M39" s="153"/>
      <c r="N39" s="153"/>
      <c r="O39" s="222"/>
      <c r="P39" s="153"/>
      <c r="Q39" s="153"/>
      <c r="R39" s="153"/>
      <c r="S39" s="155"/>
      <c r="T39" s="154"/>
      <c r="U39" s="154"/>
      <c r="V39" s="154"/>
      <c r="W39" s="154"/>
      <c r="X39" s="154"/>
      <c r="Y39" s="154"/>
      <c r="Z39" s="154"/>
    </row>
    <row r="40" spans="1:26" ht="19.5" customHeight="1">
      <c r="A40" s="156"/>
      <c r="B40" s="1059" t="s">
        <v>410</v>
      </c>
      <c r="C40" s="1059"/>
      <c r="D40" s="1059"/>
      <c r="E40" s="1059"/>
      <c r="F40" s="1059"/>
      <c r="G40" s="1059"/>
      <c r="H40" s="1059"/>
      <c r="I40" s="156"/>
      <c r="J40" s="223"/>
      <c r="K40" s="223"/>
      <c r="L40" s="156"/>
      <c r="M40" s="156"/>
      <c r="N40" s="156"/>
      <c r="O40" s="223"/>
      <c r="P40" s="156"/>
      <c r="Q40" s="156"/>
      <c r="R40" s="156"/>
      <c r="S40" s="154"/>
      <c r="T40" s="154"/>
      <c r="U40" s="154"/>
      <c r="V40" s="154"/>
      <c r="W40" s="154"/>
      <c r="X40" s="154"/>
      <c r="Y40" s="154"/>
      <c r="Z40" s="154"/>
    </row>
    <row r="41" spans="1:26" ht="14.4">
      <c r="A41" s="156"/>
      <c r="B41" s="156"/>
      <c r="C41" s="156"/>
      <c r="D41" s="156"/>
      <c r="E41" s="156"/>
      <c r="F41" s="156"/>
      <c r="G41" s="156"/>
      <c r="H41" s="156"/>
      <c r="I41" s="156"/>
      <c r="J41" s="223"/>
      <c r="K41" s="223"/>
      <c r="L41" s="156"/>
      <c r="M41" s="156"/>
      <c r="N41" s="156"/>
      <c r="O41" s="223"/>
      <c r="P41" s="156"/>
      <c r="Q41" s="156"/>
      <c r="R41" s="156"/>
      <c r="S41" s="6"/>
      <c r="T41" s="6"/>
      <c r="U41" s="6"/>
      <c r="V41" s="6"/>
      <c r="W41" s="6"/>
      <c r="X41" s="6"/>
      <c r="Y41" s="6"/>
      <c r="Z41" s="6"/>
    </row>
    <row r="42" spans="1:26" ht="14.4" hidden="1">
      <c r="A42" s="156"/>
      <c r="B42" s="156"/>
      <c r="C42" s="156"/>
      <c r="D42" s="156"/>
      <c r="E42" s="156"/>
      <c r="F42" s="156"/>
      <c r="G42" s="156"/>
      <c r="H42" s="156"/>
      <c r="I42" s="156"/>
      <c r="J42" s="223"/>
      <c r="K42" s="223"/>
      <c r="L42" s="156"/>
      <c r="M42" s="156"/>
      <c r="N42" s="156"/>
      <c r="O42" s="223"/>
      <c r="P42" s="156"/>
      <c r="Q42" s="156"/>
      <c r="R42" s="156"/>
      <c r="S42" s="6"/>
      <c r="T42" s="6"/>
      <c r="U42" s="6"/>
      <c r="V42" s="6"/>
      <c r="W42" s="6"/>
      <c r="X42" s="6"/>
      <c r="Y42" s="6"/>
      <c r="Z42" s="6"/>
    </row>
    <row r="43" spans="1:26" ht="14.4" hidden="1">
      <c r="A43" s="156"/>
      <c r="B43" s="156"/>
      <c r="C43" s="156"/>
      <c r="D43" s="156"/>
      <c r="E43" s="156"/>
      <c r="F43" s="156"/>
      <c r="G43" s="156"/>
      <c r="H43" s="156"/>
      <c r="I43" s="156"/>
      <c r="J43" s="223"/>
      <c r="K43" s="223"/>
      <c r="L43" s="156"/>
      <c r="M43" s="156"/>
      <c r="N43" s="156"/>
      <c r="O43" s="223"/>
      <c r="P43" s="156"/>
      <c r="Q43" s="156"/>
      <c r="R43" s="156"/>
      <c r="S43" s="6"/>
      <c r="T43" s="6"/>
      <c r="U43" s="6"/>
      <c r="V43" s="6"/>
      <c r="W43" s="6"/>
      <c r="X43" s="6"/>
      <c r="Y43" s="6"/>
      <c r="Z43" s="6"/>
    </row>
    <row r="44" spans="1:26" ht="14.4" hidden="1">
      <c r="A44" s="156"/>
      <c r="B44" s="156"/>
      <c r="C44" s="156"/>
      <c r="D44" s="156"/>
      <c r="E44" s="156"/>
      <c r="F44" s="156"/>
      <c r="G44" s="156"/>
      <c r="H44" s="156"/>
      <c r="I44" s="156"/>
      <c r="J44" s="223"/>
      <c r="K44" s="223"/>
      <c r="L44" s="156"/>
      <c r="M44" s="156"/>
      <c r="N44" s="156"/>
      <c r="O44" s="223"/>
      <c r="P44" s="156"/>
      <c r="Q44" s="156"/>
      <c r="R44" s="156"/>
      <c r="S44" s="6"/>
      <c r="T44" s="6"/>
      <c r="U44" s="6"/>
      <c r="V44" s="6"/>
      <c r="W44" s="6"/>
      <c r="X44" s="6"/>
      <c r="Y44" s="6"/>
      <c r="Z44" s="6"/>
    </row>
    <row r="45" spans="1:26" ht="14.4" hidden="1">
      <c r="A45" s="156"/>
      <c r="B45" s="156"/>
      <c r="C45" s="156"/>
      <c r="D45" s="156"/>
      <c r="E45" s="156"/>
      <c r="F45" s="156"/>
      <c r="G45" s="156"/>
      <c r="H45" s="156"/>
      <c r="I45" s="156"/>
      <c r="J45" s="223"/>
      <c r="K45" s="223"/>
      <c r="L45" s="156"/>
      <c r="M45" s="156"/>
      <c r="N45" s="156"/>
      <c r="O45" s="223"/>
      <c r="P45" s="156"/>
      <c r="Q45" s="156"/>
      <c r="R45" s="156"/>
      <c r="S45" s="6"/>
      <c r="T45" s="6"/>
      <c r="U45" s="6"/>
      <c r="V45" s="6"/>
      <c r="W45" s="6"/>
      <c r="X45" s="6"/>
      <c r="Y45" s="6"/>
      <c r="Z45" s="6"/>
    </row>
    <row r="46" spans="1:26" ht="14.4" hidden="1">
      <c r="A46" s="156"/>
      <c r="B46" s="156"/>
      <c r="C46" s="156"/>
      <c r="D46" s="156"/>
      <c r="E46" s="156"/>
      <c r="F46" s="156"/>
      <c r="G46" s="156"/>
      <c r="H46" s="156"/>
      <c r="I46" s="156"/>
      <c r="J46" s="223"/>
      <c r="K46" s="223"/>
      <c r="L46" s="156"/>
      <c r="M46" s="156"/>
      <c r="N46" s="156"/>
      <c r="O46" s="223"/>
      <c r="P46" s="156"/>
      <c r="Q46" s="156"/>
      <c r="R46" s="156"/>
      <c r="S46" s="6"/>
      <c r="T46" s="6"/>
      <c r="U46" s="6"/>
      <c r="V46" s="6"/>
      <c r="W46" s="6"/>
      <c r="X46" s="6"/>
      <c r="Y46" s="6"/>
      <c r="Z46" s="6"/>
    </row>
    <row r="47" spans="1:26" ht="14.4" hidden="1">
      <c r="A47" s="156"/>
      <c r="B47" s="156"/>
      <c r="C47" s="156"/>
      <c r="D47" s="156"/>
      <c r="E47" s="156"/>
      <c r="F47" s="156"/>
      <c r="G47" s="156"/>
      <c r="H47" s="156"/>
      <c r="I47" s="156"/>
      <c r="J47" s="223"/>
      <c r="K47" s="223"/>
      <c r="L47" s="156"/>
      <c r="M47" s="156"/>
      <c r="N47" s="156"/>
      <c r="O47" s="223"/>
      <c r="P47" s="156"/>
      <c r="Q47" s="156"/>
      <c r="R47" s="156"/>
      <c r="S47" s="6"/>
      <c r="T47" s="6"/>
      <c r="U47" s="6"/>
      <c r="V47" s="6"/>
      <c r="W47" s="6"/>
      <c r="X47" s="6"/>
      <c r="Y47" s="6"/>
      <c r="Z47" s="6"/>
    </row>
    <row r="48" spans="1:26" ht="14.4" hidden="1">
      <c r="A48" s="156"/>
      <c r="B48" s="156"/>
      <c r="C48" s="156"/>
      <c r="D48" s="156"/>
      <c r="E48" s="156"/>
      <c r="F48" s="156"/>
      <c r="G48" s="156"/>
      <c r="H48" s="156"/>
      <c r="I48" s="156"/>
      <c r="J48" s="223"/>
      <c r="K48" s="223"/>
      <c r="L48" s="156"/>
      <c r="M48" s="156"/>
      <c r="N48" s="156"/>
      <c r="O48" s="223"/>
      <c r="P48" s="156"/>
      <c r="Q48" s="156"/>
      <c r="R48" s="156"/>
      <c r="S48" s="6"/>
      <c r="T48" s="6"/>
      <c r="U48" s="6"/>
      <c r="V48" s="6"/>
      <c r="W48" s="6"/>
      <c r="X48" s="6"/>
      <c r="Y48" s="6"/>
      <c r="Z48" s="6"/>
    </row>
    <row r="49" spans="1:26" ht="14.4" hidden="1">
      <c r="A49" s="156"/>
      <c r="B49" s="156"/>
      <c r="C49" s="156"/>
      <c r="D49" s="156"/>
      <c r="E49" s="156"/>
      <c r="F49" s="156"/>
      <c r="G49" s="156"/>
      <c r="H49" s="156"/>
      <c r="I49" s="156"/>
      <c r="J49" s="223"/>
      <c r="K49" s="223"/>
      <c r="L49" s="156"/>
      <c r="M49" s="156"/>
      <c r="N49" s="156"/>
      <c r="O49" s="223"/>
      <c r="P49" s="156"/>
      <c r="Q49" s="156"/>
      <c r="R49" s="156"/>
      <c r="S49" s="6"/>
      <c r="T49" s="6"/>
      <c r="U49" s="6"/>
      <c r="V49" s="6"/>
      <c r="W49" s="6"/>
      <c r="X49" s="6"/>
      <c r="Y49" s="6"/>
      <c r="Z49" s="6"/>
    </row>
    <row r="50" spans="1:26" ht="14.4" hidden="1">
      <c r="A50" s="6"/>
      <c r="B50" s="6"/>
      <c r="C50" s="6"/>
      <c r="D50" s="6"/>
      <c r="E50" s="6"/>
      <c r="F50" s="6"/>
      <c r="G50" s="6"/>
      <c r="H50" s="6"/>
      <c r="I50" s="6"/>
      <c r="J50" s="224"/>
      <c r="K50" s="224"/>
      <c r="L50" s="6"/>
      <c r="M50" s="6"/>
      <c r="N50" s="6"/>
      <c r="O50" s="224"/>
      <c r="P50" s="6"/>
      <c r="Q50" s="6"/>
      <c r="R50" s="6"/>
      <c r="S50" s="6"/>
      <c r="T50" s="6"/>
      <c r="U50" s="6"/>
      <c r="V50" s="6"/>
      <c r="W50" s="6"/>
      <c r="X50" s="6"/>
      <c r="Y50" s="6"/>
      <c r="Z50" s="6"/>
    </row>
    <row r="51" spans="1:26" ht="14.4" hidden="1">
      <c r="A51" s="6"/>
      <c r="B51" s="6"/>
      <c r="C51" s="6"/>
      <c r="D51" s="6"/>
      <c r="E51" s="6"/>
      <c r="F51" s="6"/>
      <c r="G51" s="6"/>
      <c r="H51" s="6"/>
      <c r="I51" s="6"/>
      <c r="J51" s="224"/>
      <c r="K51" s="224"/>
      <c r="L51" s="6"/>
      <c r="M51" s="6"/>
      <c r="N51" s="6"/>
      <c r="O51" s="224"/>
      <c r="P51" s="6"/>
      <c r="Q51" s="6"/>
      <c r="R51" s="6"/>
      <c r="S51" s="6"/>
      <c r="T51" s="6"/>
      <c r="U51" s="6"/>
      <c r="V51" s="6"/>
      <c r="W51" s="6"/>
      <c r="X51" s="6"/>
      <c r="Y51" s="6"/>
      <c r="Z51" s="6"/>
    </row>
    <row r="52" spans="1:26" ht="14.4" hidden="1">
      <c r="A52" s="6"/>
      <c r="B52" s="6"/>
      <c r="C52" s="6"/>
      <c r="D52" s="6"/>
      <c r="E52" s="6"/>
      <c r="F52" s="6"/>
      <c r="G52" s="6"/>
      <c r="H52" s="6"/>
      <c r="I52" s="6"/>
      <c r="J52" s="224"/>
      <c r="K52" s="224"/>
      <c r="L52" s="6"/>
      <c r="M52" s="6"/>
      <c r="N52" s="6"/>
      <c r="O52" s="224"/>
      <c r="P52" s="6"/>
      <c r="Q52" s="6"/>
      <c r="R52" s="6"/>
      <c r="S52" s="6"/>
      <c r="T52" s="6"/>
      <c r="U52" s="6"/>
      <c r="V52" s="6"/>
      <c r="W52" s="6"/>
      <c r="X52" s="6"/>
      <c r="Y52" s="6"/>
      <c r="Z52" s="6"/>
    </row>
    <row r="53" spans="1:26" ht="14.4" hidden="1">
      <c r="A53" s="6"/>
      <c r="B53" s="6"/>
      <c r="C53" s="6"/>
      <c r="D53" s="6"/>
      <c r="E53" s="6"/>
      <c r="F53" s="6"/>
      <c r="G53" s="6"/>
      <c r="H53" s="6"/>
      <c r="I53" s="6"/>
      <c r="J53" s="224"/>
      <c r="K53" s="224"/>
      <c r="L53" s="6"/>
      <c r="M53" s="6"/>
      <c r="N53" s="6"/>
      <c r="O53" s="224"/>
      <c r="P53" s="6"/>
      <c r="Q53" s="6"/>
      <c r="R53" s="6"/>
      <c r="S53" s="6"/>
      <c r="T53" s="6"/>
      <c r="U53" s="6"/>
      <c r="V53" s="6"/>
      <c r="W53" s="6"/>
      <c r="X53" s="6"/>
      <c r="Y53" s="6"/>
      <c r="Z53" s="6"/>
    </row>
    <row r="54" spans="1:26" ht="15" hidden="1" customHeight="1">
      <c r="A54" s="225"/>
      <c r="B54" s="6"/>
      <c r="C54" s="6"/>
      <c r="D54" s="6"/>
      <c r="E54" s="6"/>
      <c r="F54" s="6"/>
      <c r="G54" s="6"/>
      <c r="H54" s="6"/>
      <c r="I54" s="6"/>
      <c r="J54" s="224"/>
      <c r="K54" s="224"/>
      <c r="L54" s="6"/>
      <c r="M54" s="6"/>
      <c r="N54" s="6"/>
      <c r="O54" s="224"/>
      <c r="P54" s="6"/>
      <c r="Q54" s="6"/>
      <c r="R54" s="6"/>
      <c r="S54" s="6"/>
      <c r="T54" s="6"/>
      <c r="U54" s="6"/>
      <c r="V54" s="6"/>
      <c r="W54" s="6"/>
      <c r="X54" s="6"/>
      <c r="Y54" s="6"/>
      <c r="Z54" s="6"/>
    </row>
    <row r="55" spans="1:26" ht="15" hidden="1" customHeight="1">
      <c r="A55" s="6"/>
      <c r="B55" s="6"/>
      <c r="C55" s="6"/>
      <c r="D55" s="6"/>
      <c r="E55" s="6"/>
      <c r="F55" s="6"/>
      <c r="G55" s="6"/>
      <c r="H55" s="6"/>
      <c r="I55" s="6"/>
      <c r="J55" s="224"/>
      <c r="K55" s="224"/>
      <c r="L55" s="6"/>
      <c r="M55" s="6"/>
      <c r="N55" s="6"/>
      <c r="O55" s="224"/>
      <c r="P55" s="6"/>
      <c r="Q55" s="6"/>
      <c r="R55" s="6"/>
      <c r="S55" s="6"/>
      <c r="T55" s="6"/>
      <c r="U55" s="6"/>
      <c r="V55" s="6"/>
      <c r="W55" s="6"/>
      <c r="X55" s="6"/>
      <c r="Y55" s="6"/>
      <c r="Z55" s="6"/>
    </row>
    <row r="56" spans="1:26" ht="15" hidden="1" customHeight="1">
      <c r="A56" s="6"/>
      <c r="B56" s="6"/>
      <c r="C56" s="6"/>
      <c r="D56" s="6"/>
      <c r="E56" s="6"/>
      <c r="F56" s="6"/>
      <c r="G56" s="6"/>
      <c r="H56" s="6"/>
      <c r="I56" s="6"/>
      <c r="J56" s="224"/>
      <c r="K56" s="224"/>
      <c r="L56" s="6"/>
      <c r="M56" s="6"/>
      <c r="N56" s="6"/>
      <c r="O56" s="224"/>
      <c r="P56" s="6"/>
      <c r="Q56" s="6"/>
      <c r="R56" s="6"/>
      <c r="S56" s="6"/>
      <c r="T56" s="6"/>
      <c r="U56" s="6"/>
      <c r="V56" s="6"/>
      <c r="W56" s="6"/>
      <c r="X56" s="6"/>
      <c r="Y56" s="6"/>
      <c r="Z56" s="6"/>
    </row>
    <row r="57" spans="1:26" ht="14.4" hidden="1">
      <c r="A57" s="6"/>
      <c r="B57" s="6"/>
      <c r="C57" s="6"/>
      <c r="D57" s="6"/>
      <c r="E57" s="6"/>
      <c r="F57" s="6"/>
      <c r="G57" s="6"/>
      <c r="H57" s="6"/>
      <c r="I57" s="6"/>
      <c r="J57" s="224"/>
      <c r="K57" s="224"/>
      <c r="L57" s="6"/>
      <c r="M57" s="6"/>
      <c r="N57" s="6"/>
      <c r="O57" s="224"/>
      <c r="P57" s="6"/>
      <c r="Q57" s="6"/>
      <c r="R57" s="6"/>
      <c r="S57" s="6"/>
      <c r="T57" s="6"/>
      <c r="U57" s="6"/>
      <c r="V57" s="6"/>
      <c r="W57" s="6"/>
      <c r="X57" s="6"/>
      <c r="Y57" s="6"/>
      <c r="Z57" s="6"/>
    </row>
    <row r="58" spans="1:26" ht="14.4" hidden="1">
      <c r="A58" s="6"/>
      <c r="B58" s="6"/>
      <c r="C58" s="6"/>
      <c r="D58" s="6"/>
      <c r="E58" s="6"/>
      <c r="F58" s="6"/>
      <c r="G58" s="6"/>
      <c r="H58" s="6"/>
      <c r="I58" s="6"/>
      <c r="J58" s="224"/>
      <c r="K58" s="224"/>
      <c r="L58" s="6"/>
      <c r="M58" s="6"/>
      <c r="N58" s="6"/>
      <c r="O58" s="224"/>
      <c r="P58" s="6"/>
      <c r="Q58" s="6"/>
      <c r="R58" s="6"/>
      <c r="S58" s="6"/>
      <c r="T58" s="6"/>
      <c r="U58" s="6"/>
      <c r="V58" s="6"/>
      <c r="W58" s="6"/>
      <c r="X58" s="6"/>
      <c r="Y58" s="6"/>
      <c r="Z58" s="6"/>
    </row>
    <row r="59" spans="1:26" ht="14.4" hidden="1">
      <c r="A59" s="6"/>
      <c r="B59" s="6"/>
      <c r="C59" s="6"/>
      <c r="D59" s="6"/>
      <c r="E59" s="6"/>
      <c r="F59" s="6"/>
      <c r="G59" s="6"/>
      <c r="H59" s="6"/>
      <c r="I59" s="6"/>
      <c r="J59" s="224"/>
      <c r="K59" s="224"/>
      <c r="L59" s="6"/>
      <c r="M59" s="6"/>
      <c r="N59" s="6"/>
      <c r="O59" s="224"/>
      <c r="P59" s="6"/>
      <c r="Q59" s="6"/>
      <c r="R59" s="6"/>
      <c r="S59" s="6"/>
      <c r="T59" s="6"/>
      <c r="U59" s="6"/>
      <c r="V59" s="6"/>
      <c r="W59" s="6"/>
      <c r="X59" s="6"/>
      <c r="Y59" s="6"/>
      <c r="Z59" s="6"/>
    </row>
    <row r="60" spans="1:26" ht="14.4" hidden="1">
      <c r="A60" s="6"/>
      <c r="B60" s="6"/>
      <c r="C60" s="6"/>
      <c r="D60" s="6"/>
      <c r="E60" s="6"/>
      <c r="F60" s="6"/>
      <c r="G60" s="6"/>
      <c r="H60" s="6"/>
      <c r="I60" s="6"/>
      <c r="J60" s="224"/>
      <c r="K60" s="224"/>
      <c r="L60" s="6"/>
      <c r="M60" s="6"/>
      <c r="N60" s="6"/>
      <c r="O60" s="224"/>
      <c r="P60" s="6"/>
      <c r="Q60" s="6"/>
      <c r="R60" s="6"/>
      <c r="S60" s="6"/>
      <c r="T60" s="6"/>
      <c r="U60" s="6"/>
      <c r="V60" s="6"/>
      <c r="W60" s="6"/>
      <c r="X60" s="6"/>
      <c r="Y60" s="6"/>
      <c r="Z60" s="6"/>
    </row>
    <row r="61" spans="1:26" ht="14.4" hidden="1">
      <c r="A61" s="6"/>
      <c r="B61" s="6"/>
      <c r="C61" s="6"/>
      <c r="D61" s="6"/>
      <c r="E61" s="6"/>
      <c r="F61" s="6"/>
      <c r="G61" s="6"/>
      <c r="H61" s="6"/>
      <c r="I61" s="6"/>
      <c r="J61" s="224"/>
      <c r="K61" s="224"/>
      <c r="L61" s="6"/>
      <c r="M61" s="6"/>
      <c r="N61" s="6"/>
      <c r="O61" s="224"/>
      <c r="P61" s="6"/>
      <c r="Q61" s="6"/>
      <c r="R61" s="6"/>
      <c r="S61" s="6"/>
      <c r="T61" s="6"/>
      <c r="U61" s="6"/>
      <c r="V61" s="6"/>
      <c r="W61" s="6"/>
      <c r="X61" s="6"/>
      <c r="Y61" s="6"/>
      <c r="Z61" s="6"/>
    </row>
    <row r="62" spans="1:26" ht="14.4" hidden="1">
      <c r="A62" s="6"/>
      <c r="B62" s="6"/>
      <c r="C62" s="6"/>
      <c r="D62" s="6"/>
      <c r="E62" s="6"/>
      <c r="F62" s="6"/>
      <c r="G62" s="6"/>
      <c r="H62" s="6"/>
      <c r="I62" s="6"/>
      <c r="J62" s="224"/>
      <c r="K62" s="224"/>
      <c r="L62" s="6"/>
      <c r="M62" s="6"/>
      <c r="N62" s="6"/>
      <c r="O62" s="224"/>
      <c r="P62" s="6"/>
      <c r="Q62" s="6"/>
      <c r="R62" s="6"/>
      <c r="S62" s="6"/>
      <c r="T62" s="6"/>
      <c r="U62" s="6"/>
      <c r="V62" s="6"/>
      <c r="W62" s="6"/>
      <c r="X62" s="6"/>
      <c r="Y62" s="6"/>
      <c r="Z62" s="6"/>
    </row>
    <row r="63" spans="1:26" ht="14.4" hidden="1">
      <c r="A63" s="6"/>
      <c r="B63" s="6"/>
      <c r="C63" s="6"/>
      <c r="D63" s="6"/>
      <c r="E63" s="6"/>
      <c r="F63" s="6"/>
      <c r="G63" s="6"/>
      <c r="H63" s="6"/>
      <c r="I63" s="6"/>
      <c r="J63" s="224"/>
      <c r="K63" s="224"/>
      <c r="L63" s="6"/>
      <c r="M63" s="6"/>
      <c r="N63" s="6"/>
      <c r="O63" s="224"/>
      <c r="P63" s="6"/>
      <c r="Q63" s="6"/>
      <c r="R63" s="6"/>
      <c r="S63" s="6"/>
      <c r="T63" s="6"/>
      <c r="U63" s="6"/>
      <c r="V63" s="6"/>
      <c r="W63" s="6"/>
      <c r="X63" s="6"/>
      <c r="Y63" s="6"/>
      <c r="Z63" s="6"/>
    </row>
    <row r="64" spans="1:26" ht="14.4" hidden="1">
      <c r="A64" s="6"/>
      <c r="B64" s="6"/>
      <c r="C64" s="6"/>
      <c r="D64" s="6"/>
      <c r="E64" s="6"/>
      <c r="F64" s="6"/>
      <c r="G64" s="6"/>
      <c r="H64" s="6"/>
      <c r="I64" s="6"/>
      <c r="J64" s="224"/>
      <c r="K64" s="224"/>
      <c r="L64" s="6"/>
      <c r="M64" s="6"/>
      <c r="N64" s="6"/>
      <c r="O64" s="224"/>
      <c r="P64" s="6"/>
      <c r="Q64" s="6"/>
      <c r="R64" s="6"/>
      <c r="S64" s="6"/>
      <c r="T64" s="6"/>
      <c r="U64" s="6"/>
      <c r="V64" s="6"/>
      <c r="W64" s="6"/>
      <c r="X64" s="6"/>
      <c r="Y64" s="6"/>
      <c r="Z64" s="6"/>
    </row>
    <row r="65" spans="1:26" ht="14.4" hidden="1">
      <c r="A65" s="6"/>
      <c r="B65" s="6"/>
      <c r="C65" s="6"/>
      <c r="D65" s="6"/>
      <c r="E65" s="6"/>
      <c r="F65" s="6"/>
      <c r="G65" s="6"/>
      <c r="H65" s="6"/>
      <c r="I65" s="6"/>
      <c r="J65" s="224"/>
      <c r="K65" s="224"/>
      <c r="L65" s="6"/>
      <c r="M65" s="6"/>
      <c r="N65" s="6"/>
      <c r="O65" s="224"/>
      <c r="P65" s="6"/>
      <c r="Q65" s="6"/>
      <c r="R65" s="6"/>
      <c r="S65" s="6"/>
      <c r="T65" s="6"/>
      <c r="U65" s="6"/>
      <c r="V65" s="6"/>
      <c r="W65" s="6"/>
      <c r="X65" s="6"/>
      <c r="Y65" s="6"/>
      <c r="Z65" s="6"/>
    </row>
    <row r="66" spans="1:26" ht="14.4" hidden="1">
      <c r="A66" s="6"/>
      <c r="B66" s="6"/>
      <c r="C66" s="6"/>
      <c r="D66" s="6"/>
      <c r="E66" s="6"/>
      <c r="F66" s="6"/>
      <c r="G66" s="6"/>
      <c r="H66" s="6"/>
      <c r="I66" s="6"/>
      <c r="J66" s="224"/>
      <c r="K66" s="224"/>
      <c r="L66" s="6"/>
      <c r="M66" s="6"/>
      <c r="N66" s="6"/>
      <c r="O66" s="224"/>
      <c r="P66" s="6"/>
      <c r="Q66" s="6"/>
      <c r="R66" s="6"/>
      <c r="S66" s="6"/>
      <c r="T66" s="6"/>
      <c r="U66" s="6"/>
      <c r="V66" s="6"/>
      <c r="W66" s="6"/>
      <c r="X66" s="6"/>
      <c r="Y66" s="6"/>
      <c r="Z66" s="6"/>
    </row>
    <row r="67" spans="1:26" ht="14.4" hidden="1">
      <c r="A67" s="6"/>
      <c r="B67" s="6"/>
      <c r="C67" s="6"/>
      <c r="D67" s="6"/>
      <c r="E67" s="6"/>
      <c r="F67" s="6"/>
      <c r="G67" s="6"/>
      <c r="H67" s="6"/>
      <c r="I67" s="6"/>
      <c r="J67" s="224"/>
      <c r="K67" s="224"/>
      <c r="L67" s="6"/>
      <c r="M67" s="6"/>
      <c r="N67" s="6"/>
      <c r="O67" s="224"/>
      <c r="P67" s="6"/>
      <c r="Q67" s="6"/>
      <c r="R67" s="6"/>
      <c r="S67" s="6"/>
      <c r="T67" s="6"/>
      <c r="U67" s="6"/>
      <c r="V67" s="6"/>
      <c r="W67" s="6"/>
      <c r="X67" s="6"/>
      <c r="Y67" s="6"/>
      <c r="Z67" s="6"/>
    </row>
    <row r="68" spans="1:26" ht="14.4" hidden="1">
      <c r="A68" s="6"/>
      <c r="B68" s="6"/>
      <c r="C68" s="6"/>
      <c r="D68" s="6"/>
      <c r="E68" s="6"/>
      <c r="F68" s="6"/>
      <c r="G68" s="6"/>
      <c r="H68" s="6"/>
      <c r="I68" s="6"/>
      <c r="J68" s="224"/>
      <c r="K68" s="224"/>
      <c r="L68" s="6"/>
      <c r="M68" s="6"/>
      <c r="N68" s="6"/>
      <c r="O68" s="224"/>
      <c r="P68" s="6"/>
      <c r="Q68" s="6"/>
      <c r="R68" s="6"/>
      <c r="S68" s="6"/>
      <c r="T68" s="6"/>
      <c r="U68" s="6"/>
      <c r="V68" s="6"/>
      <c r="W68" s="6"/>
      <c r="X68" s="6"/>
      <c r="Y68" s="6"/>
      <c r="Z68" s="6"/>
    </row>
    <row r="69" spans="1:26" ht="14.4" hidden="1">
      <c r="A69" s="6"/>
      <c r="B69" s="6"/>
      <c r="C69" s="6"/>
      <c r="D69" s="6"/>
      <c r="E69" s="6"/>
      <c r="F69" s="6"/>
      <c r="G69" s="6"/>
      <c r="H69" s="6"/>
      <c r="I69" s="6"/>
      <c r="J69" s="224"/>
      <c r="K69" s="224"/>
      <c r="L69" s="6"/>
      <c r="M69" s="6"/>
      <c r="N69" s="6"/>
      <c r="O69" s="224"/>
      <c r="P69" s="6"/>
      <c r="Q69" s="6"/>
      <c r="R69" s="6"/>
      <c r="S69" s="6"/>
      <c r="T69" s="6"/>
      <c r="U69" s="6"/>
      <c r="V69" s="6"/>
      <c r="W69" s="6"/>
      <c r="X69" s="6"/>
      <c r="Y69" s="6"/>
      <c r="Z69" s="6"/>
    </row>
    <row r="70" spans="1:26" ht="14.4" hidden="1">
      <c r="A70" s="6"/>
      <c r="B70" s="6"/>
      <c r="C70" s="6"/>
      <c r="D70" s="6"/>
      <c r="E70" s="6"/>
      <c r="F70" s="6"/>
      <c r="G70" s="6"/>
      <c r="H70" s="6"/>
      <c r="I70" s="6"/>
      <c r="J70" s="224"/>
      <c r="K70" s="224"/>
      <c r="L70" s="6"/>
      <c r="M70" s="6"/>
      <c r="N70" s="6"/>
      <c r="O70" s="224"/>
      <c r="P70" s="6"/>
      <c r="Q70" s="6"/>
      <c r="R70" s="6"/>
      <c r="S70" s="6"/>
      <c r="T70" s="6"/>
      <c r="U70" s="6"/>
      <c r="V70" s="6"/>
      <c r="W70" s="6"/>
      <c r="X70" s="6"/>
      <c r="Y70" s="6"/>
      <c r="Z70" s="6"/>
    </row>
    <row r="71" spans="1:26" ht="14.4" hidden="1">
      <c r="A71" s="6"/>
      <c r="B71" s="6"/>
      <c r="C71" s="6"/>
      <c r="D71" s="6"/>
      <c r="E71" s="6"/>
      <c r="F71" s="6"/>
      <c r="G71" s="6"/>
      <c r="H71" s="6"/>
      <c r="I71" s="6"/>
      <c r="J71" s="224"/>
      <c r="K71" s="224"/>
      <c r="L71" s="6"/>
      <c r="M71" s="6"/>
      <c r="N71" s="6"/>
      <c r="O71" s="224"/>
      <c r="P71" s="6"/>
      <c r="Q71" s="6"/>
      <c r="R71" s="6"/>
      <c r="S71" s="6"/>
      <c r="T71" s="6"/>
      <c r="U71" s="6"/>
      <c r="V71" s="6"/>
      <c r="W71" s="6"/>
      <c r="X71" s="6"/>
      <c r="Y71" s="6"/>
      <c r="Z71" s="6"/>
    </row>
    <row r="72" spans="1:26" ht="14.4" hidden="1">
      <c r="A72" s="6"/>
      <c r="B72" s="6"/>
      <c r="C72" s="6"/>
      <c r="D72" s="6"/>
      <c r="E72" s="6"/>
      <c r="F72" s="6"/>
      <c r="G72" s="6"/>
      <c r="H72" s="6"/>
      <c r="I72" s="6"/>
      <c r="J72" s="224"/>
      <c r="K72" s="224"/>
      <c r="L72" s="6"/>
      <c r="M72" s="6"/>
      <c r="N72" s="6"/>
      <c r="O72" s="224"/>
      <c r="P72" s="6"/>
      <c r="Q72" s="6"/>
      <c r="R72" s="6"/>
      <c r="S72" s="6"/>
      <c r="T72" s="6"/>
      <c r="U72" s="6"/>
      <c r="V72" s="6"/>
      <c r="W72" s="6"/>
      <c r="X72" s="6"/>
      <c r="Y72" s="6"/>
      <c r="Z72" s="6"/>
    </row>
    <row r="73" spans="1:26" ht="14.4" hidden="1">
      <c r="A73" s="6"/>
      <c r="B73" s="6"/>
      <c r="C73" s="6"/>
      <c r="D73" s="6"/>
      <c r="E73" s="6"/>
      <c r="F73" s="6"/>
      <c r="G73" s="6"/>
      <c r="H73" s="6"/>
      <c r="I73" s="6"/>
      <c r="J73" s="224"/>
      <c r="K73" s="224"/>
      <c r="L73" s="6"/>
      <c r="M73" s="6"/>
      <c r="N73" s="6"/>
      <c r="O73" s="224"/>
      <c r="P73" s="6"/>
      <c r="Q73" s="6"/>
      <c r="R73" s="6"/>
      <c r="S73" s="6"/>
      <c r="T73" s="6"/>
      <c r="U73" s="6"/>
      <c r="V73" s="6"/>
      <c r="W73" s="6"/>
      <c r="X73" s="6"/>
      <c r="Y73" s="6"/>
      <c r="Z73" s="6"/>
    </row>
    <row r="74" spans="1:26" ht="14.4" hidden="1">
      <c r="A74" s="6"/>
      <c r="B74" s="6"/>
      <c r="C74" s="6"/>
      <c r="D74" s="6"/>
      <c r="E74" s="6"/>
      <c r="F74" s="6"/>
      <c r="G74" s="6"/>
      <c r="H74" s="6"/>
      <c r="I74" s="6"/>
      <c r="J74" s="224"/>
      <c r="K74" s="224"/>
      <c r="L74" s="6"/>
      <c r="M74" s="6"/>
      <c r="N74" s="6"/>
      <c r="O74" s="224"/>
      <c r="P74" s="6"/>
      <c r="Q74" s="6"/>
      <c r="R74" s="6"/>
      <c r="S74" s="6"/>
      <c r="T74" s="6"/>
      <c r="U74" s="6"/>
      <c r="V74" s="6"/>
      <c r="W74" s="6"/>
      <c r="X74" s="6"/>
      <c r="Y74" s="6"/>
      <c r="Z74" s="6"/>
    </row>
    <row r="75" spans="1:26" ht="14.4" hidden="1">
      <c r="A75" s="6"/>
      <c r="B75" s="6"/>
      <c r="C75" s="6"/>
      <c r="D75" s="6"/>
      <c r="E75" s="6"/>
      <c r="F75" s="6"/>
      <c r="G75" s="6"/>
      <c r="H75" s="6"/>
      <c r="I75" s="6"/>
      <c r="J75" s="224"/>
      <c r="K75" s="224"/>
      <c r="L75" s="6"/>
      <c r="M75" s="6"/>
      <c r="N75" s="6"/>
      <c r="O75" s="224"/>
      <c r="P75" s="6"/>
      <c r="Q75" s="6"/>
      <c r="R75" s="6"/>
      <c r="S75" s="6"/>
      <c r="T75" s="6"/>
      <c r="U75" s="6"/>
      <c r="V75" s="6"/>
      <c r="W75" s="6"/>
      <c r="X75" s="6"/>
      <c r="Y75" s="6"/>
      <c r="Z75" s="6"/>
    </row>
    <row r="76" spans="1:26" ht="14.4" hidden="1">
      <c r="A76" s="6"/>
      <c r="B76" s="6"/>
      <c r="C76" s="6"/>
      <c r="D76" s="6"/>
      <c r="E76" s="6"/>
      <c r="F76" s="6"/>
      <c r="G76" s="6"/>
      <c r="H76" s="6"/>
      <c r="I76" s="6"/>
      <c r="J76" s="224"/>
      <c r="K76" s="224"/>
      <c r="L76" s="6"/>
      <c r="M76" s="6"/>
      <c r="N76" s="6"/>
      <c r="O76" s="224"/>
      <c r="P76" s="6"/>
      <c r="Q76" s="6"/>
      <c r="R76" s="6"/>
      <c r="S76" s="6"/>
      <c r="T76" s="6"/>
      <c r="U76" s="6"/>
      <c r="V76" s="6"/>
      <c r="W76" s="6"/>
      <c r="X76" s="6"/>
      <c r="Y76" s="6"/>
      <c r="Z76" s="6"/>
    </row>
    <row r="77" spans="1:26" ht="14.4" hidden="1">
      <c r="A77" s="6"/>
      <c r="B77" s="6"/>
      <c r="C77" s="6"/>
      <c r="D77" s="6"/>
      <c r="E77" s="6"/>
      <c r="F77" s="6"/>
      <c r="G77" s="6"/>
      <c r="H77" s="6"/>
      <c r="I77" s="6"/>
      <c r="J77" s="224"/>
      <c r="K77" s="224"/>
      <c r="L77" s="6"/>
      <c r="M77" s="6"/>
      <c r="N77" s="6"/>
      <c r="O77" s="224"/>
      <c r="P77" s="6"/>
      <c r="Q77" s="6"/>
      <c r="R77" s="6"/>
      <c r="S77" s="6"/>
      <c r="T77" s="6"/>
      <c r="U77" s="6"/>
      <c r="V77" s="6"/>
      <c r="W77" s="6"/>
      <c r="X77" s="6"/>
      <c r="Y77" s="6"/>
      <c r="Z77" s="6"/>
    </row>
    <row r="78" spans="1:26" ht="14.4" hidden="1">
      <c r="A78" s="6"/>
      <c r="B78" s="6"/>
      <c r="C78" s="6"/>
      <c r="D78" s="6"/>
      <c r="E78" s="6"/>
      <c r="F78" s="6"/>
      <c r="G78" s="6"/>
      <c r="H78" s="6"/>
      <c r="I78" s="6"/>
      <c r="J78" s="224"/>
      <c r="K78" s="224"/>
      <c r="L78" s="6"/>
      <c r="M78" s="6"/>
      <c r="N78" s="6"/>
      <c r="O78" s="224"/>
      <c r="P78" s="6"/>
      <c r="Q78" s="6"/>
      <c r="R78" s="6"/>
      <c r="S78" s="6"/>
      <c r="T78" s="6"/>
      <c r="U78" s="6"/>
      <c r="V78" s="6"/>
      <c r="W78" s="6"/>
      <c r="X78" s="6"/>
      <c r="Y78" s="6"/>
      <c r="Z78" s="6"/>
    </row>
    <row r="79" spans="1:26" ht="14.4" hidden="1">
      <c r="A79" s="6"/>
      <c r="B79" s="6"/>
      <c r="C79" s="6"/>
      <c r="D79" s="6"/>
      <c r="E79" s="6"/>
      <c r="F79" s="6"/>
      <c r="G79" s="6"/>
      <c r="H79" s="6"/>
      <c r="I79" s="6"/>
      <c r="J79" s="224"/>
      <c r="K79" s="224"/>
      <c r="L79" s="6"/>
      <c r="M79" s="6"/>
      <c r="N79" s="6"/>
      <c r="O79" s="224"/>
      <c r="P79" s="6"/>
      <c r="Q79" s="6"/>
      <c r="R79" s="6"/>
      <c r="S79" s="6"/>
      <c r="T79" s="6"/>
      <c r="U79" s="6"/>
      <c r="V79" s="6"/>
      <c r="W79" s="6"/>
      <c r="X79" s="6"/>
      <c r="Y79" s="6"/>
      <c r="Z79" s="6"/>
    </row>
    <row r="80" spans="1:26" ht="14.4" hidden="1">
      <c r="A80" s="6"/>
      <c r="B80" s="6"/>
      <c r="C80" s="6"/>
      <c r="D80" s="6"/>
      <c r="E80" s="6"/>
      <c r="F80" s="6"/>
      <c r="G80" s="6"/>
      <c r="H80" s="6"/>
      <c r="I80" s="6"/>
      <c r="J80" s="224"/>
      <c r="K80" s="224"/>
      <c r="L80" s="6"/>
      <c r="M80" s="6"/>
      <c r="N80" s="6"/>
      <c r="O80" s="224"/>
      <c r="P80" s="6"/>
      <c r="Q80" s="6"/>
      <c r="R80" s="6"/>
      <c r="S80" s="6"/>
      <c r="T80" s="6"/>
      <c r="U80" s="6"/>
      <c r="V80" s="6"/>
      <c r="W80" s="6"/>
      <c r="X80" s="6"/>
      <c r="Y80" s="6"/>
      <c r="Z80" s="6"/>
    </row>
    <row r="81" spans="1:26" ht="14.4" hidden="1">
      <c r="A81" s="6"/>
      <c r="B81" s="6"/>
      <c r="C81" s="6"/>
      <c r="D81" s="6"/>
      <c r="E81" s="6"/>
      <c r="F81" s="6"/>
      <c r="G81" s="6"/>
      <c r="H81" s="6"/>
      <c r="I81" s="6"/>
      <c r="J81" s="224"/>
      <c r="K81" s="224"/>
      <c r="L81" s="6"/>
      <c r="M81" s="6"/>
      <c r="N81" s="6"/>
      <c r="O81" s="224"/>
      <c r="P81" s="6"/>
      <c r="Q81" s="6"/>
      <c r="R81" s="6"/>
      <c r="S81" s="6"/>
      <c r="T81" s="6"/>
      <c r="U81" s="6"/>
      <c r="V81" s="6"/>
      <c r="W81" s="6"/>
      <c r="X81" s="6"/>
      <c r="Y81" s="6"/>
      <c r="Z81" s="6"/>
    </row>
    <row r="82" spans="1:26" ht="14.4" hidden="1">
      <c r="A82" s="6"/>
      <c r="B82" s="6"/>
      <c r="C82" s="6"/>
      <c r="D82" s="6"/>
      <c r="E82" s="6"/>
      <c r="F82" s="6"/>
      <c r="G82" s="6"/>
      <c r="H82" s="6"/>
      <c r="I82" s="6"/>
      <c r="J82" s="224"/>
      <c r="K82" s="224"/>
      <c r="L82" s="6"/>
      <c r="M82" s="6"/>
      <c r="N82" s="6"/>
      <c r="O82" s="224"/>
      <c r="P82" s="6"/>
      <c r="Q82" s="6"/>
      <c r="R82" s="6"/>
      <c r="S82" s="6"/>
      <c r="T82" s="6"/>
      <c r="U82" s="6"/>
      <c r="V82" s="6"/>
      <c r="W82" s="6"/>
      <c r="X82" s="6"/>
      <c r="Y82" s="6"/>
      <c r="Z82" s="6"/>
    </row>
    <row r="83" spans="1:26" ht="14.4" hidden="1">
      <c r="A83" s="6"/>
      <c r="B83" s="6"/>
      <c r="C83" s="6"/>
      <c r="D83" s="6"/>
      <c r="E83" s="6"/>
      <c r="F83" s="6"/>
      <c r="G83" s="6"/>
      <c r="H83" s="6"/>
      <c r="I83" s="6"/>
      <c r="J83" s="224"/>
      <c r="K83" s="224"/>
      <c r="L83" s="6"/>
      <c r="M83" s="6"/>
      <c r="N83" s="6"/>
      <c r="O83" s="224"/>
      <c r="P83" s="6"/>
      <c r="Q83" s="6"/>
      <c r="R83" s="6"/>
      <c r="S83" s="6"/>
      <c r="T83" s="6"/>
      <c r="U83" s="6"/>
      <c r="V83" s="6"/>
      <c r="W83" s="6"/>
      <c r="X83" s="6"/>
      <c r="Y83" s="6"/>
      <c r="Z83" s="6"/>
    </row>
    <row r="84" spans="1:26" ht="14.4" hidden="1">
      <c r="A84" s="6"/>
      <c r="B84" s="6"/>
      <c r="C84" s="6"/>
      <c r="D84" s="6"/>
      <c r="E84" s="6"/>
      <c r="F84" s="6"/>
      <c r="G84" s="6"/>
      <c r="H84" s="6"/>
      <c r="I84" s="6"/>
      <c r="J84" s="224"/>
      <c r="K84" s="224"/>
      <c r="L84" s="6"/>
      <c r="M84" s="6"/>
      <c r="N84" s="6"/>
      <c r="O84" s="224"/>
      <c r="P84" s="6"/>
      <c r="Q84" s="6"/>
      <c r="R84" s="6"/>
      <c r="S84" s="6"/>
      <c r="T84" s="6"/>
      <c r="U84" s="6"/>
      <c r="V84" s="6"/>
      <c r="W84" s="6"/>
      <c r="X84" s="6"/>
      <c r="Y84" s="6"/>
      <c r="Z84" s="6"/>
    </row>
    <row r="85" spans="1:26" ht="14.4" hidden="1">
      <c r="A85" s="6"/>
      <c r="B85" s="6"/>
      <c r="C85" s="6"/>
      <c r="D85" s="6"/>
      <c r="E85" s="6"/>
      <c r="F85" s="6"/>
      <c r="G85" s="6"/>
      <c r="H85" s="6"/>
      <c r="I85" s="6"/>
      <c r="J85" s="224"/>
      <c r="K85" s="224"/>
      <c r="L85" s="6"/>
      <c r="M85" s="6"/>
      <c r="N85" s="6"/>
      <c r="O85" s="224"/>
      <c r="P85" s="6"/>
      <c r="Q85" s="6"/>
      <c r="R85" s="6"/>
      <c r="S85" s="6"/>
      <c r="T85" s="6"/>
      <c r="U85" s="6"/>
      <c r="V85" s="6"/>
      <c r="W85" s="6"/>
      <c r="X85" s="6"/>
      <c r="Y85" s="6"/>
      <c r="Z85" s="6"/>
    </row>
    <row r="86" spans="1:26" ht="14.4" hidden="1">
      <c r="A86" s="6"/>
      <c r="B86" s="6"/>
      <c r="C86" s="6"/>
      <c r="D86" s="6"/>
      <c r="E86" s="6"/>
      <c r="F86" s="6"/>
      <c r="G86" s="6"/>
      <c r="H86" s="6"/>
      <c r="I86" s="6"/>
      <c r="J86" s="224"/>
      <c r="K86" s="224"/>
      <c r="L86" s="6"/>
      <c r="M86" s="6"/>
      <c r="N86" s="6"/>
      <c r="O86" s="224"/>
      <c r="P86" s="6"/>
      <c r="Q86" s="6"/>
      <c r="R86" s="6"/>
      <c r="S86" s="6"/>
      <c r="T86" s="6"/>
      <c r="U86" s="6"/>
      <c r="V86" s="6"/>
      <c r="W86" s="6"/>
      <c r="X86" s="6"/>
      <c r="Y86" s="6"/>
      <c r="Z86" s="6"/>
    </row>
    <row r="87" spans="1:26" ht="14.4" hidden="1">
      <c r="A87" s="6"/>
      <c r="B87" s="6"/>
      <c r="C87" s="6"/>
      <c r="D87" s="6"/>
      <c r="E87" s="6"/>
      <c r="F87" s="6"/>
      <c r="G87" s="6"/>
      <c r="H87" s="6"/>
      <c r="I87" s="6"/>
      <c r="J87" s="224"/>
      <c r="K87" s="224"/>
      <c r="L87" s="6"/>
      <c r="M87" s="6"/>
      <c r="N87" s="6"/>
      <c r="O87" s="224"/>
      <c r="P87" s="6"/>
      <c r="Q87" s="6"/>
      <c r="R87" s="6"/>
      <c r="S87" s="6"/>
      <c r="T87" s="6"/>
      <c r="U87" s="6"/>
      <c r="V87" s="6"/>
      <c r="W87" s="6"/>
      <c r="X87" s="6"/>
      <c r="Y87" s="6"/>
      <c r="Z87" s="6"/>
    </row>
    <row r="88" spans="1:26" ht="14.4" hidden="1">
      <c r="A88" s="6"/>
      <c r="B88" s="6"/>
      <c r="C88" s="6"/>
      <c r="D88" s="6"/>
      <c r="E88" s="6"/>
      <c r="F88" s="6"/>
      <c r="G88" s="6"/>
      <c r="H88" s="6"/>
      <c r="I88" s="6"/>
      <c r="J88" s="224"/>
      <c r="K88" s="224"/>
      <c r="L88" s="6"/>
      <c r="M88" s="6"/>
      <c r="N88" s="6"/>
      <c r="O88" s="224"/>
      <c r="P88" s="6"/>
      <c r="Q88" s="6"/>
      <c r="R88" s="6"/>
      <c r="S88" s="6"/>
      <c r="T88" s="6"/>
      <c r="U88" s="6"/>
      <c r="V88" s="6"/>
      <c r="W88" s="6"/>
      <c r="X88" s="6"/>
      <c r="Y88" s="6"/>
      <c r="Z88" s="6"/>
    </row>
    <row r="89" spans="1:26" ht="14.4" hidden="1">
      <c r="A89" s="6"/>
      <c r="B89" s="6"/>
      <c r="C89" s="6"/>
      <c r="D89" s="6"/>
      <c r="E89" s="6"/>
      <c r="F89" s="6"/>
      <c r="G89" s="6"/>
      <c r="H89" s="6"/>
      <c r="I89" s="6"/>
      <c r="J89" s="224"/>
      <c r="K89" s="224"/>
      <c r="L89" s="6"/>
      <c r="M89" s="6"/>
      <c r="N89" s="6"/>
      <c r="O89" s="224"/>
      <c r="P89" s="6"/>
      <c r="Q89" s="6"/>
      <c r="R89" s="6"/>
      <c r="S89" s="6"/>
      <c r="T89" s="6"/>
      <c r="U89" s="6"/>
      <c r="V89" s="6"/>
      <c r="W89" s="6"/>
      <c r="X89" s="6"/>
      <c r="Y89" s="6"/>
      <c r="Z89" s="6"/>
    </row>
    <row r="90" spans="1:26" ht="14.4" hidden="1">
      <c r="A90" s="6"/>
      <c r="B90" s="6"/>
      <c r="C90" s="6"/>
      <c r="D90" s="6"/>
      <c r="E90" s="6"/>
      <c r="F90" s="6"/>
      <c r="G90" s="6"/>
      <c r="H90" s="6"/>
      <c r="I90" s="6"/>
      <c r="J90" s="224"/>
      <c r="K90" s="224"/>
      <c r="L90" s="6"/>
      <c r="M90" s="6"/>
      <c r="N90" s="6"/>
      <c r="O90" s="224"/>
      <c r="P90" s="6"/>
      <c r="Q90" s="6"/>
      <c r="R90" s="6"/>
      <c r="S90" s="6"/>
      <c r="T90" s="6"/>
      <c r="U90" s="6"/>
      <c r="V90" s="6"/>
      <c r="W90" s="6"/>
      <c r="X90" s="6"/>
      <c r="Y90" s="6"/>
      <c r="Z90" s="6"/>
    </row>
    <row r="91" spans="1:26" ht="14.4" hidden="1">
      <c r="A91" s="6"/>
      <c r="B91" s="6"/>
      <c r="C91" s="6"/>
      <c r="D91" s="6"/>
      <c r="E91" s="6"/>
      <c r="F91" s="6"/>
      <c r="G91" s="6"/>
      <c r="H91" s="6"/>
      <c r="I91" s="6"/>
      <c r="J91" s="224"/>
      <c r="K91" s="224"/>
      <c r="L91" s="6"/>
      <c r="M91" s="6"/>
      <c r="N91" s="6"/>
      <c r="O91" s="224"/>
      <c r="P91" s="6"/>
      <c r="Q91" s="6"/>
      <c r="R91" s="6"/>
      <c r="S91" s="6"/>
      <c r="T91" s="6"/>
      <c r="U91" s="6"/>
      <c r="V91" s="6"/>
      <c r="W91" s="6"/>
      <c r="X91" s="6"/>
      <c r="Y91" s="6"/>
      <c r="Z91" s="6"/>
    </row>
    <row r="92" spans="1:26" ht="14.4" hidden="1">
      <c r="A92" s="6"/>
      <c r="B92" s="6"/>
      <c r="C92" s="6"/>
      <c r="D92" s="6"/>
      <c r="E92" s="6"/>
      <c r="F92" s="6"/>
      <c r="G92" s="6"/>
      <c r="H92" s="6"/>
      <c r="I92" s="6"/>
      <c r="J92" s="224"/>
      <c r="K92" s="224"/>
      <c r="L92" s="6"/>
      <c r="M92" s="6"/>
      <c r="N92" s="6"/>
      <c r="O92" s="224"/>
      <c r="P92" s="6"/>
      <c r="Q92" s="6"/>
      <c r="R92" s="6"/>
      <c r="S92" s="6"/>
      <c r="T92" s="6"/>
      <c r="U92" s="6"/>
      <c r="V92" s="6"/>
      <c r="W92" s="6"/>
      <c r="X92" s="6"/>
      <c r="Y92" s="6"/>
      <c r="Z92" s="6"/>
    </row>
    <row r="93" spans="1:26" ht="14.4" hidden="1">
      <c r="A93" s="6"/>
      <c r="B93" s="6"/>
      <c r="C93" s="6"/>
      <c r="D93" s="6"/>
      <c r="E93" s="6"/>
      <c r="F93" s="6"/>
      <c r="G93" s="6"/>
      <c r="H93" s="6"/>
      <c r="I93" s="6"/>
      <c r="J93" s="224"/>
      <c r="K93" s="224"/>
      <c r="L93" s="6"/>
      <c r="M93" s="6"/>
      <c r="N93" s="6"/>
      <c r="O93" s="224"/>
      <c r="P93" s="6"/>
      <c r="Q93" s="6"/>
      <c r="R93" s="6"/>
      <c r="S93" s="6"/>
      <c r="T93" s="6"/>
      <c r="U93" s="6"/>
      <c r="V93" s="6"/>
      <c r="W93" s="6"/>
      <c r="X93" s="6"/>
      <c r="Y93" s="6"/>
      <c r="Z93" s="6"/>
    </row>
    <row r="94" spans="1:26" ht="14.4" hidden="1">
      <c r="A94" s="6"/>
      <c r="B94" s="6"/>
      <c r="C94" s="6"/>
      <c r="D94" s="6"/>
      <c r="E94" s="6"/>
      <c r="F94" s="6"/>
      <c r="G94" s="6"/>
      <c r="H94" s="6"/>
      <c r="I94" s="6"/>
      <c r="J94" s="224"/>
      <c r="K94" s="224"/>
      <c r="L94" s="6"/>
      <c r="M94" s="6"/>
      <c r="N94" s="6"/>
      <c r="O94" s="224"/>
      <c r="P94" s="6"/>
      <c r="Q94" s="6"/>
      <c r="R94" s="6"/>
      <c r="S94" s="6"/>
      <c r="T94" s="6"/>
      <c r="U94" s="6"/>
      <c r="V94" s="6"/>
      <c r="W94" s="6"/>
      <c r="X94" s="6"/>
      <c r="Y94" s="6"/>
      <c r="Z94" s="6"/>
    </row>
    <row r="95" spans="1:26" ht="14.4" hidden="1">
      <c r="A95" s="6"/>
      <c r="B95" s="6"/>
      <c r="C95" s="6"/>
      <c r="D95" s="6"/>
      <c r="E95" s="6"/>
      <c r="F95" s="6"/>
      <c r="G95" s="6"/>
      <c r="H95" s="6"/>
      <c r="I95" s="6"/>
      <c r="J95" s="224"/>
      <c r="K95" s="224"/>
      <c r="L95" s="6"/>
      <c r="M95" s="6"/>
      <c r="N95" s="6"/>
      <c r="O95" s="224"/>
      <c r="P95" s="6"/>
      <c r="Q95" s="6"/>
      <c r="R95" s="6"/>
      <c r="S95" s="6"/>
      <c r="T95" s="6"/>
      <c r="U95" s="6"/>
      <c r="V95" s="6"/>
      <c r="W95" s="6"/>
      <c r="X95" s="6"/>
      <c r="Y95" s="6"/>
      <c r="Z95" s="6"/>
    </row>
    <row r="96" spans="1:26" ht="14.4" hidden="1">
      <c r="A96" s="6"/>
      <c r="B96" s="6"/>
      <c r="C96" s="6"/>
      <c r="D96" s="6"/>
      <c r="E96" s="6"/>
      <c r="F96" s="6"/>
      <c r="G96" s="6"/>
      <c r="H96" s="6"/>
      <c r="I96" s="6"/>
      <c r="J96" s="224"/>
      <c r="K96" s="224"/>
      <c r="L96" s="6"/>
      <c r="M96" s="6"/>
      <c r="N96" s="6"/>
      <c r="O96" s="224"/>
      <c r="P96" s="6"/>
      <c r="Q96" s="6"/>
      <c r="R96" s="6"/>
      <c r="S96" s="6"/>
      <c r="T96" s="6"/>
      <c r="U96" s="6"/>
      <c r="V96" s="6"/>
      <c r="W96" s="6"/>
      <c r="X96" s="6"/>
      <c r="Y96" s="6"/>
      <c r="Z96" s="6"/>
    </row>
    <row r="97" spans="1:26" ht="14.4" hidden="1">
      <c r="A97" s="6"/>
      <c r="B97" s="6"/>
      <c r="C97" s="6"/>
      <c r="D97" s="6"/>
      <c r="E97" s="6"/>
      <c r="F97" s="6"/>
      <c r="G97" s="6"/>
      <c r="H97" s="6"/>
      <c r="I97" s="6"/>
      <c r="J97" s="224"/>
      <c r="K97" s="224"/>
      <c r="L97" s="6"/>
      <c r="M97" s="6"/>
      <c r="N97" s="6"/>
      <c r="O97" s="224"/>
      <c r="P97" s="6"/>
      <c r="Q97" s="6"/>
      <c r="R97" s="6"/>
      <c r="S97" s="6"/>
      <c r="T97" s="6"/>
      <c r="U97" s="6"/>
      <c r="V97" s="6"/>
      <c r="W97" s="6"/>
      <c r="X97" s="6"/>
      <c r="Y97" s="6"/>
      <c r="Z97" s="6"/>
    </row>
    <row r="98" spans="1:26" ht="14.4" hidden="1">
      <c r="A98" s="6"/>
      <c r="B98" s="6"/>
      <c r="C98" s="6"/>
      <c r="D98" s="6"/>
      <c r="E98" s="6"/>
      <c r="F98" s="6"/>
      <c r="G98" s="6"/>
      <c r="H98" s="6"/>
      <c r="I98" s="6"/>
      <c r="J98" s="224"/>
      <c r="K98" s="224"/>
      <c r="L98" s="6"/>
      <c r="M98" s="6"/>
      <c r="N98" s="6"/>
      <c r="O98" s="224"/>
      <c r="P98" s="6"/>
      <c r="Q98" s="6"/>
      <c r="R98" s="6"/>
      <c r="S98" s="6"/>
      <c r="T98" s="6"/>
      <c r="U98" s="6"/>
      <c r="V98" s="6"/>
      <c r="W98" s="6"/>
      <c r="X98" s="6"/>
      <c r="Y98" s="6"/>
      <c r="Z98" s="6"/>
    </row>
    <row r="99" spans="1:26" ht="14.4" hidden="1">
      <c r="A99" s="6"/>
      <c r="B99" s="6"/>
      <c r="C99" s="6"/>
      <c r="D99" s="6"/>
      <c r="E99" s="6"/>
      <c r="F99" s="6"/>
      <c r="G99" s="6"/>
      <c r="H99" s="6"/>
      <c r="I99" s="6"/>
      <c r="J99" s="224"/>
      <c r="K99" s="224"/>
      <c r="L99" s="6"/>
      <c r="M99" s="6"/>
      <c r="N99" s="6"/>
      <c r="O99" s="224"/>
      <c r="P99" s="6"/>
      <c r="Q99" s="6"/>
      <c r="R99" s="6"/>
      <c r="S99" s="6"/>
      <c r="T99" s="6"/>
      <c r="U99" s="6"/>
      <c r="V99" s="6"/>
      <c r="W99" s="6"/>
      <c r="X99" s="6"/>
      <c r="Y99" s="6"/>
      <c r="Z99" s="6"/>
    </row>
    <row r="100" spans="1:26" ht="14.4" hidden="1">
      <c r="A100" s="6"/>
      <c r="B100" s="6"/>
      <c r="C100" s="6"/>
      <c r="D100" s="6"/>
      <c r="E100" s="6"/>
      <c r="F100" s="6"/>
      <c r="G100" s="6"/>
      <c r="H100" s="6"/>
      <c r="I100" s="6"/>
      <c r="J100" s="224"/>
      <c r="K100" s="224"/>
      <c r="L100" s="6"/>
      <c r="M100" s="6"/>
      <c r="N100" s="6"/>
      <c r="O100" s="224"/>
      <c r="P100" s="6"/>
      <c r="Q100" s="6"/>
      <c r="R100" s="6"/>
      <c r="S100" s="6"/>
      <c r="T100" s="6"/>
      <c r="U100" s="6"/>
      <c r="V100" s="6"/>
      <c r="W100" s="6"/>
      <c r="X100" s="6"/>
      <c r="Y100" s="6"/>
      <c r="Z100" s="6"/>
    </row>
    <row r="101" spans="1:26" ht="14.4" hidden="1">
      <c r="A101" s="6"/>
      <c r="B101" s="6"/>
      <c r="C101" s="6"/>
      <c r="D101" s="6"/>
      <c r="E101" s="6"/>
      <c r="F101" s="6"/>
      <c r="G101" s="6"/>
      <c r="H101" s="6"/>
      <c r="I101" s="6"/>
      <c r="J101" s="224"/>
      <c r="K101" s="224"/>
      <c r="L101" s="6"/>
      <c r="M101" s="6"/>
      <c r="N101" s="6"/>
      <c r="O101" s="224"/>
      <c r="P101" s="6"/>
      <c r="Q101" s="6"/>
      <c r="R101" s="6"/>
      <c r="S101" s="6"/>
      <c r="T101" s="6"/>
      <c r="U101" s="6"/>
      <c r="V101" s="6"/>
      <c r="W101" s="6"/>
      <c r="X101" s="6"/>
      <c r="Y101" s="6"/>
      <c r="Z101" s="6"/>
    </row>
    <row r="102" spans="1:26" ht="14.4" hidden="1">
      <c r="A102" s="6"/>
      <c r="B102" s="6"/>
      <c r="C102" s="6"/>
      <c r="D102" s="6"/>
      <c r="E102" s="6"/>
      <c r="F102" s="6"/>
      <c r="G102" s="6"/>
      <c r="H102" s="6"/>
      <c r="I102" s="6"/>
      <c r="J102" s="224"/>
      <c r="K102" s="224"/>
      <c r="L102" s="6"/>
      <c r="M102" s="6"/>
      <c r="N102" s="6"/>
      <c r="O102" s="224"/>
      <c r="P102" s="6"/>
      <c r="Q102" s="6"/>
      <c r="R102" s="6"/>
      <c r="S102" s="6"/>
      <c r="T102" s="6"/>
      <c r="U102" s="6"/>
      <c r="V102" s="6"/>
      <c r="W102" s="6"/>
      <c r="X102" s="6"/>
      <c r="Y102" s="6"/>
      <c r="Z102" s="6"/>
    </row>
    <row r="103" spans="1:26" ht="14.4" hidden="1">
      <c r="A103" s="6"/>
      <c r="B103" s="6"/>
      <c r="C103" s="6"/>
      <c r="D103" s="6"/>
      <c r="E103" s="6"/>
      <c r="F103" s="6"/>
      <c r="G103" s="6"/>
      <c r="H103" s="6"/>
      <c r="I103" s="6"/>
      <c r="J103" s="224"/>
      <c r="K103" s="224"/>
      <c r="L103" s="6"/>
      <c r="M103" s="6"/>
      <c r="N103" s="6"/>
      <c r="O103" s="224"/>
      <c r="P103" s="6"/>
      <c r="Q103" s="6"/>
      <c r="R103" s="6"/>
      <c r="S103" s="6"/>
      <c r="T103" s="6"/>
      <c r="U103" s="6"/>
      <c r="V103" s="6"/>
      <c r="W103" s="6"/>
      <c r="X103" s="6"/>
      <c r="Y103" s="6"/>
      <c r="Z103" s="6"/>
    </row>
    <row r="104" spans="1:26" ht="14.4" hidden="1">
      <c r="A104" s="6"/>
      <c r="B104" s="6"/>
      <c r="C104" s="6"/>
      <c r="D104" s="6"/>
      <c r="E104" s="6"/>
      <c r="F104" s="6"/>
      <c r="G104" s="6"/>
      <c r="H104" s="6"/>
      <c r="I104" s="6"/>
      <c r="J104" s="224"/>
      <c r="K104" s="224"/>
      <c r="L104" s="6"/>
      <c r="M104" s="6"/>
      <c r="N104" s="6"/>
      <c r="O104" s="224"/>
      <c r="P104" s="6"/>
      <c r="Q104" s="6"/>
      <c r="R104" s="6"/>
      <c r="S104" s="6"/>
      <c r="T104" s="6"/>
      <c r="U104" s="6"/>
      <c r="V104" s="6"/>
      <c r="W104" s="6"/>
      <c r="X104" s="6"/>
      <c r="Y104" s="6"/>
      <c r="Z104" s="6"/>
    </row>
    <row r="105" spans="1:26" ht="14.4" hidden="1">
      <c r="A105" s="6"/>
      <c r="B105" s="6"/>
      <c r="C105" s="6"/>
      <c r="D105" s="6"/>
      <c r="E105" s="6"/>
      <c r="F105" s="6"/>
      <c r="G105" s="6"/>
      <c r="H105" s="6"/>
      <c r="I105" s="6"/>
      <c r="J105" s="224"/>
      <c r="K105" s="224"/>
      <c r="L105" s="6"/>
      <c r="M105" s="6"/>
      <c r="N105" s="6"/>
      <c r="O105" s="224"/>
      <c r="P105" s="6"/>
      <c r="Q105" s="6"/>
      <c r="R105" s="6"/>
      <c r="S105" s="6"/>
      <c r="T105" s="6"/>
      <c r="U105" s="6"/>
      <c r="V105" s="6"/>
      <c r="W105" s="6"/>
      <c r="X105" s="6"/>
      <c r="Y105" s="6"/>
      <c r="Z105" s="6"/>
    </row>
    <row r="106" spans="1:26" ht="14.4" hidden="1">
      <c r="A106" s="6"/>
      <c r="B106" s="6"/>
      <c r="C106" s="6"/>
      <c r="D106" s="6"/>
      <c r="E106" s="6"/>
      <c r="F106" s="6"/>
      <c r="G106" s="6"/>
      <c r="H106" s="6"/>
      <c r="I106" s="6"/>
      <c r="J106" s="224"/>
      <c r="K106" s="224"/>
      <c r="L106" s="6"/>
      <c r="M106" s="6"/>
      <c r="N106" s="6"/>
      <c r="O106" s="224"/>
      <c r="P106" s="6"/>
      <c r="Q106" s="6"/>
      <c r="R106" s="6"/>
      <c r="S106" s="6"/>
      <c r="T106" s="6"/>
      <c r="U106" s="6"/>
      <c r="V106" s="6"/>
      <c r="W106" s="6"/>
      <c r="X106" s="6"/>
      <c r="Y106" s="6"/>
      <c r="Z106" s="6"/>
    </row>
    <row r="107" spans="1:26" ht="14.4" hidden="1">
      <c r="A107" s="6"/>
      <c r="B107" s="6"/>
      <c r="C107" s="6"/>
      <c r="D107" s="6"/>
      <c r="E107" s="6"/>
      <c r="F107" s="6"/>
      <c r="G107" s="6"/>
      <c r="H107" s="6"/>
      <c r="I107" s="6"/>
      <c r="J107" s="224"/>
      <c r="K107" s="224"/>
      <c r="L107" s="6"/>
      <c r="M107" s="6"/>
      <c r="N107" s="6"/>
      <c r="O107" s="224"/>
      <c r="P107" s="6"/>
      <c r="Q107" s="6"/>
      <c r="R107" s="6"/>
      <c r="S107" s="6"/>
      <c r="T107" s="6"/>
      <c r="U107" s="6"/>
      <c r="V107" s="6"/>
      <c r="W107" s="6"/>
      <c r="X107" s="6"/>
      <c r="Y107" s="6"/>
      <c r="Z107" s="6"/>
    </row>
    <row r="108" spans="1:26" ht="14.4" hidden="1">
      <c r="A108" s="6"/>
      <c r="B108" s="6"/>
      <c r="C108" s="6"/>
      <c r="D108" s="6"/>
      <c r="E108" s="6"/>
      <c r="F108" s="6"/>
      <c r="G108" s="6"/>
      <c r="H108" s="6"/>
      <c r="I108" s="6"/>
      <c r="J108" s="224"/>
      <c r="K108" s="224"/>
      <c r="L108" s="6"/>
      <c r="M108" s="6"/>
      <c r="N108" s="6"/>
      <c r="O108" s="224"/>
      <c r="P108" s="6"/>
      <c r="Q108" s="6"/>
      <c r="R108" s="6"/>
      <c r="S108" s="6"/>
      <c r="T108" s="6"/>
      <c r="U108" s="6"/>
      <c r="V108" s="6"/>
      <c r="W108" s="6"/>
      <c r="X108" s="6"/>
      <c r="Y108" s="6"/>
      <c r="Z108" s="6"/>
    </row>
    <row r="109" spans="1:26" ht="14.4" hidden="1">
      <c r="A109" s="6"/>
      <c r="B109" s="6"/>
      <c r="C109" s="6"/>
      <c r="D109" s="6"/>
      <c r="E109" s="6"/>
      <c r="F109" s="6"/>
      <c r="G109" s="6"/>
      <c r="H109" s="6"/>
      <c r="I109" s="6"/>
      <c r="J109" s="224"/>
      <c r="K109" s="224"/>
      <c r="L109" s="6"/>
      <c r="M109" s="6"/>
      <c r="N109" s="6"/>
      <c r="O109" s="224"/>
      <c r="P109" s="6"/>
      <c r="Q109" s="6"/>
      <c r="R109" s="6"/>
      <c r="S109" s="6"/>
      <c r="T109" s="6"/>
      <c r="U109" s="6"/>
      <c r="V109" s="6"/>
      <c r="W109" s="6"/>
      <c r="X109" s="6"/>
      <c r="Y109" s="6"/>
      <c r="Z109" s="6"/>
    </row>
    <row r="110" spans="1:26" ht="14.4" hidden="1">
      <c r="A110" s="6"/>
      <c r="B110" s="6"/>
      <c r="C110" s="6"/>
      <c r="D110" s="6"/>
      <c r="E110" s="6"/>
      <c r="F110" s="6"/>
      <c r="G110" s="6"/>
      <c r="H110" s="6"/>
      <c r="I110" s="6"/>
      <c r="J110" s="224"/>
      <c r="K110" s="224"/>
      <c r="L110" s="6"/>
      <c r="M110" s="6"/>
      <c r="N110" s="6"/>
      <c r="O110" s="224"/>
      <c r="P110" s="6"/>
      <c r="Q110" s="6"/>
      <c r="R110" s="6"/>
      <c r="S110" s="6"/>
      <c r="T110" s="6"/>
      <c r="U110" s="6"/>
      <c r="V110" s="6"/>
      <c r="W110" s="6"/>
      <c r="X110" s="6"/>
      <c r="Y110" s="6"/>
      <c r="Z110" s="6"/>
    </row>
    <row r="111" spans="1:26" ht="14.4" hidden="1">
      <c r="A111" s="6"/>
      <c r="B111" s="6"/>
      <c r="C111" s="6"/>
      <c r="D111" s="6"/>
      <c r="E111" s="6"/>
      <c r="F111" s="6"/>
      <c r="G111" s="6"/>
      <c r="H111" s="6"/>
      <c r="I111" s="6"/>
      <c r="J111" s="224"/>
      <c r="K111" s="224"/>
      <c r="L111" s="6"/>
      <c r="M111" s="6"/>
      <c r="N111" s="6"/>
      <c r="O111" s="224"/>
      <c r="P111" s="6"/>
      <c r="Q111" s="6"/>
      <c r="R111" s="6"/>
      <c r="S111" s="6"/>
      <c r="T111" s="6"/>
      <c r="U111" s="6"/>
      <c r="V111" s="6"/>
      <c r="W111" s="6"/>
      <c r="X111" s="6"/>
      <c r="Y111" s="6"/>
      <c r="Z111" s="6"/>
    </row>
    <row r="112" spans="1:26" ht="14.4" hidden="1">
      <c r="A112" s="6"/>
      <c r="B112" s="6"/>
      <c r="C112" s="6"/>
      <c r="D112" s="6"/>
      <c r="E112" s="6"/>
      <c r="F112" s="6"/>
      <c r="G112" s="6"/>
      <c r="H112" s="6"/>
      <c r="I112" s="6"/>
      <c r="J112" s="224"/>
      <c r="K112" s="224"/>
      <c r="L112" s="6"/>
      <c r="M112" s="6"/>
      <c r="N112" s="6"/>
      <c r="O112" s="224"/>
      <c r="P112" s="6"/>
      <c r="Q112" s="6"/>
      <c r="R112" s="6"/>
      <c r="S112" s="6"/>
      <c r="T112" s="6"/>
      <c r="U112" s="6"/>
      <c r="V112" s="6"/>
      <c r="W112" s="6"/>
      <c r="X112" s="6"/>
      <c r="Y112" s="6"/>
      <c r="Z112" s="6"/>
    </row>
    <row r="113" spans="1:26" ht="14.4" hidden="1">
      <c r="A113" s="6"/>
      <c r="B113" s="6"/>
      <c r="C113" s="6"/>
      <c r="D113" s="6"/>
      <c r="E113" s="6"/>
      <c r="F113" s="6"/>
      <c r="G113" s="6"/>
      <c r="H113" s="6"/>
      <c r="I113" s="6"/>
      <c r="J113" s="224"/>
      <c r="K113" s="224"/>
      <c r="L113" s="6"/>
      <c r="M113" s="6"/>
      <c r="N113" s="6"/>
      <c r="O113" s="224"/>
      <c r="P113" s="6"/>
      <c r="Q113" s="6"/>
      <c r="R113" s="6"/>
      <c r="S113" s="6"/>
      <c r="T113" s="6"/>
      <c r="U113" s="6"/>
      <c r="V113" s="6"/>
      <c r="W113" s="6"/>
      <c r="X113" s="6"/>
      <c r="Y113" s="6"/>
      <c r="Z113" s="6"/>
    </row>
    <row r="114" spans="1:26" ht="14.4" hidden="1">
      <c r="A114" s="6"/>
      <c r="B114" s="6"/>
      <c r="C114" s="6"/>
      <c r="D114" s="6"/>
      <c r="E114" s="6"/>
      <c r="F114" s="6"/>
      <c r="G114" s="6"/>
      <c r="H114" s="6"/>
      <c r="I114" s="6"/>
      <c r="J114" s="224"/>
      <c r="K114" s="224"/>
      <c r="L114" s="6"/>
      <c r="M114" s="6"/>
      <c r="N114" s="6"/>
      <c r="O114" s="224"/>
      <c r="P114" s="6"/>
      <c r="Q114" s="6"/>
      <c r="R114" s="6"/>
      <c r="S114" s="6"/>
      <c r="T114" s="6"/>
      <c r="U114" s="6"/>
      <c r="V114" s="6"/>
      <c r="W114" s="6"/>
      <c r="X114" s="6"/>
      <c r="Y114" s="6"/>
      <c r="Z114" s="6"/>
    </row>
    <row r="115" spans="1:26" ht="14.4" hidden="1">
      <c r="A115" s="6"/>
      <c r="B115" s="6"/>
      <c r="C115" s="6"/>
      <c r="D115" s="6"/>
      <c r="E115" s="6"/>
      <c r="F115" s="6"/>
      <c r="G115" s="6"/>
      <c r="H115" s="6"/>
      <c r="I115" s="6"/>
      <c r="J115" s="224"/>
      <c r="K115" s="224"/>
      <c r="L115" s="6"/>
      <c r="M115" s="6"/>
      <c r="N115" s="6"/>
      <c r="O115" s="224"/>
      <c r="P115" s="6"/>
      <c r="Q115" s="6"/>
      <c r="R115" s="6"/>
      <c r="S115" s="6"/>
      <c r="T115" s="6"/>
      <c r="U115" s="6"/>
      <c r="V115" s="6"/>
      <c r="W115" s="6"/>
      <c r="X115" s="6"/>
      <c r="Y115" s="6"/>
      <c r="Z115" s="6"/>
    </row>
    <row r="116" spans="1:26" ht="14.4" hidden="1">
      <c r="A116" s="6"/>
      <c r="B116" s="6"/>
      <c r="C116" s="6"/>
      <c r="D116" s="6"/>
      <c r="E116" s="6"/>
      <c r="F116" s="6"/>
      <c r="G116" s="6"/>
      <c r="H116" s="6"/>
      <c r="I116" s="6"/>
      <c r="J116" s="224"/>
      <c r="K116" s="224"/>
      <c r="L116" s="6"/>
      <c r="M116" s="6"/>
      <c r="N116" s="6"/>
      <c r="O116" s="224"/>
      <c r="P116" s="6"/>
      <c r="Q116" s="6"/>
      <c r="R116" s="6"/>
      <c r="S116" s="6"/>
      <c r="T116" s="6"/>
      <c r="U116" s="6"/>
      <c r="V116" s="6"/>
      <c r="W116" s="6"/>
      <c r="X116" s="6"/>
      <c r="Y116" s="6"/>
      <c r="Z116" s="6"/>
    </row>
    <row r="117" spans="1:26" ht="14.4" hidden="1">
      <c r="A117" s="6"/>
      <c r="B117" s="6"/>
      <c r="C117" s="6"/>
      <c r="D117" s="6"/>
      <c r="E117" s="6"/>
      <c r="F117" s="6"/>
      <c r="G117" s="6"/>
      <c r="H117" s="6"/>
      <c r="I117" s="6"/>
      <c r="J117" s="224"/>
      <c r="K117" s="224"/>
      <c r="L117" s="6"/>
      <c r="M117" s="6"/>
      <c r="N117" s="6"/>
      <c r="O117" s="224"/>
      <c r="P117" s="6"/>
      <c r="Q117" s="6"/>
      <c r="R117" s="6"/>
      <c r="S117" s="6"/>
      <c r="T117" s="6"/>
      <c r="U117" s="6"/>
      <c r="V117" s="6"/>
      <c r="W117" s="6"/>
      <c r="X117" s="6"/>
      <c r="Y117" s="6"/>
      <c r="Z117" s="6"/>
    </row>
    <row r="118" spans="1:26" ht="14.4" hidden="1">
      <c r="A118" s="6"/>
      <c r="B118" s="6"/>
      <c r="C118" s="6"/>
      <c r="D118" s="6"/>
      <c r="E118" s="6"/>
      <c r="F118" s="6"/>
      <c r="G118" s="6"/>
      <c r="H118" s="6"/>
      <c r="I118" s="6"/>
      <c r="J118" s="224"/>
      <c r="K118" s="224"/>
      <c r="L118" s="6"/>
      <c r="M118" s="6"/>
      <c r="N118" s="6"/>
      <c r="O118" s="224"/>
      <c r="P118" s="6"/>
      <c r="Q118" s="6"/>
      <c r="R118" s="6"/>
      <c r="S118" s="6"/>
      <c r="T118" s="6"/>
      <c r="U118" s="6"/>
      <c r="V118" s="6"/>
      <c r="W118" s="6"/>
      <c r="X118" s="6"/>
      <c r="Y118" s="6"/>
      <c r="Z118" s="6"/>
    </row>
    <row r="119" spans="1:26" ht="14.4" hidden="1">
      <c r="A119" s="6"/>
      <c r="B119" s="6"/>
      <c r="C119" s="6"/>
      <c r="D119" s="6"/>
      <c r="E119" s="6"/>
      <c r="F119" s="6"/>
      <c r="G119" s="6"/>
      <c r="H119" s="6"/>
      <c r="I119" s="6"/>
      <c r="J119" s="224"/>
      <c r="K119" s="224"/>
      <c r="L119" s="6"/>
      <c r="M119" s="6"/>
      <c r="N119" s="6"/>
      <c r="O119" s="224"/>
      <c r="P119" s="6"/>
      <c r="Q119" s="6"/>
      <c r="R119" s="6"/>
      <c r="S119" s="6"/>
      <c r="T119" s="6"/>
      <c r="U119" s="6"/>
      <c r="V119" s="6"/>
      <c r="W119" s="6"/>
      <c r="X119" s="6"/>
      <c r="Y119" s="6"/>
      <c r="Z119" s="6"/>
    </row>
    <row r="120" spans="1:26" ht="14.4" hidden="1">
      <c r="A120" s="6"/>
      <c r="B120" s="6"/>
      <c r="C120" s="6"/>
      <c r="D120" s="6"/>
      <c r="E120" s="6"/>
      <c r="F120" s="6"/>
      <c r="G120" s="6"/>
      <c r="H120" s="6"/>
      <c r="I120" s="6"/>
      <c r="J120" s="224"/>
      <c r="K120" s="224"/>
      <c r="L120" s="6"/>
      <c r="M120" s="6"/>
      <c r="N120" s="6"/>
      <c r="O120" s="224"/>
      <c r="P120" s="6"/>
      <c r="Q120" s="6"/>
      <c r="R120" s="6"/>
      <c r="S120" s="6"/>
      <c r="T120" s="6"/>
      <c r="U120" s="6"/>
      <c r="V120" s="6"/>
      <c r="W120" s="6"/>
      <c r="X120" s="6"/>
      <c r="Y120" s="6"/>
      <c r="Z120" s="6"/>
    </row>
    <row r="121" spans="1:26" ht="14.4" hidden="1">
      <c r="A121" s="6"/>
      <c r="B121" s="6"/>
      <c r="C121" s="6"/>
      <c r="D121" s="6"/>
      <c r="E121" s="6"/>
      <c r="F121" s="6"/>
      <c r="G121" s="6"/>
      <c r="H121" s="6"/>
      <c r="I121" s="6"/>
      <c r="J121" s="224"/>
      <c r="K121" s="224"/>
      <c r="L121" s="6"/>
      <c r="M121" s="6"/>
      <c r="N121" s="6"/>
      <c r="O121" s="224"/>
      <c r="P121" s="6"/>
      <c r="Q121" s="6"/>
      <c r="R121" s="6"/>
      <c r="S121" s="6"/>
      <c r="T121" s="6"/>
      <c r="U121" s="6"/>
      <c r="V121" s="6"/>
      <c r="W121" s="6"/>
      <c r="X121" s="6"/>
      <c r="Y121" s="6"/>
      <c r="Z121" s="6"/>
    </row>
    <row r="122" spans="1:26" ht="14.4" hidden="1">
      <c r="A122" s="6"/>
      <c r="B122" s="6"/>
      <c r="C122" s="6"/>
      <c r="D122" s="6"/>
      <c r="E122" s="6"/>
      <c r="F122" s="6"/>
      <c r="G122" s="6"/>
      <c r="H122" s="6"/>
      <c r="I122" s="6"/>
      <c r="J122" s="224"/>
      <c r="K122" s="224"/>
      <c r="L122" s="6"/>
      <c r="M122" s="6"/>
      <c r="N122" s="6"/>
      <c r="O122" s="224"/>
      <c r="P122" s="6"/>
      <c r="Q122" s="6"/>
      <c r="R122" s="6"/>
      <c r="S122" s="6"/>
      <c r="T122" s="6"/>
      <c r="U122" s="6"/>
      <c r="V122" s="6"/>
      <c r="W122" s="6"/>
      <c r="X122" s="6"/>
      <c r="Y122" s="6"/>
      <c r="Z122" s="6"/>
    </row>
    <row r="123" spans="1:26" ht="14.4" hidden="1">
      <c r="A123" s="6"/>
      <c r="B123" s="6"/>
      <c r="C123" s="6"/>
      <c r="D123" s="6"/>
      <c r="E123" s="6"/>
      <c r="F123" s="6"/>
      <c r="G123" s="6"/>
      <c r="H123" s="6"/>
      <c r="I123" s="6"/>
      <c r="J123" s="224"/>
      <c r="K123" s="224"/>
      <c r="L123" s="6"/>
      <c r="M123" s="6"/>
      <c r="N123" s="6"/>
      <c r="O123" s="224"/>
      <c r="P123" s="6"/>
      <c r="Q123" s="6"/>
      <c r="R123" s="6"/>
      <c r="S123" s="6"/>
      <c r="T123" s="6"/>
      <c r="U123" s="6"/>
      <c r="V123" s="6"/>
      <c r="W123" s="6"/>
      <c r="X123" s="6"/>
      <c r="Y123" s="6"/>
      <c r="Z123" s="6"/>
    </row>
    <row r="124" spans="1:26" ht="14.4" hidden="1">
      <c r="A124" s="6"/>
      <c r="B124" s="6"/>
      <c r="C124" s="6"/>
      <c r="D124" s="6"/>
      <c r="E124" s="6"/>
      <c r="F124" s="6"/>
      <c r="G124" s="6"/>
      <c r="H124" s="6"/>
      <c r="I124" s="6"/>
      <c r="J124" s="224"/>
      <c r="K124" s="224"/>
      <c r="L124" s="6"/>
      <c r="M124" s="6"/>
      <c r="N124" s="6"/>
      <c r="O124" s="224"/>
      <c r="P124" s="6"/>
      <c r="Q124" s="6"/>
      <c r="R124" s="6"/>
      <c r="S124" s="6"/>
      <c r="T124" s="6"/>
      <c r="U124" s="6"/>
      <c r="V124" s="6"/>
      <c r="W124" s="6"/>
      <c r="X124" s="6"/>
      <c r="Y124" s="6"/>
      <c r="Z124" s="6"/>
    </row>
    <row r="125" spans="1:26" ht="14.4" hidden="1">
      <c r="A125" s="6"/>
      <c r="B125" s="6"/>
      <c r="C125" s="6"/>
      <c r="D125" s="6"/>
      <c r="E125" s="6"/>
      <c r="F125" s="6"/>
      <c r="G125" s="6"/>
      <c r="H125" s="6"/>
      <c r="I125" s="6"/>
      <c r="J125" s="224"/>
      <c r="K125" s="224"/>
      <c r="L125" s="6"/>
      <c r="M125" s="6"/>
      <c r="N125" s="6"/>
      <c r="O125" s="224"/>
      <c r="P125" s="6"/>
      <c r="Q125" s="6"/>
      <c r="R125" s="6"/>
      <c r="S125" s="6"/>
      <c r="T125" s="6"/>
      <c r="U125" s="6"/>
      <c r="V125" s="6"/>
      <c r="W125" s="6"/>
      <c r="X125" s="6"/>
      <c r="Y125" s="6"/>
      <c r="Z125" s="6"/>
    </row>
    <row r="126" spans="1:26" ht="14.4" hidden="1">
      <c r="A126" s="6"/>
      <c r="B126" s="6"/>
      <c r="C126" s="6"/>
      <c r="D126" s="6"/>
      <c r="E126" s="6"/>
      <c r="F126" s="6"/>
      <c r="G126" s="6"/>
      <c r="H126" s="6"/>
      <c r="I126" s="6"/>
      <c r="J126" s="224"/>
      <c r="K126" s="224"/>
      <c r="L126" s="6"/>
      <c r="M126" s="6"/>
      <c r="N126" s="6"/>
      <c r="O126" s="224"/>
      <c r="P126" s="6"/>
      <c r="Q126" s="6"/>
      <c r="R126" s="6"/>
      <c r="S126" s="6"/>
      <c r="T126" s="6"/>
      <c r="U126" s="6"/>
      <c r="V126" s="6"/>
      <c r="W126" s="6"/>
      <c r="X126" s="6"/>
      <c r="Y126" s="6"/>
      <c r="Z126" s="6"/>
    </row>
    <row r="127" spans="1:26" ht="14.4" hidden="1">
      <c r="A127" s="6"/>
      <c r="B127" s="6"/>
      <c r="C127" s="6"/>
      <c r="D127" s="6"/>
      <c r="E127" s="6"/>
      <c r="F127" s="6"/>
      <c r="G127" s="6"/>
      <c r="H127" s="6"/>
      <c r="I127" s="6"/>
      <c r="J127" s="224"/>
      <c r="K127" s="224"/>
      <c r="L127" s="6"/>
      <c r="M127" s="6"/>
      <c r="N127" s="6"/>
      <c r="O127" s="224"/>
      <c r="P127" s="6"/>
      <c r="Q127" s="6"/>
      <c r="R127" s="6"/>
      <c r="S127" s="6"/>
      <c r="T127" s="6"/>
      <c r="U127" s="6"/>
      <c r="V127" s="6"/>
      <c r="W127" s="6"/>
      <c r="X127" s="6"/>
      <c r="Y127" s="6"/>
      <c r="Z127" s="6"/>
    </row>
    <row r="128" spans="1:26" ht="14.4" hidden="1">
      <c r="A128" s="6"/>
      <c r="B128" s="6"/>
      <c r="C128" s="6"/>
      <c r="D128" s="6"/>
      <c r="E128" s="6"/>
      <c r="F128" s="6"/>
      <c r="G128" s="6"/>
      <c r="H128" s="6"/>
      <c r="I128" s="6"/>
      <c r="J128" s="224"/>
      <c r="K128" s="224"/>
      <c r="L128" s="6"/>
      <c r="M128" s="6"/>
      <c r="N128" s="6"/>
      <c r="O128" s="224"/>
      <c r="P128" s="6"/>
      <c r="Q128" s="6"/>
      <c r="R128" s="6"/>
      <c r="S128" s="6"/>
      <c r="T128" s="6"/>
      <c r="U128" s="6"/>
      <c r="V128" s="6"/>
      <c r="W128" s="6"/>
      <c r="X128" s="6"/>
      <c r="Y128" s="6"/>
      <c r="Z128" s="6"/>
    </row>
    <row r="129" spans="1:26" ht="14.4" hidden="1">
      <c r="A129" s="6"/>
      <c r="B129" s="6"/>
      <c r="C129" s="6"/>
      <c r="D129" s="6"/>
      <c r="E129" s="6"/>
      <c r="F129" s="6"/>
      <c r="G129" s="6"/>
      <c r="H129" s="6"/>
      <c r="I129" s="6"/>
      <c r="J129" s="224"/>
      <c r="K129" s="224"/>
      <c r="L129" s="6"/>
      <c r="M129" s="6"/>
      <c r="N129" s="6"/>
      <c r="O129" s="224"/>
      <c r="P129" s="6"/>
      <c r="Q129" s="6"/>
      <c r="R129" s="6"/>
      <c r="S129" s="6"/>
      <c r="T129" s="6"/>
      <c r="U129" s="6"/>
      <c r="V129" s="6"/>
      <c r="W129" s="6"/>
      <c r="X129" s="6"/>
      <c r="Y129" s="6"/>
      <c r="Z129" s="6"/>
    </row>
    <row r="130" spans="1:26" ht="14.4" hidden="1">
      <c r="A130" s="6"/>
      <c r="B130" s="6"/>
      <c r="C130" s="6"/>
      <c r="D130" s="6"/>
      <c r="E130" s="6"/>
      <c r="F130" s="6"/>
      <c r="G130" s="6"/>
      <c r="H130" s="6"/>
      <c r="I130" s="6"/>
      <c r="J130" s="224"/>
      <c r="K130" s="224"/>
      <c r="L130" s="6"/>
      <c r="M130" s="6"/>
      <c r="N130" s="6"/>
      <c r="O130" s="224"/>
      <c r="P130" s="6"/>
      <c r="Q130" s="6"/>
      <c r="R130" s="6"/>
      <c r="S130" s="6"/>
      <c r="T130" s="6"/>
      <c r="U130" s="6"/>
      <c r="V130" s="6"/>
      <c r="W130" s="6"/>
      <c r="X130" s="6"/>
      <c r="Y130" s="6"/>
      <c r="Z130" s="6"/>
    </row>
    <row r="131" spans="1:26" ht="14.4" hidden="1">
      <c r="A131" s="6"/>
      <c r="B131" s="6"/>
      <c r="C131" s="6"/>
      <c r="D131" s="6"/>
      <c r="E131" s="6"/>
      <c r="F131" s="6"/>
      <c r="G131" s="6"/>
      <c r="H131" s="6"/>
      <c r="I131" s="6"/>
      <c r="J131" s="224"/>
      <c r="K131" s="224"/>
      <c r="L131" s="6"/>
      <c r="M131" s="6"/>
      <c r="N131" s="6"/>
      <c r="O131" s="224"/>
      <c r="P131" s="6"/>
      <c r="Q131" s="6"/>
      <c r="R131" s="6"/>
      <c r="S131" s="6"/>
      <c r="T131" s="6"/>
      <c r="U131" s="6"/>
      <c r="V131" s="6"/>
      <c r="W131" s="6"/>
      <c r="X131" s="6"/>
      <c r="Y131" s="6"/>
      <c r="Z131" s="6"/>
    </row>
    <row r="132" spans="1:26" ht="14.4" hidden="1">
      <c r="A132" s="6"/>
      <c r="B132" s="6"/>
      <c r="C132" s="6"/>
      <c r="D132" s="6"/>
      <c r="E132" s="6"/>
      <c r="F132" s="6"/>
      <c r="G132" s="6"/>
      <c r="H132" s="6"/>
      <c r="I132" s="6"/>
      <c r="J132" s="224"/>
      <c r="K132" s="224"/>
      <c r="L132" s="6"/>
      <c r="M132" s="6"/>
      <c r="N132" s="6"/>
      <c r="O132" s="224"/>
      <c r="P132" s="6"/>
      <c r="Q132" s="6"/>
      <c r="R132" s="6"/>
      <c r="S132" s="6"/>
      <c r="T132" s="6"/>
      <c r="U132" s="6"/>
      <c r="V132" s="6"/>
      <c r="W132" s="6"/>
      <c r="X132" s="6"/>
      <c r="Y132" s="6"/>
      <c r="Z132" s="6"/>
    </row>
    <row r="133" spans="1:26" ht="14.4" hidden="1">
      <c r="A133" s="6"/>
      <c r="B133" s="6"/>
      <c r="C133" s="6"/>
      <c r="D133" s="6"/>
      <c r="E133" s="6"/>
      <c r="F133" s="6"/>
      <c r="G133" s="6"/>
      <c r="H133" s="6"/>
      <c r="I133" s="6"/>
      <c r="J133" s="224"/>
      <c r="K133" s="224"/>
      <c r="L133" s="6"/>
      <c r="M133" s="6"/>
      <c r="N133" s="6"/>
      <c r="O133" s="224"/>
      <c r="P133" s="6"/>
      <c r="Q133" s="6"/>
      <c r="R133" s="6"/>
      <c r="S133" s="6"/>
      <c r="T133" s="6"/>
      <c r="U133" s="6"/>
      <c r="V133" s="6"/>
      <c r="W133" s="6"/>
      <c r="X133" s="6"/>
      <c r="Y133" s="6"/>
      <c r="Z133" s="6"/>
    </row>
    <row r="134" spans="1:26" ht="14.4" hidden="1">
      <c r="A134" s="6"/>
      <c r="B134" s="6"/>
      <c r="C134" s="6"/>
      <c r="D134" s="6"/>
      <c r="E134" s="6"/>
      <c r="F134" s="6"/>
      <c r="G134" s="6"/>
      <c r="H134" s="6"/>
      <c r="I134" s="6"/>
      <c r="J134" s="224"/>
      <c r="K134" s="224"/>
      <c r="L134" s="6"/>
      <c r="M134" s="6"/>
      <c r="N134" s="6"/>
      <c r="O134" s="224"/>
      <c r="P134" s="6"/>
      <c r="Q134" s="6"/>
      <c r="R134" s="6"/>
      <c r="S134" s="6"/>
      <c r="T134" s="6"/>
      <c r="U134" s="6"/>
      <c r="V134" s="6"/>
      <c r="W134" s="6"/>
      <c r="X134" s="6"/>
      <c r="Y134" s="6"/>
      <c r="Z134" s="6"/>
    </row>
    <row r="135" spans="1:26" ht="14.4" hidden="1">
      <c r="A135" s="6"/>
      <c r="B135" s="6"/>
      <c r="C135" s="6"/>
      <c r="D135" s="6"/>
      <c r="E135" s="6"/>
      <c r="F135" s="6"/>
      <c r="G135" s="6"/>
      <c r="H135" s="6"/>
      <c r="I135" s="6"/>
      <c r="J135" s="224"/>
      <c r="K135" s="224"/>
      <c r="L135" s="6"/>
      <c r="M135" s="6"/>
      <c r="N135" s="6"/>
      <c r="O135" s="224"/>
      <c r="P135" s="6"/>
      <c r="Q135" s="6"/>
      <c r="R135" s="6"/>
      <c r="S135" s="6"/>
      <c r="T135" s="6"/>
      <c r="U135" s="6"/>
      <c r="V135" s="6"/>
      <c r="W135" s="6"/>
      <c r="X135" s="6"/>
      <c r="Y135" s="6"/>
      <c r="Z135" s="6"/>
    </row>
    <row r="136" spans="1:26" ht="14.4" hidden="1">
      <c r="A136" s="6"/>
      <c r="B136" s="6"/>
      <c r="C136" s="6"/>
      <c r="D136" s="6"/>
      <c r="E136" s="6"/>
      <c r="F136" s="6"/>
      <c r="G136" s="6"/>
      <c r="H136" s="6"/>
      <c r="I136" s="6"/>
      <c r="J136" s="224"/>
      <c r="K136" s="224"/>
      <c r="L136" s="6"/>
      <c r="M136" s="6"/>
      <c r="N136" s="6"/>
      <c r="O136" s="224"/>
      <c r="P136" s="6"/>
      <c r="Q136" s="6"/>
      <c r="R136" s="6"/>
      <c r="S136" s="6"/>
      <c r="T136" s="6"/>
      <c r="U136" s="6"/>
      <c r="V136" s="6"/>
      <c r="W136" s="6"/>
      <c r="X136" s="6"/>
      <c r="Y136" s="6"/>
      <c r="Z136" s="6"/>
    </row>
    <row r="137" spans="1:26" ht="14.4" hidden="1">
      <c r="A137" s="6"/>
      <c r="B137" s="6"/>
      <c r="C137" s="6"/>
      <c r="D137" s="6"/>
      <c r="E137" s="6"/>
      <c r="F137" s="6"/>
      <c r="G137" s="6"/>
      <c r="H137" s="6"/>
      <c r="I137" s="6"/>
      <c r="J137" s="224"/>
      <c r="K137" s="224"/>
      <c r="L137" s="6"/>
      <c r="M137" s="6"/>
      <c r="N137" s="6"/>
      <c r="O137" s="224"/>
      <c r="P137" s="6"/>
      <c r="Q137" s="6"/>
      <c r="R137" s="6"/>
      <c r="S137" s="6"/>
      <c r="T137" s="6"/>
      <c r="U137" s="6"/>
      <c r="V137" s="6"/>
      <c r="W137" s="6"/>
      <c r="X137" s="6"/>
      <c r="Y137" s="6"/>
      <c r="Z137" s="6"/>
    </row>
    <row r="138" spans="1:26" ht="14.4" hidden="1">
      <c r="A138" s="6"/>
      <c r="B138" s="6"/>
      <c r="C138" s="6"/>
      <c r="D138" s="6"/>
      <c r="E138" s="6"/>
      <c r="F138" s="6"/>
      <c r="G138" s="6"/>
      <c r="H138" s="6"/>
      <c r="I138" s="6"/>
      <c r="J138" s="224"/>
      <c r="K138" s="224"/>
      <c r="L138" s="6"/>
      <c r="M138" s="6"/>
      <c r="N138" s="6"/>
      <c r="O138" s="224"/>
      <c r="P138" s="6"/>
      <c r="Q138" s="6"/>
      <c r="R138" s="6"/>
      <c r="S138" s="6"/>
      <c r="T138" s="6"/>
      <c r="U138" s="6"/>
      <c r="V138" s="6"/>
      <c r="W138" s="6"/>
      <c r="X138" s="6"/>
      <c r="Y138" s="6"/>
      <c r="Z138" s="6"/>
    </row>
    <row r="139" spans="1:26" ht="14.4" hidden="1">
      <c r="A139" s="6"/>
      <c r="B139" s="6"/>
      <c r="C139" s="6"/>
      <c r="D139" s="6"/>
      <c r="E139" s="6"/>
      <c r="F139" s="6"/>
      <c r="G139" s="6"/>
      <c r="H139" s="6"/>
      <c r="I139" s="6"/>
      <c r="J139" s="224"/>
      <c r="K139" s="224"/>
      <c r="L139" s="6"/>
      <c r="M139" s="6"/>
      <c r="N139" s="6"/>
      <c r="O139" s="224"/>
      <c r="P139" s="6"/>
      <c r="Q139" s="6"/>
      <c r="R139" s="6"/>
      <c r="S139" s="6"/>
      <c r="T139" s="6"/>
      <c r="U139" s="6"/>
      <c r="V139" s="6"/>
      <c r="W139" s="6"/>
      <c r="X139" s="6"/>
      <c r="Y139" s="6"/>
      <c r="Z139" s="6"/>
    </row>
    <row r="140" spans="1:26" ht="14.4" hidden="1">
      <c r="A140" s="6"/>
      <c r="B140" s="6"/>
      <c r="C140" s="6"/>
      <c r="D140" s="6"/>
      <c r="E140" s="6"/>
      <c r="F140" s="6"/>
      <c r="G140" s="6"/>
      <c r="H140" s="6"/>
      <c r="I140" s="6"/>
      <c r="J140" s="224"/>
      <c r="K140" s="224"/>
      <c r="L140" s="6"/>
      <c r="M140" s="6"/>
      <c r="N140" s="6"/>
      <c r="O140" s="224"/>
      <c r="P140" s="6"/>
      <c r="Q140" s="6"/>
      <c r="R140" s="6"/>
      <c r="S140" s="6"/>
      <c r="T140" s="6"/>
      <c r="U140" s="6"/>
      <c r="V140" s="6"/>
      <c r="W140" s="6"/>
      <c r="X140" s="6"/>
      <c r="Y140" s="6"/>
      <c r="Z140" s="6"/>
    </row>
    <row r="141" spans="1:26" ht="14.4" hidden="1">
      <c r="A141" s="6"/>
      <c r="B141" s="6"/>
      <c r="C141" s="6"/>
      <c r="D141" s="6"/>
      <c r="E141" s="6"/>
      <c r="F141" s="6"/>
      <c r="G141" s="6"/>
      <c r="H141" s="6"/>
      <c r="I141" s="6"/>
      <c r="J141" s="224"/>
      <c r="K141" s="224"/>
      <c r="L141" s="6"/>
      <c r="M141" s="6"/>
      <c r="N141" s="6"/>
      <c r="O141" s="224"/>
      <c r="P141" s="6"/>
      <c r="Q141" s="6"/>
      <c r="R141" s="6"/>
      <c r="S141" s="6"/>
      <c r="T141" s="6"/>
      <c r="U141" s="6"/>
      <c r="V141" s="6"/>
      <c r="W141" s="6"/>
      <c r="X141" s="6"/>
      <c r="Y141" s="6"/>
      <c r="Z141" s="6"/>
    </row>
    <row r="142" spans="1:26" ht="14.4" hidden="1">
      <c r="A142" s="6"/>
      <c r="B142" s="6"/>
      <c r="C142" s="6"/>
      <c r="D142" s="6"/>
      <c r="E142" s="6"/>
      <c r="F142" s="6"/>
      <c r="G142" s="6"/>
      <c r="H142" s="6"/>
      <c r="I142" s="6"/>
      <c r="J142" s="224"/>
      <c r="K142" s="224"/>
      <c r="L142" s="6"/>
      <c r="M142" s="6"/>
      <c r="N142" s="6"/>
      <c r="O142" s="224"/>
      <c r="P142" s="6"/>
      <c r="Q142" s="6"/>
      <c r="R142" s="6"/>
      <c r="S142" s="6"/>
      <c r="T142" s="6"/>
      <c r="U142" s="6"/>
      <c r="V142" s="6"/>
      <c r="W142" s="6"/>
      <c r="X142" s="6"/>
      <c r="Y142" s="6"/>
      <c r="Z142" s="6"/>
    </row>
    <row r="143" spans="1:26" ht="14.4" hidden="1">
      <c r="A143" s="6"/>
      <c r="B143" s="6"/>
      <c r="C143" s="6"/>
      <c r="D143" s="6"/>
      <c r="E143" s="6"/>
      <c r="F143" s="6"/>
      <c r="G143" s="6"/>
      <c r="H143" s="6"/>
      <c r="I143" s="6"/>
      <c r="J143" s="224"/>
      <c r="K143" s="224"/>
      <c r="L143" s="6"/>
      <c r="M143" s="6"/>
      <c r="N143" s="6"/>
      <c r="O143" s="224"/>
      <c r="P143" s="6"/>
      <c r="Q143" s="6"/>
      <c r="R143" s="6"/>
      <c r="S143" s="6"/>
      <c r="T143" s="6"/>
      <c r="U143" s="6"/>
      <c r="V143" s="6"/>
      <c r="W143" s="6"/>
      <c r="X143" s="6"/>
      <c r="Y143" s="6"/>
      <c r="Z143" s="6"/>
    </row>
    <row r="144" spans="1:26" ht="14.4" hidden="1">
      <c r="A144" s="6"/>
      <c r="B144" s="6"/>
      <c r="C144" s="6"/>
      <c r="D144" s="6"/>
      <c r="E144" s="6"/>
      <c r="F144" s="6"/>
      <c r="G144" s="6"/>
      <c r="H144" s="6"/>
      <c r="I144" s="6"/>
      <c r="J144" s="224"/>
      <c r="K144" s="224"/>
      <c r="L144" s="6"/>
      <c r="M144" s="6"/>
      <c r="N144" s="6"/>
      <c r="O144" s="224"/>
      <c r="P144" s="6"/>
      <c r="Q144" s="6"/>
      <c r="R144" s="6"/>
      <c r="S144" s="6"/>
      <c r="T144" s="6"/>
      <c r="U144" s="6"/>
      <c r="V144" s="6"/>
      <c r="W144" s="6"/>
      <c r="X144" s="6"/>
      <c r="Y144" s="6"/>
      <c r="Z144" s="6"/>
    </row>
    <row r="145" spans="1:26" ht="14.4" hidden="1">
      <c r="A145" s="6"/>
      <c r="B145" s="6"/>
      <c r="C145" s="6"/>
      <c r="D145" s="6"/>
      <c r="E145" s="6"/>
      <c r="F145" s="6"/>
      <c r="G145" s="6"/>
      <c r="H145" s="6"/>
      <c r="I145" s="6"/>
      <c r="J145" s="224"/>
      <c r="K145" s="224"/>
      <c r="L145" s="6"/>
      <c r="M145" s="6"/>
      <c r="N145" s="6"/>
      <c r="O145" s="224"/>
      <c r="P145" s="6"/>
      <c r="Q145" s="6"/>
      <c r="R145" s="6"/>
      <c r="S145" s="6"/>
      <c r="T145" s="6"/>
      <c r="U145" s="6"/>
      <c r="V145" s="6"/>
      <c r="W145" s="6"/>
      <c r="X145" s="6"/>
      <c r="Y145" s="6"/>
      <c r="Z145" s="6"/>
    </row>
    <row r="146" spans="1:26" ht="14.4" hidden="1">
      <c r="A146" s="6"/>
      <c r="B146" s="6"/>
      <c r="C146" s="6"/>
      <c r="D146" s="6"/>
      <c r="E146" s="6"/>
      <c r="F146" s="6"/>
      <c r="G146" s="6"/>
      <c r="H146" s="6"/>
      <c r="I146" s="6"/>
      <c r="J146" s="224"/>
      <c r="K146" s="224"/>
      <c r="L146" s="6"/>
      <c r="M146" s="6"/>
      <c r="N146" s="6"/>
      <c r="O146" s="224"/>
      <c r="P146" s="6"/>
      <c r="Q146" s="6"/>
      <c r="R146" s="6"/>
      <c r="S146" s="6"/>
      <c r="T146" s="6"/>
      <c r="U146" s="6"/>
      <c r="V146" s="6"/>
      <c r="W146" s="6"/>
      <c r="X146" s="6"/>
      <c r="Y146" s="6"/>
      <c r="Z146" s="6"/>
    </row>
    <row r="147" spans="1:26" ht="14.4" hidden="1">
      <c r="A147" s="6"/>
      <c r="B147" s="6"/>
      <c r="C147" s="6"/>
      <c r="D147" s="6"/>
      <c r="E147" s="6"/>
      <c r="F147" s="6"/>
      <c r="G147" s="6"/>
      <c r="H147" s="6"/>
      <c r="I147" s="6"/>
      <c r="J147" s="224"/>
      <c r="K147" s="224"/>
      <c r="L147" s="6"/>
      <c r="M147" s="6"/>
      <c r="N147" s="6"/>
      <c r="O147" s="224"/>
      <c r="P147" s="6"/>
      <c r="Q147" s="6"/>
      <c r="R147" s="6"/>
      <c r="S147" s="6"/>
      <c r="T147" s="6"/>
      <c r="U147" s="6"/>
      <c r="V147" s="6"/>
      <c r="W147" s="6"/>
      <c r="X147" s="6"/>
      <c r="Y147" s="6"/>
      <c r="Z147" s="6"/>
    </row>
    <row r="148" spans="1:26" ht="14.4" hidden="1">
      <c r="A148" s="6"/>
      <c r="B148" s="6"/>
      <c r="C148" s="6"/>
      <c r="D148" s="6"/>
      <c r="E148" s="6"/>
      <c r="F148" s="6"/>
      <c r="G148" s="6"/>
      <c r="H148" s="6"/>
      <c r="I148" s="6"/>
      <c r="J148" s="224"/>
      <c r="K148" s="224"/>
      <c r="L148" s="6"/>
      <c r="M148" s="6"/>
      <c r="N148" s="6"/>
      <c r="O148" s="224"/>
      <c r="P148" s="6"/>
      <c r="Q148" s="6"/>
      <c r="R148" s="6"/>
      <c r="S148" s="6"/>
      <c r="T148" s="6"/>
      <c r="U148" s="6"/>
      <c r="V148" s="6"/>
      <c r="W148" s="6"/>
      <c r="X148" s="6"/>
      <c r="Y148" s="6"/>
      <c r="Z148" s="6"/>
    </row>
    <row r="149" spans="1:26" ht="14.4" hidden="1">
      <c r="A149" s="6"/>
      <c r="B149" s="6"/>
      <c r="C149" s="6"/>
      <c r="D149" s="6"/>
      <c r="E149" s="6"/>
      <c r="F149" s="6"/>
      <c r="G149" s="6"/>
      <c r="H149" s="6"/>
      <c r="I149" s="6"/>
      <c r="J149" s="224"/>
      <c r="K149" s="224"/>
      <c r="L149" s="6"/>
      <c r="M149" s="6"/>
      <c r="N149" s="6"/>
      <c r="O149" s="224"/>
      <c r="P149" s="6"/>
      <c r="Q149" s="6"/>
      <c r="R149" s="6"/>
      <c r="S149" s="6"/>
      <c r="T149" s="6"/>
      <c r="U149" s="6"/>
      <c r="V149" s="6"/>
      <c r="W149" s="6"/>
      <c r="X149" s="6"/>
      <c r="Y149" s="6"/>
      <c r="Z149" s="6"/>
    </row>
    <row r="150" spans="1:26" ht="14.4" hidden="1">
      <c r="A150" s="6"/>
      <c r="B150" s="6"/>
      <c r="C150" s="6"/>
      <c r="D150" s="6"/>
      <c r="E150" s="6"/>
      <c r="F150" s="6"/>
      <c r="G150" s="6"/>
      <c r="H150" s="6"/>
      <c r="I150" s="6"/>
      <c r="J150" s="224"/>
      <c r="K150" s="224"/>
      <c r="L150" s="6"/>
      <c r="M150" s="6"/>
      <c r="N150" s="6"/>
      <c r="O150" s="224"/>
      <c r="P150" s="6"/>
      <c r="Q150" s="6"/>
      <c r="R150" s="6"/>
      <c r="S150" s="6"/>
      <c r="T150" s="6"/>
      <c r="U150" s="6"/>
      <c r="V150" s="6"/>
      <c r="W150" s="6"/>
      <c r="X150" s="6"/>
      <c r="Y150" s="6"/>
      <c r="Z150" s="6"/>
    </row>
    <row r="151" spans="1:26" ht="14.4" hidden="1">
      <c r="A151" s="6"/>
      <c r="B151" s="6"/>
      <c r="C151" s="6"/>
      <c r="D151" s="6"/>
      <c r="E151" s="6"/>
      <c r="F151" s="6"/>
      <c r="G151" s="6"/>
      <c r="H151" s="6"/>
      <c r="I151" s="6"/>
      <c r="J151" s="224"/>
      <c r="K151" s="224"/>
      <c r="L151" s="6"/>
      <c r="M151" s="6"/>
      <c r="N151" s="6"/>
      <c r="O151" s="224"/>
      <c r="P151" s="6"/>
      <c r="Q151" s="6"/>
      <c r="R151" s="6"/>
      <c r="S151" s="6"/>
      <c r="T151" s="6"/>
      <c r="U151" s="6"/>
      <c r="V151" s="6"/>
      <c r="W151" s="6"/>
      <c r="X151" s="6"/>
      <c r="Y151" s="6"/>
      <c r="Z151" s="6"/>
    </row>
    <row r="152" spans="1:26" ht="14.4" hidden="1">
      <c r="A152" s="6"/>
      <c r="B152" s="6"/>
      <c r="C152" s="6"/>
      <c r="D152" s="6"/>
      <c r="E152" s="6"/>
      <c r="F152" s="6"/>
      <c r="G152" s="6"/>
      <c r="H152" s="6"/>
      <c r="I152" s="6"/>
      <c r="J152" s="224"/>
      <c r="K152" s="224"/>
      <c r="L152" s="6"/>
      <c r="M152" s="6"/>
      <c r="N152" s="6"/>
      <c r="O152" s="224"/>
      <c r="P152" s="6"/>
      <c r="Q152" s="6"/>
      <c r="R152" s="6"/>
      <c r="S152" s="6"/>
      <c r="T152" s="6"/>
      <c r="U152" s="6"/>
      <c r="V152" s="6"/>
      <c r="W152" s="6"/>
      <c r="X152" s="6"/>
      <c r="Y152" s="6"/>
      <c r="Z152" s="6"/>
    </row>
    <row r="153" spans="1:26" ht="14.4" hidden="1">
      <c r="A153" s="6"/>
      <c r="B153" s="6"/>
      <c r="C153" s="6"/>
      <c r="D153" s="6"/>
      <c r="E153" s="6"/>
      <c r="F153" s="6"/>
      <c r="G153" s="6"/>
      <c r="H153" s="6"/>
      <c r="I153" s="6"/>
      <c r="J153" s="224"/>
      <c r="K153" s="224"/>
      <c r="L153" s="6"/>
      <c r="M153" s="6"/>
      <c r="N153" s="6"/>
      <c r="O153" s="224"/>
      <c r="P153" s="6"/>
      <c r="Q153" s="6"/>
      <c r="R153" s="6"/>
      <c r="S153" s="6"/>
      <c r="T153" s="6"/>
      <c r="U153" s="6"/>
      <c r="V153" s="6"/>
      <c r="W153" s="6"/>
      <c r="X153" s="6"/>
      <c r="Y153" s="6"/>
      <c r="Z153" s="6"/>
    </row>
    <row r="154" spans="1:26" ht="14.4" hidden="1">
      <c r="A154" s="6"/>
      <c r="B154" s="6"/>
      <c r="C154" s="6"/>
      <c r="D154" s="6"/>
      <c r="E154" s="6"/>
      <c r="F154" s="6"/>
      <c r="G154" s="6"/>
      <c r="H154" s="6"/>
      <c r="I154" s="6"/>
      <c r="J154" s="224"/>
      <c r="K154" s="224"/>
      <c r="L154" s="6"/>
      <c r="M154" s="6"/>
      <c r="N154" s="6"/>
      <c r="O154" s="224"/>
      <c r="P154" s="6"/>
      <c r="Q154" s="6"/>
      <c r="R154" s="6"/>
      <c r="S154" s="6"/>
      <c r="T154" s="6"/>
      <c r="U154" s="6"/>
      <c r="V154" s="6"/>
      <c r="W154" s="6"/>
      <c r="X154" s="6"/>
      <c r="Y154" s="6"/>
      <c r="Z154" s="6"/>
    </row>
    <row r="155" spans="1:26" ht="14.4" hidden="1">
      <c r="A155" s="6"/>
      <c r="B155" s="6"/>
      <c r="C155" s="6"/>
      <c r="D155" s="6"/>
      <c r="E155" s="6"/>
      <c r="F155" s="6"/>
      <c r="G155" s="6"/>
      <c r="H155" s="6"/>
      <c r="I155" s="6"/>
      <c r="J155" s="224"/>
      <c r="K155" s="224"/>
      <c r="L155" s="6"/>
      <c r="M155" s="6"/>
      <c r="N155" s="6"/>
      <c r="O155" s="224"/>
      <c r="P155" s="6"/>
      <c r="Q155" s="6"/>
      <c r="R155" s="6"/>
      <c r="S155" s="6"/>
      <c r="T155" s="6"/>
      <c r="U155" s="6"/>
      <c r="V155" s="6"/>
      <c r="W155" s="6"/>
      <c r="X155" s="6"/>
      <c r="Y155" s="6"/>
      <c r="Z155" s="6"/>
    </row>
    <row r="156" spans="1:26" ht="14.4" hidden="1">
      <c r="A156" s="6"/>
      <c r="B156" s="6"/>
      <c r="C156" s="6"/>
      <c r="D156" s="6"/>
      <c r="E156" s="6"/>
      <c r="F156" s="6"/>
      <c r="G156" s="6"/>
      <c r="H156" s="6"/>
      <c r="I156" s="6"/>
      <c r="J156" s="224"/>
      <c r="K156" s="224"/>
      <c r="L156" s="6"/>
      <c r="M156" s="6"/>
      <c r="N156" s="6"/>
      <c r="O156" s="224"/>
      <c r="P156" s="6"/>
      <c r="Q156" s="6"/>
      <c r="R156" s="6"/>
      <c r="S156" s="6"/>
      <c r="T156" s="6"/>
      <c r="U156" s="6"/>
      <c r="V156" s="6"/>
      <c r="W156" s="6"/>
      <c r="X156" s="6"/>
      <c r="Y156" s="6"/>
      <c r="Z156" s="6"/>
    </row>
    <row r="157" spans="1:26" ht="14.4" hidden="1">
      <c r="A157" s="6"/>
      <c r="B157" s="6"/>
      <c r="C157" s="6"/>
      <c r="D157" s="6"/>
      <c r="E157" s="6"/>
      <c r="F157" s="6"/>
      <c r="G157" s="6"/>
      <c r="H157" s="6"/>
      <c r="I157" s="6"/>
      <c r="J157" s="224"/>
      <c r="K157" s="224"/>
      <c r="L157" s="6"/>
      <c r="M157" s="6"/>
      <c r="N157" s="6"/>
      <c r="O157" s="224"/>
      <c r="P157" s="6"/>
      <c r="Q157" s="6"/>
      <c r="R157" s="6"/>
      <c r="S157" s="6"/>
      <c r="T157" s="6"/>
      <c r="U157" s="6"/>
      <c r="V157" s="6"/>
      <c r="W157" s="6"/>
      <c r="X157" s="6"/>
      <c r="Y157" s="6"/>
      <c r="Z157" s="6"/>
    </row>
    <row r="158" spans="1:26" ht="14.4" hidden="1">
      <c r="A158" s="6"/>
      <c r="B158" s="6"/>
      <c r="C158" s="6"/>
      <c r="D158" s="6"/>
      <c r="E158" s="6"/>
      <c r="F158" s="6"/>
      <c r="G158" s="6"/>
      <c r="H158" s="6"/>
      <c r="I158" s="6"/>
      <c r="J158" s="224"/>
      <c r="K158" s="224"/>
      <c r="L158" s="6"/>
      <c r="M158" s="6"/>
      <c r="N158" s="6"/>
      <c r="O158" s="224"/>
      <c r="P158" s="6"/>
      <c r="Q158" s="6"/>
      <c r="R158" s="6"/>
      <c r="S158" s="6"/>
      <c r="T158" s="6"/>
      <c r="U158" s="6"/>
      <c r="V158" s="6"/>
      <c r="W158" s="6"/>
      <c r="X158" s="6"/>
      <c r="Y158" s="6"/>
      <c r="Z158" s="6"/>
    </row>
    <row r="159" spans="1:26" ht="14.4" hidden="1">
      <c r="A159" s="6"/>
      <c r="B159" s="6"/>
      <c r="C159" s="6"/>
      <c r="D159" s="6"/>
      <c r="E159" s="6"/>
      <c r="F159" s="6"/>
      <c r="G159" s="6"/>
      <c r="H159" s="6"/>
      <c r="I159" s="6"/>
      <c r="J159" s="224"/>
      <c r="K159" s="224"/>
      <c r="L159" s="6"/>
      <c r="M159" s="6"/>
      <c r="N159" s="6"/>
      <c r="O159" s="224"/>
      <c r="P159" s="6"/>
      <c r="Q159" s="6"/>
      <c r="R159" s="6"/>
      <c r="S159" s="6"/>
      <c r="T159" s="6"/>
      <c r="U159" s="6"/>
      <c r="V159" s="6"/>
      <c r="W159" s="6"/>
      <c r="X159" s="6"/>
      <c r="Y159" s="6"/>
      <c r="Z159" s="6"/>
    </row>
    <row r="160" spans="1:26" ht="14.4" hidden="1">
      <c r="A160" s="6"/>
      <c r="B160" s="6"/>
      <c r="C160" s="6"/>
      <c r="D160" s="6"/>
      <c r="E160" s="6"/>
      <c r="F160" s="6"/>
      <c r="G160" s="6"/>
      <c r="H160" s="6"/>
      <c r="I160" s="6"/>
      <c r="J160" s="224"/>
      <c r="K160" s="224"/>
      <c r="L160" s="6"/>
      <c r="M160" s="6"/>
      <c r="N160" s="6"/>
      <c r="O160" s="224"/>
      <c r="P160" s="6"/>
      <c r="Q160" s="6"/>
      <c r="R160" s="6"/>
      <c r="S160" s="6"/>
      <c r="T160" s="6"/>
      <c r="U160" s="6"/>
      <c r="V160" s="6"/>
      <c r="W160" s="6"/>
      <c r="X160" s="6"/>
      <c r="Y160" s="6"/>
      <c r="Z160" s="6"/>
    </row>
    <row r="161" spans="1:26" ht="14.4" hidden="1">
      <c r="A161" s="6"/>
      <c r="B161" s="6"/>
      <c r="C161" s="6"/>
      <c r="D161" s="6"/>
      <c r="E161" s="6"/>
      <c r="F161" s="6"/>
      <c r="G161" s="6"/>
      <c r="H161" s="6"/>
      <c r="I161" s="6"/>
      <c r="J161" s="224"/>
      <c r="K161" s="224"/>
      <c r="L161" s="6"/>
      <c r="M161" s="6"/>
      <c r="N161" s="6"/>
      <c r="O161" s="224"/>
      <c r="P161" s="6"/>
      <c r="Q161" s="6"/>
      <c r="R161" s="6"/>
      <c r="S161" s="6"/>
      <c r="T161" s="6"/>
      <c r="U161" s="6"/>
      <c r="V161" s="6"/>
      <c r="W161" s="6"/>
      <c r="X161" s="6"/>
      <c r="Y161" s="6"/>
      <c r="Z161" s="6"/>
    </row>
    <row r="162" spans="1:26" ht="14.4" hidden="1">
      <c r="A162" s="6"/>
      <c r="B162" s="6"/>
      <c r="C162" s="6"/>
      <c r="D162" s="6"/>
      <c r="E162" s="6"/>
      <c r="F162" s="6"/>
      <c r="G162" s="6"/>
      <c r="H162" s="6"/>
      <c r="I162" s="6"/>
      <c r="J162" s="224"/>
      <c r="K162" s="224"/>
      <c r="L162" s="6"/>
      <c r="M162" s="6"/>
      <c r="N162" s="6"/>
      <c r="O162" s="224"/>
      <c r="P162" s="6"/>
      <c r="Q162" s="6"/>
      <c r="R162" s="6"/>
      <c r="S162" s="6"/>
      <c r="T162" s="6"/>
      <c r="U162" s="6"/>
      <c r="V162" s="6"/>
      <c r="W162" s="6"/>
      <c r="X162" s="6"/>
      <c r="Y162" s="6"/>
      <c r="Z162" s="6"/>
    </row>
    <row r="163" spans="1:26" ht="14.4" hidden="1">
      <c r="A163" s="6"/>
      <c r="B163" s="6"/>
      <c r="C163" s="6"/>
      <c r="D163" s="6"/>
      <c r="E163" s="6"/>
      <c r="F163" s="6"/>
      <c r="G163" s="6"/>
      <c r="H163" s="6"/>
      <c r="I163" s="6"/>
      <c r="J163" s="224"/>
      <c r="K163" s="224"/>
      <c r="L163" s="6"/>
      <c r="M163" s="6"/>
      <c r="N163" s="6"/>
      <c r="O163" s="224"/>
      <c r="P163" s="6"/>
      <c r="Q163" s="6"/>
      <c r="R163" s="6"/>
      <c r="S163" s="6"/>
      <c r="T163" s="6"/>
      <c r="U163" s="6"/>
      <c r="V163" s="6"/>
      <c r="W163" s="6"/>
      <c r="X163" s="6"/>
      <c r="Y163" s="6"/>
      <c r="Z163" s="6"/>
    </row>
    <row r="164" spans="1:26" ht="14.4" hidden="1">
      <c r="A164" s="6"/>
      <c r="B164" s="6"/>
      <c r="C164" s="6"/>
      <c r="D164" s="6"/>
      <c r="E164" s="6"/>
      <c r="F164" s="6"/>
      <c r="G164" s="6"/>
      <c r="H164" s="6"/>
      <c r="I164" s="6"/>
      <c r="J164" s="224"/>
      <c r="K164" s="224"/>
      <c r="L164" s="6"/>
      <c r="M164" s="6"/>
      <c r="N164" s="6"/>
      <c r="O164" s="224"/>
      <c r="P164" s="6"/>
      <c r="Q164" s="6"/>
      <c r="R164" s="6"/>
      <c r="S164" s="6"/>
      <c r="T164" s="6"/>
      <c r="U164" s="6"/>
      <c r="V164" s="6"/>
      <c r="W164" s="6"/>
      <c r="X164" s="6"/>
      <c r="Y164" s="6"/>
      <c r="Z164" s="6"/>
    </row>
    <row r="165" spans="1:26" ht="14.4" hidden="1">
      <c r="A165" s="6"/>
      <c r="B165" s="6"/>
      <c r="C165" s="6"/>
      <c r="D165" s="6"/>
      <c r="E165" s="6"/>
      <c r="F165" s="6"/>
      <c r="G165" s="6"/>
      <c r="H165" s="6"/>
      <c r="I165" s="6"/>
      <c r="J165" s="224"/>
      <c r="K165" s="224"/>
      <c r="L165" s="6"/>
      <c r="M165" s="6"/>
      <c r="N165" s="6"/>
      <c r="O165" s="224"/>
      <c r="P165" s="6"/>
      <c r="Q165" s="6"/>
      <c r="R165" s="6"/>
      <c r="S165" s="6"/>
      <c r="T165" s="6"/>
      <c r="U165" s="6"/>
      <c r="V165" s="6"/>
      <c r="W165" s="6"/>
      <c r="X165" s="6"/>
      <c r="Y165" s="6"/>
      <c r="Z165" s="6"/>
    </row>
    <row r="166" spans="1:26" ht="14.4" hidden="1">
      <c r="A166" s="6"/>
      <c r="B166" s="6"/>
      <c r="C166" s="6"/>
      <c r="D166" s="6"/>
      <c r="E166" s="6"/>
      <c r="F166" s="6"/>
      <c r="G166" s="6"/>
      <c r="H166" s="6"/>
      <c r="I166" s="6"/>
      <c r="J166" s="224"/>
      <c r="K166" s="224"/>
      <c r="L166" s="6"/>
      <c r="M166" s="6"/>
      <c r="N166" s="6"/>
      <c r="O166" s="224"/>
      <c r="P166" s="6"/>
      <c r="Q166" s="6"/>
      <c r="R166" s="6"/>
      <c r="S166" s="6"/>
      <c r="T166" s="6"/>
      <c r="U166" s="6"/>
      <c r="V166" s="6"/>
      <c r="W166" s="6"/>
      <c r="X166" s="6"/>
      <c r="Y166" s="6"/>
      <c r="Z166" s="6"/>
    </row>
    <row r="167" spans="1:26" ht="14.4" hidden="1">
      <c r="A167" s="6"/>
      <c r="B167" s="6"/>
      <c r="C167" s="6"/>
      <c r="D167" s="6"/>
      <c r="E167" s="6"/>
      <c r="F167" s="6"/>
      <c r="G167" s="6"/>
      <c r="H167" s="6"/>
      <c r="I167" s="6"/>
      <c r="J167" s="224"/>
      <c r="K167" s="224"/>
      <c r="L167" s="6"/>
      <c r="M167" s="6"/>
      <c r="N167" s="6"/>
      <c r="O167" s="224"/>
      <c r="P167" s="6"/>
      <c r="Q167" s="6"/>
      <c r="R167" s="6"/>
      <c r="S167" s="6"/>
      <c r="T167" s="6"/>
      <c r="U167" s="6"/>
      <c r="V167" s="6"/>
      <c r="W167" s="6"/>
      <c r="X167" s="6"/>
      <c r="Y167" s="6"/>
      <c r="Z167" s="6"/>
    </row>
    <row r="168" spans="1:26" ht="14.4" hidden="1">
      <c r="A168" s="6"/>
      <c r="B168" s="6"/>
      <c r="C168" s="6"/>
      <c r="D168" s="6"/>
      <c r="E168" s="6"/>
      <c r="F168" s="6"/>
      <c r="G168" s="6"/>
      <c r="H168" s="6"/>
      <c r="I168" s="6"/>
      <c r="J168" s="224"/>
      <c r="K168" s="224"/>
      <c r="L168" s="6"/>
      <c r="M168" s="6"/>
      <c r="N168" s="6"/>
      <c r="O168" s="224"/>
      <c r="P168" s="6"/>
      <c r="Q168" s="6"/>
      <c r="R168" s="6"/>
      <c r="S168" s="6"/>
      <c r="T168" s="6"/>
      <c r="U168" s="6"/>
      <c r="V168" s="6"/>
      <c r="W168" s="6"/>
      <c r="X168" s="6"/>
      <c r="Y168" s="6"/>
      <c r="Z168" s="6"/>
    </row>
    <row r="169" spans="1:26" ht="14.4" hidden="1">
      <c r="A169" s="6"/>
      <c r="B169" s="6"/>
      <c r="C169" s="6"/>
      <c r="D169" s="6"/>
      <c r="E169" s="6"/>
      <c r="F169" s="6"/>
      <c r="G169" s="6"/>
      <c r="H169" s="6"/>
      <c r="I169" s="6"/>
      <c r="J169" s="224"/>
      <c r="K169" s="224"/>
      <c r="L169" s="6"/>
      <c r="M169" s="6"/>
      <c r="N169" s="6"/>
      <c r="O169" s="224"/>
      <c r="P169" s="6"/>
      <c r="Q169" s="6"/>
      <c r="R169" s="6"/>
      <c r="S169" s="6"/>
      <c r="T169" s="6"/>
      <c r="U169" s="6"/>
      <c r="V169" s="6"/>
      <c r="W169" s="6"/>
      <c r="X169" s="6"/>
      <c r="Y169" s="6"/>
      <c r="Z169" s="6"/>
    </row>
    <row r="170" spans="1:26" ht="14.4" hidden="1">
      <c r="A170" s="6"/>
      <c r="B170" s="6"/>
      <c r="C170" s="6"/>
      <c r="D170" s="6"/>
      <c r="E170" s="6"/>
      <c r="F170" s="6"/>
      <c r="G170" s="6"/>
      <c r="H170" s="6"/>
      <c r="I170" s="6"/>
      <c r="J170" s="224"/>
      <c r="K170" s="224"/>
      <c r="L170" s="6"/>
      <c r="M170" s="6"/>
      <c r="N170" s="6"/>
      <c r="O170" s="224"/>
      <c r="P170" s="6"/>
      <c r="Q170" s="6"/>
      <c r="R170" s="6"/>
      <c r="S170" s="6"/>
      <c r="T170" s="6"/>
      <c r="U170" s="6"/>
      <c r="V170" s="6"/>
      <c r="W170" s="6"/>
      <c r="X170" s="6"/>
      <c r="Y170" s="6"/>
      <c r="Z170" s="6"/>
    </row>
    <row r="171" spans="1:26" ht="14.4" hidden="1">
      <c r="A171" s="6"/>
      <c r="B171" s="6"/>
      <c r="C171" s="6"/>
      <c r="D171" s="6"/>
      <c r="E171" s="6"/>
      <c r="F171" s="6"/>
      <c r="G171" s="6"/>
      <c r="H171" s="6"/>
      <c r="I171" s="6"/>
      <c r="J171" s="224"/>
      <c r="K171" s="224"/>
      <c r="L171" s="6"/>
      <c r="M171" s="6"/>
      <c r="N171" s="6"/>
      <c r="O171" s="224"/>
      <c r="P171" s="6"/>
      <c r="Q171" s="6"/>
      <c r="R171" s="6"/>
      <c r="S171" s="6"/>
      <c r="T171" s="6"/>
      <c r="U171" s="6"/>
      <c r="V171" s="6"/>
      <c r="W171" s="6"/>
      <c r="X171" s="6"/>
      <c r="Y171" s="6"/>
      <c r="Z171" s="6"/>
    </row>
    <row r="172" spans="1:26" ht="14.4" hidden="1">
      <c r="A172" s="6"/>
      <c r="B172" s="6"/>
      <c r="C172" s="6"/>
      <c r="D172" s="6"/>
      <c r="E172" s="6"/>
      <c r="F172" s="6"/>
      <c r="G172" s="6"/>
      <c r="H172" s="6"/>
      <c r="I172" s="6"/>
      <c r="J172" s="224"/>
      <c r="K172" s="224"/>
      <c r="L172" s="6"/>
      <c r="M172" s="6"/>
      <c r="N172" s="6"/>
      <c r="O172" s="224"/>
      <c r="P172" s="6"/>
      <c r="Q172" s="6"/>
      <c r="R172" s="6"/>
      <c r="S172" s="6"/>
      <c r="T172" s="6"/>
      <c r="U172" s="6"/>
      <c r="V172" s="6"/>
      <c r="W172" s="6"/>
      <c r="X172" s="6"/>
      <c r="Y172" s="6"/>
      <c r="Z172" s="6"/>
    </row>
    <row r="173" spans="1:26" ht="14.4" hidden="1">
      <c r="A173" s="6"/>
      <c r="B173" s="6"/>
      <c r="C173" s="6"/>
      <c r="D173" s="6"/>
      <c r="E173" s="6"/>
      <c r="F173" s="6"/>
      <c r="G173" s="6"/>
      <c r="H173" s="6"/>
      <c r="I173" s="6"/>
      <c r="J173" s="224"/>
      <c r="K173" s="224"/>
      <c r="L173" s="6"/>
      <c r="M173" s="6"/>
      <c r="N173" s="6"/>
      <c r="O173" s="224"/>
      <c r="P173" s="6"/>
      <c r="Q173" s="6"/>
      <c r="R173" s="6"/>
      <c r="S173" s="6"/>
      <c r="T173" s="6"/>
      <c r="U173" s="6"/>
      <c r="V173" s="6"/>
      <c r="W173" s="6"/>
      <c r="X173" s="6"/>
      <c r="Y173" s="6"/>
      <c r="Z173" s="6"/>
    </row>
    <row r="174" spans="1:26" ht="14.4" hidden="1">
      <c r="A174" s="6"/>
      <c r="B174" s="6"/>
      <c r="C174" s="6"/>
      <c r="D174" s="6"/>
      <c r="E174" s="6"/>
      <c r="F174" s="6"/>
      <c r="G174" s="6"/>
      <c r="H174" s="6"/>
      <c r="I174" s="6"/>
      <c r="J174" s="224"/>
      <c r="K174" s="224"/>
      <c r="L174" s="6"/>
      <c r="M174" s="6"/>
      <c r="N174" s="6"/>
      <c r="O174" s="224"/>
      <c r="P174" s="6"/>
      <c r="Q174" s="6"/>
      <c r="R174" s="6"/>
      <c r="S174" s="6"/>
      <c r="T174" s="6"/>
      <c r="U174" s="6"/>
      <c r="V174" s="6"/>
      <c r="W174" s="6"/>
      <c r="X174" s="6"/>
      <c r="Y174" s="6"/>
      <c r="Z174" s="6"/>
    </row>
    <row r="175" spans="1:26" ht="14.4" hidden="1">
      <c r="A175" s="6"/>
      <c r="B175" s="6"/>
      <c r="C175" s="6"/>
      <c r="D175" s="6"/>
      <c r="E175" s="6"/>
      <c r="F175" s="6"/>
      <c r="G175" s="6"/>
      <c r="H175" s="6"/>
      <c r="I175" s="6"/>
      <c r="J175" s="224"/>
      <c r="K175" s="224"/>
      <c r="L175" s="6"/>
      <c r="M175" s="6"/>
      <c r="N175" s="6"/>
      <c r="O175" s="224"/>
      <c r="P175" s="6"/>
      <c r="Q175" s="6"/>
      <c r="R175" s="6"/>
      <c r="S175" s="6"/>
      <c r="T175" s="6"/>
      <c r="U175" s="6"/>
      <c r="V175" s="6"/>
      <c r="W175" s="6"/>
      <c r="X175" s="6"/>
      <c r="Y175" s="6"/>
      <c r="Z175" s="6"/>
    </row>
    <row r="176" spans="1:26" ht="14.4" hidden="1">
      <c r="A176" s="6"/>
      <c r="B176" s="6"/>
      <c r="C176" s="6"/>
      <c r="D176" s="6"/>
      <c r="E176" s="6"/>
      <c r="F176" s="6"/>
      <c r="G176" s="6"/>
      <c r="H176" s="6"/>
      <c r="I176" s="6"/>
      <c r="J176" s="224"/>
      <c r="K176" s="224"/>
      <c r="L176" s="6"/>
      <c r="M176" s="6"/>
      <c r="N176" s="6"/>
      <c r="O176" s="224"/>
      <c r="P176" s="6"/>
      <c r="Q176" s="6"/>
      <c r="R176" s="6"/>
      <c r="S176" s="6"/>
      <c r="T176" s="6"/>
      <c r="U176" s="6"/>
      <c r="V176" s="6"/>
      <c r="W176" s="6"/>
      <c r="X176" s="6"/>
      <c r="Y176" s="6"/>
      <c r="Z176" s="6"/>
    </row>
    <row r="177" spans="1:26" ht="14.4" hidden="1">
      <c r="A177" s="6"/>
      <c r="B177" s="6"/>
      <c r="C177" s="6"/>
      <c r="D177" s="6"/>
      <c r="E177" s="6"/>
      <c r="F177" s="6"/>
      <c r="G177" s="6"/>
      <c r="H177" s="6"/>
      <c r="I177" s="6"/>
      <c r="J177" s="224"/>
      <c r="K177" s="224"/>
      <c r="L177" s="6"/>
      <c r="M177" s="6"/>
      <c r="N177" s="6"/>
      <c r="O177" s="224"/>
      <c r="P177" s="6"/>
      <c r="Q177" s="6"/>
      <c r="R177" s="6"/>
      <c r="S177" s="6"/>
      <c r="T177" s="6"/>
      <c r="U177" s="6"/>
      <c r="V177" s="6"/>
      <c r="W177" s="6"/>
      <c r="X177" s="6"/>
      <c r="Y177" s="6"/>
      <c r="Z177" s="6"/>
    </row>
    <row r="178" spans="1:26" ht="14.4" hidden="1">
      <c r="A178" s="6"/>
      <c r="B178" s="6"/>
      <c r="C178" s="6"/>
      <c r="D178" s="6"/>
      <c r="E178" s="6"/>
      <c r="F178" s="6"/>
      <c r="G178" s="6"/>
      <c r="H178" s="6"/>
      <c r="I178" s="6"/>
      <c r="J178" s="224"/>
      <c r="K178" s="224"/>
      <c r="L178" s="6"/>
      <c r="M178" s="6"/>
      <c r="N178" s="6"/>
      <c r="O178" s="224"/>
      <c r="P178" s="6"/>
      <c r="Q178" s="6"/>
      <c r="R178" s="6"/>
      <c r="S178" s="6"/>
      <c r="T178" s="6"/>
      <c r="U178" s="6"/>
      <c r="V178" s="6"/>
      <c r="W178" s="6"/>
      <c r="X178" s="6"/>
      <c r="Y178" s="6"/>
      <c r="Z178" s="6"/>
    </row>
    <row r="179" spans="1:26" ht="14.4" hidden="1">
      <c r="A179" s="6"/>
      <c r="B179" s="6"/>
      <c r="C179" s="6"/>
      <c r="D179" s="6"/>
      <c r="E179" s="6"/>
      <c r="F179" s="6"/>
      <c r="G179" s="6"/>
      <c r="H179" s="6"/>
      <c r="I179" s="6"/>
      <c r="J179" s="224"/>
      <c r="K179" s="224"/>
      <c r="L179" s="6"/>
      <c r="M179" s="6"/>
      <c r="N179" s="6"/>
      <c r="O179" s="224"/>
      <c r="P179" s="6"/>
      <c r="Q179" s="6"/>
      <c r="R179" s="6"/>
      <c r="S179" s="6"/>
      <c r="T179" s="6"/>
      <c r="U179" s="6"/>
      <c r="V179" s="6"/>
      <c r="W179" s="6"/>
      <c r="X179" s="6"/>
      <c r="Y179" s="6"/>
      <c r="Z179" s="6"/>
    </row>
    <row r="180" spans="1:26" ht="14.4" hidden="1">
      <c r="A180" s="6"/>
      <c r="B180" s="6"/>
      <c r="C180" s="6"/>
      <c r="D180" s="6"/>
      <c r="E180" s="6"/>
      <c r="F180" s="6"/>
      <c r="G180" s="6"/>
      <c r="H180" s="6"/>
      <c r="I180" s="6"/>
      <c r="J180" s="224"/>
      <c r="K180" s="224"/>
      <c r="L180" s="6"/>
      <c r="M180" s="6"/>
      <c r="N180" s="6"/>
      <c r="O180" s="224"/>
      <c r="P180" s="6"/>
      <c r="Q180" s="6"/>
      <c r="R180" s="6"/>
      <c r="S180" s="6"/>
      <c r="T180" s="6"/>
      <c r="U180" s="6"/>
      <c r="V180" s="6"/>
      <c r="W180" s="6"/>
      <c r="X180" s="6"/>
      <c r="Y180" s="6"/>
      <c r="Z180" s="6"/>
    </row>
    <row r="181" spans="1:26" ht="14.4" hidden="1">
      <c r="A181" s="6"/>
      <c r="B181" s="6"/>
      <c r="C181" s="6"/>
      <c r="D181" s="6"/>
      <c r="E181" s="6"/>
      <c r="F181" s="6"/>
      <c r="G181" s="6"/>
      <c r="H181" s="6"/>
      <c r="I181" s="6"/>
      <c r="J181" s="224"/>
      <c r="K181" s="224"/>
      <c r="L181" s="6"/>
      <c r="M181" s="6"/>
      <c r="N181" s="6"/>
      <c r="O181" s="224"/>
      <c r="P181" s="6"/>
      <c r="Q181" s="6"/>
      <c r="R181" s="6"/>
      <c r="S181" s="6"/>
      <c r="T181" s="6"/>
      <c r="U181" s="6"/>
      <c r="V181" s="6"/>
      <c r="W181" s="6"/>
      <c r="X181" s="6"/>
      <c r="Y181" s="6"/>
      <c r="Z181" s="6"/>
    </row>
    <row r="182" spans="1:26" ht="14.4" hidden="1">
      <c r="A182" s="6"/>
      <c r="B182" s="6"/>
      <c r="C182" s="6"/>
      <c r="D182" s="6"/>
      <c r="E182" s="6"/>
      <c r="F182" s="6"/>
      <c r="G182" s="6"/>
      <c r="H182" s="6"/>
      <c r="I182" s="6"/>
      <c r="J182" s="224"/>
      <c r="K182" s="224"/>
      <c r="L182" s="6"/>
      <c r="M182" s="6"/>
      <c r="N182" s="6"/>
      <c r="O182" s="224"/>
      <c r="P182" s="6"/>
      <c r="Q182" s="6"/>
      <c r="R182" s="6"/>
      <c r="S182" s="6"/>
      <c r="T182" s="6"/>
      <c r="U182" s="6"/>
      <c r="V182" s="6"/>
      <c r="W182" s="6"/>
      <c r="X182" s="6"/>
      <c r="Y182" s="6"/>
      <c r="Z182" s="6"/>
    </row>
    <row r="183" spans="1:26" ht="14.4" hidden="1">
      <c r="A183" s="6"/>
      <c r="B183" s="6"/>
      <c r="C183" s="6"/>
      <c r="D183" s="6"/>
      <c r="E183" s="6"/>
      <c r="F183" s="6"/>
      <c r="G183" s="6"/>
      <c r="H183" s="6"/>
      <c r="I183" s="6"/>
      <c r="J183" s="224"/>
      <c r="K183" s="224"/>
      <c r="L183" s="6"/>
      <c r="M183" s="6"/>
      <c r="N183" s="6"/>
      <c r="O183" s="224"/>
      <c r="P183" s="6"/>
      <c r="Q183" s="6"/>
      <c r="R183" s="6"/>
      <c r="S183" s="6"/>
      <c r="T183" s="6"/>
      <c r="U183" s="6"/>
      <c r="V183" s="6"/>
      <c r="W183" s="6"/>
      <c r="X183" s="6"/>
      <c r="Y183" s="6"/>
      <c r="Z183" s="6"/>
    </row>
    <row r="184" spans="1:26" ht="14.4" hidden="1">
      <c r="A184" s="6"/>
      <c r="B184" s="6"/>
      <c r="C184" s="6"/>
      <c r="D184" s="6"/>
      <c r="E184" s="6"/>
      <c r="F184" s="6"/>
      <c r="G184" s="6"/>
      <c r="H184" s="6"/>
      <c r="I184" s="6"/>
      <c r="J184" s="224"/>
      <c r="K184" s="224"/>
      <c r="L184" s="6"/>
      <c r="M184" s="6"/>
      <c r="N184" s="6"/>
      <c r="O184" s="224"/>
      <c r="P184" s="6"/>
      <c r="Q184" s="6"/>
      <c r="R184" s="6"/>
      <c r="S184" s="6"/>
      <c r="T184" s="6"/>
      <c r="U184" s="6"/>
      <c r="V184" s="6"/>
      <c r="W184" s="6"/>
      <c r="X184" s="6"/>
      <c r="Y184" s="6"/>
      <c r="Z184" s="6"/>
    </row>
    <row r="185" spans="1:26" ht="14.4" hidden="1">
      <c r="A185" s="6"/>
      <c r="B185" s="6"/>
      <c r="C185" s="6"/>
      <c r="D185" s="6"/>
      <c r="E185" s="6"/>
      <c r="F185" s="6"/>
      <c r="G185" s="6"/>
      <c r="H185" s="6"/>
      <c r="I185" s="6"/>
      <c r="J185" s="224"/>
      <c r="K185" s="224"/>
      <c r="L185" s="6"/>
      <c r="M185" s="6"/>
      <c r="N185" s="6"/>
      <c r="O185" s="224"/>
      <c r="P185" s="6"/>
      <c r="Q185" s="6"/>
      <c r="R185" s="6"/>
      <c r="S185" s="6"/>
      <c r="T185" s="6"/>
      <c r="U185" s="6"/>
      <c r="V185" s="6"/>
      <c r="W185" s="6"/>
      <c r="X185" s="6"/>
      <c r="Y185" s="6"/>
      <c r="Z185" s="6"/>
    </row>
    <row r="186" spans="1:26" ht="14.4" hidden="1">
      <c r="A186" s="6"/>
      <c r="B186" s="6"/>
      <c r="C186" s="6"/>
      <c r="D186" s="6"/>
      <c r="E186" s="6"/>
      <c r="F186" s="6"/>
      <c r="G186" s="6"/>
      <c r="H186" s="6"/>
      <c r="I186" s="6"/>
      <c r="J186" s="224"/>
      <c r="K186" s="224"/>
      <c r="L186" s="6"/>
      <c r="M186" s="6"/>
      <c r="N186" s="6"/>
      <c r="O186" s="224"/>
      <c r="P186" s="6"/>
      <c r="Q186" s="6"/>
      <c r="R186" s="6"/>
      <c r="S186" s="6"/>
      <c r="T186" s="6"/>
      <c r="U186" s="6"/>
      <c r="V186" s="6"/>
      <c r="W186" s="6"/>
      <c r="X186" s="6"/>
      <c r="Y186" s="6"/>
      <c r="Z186" s="6"/>
    </row>
    <row r="187" spans="1:26" ht="14.4" hidden="1">
      <c r="A187" s="6"/>
      <c r="B187" s="6"/>
      <c r="C187" s="6"/>
      <c r="D187" s="6"/>
      <c r="E187" s="6"/>
      <c r="F187" s="6"/>
      <c r="G187" s="6"/>
      <c r="H187" s="6"/>
      <c r="I187" s="6"/>
      <c r="J187" s="224"/>
      <c r="K187" s="224"/>
      <c r="L187" s="6"/>
      <c r="M187" s="6"/>
      <c r="N187" s="6"/>
      <c r="O187" s="224"/>
      <c r="P187" s="6"/>
      <c r="Q187" s="6"/>
      <c r="R187" s="6"/>
      <c r="S187" s="6"/>
      <c r="T187" s="6"/>
      <c r="U187" s="6"/>
      <c r="V187" s="6"/>
      <c r="W187" s="6"/>
      <c r="X187" s="6"/>
      <c r="Y187" s="6"/>
      <c r="Z187" s="6"/>
    </row>
    <row r="188" spans="1:26" ht="14.4" hidden="1">
      <c r="A188" s="6"/>
      <c r="B188" s="6"/>
      <c r="C188" s="6"/>
      <c r="D188" s="6"/>
      <c r="E188" s="6"/>
      <c r="F188" s="6"/>
      <c r="G188" s="6"/>
      <c r="H188" s="6"/>
      <c r="I188" s="6"/>
      <c r="J188" s="224"/>
      <c r="K188" s="224"/>
      <c r="L188" s="6"/>
      <c r="M188" s="6"/>
      <c r="N188" s="6"/>
      <c r="O188" s="224"/>
      <c r="P188" s="6"/>
      <c r="Q188" s="6"/>
      <c r="R188" s="6"/>
      <c r="S188" s="6"/>
      <c r="T188" s="6"/>
      <c r="U188" s="6"/>
      <c r="V188" s="6"/>
      <c r="W188" s="6"/>
      <c r="X188" s="6"/>
      <c r="Y188" s="6"/>
      <c r="Z188" s="6"/>
    </row>
    <row r="189" spans="1:26" ht="14.4" hidden="1">
      <c r="A189" s="6"/>
      <c r="B189" s="6"/>
      <c r="C189" s="6"/>
      <c r="D189" s="6"/>
      <c r="E189" s="6"/>
      <c r="F189" s="6"/>
      <c r="G189" s="6"/>
      <c r="H189" s="6"/>
      <c r="I189" s="6"/>
      <c r="J189" s="224"/>
      <c r="K189" s="224"/>
      <c r="L189" s="6"/>
      <c r="M189" s="6"/>
      <c r="N189" s="6"/>
      <c r="O189" s="224"/>
      <c r="P189" s="6"/>
      <c r="Q189" s="6"/>
      <c r="R189" s="6"/>
      <c r="S189" s="6"/>
      <c r="T189" s="6"/>
      <c r="U189" s="6"/>
      <c r="V189" s="6"/>
      <c r="W189" s="6"/>
      <c r="X189" s="6"/>
      <c r="Y189" s="6"/>
      <c r="Z189" s="6"/>
    </row>
    <row r="190" spans="1:26" ht="14.4" hidden="1">
      <c r="A190" s="6"/>
      <c r="B190" s="6"/>
      <c r="C190" s="6"/>
      <c r="D190" s="6"/>
      <c r="E190" s="6"/>
      <c r="F190" s="6"/>
      <c r="G190" s="6"/>
      <c r="H190" s="6"/>
      <c r="I190" s="6"/>
      <c r="J190" s="224"/>
      <c r="K190" s="224"/>
      <c r="L190" s="6"/>
      <c r="M190" s="6"/>
      <c r="N190" s="6"/>
      <c r="O190" s="224"/>
      <c r="P190" s="6"/>
      <c r="Q190" s="6"/>
      <c r="R190" s="6"/>
      <c r="S190" s="6"/>
      <c r="T190" s="6"/>
      <c r="U190" s="6"/>
      <c r="V190" s="6"/>
      <c r="W190" s="6"/>
      <c r="X190" s="6"/>
      <c r="Y190" s="6"/>
      <c r="Z190" s="6"/>
    </row>
    <row r="191" spans="1:26" ht="14.4" hidden="1">
      <c r="A191" s="6"/>
      <c r="B191" s="6"/>
      <c r="C191" s="6"/>
      <c r="D191" s="6"/>
      <c r="E191" s="6"/>
      <c r="F191" s="6"/>
      <c r="G191" s="6"/>
      <c r="H191" s="6"/>
      <c r="I191" s="6"/>
      <c r="J191" s="224"/>
      <c r="K191" s="224"/>
      <c r="L191" s="6"/>
      <c r="M191" s="6"/>
      <c r="N191" s="6"/>
      <c r="O191" s="224"/>
      <c r="P191" s="6"/>
      <c r="Q191" s="6"/>
      <c r="R191" s="6"/>
      <c r="S191" s="6"/>
      <c r="T191" s="6"/>
      <c r="U191" s="6"/>
      <c r="V191" s="6"/>
      <c r="W191" s="6"/>
      <c r="X191" s="6"/>
      <c r="Y191" s="6"/>
      <c r="Z191" s="6"/>
    </row>
    <row r="192" spans="1:26" ht="14.4" hidden="1">
      <c r="A192" s="6"/>
      <c r="B192" s="6"/>
      <c r="C192" s="6"/>
      <c r="D192" s="6"/>
      <c r="E192" s="6"/>
      <c r="F192" s="6"/>
      <c r="G192" s="6"/>
      <c r="H192" s="6"/>
      <c r="I192" s="6"/>
      <c r="J192" s="224"/>
      <c r="K192" s="224"/>
      <c r="L192" s="6"/>
      <c r="M192" s="6"/>
      <c r="N192" s="6"/>
      <c r="O192" s="224"/>
      <c r="P192" s="6"/>
      <c r="Q192" s="6"/>
      <c r="R192" s="6"/>
      <c r="S192" s="6"/>
      <c r="T192" s="6"/>
      <c r="U192" s="6"/>
      <c r="V192" s="6"/>
      <c r="W192" s="6"/>
      <c r="X192" s="6"/>
      <c r="Y192" s="6"/>
      <c r="Z192" s="6"/>
    </row>
    <row r="193" spans="1:26" ht="14.4" hidden="1">
      <c r="A193" s="6"/>
      <c r="B193" s="6"/>
      <c r="C193" s="6"/>
      <c r="D193" s="6"/>
      <c r="E193" s="6"/>
      <c r="F193" s="6"/>
      <c r="G193" s="6"/>
      <c r="H193" s="6"/>
      <c r="I193" s="6"/>
      <c r="J193" s="224"/>
      <c r="K193" s="224"/>
      <c r="L193" s="6"/>
      <c r="M193" s="6"/>
      <c r="N193" s="6"/>
      <c r="O193" s="224"/>
      <c r="P193" s="6"/>
      <c r="Q193" s="6"/>
      <c r="R193" s="6"/>
      <c r="S193" s="6"/>
      <c r="T193" s="6"/>
      <c r="U193" s="6"/>
      <c r="V193" s="6"/>
      <c r="W193" s="6"/>
      <c r="X193" s="6"/>
      <c r="Y193" s="6"/>
      <c r="Z193" s="6"/>
    </row>
    <row r="194" spans="1:26" ht="14.4" hidden="1">
      <c r="A194" s="6"/>
      <c r="B194" s="6"/>
      <c r="C194" s="6"/>
      <c r="D194" s="6"/>
      <c r="E194" s="6"/>
      <c r="F194" s="6"/>
      <c r="G194" s="6"/>
      <c r="H194" s="6"/>
      <c r="I194" s="6"/>
      <c r="J194" s="224"/>
      <c r="K194" s="224"/>
      <c r="L194" s="6"/>
      <c r="M194" s="6"/>
      <c r="N194" s="6"/>
      <c r="O194" s="224"/>
      <c r="P194" s="6"/>
      <c r="Q194" s="6"/>
      <c r="R194" s="6"/>
      <c r="S194" s="6"/>
      <c r="T194" s="6"/>
      <c r="U194" s="6"/>
      <c r="V194" s="6"/>
      <c r="W194" s="6"/>
      <c r="X194" s="6"/>
      <c r="Y194" s="6"/>
      <c r="Z194" s="6"/>
    </row>
    <row r="195" spans="1:26" ht="14.4" hidden="1">
      <c r="A195" s="6"/>
      <c r="B195" s="6"/>
      <c r="C195" s="6"/>
      <c r="D195" s="6"/>
      <c r="E195" s="6"/>
      <c r="F195" s="6"/>
      <c r="G195" s="6"/>
      <c r="H195" s="6"/>
      <c r="I195" s="6"/>
      <c r="J195" s="224"/>
      <c r="K195" s="224"/>
      <c r="L195" s="6"/>
      <c r="M195" s="6"/>
      <c r="N195" s="6"/>
      <c r="O195" s="224"/>
      <c r="P195" s="6"/>
      <c r="Q195" s="6"/>
      <c r="R195" s="6"/>
      <c r="S195" s="6"/>
      <c r="T195" s="6"/>
      <c r="U195" s="6"/>
      <c r="V195" s="6"/>
      <c r="W195" s="6"/>
      <c r="X195" s="6"/>
      <c r="Y195" s="6"/>
      <c r="Z195" s="6"/>
    </row>
    <row r="196" spans="1:26" ht="14.4" hidden="1">
      <c r="A196" s="6"/>
      <c r="B196" s="6"/>
      <c r="C196" s="6"/>
      <c r="D196" s="6"/>
      <c r="E196" s="6"/>
      <c r="F196" s="6"/>
      <c r="G196" s="6"/>
      <c r="H196" s="6"/>
      <c r="I196" s="6"/>
      <c r="J196" s="224"/>
      <c r="K196" s="224"/>
      <c r="L196" s="6"/>
      <c r="M196" s="6"/>
      <c r="N196" s="6"/>
      <c r="O196" s="224"/>
      <c r="P196" s="6"/>
      <c r="Q196" s="6"/>
      <c r="R196" s="6"/>
      <c r="S196" s="6"/>
      <c r="T196" s="6"/>
      <c r="U196" s="6"/>
      <c r="V196" s="6"/>
      <c r="W196" s="6"/>
      <c r="X196" s="6"/>
      <c r="Y196" s="6"/>
      <c r="Z196" s="6"/>
    </row>
    <row r="197" spans="1:26" ht="14.4" hidden="1">
      <c r="A197" s="6"/>
      <c r="B197" s="6"/>
      <c r="C197" s="6"/>
      <c r="D197" s="6"/>
      <c r="E197" s="6"/>
      <c r="F197" s="6"/>
      <c r="G197" s="6"/>
      <c r="H197" s="6"/>
      <c r="I197" s="6"/>
      <c r="J197" s="224"/>
      <c r="K197" s="224"/>
      <c r="L197" s="6"/>
      <c r="M197" s="6"/>
      <c r="N197" s="6"/>
      <c r="O197" s="224"/>
      <c r="P197" s="6"/>
      <c r="Q197" s="6"/>
      <c r="R197" s="6"/>
      <c r="S197" s="6"/>
      <c r="T197" s="6"/>
      <c r="U197" s="6"/>
      <c r="V197" s="6"/>
      <c r="W197" s="6"/>
      <c r="X197" s="6"/>
      <c r="Y197" s="6"/>
      <c r="Z197" s="6"/>
    </row>
    <row r="198" spans="1:26" ht="14.4" hidden="1">
      <c r="A198" s="6"/>
      <c r="B198" s="6"/>
      <c r="C198" s="6"/>
      <c r="D198" s="6"/>
      <c r="E198" s="6"/>
      <c r="F198" s="6"/>
      <c r="G198" s="6"/>
      <c r="H198" s="6"/>
      <c r="I198" s="6"/>
      <c r="J198" s="224"/>
      <c r="K198" s="224"/>
      <c r="L198" s="6"/>
      <c r="M198" s="6"/>
      <c r="N198" s="6"/>
      <c r="O198" s="224"/>
      <c r="P198" s="6"/>
      <c r="Q198" s="6"/>
      <c r="R198" s="6"/>
      <c r="S198" s="6"/>
      <c r="T198" s="6"/>
      <c r="U198" s="6"/>
      <c r="V198" s="6"/>
      <c r="W198" s="6"/>
      <c r="X198" s="6"/>
      <c r="Y198" s="6"/>
      <c r="Z198" s="6"/>
    </row>
    <row r="199" spans="1:26" ht="14.4" hidden="1">
      <c r="A199" s="6"/>
      <c r="B199" s="6"/>
      <c r="C199" s="6"/>
      <c r="D199" s="6"/>
      <c r="E199" s="6"/>
      <c r="F199" s="6"/>
      <c r="G199" s="6"/>
      <c r="H199" s="6"/>
      <c r="I199" s="6"/>
      <c r="J199" s="224"/>
      <c r="K199" s="224"/>
      <c r="L199" s="6"/>
      <c r="M199" s="6"/>
      <c r="N199" s="6"/>
      <c r="O199" s="224"/>
      <c r="P199" s="6"/>
      <c r="Q199" s="6"/>
      <c r="R199" s="6"/>
      <c r="S199" s="6"/>
      <c r="T199" s="6"/>
      <c r="U199" s="6"/>
      <c r="V199" s="6"/>
      <c r="W199" s="6"/>
      <c r="X199" s="6"/>
      <c r="Y199" s="6"/>
      <c r="Z199" s="6"/>
    </row>
    <row r="200" spans="1:26" ht="14.4" hidden="1">
      <c r="A200" s="6"/>
      <c r="B200" s="6"/>
      <c r="C200" s="6"/>
      <c r="D200" s="6"/>
      <c r="E200" s="6"/>
      <c r="F200" s="6"/>
      <c r="G200" s="6"/>
      <c r="H200" s="6"/>
      <c r="I200" s="6"/>
      <c r="J200" s="224"/>
      <c r="K200" s="224"/>
      <c r="L200" s="6"/>
      <c r="M200" s="6"/>
      <c r="N200" s="6"/>
      <c r="O200" s="224"/>
      <c r="P200" s="6"/>
      <c r="Q200" s="6"/>
      <c r="R200" s="6"/>
      <c r="S200" s="6"/>
      <c r="T200" s="6"/>
      <c r="U200" s="6"/>
      <c r="V200" s="6"/>
      <c r="W200" s="6"/>
      <c r="X200" s="6"/>
      <c r="Y200" s="6"/>
      <c r="Z200" s="6"/>
    </row>
    <row r="201" spans="1:26" ht="14.4" hidden="1">
      <c r="A201" s="6"/>
      <c r="B201" s="6"/>
      <c r="C201" s="6"/>
      <c r="D201" s="6"/>
      <c r="E201" s="6"/>
      <c r="F201" s="6"/>
      <c r="G201" s="6"/>
      <c r="H201" s="6"/>
      <c r="I201" s="6"/>
      <c r="J201" s="224"/>
      <c r="K201" s="224"/>
      <c r="L201" s="6"/>
      <c r="M201" s="6"/>
      <c r="N201" s="6"/>
      <c r="O201" s="224"/>
      <c r="P201" s="6"/>
      <c r="Q201" s="6"/>
      <c r="R201" s="6"/>
      <c r="S201" s="6"/>
      <c r="T201" s="6"/>
      <c r="U201" s="6"/>
      <c r="V201" s="6"/>
      <c r="W201" s="6"/>
      <c r="X201" s="6"/>
      <c r="Y201" s="6"/>
      <c r="Z201" s="6"/>
    </row>
    <row r="202" spans="1:26" ht="14.4" hidden="1">
      <c r="A202" s="6"/>
      <c r="B202" s="6"/>
      <c r="C202" s="6"/>
      <c r="D202" s="6"/>
      <c r="E202" s="6"/>
      <c r="F202" s="6"/>
      <c r="G202" s="6"/>
      <c r="H202" s="6"/>
      <c r="I202" s="6"/>
      <c r="J202" s="224"/>
      <c r="K202" s="224"/>
      <c r="L202" s="6"/>
      <c r="M202" s="6"/>
      <c r="N202" s="6"/>
      <c r="O202" s="224"/>
      <c r="P202" s="6"/>
      <c r="Q202" s="6"/>
      <c r="R202" s="6"/>
      <c r="S202" s="6"/>
      <c r="T202" s="6"/>
      <c r="U202" s="6"/>
      <c r="V202" s="6"/>
      <c r="W202" s="6"/>
      <c r="X202" s="6"/>
      <c r="Y202" s="6"/>
      <c r="Z202" s="6"/>
    </row>
    <row r="203" spans="1:26" ht="14.4" hidden="1">
      <c r="A203" s="6"/>
      <c r="B203" s="6"/>
      <c r="C203" s="6"/>
      <c r="D203" s="6"/>
      <c r="E203" s="6"/>
      <c r="F203" s="6"/>
      <c r="G203" s="6"/>
      <c r="H203" s="6"/>
      <c r="I203" s="6"/>
      <c r="J203" s="224"/>
      <c r="K203" s="224"/>
      <c r="L203" s="6"/>
      <c r="M203" s="6"/>
      <c r="N203" s="6"/>
      <c r="O203" s="224"/>
      <c r="P203" s="6"/>
      <c r="Q203" s="6"/>
      <c r="R203" s="6"/>
      <c r="S203" s="6"/>
      <c r="T203" s="6"/>
      <c r="U203" s="6"/>
      <c r="V203" s="6"/>
      <c r="W203" s="6"/>
      <c r="X203" s="6"/>
      <c r="Y203" s="6"/>
      <c r="Z203" s="6"/>
    </row>
    <row r="204" spans="1:26" ht="14.4" hidden="1">
      <c r="A204" s="6"/>
      <c r="B204" s="6"/>
      <c r="C204" s="6"/>
      <c r="D204" s="6"/>
      <c r="E204" s="6"/>
      <c r="F204" s="6"/>
      <c r="G204" s="6"/>
      <c r="H204" s="6"/>
      <c r="I204" s="6"/>
      <c r="J204" s="224"/>
      <c r="K204" s="224"/>
      <c r="L204" s="6"/>
      <c r="M204" s="6"/>
      <c r="N204" s="6"/>
      <c r="O204" s="224"/>
      <c r="P204" s="6"/>
      <c r="Q204" s="6"/>
      <c r="R204" s="6"/>
      <c r="S204" s="6"/>
      <c r="T204" s="6"/>
      <c r="U204" s="6"/>
      <c r="V204" s="6"/>
      <c r="W204" s="6"/>
      <c r="X204" s="6"/>
      <c r="Y204" s="6"/>
      <c r="Z204" s="6"/>
    </row>
    <row r="205" spans="1:26" ht="14.4" hidden="1">
      <c r="A205" s="6"/>
      <c r="B205" s="6"/>
      <c r="C205" s="6"/>
      <c r="D205" s="6"/>
      <c r="E205" s="6"/>
      <c r="F205" s="6"/>
      <c r="G205" s="6"/>
      <c r="H205" s="6"/>
      <c r="I205" s="6"/>
      <c r="J205" s="224"/>
      <c r="K205" s="224"/>
      <c r="L205" s="6"/>
      <c r="M205" s="6"/>
      <c r="N205" s="6"/>
      <c r="O205" s="224"/>
      <c r="P205" s="6"/>
      <c r="Q205" s="6"/>
      <c r="R205" s="6"/>
      <c r="S205" s="6"/>
      <c r="T205" s="6"/>
      <c r="U205" s="6"/>
      <c r="V205" s="6"/>
      <c r="W205" s="6"/>
      <c r="X205" s="6"/>
      <c r="Y205" s="6"/>
      <c r="Z205" s="6"/>
    </row>
    <row r="206" spans="1:26" ht="14.4" hidden="1">
      <c r="A206" s="6"/>
      <c r="B206" s="6"/>
      <c r="C206" s="6"/>
      <c r="D206" s="6"/>
      <c r="E206" s="6"/>
      <c r="F206" s="6"/>
      <c r="G206" s="6"/>
      <c r="H206" s="6"/>
      <c r="I206" s="6"/>
      <c r="J206" s="224"/>
      <c r="K206" s="224"/>
      <c r="L206" s="6"/>
      <c r="M206" s="6"/>
      <c r="N206" s="6"/>
      <c r="O206" s="224"/>
      <c r="P206" s="6"/>
      <c r="Q206" s="6"/>
      <c r="R206" s="6"/>
      <c r="S206" s="6"/>
      <c r="T206" s="6"/>
      <c r="U206" s="6"/>
      <c r="V206" s="6"/>
      <c r="W206" s="6"/>
      <c r="X206" s="6"/>
      <c r="Y206" s="6"/>
      <c r="Z206" s="6"/>
    </row>
    <row r="207" spans="1:26" ht="14.4" hidden="1">
      <c r="A207" s="6"/>
      <c r="B207" s="6"/>
      <c r="C207" s="6"/>
      <c r="D207" s="6"/>
      <c r="E207" s="6"/>
      <c r="F207" s="6"/>
      <c r="G207" s="6"/>
      <c r="H207" s="6"/>
      <c r="I207" s="6"/>
      <c r="J207" s="224"/>
      <c r="K207" s="224"/>
      <c r="L207" s="6"/>
      <c r="M207" s="6"/>
      <c r="N207" s="6"/>
      <c r="O207" s="224"/>
      <c r="P207" s="6"/>
      <c r="Q207" s="6"/>
      <c r="R207" s="6"/>
      <c r="S207" s="6"/>
      <c r="T207" s="6"/>
      <c r="U207" s="6"/>
      <c r="V207" s="6"/>
      <c r="W207" s="6"/>
      <c r="X207" s="6"/>
      <c r="Y207" s="6"/>
      <c r="Z207" s="6"/>
    </row>
    <row r="208" spans="1:26" ht="14.4" hidden="1">
      <c r="A208" s="6"/>
      <c r="B208" s="6"/>
      <c r="C208" s="6"/>
      <c r="D208" s="6"/>
      <c r="E208" s="6"/>
      <c r="F208" s="6"/>
      <c r="G208" s="6"/>
      <c r="H208" s="6"/>
      <c r="I208" s="6"/>
      <c r="J208" s="224"/>
      <c r="K208" s="224"/>
      <c r="L208" s="6"/>
      <c r="M208" s="6"/>
      <c r="N208" s="6"/>
      <c r="O208" s="224"/>
      <c r="P208" s="6"/>
      <c r="Q208" s="6"/>
      <c r="R208" s="6"/>
      <c r="S208" s="6"/>
      <c r="T208" s="6"/>
      <c r="U208" s="6"/>
      <c r="V208" s="6"/>
      <c r="W208" s="6"/>
      <c r="X208" s="6"/>
      <c r="Y208" s="6"/>
      <c r="Z208" s="6"/>
    </row>
    <row r="209" spans="1:26" ht="14.4" hidden="1">
      <c r="A209" s="6"/>
      <c r="B209" s="6"/>
      <c r="C209" s="6"/>
      <c r="D209" s="6"/>
      <c r="E209" s="6"/>
      <c r="F209" s="6"/>
      <c r="G209" s="6"/>
      <c r="H209" s="6"/>
      <c r="I209" s="6"/>
      <c r="J209" s="224"/>
      <c r="K209" s="224"/>
      <c r="L209" s="6"/>
      <c r="M209" s="6"/>
      <c r="N209" s="6"/>
      <c r="O209" s="224"/>
      <c r="P209" s="6"/>
      <c r="Q209" s="6"/>
      <c r="R209" s="6"/>
      <c r="S209" s="6"/>
      <c r="T209" s="6"/>
      <c r="U209" s="6"/>
      <c r="V209" s="6"/>
      <c r="W209" s="6"/>
      <c r="X209" s="6"/>
      <c r="Y209" s="6"/>
      <c r="Z209" s="6"/>
    </row>
    <row r="210" spans="1:26" ht="14.4" hidden="1">
      <c r="A210" s="6"/>
      <c r="B210" s="6"/>
      <c r="C210" s="6"/>
      <c r="D210" s="6"/>
      <c r="E210" s="6"/>
      <c r="F210" s="6"/>
      <c r="G210" s="6"/>
      <c r="H210" s="6"/>
      <c r="I210" s="6"/>
      <c r="J210" s="224"/>
      <c r="K210" s="224"/>
      <c r="L210" s="6"/>
      <c r="M210" s="6"/>
      <c r="N210" s="6"/>
      <c r="O210" s="224"/>
      <c r="P210" s="6"/>
      <c r="Q210" s="6"/>
      <c r="R210" s="6"/>
      <c r="S210" s="6"/>
      <c r="T210" s="6"/>
      <c r="U210" s="6"/>
      <c r="V210" s="6"/>
      <c r="W210" s="6"/>
      <c r="X210" s="6"/>
      <c r="Y210" s="6"/>
      <c r="Z210" s="6"/>
    </row>
    <row r="211" spans="1:26" ht="14.4" hidden="1">
      <c r="A211" s="6"/>
      <c r="B211" s="6"/>
      <c r="C211" s="6"/>
      <c r="D211" s="6"/>
      <c r="E211" s="6"/>
      <c r="F211" s="6"/>
      <c r="G211" s="6"/>
      <c r="H211" s="6"/>
      <c r="I211" s="6"/>
      <c r="J211" s="224"/>
      <c r="K211" s="224"/>
      <c r="L211" s="6"/>
      <c r="M211" s="6"/>
      <c r="N211" s="6"/>
      <c r="O211" s="224"/>
      <c r="P211" s="6"/>
      <c r="Q211" s="6"/>
      <c r="R211" s="6"/>
      <c r="S211" s="6"/>
      <c r="T211" s="6"/>
      <c r="U211" s="6"/>
      <c r="V211" s="6"/>
      <c r="W211" s="6"/>
      <c r="X211" s="6"/>
      <c r="Y211" s="6"/>
      <c r="Z211" s="6"/>
    </row>
    <row r="212" spans="1:26" ht="14.4" hidden="1">
      <c r="A212" s="6"/>
      <c r="B212" s="6"/>
      <c r="C212" s="6"/>
      <c r="D212" s="6"/>
      <c r="E212" s="6"/>
      <c r="F212" s="6"/>
      <c r="G212" s="6"/>
      <c r="H212" s="6"/>
      <c r="I212" s="6"/>
      <c r="J212" s="224"/>
      <c r="K212" s="224"/>
      <c r="L212" s="6"/>
      <c r="M212" s="6"/>
      <c r="N212" s="6"/>
      <c r="O212" s="224"/>
      <c r="P212" s="6"/>
      <c r="Q212" s="6"/>
      <c r="R212" s="6"/>
      <c r="S212" s="6"/>
      <c r="T212" s="6"/>
      <c r="U212" s="6"/>
      <c r="V212" s="6"/>
      <c r="W212" s="6"/>
      <c r="X212" s="6"/>
      <c r="Y212" s="6"/>
      <c r="Z212" s="6"/>
    </row>
    <row r="213" spans="1:26" ht="14.4" hidden="1">
      <c r="A213" s="6"/>
      <c r="B213" s="6"/>
      <c r="C213" s="6"/>
      <c r="D213" s="6"/>
      <c r="E213" s="6"/>
      <c r="F213" s="6"/>
      <c r="G213" s="6"/>
      <c r="H213" s="6"/>
      <c r="I213" s="6"/>
      <c r="J213" s="224"/>
      <c r="K213" s="224"/>
      <c r="L213" s="6"/>
      <c r="M213" s="6"/>
      <c r="N213" s="6"/>
      <c r="O213" s="224"/>
      <c r="P213" s="6"/>
      <c r="Q213" s="6"/>
      <c r="R213" s="6"/>
      <c r="S213" s="6"/>
      <c r="T213" s="6"/>
      <c r="U213" s="6"/>
      <c r="V213" s="6"/>
      <c r="W213" s="6"/>
      <c r="X213" s="6"/>
      <c r="Y213" s="6"/>
      <c r="Z213" s="6"/>
    </row>
    <row r="214" spans="1:26" ht="14.4" hidden="1">
      <c r="A214" s="6"/>
      <c r="B214" s="6"/>
      <c r="C214" s="6"/>
      <c r="D214" s="6"/>
      <c r="E214" s="6"/>
      <c r="F214" s="6"/>
      <c r="G214" s="6"/>
      <c r="H214" s="6"/>
      <c r="I214" s="6"/>
      <c r="J214" s="224"/>
      <c r="K214" s="224"/>
      <c r="L214" s="6"/>
      <c r="M214" s="6"/>
      <c r="N214" s="6"/>
      <c r="O214" s="224"/>
      <c r="P214" s="6"/>
      <c r="Q214" s="6"/>
      <c r="R214" s="6"/>
      <c r="S214" s="6"/>
      <c r="T214" s="6"/>
      <c r="U214" s="6"/>
      <c r="V214" s="6"/>
      <c r="W214" s="6"/>
      <c r="X214" s="6"/>
      <c r="Y214" s="6"/>
      <c r="Z214" s="6"/>
    </row>
    <row r="215" spans="1:26" ht="14.4" hidden="1">
      <c r="A215" s="6"/>
      <c r="B215" s="6"/>
      <c r="C215" s="6"/>
      <c r="D215" s="6"/>
      <c r="E215" s="6"/>
      <c r="F215" s="6"/>
      <c r="G215" s="6"/>
      <c r="H215" s="6"/>
      <c r="I215" s="6"/>
      <c r="J215" s="224"/>
      <c r="K215" s="224"/>
      <c r="L215" s="6"/>
      <c r="M215" s="6"/>
      <c r="N215" s="6"/>
      <c r="O215" s="224"/>
      <c r="P215" s="6"/>
      <c r="Q215" s="6"/>
      <c r="R215" s="6"/>
      <c r="S215" s="6"/>
      <c r="T215" s="6"/>
      <c r="U215" s="6"/>
      <c r="V215" s="6"/>
      <c r="W215" s="6"/>
      <c r="X215" s="6"/>
      <c r="Y215" s="6"/>
      <c r="Z215" s="6"/>
    </row>
    <row r="216" spans="1:26" ht="14.4" hidden="1">
      <c r="A216" s="6"/>
      <c r="B216" s="6"/>
      <c r="C216" s="6"/>
      <c r="D216" s="6"/>
      <c r="E216" s="6"/>
      <c r="F216" s="6"/>
      <c r="G216" s="6"/>
      <c r="H216" s="6"/>
      <c r="I216" s="6"/>
      <c r="J216" s="224"/>
      <c r="K216" s="224"/>
      <c r="L216" s="6"/>
      <c r="M216" s="6"/>
      <c r="N216" s="6"/>
      <c r="O216" s="224"/>
      <c r="P216" s="6"/>
      <c r="Q216" s="6"/>
      <c r="R216" s="6"/>
      <c r="S216" s="6"/>
      <c r="T216" s="6"/>
      <c r="U216" s="6"/>
      <c r="V216" s="6"/>
      <c r="W216" s="6"/>
      <c r="X216" s="6"/>
      <c r="Y216" s="6"/>
      <c r="Z216" s="6"/>
    </row>
    <row r="217" spans="1:26" ht="14.4" hidden="1">
      <c r="A217" s="6"/>
      <c r="B217" s="6"/>
      <c r="C217" s="6"/>
      <c r="D217" s="6"/>
      <c r="E217" s="6"/>
      <c r="F217" s="6"/>
      <c r="G217" s="6"/>
      <c r="H217" s="6"/>
      <c r="I217" s="6"/>
      <c r="J217" s="224"/>
      <c r="K217" s="224"/>
      <c r="L217" s="6"/>
      <c r="M217" s="6"/>
      <c r="N217" s="6"/>
      <c r="O217" s="224"/>
      <c r="P217" s="6"/>
      <c r="Q217" s="6"/>
      <c r="R217" s="6"/>
      <c r="S217" s="6"/>
      <c r="T217" s="6"/>
      <c r="U217" s="6"/>
      <c r="V217" s="6"/>
      <c r="W217" s="6"/>
      <c r="X217" s="6"/>
      <c r="Y217" s="6"/>
      <c r="Z217" s="6"/>
    </row>
    <row r="218" spans="1:26" ht="14.4" hidden="1">
      <c r="A218" s="6"/>
      <c r="B218" s="6"/>
      <c r="C218" s="6"/>
      <c r="D218" s="6"/>
      <c r="E218" s="6"/>
      <c r="F218" s="6"/>
      <c r="G218" s="6"/>
      <c r="H218" s="6"/>
      <c r="I218" s="6"/>
      <c r="J218" s="224"/>
      <c r="K218" s="224"/>
      <c r="L218" s="6"/>
      <c r="M218" s="6"/>
      <c r="N218" s="6"/>
      <c r="O218" s="224"/>
      <c r="P218" s="6"/>
      <c r="Q218" s="6"/>
      <c r="R218" s="6"/>
      <c r="S218" s="6"/>
      <c r="T218" s="6"/>
      <c r="U218" s="6"/>
      <c r="V218" s="6"/>
      <c r="W218" s="6"/>
      <c r="X218" s="6"/>
      <c r="Y218" s="6"/>
      <c r="Z218" s="6"/>
    </row>
    <row r="219" spans="1:26" ht="14.4" hidden="1">
      <c r="A219" s="6"/>
      <c r="B219" s="6"/>
      <c r="C219" s="6"/>
      <c r="D219" s="6"/>
      <c r="E219" s="6"/>
      <c r="F219" s="6"/>
      <c r="G219" s="6"/>
      <c r="H219" s="6"/>
      <c r="I219" s="6"/>
      <c r="J219" s="224"/>
      <c r="K219" s="224"/>
      <c r="L219" s="6"/>
      <c r="M219" s="6"/>
      <c r="N219" s="6"/>
      <c r="O219" s="224"/>
      <c r="P219" s="6"/>
      <c r="Q219" s="6"/>
      <c r="R219" s="6"/>
      <c r="S219" s="6"/>
      <c r="T219" s="6"/>
      <c r="U219" s="6"/>
      <c r="V219" s="6"/>
      <c r="W219" s="6"/>
      <c r="X219" s="6"/>
      <c r="Y219" s="6"/>
      <c r="Z219" s="6"/>
    </row>
    <row r="220" spans="1:26" ht="14.4" hidden="1">
      <c r="A220" s="6"/>
      <c r="B220" s="6"/>
      <c r="C220" s="6"/>
      <c r="D220" s="6"/>
      <c r="E220" s="6"/>
      <c r="F220" s="6"/>
      <c r="G220" s="6"/>
      <c r="H220" s="6"/>
      <c r="I220" s="6"/>
      <c r="J220" s="224"/>
      <c r="K220" s="224"/>
      <c r="L220" s="6"/>
      <c r="M220" s="6"/>
      <c r="N220" s="6"/>
      <c r="O220" s="224"/>
      <c r="P220" s="6"/>
      <c r="Q220" s="6"/>
      <c r="R220" s="6"/>
      <c r="S220" s="6"/>
      <c r="T220" s="6"/>
      <c r="U220" s="6"/>
      <c r="V220" s="6"/>
      <c r="W220" s="6"/>
      <c r="X220" s="6"/>
      <c r="Y220" s="6"/>
      <c r="Z220" s="6"/>
    </row>
    <row r="221" spans="1:26" ht="14.4" hidden="1">
      <c r="A221" s="6"/>
      <c r="B221" s="6"/>
      <c r="C221" s="6"/>
      <c r="D221" s="6"/>
      <c r="E221" s="6"/>
      <c r="F221" s="6"/>
      <c r="G221" s="6"/>
      <c r="H221" s="6"/>
      <c r="I221" s="6"/>
      <c r="J221" s="224"/>
      <c r="K221" s="224"/>
      <c r="L221" s="6"/>
      <c r="M221" s="6"/>
      <c r="N221" s="6"/>
      <c r="O221" s="224"/>
      <c r="P221" s="6"/>
      <c r="Q221" s="6"/>
      <c r="R221" s="6"/>
      <c r="S221" s="6"/>
      <c r="T221" s="6"/>
      <c r="U221" s="6"/>
      <c r="V221" s="6"/>
      <c r="W221" s="6"/>
      <c r="X221" s="6"/>
      <c r="Y221" s="6"/>
      <c r="Z221" s="6"/>
    </row>
    <row r="222" spans="1:26" ht="14.4" hidden="1">
      <c r="A222" s="6"/>
      <c r="B222" s="6"/>
      <c r="C222" s="6"/>
      <c r="D222" s="6"/>
      <c r="E222" s="6"/>
      <c r="F222" s="6"/>
      <c r="G222" s="6"/>
      <c r="H222" s="6"/>
      <c r="I222" s="6"/>
      <c r="J222" s="224"/>
      <c r="K222" s="224"/>
      <c r="L222" s="6"/>
      <c r="M222" s="6"/>
      <c r="N222" s="6"/>
      <c r="O222" s="224"/>
      <c r="P222" s="6"/>
      <c r="Q222" s="6"/>
      <c r="R222" s="6"/>
      <c r="S222" s="6"/>
      <c r="T222" s="6"/>
      <c r="U222" s="6"/>
      <c r="V222" s="6"/>
      <c r="W222" s="6"/>
      <c r="X222" s="6"/>
      <c r="Y222" s="6"/>
      <c r="Z222" s="6"/>
    </row>
    <row r="223" spans="1:26" ht="14.4" hidden="1">
      <c r="A223" s="6"/>
      <c r="B223" s="6"/>
      <c r="C223" s="6"/>
      <c r="D223" s="6"/>
      <c r="E223" s="6"/>
      <c r="F223" s="6"/>
      <c r="G223" s="6"/>
      <c r="H223" s="6"/>
      <c r="I223" s="6"/>
      <c r="J223" s="224"/>
      <c r="K223" s="224"/>
      <c r="L223" s="6"/>
      <c r="M223" s="6"/>
      <c r="N223" s="6"/>
      <c r="O223" s="224"/>
      <c r="P223" s="6"/>
      <c r="Q223" s="6"/>
      <c r="R223" s="6"/>
      <c r="S223" s="6"/>
      <c r="T223" s="6"/>
      <c r="U223" s="6"/>
      <c r="V223" s="6"/>
      <c r="W223" s="6"/>
      <c r="X223" s="6"/>
      <c r="Y223" s="6"/>
      <c r="Z223" s="6"/>
    </row>
    <row r="224" spans="1:26" ht="14.4" hidden="1">
      <c r="A224" s="6"/>
      <c r="B224" s="6"/>
      <c r="C224" s="6"/>
      <c r="D224" s="6"/>
      <c r="E224" s="6"/>
      <c r="F224" s="6"/>
      <c r="G224" s="6"/>
      <c r="H224" s="6"/>
      <c r="I224" s="6"/>
      <c r="J224" s="224"/>
      <c r="K224" s="224"/>
      <c r="L224" s="6"/>
      <c r="M224" s="6"/>
      <c r="N224" s="6"/>
      <c r="O224" s="224"/>
      <c r="P224" s="6"/>
      <c r="Q224" s="6"/>
      <c r="R224" s="6"/>
      <c r="S224" s="6"/>
      <c r="T224" s="6"/>
      <c r="U224" s="6"/>
      <c r="V224" s="6"/>
      <c r="W224" s="6"/>
      <c r="X224" s="6"/>
      <c r="Y224" s="6"/>
      <c r="Z224" s="6"/>
    </row>
    <row r="225" spans="1:26" ht="14.4" hidden="1">
      <c r="A225" s="6"/>
      <c r="B225" s="6"/>
      <c r="C225" s="6"/>
      <c r="D225" s="6"/>
      <c r="E225" s="6"/>
      <c r="F225" s="6"/>
      <c r="G225" s="6"/>
      <c r="H225" s="6"/>
      <c r="I225" s="6"/>
      <c r="J225" s="224"/>
      <c r="K225" s="224"/>
      <c r="L225" s="6"/>
      <c r="M225" s="6"/>
      <c r="N225" s="6"/>
      <c r="O225" s="224"/>
      <c r="P225" s="6"/>
      <c r="Q225" s="6"/>
      <c r="R225" s="6"/>
      <c r="S225" s="6"/>
      <c r="T225" s="6"/>
      <c r="U225" s="6"/>
      <c r="V225" s="6"/>
      <c r="W225" s="6"/>
      <c r="X225" s="6"/>
      <c r="Y225" s="6"/>
      <c r="Z225" s="6"/>
    </row>
    <row r="226" spans="1:26" ht="14.4" hidden="1">
      <c r="A226" s="6"/>
      <c r="B226" s="6"/>
      <c r="C226" s="6"/>
      <c r="D226" s="6"/>
      <c r="E226" s="6"/>
      <c r="F226" s="6"/>
      <c r="G226" s="6"/>
      <c r="H226" s="6"/>
      <c r="I226" s="6"/>
      <c r="J226" s="224"/>
      <c r="K226" s="224"/>
      <c r="L226" s="6"/>
      <c r="M226" s="6"/>
      <c r="N226" s="6"/>
      <c r="O226" s="224"/>
      <c r="P226" s="6"/>
      <c r="Q226" s="6"/>
      <c r="R226" s="6"/>
      <c r="S226" s="6"/>
      <c r="T226" s="6"/>
      <c r="U226" s="6"/>
      <c r="V226" s="6"/>
      <c r="W226" s="6"/>
      <c r="X226" s="6"/>
      <c r="Y226" s="6"/>
      <c r="Z226" s="6"/>
    </row>
    <row r="227" spans="1:26" ht="14.4" hidden="1">
      <c r="A227" s="6"/>
      <c r="B227" s="6"/>
      <c r="C227" s="6"/>
      <c r="D227" s="6"/>
      <c r="E227" s="6"/>
      <c r="F227" s="6"/>
      <c r="G227" s="6"/>
      <c r="H227" s="6"/>
      <c r="I227" s="6"/>
      <c r="J227" s="224"/>
      <c r="K227" s="224"/>
      <c r="L227" s="6"/>
      <c r="M227" s="6"/>
      <c r="N227" s="6"/>
      <c r="O227" s="224"/>
      <c r="P227" s="6"/>
      <c r="Q227" s="6"/>
      <c r="R227" s="6"/>
      <c r="S227" s="6"/>
      <c r="T227" s="6"/>
      <c r="U227" s="6"/>
      <c r="V227" s="6"/>
      <c r="W227" s="6"/>
      <c r="X227" s="6"/>
      <c r="Y227" s="6"/>
      <c r="Z227" s="6"/>
    </row>
    <row r="228" spans="1:26" ht="14.4" hidden="1">
      <c r="A228" s="6"/>
      <c r="B228" s="6"/>
      <c r="C228" s="6"/>
      <c r="D228" s="6"/>
      <c r="E228" s="6"/>
      <c r="F228" s="6"/>
      <c r="G228" s="6"/>
      <c r="H228" s="6"/>
      <c r="I228" s="6"/>
      <c r="J228" s="224"/>
      <c r="K228" s="224"/>
      <c r="L228" s="6"/>
      <c r="M228" s="6"/>
      <c r="N228" s="6"/>
      <c r="O228" s="224"/>
      <c r="P228" s="6"/>
      <c r="Q228" s="6"/>
      <c r="R228" s="6"/>
      <c r="S228" s="6"/>
      <c r="T228" s="6"/>
      <c r="U228" s="6"/>
      <c r="V228" s="6"/>
      <c r="W228" s="6"/>
      <c r="X228" s="6"/>
      <c r="Y228" s="6"/>
      <c r="Z228" s="6"/>
    </row>
    <row r="229" spans="1:26" ht="14.4" hidden="1">
      <c r="A229" s="6"/>
      <c r="B229" s="6"/>
      <c r="C229" s="6"/>
      <c r="D229" s="6"/>
      <c r="E229" s="6"/>
      <c r="F229" s="6"/>
      <c r="G229" s="6"/>
      <c r="H229" s="6"/>
      <c r="I229" s="6"/>
      <c r="J229" s="224"/>
      <c r="K229" s="224"/>
      <c r="L229" s="6"/>
      <c r="M229" s="6"/>
      <c r="N229" s="6"/>
      <c r="O229" s="224"/>
      <c r="P229" s="6"/>
      <c r="Q229" s="6"/>
      <c r="R229" s="6"/>
      <c r="S229" s="6"/>
      <c r="T229" s="6"/>
      <c r="U229" s="6"/>
      <c r="V229" s="6"/>
      <c r="W229" s="6"/>
      <c r="X229" s="6"/>
      <c r="Y229" s="6"/>
      <c r="Z229" s="6"/>
    </row>
    <row r="230" spans="1:26" ht="14.4" hidden="1">
      <c r="A230" s="6"/>
      <c r="B230" s="6"/>
      <c r="C230" s="6"/>
      <c r="D230" s="6"/>
      <c r="E230" s="6"/>
      <c r="F230" s="6"/>
      <c r="G230" s="6"/>
      <c r="H230" s="6"/>
      <c r="I230" s="6"/>
      <c r="J230" s="224"/>
      <c r="K230" s="224"/>
      <c r="L230" s="6"/>
      <c r="M230" s="6"/>
      <c r="N230" s="6"/>
      <c r="O230" s="224"/>
      <c r="P230" s="6"/>
      <c r="Q230" s="6"/>
      <c r="R230" s="6"/>
      <c r="S230" s="6"/>
      <c r="T230" s="6"/>
      <c r="U230" s="6"/>
      <c r="V230" s="6"/>
      <c r="W230" s="6"/>
      <c r="X230" s="6"/>
      <c r="Y230" s="6"/>
      <c r="Z230" s="6"/>
    </row>
    <row r="231" spans="1:26" ht="14.4" hidden="1">
      <c r="A231" s="6"/>
      <c r="B231" s="6"/>
      <c r="C231" s="6"/>
      <c r="D231" s="6"/>
      <c r="E231" s="6"/>
      <c r="F231" s="6"/>
      <c r="G231" s="6"/>
      <c r="H231" s="6"/>
      <c r="I231" s="6"/>
      <c r="J231" s="224"/>
      <c r="K231" s="224"/>
      <c r="L231" s="6"/>
      <c r="M231" s="6"/>
      <c r="N231" s="6"/>
      <c r="O231" s="224"/>
      <c r="P231" s="6"/>
      <c r="Q231" s="6"/>
      <c r="R231" s="6"/>
      <c r="S231" s="6"/>
      <c r="T231" s="6"/>
      <c r="U231" s="6"/>
      <c r="V231" s="6"/>
      <c r="W231" s="6"/>
      <c r="X231" s="6"/>
      <c r="Y231" s="6"/>
      <c r="Z231" s="6"/>
    </row>
    <row r="232" spans="1:26" ht="14.4" hidden="1">
      <c r="A232" s="6"/>
      <c r="B232" s="6"/>
      <c r="C232" s="6"/>
      <c r="D232" s="6"/>
      <c r="E232" s="6"/>
      <c r="F232" s="6"/>
      <c r="G232" s="6"/>
      <c r="H232" s="6"/>
      <c r="I232" s="6"/>
      <c r="J232" s="224"/>
      <c r="K232" s="224"/>
      <c r="L232" s="6"/>
      <c r="M232" s="6"/>
      <c r="N232" s="6"/>
      <c r="O232" s="224"/>
      <c r="P232" s="6"/>
      <c r="Q232" s="6"/>
      <c r="R232" s="6"/>
      <c r="S232" s="6"/>
      <c r="T232" s="6"/>
      <c r="U232" s="6"/>
      <c r="V232" s="6"/>
      <c r="W232" s="6"/>
      <c r="X232" s="6"/>
      <c r="Y232" s="6"/>
      <c r="Z232" s="6"/>
    </row>
    <row r="233" spans="1:26" ht="14.4" hidden="1">
      <c r="A233" s="6"/>
      <c r="B233" s="6"/>
      <c r="C233" s="6"/>
      <c r="D233" s="6"/>
      <c r="E233" s="6"/>
      <c r="F233" s="6"/>
      <c r="G233" s="6"/>
      <c r="H233" s="6"/>
      <c r="I233" s="6"/>
      <c r="J233" s="224"/>
      <c r="K233" s="224"/>
      <c r="L233" s="6"/>
      <c r="M233" s="6"/>
      <c r="N233" s="6"/>
      <c r="O233" s="224"/>
      <c r="P233" s="6"/>
      <c r="Q233" s="6"/>
      <c r="R233" s="6"/>
      <c r="S233" s="6"/>
      <c r="T233" s="6"/>
      <c r="U233" s="6"/>
      <c r="V233" s="6"/>
      <c r="W233" s="6"/>
      <c r="X233" s="6"/>
      <c r="Y233" s="6"/>
      <c r="Z233" s="6"/>
    </row>
    <row r="234" spans="1:26" ht="14.4" hidden="1">
      <c r="A234" s="6"/>
      <c r="B234" s="6"/>
      <c r="C234" s="6"/>
      <c r="D234" s="6"/>
      <c r="E234" s="6"/>
      <c r="F234" s="6"/>
      <c r="G234" s="6"/>
      <c r="H234" s="6"/>
      <c r="I234" s="6"/>
      <c r="J234" s="224"/>
      <c r="K234" s="224"/>
      <c r="L234" s="6"/>
      <c r="M234" s="6"/>
      <c r="N234" s="6"/>
      <c r="O234" s="224"/>
      <c r="P234" s="6"/>
      <c r="Q234" s="6"/>
      <c r="R234" s="6"/>
      <c r="S234" s="6"/>
      <c r="T234" s="6"/>
      <c r="U234" s="6"/>
      <c r="V234" s="6"/>
      <c r="W234" s="6"/>
      <c r="X234" s="6"/>
      <c r="Y234" s="6"/>
      <c r="Z234" s="6"/>
    </row>
    <row r="235" spans="1:26" ht="14.4" hidden="1">
      <c r="A235" s="6"/>
      <c r="B235" s="6"/>
      <c r="C235" s="6"/>
      <c r="D235" s="6"/>
      <c r="E235" s="6"/>
      <c r="F235" s="6"/>
      <c r="G235" s="6"/>
      <c r="H235" s="6"/>
      <c r="I235" s="6"/>
      <c r="J235" s="224"/>
      <c r="K235" s="224"/>
      <c r="L235" s="6"/>
      <c r="M235" s="6"/>
      <c r="N235" s="6"/>
      <c r="O235" s="224"/>
      <c r="P235" s="6"/>
      <c r="Q235" s="6"/>
      <c r="R235" s="6"/>
      <c r="S235" s="6"/>
      <c r="T235" s="6"/>
      <c r="U235" s="6"/>
      <c r="V235" s="6"/>
      <c r="W235" s="6"/>
      <c r="X235" s="6"/>
      <c r="Y235" s="6"/>
      <c r="Z235" s="6"/>
    </row>
    <row r="236" spans="1:26" ht="14.4" hidden="1">
      <c r="A236" s="6"/>
      <c r="B236" s="6"/>
      <c r="C236" s="6"/>
      <c r="D236" s="6"/>
      <c r="E236" s="6"/>
      <c r="F236" s="6"/>
      <c r="G236" s="6"/>
      <c r="H236" s="6"/>
      <c r="I236" s="6"/>
      <c r="J236" s="224"/>
      <c r="K236" s="224"/>
      <c r="L236" s="6"/>
      <c r="M236" s="6"/>
      <c r="N236" s="6"/>
      <c r="O236" s="224"/>
      <c r="P236" s="6"/>
      <c r="Q236" s="6"/>
      <c r="R236" s="6"/>
      <c r="S236" s="6"/>
      <c r="T236" s="6"/>
      <c r="U236" s="6"/>
      <c r="V236" s="6"/>
      <c r="W236" s="6"/>
      <c r="X236" s="6"/>
      <c r="Y236" s="6"/>
      <c r="Z236" s="6"/>
    </row>
    <row r="237" spans="1:26" ht="14.4" hidden="1">
      <c r="A237" s="6"/>
      <c r="B237" s="6"/>
      <c r="C237" s="6"/>
      <c r="D237" s="6"/>
      <c r="E237" s="6"/>
      <c r="F237" s="6"/>
      <c r="G237" s="6"/>
      <c r="H237" s="6"/>
      <c r="I237" s="6"/>
      <c r="J237" s="224"/>
      <c r="K237" s="224"/>
      <c r="L237" s="6"/>
      <c r="M237" s="6"/>
      <c r="N237" s="6"/>
      <c r="O237" s="224"/>
      <c r="P237" s="6"/>
      <c r="Q237" s="6"/>
      <c r="R237" s="6"/>
      <c r="S237" s="6"/>
      <c r="T237" s="6"/>
      <c r="U237" s="6"/>
      <c r="V237" s="6"/>
      <c r="W237" s="6"/>
      <c r="X237" s="6"/>
      <c r="Y237" s="6"/>
      <c r="Z237" s="6"/>
    </row>
    <row r="238" spans="1:26" ht="14.4" hidden="1">
      <c r="A238" s="6"/>
      <c r="B238" s="6"/>
      <c r="C238" s="6"/>
      <c r="D238" s="6"/>
      <c r="E238" s="6"/>
      <c r="F238" s="6"/>
      <c r="G238" s="6"/>
      <c r="H238" s="6"/>
      <c r="I238" s="6"/>
      <c r="J238" s="224"/>
      <c r="K238" s="224"/>
      <c r="L238" s="6"/>
      <c r="M238" s="6"/>
      <c r="N238" s="6"/>
      <c r="O238" s="224"/>
      <c r="P238" s="6"/>
      <c r="Q238" s="6"/>
      <c r="R238" s="6"/>
      <c r="S238" s="6"/>
      <c r="T238" s="6"/>
      <c r="U238" s="6"/>
      <c r="V238" s="6"/>
      <c r="W238" s="6"/>
      <c r="X238" s="6"/>
      <c r="Y238" s="6"/>
      <c r="Z238" s="6"/>
    </row>
    <row r="239" spans="1:26" ht="14.4" hidden="1">
      <c r="A239" s="6"/>
      <c r="B239" s="6"/>
      <c r="C239" s="6"/>
      <c r="D239" s="6"/>
      <c r="E239" s="6"/>
      <c r="F239" s="6"/>
      <c r="G239" s="6"/>
      <c r="H239" s="6"/>
      <c r="I239" s="6"/>
      <c r="J239" s="224"/>
      <c r="K239" s="224"/>
      <c r="L239" s="6"/>
      <c r="M239" s="6"/>
      <c r="N239" s="6"/>
      <c r="O239" s="224"/>
      <c r="P239" s="6"/>
      <c r="Q239" s="6"/>
      <c r="R239" s="6"/>
      <c r="S239" s="6"/>
      <c r="T239" s="6"/>
      <c r="U239" s="6"/>
      <c r="V239" s="6"/>
      <c r="W239" s="6"/>
      <c r="X239" s="6"/>
      <c r="Y239" s="6"/>
      <c r="Z239" s="6"/>
    </row>
    <row r="240" spans="1:26" ht="14.4" hidden="1">
      <c r="A240" s="6"/>
      <c r="B240" s="6"/>
      <c r="C240" s="6"/>
      <c r="D240" s="6"/>
      <c r="E240" s="6"/>
      <c r="F240" s="6"/>
      <c r="G240" s="6"/>
      <c r="H240" s="6"/>
      <c r="I240" s="6"/>
      <c r="J240" s="224"/>
      <c r="K240" s="224"/>
      <c r="L240" s="6"/>
      <c r="M240" s="6"/>
      <c r="N240" s="6"/>
      <c r="O240" s="224"/>
      <c r="P240" s="6"/>
      <c r="Q240" s="6"/>
      <c r="R240" s="6"/>
      <c r="S240" s="6"/>
      <c r="T240" s="6"/>
      <c r="U240" s="6"/>
      <c r="V240" s="6"/>
      <c r="W240" s="6"/>
      <c r="X240" s="6"/>
      <c r="Y240" s="6"/>
      <c r="Z240" s="6"/>
    </row>
    <row r="241" spans="1:26" ht="14.4" hidden="1">
      <c r="A241" s="6"/>
      <c r="B241" s="6"/>
      <c r="C241" s="6"/>
      <c r="D241" s="6"/>
      <c r="E241" s="6"/>
      <c r="F241" s="6"/>
      <c r="G241" s="6"/>
      <c r="H241" s="6"/>
      <c r="I241" s="6"/>
      <c r="J241" s="224"/>
      <c r="K241" s="224"/>
      <c r="L241" s="6"/>
      <c r="M241" s="6"/>
      <c r="N241" s="6"/>
      <c r="O241" s="224"/>
      <c r="P241" s="6"/>
      <c r="Q241" s="6"/>
      <c r="R241" s="6"/>
      <c r="S241" s="6"/>
      <c r="T241" s="6"/>
      <c r="U241" s="6"/>
      <c r="V241" s="6"/>
      <c r="W241" s="6"/>
      <c r="X241" s="6"/>
      <c r="Y241" s="6"/>
      <c r="Z241" s="6"/>
    </row>
    <row r="242" spans="1:26" ht="14.4" hidden="1">
      <c r="A242" s="6"/>
      <c r="B242" s="6"/>
      <c r="C242" s="6"/>
      <c r="D242" s="6"/>
      <c r="E242" s="6"/>
      <c r="F242" s="6"/>
      <c r="G242" s="6"/>
      <c r="H242" s="6"/>
      <c r="I242" s="6"/>
      <c r="J242" s="224"/>
      <c r="K242" s="224"/>
      <c r="L242" s="6"/>
      <c r="M242" s="6"/>
      <c r="N242" s="6"/>
      <c r="O242" s="224"/>
      <c r="P242" s="6"/>
      <c r="Q242" s="6"/>
      <c r="R242" s="6"/>
      <c r="S242" s="6"/>
      <c r="T242" s="6"/>
      <c r="U242" s="6"/>
      <c r="V242" s="6"/>
      <c r="W242" s="6"/>
      <c r="X242" s="6"/>
      <c r="Y242" s="6"/>
      <c r="Z242" s="6"/>
    </row>
    <row r="243" spans="1:26" ht="14.4" hidden="1">
      <c r="A243" s="6"/>
      <c r="B243" s="6"/>
      <c r="C243" s="6"/>
      <c r="D243" s="6"/>
      <c r="E243" s="6"/>
      <c r="F243" s="6"/>
      <c r="G243" s="6"/>
      <c r="H243" s="6"/>
      <c r="I243" s="6"/>
      <c r="J243" s="224"/>
      <c r="K243" s="224"/>
      <c r="L243" s="6"/>
      <c r="M243" s="6"/>
      <c r="N243" s="6"/>
      <c r="O243" s="224"/>
      <c r="P243" s="6"/>
      <c r="Q243" s="6"/>
      <c r="R243" s="6"/>
      <c r="S243" s="6"/>
      <c r="T243" s="6"/>
      <c r="U243" s="6"/>
      <c r="V243" s="6"/>
      <c r="W243" s="6"/>
      <c r="X243" s="6"/>
      <c r="Y243" s="6"/>
      <c r="Z243" s="6"/>
    </row>
    <row r="244" spans="1:26" ht="14.4" hidden="1">
      <c r="A244" s="6"/>
      <c r="B244" s="6"/>
      <c r="C244" s="6"/>
      <c r="D244" s="6"/>
      <c r="E244" s="6"/>
      <c r="F244" s="6"/>
      <c r="G244" s="6"/>
      <c r="H244" s="6"/>
      <c r="I244" s="6"/>
      <c r="J244" s="224"/>
      <c r="K244" s="224"/>
      <c r="L244" s="6"/>
      <c r="M244" s="6"/>
      <c r="N244" s="6"/>
      <c r="O244" s="224"/>
      <c r="P244" s="6"/>
      <c r="Q244" s="6"/>
      <c r="R244" s="6"/>
      <c r="S244" s="6"/>
      <c r="T244" s="6"/>
      <c r="U244" s="6"/>
      <c r="V244" s="6"/>
      <c r="W244" s="6"/>
      <c r="X244" s="6"/>
      <c r="Y244" s="6"/>
      <c r="Z244" s="6"/>
    </row>
    <row r="245" spans="1:26" ht="14.4" hidden="1">
      <c r="A245" s="6"/>
      <c r="B245" s="6"/>
      <c r="C245" s="6"/>
      <c r="D245" s="6"/>
      <c r="E245" s="6"/>
      <c r="F245" s="6"/>
      <c r="G245" s="6"/>
      <c r="H245" s="6"/>
      <c r="I245" s="6"/>
      <c r="J245" s="224"/>
      <c r="K245" s="224"/>
      <c r="L245" s="6"/>
      <c r="M245" s="6"/>
      <c r="N245" s="6"/>
      <c r="O245" s="224"/>
      <c r="P245" s="6"/>
      <c r="Q245" s="6"/>
      <c r="R245" s="6"/>
      <c r="S245" s="6"/>
      <c r="T245" s="6"/>
      <c r="U245" s="6"/>
      <c r="V245" s="6"/>
      <c r="W245" s="6"/>
      <c r="X245" s="6"/>
      <c r="Y245" s="6"/>
      <c r="Z245" s="6"/>
    </row>
    <row r="246" spans="1:26" ht="14.4" hidden="1">
      <c r="A246" s="6"/>
      <c r="B246" s="6"/>
      <c r="C246" s="6"/>
      <c r="D246" s="6"/>
      <c r="E246" s="6"/>
      <c r="F246" s="6"/>
      <c r="G246" s="6"/>
      <c r="H246" s="6"/>
      <c r="I246" s="6"/>
      <c r="J246" s="224"/>
      <c r="K246" s="224"/>
      <c r="L246" s="6"/>
      <c r="M246" s="6"/>
      <c r="N246" s="6"/>
      <c r="O246" s="224"/>
      <c r="P246" s="6"/>
      <c r="Q246" s="6"/>
      <c r="R246" s="6"/>
      <c r="S246" s="6"/>
      <c r="T246" s="6"/>
      <c r="U246" s="6"/>
      <c r="V246" s="6"/>
      <c r="W246" s="6"/>
      <c r="X246" s="6"/>
      <c r="Y246" s="6"/>
      <c r="Z246" s="6"/>
    </row>
    <row r="247" spans="1:26" ht="14.4" hidden="1">
      <c r="A247" s="6"/>
      <c r="B247" s="6"/>
      <c r="C247" s="6"/>
      <c r="D247" s="6"/>
      <c r="E247" s="6"/>
      <c r="F247" s="6"/>
      <c r="G247" s="6"/>
      <c r="H247" s="6"/>
      <c r="I247" s="6"/>
      <c r="J247" s="224"/>
      <c r="K247" s="224"/>
      <c r="L247" s="6"/>
      <c r="M247" s="6"/>
      <c r="N247" s="6"/>
      <c r="O247" s="224"/>
      <c r="P247" s="6"/>
      <c r="Q247" s="6"/>
      <c r="R247" s="6"/>
      <c r="S247" s="6"/>
      <c r="T247" s="6"/>
      <c r="U247" s="6"/>
      <c r="V247" s="6"/>
      <c r="W247" s="6"/>
      <c r="X247" s="6"/>
      <c r="Y247" s="6"/>
      <c r="Z247" s="6"/>
    </row>
    <row r="248" spans="1:26" ht="14.4" hidden="1">
      <c r="A248" s="6"/>
      <c r="B248" s="6"/>
      <c r="C248" s="6"/>
      <c r="D248" s="6"/>
      <c r="E248" s="6"/>
      <c r="F248" s="6"/>
      <c r="G248" s="6"/>
      <c r="H248" s="6"/>
      <c r="I248" s="6"/>
      <c r="J248" s="224"/>
      <c r="K248" s="224"/>
      <c r="L248" s="6"/>
      <c r="M248" s="6"/>
      <c r="N248" s="6"/>
      <c r="O248" s="224"/>
      <c r="P248" s="6"/>
      <c r="Q248" s="6"/>
      <c r="R248" s="6"/>
      <c r="S248" s="6"/>
      <c r="T248" s="6"/>
      <c r="U248" s="6"/>
      <c r="V248" s="6"/>
      <c r="W248" s="6"/>
      <c r="X248" s="6"/>
      <c r="Y248" s="6"/>
      <c r="Z248" s="6"/>
    </row>
    <row r="249" spans="1:26" ht="14.4" hidden="1">
      <c r="A249" s="6"/>
      <c r="B249" s="6"/>
      <c r="C249" s="6"/>
      <c r="D249" s="6"/>
      <c r="E249" s="6"/>
      <c r="F249" s="6"/>
      <c r="G249" s="6"/>
      <c r="H249" s="6"/>
      <c r="I249" s="6"/>
      <c r="J249" s="224"/>
      <c r="K249" s="224"/>
      <c r="L249" s="6"/>
      <c r="M249" s="6"/>
      <c r="N249" s="6"/>
      <c r="O249" s="224"/>
      <c r="P249" s="6"/>
      <c r="Q249" s="6"/>
      <c r="R249" s="6"/>
      <c r="S249" s="6"/>
      <c r="T249" s="6"/>
      <c r="U249" s="6"/>
      <c r="V249" s="6"/>
      <c r="W249" s="6"/>
      <c r="X249" s="6"/>
      <c r="Y249" s="6"/>
      <c r="Z249" s="6"/>
    </row>
    <row r="250" spans="1:26" ht="14.4" hidden="1">
      <c r="A250" s="6"/>
      <c r="B250" s="6"/>
      <c r="C250" s="6"/>
      <c r="D250" s="6"/>
      <c r="E250" s="6"/>
      <c r="F250" s="6"/>
      <c r="G250" s="6"/>
      <c r="H250" s="6"/>
      <c r="I250" s="6"/>
      <c r="J250" s="224"/>
      <c r="K250" s="224"/>
      <c r="L250" s="6"/>
      <c r="M250" s="6"/>
      <c r="N250" s="6"/>
      <c r="O250" s="224"/>
      <c r="P250" s="6"/>
      <c r="Q250" s="6"/>
      <c r="R250" s="6"/>
      <c r="S250" s="6"/>
      <c r="T250" s="6"/>
      <c r="U250" s="6"/>
      <c r="V250" s="6"/>
      <c r="W250" s="6"/>
      <c r="X250" s="6"/>
      <c r="Y250" s="6"/>
      <c r="Z250" s="6"/>
    </row>
    <row r="251" spans="1:26" ht="14.4" hidden="1">
      <c r="A251" s="6"/>
      <c r="B251" s="6"/>
      <c r="C251" s="6"/>
      <c r="D251" s="6"/>
      <c r="E251" s="6"/>
      <c r="F251" s="6"/>
      <c r="G251" s="6"/>
      <c r="H251" s="6"/>
      <c r="I251" s="6"/>
      <c r="J251" s="224"/>
      <c r="K251" s="224"/>
      <c r="L251" s="6"/>
      <c r="M251" s="6"/>
      <c r="N251" s="6"/>
      <c r="O251" s="224"/>
      <c r="P251" s="6"/>
      <c r="Q251" s="6"/>
      <c r="R251" s="6"/>
      <c r="S251" s="6"/>
      <c r="T251" s="6"/>
      <c r="U251" s="6"/>
      <c r="V251" s="6"/>
      <c r="W251" s="6"/>
      <c r="X251" s="6"/>
      <c r="Y251" s="6"/>
      <c r="Z251" s="6"/>
    </row>
    <row r="252" spans="1:26" ht="14.4" hidden="1">
      <c r="A252" s="6"/>
      <c r="B252" s="6"/>
      <c r="C252" s="6"/>
      <c r="D252" s="6"/>
      <c r="E252" s="6"/>
      <c r="F252" s="6"/>
      <c r="G252" s="6"/>
      <c r="H252" s="6"/>
      <c r="I252" s="6"/>
      <c r="J252" s="224"/>
      <c r="K252" s="224"/>
      <c r="L252" s="6"/>
      <c r="M252" s="6"/>
      <c r="N252" s="6"/>
      <c r="O252" s="224"/>
      <c r="P252" s="6"/>
      <c r="Q252" s="6"/>
      <c r="R252" s="6"/>
      <c r="S252" s="6"/>
      <c r="T252" s="6"/>
      <c r="U252" s="6"/>
      <c r="V252" s="6"/>
      <c r="W252" s="6"/>
      <c r="X252" s="6"/>
      <c r="Y252" s="6"/>
      <c r="Z252" s="6"/>
    </row>
    <row r="253" spans="1:26" ht="14.4" hidden="1">
      <c r="A253" s="6"/>
      <c r="B253" s="6"/>
      <c r="C253" s="6"/>
      <c r="D253" s="6"/>
      <c r="E253" s="6"/>
      <c r="F253" s="6"/>
      <c r="G253" s="6"/>
      <c r="H253" s="6"/>
      <c r="I253" s="6"/>
      <c r="J253" s="224"/>
      <c r="K253" s="224"/>
      <c r="L253" s="6"/>
      <c r="M253" s="6"/>
      <c r="N253" s="6"/>
      <c r="O253" s="224"/>
      <c r="P253" s="6"/>
      <c r="Q253" s="6"/>
      <c r="R253" s="6"/>
      <c r="S253" s="6"/>
      <c r="T253" s="6"/>
      <c r="U253" s="6"/>
      <c r="V253" s="6"/>
      <c r="W253" s="6"/>
      <c r="X253" s="6"/>
      <c r="Y253" s="6"/>
      <c r="Z253" s="6"/>
    </row>
    <row r="254" spans="1:26" ht="14.4" hidden="1">
      <c r="A254" s="6"/>
      <c r="B254" s="6"/>
      <c r="C254" s="6"/>
      <c r="D254" s="6"/>
      <c r="E254" s="6"/>
      <c r="F254" s="6"/>
      <c r="G254" s="6"/>
      <c r="H254" s="6"/>
      <c r="I254" s="6"/>
      <c r="J254" s="224"/>
      <c r="K254" s="224"/>
      <c r="L254" s="6"/>
      <c r="M254" s="6"/>
      <c r="N254" s="6"/>
      <c r="O254" s="224"/>
      <c r="P254" s="6"/>
      <c r="Q254" s="6"/>
      <c r="R254" s="6"/>
      <c r="S254" s="6"/>
      <c r="T254" s="6"/>
      <c r="U254" s="6"/>
      <c r="V254" s="6"/>
      <c r="W254" s="6"/>
      <c r="X254" s="6"/>
      <c r="Y254" s="6"/>
      <c r="Z254" s="6"/>
    </row>
    <row r="255" spans="1:26" ht="14.4" hidden="1">
      <c r="A255" s="6"/>
      <c r="B255" s="6"/>
      <c r="C255" s="6"/>
      <c r="D255" s="6"/>
      <c r="E255" s="6"/>
      <c r="F255" s="6"/>
      <c r="G255" s="6"/>
      <c r="H255" s="6"/>
      <c r="I255" s="6"/>
      <c r="J255" s="224"/>
      <c r="K255" s="224"/>
      <c r="L255" s="6"/>
      <c r="M255" s="6"/>
      <c r="N255" s="6"/>
      <c r="O255" s="224"/>
      <c r="P255" s="6"/>
      <c r="Q255" s="6"/>
      <c r="R255" s="6"/>
      <c r="S255" s="6"/>
      <c r="T255" s="6"/>
      <c r="U255" s="6"/>
      <c r="V255" s="6"/>
      <c r="W255" s="6"/>
      <c r="X255" s="6"/>
      <c r="Y255" s="6"/>
      <c r="Z255" s="6"/>
    </row>
    <row r="256" spans="1:26" ht="14.4" hidden="1">
      <c r="A256" s="6"/>
      <c r="B256" s="6"/>
      <c r="C256" s="6"/>
      <c r="D256" s="6"/>
      <c r="E256" s="6"/>
      <c r="F256" s="6"/>
      <c r="G256" s="6"/>
      <c r="H256" s="6"/>
      <c r="I256" s="6"/>
      <c r="J256" s="224"/>
      <c r="K256" s="224"/>
      <c r="L256" s="6"/>
      <c r="M256" s="6"/>
      <c r="N256" s="6"/>
      <c r="O256" s="224"/>
      <c r="P256" s="6"/>
      <c r="Q256" s="6"/>
      <c r="R256" s="6"/>
      <c r="S256" s="6"/>
      <c r="T256" s="6"/>
      <c r="U256" s="6"/>
      <c r="V256" s="6"/>
      <c r="W256" s="6"/>
      <c r="X256" s="6"/>
      <c r="Y256" s="6"/>
      <c r="Z256" s="6"/>
    </row>
    <row r="257" spans="1:26" ht="14.4" hidden="1">
      <c r="A257" s="6"/>
      <c r="B257" s="6"/>
      <c r="C257" s="6"/>
      <c r="D257" s="6"/>
      <c r="E257" s="6"/>
      <c r="F257" s="6"/>
      <c r="G257" s="6"/>
      <c r="H257" s="6"/>
      <c r="I257" s="6"/>
      <c r="J257" s="224"/>
      <c r="K257" s="224"/>
      <c r="L257" s="6"/>
      <c r="M257" s="6"/>
      <c r="N257" s="6"/>
      <c r="O257" s="224"/>
      <c r="P257" s="6"/>
      <c r="Q257" s="6"/>
      <c r="R257" s="6"/>
      <c r="S257" s="6"/>
      <c r="T257" s="6"/>
      <c r="U257" s="6"/>
      <c r="V257" s="6"/>
      <c r="W257" s="6"/>
      <c r="X257" s="6"/>
      <c r="Y257" s="6"/>
      <c r="Z257" s="6"/>
    </row>
    <row r="258" spans="1:26" ht="14.4" hidden="1">
      <c r="A258" s="6"/>
      <c r="B258" s="6"/>
      <c r="C258" s="6"/>
      <c r="D258" s="6"/>
      <c r="E258" s="6"/>
      <c r="F258" s="6"/>
      <c r="G258" s="6"/>
      <c r="H258" s="6"/>
      <c r="I258" s="6"/>
      <c r="J258" s="224"/>
      <c r="K258" s="224"/>
      <c r="L258" s="6"/>
      <c r="M258" s="6"/>
      <c r="N258" s="6"/>
      <c r="O258" s="224"/>
      <c r="P258" s="6"/>
      <c r="Q258" s="6"/>
      <c r="R258" s="6"/>
      <c r="S258" s="6"/>
      <c r="T258" s="6"/>
      <c r="U258" s="6"/>
      <c r="V258" s="6"/>
      <c r="W258" s="6"/>
      <c r="X258" s="6"/>
      <c r="Y258" s="6"/>
      <c r="Z258" s="6"/>
    </row>
    <row r="259" spans="1:26" ht="14.4" hidden="1">
      <c r="A259" s="6"/>
      <c r="B259" s="6"/>
      <c r="C259" s="6"/>
      <c r="D259" s="6"/>
      <c r="E259" s="6"/>
      <c r="F259" s="6"/>
      <c r="G259" s="6"/>
      <c r="H259" s="6"/>
      <c r="I259" s="6"/>
      <c r="J259" s="224"/>
      <c r="K259" s="224"/>
      <c r="L259" s="6"/>
      <c r="M259" s="6"/>
      <c r="N259" s="6"/>
      <c r="O259" s="224"/>
      <c r="P259" s="6"/>
      <c r="Q259" s="6"/>
      <c r="R259" s="6"/>
      <c r="S259" s="6"/>
      <c r="T259" s="6"/>
      <c r="U259" s="6"/>
      <c r="V259" s="6"/>
      <c r="W259" s="6"/>
      <c r="X259" s="6"/>
      <c r="Y259" s="6"/>
      <c r="Z259" s="6"/>
    </row>
    <row r="260" spans="1:26" ht="14.4" hidden="1">
      <c r="A260" s="6"/>
      <c r="B260" s="6"/>
      <c r="C260" s="6"/>
      <c r="D260" s="6"/>
      <c r="E260" s="6"/>
      <c r="F260" s="6"/>
      <c r="G260" s="6"/>
      <c r="H260" s="6"/>
      <c r="I260" s="6"/>
      <c r="J260" s="224"/>
      <c r="K260" s="224"/>
      <c r="L260" s="6"/>
      <c r="M260" s="6"/>
      <c r="N260" s="6"/>
      <c r="O260" s="224"/>
      <c r="P260" s="6"/>
      <c r="Q260" s="6"/>
      <c r="R260" s="6"/>
      <c r="S260" s="6"/>
      <c r="T260" s="6"/>
      <c r="U260" s="6"/>
      <c r="V260" s="6"/>
      <c r="W260" s="6"/>
      <c r="X260" s="6"/>
      <c r="Y260" s="6"/>
      <c r="Z260" s="6"/>
    </row>
    <row r="261" spans="1:26" ht="14.4" hidden="1">
      <c r="A261" s="6"/>
      <c r="B261" s="6"/>
      <c r="C261" s="6"/>
      <c r="D261" s="6"/>
      <c r="E261" s="6"/>
      <c r="F261" s="6"/>
      <c r="G261" s="6"/>
      <c r="H261" s="6"/>
      <c r="I261" s="6"/>
      <c r="J261" s="224"/>
      <c r="K261" s="224"/>
      <c r="L261" s="6"/>
      <c r="M261" s="6"/>
      <c r="N261" s="6"/>
      <c r="O261" s="224"/>
      <c r="P261" s="6"/>
      <c r="Q261" s="6"/>
      <c r="R261" s="6"/>
      <c r="S261" s="6"/>
      <c r="T261" s="6"/>
      <c r="U261" s="6"/>
      <c r="V261" s="6"/>
      <c r="W261" s="6"/>
      <c r="X261" s="6"/>
      <c r="Y261" s="6"/>
      <c r="Z261" s="6"/>
    </row>
    <row r="262" spans="1:26" ht="14.4" hidden="1">
      <c r="A262" s="6"/>
      <c r="B262" s="6"/>
      <c r="C262" s="6"/>
      <c r="D262" s="6"/>
      <c r="E262" s="6"/>
      <c r="F262" s="6"/>
      <c r="G262" s="6"/>
      <c r="H262" s="6"/>
      <c r="I262" s="6"/>
      <c r="J262" s="224"/>
      <c r="K262" s="224"/>
      <c r="L262" s="6"/>
      <c r="M262" s="6"/>
      <c r="N262" s="6"/>
      <c r="O262" s="224"/>
      <c r="P262" s="6"/>
      <c r="Q262" s="6"/>
      <c r="R262" s="6"/>
      <c r="S262" s="6"/>
      <c r="T262" s="6"/>
      <c r="U262" s="6"/>
      <c r="V262" s="6"/>
      <c r="W262" s="6"/>
      <c r="X262" s="6"/>
      <c r="Y262" s="6"/>
      <c r="Z262" s="6"/>
    </row>
    <row r="263" spans="1:26" ht="14.4" hidden="1">
      <c r="A263" s="6"/>
      <c r="B263" s="6"/>
      <c r="C263" s="6"/>
      <c r="D263" s="6"/>
      <c r="E263" s="6"/>
      <c r="F263" s="6"/>
      <c r="G263" s="6"/>
      <c r="H263" s="6"/>
      <c r="I263" s="6"/>
      <c r="J263" s="224"/>
      <c r="K263" s="224"/>
      <c r="L263" s="6"/>
      <c r="M263" s="6"/>
      <c r="N263" s="6"/>
      <c r="O263" s="224"/>
      <c r="P263" s="6"/>
      <c r="Q263" s="6"/>
      <c r="R263" s="6"/>
      <c r="S263" s="6"/>
      <c r="T263" s="6"/>
      <c r="U263" s="6"/>
      <c r="V263" s="6"/>
      <c r="W263" s="6"/>
      <c r="X263" s="6"/>
      <c r="Y263" s="6"/>
      <c r="Z263" s="6"/>
    </row>
    <row r="264" spans="1:26" ht="14.4" hidden="1">
      <c r="A264" s="6"/>
      <c r="B264" s="6"/>
      <c r="C264" s="6"/>
      <c r="D264" s="6"/>
      <c r="E264" s="6"/>
      <c r="F264" s="6"/>
      <c r="G264" s="6"/>
      <c r="H264" s="6"/>
      <c r="I264" s="6"/>
      <c r="J264" s="224"/>
      <c r="K264" s="224"/>
      <c r="L264" s="6"/>
      <c r="M264" s="6"/>
      <c r="N264" s="6"/>
      <c r="O264" s="224"/>
      <c r="P264" s="6"/>
      <c r="Q264" s="6"/>
      <c r="R264" s="6"/>
      <c r="S264" s="6"/>
      <c r="T264" s="6"/>
      <c r="U264" s="6"/>
      <c r="V264" s="6"/>
      <c r="W264" s="6"/>
      <c r="X264" s="6"/>
      <c r="Y264" s="6"/>
      <c r="Z264" s="6"/>
    </row>
    <row r="265" spans="1:26" ht="14.4" hidden="1">
      <c r="A265" s="6"/>
      <c r="B265" s="6"/>
      <c r="C265" s="6"/>
      <c r="D265" s="6"/>
      <c r="E265" s="6"/>
      <c r="F265" s="6"/>
      <c r="G265" s="6"/>
      <c r="H265" s="6"/>
      <c r="I265" s="6"/>
      <c r="J265" s="224"/>
      <c r="K265" s="224"/>
      <c r="L265" s="6"/>
      <c r="M265" s="6"/>
      <c r="N265" s="6"/>
      <c r="O265" s="224"/>
      <c r="P265" s="6"/>
      <c r="Q265" s="6"/>
      <c r="R265" s="6"/>
      <c r="S265" s="6"/>
      <c r="T265" s="6"/>
      <c r="U265" s="6"/>
      <c r="V265" s="6"/>
      <c r="W265" s="6"/>
      <c r="X265" s="6"/>
      <c r="Y265" s="6"/>
      <c r="Z265" s="6"/>
    </row>
    <row r="266" spans="1:26" ht="14.4" hidden="1">
      <c r="A266" s="6"/>
      <c r="B266" s="6"/>
      <c r="C266" s="6"/>
      <c r="D266" s="6"/>
      <c r="E266" s="6"/>
      <c r="F266" s="6"/>
      <c r="G266" s="6"/>
      <c r="H266" s="6"/>
      <c r="I266" s="6"/>
      <c r="J266" s="224"/>
      <c r="K266" s="224"/>
      <c r="L266" s="6"/>
      <c r="M266" s="6"/>
      <c r="N266" s="6"/>
      <c r="O266" s="224"/>
      <c r="P266" s="6"/>
      <c r="Q266" s="6"/>
      <c r="R266" s="6"/>
      <c r="S266" s="6"/>
      <c r="T266" s="6"/>
      <c r="U266" s="6"/>
      <c r="V266" s="6"/>
      <c r="W266" s="6"/>
      <c r="X266" s="6"/>
      <c r="Y266" s="6"/>
      <c r="Z266" s="6"/>
    </row>
    <row r="267" spans="1:26" ht="14.4" hidden="1">
      <c r="A267" s="6"/>
      <c r="B267" s="6"/>
      <c r="C267" s="6"/>
      <c r="D267" s="6"/>
      <c r="E267" s="6"/>
      <c r="F267" s="6"/>
      <c r="G267" s="6"/>
      <c r="H267" s="6"/>
      <c r="I267" s="6"/>
      <c r="J267" s="224"/>
      <c r="K267" s="224"/>
      <c r="L267" s="6"/>
      <c r="M267" s="6"/>
      <c r="N267" s="6"/>
      <c r="O267" s="224"/>
      <c r="P267" s="6"/>
      <c r="Q267" s="6"/>
      <c r="R267" s="6"/>
      <c r="S267" s="6"/>
      <c r="T267" s="6"/>
      <c r="U267" s="6"/>
      <c r="V267" s="6"/>
      <c r="W267" s="6"/>
      <c r="X267" s="6"/>
      <c r="Y267" s="6"/>
      <c r="Z267" s="6"/>
    </row>
    <row r="268" spans="1:26" ht="14.4" hidden="1">
      <c r="A268" s="6"/>
      <c r="B268" s="6"/>
      <c r="C268" s="6"/>
      <c r="D268" s="6"/>
      <c r="E268" s="6"/>
      <c r="F268" s="6"/>
      <c r="G268" s="6"/>
      <c r="H268" s="6"/>
      <c r="I268" s="6"/>
      <c r="J268" s="224"/>
      <c r="K268" s="224"/>
      <c r="L268" s="6"/>
      <c r="M268" s="6"/>
      <c r="N268" s="6"/>
      <c r="O268" s="224"/>
      <c r="P268" s="6"/>
      <c r="Q268" s="6"/>
      <c r="R268" s="6"/>
      <c r="S268" s="6"/>
      <c r="T268" s="6"/>
      <c r="U268" s="6"/>
      <c r="V268" s="6"/>
      <c r="W268" s="6"/>
      <c r="X268" s="6"/>
      <c r="Y268" s="6"/>
      <c r="Z268" s="6"/>
    </row>
    <row r="269" spans="1:26" ht="14.4" hidden="1">
      <c r="A269" s="6"/>
      <c r="B269" s="6"/>
      <c r="C269" s="6"/>
      <c r="D269" s="6"/>
      <c r="E269" s="6"/>
      <c r="F269" s="6"/>
      <c r="G269" s="6"/>
      <c r="H269" s="6"/>
      <c r="I269" s="6"/>
      <c r="J269" s="224"/>
      <c r="K269" s="224"/>
      <c r="L269" s="6"/>
      <c r="M269" s="6"/>
      <c r="N269" s="6"/>
      <c r="O269" s="224"/>
      <c r="P269" s="6"/>
      <c r="Q269" s="6"/>
      <c r="R269" s="6"/>
      <c r="S269" s="6"/>
      <c r="T269" s="6"/>
      <c r="U269" s="6"/>
      <c r="V269" s="6"/>
      <c r="W269" s="6"/>
      <c r="X269" s="6"/>
      <c r="Y269" s="6"/>
      <c r="Z269" s="6"/>
    </row>
    <row r="270" spans="1:26" ht="14.4" hidden="1">
      <c r="A270" s="6"/>
      <c r="B270" s="6"/>
      <c r="C270" s="6"/>
      <c r="D270" s="6"/>
      <c r="E270" s="6"/>
      <c r="F270" s="6"/>
      <c r="G270" s="6"/>
      <c r="H270" s="6"/>
      <c r="I270" s="6"/>
      <c r="J270" s="224"/>
      <c r="K270" s="224"/>
      <c r="L270" s="6"/>
      <c r="M270" s="6"/>
      <c r="N270" s="6"/>
      <c r="O270" s="224"/>
      <c r="P270" s="6"/>
      <c r="Q270" s="6"/>
      <c r="R270" s="6"/>
      <c r="S270" s="6"/>
      <c r="T270" s="6"/>
      <c r="U270" s="6"/>
      <c r="V270" s="6"/>
      <c r="W270" s="6"/>
      <c r="X270" s="6"/>
      <c r="Y270" s="6"/>
      <c r="Z270" s="6"/>
    </row>
    <row r="271" spans="1:26" ht="14.4" hidden="1">
      <c r="A271" s="6"/>
      <c r="B271" s="6"/>
      <c r="C271" s="6"/>
      <c r="D271" s="6"/>
      <c r="E271" s="6"/>
      <c r="F271" s="6"/>
      <c r="G271" s="6"/>
      <c r="H271" s="6"/>
      <c r="I271" s="6"/>
      <c r="J271" s="224"/>
      <c r="K271" s="224"/>
      <c r="L271" s="6"/>
      <c r="M271" s="6"/>
      <c r="N271" s="6"/>
      <c r="O271" s="224"/>
      <c r="P271" s="6"/>
      <c r="Q271" s="6"/>
      <c r="R271" s="6"/>
      <c r="S271" s="6"/>
      <c r="T271" s="6"/>
      <c r="U271" s="6"/>
      <c r="V271" s="6"/>
      <c r="W271" s="6"/>
      <c r="X271" s="6"/>
      <c r="Y271" s="6"/>
      <c r="Z271" s="6"/>
    </row>
    <row r="272" spans="1:26" ht="14.4" hidden="1">
      <c r="A272" s="6"/>
      <c r="B272" s="6"/>
      <c r="C272" s="6"/>
      <c r="D272" s="6"/>
      <c r="E272" s="6"/>
      <c r="F272" s="6"/>
      <c r="G272" s="6"/>
      <c r="H272" s="6"/>
      <c r="I272" s="6"/>
      <c r="J272" s="224"/>
      <c r="K272" s="224"/>
      <c r="L272" s="6"/>
      <c r="M272" s="6"/>
      <c r="N272" s="6"/>
      <c r="O272" s="224"/>
      <c r="P272" s="6"/>
      <c r="Q272" s="6"/>
      <c r="R272" s="6"/>
      <c r="S272" s="6"/>
      <c r="T272" s="6"/>
      <c r="U272" s="6"/>
      <c r="V272" s="6"/>
      <c r="W272" s="6"/>
      <c r="X272" s="6"/>
      <c r="Y272" s="6"/>
      <c r="Z272" s="6"/>
    </row>
    <row r="273" spans="1:26" ht="14.4" hidden="1">
      <c r="A273" s="6"/>
      <c r="B273" s="6"/>
      <c r="C273" s="6"/>
      <c r="D273" s="6"/>
      <c r="E273" s="6"/>
      <c r="F273" s="6"/>
      <c r="G273" s="6"/>
      <c r="H273" s="6"/>
      <c r="I273" s="6"/>
      <c r="J273" s="224"/>
      <c r="K273" s="224"/>
      <c r="L273" s="6"/>
      <c r="M273" s="6"/>
      <c r="N273" s="6"/>
      <c r="O273" s="224"/>
      <c r="P273" s="6"/>
      <c r="Q273" s="6"/>
      <c r="R273" s="6"/>
      <c r="S273" s="6"/>
      <c r="T273" s="6"/>
      <c r="U273" s="6"/>
      <c r="V273" s="6"/>
      <c r="W273" s="6"/>
      <c r="X273" s="6"/>
      <c r="Y273" s="6"/>
      <c r="Z273" s="6"/>
    </row>
    <row r="274" spans="1:26" ht="14.4" hidden="1">
      <c r="A274" s="6"/>
      <c r="B274" s="6"/>
      <c r="C274" s="6"/>
      <c r="D274" s="6"/>
      <c r="E274" s="6"/>
      <c r="F274" s="6"/>
      <c r="G274" s="6"/>
      <c r="H274" s="6"/>
      <c r="I274" s="6"/>
      <c r="J274" s="224"/>
      <c r="K274" s="224"/>
      <c r="L274" s="6"/>
      <c r="M274" s="6"/>
      <c r="N274" s="6"/>
      <c r="O274" s="224"/>
      <c r="P274" s="6"/>
      <c r="Q274" s="6"/>
      <c r="R274" s="6"/>
      <c r="S274" s="6"/>
      <c r="T274" s="6"/>
      <c r="U274" s="6"/>
      <c r="V274" s="6"/>
      <c r="W274" s="6"/>
      <c r="X274" s="6"/>
      <c r="Y274" s="6"/>
      <c r="Z274" s="6"/>
    </row>
    <row r="275" spans="1:26" ht="14.4" hidden="1">
      <c r="A275" s="6"/>
      <c r="B275" s="6"/>
      <c r="C275" s="6"/>
      <c r="D275" s="6"/>
      <c r="E275" s="6"/>
      <c r="F275" s="6"/>
      <c r="G275" s="6"/>
      <c r="H275" s="6"/>
      <c r="I275" s="6"/>
      <c r="J275" s="224"/>
      <c r="K275" s="224"/>
      <c r="L275" s="6"/>
      <c r="M275" s="6"/>
      <c r="N275" s="6"/>
      <c r="O275" s="224"/>
      <c r="P275" s="6"/>
      <c r="Q275" s="6"/>
      <c r="R275" s="6"/>
      <c r="S275" s="6"/>
      <c r="T275" s="6"/>
      <c r="U275" s="6"/>
      <c r="V275" s="6"/>
      <c r="W275" s="6"/>
      <c r="X275" s="6"/>
      <c r="Y275" s="6"/>
      <c r="Z275" s="6"/>
    </row>
    <row r="276" spans="1:26" ht="14.4" hidden="1">
      <c r="A276" s="6"/>
      <c r="B276" s="6"/>
      <c r="C276" s="6"/>
      <c r="D276" s="6"/>
      <c r="E276" s="6"/>
      <c r="F276" s="6"/>
      <c r="G276" s="6"/>
      <c r="H276" s="6"/>
      <c r="I276" s="6"/>
      <c r="J276" s="224"/>
      <c r="K276" s="224"/>
      <c r="L276" s="6"/>
      <c r="M276" s="6"/>
      <c r="N276" s="6"/>
      <c r="O276" s="224"/>
      <c r="P276" s="6"/>
      <c r="Q276" s="6"/>
      <c r="R276" s="6"/>
      <c r="S276" s="6"/>
      <c r="T276" s="6"/>
      <c r="U276" s="6"/>
      <c r="V276" s="6"/>
      <c r="W276" s="6"/>
      <c r="X276" s="6"/>
      <c r="Y276" s="6"/>
      <c r="Z276" s="6"/>
    </row>
    <row r="277" spans="1:26" ht="14.4" hidden="1">
      <c r="A277" s="6"/>
      <c r="B277" s="6"/>
      <c r="C277" s="6"/>
      <c r="D277" s="6"/>
      <c r="E277" s="6"/>
      <c r="F277" s="6"/>
      <c r="G277" s="6"/>
      <c r="H277" s="6"/>
      <c r="I277" s="6"/>
      <c r="J277" s="224"/>
      <c r="K277" s="224"/>
      <c r="L277" s="6"/>
      <c r="M277" s="6"/>
      <c r="N277" s="6"/>
      <c r="O277" s="224"/>
      <c r="P277" s="6"/>
      <c r="Q277" s="6"/>
      <c r="R277" s="6"/>
      <c r="S277" s="6"/>
      <c r="T277" s="6"/>
      <c r="U277" s="6"/>
      <c r="V277" s="6"/>
      <c r="W277" s="6"/>
      <c r="X277" s="6"/>
      <c r="Y277" s="6"/>
      <c r="Z277" s="6"/>
    </row>
    <row r="278" spans="1:26" ht="14.4" hidden="1">
      <c r="A278" s="6"/>
      <c r="B278" s="6"/>
      <c r="C278" s="6"/>
      <c r="D278" s="6"/>
      <c r="E278" s="6"/>
      <c r="F278" s="6"/>
      <c r="G278" s="6"/>
      <c r="H278" s="6"/>
      <c r="I278" s="6"/>
      <c r="J278" s="224"/>
      <c r="K278" s="224"/>
      <c r="L278" s="6"/>
      <c r="M278" s="6"/>
      <c r="N278" s="6"/>
      <c r="O278" s="224"/>
      <c r="P278" s="6"/>
      <c r="Q278" s="6"/>
      <c r="R278" s="6"/>
      <c r="S278" s="6"/>
      <c r="T278" s="6"/>
      <c r="U278" s="6"/>
      <c r="V278" s="6"/>
      <c r="W278" s="6"/>
      <c r="X278" s="6"/>
      <c r="Y278" s="6"/>
      <c r="Z278" s="6"/>
    </row>
    <row r="279" spans="1:26" ht="14.4" hidden="1">
      <c r="A279" s="6"/>
      <c r="B279" s="6"/>
      <c r="C279" s="6"/>
      <c r="D279" s="6"/>
      <c r="E279" s="6"/>
      <c r="F279" s="6"/>
      <c r="G279" s="6"/>
      <c r="H279" s="6"/>
      <c r="I279" s="6"/>
      <c r="J279" s="224"/>
      <c r="K279" s="224"/>
      <c r="L279" s="6"/>
      <c r="M279" s="6"/>
      <c r="N279" s="6"/>
      <c r="O279" s="224"/>
      <c r="P279" s="6"/>
      <c r="Q279" s="6"/>
      <c r="R279" s="6"/>
      <c r="S279" s="6"/>
      <c r="T279" s="6"/>
      <c r="U279" s="6"/>
      <c r="V279" s="6"/>
      <c r="W279" s="6"/>
      <c r="X279" s="6"/>
      <c r="Y279" s="6"/>
      <c r="Z279" s="6"/>
    </row>
    <row r="280" spans="1:26" ht="14.4" hidden="1">
      <c r="A280" s="6"/>
      <c r="B280" s="6"/>
      <c r="C280" s="6"/>
      <c r="D280" s="6"/>
      <c r="E280" s="6"/>
      <c r="F280" s="6"/>
      <c r="G280" s="6"/>
      <c r="H280" s="6"/>
      <c r="I280" s="6"/>
      <c r="J280" s="224"/>
      <c r="K280" s="224"/>
      <c r="L280" s="6"/>
      <c r="M280" s="6"/>
      <c r="N280" s="6"/>
      <c r="O280" s="224"/>
      <c r="P280" s="6"/>
      <c r="Q280" s="6"/>
      <c r="R280" s="6"/>
      <c r="S280" s="6"/>
      <c r="T280" s="6"/>
      <c r="U280" s="6"/>
      <c r="V280" s="6"/>
      <c r="W280" s="6"/>
      <c r="X280" s="6"/>
      <c r="Y280" s="6"/>
      <c r="Z280" s="6"/>
    </row>
    <row r="281" spans="1:26" ht="14.4" hidden="1">
      <c r="A281" s="6"/>
      <c r="B281" s="6"/>
      <c r="C281" s="6"/>
      <c r="D281" s="6"/>
      <c r="E281" s="6"/>
      <c r="F281" s="6"/>
      <c r="G281" s="6"/>
      <c r="H281" s="6"/>
      <c r="I281" s="6"/>
      <c r="J281" s="224"/>
      <c r="K281" s="224"/>
      <c r="L281" s="6"/>
      <c r="M281" s="6"/>
      <c r="N281" s="6"/>
      <c r="O281" s="224"/>
      <c r="P281" s="6"/>
      <c r="Q281" s="6"/>
      <c r="R281" s="6"/>
      <c r="S281" s="6"/>
      <c r="T281" s="6"/>
      <c r="U281" s="6"/>
      <c r="V281" s="6"/>
      <c r="W281" s="6"/>
      <c r="X281" s="6"/>
      <c r="Y281" s="6"/>
      <c r="Z281" s="6"/>
    </row>
    <row r="282" spans="1:26" ht="14.4" hidden="1">
      <c r="A282" s="6"/>
      <c r="B282" s="6"/>
      <c r="C282" s="6"/>
      <c r="D282" s="6"/>
      <c r="E282" s="6"/>
      <c r="F282" s="6"/>
      <c r="G282" s="6"/>
      <c r="H282" s="6"/>
      <c r="I282" s="6"/>
      <c r="J282" s="224"/>
      <c r="K282" s="224"/>
      <c r="L282" s="6"/>
      <c r="M282" s="6"/>
      <c r="N282" s="6"/>
      <c r="O282" s="224"/>
      <c r="P282" s="6"/>
      <c r="Q282" s="6"/>
      <c r="R282" s="6"/>
      <c r="S282" s="6"/>
      <c r="T282" s="6"/>
      <c r="U282" s="6"/>
      <c r="V282" s="6"/>
      <c r="W282" s="6"/>
      <c r="X282" s="6"/>
      <c r="Y282" s="6"/>
      <c r="Z282" s="6"/>
    </row>
    <row r="283" spans="1:26" ht="14.4" hidden="1">
      <c r="A283" s="6"/>
      <c r="B283" s="6"/>
      <c r="C283" s="6"/>
      <c r="D283" s="6"/>
      <c r="E283" s="6"/>
      <c r="F283" s="6"/>
      <c r="G283" s="6"/>
      <c r="H283" s="6"/>
      <c r="I283" s="6"/>
      <c r="J283" s="224"/>
      <c r="K283" s="224"/>
      <c r="L283" s="6"/>
      <c r="M283" s="6"/>
      <c r="N283" s="6"/>
      <c r="O283" s="224"/>
      <c r="P283" s="6"/>
      <c r="Q283" s="6"/>
      <c r="R283" s="6"/>
      <c r="S283" s="6"/>
      <c r="T283" s="6"/>
      <c r="U283" s="6"/>
      <c r="V283" s="6"/>
      <c r="W283" s="6"/>
      <c r="X283" s="6"/>
      <c r="Y283" s="6"/>
      <c r="Z283" s="6"/>
    </row>
    <row r="284" spans="1:26" ht="14.4" hidden="1">
      <c r="A284" s="6"/>
      <c r="B284" s="6"/>
      <c r="C284" s="6"/>
      <c r="D284" s="6"/>
      <c r="E284" s="6"/>
      <c r="F284" s="6"/>
      <c r="G284" s="6"/>
      <c r="H284" s="6"/>
      <c r="I284" s="6"/>
      <c r="J284" s="224"/>
      <c r="K284" s="224"/>
      <c r="L284" s="6"/>
      <c r="M284" s="6"/>
      <c r="N284" s="6"/>
      <c r="O284" s="224"/>
      <c r="P284" s="6"/>
      <c r="Q284" s="6"/>
      <c r="R284" s="6"/>
      <c r="S284" s="6"/>
      <c r="T284" s="6"/>
      <c r="U284" s="6"/>
      <c r="V284" s="6"/>
      <c r="W284" s="6"/>
      <c r="X284" s="6"/>
      <c r="Y284" s="6"/>
      <c r="Z284" s="6"/>
    </row>
    <row r="285" spans="1:26" ht="14.4" hidden="1">
      <c r="A285" s="6"/>
      <c r="B285" s="6"/>
      <c r="C285" s="6"/>
      <c r="D285" s="6"/>
      <c r="E285" s="6"/>
      <c r="F285" s="6"/>
      <c r="G285" s="6"/>
      <c r="H285" s="6"/>
      <c r="I285" s="6"/>
      <c r="J285" s="224"/>
      <c r="K285" s="224"/>
      <c r="L285" s="6"/>
      <c r="M285" s="6"/>
      <c r="N285" s="6"/>
      <c r="O285" s="224"/>
      <c r="P285" s="6"/>
      <c r="Q285" s="6"/>
      <c r="R285" s="6"/>
      <c r="S285" s="6"/>
      <c r="T285" s="6"/>
      <c r="U285" s="6"/>
      <c r="V285" s="6"/>
      <c r="W285" s="6"/>
      <c r="X285" s="6"/>
      <c r="Y285" s="6"/>
      <c r="Z285" s="6"/>
    </row>
    <row r="286" spans="1:26" ht="14.4" hidden="1">
      <c r="A286" s="6"/>
      <c r="B286" s="6"/>
      <c r="C286" s="6"/>
      <c r="D286" s="6"/>
      <c r="E286" s="6"/>
      <c r="F286" s="6"/>
      <c r="G286" s="6"/>
      <c r="H286" s="6"/>
      <c r="I286" s="6"/>
      <c r="J286" s="224"/>
      <c r="K286" s="224"/>
      <c r="L286" s="6"/>
      <c r="M286" s="6"/>
      <c r="N286" s="6"/>
      <c r="O286" s="224"/>
      <c r="P286" s="6"/>
      <c r="Q286" s="6"/>
      <c r="R286" s="6"/>
      <c r="S286" s="6"/>
      <c r="T286" s="6"/>
      <c r="U286" s="6"/>
      <c r="V286" s="6"/>
      <c r="W286" s="6"/>
      <c r="X286" s="6"/>
      <c r="Y286" s="6"/>
      <c r="Z286" s="6"/>
    </row>
    <row r="287" spans="1:26" ht="14.4" hidden="1">
      <c r="A287" s="6"/>
      <c r="B287" s="6"/>
      <c r="C287" s="6"/>
      <c r="D287" s="6"/>
      <c r="E287" s="6"/>
      <c r="F287" s="6"/>
      <c r="G287" s="6"/>
      <c r="H287" s="6"/>
      <c r="I287" s="6"/>
      <c r="J287" s="224"/>
      <c r="K287" s="224"/>
      <c r="L287" s="6"/>
      <c r="M287" s="6"/>
      <c r="N287" s="6"/>
      <c r="O287" s="224"/>
      <c r="P287" s="6"/>
      <c r="Q287" s="6"/>
      <c r="R287" s="6"/>
      <c r="S287" s="6"/>
      <c r="T287" s="6"/>
      <c r="U287" s="6"/>
      <c r="V287" s="6"/>
      <c r="W287" s="6"/>
      <c r="X287" s="6"/>
      <c r="Y287" s="6"/>
      <c r="Z287" s="6"/>
    </row>
    <row r="288" spans="1:26" ht="14.4" hidden="1">
      <c r="A288" s="6"/>
      <c r="B288" s="6"/>
      <c r="C288" s="6"/>
      <c r="D288" s="6"/>
      <c r="E288" s="6"/>
      <c r="F288" s="6"/>
      <c r="G288" s="6"/>
      <c r="H288" s="6"/>
      <c r="I288" s="6"/>
      <c r="J288" s="224"/>
      <c r="K288" s="224"/>
      <c r="L288" s="6"/>
      <c r="M288" s="6"/>
      <c r="N288" s="6"/>
      <c r="O288" s="224"/>
      <c r="P288" s="6"/>
      <c r="Q288" s="6"/>
      <c r="R288" s="6"/>
      <c r="S288" s="6"/>
      <c r="T288" s="6"/>
      <c r="U288" s="6"/>
      <c r="V288" s="6"/>
      <c r="W288" s="6"/>
      <c r="X288" s="6"/>
      <c r="Y288" s="6"/>
      <c r="Z288" s="6"/>
    </row>
    <row r="289" spans="1:26" ht="14.4" hidden="1">
      <c r="A289" s="6"/>
      <c r="B289" s="6"/>
      <c r="C289" s="6"/>
      <c r="D289" s="6"/>
      <c r="E289" s="6"/>
      <c r="F289" s="6"/>
      <c r="G289" s="6"/>
      <c r="H289" s="6"/>
      <c r="I289" s="6"/>
      <c r="J289" s="224"/>
      <c r="K289" s="224"/>
      <c r="L289" s="6"/>
      <c r="M289" s="6"/>
      <c r="N289" s="6"/>
      <c r="O289" s="224"/>
      <c r="P289" s="6"/>
      <c r="Q289" s="6"/>
      <c r="R289" s="6"/>
      <c r="S289" s="6"/>
      <c r="T289" s="6"/>
      <c r="U289" s="6"/>
      <c r="V289" s="6"/>
      <c r="W289" s="6"/>
      <c r="X289" s="6"/>
      <c r="Y289" s="6"/>
      <c r="Z289" s="6"/>
    </row>
    <row r="290" spans="1:26" ht="14.4" hidden="1">
      <c r="A290" s="6"/>
      <c r="B290" s="6"/>
      <c r="C290" s="6"/>
      <c r="D290" s="6"/>
      <c r="E290" s="6"/>
      <c r="F290" s="6"/>
      <c r="G290" s="6"/>
      <c r="H290" s="6"/>
      <c r="I290" s="6"/>
      <c r="J290" s="224"/>
      <c r="K290" s="224"/>
      <c r="L290" s="6"/>
      <c r="M290" s="6"/>
      <c r="N290" s="6"/>
      <c r="O290" s="224"/>
      <c r="P290" s="6"/>
      <c r="Q290" s="6"/>
      <c r="R290" s="6"/>
      <c r="S290" s="6"/>
      <c r="T290" s="6"/>
      <c r="U290" s="6"/>
      <c r="V290" s="6"/>
      <c r="W290" s="6"/>
      <c r="X290" s="6"/>
      <c r="Y290" s="6"/>
      <c r="Z290" s="6"/>
    </row>
    <row r="291" spans="1:26" ht="14.4" hidden="1">
      <c r="A291" s="6"/>
      <c r="B291" s="6"/>
      <c r="C291" s="6"/>
      <c r="D291" s="6"/>
      <c r="E291" s="6"/>
      <c r="F291" s="6"/>
      <c r="G291" s="6"/>
      <c r="H291" s="6"/>
      <c r="I291" s="6"/>
      <c r="J291" s="224"/>
      <c r="K291" s="224"/>
      <c r="L291" s="6"/>
      <c r="M291" s="6"/>
      <c r="N291" s="6"/>
      <c r="O291" s="224"/>
      <c r="P291" s="6"/>
      <c r="Q291" s="6"/>
      <c r="R291" s="6"/>
      <c r="S291" s="6"/>
      <c r="T291" s="6"/>
      <c r="U291" s="6"/>
      <c r="V291" s="6"/>
      <c r="W291" s="6"/>
      <c r="X291" s="6"/>
      <c r="Y291" s="6"/>
      <c r="Z291" s="6"/>
    </row>
    <row r="292" spans="1:26" ht="14.4" hidden="1">
      <c r="A292" s="6"/>
      <c r="B292" s="6"/>
      <c r="C292" s="6"/>
      <c r="D292" s="6"/>
      <c r="E292" s="6"/>
      <c r="F292" s="6"/>
      <c r="G292" s="6"/>
      <c r="H292" s="6"/>
      <c r="I292" s="6"/>
      <c r="J292" s="224"/>
      <c r="K292" s="224"/>
      <c r="L292" s="6"/>
      <c r="M292" s="6"/>
      <c r="N292" s="6"/>
      <c r="O292" s="224"/>
      <c r="P292" s="6"/>
      <c r="Q292" s="6"/>
      <c r="R292" s="6"/>
      <c r="S292" s="6"/>
      <c r="T292" s="6"/>
      <c r="U292" s="6"/>
      <c r="V292" s="6"/>
      <c r="W292" s="6"/>
      <c r="X292" s="6"/>
      <c r="Y292" s="6"/>
      <c r="Z292" s="6"/>
    </row>
    <row r="293" spans="1:26" ht="14.4" hidden="1">
      <c r="A293" s="6"/>
      <c r="B293" s="6"/>
      <c r="C293" s="6"/>
      <c r="D293" s="6"/>
      <c r="E293" s="6"/>
      <c r="F293" s="6"/>
      <c r="G293" s="6"/>
      <c r="H293" s="6"/>
      <c r="I293" s="6"/>
      <c r="J293" s="224"/>
      <c r="K293" s="224"/>
      <c r="L293" s="6"/>
      <c r="M293" s="6"/>
      <c r="N293" s="6"/>
      <c r="O293" s="224"/>
      <c r="P293" s="6"/>
      <c r="Q293" s="6"/>
      <c r="R293" s="6"/>
      <c r="S293" s="6"/>
      <c r="T293" s="6"/>
      <c r="U293" s="6"/>
      <c r="V293" s="6"/>
      <c r="W293" s="6"/>
      <c r="X293" s="6"/>
      <c r="Y293" s="6"/>
      <c r="Z293" s="6"/>
    </row>
    <row r="294" spans="1:26" ht="14.4" hidden="1">
      <c r="A294" s="6"/>
      <c r="B294" s="6"/>
      <c r="C294" s="6"/>
      <c r="D294" s="6"/>
      <c r="E294" s="6"/>
      <c r="F294" s="6"/>
      <c r="G294" s="6"/>
      <c r="H294" s="6"/>
      <c r="I294" s="6"/>
      <c r="J294" s="224"/>
      <c r="K294" s="224"/>
      <c r="L294" s="6"/>
      <c r="M294" s="6"/>
      <c r="N294" s="6"/>
      <c r="O294" s="224"/>
      <c r="P294" s="6"/>
      <c r="Q294" s="6"/>
      <c r="R294" s="6"/>
      <c r="S294" s="6"/>
      <c r="T294" s="6"/>
      <c r="U294" s="6"/>
      <c r="V294" s="6"/>
      <c r="W294" s="6"/>
      <c r="X294" s="6"/>
      <c r="Y294" s="6"/>
      <c r="Z294" s="6"/>
    </row>
    <row r="295" spans="1:26" ht="14.4" hidden="1">
      <c r="A295" s="6"/>
      <c r="B295" s="6"/>
      <c r="C295" s="6"/>
      <c r="D295" s="6"/>
      <c r="E295" s="6"/>
      <c r="F295" s="6"/>
      <c r="G295" s="6"/>
      <c r="H295" s="6"/>
      <c r="I295" s="6"/>
      <c r="J295" s="224"/>
      <c r="K295" s="224"/>
      <c r="L295" s="6"/>
      <c r="M295" s="6"/>
      <c r="N295" s="6"/>
      <c r="O295" s="224"/>
      <c r="P295" s="6"/>
      <c r="Q295" s="6"/>
      <c r="R295" s="6"/>
      <c r="S295" s="6"/>
      <c r="T295" s="6"/>
      <c r="U295" s="6"/>
      <c r="V295" s="6"/>
      <c r="W295" s="6"/>
      <c r="X295" s="6"/>
      <c r="Y295" s="6"/>
      <c r="Z295" s="6"/>
    </row>
    <row r="296" spans="1:26" ht="14.4" hidden="1">
      <c r="A296" s="6"/>
      <c r="B296" s="6"/>
      <c r="C296" s="6"/>
      <c r="D296" s="6"/>
      <c r="E296" s="6"/>
      <c r="F296" s="6"/>
      <c r="G296" s="6"/>
      <c r="H296" s="6"/>
      <c r="I296" s="6"/>
      <c r="J296" s="224"/>
      <c r="K296" s="224"/>
      <c r="L296" s="6"/>
      <c r="M296" s="6"/>
      <c r="N296" s="6"/>
      <c r="O296" s="224"/>
      <c r="P296" s="6"/>
      <c r="Q296" s="6"/>
      <c r="R296" s="6"/>
      <c r="S296" s="6"/>
      <c r="T296" s="6"/>
      <c r="U296" s="6"/>
      <c r="V296" s="6"/>
      <c r="W296" s="6"/>
      <c r="X296" s="6"/>
      <c r="Y296" s="6"/>
      <c r="Z296" s="6"/>
    </row>
    <row r="297" spans="1:26" ht="14.4" hidden="1">
      <c r="A297" s="6"/>
      <c r="B297" s="6"/>
      <c r="C297" s="6"/>
      <c r="D297" s="6"/>
      <c r="E297" s="6"/>
      <c r="F297" s="6"/>
      <c r="G297" s="6"/>
      <c r="H297" s="6"/>
      <c r="I297" s="6"/>
      <c r="J297" s="224"/>
      <c r="K297" s="224"/>
      <c r="L297" s="6"/>
      <c r="M297" s="6"/>
      <c r="N297" s="6"/>
      <c r="O297" s="224"/>
      <c r="P297" s="6"/>
      <c r="Q297" s="6"/>
      <c r="R297" s="6"/>
      <c r="S297" s="6"/>
      <c r="T297" s="6"/>
      <c r="U297" s="6"/>
      <c r="V297" s="6"/>
      <c r="W297" s="6"/>
      <c r="X297" s="6"/>
      <c r="Y297" s="6"/>
      <c r="Z297" s="6"/>
    </row>
    <row r="298" spans="1:26" ht="14.4" hidden="1">
      <c r="A298" s="6"/>
      <c r="B298" s="6"/>
      <c r="C298" s="6"/>
      <c r="D298" s="6"/>
      <c r="E298" s="6"/>
      <c r="F298" s="6"/>
      <c r="G298" s="6"/>
      <c r="H298" s="6"/>
      <c r="I298" s="6"/>
      <c r="J298" s="224"/>
      <c r="K298" s="224"/>
      <c r="L298" s="6"/>
      <c r="M298" s="6"/>
      <c r="N298" s="6"/>
      <c r="O298" s="224"/>
      <c r="P298" s="6"/>
      <c r="Q298" s="6"/>
      <c r="R298" s="6"/>
      <c r="S298" s="6"/>
      <c r="T298" s="6"/>
      <c r="U298" s="6"/>
      <c r="V298" s="6"/>
      <c r="W298" s="6"/>
      <c r="X298" s="6"/>
      <c r="Y298" s="6"/>
      <c r="Z298" s="6"/>
    </row>
    <row r="299" spans="1:26" ht="14.4" hidden="1">
      <c r="A299" s="6"/>
      <c r="B299" s="6"/>
      <c r="C299" s="6"/>
      <c r="D299" s="6"/>
      <c r="E299" s="6"/>
      <c r="F299" s="6"/>
      <c r="G299" s="6"/>
      <c r="H299" s="6"/>
      <c r="I299" s="6"/>
      <c r="J299" s="224"/>
      <c r="K299" s="224"/>
      <c r="L299" s="6"/>
      <c r="M299" s="6"/>
      <c r="N299" s="6"/>
      <c r="O299" s="224"/>
      <c r="P299" s="6"/>
      <c r="Q299" s="6"/>
      <c r="R299" s="6"/>
      <c r="S299" s="6"/>
      <c r="T299" s="6"/>
      <c r="U299" s="6"/>
      <c r="V299" s="6"/>
      <c r="W299" s="6"/>
      <c r="X299" s="6"/>
      <c r="Y299" s="6"/>
      <c r="Z299" s="6"/>
    </row>
    <row r="300" spans="1:26" ht="14.4" hidden="1">
      <c r="A300" s="6"/>
      <c r="B300" s="6"/>
      <c r="C300" s="6"/>
      <c r="D300" s="6"/>
      <c r="E300" s="6"/>
      <c r="F300" s="6"/>
      <c r="G300" s="6"/>
      <c r="H300" s="6"/>
      <c r="I300" s="6"/>
      <c r="J300" s="224"/>
      <c r="K300" s="224"/>
      <c r="L300" s="6"/>
      <c r="M300" s="6"/>
      <c r="N300" s="6"/>
      <c r="O300" s="224"/>
      <c r="P300" s="6"/>
      <c r="Q300" s="6"/>
      <c r="R300" s="6"/>
      <c r="S300" s="6"/>
      <c r="T300" s="6"/>
      <c r="U300" s="6"/>
      <c r="V300" s="6"/>
      <c r="W300" s="6"/>
      <c r="X300" s="6"/>
      <c r="Y300" s="6"/>
      <c r="Z300" s="6"/>
    </row>
    <row r="301" spans="1:26" ht="14.4" hidden="1">
      <c r="A301" s="6"/>
      <c r="B301" s="6"/>
      <c r="C301" s="6"/>
      <c r="D301" s="6"/>
      <c r="E301" s="6"/>
      <c r="F301" s="6"/>
      <c r="G301" s="6"/>
      <c r="H301" s="6"/>
      <c r="I301" s="6"/>
      <c r="J301" s="224"/>
      <c r="K301" s="224"/>
      <c r="L301" s="6"/>
      <c r="M301" s="6"/>
      <c r="N301" s="6"/>
      <c r="O301" s="224"/>
      <c r="P301" s="6"/>
      <c r="Q301" s="6"/>
      <c r="R301" s="6"/>
      <c r="S301" s="6"/>
      <c r="T301" s="6"/>
      <c r="U301" s="6"/>
      <c r="V301" s="6"/>
      <c r="W301" s="6"/>
      <c r="X301" s="6"/>
      <c r="Y301" s="6"/>
      <c r="Z301" s="6"/>
    </row>
    <row r="302" spans="1:26" ht="14.4" hidden="1">
      <c r="A302" s="6"/>
      <c r="B302" s="6"/>
      <c r="C302" s="6"/>
      <c r="D302" s="6"/>
      <c r="E302" s="6"/>
      <c r="F302" s="6"/>
      <c r="G302" s="6"/>
      <c r="H302" s="6"/>
      <c r="I302" s="6"/>
      <c r="J302" s="224"/>
      <c r="K302" s="224"/>
      <c r="L302" s="6"/>
      <c r="M302" s="6"/>
      <c r="N302" s="6"/>
      <c r="O302" s="224"/>
      <c r="P302" s="6"/>
      <c r="Q302" s="6"/>
      <c r="R302" s="6"/>
      <c r="S302" s="6"/>
      <c r="T302" s="6"/>
      <c r="U302" s="6"/>
      <c r="V302" s="6"/>
      <c r="W302" s="6"/>
      <c r="X302" s="6"/>
      <c r="Y302" s="6"/>
      <c r="Z302" s="6"/>
    </row>
    <row r="303" spans="1:26" ht="14.4" hidden="1">
      <c r="A303" s="6"/>
      <c r="B303" s="6"/>
      <c r="C303" s="6"/>
      <c r="D303" s="6"/>
      <c r="E303" s="6"/>
      <c r="F303" s="6"/>
      <c r="G303" s="6"/>
      <c r="H303" s="6"/>
      <c r="I303" s="6"/>
      <c r="J303" s="224"/>
      <c r="K303" s="224"/>
      <c r="L303" s="6"/>
      <c r="M303" s="6"/>
      <c r="N303" s="6"/>
      <c r="O303" s="224"/>
      <c r="P303" s="6"/>
      <c r="Q303" s="6"/>
      <c r="R303" s="6"/>
      <c r="S303" s="6"/>
      <c r="T303" s="6"/>
      <c r="U303" s="6"/>
      <c r="V303" s="6"/>
      <c r="W303" s="6"/>
      <c r="X303" s="6"/>
      <c r="Y303" s="6"/>
      <c r="Z303" s="6"/>
    </row>
    <row r="304" spans="1:26" ht="14.4" hidden="1">
      <c r="A304" s="6"/>
      <c r="B304" s="6"/>
      <c r="C304" s="6"/>
      <c r="D304" s="6"/>
      <c r="E304" s="6"/>
      <c r="F304" s="6"/>
      <c r="G304" s="6"/>
      <c r="H304" s="6"/>
      <c r="I304" s="6"/>
      <c r="J304" s="224"/>
      <c r="K304" s="224"/>
      <c r="L304" s="6"/>
      <c r="M304" s="6"/>
      <c r="N304" s="6"/>
      <c r="O304" s="224"/>
      <c r="P304" s="6"/>
      <c r="Q304" s="6"/>
      <c r="R304" s="6"/>
      <c r="S304" s="6"/>
      <c r="T304" s="6"/>
      <c r="U304" s="6"/>
      <c r="V304" s="6"/>
      <c r="W304" s="6"/>
      <c r="X304" s="6"/>
      <c r="Y304" s="6"/>
      <c r="Z304" s="6"/>
    </row>
    <row r="305" spans="1:26" ht="14.4" hidden="1">
      <c r="A305" s="6"/>
      <c r="B305" s="6"/>
      <c r="C305" s="6"/>
      <c r="D305" s="6"/>
      <c r="E305" s="6"/>
      <c r="F305" s="6"/>
      <c r="G305" s="6"/>
      <c r="H305" s="6"/>
      <c r="I305" s="6"/>
      <c r="J305" s="224"/>
      <c r="K305" s="224"/>
      <c r="L305" s="6"/>
      <c r="M305" s="6"/>
      <c r="N305" s="6"/>
      <c r="O305" s="224"/>
      <c r="P305" s="6"/>
      <c r="Q305" s="6"/>
      <c r="R305" s="6"/>
      <c r="S305" s="6"/>
      <c r="T305" s="6"/>
      <c r="U305" s="6"/>
      <c r="V305" s="6"/>
      <c r="W305" s="6"/>
      <c r="X305" s="6"/>
      <c r="Y305" s="6"/>
      <c r="Z305" s="6"/>
    </row>
    <row r="306" spans="1:26" ht="14.4" hidden="1">
      <c r="A306" s="6"/>
      <c r="B306" s="6"/>
      <c r="C306" s="6"/>
      <c r="D306" s="6"/>
      <c r="E306" s="6"/>
      <c r="F306" s="6"/>
      <c r="G306" s="6"/>
      <c r="H306" s="6"/>
      <c r="I306" s="6"/>
      <c r="J306" s="224"/>
      <c r="K306" s="224"/>
      <c r="L306" s="6"/>
      <c r="M306" s="6"/>
      <c r="N306" s="6"/>
      <c r="O306" s="224"/>
      <c r="P306" s="6"/>
      <c r="Q306" s="6"/>
      <c r="R306" s="6"/>
      <c r="S306" s="6"/>
      <c r="T306" s="6"/>
      <c r="U306" s="6"/>
      <c r="V306" s="6"/>
      <c r="W306" s="6"/>
      <c r="X306" s="6"/>
      <c r="Y306" s="6"/>
      <c r="Z306" s="6"/>
    </row>
    <row r="307" spans="1:26" ht="14.4" hidden="1">
      <c r="A307" s="6"/>
      <c r="B307" s="6"/>
      <c r="C307" s="6"/>
      <c r="D307" s="6"/>
      <c r="E307" s="6"/>
      <c r="F307" s="6"/>
      <c r="G307" s="6"/>
      <c r="H307" s="6"/>
      <c r="I307" s="6"/>
      <c r="J307" s="224"/>
      <c r="K307" s="224"/>
      <c r="L307" s="6"/>
      <c r="M307" s="6"/>
      <c r="N307" s="6"/>
      <c r="O307" s="224"/>
      <c r="P307" s="6"/>
      <c r="Q307" s="6"/>
      <c r="R307" s="6"/>
      <c r="S307" s="6"/>
      <c r="T307" s="6"/>
      <c r="U307" s="6"/>
      <c r="V307" s="6"/>
      <c r="W307" s="6"/>
      <c r="X307" s="6"/>
      <c r="Y307" s="6"/>
      <c r="Z307" s="6"/>
    </row>
    <row r="308" spans="1:26" ht="14.4" hidden="1">
      <c r="A308" s="6"/>
      <c r="B308" s="6"/>
      <c r="C308" s="6"/>
      <c r="D308" s="6"/>
      <c r="E308" s="6"/>
      <c r="F308" s="6"/>
      <c r="G308" s="6"/>
      <c r="H308" s="6"/>
      <c r="I308" s="6"/>
      <c r="J308" s="224"/>
      <c r="K308" s="224"/>
      <c r="L308" s="6"/>
      <c r="M308" s="6"/>
      <c r="N308" s="6"/>
      <c r="O308" s="224"/>
      <c r="P308" s="6"/>
      <c r="Q308" s="6"/>
      <c r="R308" s="6"/>
      <c r="S308" s="6"/>
      <c r="T308" s="6"/>
      <c r="U308" s="6"/>
      <c r="V308" s="6"/>
      <c r="W308" s="6"/>
      <c r="X308" s="6"/>
      <c r="Y308" s="6"/>
      <c r="Z308" s="6"/>
    </row>
    <row r="309" spans="1:26" ht="14.4" hidden="1">
      <c r="A309" s="6"/>
      <c r="B309" s="6"/>
      <c r="C309" s="6"/>
      <c r="D309" s="6"/>
      <c r="E309" s="6"/>
      <c r="F309" s="6"/>
      <c r="G309" s="6"/>
      <c r="H309" s="6"/>
      <c r="I309" s="6"/>
      <c r="J309" s="224"/>
      <c r="K309" s="224"/>
      <c r="L309" s="6"/>
      <c r="M309" s="6"/>
      <c r="N309" s="6"/>
      <c r="O309" s="224"/>
      <c r="P309" s="6"/>
      <c r="Q309" s="6"/>
      <c r="R309" s="6"/>
      <c r="S309" s="6"/>
      <c r="T309" s="6"/>
      <c r="U309" s="6"/>
      <c r="V309" s="6"/>
      <c r="W309" s="6"/>
      <c r="X309" s="6"/>
      <c r="Y309" s="6"/>
      <c r="Z309" s="6"/>
    </row>
    <row r="310" spans="1:26" ht="14.4" hidden="1">
      <c r="A310" s="6"/>
      <c r="B310" s="6"/>
      <c r="C310" s="6"/>
      <c r="D310" s="6"/>
      <c r="E310" s="6"/>
      <c r="F310" s="6"/>
      <c r="G310" s="6"/>
      <c r="H310" s="6"/>
      <c r="I310" s="6"/>
      <c r="J310" s="224"/>
      <c r="K310" s="224"/>
      <c r="L310" s="6"/>
      <c r="M310" s="6"/>
      <c r="N310" s="6"/>
      <c r="O310" s="224"/>
      <c r="P310" s="6"/>
      <c r="Q310" s="6"/>
      <c r="R310" s="6"/>
      <c r="S310" s="6"/>
      <c r="T310" s="6"/>
      <c r="U310" s="6"/>
      <c r="V310" s="6"/>
      <c r="W310" s="6"/>
      <c r="X310" s="6"/>
      <c r="Y310" s="6"/>
      <c r="Z310" s="6"/>
    </row>
    <row r="311" spans="1:26" ht="14.4" hidden="1">
      <c r="A311" s="6"/>
      <c r="B311" s="6"/>
      <c r="C311" s="6"/>
      <c r="D311" s="6"/>
      <c r="E311" s="6"/>
      <c r="F311" s="6"/>
      <c r="G311" s="6"/>
      <c r="H311" s="6"/>
      <c r="I311" s="6"/>
      <c r="J311" s="224"/>
      <c r="K311" s="224"/>
      <c r="L311" s="6"/>
      <c r="M311" s="6"/>
      <c r="N311" s="6"/>
      <c r="O311" s="224"/>
      <c r="P311" s="6"/>
      <c r="Q311" s="6"/>
      <c r="R311" s="6"/>
      <c r="S311" s="6"/>
      <c r="T311" s="6"/>
      <c r="U311" s="6"/>
      <c r="V311" s="6"/>
      <c r="W311" s="6"/>
      <c r="X311" s="6"/>
      <c r="Y311" s="6"/>
      <c r="Z311" s="6"/>
    </row>
    <row r="312" spans="1:26" ht="14.4" hidden="1">
      <c r="A312" s="6"/>
      <c r="B312" s="6"/>
      <c r="C312" s="6"/>
      <c r="D312" s="6"/>
      <c r="E312" s="6"/>
      <c r="F312" s="6"/>
      <c r="G312" s="6"/>
      <c r="H312" s="6"/>
      <c r="I312" s="6"/>
      <c r="J312" s="224"/>
      <c r="K312" s="224"/>
      <c r="L312" s="6"/>
      <c r="M312" s="6"/>
      <c r="N312" s="6"/>
      <c r="O312" s="224"/>
      <c r="P312" s="6"/>
      <c r="Q312" s="6"/>
      <c r="R312" s="6"/>
      <c r="S312" s="6"/>
      <c r="T312" s="6"/>
      <c r="U312" s="6"/>
      <c r="V312" s="6"/>
      <c r="W312" s="6"/>
      <c r="X312" s="6"/>
      <c r="Y312" s="6"/>
      <c r="Z312" s="6"/>
    </row>
    <row r="313" spans="1:26" ht="14.4" hidden="1">
      <c r="A313" s="6"/>
      <c r="B313" s="6"/>
      <c r="C313" s="6"/>
      <c r="D313" s="6"/>
      <c r="E313" s="6"/>
      <c r="F313" s="6"/>
      <c r="G313" s="6"/>
      <c r="H313" s="6"/>
      <c r="I313" s="6"/>
      <c r="J313" s="224"/>
      <c r="K313" s="224"/>
      <c r="L313" s="6"/>
      <c r="M313" s="6"/>
      <c r="N313" s="6"/>
      <c r="O313" s="224"/>
      <c r="P313" s="6"/>
      <c r="Q313" s="6"/>
      <c r="R313" s="6"/>
      <c r="S313" s="6"/>
      <c r="T313" s="6"/>
      <c r="U313" s="6"/>
      <c r="V313" s="6"/>
      <c r="W313" s="6"/>
      <c r="X313" s="6"/>
      <c r="Y313" s="6"/>
      <c r="Z313" s="6"/>
    </row>
    <row r="314" spans="1:26" ht="14.4" hidden="1">
      <c r="A314" s="6"/>
      <c r="B314" s="6"/>
      <c r="C314" s="6"/>
      <c r="D314" s="6"/>
      <c r="E314" s="6"/>
      <c r="F314" s="6"/>
      <c r="G314" s="6"/>
      <c r="H314" s="6"/>
      <c r="I314" s="6"/>
      <c r="J314" s="224"/>
      <c r="K314" s="224"/>
      <c r="L314" s="6"/>
      <c r="M314" s="6"/>
      <c r="N314" s="6"/>
      <c r="O314" s="224"/>
      <c r="P314" s="6"/>
      <c r="Q314" s="6"/>
      <c r="R314" s="6"/>
      <c r="S314" s="6"/>
      <c r="T314" s="6"/>
      <c r="U314" s="6"/>
      <c r="V314" s="6"/>
      <c r="W314" s="6"/>
      <c r="X314" s="6"/>
      <c r="Y314" s="6"/>
      <c r="Z314" s="6"/>
    </row>
    <row r="315" spans="1:26" ht="14.4" hidden="1">
      <c r="A315" s="6"/>
      <c r="B315" s="6"/>
      <c r="C315" s="6"/>
      <c r="D315" s="6"/>
      <c r="E315" s="6"/>
      <c r="F315" s="6"/>
      <c r="G315" s="6"/>
      <c r="H315" s="6"/>
      <c r="I315" s="6"/>
      <c r="J315" s="224"/>
      <c r="K315" s="224"/>
      <c r="L315" s="6"/>
      <c r="M315" s="6"/>
      <c r="N315" s="6"/>
      <c r="O315" s="224"/>
      <c r="P315" s="6"/>
      <c r="Q315" s="6"/>
      <c r="R315" s="6"/>
      <c r="S315" s="6"/>
      <c r="T315" s="6"/>
      <c r="U315" s="6"/>
      <c r="V315" s="6"/>
      <c r="W315" s="6"/>
      <c r="X315" s="6"/>
      <c r="Y315" s="6"/>
      <c r="Z315" s="6"/>
    </row>
    <row r="316" spans="1:26" ht="14.4" hidden="1">
      <c r="A316" s="6"/>
      <c r="B316" s="6"/>
      <c r="C316" s="6"/>
      <c r="D316" s="6"/>
      <c r="E316" s="6"/>
      <c r="F316" s="6"/>
      <c r="G316" s="6"/>
      <c r="H316" s="6"/>
      <c r="I316" s="6"/>
      <c r="J316" s="224"/>
      <c r="K316" s="224"/>
      <c r="L316" s="6"/>
      <c r="M316" s="6"/>
      <c r="N316" s="6"/>
      <c r="O316" s="224"/>
      <c r="P316" s="6"/>
      <c r="Q316" s="6"/>
      <c r="R316" s="6"/>
      <c r="S316" s="6"/>
      <c r="T316" s="6"/>
      <c r="U316" s="6"/>
      <c r="V316" s="6"/>
      <c r="W316" s="6"/>
      <c r="X316" s="6"/>
      <c r="Y316" s="6"/>
      <c r="Z316" s="6"/>
    </row>
    <row r="317" spans="1:26" ht="14.4" hidden="1">
      <c r="A317" s="6"/>
      <c r="B317" s="6"/>
      <c r="C317" s="6"/>
      <c r="D317" s="6"/>
      <c r="E317" s="6"/>
      <c r="F317" s="6"/>
      <c r="G317" s="6"/>
      <c r="H317" s="6"/>
      <c r="I317" s="6"/>
      <c r="J317" s="224"/>
      <c r="K317" s="224"/>
      <c r="L317" s="6"/>
      <c r="M317" s="6"/>
      <c r="N317" s="6"/>
      <c r="O317" s="224"/>
      <c r="P317" s="6"/>
      <c r="Q317" s="6"/>
      <c r="R317" s="6"/>
      <c r="S317" s="6"/>
      <c r="T317" s="6"/>
      <c r="U317" s="6"/>
      <c r="V317" s="6"/>
      <c r="W317" s="6"/>
      <c r="X317" s="6"/>
      <c r="Y317" s="6"/>
      <c r="Z317" s="6"/>
    </row>
    <row r="318" spans="1:26" ht="14.4" hidden="1">
      <c r="A318" s="6"/>
      <c r="B318" s="6"/>
      <c r="C318" s="6"/>
      <c r="D318" s="6"/>
      <c r="E318" s="6"/>
      <c r="F318" s="6"/>
      <c r="G318" s="6"/>
      <c r="H318" s="6"/>
      <c r="I318" s="6"/>
      <c r="J318" s="224"/>
      <c r="K318" s="224"/>
      <c r="L318" s="6"/>
      <c r="M318" s="6"/>
      <c r="N318" s="6"/>
      <c r="O318" s="224"/>
      <c r="P318" s="6"/>
      <c r="Q318" s="6"/>
      <c r="R318" s="6"/>
      <c r="S318" s="6"/>
      <c r="T318" s="6"/>
      <c r="U318" s="6"/>
      <c r="V318" s="6"/>
      <c r="W318" s="6"/>
      <c r="X318" s="6"/>
      <c r="Y318" s="6"/>
      <c r="Z318" s="6"/>
    </row>
    <row r="319" spans="1:26" ht="14.4" hidden="1">
      <c r="A319" s="6"/>
      <c r="B319" s="6"/>
      <c r="C319" s="6"/>
      <c r="D319" s="6"/>
      <c r="E319" s="6"/>
      <c r="F319" s="6"/>
      <c r="G319" s="6"/>
      <c r="H319" s="6"/>
      <c r="I319" s="6"/>
      <c r="J319" s="224"/>
      <c r="K319" s="224"/>
      <c r="L319" s="6"/>
      <c r="M319" s="6"/>
      <c r="N319" s="6"/>
      <c r="O319" s="224"/>
      <c r="P319" s="6"/>
      <c r="Q319" s="6"/>
      <c r="R319" s="6"/>
      <c r="S319" s="6"/>
      <c r="T319" s="6"/>
      <c r="U319" s="6"/>
      <c r="V319" s="6"/>
      <c r="W319" s="6"/>
      <c r="X319" s="6"/>
      <c r="Y319" s="6"/>
      <c r="Z319" s="6"/>
    </row>
    <row r="320" spans="1:26" ht="14.4" hidden="1">
      <c r="A320" s="6"/>
      <c r="B320" s="6"/>
      <c r="C320" s="6"/>
      <c r="D320" s="6"/>
      <c r="E320" s="6"/>
      <c r="F320" s="6"/>
      <c r="G320" s="6"/>
      <c r="H320" s="6"/>
      <c r="I320" s="6"/>
      <c r="J320" s="224"/>
      <c r="K320" s="224"/>
      <c r="L320" s="6"/>
      <c r="M320" s="6"/>
      <c r="N320" s="6"/>
      <c r="O320" s="224"/>
      <c r="P320" s="6"/>
      <c r="Q320" s="6"/>
      <c r="R320" s="6"/>
      <c r="S320" s="6"/>
      <c r="T320" s="6"/>
      <c r="U320" s="6"/>
      <c r="V320" s="6"/>
      <c r="W320" s="6"/>
      <c r="X320" s="6"/>
      <c r="Y320" s="6"/>
      <c r="Z320" s="6"/>
    </row>
    <row r="321" spans="1:26" ht="14.4" hidden="1">
      <c r="A321" s="6"/>
      <c r="B321" s="6"/>
      <c r="C321" s="6"/>
      <c r="D321" s="6"/>
      <c r="E321" s="6"/>
      <c r="F321" s="6"/>
      <c r="G321" s="6"/>
      <c r="H321" s="6"/>
      <c r="I321" s="6"/>
      <c r="J321" s="224"/>
      <c r="K321" s="224"/>
      <c r="L321" s="6"/>
      <c r="M321" s="6"/>
      <c r="N321" s="6"/>
      <c r="O321" s="224"/>
      <c r="P321" s="6"/>
      <c r="Q321" s="6"/>
      <c r="R321" s="6"/>
      <c r="S321" s="6"/>
      <c r="T321" s="6"/>
      <c r="U321" s="6"/>
      <c r="V321" s="6"/>
      <c r="W321" s="6"/>
      <c r="X321" s="6"/>
      <c r="Y321" s="6"/>
      <c r="Z321" s="6"/>
    </row>
    <row r="322" spans="1:26" ht="14.4" hidden="1">
      <c r="A322" s="6"/>
      <c r="B322" s="6"/>
      <c r="C322" s="6"/>
      <c r="D322" s="6"/>
      <c r="E322" s="6"/>
      <c r="F322" s="6"/>
      <c r="G322" s="6"/>
      <c r="H322" s="6"/>
      <c r="I322" s="6"/>
      <c r="J322" s="224"/>
      <c r="K322" s="224"/>
      <c r="L322" s="6"/>
      <c r="M322" s="6"/>
      <c r="N322" s="6"/>
      <c r="O322" s="224"/>
      <c r="P322" s="6"/>
      <c r="Q322" s="6"/>
      <c r="R322" s="6"/>
      <c r="S322" s="6"/>
      <c r="T322" s="6"/>
      <c r="U322" s="6"/>
      <c r="V322" s="6"/>
      <c r="W322" s="6"/>
      <c r="X322" s="6"/>
      <c r="Y322" s="6"/>
      <c r="Z322" s="6"/>
    </row>
    <row r="323" spans="1:26" ht="14.4" hidden="1">
      <c r="A323" s="6"/>
      <c r="B323" s="6"/>
      <c r="C323" s="6"/>
      <c r="D323" s="6"/>
      <c r="E323" s="6"/>
      <c r="F323" s="6"/>
      <c r="G323" s="6"/>
      <c r="H323" s="6"/>
      <c r="I323" s="6"/>
      <c r="J323" s="224"/>
      <c r="K323" s="224"/>
      <c r="L323" s="6"/>
      <c r="M323" s="6"/>
      <c r="N323" s="6"/>
      <c r="O323" s="224"/>
      <c r="P323" s="6"/>
      <c r="Q323" s="6"/>
      <c r="R323" s="6"/>
      <c r="S323" s="6"/>
      <c r="T323" s="6"/>
      <c r="U323" s="6"/>
      <c r="V323" s="6"/>
      <c r="W323" s="6"/>
      <c r="X323" s="6"/>
      <c r="Y323" s="6"/>
      <c r="Z323" s="6"/>
    </row>
    <row r="324" spans="1:26" ht="14.4" hidden="1">
      <c r="A324" s="6"/>
      <c r="B324" s="6"/>
      <c r="C324" s="6"/>
      <c r="D324" s="6"/>
      <c r="E324" s="6"/>
      <c r="F324" s="6"/>
      <c r="G324" s="6"/>
      <c r="H324" s="6"/>
      <c r="I324" s="6"/>
      <c r="J324" s="224"/>
      <c r="K324" s="224"/>
      <c r="L324" s="6"/>
      <c r="M324" s="6"/>
      <c r="N324" s="6"/>
      <c r="O324" s="224"/>
      <c r="P324" s="6"/>
      <c r="Q324" s="6"/>
      <c r="R324" s="6"/>
      <c r="S324" s="6"/>
      <c r="T324" s="6"/>
      <c r="U324" s="6"/>
      <c r="V324" s="6"/>
      <c r="W324" s="6"/>
      <c r="X324" s="6"/>
      <c r="Y324" s="6"/>
      <c r="Z324" s="6"/>
    </row>
    <row r="325" spans="1:26" ht="14.4" hidden="1">
      <c r="A325" s="6"/>
      <c r="B325" s="6"/>
      <c r="C325" s="6"/>
      <c r="D325" s="6"/>
      <c r="E325" s="6"/>
      <c r="F325" s="6"/>
      <c r="G325" s="6"/>
      <c r="H325" s="6"/>
      <c r="I325" s="6"/>
      <c r="J325" s="224"/>
      <c r="K325" s="224"/>
      <c r="L325" s="6"/>
      <c r="M325" s="6"/>
      <c r="N325" s="6"/>
      <c r="O325" s="224"/>
      <c r="P325" s="6"/>
      <c r="Q325" s="6"/>
      <c r="R325" s="6"/>
      <c r="S325" s="6"/>
      <c r="T325" s="6"/>
      <c r="U325" s="6"/>
      <c r="V325" s="6"/>
      <c r="W325" s="6"/>
      <c r="X325" s="6"/>
      <c r="Y325" s="6"/>
      <c r="Z325" s="6"/>
    </row>
    <row r="326" spans="1:26" ht="14.4" hidden="1">
      <c r="A326" s="6"/>
      <c r="B326" s="6"/>
      <c r="C326" s="6"/>
      <c r="D326" s="6"/>
      <c r="E326" s="6"/>
      <c r="F326" s="6"/>
      <c r="G326" s="6"/>
      <c r="H326" s="6"/>
      <c r="I326" s="6"/>
      <c r="J326" s="224"/>
      <c r="K326" s="224"/>
      <c r="L326" s="6"/>
      <c r="M326" s="6"/>
      <c r="N326" s="6"/>
      <c r="O326" s="224"/>
      <c r="P326" s="6"/>
      <c r="Q326" s="6"/>
      <c r="R326" s="6"/>
      <c r="S326" s="6"/>
      <c r="T326" s="6"/>
      <c r="U326" s="6"/>
      <c r="V326" s="6"/>
      <c r="W326" s="6"/>
      <c r="X326" s="6"/>
      <c r="Y326" s="6"/>
      <c r="Z326" s="6"/>
    </row>
    <row r="327" spans="1:26" ht="14.4" hidden="1">
      <c r="A327" s="6"/>
      <c r="B327" s="6"/>
      <c r="C327" s="6"/>
      <c r="D327" s="6"/>
      <c r="E327" s="6"/>
      <c r="F327" s="6"/>
      <c r="G327" s="6"/>
      <c r="H327" s="6"/>
      <c r="I327" s="6"/>
      <c r="J327" s="224"/>
      <c r="K327" s="224"/>
      <c r="L327" s="6"/>
      <c r="M327" s="6"/>
      <c r="N327" s="6"/>
      <c r="O327" s="224"/>
      <c r="P327" s="6"/>
      <c r="Q327" s="6"/>
      <c r="R327" s="6"/>
      <c r="S327" s="6"/>
      <c r="T327" s="6"/>
      <c r="U327" s="6"/>
      <c r="V327" s="6"/>
      <c r="W327" s="6"/>
      <c r="X327" s="6"/>
      <c r="Y327" s="6"/>
      <c r="Z327" s="6"/>
    </row>
    <row r="328" spans="1:26" ht="14.4" hidden="1">
      <c r="A328" s="6"/>
      <c r="B328" s="6"/>
      <c r="C328" s="6"/>
      <c r="D328" s="6"/>
      <c r="E328" s="6"/>
      <c r="F328" s="6"/>
      <c r="G328" s="6"/>
      <c r="H328" s="6"/>
      <c r="I328" s="6"/>
      <c r="J328" s="224"/>
      <c r="K328" s="224"/>
      <c r="L328" s="6"/>
      <c r="M328" s="6"/>
      <c r="N328" s="6"/>
      <c r="O328" s="224"/>
      <c r="P328" s="6"/>
      <c r="Q328" s="6"/>
      <c r="R328" s="6"/>
      <c r="S328" s="6"/>
      <c r="T328" s="6"/>
      <c r="U328" s="6"/>
      <c r="V328" s="6"/>
      <c r="W328" s="6"/>
      <c r="X328" s="6"/>
      <c r="Y328" s="6"/>
      <c r="Z328" s="6"/>
    </row>
    <row r="329" spans="1:26" ht="14.4" hidden="1">
      <c r="A329" s="6"/>
      <c r="B329" s="6"/>
      <c r="C329" s="6"/>
      <c r="D329" s="6"/>
      <c r="E329" s="6"/>
      <c r="F329" s="6"/>
      <c r="G329" s="6"/>
      <c r="H329" s="6"/>
      <c r="I329" s="6"/>
      <c r="J329" s="224"/>
      <c r="K329" s="224"/>
      <c r="L329" s="6"/>
      <c r="M329" s="6"/>
      <c r="N329" s="6"/>
      <c r="O329" s="224"/>
      <c r="P329" s="6"/>
      <c r="Q329" s="6"/>
      <c r="R329" s="6"/>
      <c r="S329" s="6"/>
      <c r="T329" s="6"/>
      <c r="U329" s="6"/>
      <c r="V329" s="6"/>
      <c r="W329" s="6"/>
      <c r="X329" s="6"/>
      <c r="Y329" s="6"/>
      <c r="Z329" s="6"/>
    </row>
    <row r="330" spans="1:26" ht="14.4" hidden="1">
      <c r="A330" s="6"/>
      <c r="B330" s="6"/>
      <c r="C330" s="6"/>
      <c r="D330" s="6"/>
      <c r="E330" s="6"/>
      <c r="F330" s="6"/>
      <c r="G330" s="6"/>
      <c r="H330" s="6"/>
      <c r="I330" s="6"/>
      <c r="J330" s="224"/>
      <c r="K330" s="224"/>
      <c r="L330" s="6"/>
      <c r="M330" s="6"/>
      <c r="N330" s="6"/>
      <c r="O330" s="224"/>
      <c r="P330" s="6"/>
      <c r="Q330" s="6"/>
      <c r="R330" s="6"/>
      <c r="S330" s="6"/>
      <c r="T330" s="6"/>
      <c r="U330" s="6"/>
      <c r="V330" s="6"/>
      <c r="W330" s="6"/>
      <c r="X330" s="6"/>
      <c r="Y330" s="6"/>
      <c r="Z330" s="6"/>
    </row>
    <row r="331" spans="1:26" ht="14.4" hidden="1">
      <c r="A331" s="6"/>
      <c r="B331" s="6"/>
      <c r="C331" s="6"/>
      <c r="D331" s="6"/>
      <c r="E331" s="6"/>
      <c r="F331" s="6"/>
      <c r="G331" s="6"/>
      <c r="H331" s="6"/>
      <c r="I331" s="6"/>
      <c r="J331" s="224"/>
      <c r="K331" s="224"/>
      <c r="L331" s="6"/>
      <c r="M331" s="6"/>
      <c r="N331" s="6"/>
      <c r="O331" s="224"/>
      <c r="P331" s="6"/>
      <c r="Q331" s="6"/>
      <c r="R331" s="6"/>
      <c r="S331" s="6"/>
      <c r="T331" s="6"/>
      <c r="U331" s="6"/>
      <c r="V331" s="6"/>
      <c r="W331" s="6"/>
      <c r="X331" s="6"/>
      <c r="Y331" s="6"/>
      <c r="Z331" s="6"/>
    </row>
    <row r="332" spans="1:26" ht="14.4" hidden="1">
      <c r="A332" s="6"/>
      <c r="B332" s="6"/>
      <c r="C332" s="6"/>
      <c r="D332" s="6"/>
      <c r="E332" s="6"/>
      <c r="F332" s="6"/>
      <c r="G332" s="6"/>
      <c r="H332" s="6"/>
      <c r="I332" s="6"/>
      <c r="J332" s="224"/>
      <c r="K332" s="224"/>
      <c r="L332" s="6"/>
      <c r="M332" s="6"/>
      <c r="N332" s="6"/>
      <c r="O332" s="224"/>
      <c r="P332" s="6"/>
      <c r="Q332" s="6"/>
      <c r="R332" s="6"/>
      <c r="S332" s="6"/>
      <c r="T332" s="6"/>
      <c r="U332" s="6"/>
      <c r="V332" s="6"/>
      <c r="W332" s="6"/>
      <c r="X332" s="6"/>
      <c r="Y332" s="6"/>
      <c r="Z332" s="6"/>
    </row>
    <row r="333" spans="1:26" ht="14.4" hidden="1">
      <c r="A333" s="6"/>
      <c r="B333" s="6"/>
      <c r="C333" s="6"/>
      <c r="D333" s="6"/>
      <c r="E333" s="6"/>
      <c r="F333" s="6"/>
      <c r="G333" s="6"/>
      <c r="H333" s="6"/>
      <c r="I333" s="6"/>
      <c r="J333" s="224"/>
      <c r="K333" s="224"/>
      <c r="L333" s="6"/>
      <c r="M333" s="6"/>
      <c r="N333" s="6"/>
      <c r="O333" s="224"/>
      <c r="P333" s="6"/>
      <c r="Q333" s="6"/>
      <c r="R333" s="6"/>
      <c r="S333" s="6"/>
      <c r="T333" s="6"/>
      <c r="U333" s="6"/>
      <c r="V333" s="6"/>
      <c r="W333" s="6"/>
      <c r="X333" s="6"/>
      <c r="Y333" s="6"/>
      <c r="Z333" s="6"/>
    </row>
    <row r="334" spans="1:26" ht="14.4" hidden="1">
      <c r="A334" s="6"/>
      <c r="B334" s="6"/>
      <c r="C334" s="6"/>
      <c r="D334" s="6"/>
      <c r="E334" s="6"/>
      <c r="F334" s="6"/>
      <c r="G334" s="6"/>
      <c r="H334" s="6"/>
      <c r="I334" s="6"/>
      <c r="J334" s="224"/>
      <c r="K334" s="224"/>
      <c r="L334" s="6"/>
      <c r="M334" s="6"/>
      <c r="N334" s="6"/>
      <c r="O334" s="224"/>
      <c r="P334" s="6"/>
      <c r="Q334" s="6"/>
      <c r="R334" s="6"/>
      <c r="S334" s="6"/>
      <c r="T334" s="6"/>
      <c r="U334" s="6"/>
      <c r="V334" s="6"/>
      <c r="W334" s="6"/>
      <c r="X334" s="6"/>
      <c r="Y334" s="6"/>
      <c r="Z334" s="6"/>
    </row>
    <row r="335" spans="1:26" ht="14.4" hidden="1">
      <c r="A335" s="6"/>
      <c r="B335" s="6"/>
      <c r="C335" s="6"/>
      <c r="D335" s="6"/>
      <c r="E335" s="6"/>
      <c r="F335" s="6"/>
      <c r="G335" s="6"/>
      <c r="H335" s="6"/>
      <c r="I335" s="6"/>
      <c r="J335" s="224"/>
      <c r="K335" s="224"/>
      <c r="L335" s="6"/>
      <c r="M335" s="6"/>
      <c r="N335" s="6"/>
      <c r="O335" s="224"/>
      <c r="P335" s="6"/>
      <c r="Q335" s="6"/>
      <c r="R335" s="6"/>
      <c r="S335" s="6"/>
      <c r="T335" s="6"/>
      <c r="U335" s="6"/>
      <c r="V335" s="6"/>
      <c r="W335" s="6"/>
      <c r="X335" s="6"/>
      <c r="Y335" s="6"/>
      <c r="Z335" s="6"/>
    </row>
    <row r="336" spans="1:26" ht="14.4" hidden="1">
      <c r="A336" s="6"/>
      <c r="B336" s="6"/>
      <c r="C336" s="6"/>
      <c r="D336" s="6"/>
      <c r="E336" s="6"/>
      <c r="F336" s="6"/>
      <c r="G336" s="6"/>
      <c r="H336" s="6"/>
      <c r="I336" s="6"/>
      <c r="J336" s="224"/>
      <c r="K336" s="224"/>
      <c r="L336" s="6"/>
      <c r="M336" s="6"/>
      <c r="N336" s="6"/>
      <c r="O336" s="224"/>
      <c r="P336" s="6"/>
      <c r="Q336" s="6"/>
      <c r="R336" s="6"/>
      <c r="S336" s="6"/>
      <c r="T336" s="6"/>
      <c r="U336" s="6"/>
      <c r="V336" s="6"/>
      <c r="W336" s="6"/>
      <c r="X336" s="6"/>
      <c r="Y336" s="6"/>
      <c r="Z336" s="6"/>
    </row>
    <row r="337" spans="1:26" ht="14.4" hidden="1">
      <c r="A337" s="6"/>
      <c r="B337" s="6"/>
      <c r="C337" s="6"/>
      <c r="D337" s="6"/>
      <c r="E337" s="6"/>
      <c r="F337" s="6"/>
      <c r="G337" s="6"/>
      <c r="H337" s="6"/>
      <c r="I337" s="6"/>
      <c r="J337" s="224"/>
      <c r="K337" s="224"/>
      <c r="L337" s="6"/>
      <c r="M337" s="6"/>
      <c r="N337" s="6"/>
      <c r="O337" s="224"/>
      <c r="P337" s="6"/>
      <c r="Q337" s="6"/>
      <c r="R337" s="6"/>
      <c r="S337" s="6"/>
      <c r="T337" s="6"/>
      <c r="U337" s="6"/>
      <c r="V337" s="6"/>
      <c r="W337" s="6"/>
      <c r="X337" s="6"/>
      <c r="Y337" s="6"/>
      <c r="Z337" s="6"/>
    </row>
    <row r="338" spans="1:26" ht="14.4" hidden="1">
      <c r="A338" s="6"/>
      <c r="B338" s="6"/>
      <c r="C338" s="6"/>
      <c r="D338" s="6"/>
      <c r="E338" s="6"/>
      <c r="F338" s="6"/>
      <c r="G338" s="6"/>
      <c r="H338" s="6"/>
      <c r="I338" s="6"/>
      <c r="J338" s="224"/>
      <c r="K338" s="224"/>
      <c r="L338" s="6"/>
      <c r="M338" s="6"/>
      <c r="N338" s="6"/>
      <c r="O338" s="224"/>
      <c r="P338" s="6"/>
      <c r="Q338" s="6"/>
      <c r="R338" s="6"/>
      <c r="S338" s="6"/>
      <c r="T338" s="6"/>
      <c r="U338" s="6"/>
      <c r="V338" s="6"/>
      <c r="W338" s="6"/>
      <c r="X338" s="6"/>
      <c r="Y338" s="6"/>
      <c r="Z338" s="6"/>
    </row>
    <row r="339" spans="1:26" ht="14.4" hidden="1">
      <c r="A339" s="6"/>
      <c r="B339" s="6"/>
      <c r="C339" s="6"/>
      <c r="D339" s="6"/>
      <c r="E339" s="6"/>
      <c r="F339" s="6"/>
      <c r="G339" s="6"/>
      <c r="H339" s="6"/>
      <c r="I339" s="6"/>
      <c r="J339" s="224"/>
      <c r="K339" s="224"/>
      <c r="L339" s="6"/>
      <c r="M339" s="6"/>
      <c r="N339" s="6"/>
      <c r="O339" s="224"/>
      <c r="P339" s="6"/>
      <c r="Q339" s="6"/>
      <c r="R339" s="6"/>
      <c r="S339" s="6"/>
      <c r="T339" s="6"/>
      <c r="U339" s="6"/>
      <c r="V339" s="6"/>
      <c r="W339" s="6"/>
      <c r="X339" s="6"/>
      <c r="Y339" s="6"/>
      <c r="Z339" s="6"/>
    </row>
    <row r="340" spans="1:26" ht="14.4" hidden="1">
      <c r="A340" s="6"/>
      <c r="B340" s="6"/>
      <c r="C340" s="6"/>
      <c r="D340" s="6"/>
      <c r="E340" s="6"/>
      <c r="F340" s="6"/>
      <c r="G340" s="6"/>
      <c r="H340" s="6"/>
      <c r="I340" s="6"/>
      <c r="J340" s="224"/>
      <c r="K340" s="224"/>
      <c r="L340" s="6"/>
      <c r="M340" s="6"/>
      <c r="N340" s="6"/>
      <c r="O340" s="224"/>
      <c r="P340" s="6"/>
      <c r="Q340" s="6"/>
      <c r="R340" s="6"/>
      <c r="S340" s="6"/>
      <c r="T340" s="6"/>
      <c r="U340" s="6"/>
      <c r="V340" s="6"/>
      <c r="W340" s="6"/>
      <c r="X340" s="6"/>
      <c r="Y340" s="6"/>
      <c r="Z340" s="6"/>
    </row>
    <row r="341" spans="1:26" ht="14.4" hidden="1">
      <c r="A341" s="6"/>
      <c r="B341" s="6"/>
      <c r="C341" s="6"/>
      <c r="D341" s="6"/>
      <c r="E341" s="6"/>
      <c r="F341" s="6"/>
      <c r="G341" s="6"/>
      <c r="H341" s="6"/>
      <c r="I341" s="6"/>
      <c r="J341" s="224"/>
      <c r="K341" s="224"/>
      <c r="L341" s="6"/>
      <c r="M341" s="6"/>
      <c r="N341" s="6"/>
      <c r="O341" s="224"/>
      <c r="P341" s="6"/>
      <c r="Q341" s="6"/>
      <c r="R341" s="6"/>
      <c r="S341" s="6"/>
      <c r="T341" s="6"/>
      <c r="U341" s="6"/>
      <c r="V341" s="6"/>
      <c r="W341" s="6"/>
      <c r="X341" s="6"/>
      <c r="Y341" s="6"/>
      <c r="Z341" s="6"/>
    </row>
    <row r="342" spans="1:26" ht="14.4" hidden="1">
      <c r="A342" s="6"/>
      <c r="B342" s="6"/>
      <c r="C342" s="6"/>
      <c r="D342" s="6"/>
      <c r="E342" s="6"/>
      <c r="F342" s="6"/>
      <c r="G342" s="6"/>
      <c r="H342" s="6"/>
      <c r="I342" s="6"/>
      <c r="J342" s="224"/>
      <c r="K342" s="224"/>
      <c r="L342" s="6"/>
      <c r="M342" s="6"/>
      <c r="N342" s="6"/>
      <c r="O342" s="224"/>
      <c r="P342" s="6"/>
      <c r="Q342" s="6"/>
      <c r="R342" s="6"/>
      <c r="S342" s="6"/>
      <c r="T342" s="6"/>
      <c r="U342" s="6"/>
      <c r="V342" s="6"/>
      <c r="W342" s="6"/>
      <c r="X342" s="6"/>
      <c r="Y342" s="6"/>
      <c r="Z342" s="6"/>
    </row>
    <row r="343" spans="1:26" ht="14.4" hidden="1">
      <c r="A343" s="6"/>
      <c r="B343" s="6"/>
      <c r="C343" s="6"/>
      <c r="D343" s="6"/>
      <c r="E343" s="6"/>
      <c r="F343" s="6"/>
      <c r="G343" s="6"/>
      <c r="H343" s="6"/>
      <c r="I343" s="6"/>
      <c r="J343" s="224"/>
      <c r="K343" s="224"/>
      <c r="L343" s="6"/>
      <c r="M343" s="6"/>
      <c r="N343" s="6"/>
      <c r="O343" s="224"/>
      <c r="P343" s="6"/>
      <c r="Q343" s="6"/>
      <c r="R343" s="6"/>
      <c r="S343" s="6"/>
      <c r="T343" s="6"/>
      <c r="U343" s="6"/>
      <c r="V343" s="6"/>
      <c r="W343" s="6"/>
      <c r="X343" s="6"/>
      <c r="Y343" s="6"/>
      <c r="Z343" s="6"/>
    </row>
    <row r="344" spans="1:26" ht="14.4" hidden="1">
      <c r="A344" s="6"/>
      <c r="B344" s="6"/>
      <c r="C344" s="6"/>
      <c r="D344" s="6"/>
      <c r="E344" s="6"/>
      <c r="F344" s="6"/>
      <c r="G344" s="6"/>
      <c r="H344" s="6"/>
      <c r="I344" s="6"/>
      <c r="J344" s="224"/>
      <c r="K344" s="224"/>
      <c r="L344" s="6"/>
      <c r="M344" s="6"/>
      <c r="N344" s="6"/>
      <c r="O344" s="224"/>
      <c r="P344" s="6"/>
      <c r="Q344" s="6"/>
      <c r="R344" s="6"/>
      <c r="S344" s="6"/>
      <c r="T344" s="6"/>
      <c r="U344" s="6"/>
      <c r="V344" s="6"/>
      <c r="W344" s="6"/>
      <c r="X344" s="6"/>
      <c r="Y344" s="6"/>
      <c r="Z344" s="6"/>
    </row>
    <row r="345" spans="1:26" ht="14.4" hidden="1">
      <c r="A345" s="6"/>
      <c r="B345" s="6"/>
      <c r="C345" s="6"/>
      <c r="D345" s="6"/>
      <c r="E345" s="6"/>
      <c r="F345" s="6"/>
      <c r="G345" s="6"/>
      <c r="H345" s="6"/>
      <c r="I345" s="6"/>
      <c r="J345" s="224"/>
      <c r="K345" s="224"/>
      <c r="L345" s="6"/>
      <c r="M345" s="6"/>
      <c r="N345" s="6"/>
      <c r="O345" s="224"/>
      <c r="P345" s="6"/>
      <c r="Q345" s="6"/>
      <c r="R345" s="6"/>
      <c r="S345" s="6"/>
      <c r="T345" s="6"/>
      <c r="U345" s="6"/>
      <c r="V345" s="6"/>
      <c r="W345" s="6"/>
      <c r="X345" s="6"/>
      <c r="Y345" s="6"/>
      <c r="Z345" s="6"/>
    </row>
    <row r="346" spans="1:26" ht="14.4" hidden="1">
      <c r="A346" s="6"/>
      <c r="B346" s="6"/>
      <c r="C346" s="6"/>
      <c r="D346" s="6"/>
      <c r="E346" s="6"/>
      <c r="F346" s="6"/>
      <c r="G346" s="6"/>
      <c r="H346" s="6"/>
      <c r="I346" s="6"/>
      <c r="J346" s="224"/>
      <c r="K346" s="224"/>
      <c r="L346" s="6"/>
      <c r="M346" s="6"/>
      <c r="N346" s="6"/>
      <c r="O346" s="224"/>
      <c r="P346" s="6"/>
      <c r="Q346" s="6"/>
      <c r="R346" s="6"/>
      <c r="S346" s="6"/>
      <c r="T346" s="6"/>
      <c r="U346" s="6"/>
      <c r="V346" s="6"/>
      <c r="W346" s="6"/>
      <c r="X346" s="6"/>
      <c r="Y346" s="6"/>
      <c r="Z346" s="6"/>
    </row>
    <row r="347" spans="1:26" ht="14.4" hidden="1">
      <c r="A347" s="6"/>
      <c r="B347" s="6"/>
      <c r="C347" s="6"/>
      <c r="D347" s="6"/>
      <c r="E347" s="6"/>
      <c r="F347" s="6"/>
      <c r="G347" s="6"/>
      <c r="H347" s="6"/>
      <c r="I347" s="6"/>
      <c r="J347" s="224"/>
      <c r="K347" s="224"/>
      <c r="L347" s="6"/>
      <c r="M347" s="6"/>
      <c r="N347" s="6"/>
      <c r="O347" s="224"/>
      <c r="P347" s="6"/>
      <c r="Q347" s="6"/>
      <c r="R347" s="6"/>
      <c r="S347" s="6"/>
      <c r="T347" s="6"/>
      <c r="U347" s="6"/>
      <c r="V347" s="6"/>
      <c r="W347" s="6"/>
      <c r="X347" s="6"/>
      <c r="Y347" s="6"/>
      <c r="Z347" s="6"/>
    </row>
    <row r="348" spans="1:26" ht="14.4" hidden="1">
      <c r="A348" s="6"/>
      <c r="B348" s="6"/>
      <c r="C348" s="6"/>
      <c r="D348" s="6"/>
      <c r="E348" s="6"/>
      <c r="F348" s="6"/>
      <c r="G348" s="6"/>
      <c r="H348" s="6"/>
      <c r="I348" s="6"/>
      <c r="J348" s="224"/>
      <c r="K348" s="224"/>
      <c r="L348" s="6"/>
      <c r="M348" s="6"/>
      <c r="N348" s="6"/>
      <c r="O348" s="224"/>
      <c r="P348" s="6"/>
      <c r="Q348" s="6"/>
      <c r="R348" s="6"/>
      <c r="S348" s="6"/>
      <c r="T348" s="6"/>
      <c r="U348" s="6"/>
      <c r="V348" s="6"/>
      <c r="W348" s="6"/>
      <c r="X348" s="6"/>
      <c r="Y348" s="6"/>
      <c r="Z348" s="6"/>
    </row>
    <row r="349" spans="1:26" ht="14.4" hidden="1">
      <c r="A349" s="6"/>
      <c r="B349" s="6"/>
      <c r="C349" s="6"/>
      <c r="D349" s="6"/>
      <c r="E349" s="6"/>
      <c r="F349" s="6"/>
      <c r="G349" s="6"/>
      <c r="H349" s="6"/>
      <c r="I349" s="6"/>
      <c r="J349" s="224"/>
      <c r="K349" s="224"/>
      <c r="L349" s="6"/>
      <c r="M349" s="6"/>
      <c r="N349" s="6"/>
      <c r="O349" s="224"/>
      <c r="P349" s="6"/>
      <c r="Q349" s="6"/>
      <c r="R349" s="6"/>
      <c r="S349" s="6"/>
      <c r="T349" s="6"/>
      <c r="U349" s="6"/>
      <c r="V349" s="6"/>
      <c r="W349" s="6"/>
      <c r="X349" s="6"/>
      <c r="Y349" s="6"/>
      <c r="Z349" s="6"/>
    </row>
    <row r="350" spans="1:26" ht="14.4" hidden="1">
      <c r="A350" s="6"/>
      <c r="B350" s="6"/>
      <c r="C350" s="6"/>
      <c r="D350" s="6"/>
      <c r="E350" s="6"/>
      <c r="F350" s="6"/>
      <c r="G350" s="6"/>
      <c r="H350" s="6"/>
      <c r="I350" s="6"/>
      <c r="J350" s="224"/>
      <c r="K350" s="224"/>
      <c r="L350" s="6"/>
      <c r="M350" s="6"/>
      <c r="N350" s="6"/>
      <c r="O350" s="224"/>
      <c r="P350" s="6"/>
      <c r="Q350" s="6"/>
      <c r="R350" s="6"/>
      <c r="S350" s="6"/>
      <c r="T350" s="6"/>
      <c r="U350" s="6"/>
      <c r="V350" s="6"/>
      <c r="W350" s="6"/>
      <c r="X350" s="6"/>
      <c r="Y350" s="6"/>
      <c r="Z350" s="6"/>
    </row>
    <row r="351" spans="1:26" ht="14.4" hidden="1">
      <c r="A351" s="6"/>
      <c r="B351" s="6"/>
      <c r="C351" s="6"/>
      <c r="D351" s="6"/>
      <c r="E351" s="6"/>
      <c r="F351" s="6"/>
      <c r="G351" s="6"/>
      <c r="H351" s="6"/>
      <c r="I351" s="6"/>
      <c r="J351" s="224"/>
      <c r="K351" s="224"/>
      <c r="L351" s="6"/>
      <c r="M351" s="6"/>
      <c r="N351" s="6"/>
      <c r="O351" s="224"/>
      <c r="P351" s="6"/>
      <c r="Q351" s="6"/>
      <c r="R351" s="6"/>
      <c r="S351" s="6"/>
      <c r="T351" s="6"/>
      <c r="U351" s="6"/>
      <c r="V351" s="6"/>
      <c r="W351" s="6"/>
      <c r="X351" s="6"/>
      <c r="Y351" s="6"/>
      <c r="Z351" s="6"/>
    </row>
    <row r="352" spans="1:26" ht="14.4" hidden="1">
      <c r="A352" s="6"/>
      <c r="B352" s="6"/>
      <c r="C352" s="6"/>
      <c r="D352" s="6"/>
      <c r="E352" s="6"/>
      <c r="F352" s="6"/>
      <c r="G352" s="6"/>
      <c r="H352" s="6"/>
      <c r="I352" s="6"/>
      <c r="J352" s="224"/>
      <c r="K352" s="224"/>
      <c r="L352" s="6"/>
      <c r="M352" s="6"/>
      <c r="N352" s="6"/>
      <c r="O352" s="224"/>
      <c r="P352" s="6"/>
      <c r="Q352" s="6"/>
      <c r="R352" s="6"/>
      <c r="S352" s="6"/>
      <c r="T352" s="6"/>
      <c r="U352" s="6"/>
      <c r="V352" s="6"/>
      <c r="W352" s="6"/>
      <c r="X352" s="6"/>
      <c r="Y352" s="6"/>
      <c r="Z352" s="6"/>
    </row>
    <row r="353" spans="1:26" ht="14.4" hidden="1">
      <c r="A353" s="6"/>
      <c r="B353" s="6"/>
      <c r="C353" s="6"/>
      <c r="D353" s="6"/>
      <c r="E353" s="6"/>
      <c r="F353" s="6"/>
      <c r="G353" s="6"/>
      <c r="H353" s="6"/>
      <c r="I353" s="6"/>
      <c r="J353" s="224"/>
      <c r="K353" s="224"/>
      <c r="L353" s="6"/>
      <c r="M353" s="6"/>
      <c r="N353" s="6"/>
      <c r="O353" s="224"/>
      <c r="P353" s="6"/>
      <c r="Q353" s="6"/>
      <c r="R353" s="6"/>
      <c r="S353" s="6"/>
      <c r="T353" s="6"/>
      <c r="U353" s="6"/>
      <c r="V353" s="6"/>
      <c r="W353" s="6"/>
      <c r="X353" s="6"/>
      <c r="Y353" s="6"/>
      <c r="Z353" s="6"/>
    </row>
    <row r="354" spans="1:26" ht="14.4" hidden="1">
      <c r="A354" s="6"/>
      <c r="B354" s="6"/>
      <c r="C354" s="6"/>
      <c r="D354" s="6"/>
      <c r="E354" s="6"/>
      <c r="F354" s="6"/>
      <c r="G354" s="6"/>
      <c r="H354" s="6"/>
      <c r="I354" s="6"/>
      <c r="J354" s="224"/>
      <c r="K354" s="224"/>
      <c r="L354" s="6"/>
      <c r="M354" s="6"/>
      <c r="N354" s="6"/>
      <c r="O354" s="224"/>
      <c r="P354" s="6"/>
      <c r="Q354" s="6"/>
      <c r="R354" s="6"/>
      <c r="S354" s="6"/>
      <c r="T354" s="6"/>
      <c r="U354" s="6"/>
      <c r="V354" s="6"/>
      <c r="W354" s="6"/>
      <c r="X354" s="6"/>
      <c r="Y354" s="6"/>
      <c r="Z354" s="6"/>
    </row>
    <row r="355" spans="1:26" ht="14.4" hidden="1">
      <c r="A355" s="6"/>
      <c r="B355" s="6"/>
      <c r="C355" s="6"/>
      <c r="D355" s="6"/>
      <c r="E355" s="6"/>
      <c r="F355" s="6"/>
      <c r="G355" s="6"/>
      <c r="H355" s="6"/>
      <c r="I355" s="6"/>
      <c r="J355" s="224"/>
      <c r="K355" s="224"/>
      <c r="L355" s="6"/>
      <c r="M355" s="6"/>
      <c r="N355" s="6"/>
      <c r="O355" s="224"/>
      <c r="P355" s="6"/>
      <c r="Q355" s="6"/>
      <c r="R355" s="6"/>
      <c r="S355" s="6"/>
      <c r="T355" s="6"/>
      <c r="U355" s="6"/>
      <c r="V355" s="6"/>
      <c r="W355" s="6"/>
      <c r="X355" s="6"/>
      <c r="Y355" s="6"/>
      <c r="Z355" s="6"/>
    </row>
    <row r="356" spans="1:26" ht="14.4" hidden="1">
      <c r="A356" s="6"/>
      <c r="B356" s="6"/>
      <c r="C356" s="6"/>
      <c r="D356" s="6"/>
      <c r="E356" s="6"/>
      <c r="F356" s="6"/>
      <c r="G356" s="6"/>
      <c r="H356" s="6"/>
      <c r="I356" s="6"/>
      <c r="J356" s="224"/>
      <c r="K356" s="224"/>
      <c r="L356" s="6"/>
      <c r="M356" s="6"/>
      <c r="N356" s="6"/>
      <c r="O356" s="224"/>
      <c r="P356" s="6"/>
      <c r="Q356" s="6"/>
      <c r="R356" s="6"/>
      <c r="S356" s="6"/>
      <c r="T356" s="6"/>
      <c r="U356" s="6"/>
      <c r="V356" s="6"/>
      <c r="W356" s="6"/>
      <c r="X356" s="6"/>
      <c r="Y356" s="6"/>
      <c r="Z356" s="6"/>
    </row>
    <row r="357" spans="1:26" ht="14.4" hidden="1">
      <c r="A357" s="6"/>
      <c r="B357" s="6"/>
      <c r="C357" s="6"/>
      <c r="D357" s="6"/>
      <c r="E357" s="6"/>
      <c r="F357" s="6"/>
      <c r="G357" s="6"/>
      <c r="H357" s="6"/>
      <c r="I357" s="6"/>
      <c r="J357" s="224"/>
      <c r="K357" s="224"/>
      <c r="L357" s="6"/>
      <c r="M357" s="6"/>
      <c r="N357" s="6"/>
      <c r="O357" s="224"/>
      <c r="P357" s="6"/>
      <c r="Q357" s="6"/>
      <c r="R357" s="6"/>
      <c r="S357" s="6"/>
      <c r="T357" s="6"/>
      <c r="U357" s="6"/>
      <c r="V357" s="6"/>
      <c r="W357" s="6"/>
      <c r="X357" s="6"/>
      <c r="Y357" s="6"/>
      <c r="Z357" s="6"/>
    </row>
    <row r="358" spans="1:26" ht="14.4" hidden="1">
      <c r="A358" s="6"/>
      <c r="B358" s="6"/>
      <c r="C358" s="6"/>
      <c r="D358" s="6"/>
      <c r="E358" s="6"/>
      <c r="F358" s="6"/>
      <c r="G358" s="6"/>
      <c r="H358" s="6"/>
      <c r="I358" s="6"/>
      <c r="J358" s="224"/>
      <c r="K358" s="224"/>
      <c r="L358" s="6"/>
      <c r="M358" s="6"/>
      <c r="N358" s="6"/>
      <c r="O358" s="224"/>
      <c r="P358" s="6"/>
      <c r="Q358" s="6"/>
      <c r="R358" s="6"/>
      <c r="S358" s="6"/>
      <c r="T358" s="6"/>
      <c r="U358" s="6"/>
      <c r="V358" s="6"/>
      <c r="W358" s="6"/>
      <c r="X358" s="6"/>
      <c r="Y358" s="6"/>
      <c r="Z358" s="6"/>
    </row>
    <row r="359" spans="1:26" ht="14.4" hidden="1">
      <c r="A359" s="6"/>
      <c r="B359" s="6"/>
      <c r="C359" s="6"/>
      <c r="D359" s="6"/>
      <c r="E359" s="6"/>
      <c r="F359" s="6"/>
      <c r="G359" s="6"/>
      <c r="H359" s="6"/>
      <c r="I359" s="6"/>
      <c r="J359" s="224"/>
      <c r="K359" s="224"/>
      <c r="L359" s="6"/>
      <c r="M359" s="6"/>
      <c r="N359" s="6"/>
      <c r="O359" s="224"/>
      <c r="P359" s="6"/>
      <c r="Q359" s="6"/>
      <c r="R359" s="6"/>
      <c r="S359" s="6"/>
      <c r="T359" s="6"/>
      <c r="U359" s="6"/>
      <c r="V359" s="6"/>
      <c r="W359" s="6"/>
      <c r="X359" s="6"/>
      <c r="Y359" s="6"/>
      <c r="Z359" s="6"/>
    </row>
    <row r="360" spans="1:26" ht="14.4" hidden="1">
      <c r="A360" s="6"/>
      <c r="B360" s="6"/>
      <c r="C360" s="6"/>
      <c r="D360" s="6"/>
      <c r="E360" s="6"/>
      <c r="F360" s="6"/>
      <c r="G360" s="6"/>
      <c r="H360" s="6"/>
      <c r="I360" s="6"/>
      <c r="J360" s="224"/>
      <c r="K360" s="224"/>
      <c r="L360" s="6"/>
      <c r="M360" s="6"/>
      <c r="N360" s="6"/>
      <c r="O360" s="224"/>
      <c r="P360" s="6"/>
      <c r="Q360" s="6"/>
      <c r="R360" s="6"/>
      <c r="S360" s="6"/>
      <c r="T360" s="6"/>
      <c r="U360" s="6"/>
      <c r="V360" s="6"/>
      <c r="W360" s="6"/>
      <c r="X360" s="6"/>
      <c r="Y360" s="6"/>
      <c r="Z360" s="6"/>
    </row>
    <row r="361" spans="1:26" ht="14.4" hidden="1">
      <c r="A361" s="6"/>
      <c r="B361" s="6"/>
      <c r="C361" s="6"/>
      <c r="D361" s="6"/>
      <c r="E361" s="6"/>
      <c r="F361" s="6"/>
      <c r="G361" s="6"/>
      <c r="H361" s="6"/>
      <c r="I361" s="6"/>
      <c r="J361" s="224"/>
      <c r="K361" s="224"/>
      <c r="L361" s="6"/>
      <c r="M361" s="6"/>
      <c r="N361" s="6"/>
      <c r="O361" s="224"/>
      <c r="P361" s="6"/>
      <c r="Q361" s="6"/>
      <c r="R361" s="6"/>
      <c r="S361" s="6"/>
      <c r="T361" s="6"/>
      <c r="U361" s="6"/>
      <c r="V361" s="6"/>
      <c r="W361" s="6"/>
      <c r="X361" s="6"/>
      <c r="Y361" s="6"/>
      <c r="Z361" s="6"/>
    </row>
    <row r="362" spans="1:26" ht="14.4" hidden="1">
      <c r="A362" s="6"/>
      <c r="B362" s="6"/>
      <c r="C362" s="6"/>
      <c r="D362" s="6"/>
      <c r="E362" s="6"/>
      <c r="F362" s="6"/>
      <c r="G362" s="6"/>
      <c r="H362" s="6"/>
      <c r="I362" s="6"/>
      <c r="J362" s="224"/>
      <c r="K362" s="224"/>
      <c r="L362" s="6"/>
      <c r="M362" s="6"/>
      <c r="N362" s="6"/>
      <c r="O362" s="224"/>
      <c r="P362" s="6"/>
      <c r="Q362" s="6"/>
      <c r="R362" s="6"/>
      <c r="S362" s="6"/>
      <c r="T362" s="6"/>
      <c r="U362" s="6"/>
      <c r="V362" s="6"/>
      <c r="W362" s="6"/>
      <c r="X362" s="6"/>
      <c r="Y362" s="6"/>
      <c r="Z362" s="6"/>
    </row>
    <row r="363" spans="1:26" ht="14.4" hidden="1">
      <c r="A363" s="6"/>
      <c r="B363" s="6"/>
      <c r="C363" s="6"/>
      <c r="D363" s="6"/>
      <c r="E363" s="6"/>
      <c r="F363" s="6"/>
      <c r="G363" s="6"/>
      <c r="H363" s="6"/>
      <c r="I363" s="6"/>
      <c r="J363" s="224"/>
      <c r="K363" s="224"/>
      <c r="L363" s="6"/>
      <c r="M363" s="6"/>
      <c r="N363" s="6"/>
      <c r="O363" s="224"/>
      <c r="P363" s="6"/>
      <c r="Q363" s="6"/>
      <c r="R363" s="6"/>
      <c r="S363" s="6"/>
      <c r="T363" s="6"/>
      <c r="U363" s="6"/>
      <c r="V363" s="6"/>
      <c r="W363" s="6"/>
      <c r="X363" s="6"/>
      <c r="Y363" s="6"/>
      <c r="Z363" s="6"/>
    </row>
    <row r="364" spans="1:26" ht="14.4" hidden="1">
      <c r="A364" s="6"/>
      <c r="B364" s="6"/>
      <c r="C364" s="6"/>
      <c r="D364" s="6"/>
      <c r="E364" s="6"/>
      <c r="F364" s="6"/>
      <c r="G364" s="6"/>
      <c r="H364" s="6"/>
      <c r="I364" s="6"/>
      <c r="J364" s="224"/>
      <c r="K364" s="224"/>
      <c r="L364" s="6"/>
      <c r="M364" s="6"/>
      <c r="N364" s="6"/>
      <c r="O364" s="224"/>
      <c r="P364" s="6"/>
      <c r="Q364" s="6"/>
      <c r="R364" s="6"/>
      <c r="S364" s="6"/>
      <c r="T364" s="6"/>
      <c r="U364" s="6"/>
      <c r="V364" s="6"/>
      <c r="W364" s="6"/>
      <c r="X364" s="6"/>
      <c r="Y364" s="6"/>
      <c r="Z364" s="6"/>
    </row>
    <row r="365" spans="1:26" ht="14.4" hidden="1">
      <c r="A365" s="6"/>
      <c r="B365" s="6"/>
      <c r="C365" s="6"/>
      <c r="D365" s="6"/>
      <c r="E365" s="6"/>
      <c r="F365" s="6"/>
      <c r="G365" s="6"/>
      <c r="H365" s="6"/>
      <c r="I365" s="6"/>
      <c r="J365" s="224"/>
      <c r="K365" s="224"/>
      <c r="L365" s="6"/>
      <c r="M365" s="6"/>
      <c r="N365" s="6"/>
      <c r="O365" s="224"/>
      <c r="P365" s="6"/>
      <c r="Q365" s="6"/>
      <c r="R365" s="6"/>
      <c r="S365" s="6"/>
      <c r="T365" s="6"/>
      <c r="U365" s="6"/>
      <c r="V365" s="6"/>
      <c r="W365" s="6"/>
      <c r="X365" s="6"/>
      <c r="Y365" s="6"/>
      <c r="Z365" s="6"/>
    </row>
    <row r="366" spans="1:26" ht="14.4" hidden="1">
      <c r="A366" s="6"/>
      <c r="B366" s="6"/>
      <c r="C366" s="6"/>
      <c r="D366" s="6"/>
      <c r="E366" s="6"/>
      <c r="F366" s="6"/>
      <c r="G366" s="6"/>
      <c r="H366" s="6"/>
      <c r="I366" s="6"/>
      <c r="J366" s="224"/>
      <c r="K366" s="224"/>
      <c r="L366" s="6"/>
      <c r="M366" s="6"/>
      <c r="N366" s="6"/>
      <c r="O366" s="224"/>
      <c r="P366" s="6"/>
      <c r="Q366" s="6"/>
      <c r="R366" s="6"/>
      <c r="S366" s="6"/>
      <c r="T366" s="6"/>
      <c r="U366" s="6"/>
      <c r="V366" s="6"/>
      <c r="W366" s="6"/>
      <c r="X366" s="6"/>
      <c r="Y366" s="6"/>
      <c r="Z366" s="6"/>
    </row>
    <row r="367" spans="1:26" ht="14.4" hidden="1">
      <c r="A367" s="6"/>
      <c r="B367" s="6"/>
      <c r="C367" s="6"/>
      <c r="D367" s="6"/>
      <c r="E367" s="6"/>
      <c r="F367" s="6"/>
      <c r="G367" s="6"/>
      <c r="H367" s="6"/>
      <c r="I367" s="6"/>
      <c r="J367" s="224"/>
      <c r="K367" s="224"/>
      <c r="L367" s="6"/>
      <c r="M367" s="6"/>
      <c r="N367" s="6"/>
      <c r="O367" s="224"/>
      <c r="P367" s="6"/>
      <c r="Q367" s="6"/>
      <c r="R367" s="6"/>
      <c r="S367" s="6"/>
      <c r="T367" s="6"/>
      <c r="U367" s="6"/>
      <c r="V367" s="6"/>
      <c r="W367" s="6"/>
      <c r="X367" s="6"/>
      <c r="Y367" s="6"/>
      <c r="Z367" s="6"/>
    </row>
    <row r="368" spans="1:26" ht="14.4" hidden="1">
      <c r="A368" s="6"/>
      <c r="B368" s="6"/>
      <c r="C368" s="6"/>
      <c r="D368" s="6"/>
      <c r="E368" s="6"/>
      <c r="F368" s="6"/>
      <c r="G368" s="6"/>
      <c r="H368" s="6"/>
      <c r="I368" s="6"/>
      <c r="J368" s="224"/>
      <c r="K368" s="224"/>
      <c r="L368" s="6"/>
      <c r="M368" s="6"/>
      <c r="N368" s="6"/>
      <c r="O368" s="224"/>
      <c r="P368" s="6"/>
      <c r="Q368" s="6"/>
      <c r="R368" s="6"/>
      <c r="S368" s="6"/>
      <c r="T368" s="6"/>
      <c r="U368" s="6"/>
      <c r="V368" s="6"/>
      <c r="W368" s="6"/>
      <c r="X368" s="6"/>
      <c r="Y368" s="6"/>
      <c r="Z368" s="6"/>
    </row>
    <row r="369" spans="1:26" ht="14.4" hidden="1">
      <c r="A369" s="6"/>
      <c r="B369" s="6"/>
      <c r="C369" s="6"/>
      <c r="D369" s="6"/>
      <c r="E369" s="6"/>
      <c r="F369" s="6"/>
      <c r="G369" s="6"/>
      <c r="H369" s="6"/>
      <c r="I369" s="6"/>
      <c r="J369" s="224"/>
      <c r="K369" s="224"/>
      <c r="L369" s="6"/>
      <c r="M369" s="6"/>
      <c r="N369" s="6"/>
      <c r="O369" s="224"/>
      <c r="P369" s="6"/>
      <c r="Q369" s="6"/>
      <c r="R369" s="6"/>
      <c r="S369" s="6"/>
      <c r="T369" s="6"/>
      <c r="U369" s="6"/>
      <c r="V369" s="6"/>
      <c r="W369" s="6"/>
      <c r="X369" s="6"/>
      <c r="Y369" s="6"/>
      <c r="Z369" s="6"/>
    </row>
    <row r="370" spans="1:26" ht="14.4" hidden="1">
      <c r="A370" s="6"/>
      <c r="B370" s="6"/>
      <c r="C370" s="6"/>
      <c r="D370" s="6"/>
      <c r="E370" s="6"/>
      <c r="F370" s="6"/>
      <c r="G370" s="6"/>
      <c r="H370" s="6"/>
      <c r="I370" s="6"/>
      <c r="J370" s="224"/>
      <c r="K370" s="224"/>
      <c r="L370" s="6"/>
      <c r="M370" s="6"/>
      <c r="N370" s="6"/>
      <c r="O370" s="224"/>
      <c r="P370" s="6"/>
      <c r="Q370" s="6"/>
      <c r="R370" s="6"/>
      <c r="S370" s="6"/>
      <c r="T370" s="6"/>
      <c r="U370" s="6"/>
      <c r="V370" s="6"/>
      <c r="W370" s="6"/>
      <c r="X370" s="6"/>
      <c r="Y370" s="6"/>
      <c r="Z370" s="6"/>
    </row>
    <row r="371" spans="1:26" ht="14.4" hidden="1">
      <c r="A371" s="6"/>
      <c r="B371" s="6"/>
      <c r="C371" s="6"/>
      <c r="D371" s="6"/>
      <c r="E371" s="6"/>
      <c r="F371" s="6"/>
      <c r="G371" s="6"/>
      <c r="H371" s="6"/>
      <c r="I371" s="6"/>
      <c r="J371" s="224"/>
      <c r="K371" s="224"/>
      <c r="L371" s="6"/>
      <c r="M371" s="6"/>
      <c r="N371" s="6"/>
      <c r="O371" s="224"/>
      <c r="P371" s="6"/>
      <c r="Q371" s="6"/>
      <c r="R371" s="6"/>
      <c r="S371" s="6"/>
      <c r="T371" s="6"/>
      <c r="U371" s="6"/>
      <c r="V371" s="6"/>
      <c r="W371" s="6"/>
      <c r="X371" s="6"/>
      <c r="Y371" s="6"/>
      <c r="Z371" s="6"/>
    </row>
    <row r="372" spans="1:26" ht="14.4" hidden="1">
      <c r="A372" s="6"/>
      <c r="B372" s="6"/>
      <c r="C372" s="6"/>
      <c r="D372" s="6"/>
      <c r="E372" s="6"/>
      <c r="F372" s="6"/>
      <c r="G372" s="6"/>
      <c r="H372" s="6"/>
      <c r="I372" s="6"/>
      <c r="J372" s="224"/>
      <c r="K372" s="224"/>
      <c r="L372" s="6"/>
      <c r="M372" s="6"/>
      <c r="N372" s="6"/>
      <c r="O372" s="224"/>
      <c r="P372" s="6"/>
      <c r="Q372" s="6"/>
      <c r="R372" s="6"/>
      <c r="S372" s="6"/>
      <c r="T372" s="6"/>
      <c r="U372" s="6"/>
      <c r="V372" s="6"/>
      <c r="W372" s="6"/>
      <c r="X372" s="6"/>
      <c r="Y372" s="6"/>
      <c r="Z372" s="6"/>
    </row>
    <row r="373" spans="1:26" ht="14.4" hidden="1">
      <c r="A373" s="6"/>
      <c r="B373" s="6"/>
      <c r="C373" s="6"/>
      <c r="D373" s="6"/>
      <c r="E373" s="6"/>
      <c r="F373" s="6"/>
      <c r="G373" s="6"/>
      <c r="H373" s="6"/>
      <c r="I373" s="6"/>
      <c r="J373" s="224"/>
      <c r="K373" s="224"/>
      <c r="L373" s="6"/>
      <c r="M373" s="6"/>
      <c r="N373" s="6"/>
      <c r="O373" s="224"/>
      <c r="P373" s="6"/>
      <c r="Q373" s="6"/>
      <c r="R373" s="6"/>
      <c r="S373" s="6"/>
      <c r="T373" s="6"/>
      <c r="U373" s="6"/>
      <c r="V373" s="6"/>
      <c r="W373" s="6"/>
      <c r="X373" s="6"/>
      <c r="Y373" s="6"/>
      <c r="Z373" s="6"/>
    </row>
    <row r="374" spans="1:26" ht="14.4" hidden="1">
      <c r="A374" s="6"/>
      <c r="B374" s="6"/>
      <c r="C374" s="6"/>
      <c r="D374" s="6"/>
      <c r="E374" s="6"/>
      <c r="F374" s="6"/>
      <c r="G374" s="6"/>
      <c r="H374" s="6"/>
      <c r="I374" s="6"/>
      <c r="J374" s="224"/>
      <c r="K374" s="224"/>
      <c r="L374" s="6"/>
      <c r="M374" s="6"/>
      <c r="N374" s="6"/>
      <c r="O374" s="224"/>
      <c r="P374" s="6"/>
      <c r="Q374" s="6"/>
      <c r="R374" s="6"/>
      <c r="S374" s="6"/>
      <c r="T374" s="6"/>
      <c r="U374" s="6"/>
      <c r="V374" s="6"/>
      <c r="W374" s="6"/>
      <c r="X374" s="6"/>
      <c r="Y374" s="6"/>
      <c r="Z374" s="6"/>
    </row>
    <row r="375" spans="1:26" ht="14.4" hidden="1">
      <c r="A375" s="6"/>
      <c r="B375" s="6"/>
      <c r="C375" s="6"/>
      <c r="D375" s="6"/>
      <c r="E375" s="6"/>
      <c r="F375" s="6"/>
      <c r="G375" s="6"/>
      <c r="H375" s="6"/>
      <c r="I375" s="6"/>
      <c r="J375" s="224"/>
      <c r="K375" s="224"/>
      <c r="L375" s="6"/>
      <c r="M375" s="6"/>
      <c r="N375" s="6"/>
      <c r="O375" s="224"/>
      <c r="P375" s="6"/>
      <c r="Q375" s="6"/>
      <c r="R375" s="6"/>
      <c r="S375" s="6"/>
      <c r="T375" s="6"/>
      <c r="U375" s="6"/>
      <c r="V375" s="6"/>
      <c r="W375" s="6"/>
      <c r="X375" s="6"/>
      <c r="Y375" s="6"/>
      <c r="Z375" s="6"/>
    </row>
    <row r="376" spans="1:26" ht="14.4" hidden="1">
      <c r="A376" s="6"/>
      <c r="B376" s="6"/>
      <c r="C376" s="6"/>
      <c r="D376" s="6"/>
      <c r="E376" s="6"/>
      <c r="F376" s="6"/>
      <c r="G376" s="6"/>
      <c r="H376" s="6"/>
      <c r="I376" s="6"/>
      <c r="J376" s="224"/>
      <c r="K376" s="224"/>
      <c r="L376" s="6"/>
      <c r="M376" s="6"/>
      <c r="N376" s="6"/>
      <c r="O376" s="224"/>
      <c r="P376" s="6"/>
      <c r="Q376" s="6"/>
      <c r="R376" s="6"/>
      <c r="S376" s="6"/>
      <c r="T376" s="6"/>
      <c r="U376" s="6"/>
      <c r="V376" s="6"/>
      <c r="W376" s="6"/>
      <c r="X376" s="6"/>
      <c r="Y376" s="6"/>
      <c r="Z376" s="6"/>
    </row>
    <row r="377" spans="1:26" ht="14.4" hidden="1">
      <c r="A377" s="6"/>
      <c r="B377" s="6"/>
      <c r="C377" s="6"/>
      <c r="D377" s="6"/>
      <c r="E377" s="6"/>
      <c r="F377" s="6"/>
      <c r="G377" s="6"/>
      <c r="H377" s="6"/>
      <c r="I377" s="6"/>
      <c r="J377" s="224"/>
      <c r="K377" s="224"/>
      <c r="L377" s="6"/>
      <c r="M377" s="6"/>
      <c r="N377" s="6"/>
      <c r="O377" s="224"/>
      <c r="P377" s="6"/>
      <c r="Q377" s="6"/>
      <c r="R377" s="6"/>
      <c r="S377" s="6"/>
      <c r="T377" s="6"/>
      <c r="U377" s="6"/>
      <c r="V377" s="6"/>
      <c r="W377" s="6"/>
      <c r="X377" s="6"/>
      <c r="Y377" s="6"/>
      <c r="Z377" s="6"/>
    </row>
    <row r="378" spans="1:26" ht="14.4" hidden="1">
      <c r="A378" s="6"/>
      <c r="B378" s="6"/>
      <c r="C378" s="6"/>
      <c r="D378" s="6"/>
      <c r="E378" s="6"/>
      <c r="F378" s="6"/>
      <c r="G378" s="6"/>
      <c r="H378" s="6"/>
      <c r="I378" s="6"/>
      <c r="J378" s="224"/>
      <c r="K378" s="224"/>
      <c r="L378" s="6"/>
      <c r="M378" s="6"/>
      <c r="N378" s="6"/>
      <c r="O378" s="224"/>
      <c r="P378" s="6"/>
      <c r="Q378" s="6"/>
      <c r="R378" s="6"/>
      <c r="S378" s="6"/>
      <c r="T378" s="6"/>
      <c r="U378" s="6"/>
      <c r="V378" s="6"/>
      <c r="W378" s="6"/>
      <c r="X378" s="6"/>
      <c r="Y378" s="6"/>
      <c r="Z378" s="6"/>
    </row>
    <row r="379" spans="1:26" ht="14.4" hidden="1">
      <c r="A379" s="6"/>
      <c r="B379" s="6"/>
      <c r="C379" s="6"/>
      <c r="D379" s="6"/>
      <c r="E379" s="6"/>
      <c r="F379" s="6"/>
      <c r="G379" s="6"/>
      <c r="H379" s="6"/>
      <c r="I379" s="6"/>
      <c r="J379" s="224"/>
      <c r="K379" s="224"/>
      <c r="L379" s="6"/>
      <c r="M379" s="6"/>
      <c r="N379" s="6"/>
      <c r="O379" s="224"/>
      <c r="P379" s="6"/>
      <c r="Q379" s="6"/>
      <c r="R379" s="6"/>
      <c r="S379" s="6"/>
      <c r="T379" s="6"/>
      <c r="U379" s="6"/>
      <c r="V379" s="6"/>
      <c r="W379" s="6"/>
      <c r="X379" s="6"/>
      <c r="Y379" s="6"/>
      <c r="Z379" s="6"/>
    </row>
    <row r="380" spans="1:26" ht="14.4" hidden="1">
      <c r="A380" s="6"/>
      <c r="B380" s="6"/>
      <c r="C380" s="6"/>
      <c r="D380" s="6"/>
      <c r="E380" s="6"/>
      <c r="F380" s="6"/>
      <c r="G380" s="6"/>
      <c r="H380" s="6"/>
      <c r="I380" s="6"/>
      <c r="J380" s="224"/>
      <c r="K380" s="224"/>
      <c r="L380" s="6"/>
      <c r="M380" s="6"/>
      <c r="N380" s="6"/>
      <c r="O380" s="224"/>
      <c r="P380" s="6"/>
      <c r="Q380" s="6"/>
      <c r="R380" s="6"/>
      <c r="S380" s="6"/>
      <c r="T380" s="6"/>
      <c r="U380" s="6"/>
      <c r="V380" s="6"/>
      <c r="W380" s="6"/>
      <c r="X380" s="6"/>
      <c r="Y380" s="6"/>
      <c r="Z380" s="6"/>
    </row>
    <row r="381" spans="1:26" ht="14.4" hidden="1">
      <c r="A381" s="6"/>
      <c r="B381" s="6"/>
      <c r="C381" s="6"/>
      <c r="D381" s="6"/>
      <c r="E381" s="6"/>
      <c r="F381" s="6"/>
      <c r="G381" s="6"/>
      <c r="H381" s="6"/>
      <c r="I381" s="6"/>
      <c r="J381" s="224"/>
      <c r="K381" s="224"/>
      <c r="L381" s="6"/>
      <c r="M381" s="6"/>
      <c r="N381" s="6"/>
      <c r="O381" s="224"/>
      <c r="P381" s="6"/>
      <c r="Q381" s="6"/>
      <c r="R381" s="6"/>
      <c r="S381" s="6"/>
      <c r="T381" s="6"/>
      <c r="U381" s="6"/>
      <c r="V381" s="6"/>
      <c r="W381" s="6"/>
      <c r="X381" s="6"/>
      <c r="Y381" s="6"/>
      <c r="Z381" s="6"/>
    </row>
    <row r="382" spans="1:26" ht="14.4" hidden="1">
      <c r="A382" s="6"/>
      <c r="B382" s="6"/>
      <c r="C382" s="6"/>
      <c r="D382" s="6"/>
      <c r="E382" s="6"/>
      <c r="F382" s="6"/>
      <c r="G382" s="6"/>
      <c r="H382" s="6"/>
      <c r="I382" s="6"/>
      <c r="J382" s="224"/>
      <c r="K382" s="224"/>
      <c r="L382" s="6"/>
      <c r="M382" s="6"/>
      <c r="N382" s="6"/>
      <c r="O382" s="224"/>
      <c r="P382" s="6"/>
      <c r="Q382" s="6"/>
      <c r="R382" s="6"/>
      <c r="S382" s="6"/>
      <c r="T382" s="6"/>
      <c r="U382" s="6"/>
      <c r="V382" s="6"/>
      <c r="W382" s="6"/>
      <c r="X382" s="6"/>
      <c r="Y382" s="6"/>
      <c r="Z382" s="6"/>
    </row>
    <row r="383" spans="1:26" ht="14.4" hidden="1">
      <c r="A383" s="6"/>
      <c r="B383" s="6"/>
      <c r="C383" s="6"/>
      <c r="D383" s="6"/>
      <c r="E383" s="6"/>
      <c r="F383" s="6"/>
      <c r="G383" s="6"/>
      <c r="H383" s="6"/>
      <c r="I383" s="6"/>
      <c r="J383" s="224"/>
      <c r="K383" s="224"/>
      <c r="L383" s="6"/>
      <c r="M383" s="6"/>
      <c r="N383" s="6"/>
      <c r="O383" s="224"/>
      <c r="P383" s="6"/>
      <c r="Q383" s="6"/>
      <c r="R383" s="6"/>
      <c r="S383" s="6"/>
      <c r="T383" s="6"/>
      <c r="U383" s="6"/>
      <c r="V383" s="6"/>
      <c r="W383" s="6"/>
      <c r="X383" s="6"/>
      <c r="Y383" s="6"/>
      <c r="Z383" s="6"/>
    </row>
    <row r="384" spans="1:26" ht="14.4" hidden="1">
      <c r="A384" s="6"/>
      <c r="B384" s="6"/>
      <c r="C384" s="6"/>
      <c r="D384" s="6"/>
      <c r="E384" s="6"/>
      <c r="F384" s="6"/>
      <c r="G384" s="6"/>
      <c r="H384" s="6"/>
      <c r="I384" s="6"/>
      <c r="J384" s="224"/>
      <c r="K384" s="224"/>
      <c r="L384" s="6"/>
      <c r="M384" s="6"/>
      <c r="N384" s="6"/>
      <c r="O384" s="224"/>
      <c r="P384" s="6"/>
      <c r="Q384" s="6"/>
      <c r="R384" s="6"/>
      <c r="S384" s="6"/>
      <c r="T384" s="6"/>
      <c r="U384" s="6"/>
      <c r="V384" s="6"/>
      <c r="W384" s="6"/>
      <c r="X384" s="6"/>
      <c r="Y384" s="6"/>
      <c r="Z384" s="6"/>
    </row>
    <row r="385" spans="1:26" ht="14.4" hidden="1">
      <c r="A385" s="6"/>
      <c r="B385" s="6"/>
      <c r="C385" s="6"/>
      <c r="D385" s="6"/>
      <c r="E385" s="6"/>
      <c r="F385" s="6"/>
      <c r="G385" s="6"/>
      <c r="H385" s="6"/>
      <c r="I385" s="6"/>
      <c r="J385" s="224"/>
      <c r="K385" s="224"/>
      <c r="L385" s="6"/>
      <c r="M385" s="6"/>
      <c r="N385" s="6"/>
      <c r="O385" s="224"/>
      <c r="P385" s="6"/>
      <c r="Q385" s="6"/>
      <c r="R385" s="6"/>
      <c r="S385" s="6"/>
      <c r="T385" s="6"/>
      <c r="U385" s="6"/>
      <c r="V385" s="6"/>
      <c r="W385" s="6"/>
      <c r="X385" s="6"/>
      <c r="Y385" s="6"/>
      <c r="Z385" s="6"/>
    </row>
    <row r="386" spans="1:26" ht="14.4" hidden="1">
      <c r="A386" s="6"/>
      <c r="B386" s="6"/>
      <c r="C386" s="6"/>
      <c r="D386" s="6"/>
      <c r="E386" s="6"/>
      <c r="F386" s="6"/>
      <c r="G386" s="6"/>
      <c r="H386" s="6"/>
      <c r="I386" s="6"/>
      <c r="J386" s="224"/>
      <c r="K386" s="224"/>
      <c r="L386" s="6"/>
      <c r="M386" s="6"/>
      <c r="N386" s="6"/>
      <c r="O386" s="224"/>
      <c r="P386" s="6"/>
      <c r="Q386" s="6"/>
      <c r="R386" s="6"/>
      <c r="S386" s="6"/>
      <c r="T386" s="6"/>
      <c r="U386" s="6"/>
      <c r="V386" s="6"/>
      <c r="W386" s="6"/>
      <c r="X386" s="6"/>
      <c r="Y386" s="6"/>
      <c r="Z386" s="6"/>
    </row>
    <row r="387" spans="1:26" ht="14.4" hidden="1">
      <c r="A387" s="6"/>
      <c r="B387" s="6"/>
      <c r="C387" s="6"/>
      <c r="D387" s="6"/>
      <c r="E387" s="6"/>
      <c r="F387" s="6"/>
      <c r="G387" s="6"/>
      <c r="H387" s="6"/>
      <c r="I387" s="6"/>
      <c r="J387" s="224"/>
      <c r="K387" s="224"/>
      <c r="L387" s="6"/>
      <c r="M387" s="6"/>
      <c r="N387" s="6"/>
      <c r="O387" s="224"/>
      <c r="P387" s="6"/>
      <c r="Q387" s="6"/>
      <c r="R387" s="6"/>
      <c r="S387" s="6"/>
      <c r="T387" s="6"/>
      <c r="U387" s="6"/>
      <c r="V387" s="6"/>
      <c r="W387" s="6"/>
      <c r="X387" s="6"/>
      <c r="Y387" s="6"/>
      <c r="Z387" s="6"/>
    </row>
    <row r="388" spans="1:26" ht="14.4" hidden="1">
      <c r="A388" s="6"/>
      <c r="B388" s="6"/>
      <c r="C388" s="6"/>
      <c r="D388" s="6"/>
      <c r="E388" s="6"/>
      <c r="F388" s="6"/>
      <c r="G388" s="6"/>
      <c r="H388" s="6"/>
      <c r="I388" s="6"/>
      <c r="J388" s="224"/>
      <c r="K388" s="224"/>
      <c r="L388" s="6"/>
      <c r="M388" s="6"/>
      <c r="N388" s="6"/>
      <c r="O388" s="224"/>
      <c r="P388" s="6"/>
      <c r="Q388" s="6"/>
      <c r="R388" s="6"/>
      <c r="S388" s="6"/>
      <c r="T388" s="6"/>
      <c r="U388" s="6"/>
      <c r="V388" s="6"/>
      <c r="W388" s="6"/>
      <c r="X388" s="6"/>
      <c r="Y388" s="6"/>
      <c r="Z388" s="6"/>
    </row>
    <row r="389" spans="1:26" ht="14.4" hidden="1">
      <c r="A389" s="6"/>
      <c r="B389" s="6"/>
      <c r="C389" s="6"/>
      <c r="D389" s="6"/>
      <c r="E389" s="6"/>
      <c r="F389" s="6"/>
      <c r="G389" s="6"/>
      <c r="H389" s="6"/>
      <c r="I389" s="6"/>
      <c r="J389" s="224"/>
      <c r="K389" s="224"/>
      <c r="L389" s="6"/>
      <c r="M389" s="6"/>
      <c r="N389" s="6"/>
      <c r="O389" s="224"/>
      <c r="P389" s="6"/>
      <c r="Q389" s="6"/>
      <c r="R389" s="6"/>
      <c r="S389" s="6"/>
      <c r="T389" s="6"/>
      <c r="U389" s="6"/>
      <c r="V389" s="6"/>
      <c r="W389" s="6"/>
      <c r="X389" s="6"/>
      <c r="Y389" s="6"/>
      <c r="Z389" s="6"/>
    </row>
    <row r="390" spans="1:26" ht="14.4" hidden="1">
      <c r="A390" s="6"/>
      <c r="B390" s="6"/>
      <c r="C390" s="6"/>
      <c r="D390" s="6"/>
      <c r="E390" s="6"/>
      <c r="F390" s="6"/>
      <c r="G390" s="6"/>
      <c r="H390" s="6"/>
      <c r="I390" s="6"/>
      <c r="J390" s="224"/>
      <c r="K390" s="224"/>
      <c r="L390" s="6"/>
      <c r="M390" s="6"/>
      <c r="N390" s="6"/>
      <c r="O390" s="224"/>
      <c r="P390" s="6"/>
      <c r="Q390" s="6"/>
      <c r="R390" s="6"/>
      <c r="S390" s="6"/>
      <c r="T390" s="6"/>
      <c r="U390" s="6"/>
      <c r="V390" s="6"/>
      <c r="W390" s="6"/>
      <c r="X390" s="6"/>
      <c r="Y390" s="6"/>
      <c r="Z390" s="6"/>
    </row>
    <row r="391" spans="1:26" ht="14.4" hidden="1">
      <c r="A391" s="6"/>
      <c r="B391" s="6"/>
      <c r="C391" s="6"/>
      <c r="D391" s="6"/>
      <c r="E391" s="6"/>
      <c r="F391" s="6"/>
      <c r="G391" s="6"/>
      <c r="H391" s="6"/>
      <c r="I391" s="6"/>
      <c r="J391" s="224"/>
      <c r="K391" s="224"/>
      <c r="L391" s="6"/>
      <c r="M391" s="6"/>
      <c r="N391" s="6"/>
      <c r="O391" s="224"/>
      <c r="P391" s="6"/>
      <c r="Q391" s="6"/>
      <c r="R391" s="6"/>
      <c r="S391" s="6"/>
      <c r="T391" s="6"/>
      <c r="U391" s="6"/>
      <c r="V391" s="6"/>
      <c r="W391" s="6"/>
      <c r="X391" s="6"/>
      <c r="Y391" s="6"/>
      <c r="Z391" s="6"/>
    </row>
    <row r="392" spans="1:26" ht="14.4" hidden="1">
      <c r="A392" s="6"/>
      <c r="B392" s="6"/>
      <c r="C392" s="6"/>
      <c r="D392" s="6"/>
      <c r="E392" s="6"/>
      <c r="F392" s="6"/>
      <c r="G392" s="6"/>
      <c r="H392" s="6"/>
      <c r="I392" s="6"/>
      <c r="J392" s="224"/>
      <c r="K392" s="224"/>
      <c r="L392" s="6"/>
      <c r="M392" s="6"/>
      <c r="N392" s="6"/>
      <c r="O392" s="224"/>
      <c r="P392" s="6"/>
      <c r="Q392" s="6"/>
      <c r="R392" s="6"/>
      <c r="S392" s="6"/>
      <c r="T392" s="6"/>
      <c r="U392" s="6"/>
      <c r="V392" s="6"/>
      <c r="W392" s="6"/>
      <c r="X392" s="6"/>
      <c r="Y392" s="6"/>
      <c r="Z392" s="6"/>
    </row>
    <row r="393" spans="1:26" ht="14.4" hidden="1">
      <c r="A393" s="6"/>
      <c r="B393" s="6"/>
      <c r="C393" s="6"/>
      <c r="D393" s="6"/>
      <c r="E393" s="6"/>
      <c r="F393" s="6"/>
      <c r="G393" s="6"/>
      <c r="H393" s="6"/>
      <c r="I393" s="6"/>
      <c r="J393" s="224"/>
      <c r="K393" s="224"/>
      <c r="L393" s="6"/>
      <c r="M393" s="6"/>
      <c r="N393" s="6"/>
      <c r="O393" s="224"/>
      <c r="P393" s="6"/>
      <c r="Q393" s="6"/>
      <c r="R393" s="6"/>
      <c r="S393" s="6"/>
      <c r="T393" s="6"/>
      <c r="U393" s="6"/>
      <c r="V393" s="6"/>
      <c r="W393" s="6"/>
      <c r="X393" s="6"/>
      <c r="Y393" s="6"/>
      <c r="Z393" s="6"/>
    </row>
    <row r="394" spans="1:26" ht="14.4" hidden="1">
      <c r="A394" s="6"/>
      <c r="B394" s="6"/>
      <c r="C394" s="6"/>
      <c r="D394" s="6"/>
      <c r="E394" s="6"/>
      <c r="F394" s="6"/>
      <c r="G394" s="6"/>
      <c r="H394" s="6"/>
      <c r="I394" s="6"/>
      <c r="J394" s="224"/>
      <c r="K394" s="224"/>
      <c r="L394" s="6"/>
      <c r="M394" s="6"/>
      <c r="N394" s="6"/>
      <c r="O394" s="224"/>
      <c r="P394" s="6"/>
      <c r="Q394" s="6"/>
      <c r="R394" s="6"/>
      <c r="S394" s="6"/>
      <c r="T394" s="6"/>
      <c r="U394" s="6"/>
      <c r="V394" s="6"/>
      <c r="W394" s="6"/>
      <c r="X394" s="6"/>
      <c r="Y394" s="6"/>
      <c r="Z394" s="6"/>
    </row>
    <row r="395" spans="1:26" ht="14.4" hidden="1">
      <c r="A395" s="6"/>
      <c r="B395" s="6"/>
      <c r="C395" s="6"/>
      <c r="D395" s="6"/>
      <c r="E395" s="6"/>
      <c r="F395" s="6"/>
      <c r="G395" s="6"/>
      <c r="H395" s="6"/>
      <c r="I395" s="6"/>
      <c r="J395" s="224"/>
      <c r="K395" s="224"/>
      <c r="L395" s="6"/>
      <c r="M395" s="6"/>
      <c r="N395" s="6"/>
      <c r="O395" s="224"/>
      <c r="P395" s="6"/>
      <c r="Q395" s="6"/>
      <c r="R395" s="6"/>
      <c r="S395" s="6"/>
      <c r="T395" s="6"/>
      <c r="U395" s="6"/>
      <c r="V395" s="6"/>
      <c r="W395" s="6"/>
      <c r="X395" s="6"/>
      <c r="Y395" s="6"/>
      <c r="Z395" s="6"/>
    </row>
    <row r="396" spans="1:26" ht="14.4" hidden="1">
      <c r="A396" s="6"/>
      <c r="B396" s="6"/>
      <c r="C396" s="6"/>
      <c r="D396" s="6"/>
      <c r="E396" s="6"/>
      <c r="F396" s="6"/>
      <c r="G396" s="6"/>
      <c r="H396" s="6"/>
      <c r="I396" s="6"/>
      <c r="J396" s="224"/>
      <c r="K396" s="224"/>
      <c r="L396" s="6"/>
      <c r="M396" s="6"/>
      <c r="N396" s="6"/>
      <c r="O396" s="224"/>
      <c r="P396" s="6"/>
      <c r="Q396" s="6"/>
      <c r="R396" s="6"/>
      <c r="S396" s="6"/>
      <c r="T396" s="6"/>
      <c r="U396" s="6"/>
      <c r="V396" s="6"/>
      <c r="W396" s="6"/>
      <c r="X396" s="6"/>
      <c r="Y396" s="6"/>
      <c r="Z396" s="6"/>
    </row>
    <row r="397" spans="1:26" ht="14.4" hidden="1">
      <c r="A397" s="6"/>
      <c r="B397" s="6"/>
      <c r="C397" s="6"/>
      <c r="D397" s="6"/>
      <c r="E397" s="6"/>
      <c r="F397" s="6"/>
      <c r="G397" s="6"/>
      <c r="H397" s="6"/>
      <c r="I397" s="6"/>
      <c r="J397" s="224"/>
      <c r="K397" s="224"/>
      <c r="L397" s="6"/>
      <c r="M397" s="6"/>
      <c r="N397" s="6"/>
      <c r="O397" s="224"/>
      <c r="P397" s="6"/>
      <c r="Q397" s="6"/>
      <c r="R397" s="6"/>
      <c r="S397" s="6"/>
      <c r="T397" s="6"/>
      <c r="U397" s="6"/>
      <c r="V397" s="6"/>
      <c r="W397" s="6"/>
      <c r="X397" s="6"/>
      <c r="Y397" s="6"/>
      <c r="Z397" s="6"/>
    </row>
    <row r="398" spans="1:26" ht="14.4" hidden="1">
      <c r="A398" s="6"/>
      <c r="B398" s="6"/>
      <c r="C398" s="6"/>
      <c r="D398" s="6"/>
      <c r="E398" s="6"/>
      <c r="F398" s="6"/>
      <c r="G398" s="6"/>
      <c r="H398" s="6"/>
      <c r="I398" s="6"/>
      <c r="J398" s="224"/>
      <c r="K398" s="224"/>
      <c r="L398" s="6"/>
      <c r="M398" s="6"/>
      <c r="N398" s="6"/>
      <c r="O398" s="224"/>
      <c r="P398" s="6"/>
      <c r="Q398" s="6"/>
      <c r="R398" s="6"/>
      <c r="S398" s="6"/>
      <c r="T398" s="6"/>
      <c r="U398" s="6"/>
      <c r="V398" s="6"/>
      <c r="W398" s="6"/>
      <c r="X398" s="6"/>
      <c r="Y398" s="6"/>
      <c r="Z398" s="6"/>
    </row>
    <row r="399" spans="1:26" ht="14.4" hidden="1">
      <c r="A399" s="6"/>
      <c r="B399" s="6"/>
      <c r="C399" s="6"/>
      <c r="D399" s="6"/>
      <c r="E399" s="6"/>
      <c r="F399" s="6"/>
      <c r="G399" s="6"/>
      <c r="H399" s="6"/>
      <c r="I399" s="6"/>
      <c r="J399" s="224"/>
      <c r="K399" s="224"/>
      <c r="L399" s="6"/>
      <c r="M399" s="6"/>
      <c r="N399" s="6"/>
      <c r="O399" s="224"/>
      <c r="P399" s="6"/>
      <c r="Q399" s="6"/>
      <c r="R399" s="6"/>
      <c r="S399" s="6"/>
      <c r="T399" s="6"/>
      <c r="U399" s="6"/>
      <c r="V399" s="6"/>
      <c r="W399" s="6"/>
      <c r="X399" s="6"/>
      <c r="Y399" s="6"/>
      <c r="Z399" s="6"/>
    </row>
    <row r="400" spans="1:26" ht="14.4" hidden="1">
      <c r="A400" s="6"/>
      <c r="B400" s="6"/>
      <c r="C400" s="6"/>
      <c r="D400" s="6"/>
      <c r="E400" s="6"/>
      <c r="F400" s="6"/>
      <c r="G400" s="6"/>
      <c r="H400" s="6"/>
      <c r="I400" s="6"/>
      <c r="J400" s="224"/>
      <c r="K400" s="224"/>
      <c r="L400" s="6"/>
      <c r="M400" s="6"/>
      <c r="N400" s="6"/>
      <c r="O400" s="224"/>
      <c r="P400" s="6"/>
      <c r="Q400" s="6"/>
      <c r="R400" s="6"/>
      <c r="S400" s="6"/>
      <c r="T400" s="6"/>
      <c r="U400" s="6"/>
      <c r="V400" s="6"/>
      <c r="W400" s="6"/>
      <c r="X400" s="6"/>
      <c r="Y400" s="6"/>
      <c r="Z400" s="6"/>
    </row>
    <row r="401" spans="1:26" ht="14.4" hidden="1">
      <c r="A401" s="6"/>
      <c r="B401" s="6"/>
      <c r="C401" s="6"/>
      <c r="D401" s="6"/>
      <c r="E401" s="6"/>
      <c r="F401" s="6"/>
      <c r="G401" s="6"/>
      <c r="H401" s="6"/>
      <c r="I401" s="6"/>
      <c r="J401" s="224"/>
      <c r="K401" s="224"/>
      <c r="L401" s="6"/>
      <c r="M401" s="6"/>
      <c r="N401" s="6"/>
      <c r="O401" s="224"/>
      <c r="P401" s="6"/>
      <c r="Q401" s="6"/>
      <c r="R401" s="6"/>
      <c r="S401" s="6"/>
      <c r="T401" s="6"/>
      <c r="U401" s="6"/>
      <c r="V401" s="6"/>
      <c r="W401" s="6"/>
      <c r="X401" s="6"/>
      <c r="Y401" s="6"/>
      <c r="Z401" s="6"/>
    </row>
    <row r="402" spans="1:26" ht="14.4" hidden="1">
      <c r="A402" s="6"/>
      <c r="B402" s="6"/>
      <c r="C402" s="6"/>
      <c r="D402" s="6"/>
      <c r="E402" s="6"/>
      <c r="F402" s="6"/>
      <c r="G402" s="6"/>
      <c r="H402" s="6"/>
      <c r="I402" s="6"/>
      <c r="J402" s="224"/>
      <c r="K402" s="224"/>
      <c r="L402" s="6"/>
      <c r="M402" s="6"/>
      <c r="N402" s="6"/>
      <c r="O402" s="224"/>
      <c r="P402" s="6"/>
      <c r="Q402" s="6"/>
      <c r="R402" s="6"/>
      <c r="S402" s="6"/>
      <c r="T402" s="6"/>
      <c r="U402" s="6"/>
      <c r="V402" s="6"/>
      <c r="W402" s="6"/>
      <c r="X402" s="6"/>
      <c r="Y402" s="6"/>
      <c r="Z402" s="6"/>
    </row>
    <row r="403" spans="1:26" ht="14.4" hidden="1">
      <c r="A403" s="6"/>
      <c r="B403" s="6"/>
      <c r="C403" s="6"/>
      <c r="D403" s="6"/>
      <c r="E403" s="6"/>
      <c r="F403" s="6"/>
      <c r="G403" s="6"/>
      <c r="H403" s="6"/>
      <c r="I403" s="6"/>
      <c r="J403" s="224"/>
      <c r="K403" s="224"/>
      <c r="L403" s="6"/>
      <c r="M403" s="6"/>
      <c r="N403" s="6"/>
      <c r="O403" s="224"/>
      <c r="P403" s="6"/>
      <c r="Q403" s="6"/>
      <c r="R403" s="6"/>
      <c r="S403" s="6"/>
      <c r="T403" s="6"/>
      <c r="U403" s="6"/>
      <c r="V403" s="6"/>
      <c r="W403" s="6"/>
      <c r="X403" s="6"/>
      <c r="Y403" s="6"/>
      <c r="Z403" s="6"/>
    </row>
    <row r="404" spans="1:26" ht="14.4" hidden="1">
      <c r="A404" s="6"/>
      <c r="B404" s="6"/>
      <c r="C404" s="6"/>
      <c r="D404" s="6"/>
      <c r="E404" s="6"/>
      <c r="F404" s="6"/>
      <c r="G404" s="6"/>
      <c r="H404" s="6"/>
      <c r="I404" s="6"/>
      <c r="J404" s="224"/>
      <c r="K404" s="224"/>
      <c r="L404" s="6"/>
      <c r="M404" s="6"/>
      <c r="N404" s="6"/>
      <c r="O404" s="224"/>
      <c r="P404" s="6"/>
      <c r="Q404" s="6"/>
      <c r="R404" s="6"/>
      <c r="S404" s="6"/>
      <c r="T404" s="6"/>
      <c r="U404" s="6"/>
      <c r="V404" s="6"/>
      <c r="W404" s="6"/>
      <c r="X404" s="6"/>
      <c r="Y404" s="6"/>
      <c r="Z404" s="6"/>
    </row>
    <row r="405" spans="1:26" ht="14.4" hidden="1">
      <c r="A405" s="6"/>
      <c r="B405" s="6"/>
      <c r="C405" s="6"/>
      <c r="D405" s="6"/>
      <c r="E405" s="6"/>
      <c r="F405" s="6"/>
      <c r="G405" s="6"/>
      <c r="H405" s="6"/>
      <c r="I405" s="6"/>
      <c r="J405" s="224"/>
      <c r="K405" s="224"/>
      <c r="L405" s="6"/>
      <c r="M405" s="6"/>
      <c r="N405" s="6"/>
      <c r="O405" s="224"/>
      <c r="P405" s="6"/>
      <c r="Q405" s="6"/>
      <c r="R405" s="6"/>
      <c r="S405" s="6"/>
      <c r="T405" s="6"/>
      <c r="U405" s="6"/>
      <c r="V405" s="6"/>
      <c r="W405" s="6"/>
      <c r="X405" s="6"/>
      <c r="Y405" s="6"/>
      <c r="Z405" s="6"/>
    </row>
    <row r="406" spans="1:26" ht="14.4" hidden="1">
      <c r="A406" s="6"/>
      <c r="B406" s="6"/>
      <c r="C406" s="6"/>
      <c r="D406" s="6"/>
      <c r="E406" s="6"/>
      <c r="F406" s="6"/>
      <c r="G406" s="6"/>
      <c r="H406" s="6"/>
      <c r="I406" s="6"/>
      <c r="J406" s="224"/>
      <c r="K406" s="224"/>
      <c r="L406" s="6"/>
      <c r="M406" s="6"/>
      <c r="N406" s="6"/>
      <c r="O406" s="224"/>
      <c r="P406" s="6"/>
      <c r="Q406" s="6"/>
      <c r="R406" s="6"/>
      <c r="S406" s="6"/>
      <c r="T406" s="6"/>
      <c r="U406" s="6"/>
      <c r="V406" s="6"/>
      <c r="W406" s="6"/>
      <c r="X406" s="6"/>
      <c r="Y406" s="6"/>
      <c r="Z406" s="6"/>
    </row>
    <row r="407" spans="1:26" ht="14.4" hidden="1">
      <c r="A407" s="6"/>
      <c r="B407" s="6"/>
      <c r="C407" s="6"/>
      <c r="D407" s="6"/>
      <c r="E407" s="6"/>
      <c r="F407" s="6"/>
      <c r="G407" s="6"/>
      <c r="H407" s="6"/>
      <c r="I407" s="6"/>
      <c r="J407" s="224"/>
      <c r="K407" s="224"/>
      <c r="L407" s="6"/>
      <c r="M407" s="6"/>
      <c r="N407" s="6"/>
      <c r="O407" s="224"/>
      <c r="P407" s="6"/>
      <c r="Q407" s="6"/>
      <c r="R407" s="6"/>
      <c r="S407" s="6"/>
      <c r="T407" s="6"/>
      <c r="U407" s="6"/>
      <c r="V407" s="6"/>
      <c r="W407" s="6"/>
      <c r="X407" s="6"/>
      <c r="Y407" s="6"/>
      <c r="Z407" s="6"/>
    </row>
    <row r="408" spans="1:26" ht="14.4" hidden="1">
      <c r="A408" s="6"/>
      <c r="B408" s="6"/>
      <c r="C408" s="6"/>
      <c r="D408" s="6"/>
      <c r="E408" s="6"/>
      <c r="F408" s="6"/>
      <c r="G408" s="6"/>
      <c r="H408" s="6"/>
      <c r="I408" s="6"/>
      <c r="J408" s="224"/>
      <c r="K408" s="224"/>
      <c r="L408" s="6"/>
      <c r="M408" s="6"/>
      <c r="N408" s="6"/>
      <c r="O408" s="224"/>
      <c r="P408" s="6"/>
      <c r="Q408" s="6"/>
      <c r="R408" s="6"/>
      <c r="S408" s="6"/>
      <c r="T408" s="6"/>
      <c r="U408" s="6"/>
      <c r="V408" s="6"/>
      <c r="W408" s="6"/>
      <c r="X408" s="6"/>
      <c r="Y408" s="6"/>
      <c r="Z408" s="6"/>
    </row>
    <row r="409" spans="1:26" ht="14.4" hidden="1">
      <c r="A409" s="6"/>
      <c r="B409" s="6"/>
      <c r="C409" s="6"/>
      <c r="D409" s="6"/>
      <c r="E409" s="6"/>
      <c r="F409" s="6"/>
      <c r="G409" s="6"/>
      <c r="H409" s="6"/>
      <c r="I409" s="6"/>
      <c r="J409" s="224"/>
      <c r="K409" s="224"/>
      <c r="L409" s="6"/>
      <c r="M409" s="6"/>
      <c r="N409" s="6"/>
      <c r="O409" s="224"/>
      <c r="P409" s="6"/>
      <c r="Q409" s="6"/>
      <c r="R409" s="6"/>
      <c r="S409" s="6"/>
      <c r="T409" s="6"/>
      <c r="U409" s="6"/>
      <c r="V409" s="6"/>
      <c r="W409" s="6"/>
      <c r="X409" s="6"/>
      <c r="Y409" s="6"/>
      <c r="Z409" s="6"/>
    </row>
    <row r="410" spans="1:26" ht="14.4" hidden="1">
      <c r="A410" s="6"/>
      <c r="B410" s="6"/>
      <c r="C410" s="6"/>
      <c r="D410" s="6"/>
      <c r="E410" s="6"/>
      <c r="F410" s="6"/>
      <c r="G410" s="6"/>
      <c r="H410" s="6"/>
      <c r="I410" s="6"/>
      <c r="J410" s="224"/>
      <c r="K410" s="224"/>
      <c r="L410" s="6"/>
      <c r="M410" s="6"/>
      <c r="N410" s="6"/>
      <c r="O410" s="224"/>
      <c r="P410" s="6"/>
      <c r="Q410" s="6"/>
      <c r="R410" s="6"/>
      <c r="S410" s="6"/>
      <c r="T410" s="6"/>
      <c r="U410" s="6"/>
      <c r="V410" s="6"/>
      <c r="W410" s="6"/>
      <c r="X410" s="6"/>
      <c r="Y410" s="6"/>
      <c r="Z410" s="6"/>
    </row>
    <row r="411" spans="1:26" ht="14.4" hidden="1">
      <c r="A411" s="6"/>
      <c r="B411" s="6"/>
      <c r="C411" s="6"/>
      <c r="D411" s="6"/>
      <c r="E411" s="6"/>
      <c r="F411" s="6"/>
      <c r="G411" s="6"/>
      <c r="H411" s="6"/>
      <c r="I411" s="6"/>
      <c r="J411" s="224"/>
      <c r="K411" s="224"/>
      <c r="L411" s="6"/>
      <c r="M411" s="6"/>
      <c r="N411" s="6"/>
      <c r="O411" s="224"/>
      <c r="P411" s="6"/>
      <c r="Q411" s="6"/>
      <c r="R411" s="6"/>
      <c r="S411" s="6"/>
      <c r="T411" s="6"/>
      <c r="U411" s="6"/>
      <c r="V411" s="6"/>
      <c r="W411" s="6"/>
      <c r="X411" s="6"/>
      <c r="Y411" s="6"/>
      <c r="Z411" s="6"/>
    </row>
    <row r="412" spans="1:26" ht="14.4" hidden="1">
      <c r="A412" s="6"/>
      <c r="B412" s="6"/>
      <c r="C412" s="6"/>
      <c r="D412" s="6"/>
      <c r="E412" s="6"/>
      <c r="F412" s="6"/>
      <c r="G412" s="6"/>
      <c r="H412" s="6"/>
      <c r="I412" s="6"/>
      <c r="J412" s="224"/>
      <c r="K412" s="224"/>
      <c r="L412" s="6"/>
      <c r="M412" s="6"/>
      <c r="N412" s="6"/>
      <c r="O412" s="224"/>
      <c r="P412" s="6"/>
      <c r="Q412" s="6"/>
      <c r="R412" s="6"/>
      <c r="S412" s="6"/>
      <c r="T412" s="6"/>
      <c r="U412" s="6"/>
      <c r="V412" s="6"/>
      <c r="W412" s="6"/>
      <c r="X412" s="6"/>
      <c r="Y412" s="6"/>
      <c r="Z412" s="6"/>
    </row>
    <row r="413" spans="1:26" ht="14.4" hidden="1">
      <c r="A413" s="6"/>
      <c r="B413" s="6"/>
      <c r="C413" s="6"/>
      <c r="D413" s="6"/>
      <c r="E413" s="6"/>
      <c r="F413" s="6"/>
      <c r="G413" s="6"/>
      <c r="H413" s="6"/>
      <c r="I413" s="6"/>
      <c r="J413" s="224"/>
      <c r="K413" s="224"/>
      <c r="L413" s="6"/>
      <c r="M413" s="6"/>
      <c r="N413" s="6"/>
      <c r="O413" s="224"/>
      <c r="P413" s="6"/>
      <c r="Q413" s="6"/>
      <c r="R413" s="6"/>
      <c r="S413" s="6"/>
      <c r="T413" s="6"/>
      <c r="U413" s="6"/>
      <c r="V413" s="6"/>
      <c r="W413" s="6"/>
      <c r="X413" s="6"/>
      <c r="Y413" s="6"/>
      <c r="Z413" s="6"/>
    </row>
    <row r="414" spans="1:26" ht="14.4" hidden="1">
      <c r="A414" s="6"/>
      <c r="B414" s="6"/>
      <c r="C414" s="6"/>
      <c r="D414" s="6"/>
      <c r="E414" s="6"/>
      <c r="F414" s="6"/>
      <c r="G414" s="6"/>
      <c r="H414" s="6"/>
      <c r="I414" s="6"/>
      <c r="J414" s="224"/>
      <c r="K414" s="224"/>
      <c r="L414" s="6"/>
      <c r="M414" s="6"/>
      <c r="N414" s="6"/>
      <c r="O414" s="224"/>
      <c r="P414" s="6"/>
      <c r="Q414" s="6"/>
      <c r="R414" s="6"/>
      <c r="S414" s="6"/>
      <c r="T414" s="6"/>
      <c r="U414" s="6"/>
      <c r="V414" s="6"/>
      <c r="W414" s="6"/>
      <c r="X414" s="6"/>
      <c r="Y414" s="6"/>
      <c r="Z414" s="6"/>
    </row>
    <row r="415" spans="1:26" ht="14.4" hidden="1">
      <c r="A415" s="6"/>
      <c r="B415" s="6"/>
      <c r="C415" s="6"/>
      <c r="D415" s="6"/>
      <c r="E415" s="6"/>
      <c r="F415" s="6"/>
      <c r="G415" s="6"/>
      <c r="H415" s="6"/>
      <c r="I415" s="6"/>
      <c r="J415" s="224"/>
      <c r="K415" s="224"/>
      <c r="L415" s="6"/>
      <c r="M415" s="6"/>
      <c r="N415" s="6"/>
      <c r="O415" s="224"/>
      <c r="P415" s="6"/>
      <c r="Q415" s="6"/>
      <c r="R415" s="6"/>
      <c r="S415" s="6"/>
      <c r="T415" s="6"/>
      <c r="U415" s="6"/>
      <c r="V415" s="6"/>
      <c r="W415" s="6"/>
      <c r="X415" s="6"/>
      <c r="Y415" s="6"/>
      <c r="Z415" s="6"/>
    </row>
    <row r="416" spans="1:26" ht="14.4" hidden="1">
      <c r="A416" s="6"/>
      <c r="B416" s="6"/>
      <c r="C416" s="6"/>
      <c r="D416" s="6"/>
      <c r="E416" s="6"/>
      <c r="F416" s="6"/>
      <c r="G416" s="6"/>
      <c r="H416" s="6"/>
      <c r="I416" s="6"/>
      <c r="J416" s="224"/>
      <c r="K416" s="224"/>
      <c r="L416" s="6"/>
      <c r="M416" s="6"/>
      <c r="N416" s="6"/>
      <c r="O416" s="224"/>
      <c r="P416" s="6"/>
      <c r="Q416" s="6"/>
      <c r="R416" s="6"/>
      <c r="S416" s="6"/>
      <c r="T416" s="6"/>
      <c r="U416" s="6"/>
      <c r="V416" s="6"/>
      <c r="W416" s="6"/>
      <c r="X416" s="6"/>
      <c r="Y416" s="6"/>
      <c r="Z416" s="6"/>
    </row>
    <row r="417" spans="1:26" ht="14.4" hidden="1">
      <c r="A417" s="6"/>
      <c r="B417" s="6"/>
      <c r="C417" s="6"/>
      <c r="D417" s="6"/>
      <c r="E417" s="6"/>
      <c r="F417" s="6"/>
      <c r="G417" s="6"/>
      <c r="H417" s="6"/>
      <c r="I417" s="6"/>
      <c r="J417" s="224"/>
      <c r="K417" s="224"/>
      <c r="L417" s="6"/>
      <c r="M417" s="6"/>
      <c r="N417" s="6"/>
      <c r="O417" s="224"/>
      <c r="P417" s="6"/>
      <c r="Q417" s="6"/>
      <c r="R417" s="6"/>
      <c r="S417" s="6"/>
      <c r="T417" s="6"/>
      <c r="U417" s="6"/>
      <c r="V417" s="6"/>
      <c r="W417" s="6"/>
      <c r="X417" s="6"/>
      <c r="Y417" s="6"/>
      <c r="Z417" s="6"/>
    </row>
    <row r="418" spans="1:26" ht="14.4" hidden="1">
      <c r="A418" s="6"/>
      <c r="B418" s="6"/>
      <c r="C418" s="6"/>
      <c r="D418" s="6"/>
      <c r="E418" s="6"/>
      <c r="F418" s="6"/>
      <c r="G418" s="6"/>
      <c r="H418" s="6"/>
      <c r="I418" s="6"/>
      <c r="J418" s="224"/>
      <c r="K418" s="224"/>
      <c r="L418" s="6"/>
      <c r="M418" s="6"/>
      <c r="N418" s="6"/>
      <c r="O418" s="224"/>
      <c r="P418" s="6"/>
      <c r="Q418" s="6"/>
      <c r="R418" s="6"/>
      <c r="S418" s="6"/>
      <c r="T418" s="6"/>
      <c r="U418" s="6"/>
      <c r="V418" s="6"/>
      <c r="W418" s="6"/>
      <c r="X418" s="6"/>
      <c r="Y418" s="6"/>
      <c r="Z418" s="6"/>
    </row>
    <row r="419" spans="1:26" ht="14.4" hidden="1">
      <c r="A419" s="6"/>
      <c r="B419" s="6"/>
      <c r="C419" s="6"/>
      <c r="D419" s="6"/>
      <c r="E419" s="6"/>
      <c r="F419" s="6"/>
      <c r="G419" s="6"/>
      <c r="H419" s="6"/>
      <c r="I419" s="6"/>
      <c r="J419" s="224"/>
      <c r="K419" s="224"/>
      <c r="L419" s="6"/>
      <c r="M419" s="6"/>
      <c r="N419" s="6"/>
      <c r="O419" s="224"/>
      <c r="P419" s="6"/>
      <c r="Q419" s="6"/>
      <c r="R419" s="6"/>
      <c r="S419" s="6"/>
      <c r="T419" s="6"/>
      <c r="U419" s="6"/>
      <c r="V419" s="6"/>
      <c r="W419" s="6"/>
      <c r="X419" s="6"/>
      <c r="Y419" s="6"/>
      <c r="Z419" s="6"/>
    </row>
    <row r="420" spans="1:26" ht="14.4" hidden="1">
      <c r="A420" s="6"/>
      <c r="B420" s="6"/>
      <c r="C420" s="6"/>
      <c r="D420" s="6"/>
      <c r="E420" s="6"/>
      <c r="F420" s="6"/>
      <c r="G420" s="6"/>
      <c r="H420" s="6"/>
      <c r="I420" s="6"/>
      <c r="J420" s="224"/>
      <c r="K420" s="224"/>
      <c r="L420" s="6"/>
      <c r="M420" s="6"/>
      <c r="N420" s="6"/>
      <c r="O420" s="224"/>
      <c r="P420" s="6"/>
      <c r="Q420" s="6"/>
      <c r="R420" s="6"/>
      <c r="S420" s="6"/>
      <c r="T420" s="6"/>
      <c r="U420" s="6"/>
      <c r="V420" s="6"/>
      <c r="W420" s="6"/>
      <c r="X420" s="6"/>
      <c r="Y420" s="6"/>
      <c r="Z420" s="6"/>
    </row>
    <row r="421" spans="1:26" ht="14.4" hidden="1">
      <c r="A421" s="6"/>
      <c r="B421" s="6"/>
      <c r="C421" s="6"/>
      <c r="D421" s="6"/>
      <c r="E421" s="6"/>
      <c r="F421" s="6"/>
      <c r="G421" s="6"/>
      <c r="H421" s="6"/>
      <c r="I421" s="6"/>
      <c r="J421" s="224"/>
      <c r="K421" s="224"/>
      <c r="L421" s="6"/>
      <c r="M421" s="6"/>
      <c r="N421" s="6"/>
      <c r="O421" s="224"/>
      <c r="P421" s="6"/>
      <c r="Q421" s="6"/>
      <c r="R421" s="6"/>
      <c r="S421" s="6"/>
      <c r="T421" s="6"/>
      <c r="U421" s="6"/>
      <c r="V421" s="6"/>
      <c r="W421" s="6"/>
      <c r="X421" s="6"/>
      <c r="Y421" s="6"/>
      <c r="Z421" s="6"/>
    </row>
    <row r="422" spans="1:26" ht="14.4" hidden="1">
      <c r="A422" s="6"/>
      <c r="B422" s="6"/>
      <c r="C422" s="6"/>
      <c r="D422" s="6"/>
      <c r="E422" s="6"/>
      <c r="F422" s="6"/>
      <c r="G422" s="6"/>
      <c r="H422" s="6"/>
      <c r="I422" s="6"/>
      <c r="J422" s="224"/>
      <c r="K422" s="224"/>
      <c r="L422" s="6"/>
      <c r="M422" s="6"/>
      <c r="N422" s="6"/>
      <c r="O422" s="224"/>
      <c r="P422" s="6"/>
      <c r="Q422" s="6"/>
      <c r="R422" s="6"/>
      <c r="S422" s="6"/>
      <c r="T422" s="6"/>
      <c r="U422" s="6"/>
      <c r="V422" s="6"/>
      <c r="W422" s="6"/>
      <c r="X422" s="6"/>
      <c r="Y422" s="6"/>
      <c r="Z422" s="6"/>
    </row>
    <row r="423" spans="1:26" ht="14.4" hidden="1">
      <c r="A423" s="6"/>
      <c r="B423" s="6"/>
      <c r="C423" s="6"/>
      <c r="D423" s="6"/>
      <c r="E423" s="6"/>
      <c r="F423" s="6"/>
      <c r="G423" s="6"/>
      <c r="H423" s="6"/>
      <c r="I423" s="6"/>
      <c r="J423" s="224"/>
      <c r="K423" s="224"/>
      <c r="L423" s="6"/>
      <c r="M423" s="6"/>
      <c r="N423" s="6"/>
      <c r="O423" s="224"/>
      <c r="P423" s="6"/>
      <c r="Q423" s="6"/>
      <c r="R423" s="6"/>
      <c r="S423" s="6"/>
      <c r="T423" s="6"/>
      <c r="U423" s="6"/>
      <c r="V423" s="6"/>
      <c r="W423" s="6"/>
      <c r="X423" s="6"/>
      <c r="Y423" s="6"/>
      <c r="Z423" s="6"/>
    </row>
    <row r="424" spans="1:26" ht="14.4" hidden="1">
      <c r="A424" s="6"/>
      <c r="B424" s="6"/>
      <c r="C424" s="6"/>
      <c r="D424" s="6"/>
      <c r="E424" s="6"/>
      <c r="F424" s="6"/>
      <c r="G424" s="6"/>
      <c r="H424" s="6"/>
      <c r="I424" s="6"/>
      <c r="J424" s="224"/>
      <c r="K424" s="224"/>
      <c r="L424" s="6"/>
      <c r="M424" s="6"/>
      <c r="N424" s="6"/>
      <c r="O424" s="224"/>
      <c r="P424" s="6"/>
      <c r="Q424" s="6"/>
      <c r="R424" s="6"/>
      <c r="S424" s="6"/>
      <c r="T424" s="6"/>
      <c r="U424" s="6"/>
      <c r="V424" s="6"/>
      <c r="W424" s="6"/>
      <c r="X424" s="6"/>
      <c r="Y424" s="6"/>
      <c r="Z424" s="6"/>
    </row>
    <row r="425" spans="1:26" ht="14.4" hidden="1">
      <c r="A425" s="6"/>
      <c r="B425" s="6"/>
      <c r="C425" s="6"/>
      <c r="D425" s="6"/>
      <c r="E425" s="6"/>
      <c r="F425" s="6"/>
      <c r="G425" s="6"/>
      <c r="H425" s="6"/>
      <c r="I425" s="6"/>
      <c r="J425" s="224"/>
      <c r="K425" s="224"/>
      <c r="L425" s="6"/>
      <c r="M425" s="6"/>
      <c r="N425" s="6"/>
      <c r="O425" s="224"/>
      <c r="P425" s="6"/>
      <c r="Q425" s="6"/>
      <c r="R425" s="6"/>
      <c r="S425" s="6"/>
      <c r="T425" s="6"/>
      <c r="U425" s="6"/>
      <c r="V425" s="6"/>
      <c r="W425" s="6"/>
      <c r="X425" s="6"/>
      <c r="Y425" s="6"/>
      <c r="Z425" s="6"/>
    </row>
    <row r="426" spans="1:26" ht="14.4" hidden="1">
      <c r="A426" s="6"/>
      <c r="B426" s="6"/>
      <c r="C426" s="6"/>
      <c r="D426" s="6"/>
      <c r="E426" s="6"/>
      <c r="F426" s="6"/>
      <c r="G426" s="6"/>
      <c r="H426" s="6"/>
      <c r="I426" s="6"/>
      <c r="J426" s="224"/>
      <c r="K426" s="224"/>
      <c r="L426" s="6"/>
      <c r="M426" s="6"/>
      <c r="N426" s="6"/>
      <c r="O426" s="224"/>
      <c r="P426" s="6"/>
      <c r="Q426" s="6"/>
      <c r="R426" s="6"/>
      <c r="S426" s="6"/>
      <c r="T426" s="6"/>
      <c r="U426" s="6"/>
      <c r="V426" s="6"/>
      <c r="W426" s="6"/>
      <c r="X426" s="6"/>
      <c r="Y426" s="6"/>
      <c r="Z426" s="6"/>
    </row>
    <row r="427" spans="1:26" ht="14.4" hidden="1">
      <c r="A427" s="6"/>
      <c r="B427" s="6"/>
      <c r="C427" s="6"/>
      <c r="D427" s="6"/>
      <c r="E427" s="6"/>
      <c r="F427" s="6"/>
      <c r="G427" s="6"/>
      <c r="H427" s="6"/>
      <c r="I427" s="6"/>
      <c r="J427" s="224"/>
      <c r="K427" s="224"/>
      <c r="L427" s="6"/>
      <c r="M427" s="6"/>
      <c r="N427" s="6"/>
      <c r="O427" s="224"/>
      <c r="P427" s="6"/>
      <c r="Q427" s="6"/>
      <c r="R427" s="6"/>
      <c r="S427" s="6"/>
      <c r="T427" s="6"/>
      <c r="U427" s="6"/>
      <c r="V427" s="6"/>
      <c r="W427" s="6"/>
      <c r="X427" s="6"/>
      <c r="Y427" s="6"/>
      <c r="Z427" s="6"/>
    </row>
    <row r="428" spans="1:26" ht="14.4" hidden="1">
      <c r="A428" s="6"/>
      <c r="B428" s="6"/>
      <c r="C428" s="6"/>
      <c r="D428" s="6"/>
      <c r="E428" s="6"/>
      <c r="F428" s="6"/>
      <c r="G428" s="6"/>
      <c r="H428" s="6"/>
      <c r="I428" s="6"/>
      <c r="J428" s="224"/>
      <c r="K428" s="224"/>
      <c r="L428" s="6"/>
      <c r="M428" s="6"/>
      <c r="N428" s="6"/>
      <c r="O428" s="224"/>
      <c r="P428" s="6"/>
      <c r="Q428" s="6"/>
      <c r="R428" s="6"/>
      <c r="S428" s="6"/>
      <c r="T428" s="6"/>
      <c r="U428" s="6"/>
      <c r="V428" s="6"/>
      <c r="W428" s="6"/>
      <c r="X428" s="6"/>
      <c r="Y428" s="6"/>
      <c r="Z428" s="6"/>
    </row>
    <row r="429" spans="1:26" ht="14.4" hidden="1">
      <c r="A429" s="6"/>
      <c r="B429" s="6"/>
      <c r="C429" s="6"/>
      <c r="D429" s="6"/>
      <c r="E429" s="6"/>
      <c r="F429" s="6"/>
      <c r="G429" s="6"/>
      <c r="H429" s="6"/>
      <c r="I429" s="6"/>
      <c r="J429" s="224"/>
      <c r="K429" s="224"/>
      <c r="L429" s="6"/>
      <c r="M429" s="6"/>
      <c r="N429" s="6"/>
      <c r="O429" s="224"/>
      <c r="P429" s="6"/>
      <c r="Q429" s="6"/>
      <c r="R429" s="6"/>
      <c r="S429" s="6"/>
      <c r="T429" s="6"/>
      <c r="U429" s="6"/>
      <c r="V429" s="6"/>
      <c r="W429" s="6"/>
      <c r="X429" s="6"/>
      <c r="Y429" s="6"/>
      <c r="Z429" s="6"/>
    </row>
    <row r="430" spans="1:26" ht="14.4" hidden="1">
      <c r="A430" s="6"/>
      <c r="B430" s="6"/>
      <c r="C430" s="6"/>
      <c r="D430" s="6"/>
      <c r="E430" s="6"/>
      <c r="F430" s="6"/>
      <c r="G430" s="6"/>
      <c r="H430" s="6"/>
      <c r="I430" s="6"/>
      <c r="J430" s="224"/>
      <c r="K430" s="224"/>
      <c r="L430" s="6"/>
      <c r="M430" s="6"/>
      <c r="N430" s="6"/>
      <c r="O430" s="224"/>
      <c r="P430" s="6"/>
      <c r="Q430" s="6"/>
      <c r="R430" s="6"/>
      <c r="S430" s="6"/>
      <c r="T430" s="6"/>
      <c r="U430" s="6"/>
      <c r="V430" s="6"/>
      <c r="W430" s="6"/>
      <c r="X430" s="6"/>
      <c r="Y430" s="6"/>
      <c r="Z430" s="6"/>
    </row>
    <row r="431" spans="1:26" ht="14.4" hidden="1">
      <c r="A431" s="6"/>
      <c r="B431" s="6"/>
      <c r="C431" s="6"/>
      <c r="D431" s="6"/>
      <c r="E431" s="6"/>
      <c r="F431" s="6"/>
      <c r="G431" s="6"/>
      <c r="H431" s="6"/>
      <c r="I431" s="6"/>
      <c r="J431" s="224"/>
      <c r="K431" s="224"/>
      <c r="L431" s="6"/>
      <c r="M431" s="6"/>
      <c r="N431" s="6"/>
      <c r="O431" s="224"/>
      <c r="P431" s="6"/>
      <c r="Q431" s="6"/>
      <c r="R431" s="6"/>
      <c r="S431" s="6"/>
      <c r="T431" s="6"/>
      <c r="U431" s="6"/>
      <c r="V431" s="6"/>
      <c r="W431" s="6"/>
      <c r="X431" s="6"/>
      <c r="Y431" s="6"/>
      <c r="Z431" s="6"/>
    </row>
    <row r="432" spans="1:26" ht="14.4" hidden="1">
      <c r="A432" s="6"/>
      <c r="B432" s="6"/>
      <c r="C432" s="6"/>
      <c r="D432" s="6"/>
      <c r="E432" s="6"/>
      <c r="F432" s="6"/>
      <c r="G432" s="6"/>
      <c r="H432" s="6"/>
      <c r="I432" s="6"/>
      <c r="J432" s="224"/>
      <c r="K432" s="224"/>
      <c r="L432" s="6"/>
      <c r="M432" s="6"/>
      <c r="N432" s="6"/>
      <c r="O432" s="224"/>
      <c r="P432" s="6"/>
      <c r="Q432" s="6"/>
      <c r="R432" s="6"/>
      <c r="S432" s="6"/>
      <c r="T432" s="6"/>
      <c r="U432" s="6"/>
      <c r="V432" s="6"/>
      <c r="W432" s="6"/>
      <c r="X432" s="6"/>
      <c r="Y432" s="6"/>
      <c r="Z432" s="6"/>
    </row>
    <row r="433" spans="1:26" ht="14.4" hidden="1">
      <c r="A433" s="6"/>
      <c r="B433" s="6"/>
      <c r="C433" s="6"/>
      <c r="D433" s="6"/>
      <c r="E433" s="6"/>
      <c r="F433" s="6"/>
      <c r="G433" s="6"/>
      <c r="H433" s="6"/>
      <c r="I433" s="6"/>
      <c r="J433" s="224"/>
      <c r="K433" s="224"/>
      <c r="L433" s="6"/>
      <c r="M433" s="6"/>
      <c r="N433" s="6"/>
      <c r="O433" s="224"/>
      <c r="P433" s="6"/>
      <c r="Q433" s="6"/>
      <c r="R433" s="6"/>
      <c r="S433" s="6"/>
      <c r="T433" s="6"/>
      <c r="U433" s="6"/>
      <c r="V433" s="6"/>
      <c r="W433" s="6"/>
      <c r="X433" s="6"/>
      <c r="Y433" s="6"/>
      <c r="Z433" s="6"/>
    </row>
    <row r="434" spans="1:26" ht="14.4" hidden="1">
      <c r="A434" s="6"/>
      <c r="B434" s="6"/>
      <c r="C434" s="6"/>
      <c r="D434" s="6"/>
      <c r="E434" s="6"/>
      <c r="F434" s="6"/>
      <c r="G434" s="6"/>
      <c r="H434" s="6"/>
      <c r="I434" s="6"/>
      <c r="J434" s="224"/>
      <c r="K434" s="224"/>
      <c r="L434" s="6"/>
      <c r="M434" s="6"/>
      <c r="N434" s="6"/>
      <c r="O434" s="224"/>
      <c r="P434" s="6"/>
      <c r="Q434" s="6"/>
      <c r="R434" s="6"/>
      <c r="S434" s="6"/>
      <c r="T434" s="6"/>
      <c r="U434" s="6"/>
      <c r="V434" s="6"/>
      <c r="W434" s="6"/>
      <c r="X434" s="6"/>
      <c r="Y434" s="6"/>
      <c r="Z434" s="6"/>
    </row>
    <row r="435" spans="1:26" ht="14.4" hidden="1">
      <c r="A435" s="6"/>
      <c r="B435" s="6"/>
      <c r="C435" s="6"/>
      <c r="D435" s="6"/>
      <c r="E435" s="6"/>
      <c r="F435" s="6"/>
      <c r="G435" s="6"/>
      <c r="H435" s="6"/>
      <c r="I435" s="6"/>
      <c r="J435" s="224"/>
      <c r="K435" s="224"/>
      <c r="L435" s="6"/>
      <c r="M435" s="6"/>
      <c r="N435" s="6"/>
      <c r="O435" s="224"/>
      <c r="P435" s="6"/>
      <c r="Q435" s="6"/>
      <c r="R435" s="6"/>
      <c r="S435" s="6"/>
      <c r="T435" s="6"/>
      <c r="U435" s="6"/>
      <c r="V435" s="6"/>
      <c r="W435" s="6"/>
      <c r="X435" s="6"/>
      <c r="Y435" s="6"/>
      <c r="Z435" s="6"/>
    </row>
    <row r="436" spans="1:26" ht="14.4" hidden="1">
      <c r="A436" s="6"/>
      <c r="B436" s="6"/>
      <c r="C436" s="6"/>
      <c r="D436" s="6"/>
      <c r="E436" s="6"/>
      <c r="F436" s="6"/>
      <c r="G436" s="6"/>
      <c r="H436" s="6"/>
      <c r="I436" s="6"/>
      <c r="J436" s="224"/>
      <c r="K436" s="224"/>
      <c r="L436" s="6"/>
      <c r="M436" s="6"/>
      <c r="N436" s="6"/>
      <c r="O436" s="224"/>
      <c r="P436" s="6"/>
      <c r="Q436" s="6"/>
      <c r="R436" s="6"/>
      <c r="S436" s="6"/>
      <c r="T436" s="6"/>
      <c r="U436" s="6"/>
      <c r="V436" s="6"/>
      <c r="W436" s="6"/>
      <c r="X436" s="6"/>
      <c r="Y436" s="6"/>
      <c r="Z436" s="6"/>
    </row>
    <row r="437" spans="1:26" ht="14.4" hidden="1">
      <c r="A437" s="6"/>
      <c r="B437" s="6"/>
      <c r="C437" s="6"/>
      <c r="D437" s="6"/>
      <c r="E437" s="6"/>
      <c r="F437" s="6"/>
      <c r="G437" s="6"/>
      <c r="H437" s="6"/>
      <c r="I437" s="6"/>
      <c r="J437" s="224"/>
      <c r="K437" s="224"/>
      <c r="L437" s="6"/>
      <c r="M437" s="6"/>
      <c r="N437" s="6"/>
      <c r="O437" s="224"/>
      <c r="P437" s="6"/>
      <c r="Q437" s="6"/>
      <c r="R437" s="6"/>
      <c r="S437" s="6"/>
      <c r="T437" s="6"/>
      <c r="U437" s="6"/>
      <c r="V437" s="6"/>
      <c r="W437" s="6"/>
      <c r="X437" s="6"/>
      <c r="Y437" s="6"/>
      <c r="Z437" s="6"/>
    </row>
    <row r="438" spans="1:26" ht="14.4" hidden="1">
      <c r="A438" s="6"/>
      <c r="B438" s="6"/>
      <c r="C438" s="6"/>
      <c r="D438" s="6"/>
      <c r="E438" s="6"/>
      <c r="F438" s="6"/>
      <c r="G438" s="6"/>
      <c r="H438" s="6"/>
      <c r="I438" s="6"/>
      <c r="J438" s="224"/>
      <c r="K438" s="224"/>
      <c r="L438" s="6"/>
      <c r="M438" s="6"/>
      <c r="N438" s="6"/>
      <c r="O438" s="224"/>
      <c r="P438" s="6"/>
      <c r="Q438" s="6"/>
      <c r="R438" s="6"/>
      <c r="S438" s="6"/>
      <c r="T438" s="6"/>
      <c r="U438" s="6"/>
      <c r="V438" s="6"/>
      <c r="W438" s="6"/>
      <c r="X438" s="6"/>
      <c r="Y438" s="6"/>
      <c r="Z438" s="6"/>
    </row>
    <row r="439" spans="1:26" ht="14.4" hidden="1">
      <c r="A439" s="6"/>
      <c r="B439" s="6"/>
      <c r="C439" s="6"/>
      <c r="D439" s="6"/>
      <c r="E439" s="6"/>
      <c r="F439" s="6"/>
      <c r="G439" s="6"/>
      <c r="H439" s="6"/>
      <c r="I439" s="6"/>
      <c r="J439" s="224"/>
      <c r="K439" s="224"/>
      <c r="L439" s="6"/>
      <c r="M439" s="6"/>
      <c r="N439" s="6"/>
      <c r="O439" s="224"/>
      <c r="P439" s="6"/>
      <c r="Q439" s="6"/>
      <c r="R439" s="6"/>
      <c r="S439" s="6"/>
      <c r="T439" s="6"/>
      <c r="U439" s="6"/>
      <c r="V439" s="6"/>
      <c r="W439" s="6"/>
      <c r="X439" s="6"/>
      <c r="Y439" s="6"/>
      <c r="Z439" s="6"/>
    </row>
    <row r="440" spans="1:26" ht="14.4" hidden="1">
      <c r="A440" s="6"/>
      <c r="B440" s="6"/>
      <c r="C440" s="6"/>
      <c r="D440" s="6"/>
      <c r="E440" s="6"/>
      <c r="F440" s="6"/>
      <c r="G440" s="6"/>
      <c r="H440" s="6"/>
      <c r="I440" s="6"/>
      <c r="J440" s="224"/>
      <c r="K440" s="224"/>
      <c r="L440" s="6"/>
      <c r="M440" s="6"/>
      <c r="N440" s="6"/>
      <c r="O440" s="224"/>
      <c r="P440" s="6"/>
      <c r="Q440" s="6"/>
      <c r="R440" s="6"/>
      <c r="S440" s="6"/>
      <c r="T440" s="6"/>
      <c r="U440" s="6"/>
      <c r="V440" s="6"/>
      <c r="W440" s="6"/>
      <c r="X440" s="6"/>
      <c r="Y440" s="6"/>
      <c r="Z440" s="6"/>
    </row>
    <row r="441" spans="1:26" ht="14.4" hidden="1">
      <c r="A441" s="6"/>
      <c r="B441" s="6"/>
      <c r="C441" s="6"/>
      <c r="D441" s="6"/>
      <c r="E441" s="6"/>
      <c r="F441" s="6"/>
      <c r="G441" s="6"/>
      <c r="H441" s="6"/>
      <c r="I441" s="6"/>
      <c r="J441" s="224"/>
      <c r="K441" s="224"/>
      <c r="L441" s="6"/>
      <c r="M441" s="6"/>
      <c r="N441" s="6"/>
      <c r="O441" s="224"/>
      <c r="P441" s="6"/>
      <c r="Q441" s="6"/>
      <c r="R441" s="6"/>
      <c r="S441" s="6"/>
      <c r="T441" s="6"/>
      <c r="U441" s="6"/>
      <c r="V441" s="6"/>
      <c r="W441" s="6"/>
      <c r="X441" s="6"/>
      <c r="Y441" s="6"/>
      <c r="Z441" s="6"/>
    </row>
    <row r="442" spans="1:26" ht="14.4" hidden="1">
      <c r="A442" s="6"/>
      <c r="B442" s="6"/>
      <c r="C442" s="6"/>
      <c r="D442" s="6"/>
      <c r="E442" s="6"/>
      <c r="F442" s="6"/>
      <c r="G442" s="6"/>
      <c r="H442" s="6"/>
      <c r="I442" s="6"/>
      <c r="J442" s="224"/>
      <c r="K442" s="224"/>
      <c r="L442" s="6"/>
      <c r="M442" s="6"/>
      <c r="N442" s="6"/>
      <c r="O442" s="224"/>
      <c r="P442" s="6"/>
      <c r="Q442" s="6"/>
      <c r="R442" s="6"/>
      <c r="S442" s="6"/>
      <c r="T442" s="6"/>
      <c r="U442" s="6"/>
      <c r="V442" s="6"/>
      <c r="W442" s="6"/>
      <c r="X442" s="6"/>
      <c r="Y442" s="6"/>
      <c r="Z442" s="6"/>
    </row>
    <row r="443" spans="1:26" ht="14.4" hidden="1">
      <c r="A443" s="6"/>
      <c r="B443" s="6"/>
      <c r="C443" s="6"/>
      <c r="D443" s="6"/>
      <c r="E443" s="6"/>
      <c r="F443" s="6"/>
      <c r="G443" s="6"/>
      <c r="H443" s="6"/>
      <c r="I443" s="6"/>
      <c r="J443" s="224"/>
      <c r="K443" s="224"/>
      <c r="L443" s="6"/>
      <c r="M443" s="6"/>
      <c r="N443" s="6"/>
      <c r="O443" s="224"/>
      <c r="P443" s="6"/>
      <c r="Q443" s="6"/>
      <c r="R443" s="6"/>
      <c r="S443" s="6"/>
      <c r="T443" s="6"/>
      <c r="U443" s="6"/>
      <c r="V443" s="6"/>
      <c r="W443" s="6"/>
      <c r="X443" s="6"/>
      <c r="Y443" s="6"/>
      <c r="Z443" s="6"/>
    </row>
    <row r="444" spans="1:26" ht="14.4" hidden="1">
      <c r="A444" s="6"/>
      <c r="B444" s="6"/>
      <c r="C444" s="6"/>
      <c r="D444" s="6"/>
      <c r="E444" s="6"/>
      <c r="F444" s="6"/>
      <c r="G444" s="6"/>
      <c r="H444" s="6"/>
      <c r="I444" s="6"/>
      <c r="J444" s="224"/>
      <c r="K444" s="224"/>
      <c r="L444" s="6"/>
      <c r="M444" s="6"/>
      <c r="N444" s="6"/>
      <c r="O444" s="224"/>
      <c r="P444" s="6"/>
      <c r="Q444" s="6"/>
      <c r="R444" s="6"/>
      <c r="S444" s="6"/>
      <c r="T444" s="6"/>
      <c r="U444" s="6"/>
      <c r="V444" s="6"/>
      <c r="W444" s="6"/>
      <c r="X444" s="6"/>
      <c r="Y444" s="6"/>
      <c r="Z444" s="6"/>
    </row>
    <row r="445" spans="1:26" ht="14.4" hidden="1">
      <c r="A445" s="6"/>
      <c r="B445" s="6"/>
      <c r="C445" s="6"/>
      <c r="D445" s="6"/>
      <c r="E445" s="6"/>
      <c r="F445" s="6"/>
      <c r="G445" s="6"/>
      <c r="H445" s="6"/>
      <c r="I445" s="6"/>
      <c r="J445" s="224"/>
      <c r="K445" s="224"/>
      <c r="L445" s="6"/>
      <c r="M445" s="6"/>
      <c r="N445" s="6"/>
      <c r="O445" s="224"/>
      <c r="P445" s="6"/>
      <c r="Q445" s="6"/>
      <c r="R445" s="6"/>
      <c r="S445" s="6"/>
      <c r="T445" s="6"/>
      <c r="U445" s="6"/>
      <c r="V445" s="6"/>
      <c r="W445" s="6"/>
      <c r="X445" s="6"/>
      <c r="Y445" s="6"/>
      <c r="Z445" s="6"/>
    </row>
    <row r="446" spans="1:26" ht="14.4" hidden="1">
      <c r="A446" s="6"/>
      <c r="B446" s="6"/>
      <c r="C446" s="6"/>
      <c r="D446" s="6"/>
      <c r="E446" s="6"/>
      <c r="F446" s="6"/>
      <c r="G446" s="6"/>
      <c r="H446" s="6"/>
      <c r="I446" s="6"/>
      <c r="J446" s="224"/>
      <c r="K446" s="224"/>
      <c r="L446" s="6"/>
      <c r="M446" s="6"/>
      <c r="N446" s="6"/>
      <c r="O446" s="224"/>
      <c r="P446" s="6"/>
      <c r="Q446" s="6"/>
      <c r="R446" s="6"/>
      <c r="S446" s="6"/>
      <c r="T446" s="6"/>
      <c r="U446" s="6"/>
      <c r="V446" s="6"/>
      <c r="W446" s="6"/>
      <c r="X446" s="6"/>
      <c r="Y446" s="6"/>
      <c r="Z446" s="6"/>
    </row>
    <row r="447" spans="1:26" ht="14.4" hidden="1">
      <c r="A447" s="6"/>
      <c r="B447" s="6"/>
      <c r="C447" s="6"/>
      <c r="D447" s="6"/>
      <c r="E447" s="6"/>
      <c r="F447" s="6"/>
      <c r="G447" s="6"/>
      <c r="H447" s="6"/>
      <c r="I447" s="6"/>
      <c r="J447" s="224"/>
      <c r="K447" s="224"/>
      <c r="L447" s="6"/>
      <c r="M447" s="6"/>
      <c r="N447" s="6"/>
      <c r="O447" s="224"/>
      <c r="P447" s="6"/>
      <c r="Q447" s="6"/>
      <c r="R447" s="6"/>
      <c r="S447" s="6"/>
      <c r="T447" s="6"/>
      <c r="U447" s="6"/>
      <c r="V447" s="6"/>
      <c r="W447" s="6"/>
      <c r="X447" s="6"/>
      <c r="Y447" s="6"/>
      <c r="Z447" s="6"/>
    </row>
    <row r="448" spans="1:26" ht="14.4" hidden="1">
      <c r="A448" s="6"/>
      <c r="B448" s="6"/>
      <c r="C448" s="6"/>
      <c r="D448" s="6"/>
      <c r="E448" s="6"/>
      <c r="F448" s="6"/>
      <c r="G448" s="6"/>
      <c r="H448" s="6"/>
      <c r="I448" s="6"/>
      <c r="J448" s="224"/>
      <c r="K448" s="224"/>
      <c r="L448" s="6"/>
      <c r="M448" s="6"/>
      <c r="N448" s="6"/>
      <c r="O448" s="224"/>
      <c r="P448" s="6"/>
      <c r="Q448" s="6"/>
      <c r="R448" s="6"/>
      <c r="S448" s="6"/>
      <c r="T448" s="6"/>
      <c r="U448" s="6"/>
      <c r="V448" s="6"/>
      <c r="W448" s="6"/>
      <c r="X448" s="6"/>
      <c r="Y448" s="6"/>
      <c r="Z448" s="6"/>
    </row>
    <row r="449" spans="1:26" ht="14.4" hidden="1">
      <c r="A449" s="6"/>
      <c r="B449" s="6"/>
      <c r="C449" s="6"/>
      <c r="D449" s="6"/>
      <c r="E449" s="6"/>
      <c r="F449" s="6"/>
      <c r="G449" s="6"/>
      <c r="H449" s="6"/>
      <c r="I449" s="6"/>
      <c r="J449" s="224"/>
      <c r="K449" s="224"/>
      <c r="L449" s="6"/>
      <c r="M449" s="6"/>
      <c r="N449" s="6"/>
      <c r="O449" s="224"/>
      <c r="P449" s="6"/>
      <c r="Q449" s="6"/>
      <c r="R449" s="6"/>
      <c r="S449" s="6"/>
      <c r="T449" s="6"/>
      <c r="U449" s="6"/>
      <c r="V449" s="6"/>
      <c r="W449" s="6"/>
      <c r="X449" s="6"/>
      <c r="Y449" s="6"/>
      <c r="Z449" s="6"/>
    </row>
    <row r="450" spans="1:26" ht="14.4" hidden="1">
      <c r="A450" s="6"/>
      <c r="B450" s="6"/>
      <c r="C450" s="6"/>
      <c r="D450" s="6"/>
      <c r="E450" s="6"/>
      <c r="F450" s="6"/>
      <c r="G450" s="6"/>
      <c r="H450" s="6"/>
      <c r="I450" s="6"/>
      <c r="J450" s="224"/>
      <c r="K450" s="224"/>
      <c r="L450" s="6"/>
      <c r="M450" s="6"/>
      <c r="N450" s="6"/>
      <c r="O450" s="224"/>
      <c r="P450" s="6"/>
      <c r="Q450" s="6"/>
      <c r="R450" s="6"/>
      <c r="S450" s="6"/>
      <c r="T450" s="6"/>
      <c r="U450" s="6"/>
      <c r="V450" s="6"/>
      <c r="W450" s="6"/>
      <c r="X450" s="6"/>
      <c r="Y450" s="6"/>
      <c r="Z450" s="6"/>
    </row>
    <row r="451" spans="1:26" ht="14.4" hidden="1">
      <c r="A451" s="6"/>
      <c r="B451" s="6"/>
      <c r="C451" s="6"/>
      <c r="D451" s="6"/>
      <c r="E451" s="6"/>
      <c r="F451" s="6"/>
      <c r="G451" s="6"/>
      <c r="H451" s="6"/>
      <c r="I451" s="6"/>
      <c r="J451" s="224"/>
      <c r="K451" s="224"/>
      <c r="L451" s="6"/>
      <c r="M451" s="6"/>
      <c r="N451" s="6"/>
      <c r="O451" s="224"/>
      <c r="P451" s="6"/>
      <c r="Q451" s="6"/>
      <c r="R451" s="6"/>
      <c r="S451" s="6"/>
      <c r="T451" s="6"/>
      <c r="U451" s="6"/>
      <c r="V451" s="6"/>
      <c r="W451" s="6"/>
      <c r="X451" s="6"/>
      <c r="Y451" s="6"/>
      <c r="Z451" s="6"/>
    </row>
    <row r="452" spans="1:26" ht="14.4" hidden="1">
      <c r="A452" s="6"/>
      <c r="B452" s="6"/>
      <c r="C452" s="6"/>
      <c r="D452" s="6"/>
      <c r="E452" s="6"/>
      <c r="F452" s="6"/>
      <c r="G452" s="6"/>
      <c r="H452" s="6"/>
      <c r="I452" s="6"/>
      <c r="J452" s="224"/>
      <c r="K452" s="224"/>
      <c r="L452" s="6"/>
      <c r="M452" s="6"/>
      <c r="N452" s="6"/>
      <c r="O452" s="224"/>
      <c r="P452" s="6"/>
      <c r="Q452" s="6"/>
      <c r="R452" s="6"/>
      <c r="S452" s="6"/>
      <c r="T452" s="6"/>
      <c r="U452" s="6"/>
      <c r="V452" s="6"/>
      <c r="W452" s="6"/>
      <c r="X452" s="6"/>
      <c r="Y452" s="6"/>
      <c r="Z452" s="6"/>
    </row>
    <row r="453" spans="1:26" ht="14.4" hidden="1">
      <c r="A453" s="6"/>
      <c r="B453" s="6"/>
      <c r="C453" s="6"/>
      <c r="D453" s="6"/>
      <c r="E453" s="6"/>
      <c r="F453" s="6"/>
      <c r="G453" s="6"/>
      <c r="H453" s="6"/>
      <c r="I453" s="6"/>
      <c r="J453" s="224"/>
      <c r="K453" s="224"/>
      <c r="L453" s="6"/>
      <c r="M453" s="6"/>
      <c r="N453" s="6"/>
      <c r="O453" s="224"/>
      <c r="P453" s="6"/>
      <c r="Q453" s="6"/>
      <c r="R453" s="6"/>
      <c r="S453" s="6"/>
      <c r="T453" s="6"/>
      <c r="U453" s="6"/>
      <c r="V453" s="6"/>
      <c r="W453" s="6"/>
      <c r="X453" s="6"/>
      <c r="Y453" s="6"/>
      <c r="Z453" s="6"/>
    </row>
    <row r="454" spans="1:26" ht="14.4" hidden="1">
      <c r="A454" s="6"/>
      <c r="B454" s="6"/>
      <c r="C454" s="6"/>
      <c r="D454" s="6"/>
      <c r="E454" s="6"/>
      <c r="F454" s="6"/>
      <c r="G454" s="6"/>
      <c r="H454" s="6"/>
      <c r="I454" s="6"/>
      <c r="J454" s="224"/>
      <c r="K454" s="224"/>
      <c r="L454" s="6"/>
      <c r="M454" s="6"/>
      <c r="N454" s="6"/>
      <c r="O454" s="224"/>
      <c r="P454" s="6"/>
      <c r="Q454" s="6"/>
      <c r="R454" s="6"/>
      <c r="S454" s="6"/>
      <c r="T454" s="6"/>
      <c r="U454" s="6"/>
      <c r="V454" s="6"/>
      <c r="W454" s="6"/>
      <c r="X454" s="6"/>
      <c r="Y454" s="6"/>
      <c r="Z454" s="6"/>
    </row>
    <row r="455" spans="1:26" ht="14.4" hidden="1">
      <c r="A455" s="6"/>
      <c r="B455" s="6"/>
      <c r="C455" s="6"/>
      <c r="D455" s="6"/>
      <c r="E455" s="6"/>
      <c r="F455" s="6"/>
      <c r="G455" s="6"/>
      <c r="H455" s="6"/>
      <c r="I455" s="6"/>
      <c r="J455" s="224"/>
      <c r="K455" s="224"/>
      <c r="L455" s="6"/>
      <c r="M455" s="6"/>
      <c r="N455" s="6"/>
      <c r="O455" s="224"/>
      <c r="P455" s="6"/>
      <c r="Q455" s="6"/>
      <c r="R455" s="6"/>
      <c r="S455" s="6"/>
      <c r="T455" s="6"/>
      <c r="U455" s="6"/>
      <c r="V455" s="6"/>
      <c r="W455" s="6"/>
      <c r="X455" s="6"/>
      <c r="Y455" s="6"/>
      <c r="Z455" s="6"/>
    </row>
    <row r="456" spans="1:26" ht="14.4" hidden="1">
      <c r="A456" s="6"/>
      <c r="B456" s="6"/>
      <c r="C456" s="6"/>
      <c r="D456" s="6"/>
      <c r="E456" s="6"/>
      <c r="F456" s="6"/>
      <c r="G456" s="6"/>
      <c r="H456" s="6"/>
      <c r="I456" s="6"/>
      <c r="J456" s="224"/>
      <c r="K456" s="224"/>
      <c r="L456" s="6"/>
      <c r="M456" s="6"/>
      <c r="N456" s="6"/>
      <c r="O456" s="224"/>
      <c r="P456" s="6"/>
      <c r="Q456" s="6"/>
      <c r="R456" s="6"/>
      <c r="S456" s="6"/>
      <c r="T456" s="6"/>
      <c r="U456" s="6"/>
      <c r="V456" s="6"/>
      <c r="W456" s="6"/>
      <c r="X456" s="6"/>
      <c r="Y456" s="6"/>
      <c r="Z456" s="6"/>
    </row>
    <row r="457" spans="1:26" ht="14.4" hidden="1">
      <c r="A457" s="6"/>
      <c r="B457" s="6"/>
      <c r="C457" s="6"/>
      <c r="D457" s="6"/>
      <c r="E457" s="6"/>
      <c r="F457" s="6"/>
      <c r="G457" s="6"/>
      <c r="H457" s="6"/>
      <c r="I457" s="6"/>
      <c r="J457" s="224"/>
      <c r="K457" s="224"/>
      <c r="L457" s="6"/>
      <c r="M457" s="6"/>
      <c r="N457" s="6"/>
      <c r="O457" s="224"/>
      <c r="P457" s="6"/>
      <c r="Q457" s="6"/>
      <c r="R457" s="6"/>
      <c r="S457" s="6"/>
      <c r="T457" s="6"/>
      <c r="U457" s="6"/>
      <c r="V457" s="6"/>
      <c r="W457" s="6"/>
      <c r="X457" s="6"/>
      <c r="Y457" s="6"/>
      <c r="Z457" s="6"/>
    </row>
    <row r="458" spans="1:26" ht="14.4" hidden="1">
      <c r="A458" s="6"/>
      <c r="B458" s="6"/>
      <c r="C458" s="6"/>
      <c r="D458" s="6"/>
      <c r="E458" s="6"/>
      <c r="F458" s="6"/>
      <c r="G458" s="6"/>
      <c r="H458" s="6"/>
      <c r="I458" s="6"/>
      <c r="J458" s="224"/>
      <c r="K458" s="224"/>
      <c r="L458" s="6"/>
      <c r="M458" s="6"/>
      <c r="N458" s="6"/>
      <c r="O458" s="224"/>
      <c r="P458" s="6"/>
      <c r="Q458" s="6"/>
      <c r="R458" s="6"/>
      <c r="S458" s="6"/>
      <c r="T458" s="6"/>
      <c r="U458" s="6"/>
      <c r="V458" s="6"/>
      <c r="W458" s="6"/>
      <c r="X458" s="6"/>
      <c r="Y458" s="6"/>
      <c r="Z458" s="6"/>
    </row>
    <row r="459" spans="1:26" ht="14.4" hidden="1">
      <c r="A459" s="6"/>
      <c r="B459" s="6"/>
      <c r="C459" s="6"/>
      <c r="D459" s="6"/>
      <c r="E459" s="6"/>
      <c r="F459" s="6"/>
      <c r="G459" s="6"/>
      <c r="H459" s="6"/>
      <c r="I459" s="6"/>
      <c r="J459" s="224"/>
      <c r="K459" s="224"/>
      <c r="L459" s="6"/>
      <c r="M459" s="6"/>
      <c r="N459" s="6"/>
      <c r="O459" s="224"/>
      <c r="P459" s="6"/>
      <c r="Q459" s="6"/>
      <c r="R459" s="6"/>
      <c r="S459" s="6"/>
      <c r="T459" s="6"/>
      <c r="U459" s="6"/>
      <c r="V459" s="6"/>
      <c r="W459" s="6"/>
      <c r="X459" s="6"/>
      <c r="Y459" s="6"/>
      <c r="Z459" s="6"/>
    </row>
    <row r="460" spans="1:26" ht="14.4" hidden="1">
      <c r="A460" s="6"/>
      <c r="B460" s="6"/>
      <c r="C460" s="6"/>
      <c r="D460" s="6"/>
      <c r="E460" s="6"/>
      <c r="F460" s="6"/>
      <c r="G460" s="6"/>
      <c r="H460" s="6"/>
      <c r="I460" s="6"/>
      <c r="J460" s="224"/>
      <c r="K460" s="224"/>
      <c r="L460" s="6"/>
      <c r="M460" s="6"/>
      <c r="N460" s="6"/>
      <c r="O460" s="224"/>
      <c r="P460" s="6"/>
      <c r="Q460" s="6"/>
      <c r="R460" s="6"/>
      <c r="S460" s="6"/>
      <c r="T460" s="6"/>
      <c r="U460" s="6"/>
      <c r="V460" s="6"/>
      <c r="W460" s="6"/>
      <c r="X460" s="6"/>
      <c r="Y460" s="6"/>
      <c r="Z460" s="6"/>
    </row>
    <row r="461" spans="1:26" ht="14.4" hidden="1">
      <c r="A461" s="6"/>
      <c r="B461" s="6"/>
      <c r="C461" s="6"/>
      <c r="D461" s="6"/>
      <c r="E461" s="6"/>
      <c r="F461" s="6"/>
      <c r="G461" s="6"/>
      <c r="H461" s="6"/>
      <c r="I461" s="6"/>
      <c r="J461" s="224"/>
      <c r="K461" s="224"/>
      <c r="L461" s="6"/>
      <c r="M461" s="6"/>
      <c r="N461" s="6"/>
      <c r="O461" s="224"/>
      <c r="P461" s="6"/>
      <c r="Q461" s="6"/>
      <c r="R461" s="6"/>
      <c r="S461" s="6"/>
      <c r="T461" s="6"/>
      <c r="U461" s="6"/>
      <c r="V461" s="6"/>
      <c r="W461" s="6"/>
      <c r="X461" s="6"/>
      <c r="Y461" s="6"/>
      <c r="Z461" s="6"/>
    </row>
    <row r="462" spans="1:26" ht="14.4" hidden="1">
      <c r="A462" s="6"/>
      <c r="B462" s="6"/>
      <c r="C462" s="6"/>
      <c r="D462" s="6"/>
      <c r="E462" s="6"/>
      <c r="F462" s="6"/>
      <c r="G462" s="6"/>
      <c r="H462" s="6"/>
      <c r="I462" s="6"/>
      <c r="J462" s="224"/>
      <c r="K462" s="224"/>
      <c r="L462" s="6"/>
      <c r="M462" s="6"/>
      <c r="N462" s="6"/>
      <c r="O462" s="224"/>
      <c r="P462" s="6"/>
      <c r="Q462" s="6"/>
      <c r="R462" s="6"/>
      <c r="S462" s="6"/>
      <c r="T462" s="6"/>
      <c r="U462" s="6"/>
      <c r="V462" s="6"/>
      <c r="W462" s="6"/>
      <c r="X462" s="6"/>
      <c r="Y462" s="6"/>
      <c r="Z462" s="6"/>
    </row>
    <row r="463" spans="1:26" ht="14.4" hidden="1">
      <c r="A463" s="6"/>
      <c r="B463" s="6"/>
      <c r="C463" s="6"/>
      <c r="D463" s="6"/>
      <c r="E463" s="6"/>
      <c r="F463" s="6"/>
      <c r="G463" s="6"/>
      <c r="H463" s="6"/>
      <c r="I463" s="6"/>
      <c r="J463" s="224"/>
      <c r="K463" s="224"/>
      <c r="L463" s="6"/>
      <c r="M463" s="6"/>
      <c r="N463" s="6"/>
      <c r="O463" s="224"/>
      <c r="P463" s="6"/>
      <c r="Q463" s="6"/>
      <c r="R463" s="6"/>
      <c r="S463" s="6"/>
      <c r="T463" s="6"/>
      <c r="U463" s="6"/>
      <c r="V463" s="6"/>
      <c r="W463" s="6"/>
      <c r="X463" s="6"/>
      <c r="Y463" s="6"/>
      <c r="Z463" s="6"/>
    </row>
    <row r="464" spans="1:26" ht="14.4" hidden="1">
      <c r="A464" s="6"/>
      <c r="B464" s="6"/>
      <c r="C464" s="6"/>
      <c r="D464" s="6"/>
      <c r="E464" s="6"/>
      <c r="F464" s="6"/>
      <c r="G464" s="6"/>
      <c r="H464" s="6"/>
      <c r="I464" s="6"/>
      <c r="J464" s="224"/>
      <c r="K464" s="224"/>
      <c r="L464" s="6"/>
      <c r="M464" s="6"/>
      <c r="N464" s="6"/>
      <c r="O464" s="224"/>
      <c r="P464" s="6"/>
      <c r="Q464" s="6"/>
      <c r="R464" s="6"/>
      <c r="S464" s="6"/>
      <c r="T464" s="6"/>
      <c r="U464" s="6"/>
      <c r="V464" s="6"/>
      <c r="W464" s="6"/>
      <c r="X464" s="6"/>
      <c r="Y464" s="6"/>
      <c r="Z464" s="6"/>
    </row>
    <row r="465" spans="1:26" ht="14.4" hidden="1">
      <c r="A465" s="6"/>
      <c r="B465" s="6"/>
      <c r="C465" s="6"/>
      <c r="D465" s="6"/>
      <c r="E465" s="6"/>
      <c r="F465" s="6"/>
      <c r="G465" s="6"/>
      <c r="H465" s="6"/>
      <c r="I465" s="6"/>
      <c r="J465" s="224"/>
      <c r="K465" s="224"/>
      <c r="L465" s="6"/>
      <c r="M465" s="6"/>
      <c r="N465" s="6"/>
      <c r="O465" s="224"/>
      <c r="P465" s="6"/>
      <c r="Q465" s="6"/>
      <c r="R465" s="6"/>
      <c r="S465" s="6"/>
      <c r="T465" s="6"/>
      <c r="U465" s="6"/>
      <c r="V465" s="6"/>
      <c r="W465" s="6"/>
      <c r="X465" s="6"/>
      <c r="Y465" s="6"/>
      <c r="Z465" s="6"/>
    </row>
    <row r="466" spans="1:26" ht="14.4" hidden="1">
      <c r="A466" s="6"/>
      <c r="B466" s="6"/>
      <c r="C466" s="6"/>
      <c r="D466" s="6"/>
      <c r="E466" s="6"/>
      <c r="F466" s="6"/>
      <c r="G466" s="6"/>
      <c r="H466" s="6"/>
      <c r="I466" s="6"/>
      <c r="J466" s="224"/>
      <c r="K466" s="224"/>
      <c r="L466" s="6"/>
      <c r="M466" s="6"/>
      <c r="N466" s="6"/>
      <c r="O466" s="224"/>
      <c r="P466" s="6"/>
      <c r="Q466" s="6"/>
      <c r="R466" s="6"/>
      <c r="S466" s="6"/>
      <c r="T466" s="6"/>
      <c r="U466" s="6"/>
      <c r="V466" s="6"/>
      <c r="W466" s="6"/>
      <c r="X466" s="6"/>
      <c r="Y466" s="6"/>
      <c r="Z466" s="6"/>
    </row>
    <row r="467" spans="1:26" ht="14.4" hidden="1">
      <c r="A467" s="6"/>
      <c r="B467" s="6"/>
      <c r="C467" s="6"/>
      <c r="D467" s="6"/>
      <c r="E467" s="6"/>
      <c r="F467" s="6"/>
      <c r="G467" s="6"/>
      <c r="H467" s="6"/>
      <c r="I467" s="6"/>
      <c r="J467" s="224"/>
      <c r="K467" s="224"/>
      <c r="L467" s="6"/>
      <c r="M467" s="6"/>
      <c r="N467" s="6"/>
      <c r="O467" s="224"/>
      <c r="P467" s="6"/>
      <c r="Q467" s="6"/>
      <c r="R467" s="6"/>
      <c r="S467" s="6"/>
      <c r="T467" s="6"/>
      <c r="U467" s="6"/>
      <c r="V467" s="6"/>
      <c r="W467" s="6"/>
      <c r="X467" s="6"/>
      <c r="Y467" s="6"/>
      <c r="Z467" s="6"/>
    </row>
    <row r="468" spans="1:26" ht="14.4" hidden="1">
      <c r="A468" s="6"/>
      <c r="B468" s="6"/>
      <c r="C468" s="6"/>
      <c r="D468" s="6"/>
      <c r="E468" s="6"/>
      <c r="F468" s="6"/>
      <c r="G468" s="6"/>
      <c r="H468" s="6"/>
      <c r="I468" s="6"/>
      <c r="J468" s="224"/>
      <c r="K468" s="224"/>
      <c r="L468" s="6"/>
      <c r="M468" s="6"/>
      <c r="N468" s="6"/>
      <c r="O468" s="224"/>
      <c r="P468" s="6"/>
      <c r="Q468" s="6"/>
      <c r="R468" s="6"/>
      <c r="S468" s="6"/>
      <c r="T468" s="6"/>
      <c r="U468" s="6"/>
      <c r="V468" s="6"/>
      <c r="W468" s="6"/>
      <c r="X468" s="6"/>
      <c r="Y468" s="6"/>
      <c r="Z468" s="6"/>
    </row>
    <row r="469" spans="1:26" ht="14.4" hidden="1">
      <c r="A469" s="6"/>
      <c r="B469" s="6"/>
      <c r="C469" s="6"/>
      <c r="D469" s="6"/>
      <c r="E469" s="6"/>
      <c r="F469" s="6"/>
      <c r="G469" s="6"/>
      <c r="H469" s="6"/>
      <c r="I469" s="6"/>
      <c r="J469" s="224"/>
      <c r="K469" s="224"/>
      <c r="L469" s="6"/>
      <c r="M469" s="6"/>
      <c r="N469" s="6"/>
      <c r="O469" s="224"/>
      <c r="P469" s="6"/>
      <c r="Q469" s="6"/>
      <c r="R469" s="6"/>
      <c r="S469" s="6"/>
      <c r="T469" s="6"/>
      <c r="U469" s="6"/>
      <c r="V469" s="6"/>
      <c r="W469" s="6"/>
      <c r="X469" s="6"/>
      <c r="Y469" s="6"/>
      <c r="Z469" s="6"/>
    </row>
    <row r="470" spans="1:26" ht="14.4" hidden="1">
      <c r="A470" s="6"/>
      <c r="B470" s="6"/>
      <c r="C470" s="6"/>
      <c r="D470" s="6"/>
      <c r="E470" s="6"/>
      <c r="F470" s="6"/>
      <c r="G470" s="6"/>
      <c r="H470" s="6"/>
      <c r="I470" s="6"/>
      <c r="J470" s="224"/>
      <c r="K470" s="224"/>
      <c r="L470" s="6"/>
      <c r="M470" s="6"/>
      <c r="N470" s="6"/>
      <c r="O470" s="224"/>
      <c r="P470" s="6"/>
      <c r="Q470" s="6"/>
      <c r="R470" s="6"/>
      <c r="S470" s="6"/>
      <c r="T470" s="6"/>
      <c r="U470" s="6"/>
      <c r="V470" s="6"/>
      <c r="W470" s="6"/>
      <c r="X470" s="6"/>
      <c r="Y470" s="6"/>
      <c r="Z470" s="6"/>
    </row>
    <row r="471" spans="1:26" ht="14.4" hidden="1">
      <c r="A471" s="6"/>
      <c r="B471" s="6"/>
      <c r="C471" s="6"/>
      <c r="D471" s="6"/>
      <c r="E471" s="6"/>
      <c r="F471" s="6"/>
      <c r="G471" s="6"/>
      <c r="H471" s="6"/>
      <c r="I471" s="6"/>
      <c r="J471" s="224"/>
      <c r="K471" s="224"/>
      <c r="L471" s="6"/>
      <c r="M471" s="6"/>
      <c r="N471" s="6"/>
      <c r="O471" s="224"/>
      <c r="P471" s="6"/>
      <c r="Q471" s="6"/>
      <c r="R471" s="6"/>
      <c r="S471" s="6"/>
      <c r="T471" s="6"/>
      <c r="U471" s="6"/>
      <c r="V471" s="6"/>
      <c r="W471" s="6"/>
      <c r="X471" s="6"/>
      <c r="Y471" s="6"/>
      <c r="Z471" s="6"/>
    </row>
    <row r="472" spans="1:26" ht="14.4" hidden="1">
      <c r="A472" s="6"/>
      <c r="B472" s="6"/>
      <c r="C472" s="6"/>
      <c r="D472" s="6"/>
      <c r="E472" s="6"/>
      <c r="F472" s="6"/>
      <c r="G472" s="6"/>
      <c r="H472" s="6"/>
      <c r="I472" s="6"/>
      <c r="J472" s="224"/>
      <c r="K472" s="224"/>
      <c r="L472" s="6"/>
      <c r="M472" s="6"/>
      <c r="N472" s="6"/>
      <c r="O472" s="224"/>
      <c r="P472" s="6"/>
      <c r="Q472" s="6"/>
      <c r="R472" s="6"/>
      <c r="S472" s="6"/>
      <c r="T472" s="6"/>
      <c r="U472" s="6"/>
      <c r="V472" s="6"/>
      <c r="W472" s="6"/>
      <c r="X472" s="6"/>
      <c r="Y472" s="6"/>
      <c r="Z472" s="6"/>
    </row>
    <row r="473" spans="1:26" ht="14.4" hidden="1">
      <c r="A473" s="6"/>
      <c r="B473" s="6"/>
      <c r="C473" s="6"/>
      <c r="D473" s="6"/>
      <c r="E473" s="6"/>
      <c r="F473" s="6"/>
      <c r="G473" s="6"/>
      <c r="H473" s="6"/>
      <c r="I473" s="6"/>
      <c r="J473" s="224"/>
      <c r="K473" s="224"/>
      <c r="L473" s="6"/>
      <c r="M473" s="6"/>
      <c r="N473" s="6"/>
      <c r="O473" s="224"/>
      <c r="P473" s="6"/>
      <c r="Q473" s="6"/>
      <c r="R473" s="6"/>
      <c r="S473" s="6"/>
      <c r="T473" s="6"/>
      <c r="U473" s="6"/>
      <c r="V473" s="6"/>
      <c r="W473" s="6"/>
      <c r="X473" s="6"/>
      <c r="Y473" s="6"/>
      <c r="Z473" s="6"/>
    </row>
    <row r="474" spans="1:26" ht="14.4" hidden="1">
      <c r="A474" s="6"/>
      <c r="B474" s="6"/>
      <c r="C474" s="6"/>
      <c r="D474" s="6"/>
      <c r="E474" s="6"/>
      <c r="F474" s="6"/>
      <c r="G474" s="6"/>
      <c r="H474" s="6"/>
      <c r="I474" s="6"/>
      <c r="J474" s="224"/>
      <c r="K474" s="224"/>
      <c r="L474" s="6"/>
      <c r="M474" s="6"/>
      <c r="N474" s="6"/>
      <c r="O474" s="224"/>
      <c r="P474" s="6"/>
      <c r="Q474" s="6"/>
      <c r="R474" s="6"/>
      <c r="S474" s="6"/>
      <c r="T474" s="6"/>
      <c r="U474" s="6"/>
      <c r="V474" s="6"/>
      <c r="W474" s="6"/>
      <c r="X474" s="6"/>
      <c r="Y474" s="6"/>
      <c r="Z474" s="6"/>
    </row>
    <row r="475" spans="1:26" ht="14.4" hidden="1">
      <c r="A475" s="6"/>
      <c r="B475" s="6"/>
      <c r="C475" s="6"/>
      <c r="D475" s="6"/>
      <c r="E475" s="6"/>
      <c r="F475" s="6"/>
      <c r="G475" s="6"/>
      <c r="H475" s="6"/>
      <c r="I475" s="6"/>
      <c r="J475" s="224"/>
      <c r="K475" s="224"/>
      <c r="L475" s="6"/>
      <c r="M475" s="6"/>
      <c r="N475" s="6"/>
      <c r="O475" s="224"/>
      <c r="P475" s="6"/>
      <c r="Q475" s="6"/>
      <c r="R475" s="6"/>
      <c r="S475" s="6"/>
      <c r="T475" s="6"/>
      <c r="U475" s="6"/>
      <c r="V475" s="6"/>
      <c r="W475" s="6"/>
      <c r="X475" s="6"/>
      <c r="Y475" s="6"/>
      <c r="Z475" s="6"/>
    </row>
    <row r="476" spans="1:26" ht="14.4" hidden="1">
      <c r="A476" s="6"/>
      <c r="B476" s="6"/>
      <c r="C476" s="6"/>
      <c r="D476" s="6"/>
      <c r="E476" s="6"/>
      <c r="F476" s="6"/>
      <c r="G476" s="6"/>
      <c r="H476" s="6"/>
      <c r="I476" s="6"/>
      <c r="J476" s="224"/>
      <c r="K476" s="224"/>
      <c r="L476" s="6"/>
      <c r="M476" s="6"/>
      <c r="N476" s="6"/>
      <c r="O476" s="224"/>
      <c r="P476" s="6"/>
      <c r="Q476" s="6"/>
      <c r="R476" s="6"/>
      <c r="S476" s="6"/>
      <c r="T476" s="6"/>
      <c r="U476" s="6"/>
      <c r="V476" s="6"/>
      <c r="W476" s="6"/>
      <c r="X476" s="6"/>
      <c r="Y476" s="6"/>
      <c r="Z476" s="6"/>
    </row>
    <row r="477" spans="1:26" ht="14.4" hidden="1">
      <c r="A477" s="6"/>
      <c r="B477" s="6"/>
      <c r="C477" s="6"/>
      <c r="D477" s="6"/>
      <c r="E477" s="6"/>
      <c r="F477" s="6"/>
      <c r="G477" s="6"/>
      <c r="H477" s="6"/>
      <c r="I477" s="6"/>
      <c r="J477" s="224"/>
      <c r="K477" s="224"/>
      <c r="L477" s="6"/>
      <c r="M477" s="6"/>
      <c r="N477" s="6"/>
      <c r="O477" s="224"/>
      <c r="P477" s="6"/>
      <c r="Q477" s="6"/>
      <c r="R477" s="6"/>
      <c r="S477" s="6"/>
      <c r="T477" s="6"/>
      <c r="U477" s="6"/>
      <c r="V477" s="6"/>
      <c r="W477" s="6"/>
      <c r="X477" s="6"/>
      <c r="Y477" s="6"/>
      <c r="Z477" s="6"/>
    </row>
    <row r="478" spans="1:26" ht="14.4" hidden="1">
      <c r="A478" s="6"/>
      <c r="B478" s="6"/>
      <c r="C478" s="6"/>
      <c r="D478" s="6"/>
      <c r="E478" s="6"/>
      <c r="F478" s="6"/>
      <c r="G478" s="6"/>
      <c r="H478" s="6"/>
      <c r="I478" s="6"/>
      <c r="J478" s="224"/>
      <c r="K478" s="224"/>
      <c r="L478" s="6"/>
      <c r="M478" s="6"/>
      <c r="N478" s="6"/>
      <c r="O478" s="224"/>
      <c r="P478" s="6"/>
      <c r="Q478" s="6"/>
      <c r="R478" s="6"/>
      <c r="S478" s="6"/>
      <c r="T478" s="6"/>
      <c r="U478" s="6"/>
      <c r="V478" s="6"/>
      <c r="W478" s="6"/>
      <c r="X478" s="6"/>
      <c r="Y478" s="6"/>
      <c r="Z478" s="6"/>
    </row>
    <row r="479" spans="1:26" ht="14.4" hidden="1">
      <c r="A479" s="6"/>
      <c r="B479" s="6"/>
      <c r="C479" s="6"/>
      <c r="D479" s="6"/>
      <c r="E479" s="6"/>
      <c r="F479" s="6"/>
      <c r="G479" s="6"/>
      <c r="H479" s="6"/>
      <c r="I479" s="6"/>
      <c r="J479" s="224"/>
      <c r="K479" s="224"/>
      <c r="L479" s="6"/>
      <c r="M479" s="6"/>
      <c r="N479" s="6"/>
      <c r="O479" s="224"/>
      <c r="P479" s="6"/>
      <c r="Q479" s="6"/>
      <c r="R479" s="6"/>
      <c r="S479" s="6"/>
      <c r="T479" s="6"/>
      <c r="U479" s="6"/>
      <c r="V479" s="6"/>
      <c r="W479" s="6"/>
      <c r="X479" s="6"/>
      <c r="Y479" s="6"/>
      <c r="Z479" s="6"/>
    </row>
    <row r="480" spans="1:26" ht="14.4" hidden="1">
      <c r="A480" s="6"/>
      <c r="B480" s="6"/>
      <c r="C480" s="6"/>
      <c r="D480" s="6"/>
      <c r="E480" s="6"/>
      <c r="F480" s="6"/>
      <c r="G480" s="6"/>
      <c r="H480" s="6"/>
      <c r="I480" s="6"/>
      <c r="J480" s="224"/>
      <c r="K480" s="224"/>
      <c r="L480" s="6"/>
      <c r="M480" s="6"/>
      <c r="N480" s="6"/>
      <c r="O480" s="224"/>
      <c r="P480" s="6"/>
      <c r="Q480" s="6"/>
      <c r="R480" s="6"/>
      <c r="S480" s="6"/>
      <c r="T480" s="6"/>
      <c r="U480" s="6"/>
      <c r="V480" s="6"/>
      <c r="W480" s="6"/>
      <c r="X480" s="6"/>
      <c r="Y480" s="6"/>
      <c r="Z480" s="6"/>
    </row>
    <row r="481" spans="1:26" ht="14.4" hidden="1">
      <c r="A481" s="6"/>
      <c r="B481" s="6"/>
      <c r="C481" s="6"/>
      <c r="D481" s="6"/>
      <c r="E481" s="6"/>
      <c r="F481" s="6"/>
      <c r="G481" s="6"/>
      <c r="H481" s="6"/>
      <c r="I481" s="6"/>
      <c r="J481" s="224"/>
      <c r="K481" s="224"/>
      <c r="L481" s="6"/>
      <c r="M481" s="6"/>
      <c r="N481" s="6"/>
      <c r="O481" s="224"/>
      <c r="P481" s="6"/>
      <c r="Q481" s="6"/>
      <c r="R481" s="6"/>
      <c r="S481" s="6"/>
      <c r="T481" s="6"/>
      <c r="U481" s="6"/>
      <c r="V481" s="6"/>
      <c r="W481" s="6"/>
      <c r="X481" s="6"/>
      <c r="Y481" s="6"/>
      <c r="Z481" s="6"/>
    </row>
    <row r="482" spans="1:26" ht="14.4" hidden="1">
      <c r="A482" s="6"/>
      <c r="B482" s="6"/>
      <c r="C482" s="6"/>
      <c r="D482" s="6"/>
      <c r="E482" s="6"/>
      <c r="F482" s="6"/>
      <c r="G482" s="6"/>
      <c r="H482" s="6"/>
      <c r="I482" s="6"/>
      <c r="J482" s="224"/>
      <c r="K482" s="224"/>
      <c r="L482" s="6"/>
      <c r="M482" s="6"/>
      <c r="N482" s="6"/>
      <c r="O482" s="224"/>
      <c r="P482" s="6"/>
      <c r="Q482" s="6"/>
      <c r="R482" s="6"/>
      <c r="S482" s="6"/>
      <c r="T482" s="6"/>
      <c r="U482" s="6"/>
      <c r="V482" s="6"/>
      <c r="W482" s="6"/>
      <c r="X482" s="6"/>
      <c r="Y482" s="6"/>
      <c r="Z482" s="6"/>
    </row>
    <row r="483" spans="1:26" ht="14.4" hidden="1">
      <c r="A483" s="6"/>
      <c r="B483" s="6"/>
      <c r="C483" s="6"/>
      <c r="D483" s="6"/>
      <c r="E483" s="6"/>
      <c r="F483" s="6"/>
      <c r="G483" s="6"/>
      <c r="H483" s="6"/>
      <c r="I483" s="6"/>
      <c r="J483" s="224"/>
      <c r="K483" s="224"/>
      <c r="L483" s="6"/>
      <c r="M483" s="6"/>
      <c r="N483" s="6"/>
      <c r="O483" s="224"/>
      <c r="P483" s="6"/>
      <c r="Q483" s="6"/>
      <c r="R483" s="6"/>
      <c r="S483" s="6"/>
      <c r="T483" s="6"/>
      <c r="U483" s="6"/>
      <c r="V483" s="6"/>
      <c r="W483" s="6"/>
      <c r="X483" s="6"/>
      <c r="Y483" s="6"/>
      <c r="Z483" s="6"/>
    </row>
    <row r="484" spans="1:26" ht="14.4" hidden="1">
      <c r="A484" s="6"/>
      <c r="B484" s="6"/>
      <c r="C484" s="6"/>
      <c r="D484" s="6"/>
      <c r="E484" s="6"/>
      <c r="F484" s="6"/>
      <c r="G484" s="6"/>
      <c r="H484" s="6"/>
      <c r="I484" s="6"/>
      <c r="J484" s="224"/>
      <c r="K484" s="224"/>
      <c r="L484" s="6"/>
      <c r="M484" s="6"/>
      <c r="N484" s="6"/>
      <c r="O484" s="224"/>
      <c r="P484" s="6"/>
      <c r="Q484" s="6"/>
      <c r="R484" s="6"/>
      <c r="S484" s="6"/>
      <c r="T484" s="6"/>
      <c r="U484" s="6"/>
      <c r="V484" s="6"/>
      <c r="W484" s="6"/>
      <c r="X484" s="6"/>
      <c r="Y484" s="6"/>
      <c r="Z484" s="6"/>
    </row>
    <row r="485" spans="1:26" ht="14.4" hidden="1">
      <c r="A485" s="6"/>
      <c r="B485" s="6"/>
      <c r="C485" s="6"/>
      <c r="D485" s="6"/>
      <c r="E485" s="6"/>
      <c r="F485" s="6"/>
      <c r="G485" s="6"/>
      <c r="H485" s="6"/>
      <c r="I485" s="6"/>
      <c r="J485" s="224"/>
      <c r="K485" s="224"/>
      <c r="L485" s="6"/>
      <c r="M485" s="6"/>
      <c r="N485" s="6"/>
      <c r="O485" s="224"/>
      <c r="P485" s="6"/>
      <c r="Q485" s="6"/>
      <c r="R485" s="6"/>
      <c r="S485" s="6"/>
      <c r="T485" s="6"/>
      <c r="U485" s="6"/>
      <c r="V485" s="6"/>
      <c r="W485" s="6"/>
      <c r="X485" s="6"/>
      <c r="Y485" s="6"/>
      <c r="Z485" s="6"/>
    </row>
    <row r="486" spans="1:26" ht="14.4" hidden="1">
      <c r="A486" s="6"/>
      <c r="B486" s="6"/>
      <c r="C486" s="6"/>
      <c r="D486" s="6"/>
      <c r="E486" s="6"/>
      <c r="F486" s="6"/>
      <c r="G486" s="6"/>
      <c r="H486" s="6"/>
      <c r="I486" s="6"/>
      <c r="J486" s="224"/>
      <c r="K486" s="224"/>
      <c r="L486" s="6"/>
      <c r="M486" s="6"/>
      <c r="N486" s="6"/>
      <c r="O486" s="224"/>
      <c r="P486" s="6"/>
      <c r="Q486" s="6"/>
      <c r="R486" s="6"/>
      <c r="S486" s="6"/>
      <c r="T486" s="6"/>
      <c r="U486" s="6"/>
      <c r="V486" s="6"/>
      <c r="W486" s="6"/>
      <c r="X486" s="6"/>
      <c r="Y486" s="6"/>
      <c r="Z486" s="6"/>
    </row>
    <row r="487" spans="1:26" ht="14.4" hidden="1">
      <c r="A487" s="6"/>
      <c r="B487" s="6"/>
      <c r="C487" s="6"/>
      <c r="D487" s="6"/>
      <c r="E487" s="6"/>
      <c r="F487" s="6"/>
      <c r="G487" s="6"/>
      <c r="H487" s="6"/>
      <c r="I487" s="6"/>
      <c r="J487" s="224"/>
      <c r="K487" s="224"/>
      <c r="L487" s="6"/>
      <c r="M487" s="6"/>
      <c r="N487" s="6"/>
      <c r="O487" s="224"/>
      <c r="P487" s="6"/>
      <c r="Q487" s="6"/>
      <c r="R487" s="6"/>
      <c r="S487" s="6"/>
      <c r="T487" s="6"/>
      <c r="U487" s="6"/>
      <c r="V487" s="6"/>
      <c r="W487" s="6"/>
      <c r="X487" s="6"/>
      <c r="Y487" s="6"/>
      <c r="Z487" s="6"/>
    </row>
    <row r="488" spans="1:26" ht="14.4" hidden="1">
      <c r="A488" s="6"/>
      <c r="B488" s="6"/>
      <c r="C488" s="6"/>
      <c r="D488" s="6"/>
      <c r="E488" s="6"/>
      <c r="F488" s="6"/>
      <c r="G488" s="6"/>
      <c r="H488" s="6"/>
      <c r="I488" s="6"/>
      <c r="J488" s="224"/>
      <c r="K488" s="224"/>
      <c r="L488" s="6"/>
      <c r="M488" s="6"/>
      <c r="N488" s="6"/>
      <c r="O488" s="224"/>
      <c r="P488" s="6"/>
      <c r="Q488" s="6"/>
      <c r="R488" s="6"/>
      <c r="S488" s="6"/>
      <c r="T488" s="6"/>
      <c r="U488" s="6"/>
      <c r="V488" s="6"/>
      <c r="W488" s="6"/>
      <c r="X488" s="6"/>
      <c r="Y488" s="6"/>
      <c r="Z488" s="6"/>
    </row>
    <row r="489" spans="1:26" ht="14.4" hidden="1">
      <c r="A489" s="6"/>
      <c r="B489" s="6"/>
      <c r="C489" s="6"/>
      <c r="D489" s="6"/>
      <c r="E489" s="6"/>
      <c r="F489" s="6"/>
      <c r="G489" s="6"/>
      <c r="H489" s="6"/>
      <c r="I489" s="6"/>
      <c r="J489" s="224"/>
      <c r="K489" s="224"/>
      <c r="L489" s="6"/>
      <c r="M489" s="6"/>
      <c r="N489" s="6"/>
      <c r="O489" s="224"/>
      <c r="P489" s="6"/>
      <c r="Q489" s="6"/>
      <c r="R489" s="6"/>
      <c r="S489" s="6"/>
      <c r="T489" s="6"/>
      <c r="U489" s="6"/>
      <c r="V489" s="6"/>
      <c r="W489" s="6"/>
      <c r="X489" s="6"/>
      <c r="Y489" s="6"/>
      <c r="Z489" s="6"/>
    </row>
    <row r="490" spans="1:26" ht="14.4" hidden="1">
      <c r="A490" s="6"/>
      <c r="B490" s="6"/>
      <c r="C490" s="6"/>
      <c r="D490" s="6"/>
      <c r="E490" s="6"/>
      <c r="F490" s="6"/>
      <c r="G490" s="6"/>
      <c r="H490" s="6"/>
      <c r="I490" s="6"/>
      <c r="J490" s="224"/>
      <c r="K490" s="224"/>
      <c r="L490" s="6"/>
      <c r="M490" s="6"/>
      <c r="N490" s="6"/>
      <c r="O490" s="224"/>
      <c r="P490" s="6"/>
      <c r="Q490" s="6"/>
      <c r="R490" s="6"/>
      <c r="S490" s="6"/>
      <c r="T490" s="6"/>
      <c r="U490" s="6"/>
      <c r="V490" s="6"/>
      <c r="W490" s="6"/>
      <c r="X490" s="6"/>
      <c r="Y490" s="6"/>
      <c r="Z490" s="6"/>
    </row>
    <row r="491" spans="1:26" ht="14.4" hidden="1">
      <c r="A491" s="6"/>
      <c r="B491" s="6"/>
      <c r="C491" s="6"/>
      <c r="D491" s="6"/>
      <c r="E491" s="6"/>
      <c r="F491" s="6"/>
      <c r="G491" s="6"/>
      <c r="H491" s="6"/>
      <c r="I491" s="6"/>
      <c r="J491" s="224"/>
      <c r="K491" s="224"/>
      <c r="L491" s="6"/>
      <c r="M491" s="6"/>
      <c r="N491" s="6"/>
      <c r="O491" s="224"/>
      <c r="P491" s="6"/>
      <c r="Q491" s="6"/>
      <c r="R491" s="6"/>
      <c r="S491" s="6"/>
      <c r="T491" s="6"/>
      <c r="U491" s="6"/>
      <c r="V491" s="6"/>
      <c r="W491" s="6"/>
      <c r="X491" s="6"/>
      <c r="Y491" s="6"/>
      <c r="Z491" s="6"/>
    </row>
    <row r="492" spans="1:26" ht="14.4" hidden="1">
      <c r="A492" s="6"/>
      <c r="B492" s="6"/>
      <c r="C492" s="6"/>
      <c r="D492" s="6"/>
      <c r="E492" s="6"/>
      <c r="F492" s="6"/>
      <c r="G492" s="6"/>
      <c r="H492" s="6"/>
      <c r="I492" s="6"/>
      <c r="J492" s="224"/>
      <c r="K492" s="224"/>
      <c r="L492" s="6"/>
      <c r="M492" s="6"/>
      <c r="N492" s="6"/>
      <c r="O492" s="224"/>
      <c r="P492" s="6"/>
      <c r="Q492" s="6"/>
      <c r="R492" s="6"/>
      <c r="S492" s="6"/>
      <c r="T492" s="6"/>
      <c r="U492" s="6"/>
      <c r="V492" s="6"/>
      <c r="W492" s="6"/>
      <c r="X492" s="6"/>
      <c r="Y492" s="6"/>
      <c r="Z492" s="6"/>
    </row>
    <row r="493" spans="1:26" ht="14.4" hidden="1">
      <c r="A493" s="6"/>
      <c r="B493" s="6"/>
      <c r="C493" s="6"/>
      <c r="D493" s="6"/>
      <c r="E493" s="6"/>
      <c r="F493" s="6"/>
      <c r="G493" s="6"/>
      <c r="H493" s="6"/>
      <c r="I493" s="6"/>
      <c r="J493" s="224"/>
      <c r="K493" s="224"/>
      <c r="L493" s="6"/>
      <c r="M493" s="6"/>
      <c r="N493" s="6"/>
      <c r="O493" s="224"/>
      <c r="P493" s="6"/>
      <c r="Q493" s="6"/>
      <c r="R493" s="6"/>
      <c r="S493" s="6"/>
      <c r="T493" s="6"/>
      <c r="U493" s="6"/>
      <c r="V493" s="6"/>
      <c r="W493" s="6"/>
      <c r="X493" s="6"/>
      <c r="Y493" s="6"/>
      <c r="Z493" s="6"/>
    </row>
    <row r="494" spans="1:26" ht="14.4" hidden="1">
      <c r="A494" s="6"/>
      <c r="B494" s="6"/>
      <c r="C494" s="6"/>
      <c r="D494" s="6"/>
      <c r="E494" s="6"/>
      <c r="F494" s="6"/>
      <c r="G494" s="6"/>
      <c r="H494" s="6"/>
      <c r="I494" s="6"/>
      <c r="J494" s="224"/>
      <c r="K494" s="224"/>
      <c r="L494" s="6"/>
      <c r="M494" s="6"/>
      <c r="N494" s="6"/>
      <c r="O494" s="224"/>
      <c r="P494" s="6"/>
      <c r="Q494" s="6"/>
      <c r="R494" s="6"/>
      <c r="S494" s="6"/>
      <c r="T494" s="6"/>
      <c r="U494" s="6"/>
      <c r="V494" s="6"/>
      <c r="W494" s="6"/>
      <c r="X494" s="6"/>
      <c r="Y494" s="6"/>
      <c r="Z494" s="6"/>
    </row>
    <row r="495" spans="1:26" ht="14.4" hidden="1">
      <c r="A495" s="6"/>
      <c r="B495" s="6"/>
      <c r="C495" s="6"/>
      <c r="D495" s="6"/>
      <c r="E495" s="6"/>
      <c r="F495" s="6"/>
      <c r="G495" s="6"/>
      <c r="H495" s="6"/>
      <c r="I495" s="6"/>
      <c r="J495" s="224"/>
      <c r="K495" s="224"/>
      <c r="L495" s="6"/>
      <c r="M495" s="6"/>
      <c r="N495" s="6"/>
      <c r="O495" s="224"/>
      <c r="P495" s="6"/>
      <c r="Q495" s="6"/>
      <c r="R495" s="6"/>
      <c r="S495" s="6"/>
      <c r="T495" s="6"/>
      <c r="U495" s="6"/>
      <c r="V495" s="6"/>
      <c r="W495" s="6"/>
      <c r="X495" s="6"/>
      <c r="Y495" s="6"/>
      <c r="Z495" s="6"/>
    </row>
    <row r="496" spans="1:26" ht="14.4" hidden="1">
      <c r="A496" s="6"/>
      <c r="B496" s="6"/>
      <c r="C496" s="6"/>
      <c r="D496" s="6"/>
      <c r="E496" s="6"/>
      <c r="F496" s="6"/>
      <c r="G496" s="6"/>
      <c r="H496" s="6"/>
      <c r="I496" s="6"/>
      <c r="J496" s="224"/>
      <c r="K496" s="224"/>
      <c r="L496" s="6"/>
      <c r="M496" s="6"/>
      <c r="N496" s="6"/>
      <c r="O496" s="224"/>
      <c r="P496" s="6"/>
      <c r="Q496" s="6"/>
      <c r="R496" s="6"/>
      <c r="S496" s="6"/>
      <c r="T496" s="6"/>
      <c r="U496" s="6"/>
      <c r="V496" s="6"/>
      <c r="W496" s="6"/>
      <c r="X496" s="6"/>
      <c r="Y496" s="6"/>
      <c r="Z496" s="6"/>
    </row>
    <row r="497" spans="1:26" ht="14.4" hidden="1">
      <c r="A497" s="6"/>
      <c r="B497" s="6"/>
      <c r="C497" s="6"/>
      <c r="D497" s="6"/>
      <c r="E497" s="6"/>
      <c r="F497" s="6"/>
      <c r="G497" s="6"/>
      <c r="H497" s="6"/>
      <c r="I497" s="6"/>
      <c r="J497" s="224"/>
      <c r="K497" s="224"/>
      <c r="L497" s="6"/>
      <c r="M497" s="6"/>
      <c r="N497" s="6"/>
      <c r="O497" s="224"/>
      <c r="P497" s="6"/>
      <c r="Q497" s="6"/>
      <c r="R497" s="6"/>
      <c r="S497" s="6"/>
      <c r="T497" s="6"/>
      <c r="U497" s="6"/>
      <c r="V497" s="6"/>
      <c r="W497" s="6"/>
      <c r="X497" s="6"/>
      <c r="Y497" s="6"/>
      <c r="Z497" s="6"/>
    </row>
    <row r="498" spans="1:26" ht="14.4" hidden="1">
      <c r="A498" s="6"/>
      <c r="B498" s="6"/>
      <c r="C498" s="6"/>
      <c r="D498" s="6"/>
      <c r="E498" s="6"/>
      <c r="F498" s="6"/>
      <c r="G498" s="6"/>
      <c r="H498" s="6"/>
      <c r="I498" s="6"/>
      <c r="J498" s="224"/>
      <c r="K498" s="224"/>
      <c r="L498" s="6"/>
      <c r="M498" s="6"/>
      <c r="N498" s="6"/>
      <c r="O498" s="224"/>
      <c r="P498" s="6"/>
      <c r="Q498" s="6"/>
      <c r="R498" s="6"/>
      <c r="S498" s="6"/>
      <c r="T498" s="6"/>
      <c r="U498" s="6"/>
      <c r="V498" s="6"/>
      <c r="W498" s="6"/>
      <c r="X498" s="6"/>
      <c r="Y498" s="6"/>
      <c r="Z498" s="6"/>
    </row>
    <row r="499" spans="1:26" ht="14.4" hidden="1">
      <c r="A499" s="6"/>
      <c r="B499" s="6"/>
      <c r="C499" s="6"/>
      <c r="D499" s="6"/>
      <c r="E499" s="6"/>
      <c r="F499" s="6"/>
      <c r="G499" s="6"/>
      <c r="H499" s="6"/>
      <c r="I499" s="6"/>
      <c r="J499" s="224"/>
      <c r="K499" s="224"/>
      <c r="L499" s="6"/>
      <c r="M499" s="6"/>
      <c r="N499" s="6"/>
      <c r="O499" s="224"/>
      <c r="P499" s="6"/>
      <c r="Q499" s="6"/>
      <c r="R499" s="6"/>
      <c r="S499" s="6"/>
      <c r="T499" s="6"/>
      <c r="U499" s="6"/>
      <c r="V499" s="6"/>
      <c r="W499" s="6"/>
      <c r="X499" s="6"/>
      <c r="Y499" s="6"/>
      <c r="Z499" s="6"/>
    </row>
    <row r="500" spans="1:26" ht="14.4" hidden="1">
      <c r="A500" s="6"/>
      <c r="B500" s="6"/>
      <c r="C500" s="6"/>
      <c r="D500" s="6"/>
      <c r="E500" s="6"/>
      <c r="F500" s="6"/>
      <c r="G500" s="6"/>
      <c r="H500" s="6"/>
      <c r="I500" s="6"/>
      <c r="J500" s="224"/>
      <c r="K500" s="224"/>
      <c r="L500" s="6"/>
      <c r="M500" s="6"/>
      <c r="N500" s="6"/>
      <c r="O500" s="224"/>
      <c r="P500" s="6"/>
      <c r="Q500" s="6"/>
      <c r="R500" s="6"/>
      <c r="S500" s="6"/>
      <c r="T500" s="6"/>
      <c r="U500" s="6"/>
      <c r="V500" s="6"/>
      <c r="W500" s="6"/>
      <c r="X500" s="6"/>
      <c r="Y500" s="6"/>
      <c r="Z500" s="6"/>
    </row>
    <row r="501" spans="1:26" ht="14.4" hidden="1">
      <c r="A501" s="6"/>
      <c r="B501" s="6"/>
      <c r="C501" s="6"/>
      <c r="D501" s="6"/>
      <c r="E501" s="6"/>
      <c r="F501" s="6"/>
      <c r="G501" s="6"/>
      <c r="H501" s="6"/>
      <c r="I501" s="6"/>
      <c r="J501" s="224"/>
      <c r="K501" s="224"/>
      <c r="L501" s="6"/>
      <c r="M501" s="6"/>
      <c r="N501" s="6"/>
      <c r="O501" s="224"/>
      <c r="P501" s="6"/>
      <c r="Q501" s="6"/>
      <c r="R501" s="6"/>
      <c r="S501" s="6"/>
      <c r="T501" s="6"/>
      <c r="U501" s="6"/>
      <c r="V501" s="6"/>
      <c r="W501" s="6"/>
      <c r="X501" s="6"/>
      <c r="Y501" s="6"/>
      <c r="Z501" s="6"/>
    </row>
    <row r="502" spans="1:26" ht="14.4" hidden="1">
      <c r="A502" s="6"/>
      <c r="B502" s="6"/>
      <c r="C502" s="6"/>
      <c r="D502" s="6"/>
      <c r="E502" s="6"/>
      <c r="F502" s="6"/>
      <c r="G502" s="6"/>
      <c r="H502" s="6"/>
      <c r="I502" s="6"/>
      <c r="J502" s="224"/>
      <c r="K502" s="224"/>
      <c r="L502" s="6"/>
      <c r="M502" s="6"/>
      <c r="N502" s="6"/>
      <c r="O502" s="224"/>
      <c r="P502" s="6"/>
      <c r="Q502" s="6"/>
      <c r="R502" s="6"/>
      <c r="S502" s="6"/>
      <c r="T502" s="6"/>
      <c r="U502" s="6"/>
      <c r="V502" s="6"/>
      <c r="W502" s="6"/>
      <c r="X502" s="6"/>
      <c r="Y502" s="6"/>
      <c r="Z502" s="6"/>
    </row>
    <row r="503" spans="1:26" ht="14.4" hidden="1">
      <c r="A503" s="6"/>
      <c r="B503" s="6"/>
      <c r="C503" s="6"/>
      <c r="D503" s="6"/>
      <c r="E503" s="6"/>
      <c r="F503" s="6"/>
      <c r="G503" s="6"/>
      <c r="H503" s="6"/>
      <c r="I503" s="6"/>
      <c r="J503" s="224"/>
      <c r="K503" s="224"/>
      <c r="L503" s="6"/>
      <c r="M503" s="6"/>
      <c r="N503" s="6"/>
      <c r="O503" s="224"/>
      <c r="P503" s="6"/>
      <c r="Q503" s="6"/>
      <c r="R503" s="6"/>
      <c r="S503" s="6"/>
      <c r="T503" s="6"/>
      <c r="U503" s="6"/>
      <c r="V503" s="6"/>
      <c r="W503" s="6"/>
      <c r="X503" s="6"/>
      <c r="Y503" s="6"/>
      <c r="Z503" s="6"/>
    </row>
    <row r="504" spans="1:26" ht="14.4" hidden="1">
      <c r="A504" s="6"/>
      <c r="B504" s="6"/>
      <c r="C504" s="6"/>
      <c r="D504" s="6"/>
      <c r="E504" s="6"/>
      <c r="F504" s="6"/>
      <c r="G504" s="6"/>
      <c r="H504" s="6"/>
      <c r="I504" s="6"/>
      <c r="J504" s="224"/>
      <c r="K504" s="224"/>
      <c r="L504" s="6"/>
      <c r="M504" s="6"/>
      <c r="N504" s="6"/>
      <c r="O504" s="224"/>
      <c r="P504" s="6"/>
      <c r="Q504" s="6"/>
      <c r="R504" s="6"/>
      <c r="S504" s="6"/>
      <c r="T504" s="6"/>
      <c r="U504" s="6"/>
      <c r="V504" s="6"/>
      <c r="W504" s="6"/>
      <c r="X504" s="6"/>
      <c r="Y504" s="6"/>
      <c r="Z504" s="6"/>
    </row>
    <row r="505" spans="1:26" ht="14.4" hidden="1">
      <c r="A505" s="6"/>
      <c r="B505" s="6"/>
      <c r="C505" s="6"/>
      <c r="D505" s="6"/>
      <c r="E505" s="6"/>
      <c r="F505" s="6"/>
      <c r="G505" s="6"/>
      <c r="H505" s="6"/>
      <c r="I505" s="6"/>
      <c r="J505" s="224"/>
      <c r="K505" s="224"/>
      <c r="L505" s="6"/>
      <c r="M505" s="6"/>
      <c r="N505" s="6"/>
      <c r="O505" s="224"/>
      <c r="P505" s="6"/>
      <c r="Q505" s="6"/>
      <c r="R505" s="6"/>
      <c r="S505" s="6"/>
      <c r="T505" s="6"/>
      <c r="U505" s="6"/>
      <c r="V505" s="6"/>
      <c r="W505" s="6"/>
      <c r="X505" s="6"/>
      <c r="Y505" s="6"/>
      <c r="Z505" s="6"/>
    </row>
    <row r="506" spans="1:26" ht="14.4" hidden="1">
      <c r="A506" s="6"/>
      <c r="B506" s="6"/>
      <c r="C506" s="6"/>
      <c r="D506" s="6"/>
      <c r="E506" s="6"/>
      <c r="F506" s="6"/>
      <c r="G506" s="6"/>
      <c r="H506" s="6"/>
      <c r="I506" s="6"/>
      <c r="J506" s="224"/>
      <c r="K506" s="224"/>
      <c r="L506" s="6"/>
      <c r="M506" s="6"/>
      <c r="N506" s="6"/>
      <c r="O506" s="224"/>
      <c r="P506" s="6"/>
      <c r="Q506" s="6"/>
      <c r="R506" s="6"/>
      <c r="S506" s="6"/>
      <c r="T506" s="6"/>
      <c r="U506" s="6"/>
      <c r="V506" s="6"/>
      <c r="W506" s="6"/>
      <c r="X506" s="6"/>
      <c r="Y506" s="6"/>
      <c r="Z506" s="6"/>
    </row>
    <row r="507" spans="1:26" ht="14.4" hidden="1">
      <c r="A507" s="6"/>
      <c r="B507" s="6"/>
      <c r="C507" s="6"/>
      <c r="D507" s="6"/>
      <c r="E507" s="6"/>
      <c r="F507" s="6"/>
      <c r="G507" s="6"/>
      <c r="H507" s="6"/>
      <c r="I507" s="6"/>
      <c r="J507" s="224"/>
      <c r="K507" s="224"/>
      <c r="L507" s="6"/>
      <c r="M507" s="6"/>
      <c r="N507" s="6"/>
      <c r="O507" s="224"/>
      <c r="P507" s="6"/>
      <c r="Q507" s="6"/>
      <c r="R507" s="6"/>
      <c r="S507" s="6"/>
      <c r="T507" s="6"/>
      <c r="U507" s="6"/>
      <c r="V507" s="6"/>
      <c r="W507" s="6"/>
      <c r="X507" s="6"/>
      <c r="Y507" s="6"/>
      <c r="Z507" s="6"/>
    </row>
    <row r="508" spans="1:26" ht="14.4" hidden="1">
      <c r="A508" s="6"/>
      <c r="B508" s="6"/>
      <c r="C508" s="6"/>
      <c r="D508" s="6"/>
      <c r="E508" s="6"/>
      <c r="F508" s="6"/>
      <c r="G508" s="6"/>
      <c r="H508" s="6"/>
      <c r="I508" s="6"/>
      <c r="J508" s="224"/>
      <c r="K508" s="224"/>
      <c r="L508" s="6"/>
      <c r="M508" s="6"/>
      <c r="N508" s="6"/>
      <c r="O508" s="224"/>
      <c r="P508" s="6"/>
      <c r="Q508" s="6"/>
      <c r="R508" s="6"/>
      <c r="S508" s="6"/>
      <c r="T508" s="6"/>
      <c r="U508" s="6"/>
      <c r="V508" s="6"/>
      <c r="W508" s="6"/>
      <c r="X508" s="6"/>
      <c r="Y508" s="6"/>
      <c r="Z508" s="6"/>
    </row>
    <row r="509" spans="1:26" ht="14.4" hidden="1">
      <c r="A509" s="6"/>
      <c r="B509" s="6"/>
      <c r="C509" s="6"/>
      <c r="D509" s="6"/>
      <c r="E509" s="6"/>
      <c r="F509" s="6"/>
      <c r="G509" s="6"/>
      <c r="H509" s="6"/>
      <c r="I509" s="6"/>
      <c r="J509" s="224"/>
      <c r="K509" s="224"/>
      <c r="L509" s="6"/>
      <c r="M509" s="6"/>
      <c r="N509" s="6"/>
      <c r="O509" s="224"/>
      <c r="P509" s="6"/>
      <c r="Q509" s="6"/>
      <c r="R509" s="6"/>
      <c r="S509" s="6"/>
      <c r="T509" s="6"/>
      <c r="U509" s="6"/>
      <c r="V509" s="6"/>
      <c r="W509" s="6"/>
      <c r="X509" s="6"/>
      <c r="Y509" s="6"/>
      <c r="Z509" s="6"/>
    </row>
    <row r="510" spans="1:26" ht="14.4" hidden="1">
      <c r="A510" s="6"/>
      <c r="B510" s="6"/>
      <c r="C510" s="6"/>
      <c r="D510" s="6"/>
      <c r="E510" s="6"/>
      <c r="F510" s="6"/>
      <c r="G510" s="6"/>
      <c r="H510" s="6"/>
      <c r="I510" s="6"/>
      <c r="J510" s="224"/>
      <c r="K510" s="224"/>
      <c r="L510" s="6"/>
      <c r="M510" s="6"/>
      <c r="N510" s="6"/>
      <c r="O510" s="224"/>
      <c r="P510" s="6"/>
      <c r="Q510" s="6"/>
      <c r="R510" s="6"/>
      <c r="S510" s="6"/>
      <c r="T510" s="6"/>
      <c r="U510" s="6"/>
      <c r="V510" s="6"/>
      <c r="W510" s="6"/>
      <c r="X510" s="6"/>
      <c r="Y510" s="6"/>
      <c r="Z510" s="6"/>
    </row>
    <row r="511" spans="1:26" ht="14.4" hidden="1">
      <c r="A511" s="6"/>
      <c r="B511" s="6"/>
      <c r="C511" s="6"/>
      <c r="D511" s="6"/>
      <c r="E511" s="6"/>
      <c r="F511" s="6"/>
      <c r="G511" s="6"/>
      <c r="H511" s="6"/>
      <c r="I511" s="6"/>
      <c r="J511" s="224"/>
      <c r="K511" s="224"/>
      <c r="L511" s="6"/>
      <c r="M511" s="6"/>
      <c r="N511" s="6"/>
      <c r="O511" s="224"/>
      <c r="P511" s="6"/>
      <c r="Q511" s="6"/>
      <c r="R511" s="6"/>
      <c r="S511" s="6"/>
      <c r="T511" s="6"/>
      <c r="U511" s="6"/>
      <c r="V511" s="6"/>
      <c r="W511" s="6"/>
      <c r="X511" s="6"/>
      <c r="Y511" s="6"/>
      <c r="Z511" s="6"/>
    </row>
    <row r="512" spans="1:26" ht="14.4" hidden="1">
      <c r="A512" s="6"/>
      <c r="B512" s="6"/>
      <c r="C512" s="6"/>
      <c r="D512" s="6"/>
      <c r="E512" s="6"/>
      <c r="F512" s="6"/>
      <c r="G512" s="6"/>
      <c r="H512" s="6"/>
      <c r="I512" s="6"/>
      <c r="J512" s="224"/>
      <c r="K512" s="224"/>
      <c r="L512" s="6"/>
      <c r="M512" s="6"/>
      <c r="N512" s="6"/>
      <c r="O512" s="224"/>
      <c r="P512" s="6"/>
      <c r="Q512" s="6"/>
      <c r="R512" s="6"/>
      <c r="S512" s="6"/>
      <c r="T512" s="6"/>
      <c r="U512" s="6"/>
      <c r="V512" s="6"/>
      <c r="W512" s="6"/>
      <c r="X512" s="6"/>
      <c r="Y512" s="6"/>
      <c r="Z512" s="6"/>
    </row>
    <row r="513" spans="1:26" ht="14.4" hidden="1">
      <c r="A513" s="6"/>
      <c r="B513" s="6"/>
      <c r="C513" s="6"/>
      <c r="D513" s="6"/>
      <c r="E513" s="6"/>
      <c r="F513" s="6"/>
      <c r="G513" s="6"/>
      <c r="H513" s="6"/>
      <c r="I513" s="6"/>
      <c r="J513" s="224"/>
      <c r="K513" s="224"/>
      <c r="L513" s="6"/>
      <c r="M513" s="6"/>
      <c r="N513" s="6"/>
      <c r="O513" s="224"/>
      <c r="P513" s="6"/>
      <c r="Q513" s="6"/>
      <c r="R513" s="6"/>
      <c r="S513" s="6"/>
      <c r="T513" s="6"/>
      <c r="U513" s="6"/>
      <c r="V513" s="6"/>
      <c r="W513" s="6"/>
      <c r="X513" s="6"/>
      <c r="Y513" s="6"/>
      <c r="Z513" s="6"/>
    </row>
    <row r="514" spans="1:26" ht="14.4" hidden="1">
      <c r="A514" s="6"/>
      <c r="B514" s="6"/>
      <c r="C514" s="6"/>
      <c r="D514" s="6"/>
      <c r="E514" s="6"/>
      <c r="F514" s="6"/>
      <c r="G514" s="6"/>
      <c r="H514" s="6"/>
      <c r="I514" s="6"/>
      <c r="J514" s="224"/>
      <c r="K514" s="224"/>
      <c r="L514" s="6"/>
      <c r="M514" s="6"/>
      <c r="N514" s="6"/>
      <c r="O514" s="224"/>
      <c r="P514" s="6"/>
      <c r="Q514" s="6"/>
      <c r="R514" s="6"/>
      <c r="S514" s="6"/>
      <c r="T514" s="6"/>
      <c r="U514" s="6"/>
      <c r="V514" s="6"/>
      <c r="W514" s="6"/>
      <c r="X514" s="6"/>
      <c r="Y514" s="6"/>
      <c r="Z514" s="6"/>
    </row>
    <row r="515" spans="1:26" ht="14.4" hidden="1">
      <c r="A515" s="6"/>
      <c r="B515" s="6"/>
      <c r="C515" s="6"/>
      <c r="D515" s="6"/>
      <c r="E515" s="6"/>
      <c r="F515" s="6"/>
      <c r="G515" s="6"/>
      <c r="H515" s="6"/>
      <c r="I515" s="6"/>
      <c r="J515" s="224"/>
      <c r="K515" s="224"/>
      <c r="L515" s="6"/>
      <c r="M515" s="6"/>
      <c r="N515" s="6"/>
      <c r="O515" s="224"/>
      <c r="P515" s="6"/>
      <c r="Q515" s="6"/>
      <c r="R515" s="6"/>
      <c r="S515" s="6"/>
      <c r="T515" s="6"/>
      <c r="U515" s="6"/>
      <c r="V515" s="6"/>
      <c r="W515" s="6"/>
      <c r="X515" s="6"/>
      <c r="Y515" s="6"/>
      <c r="Z515" s="6"/>
    </row>
    <row r="516" spans="1:26" ht="14.4" hidden="1">
      <c r="A516" s="6"/>
      <c r="B516" s="6"/>
      <c r="C516" s="6"/>
      <c r="D516" s="6"/>
      <c r="E516" s="6"/>
      <c r="F516" s="6"/>
      <c r="G516" s="6"/>
      <c r="H516" s="6"/>
      <c r="I516" s="6"/>
      <c r="J516" s="224"/>
      <c r="K516" s="224"/>
      <c r="L516" s="6"/>
      <c r="M516" s="6"/>
      <c r="N516" s="6"/>
      <c r="O516" s="224"/>
      <c r="P516" s="6"/>
      <c r="Q516" s="6"/>
      <c r="R516" s="6"/>
      <c r="S516" s="6"/>
      <c r="T516" s="6"/>
      <c r="U516" s="6"/>
      <c r="V516" s="6"/>
      <c r="W516" s="6"/>
      <c r="X516" s="6"/>
      <c r="Y516" s="6"/>
      <c r="Z516" s="6"/>
    </row>
    <row r="517" spans="1:26" ht="14.4" hidden="1">
      <c r="A517" s="6"/>
      <c r="B517" s="6"/>
      <c r="C517" s="6"/>
      <c r="D517" s="6"/>
      <c r="E517" s="6"/>
      <c r="F517" s="6"/>
      <c r="G517" s="6"/>
      <c r="H517" s="6"/>
      <c r="I517" s="6"/>
      <c r="J517" s="224"/>
      <c r="K517" s="224"/>
      <c r="L517" s="6"/>
      <c r="M517" s="6"/>
      <c r="N517" s="6"/>
      <c r="O517" s="224"/>
      <c r="P517" s="6"/>
      <c r="Q517" s="6"/>
      <c r="R517" s="6"/>
      <c r="S517" s="6"/>
      <c r="T517" s="6"/>
      <c r="U517" s="6"/>
      <c r="V517" s="6"/>
      <c r="W517" s="6"/>
      <c r="X517" s="6"/>
      <c r="Y517" s="6"/>
      <c r="Z517" s="6"/>
    </row>
    <row r="518" spans="1:26" ht="14.4" hidden="1">
      <c r="A518" s="6"/>
      <c r="B518" s="6"/>
      <c r="C518" s="6"/>
      <c r="D518" s="6"/>
      <c r="E518" s="6"/>
      <c r="F518" s="6"/>
      <c r="G518" s="6"/>
      <c r="H518" s="6"/>
      <c r="I518" s="6"/>
      <c r="J518" s="224"/>
      <c r="K518" s="224"/>
      <c r="L518" s="6"/>
      <c r="M518" s="6"/>
      <c r="N518" s="6"/>
      <c r="O518" s="224"/>
      <c r="P518" s="6"/>
      <c r="Q518" s="6"/>
      <c r="R518" s="6"/>
      <c r="S518" s="6"/>
      <c r="T518" s="6"/>
      <c r="U518" s="6"/>
      <c r="V518" s="6"/>
      <c r="W518" s="6"/>
      <c r="X518" s="6"/>
      <c r="Y518" s="6"/>
      <c r="Z518" s="6"/>
    </row>
    <row r="519" spans="1:26" ht="14.4" hidden="1">
      <c r="A519" s="6"/>
      <c r="B519" s="6"/>
      <c r="C519" s="6"/>
      <c r="D519" s="6"/>
      <c r="E519" s="6"/>
      <c r="F519" s="6"/>
      <c r="G519" s="6"/>
      <c r="H519" s="6"/>
      <c r="I519" s="6"/>
      <c r="J519" s="224"/>
      <c r="K519" s="224"/>
      <c r="L519" s="6"/>
      <c r="M519" s="6"/>
      <c r="N519" s="6"/>
      <c r="O519" s="224"/>
      <c r="P519" s="6"/>
      <c r="Q519" s="6"/>
      <c r="R519" s="6"/>
      <c r="S519" s="6"/>
      <c r="T519" s="6"/>
      <c r="U519" s="6"/>
      <c r="V519" s="6"/>
      <c r="W519" s="6"/>
      <c r="X519" s="6"/>
      <c r="Y519" s="6"/>
      <c r="Z519" s="6"/>
    </row>
    <row r="520" spans="1:26" ht="14.4" hidden="1">
      <c r="A520" s="6"/>
      <c r="B520" s="6"/>
      <c r="C520" s="6"/>
      <c r="D520" s="6"/>
      <c r="E520" s="6"/>
      <c r="F520" s="6"/>
      <c r="G520" s="6"/>
      <c r="H520" s="6"/>
      <c r="I520" s="6"/>
      <c r="J520" s="224"/>
      <c r="K520" s="224"/>
      <c r="L520" s="6"/>
      <c r="M520" s="6"/>
      <c r="N520" s="6"/>
      <c r="O520" s="224"/>
      <c r="P520" s="6"/>
      <c r="Q520" s="6"/>
      <c r="R520" s="6"/>
      <c r="S520" s="6"/>
      <c r="T520" s="6"/>
      <c r="U520" s="6"/>
      <c r="V520" s="6"/>
      <c r="W520" s="6"/>
      <c r="X520" s="6"/>
      <c r="Y520" s="6"/>
      <c r="Z520" s="6"/>
    </row>
    <row r="521" spans="1:26" ht="14.4" hidden="1">
      <c r="A521" s="6"/>
      <c r="B521" s="6"/>
      <c r="C521" s="6"/>
      <c r="D521" s="6"/>
      <c r="E521" s="6"/>
      <c r="F521" s="6"/>
      <c r="G521" s="6"/>
      <c r="H521" s="6"/>
      <c r="I521" s="6"/>
      <c r="J521" s="224"/>
      <c r="K521" s="224"/>
      <c r="L521" s="6"/>
      <c r="M521" s="6"/>
      <c r="N521" s="6"/>
      <c r="O521" s="224"/>
      <c r="P521" s="6"/>
      <c r="Q521" s="6"/>
      <c r="R521" s="6"/>
      <c r="S521" s="6"/>
      <c r="T521" s="6"/>
      <c r="U521" s="6"/>
      <c r="V521" s="6"/>
      <c r="W521" s="6"/>
      <c r="X521" s="6"/>
      <c r="Y521" s="6"/>
      <c r="Z521" s="6"/>
    </row>
    <row r="522" spans="1:26" ht="14.4" hidden="1">
      <c r="A522" s="6"/>
      <c r="B522" s="6"/>
      <c r="C522" s="6"/>
      <c r="D522" s="6"/>
      <c r="E522" s="6"/>
      <c r="F522" s="6"/>
      <c r="G522" s="6"/>
      <c r="H522" s="6"/>
      <c r="I522" s="6"/>
      <c r="J522" s="224"/>
      <c r="K522" s="224"/>
      <c r="L522" s="6"/>
      <c r="M522" s="6"/>
      <c r="N522" s="6"/>
      <c r="O522" s="224"/>
      <c r="P522" s="6"/>
      <c r="Q522" s="6"/>
      <c r="R522" s="6"/>
      <c r="S522" s="6"/>
      <c r="T522" s="6"/>
      <c r="U522" s="6"/>
      <c r="V522" s="6"/>
      <c r="W522" s="6"/>
      <c r="X522" s="6"/>
      <c r="Y522" s="6"/>
      <c r="Z522" s="6"/>
    </row>
    <row r="523" spans="1:26" ht="14.4" hidden="1">
      <c r="A523" s="6"/>
      <c r="B523" s="6"/>
      <c r="C523" s="6"/>
      <c r="D523" s="6"/>
      <c r="E523" s="6"/>
      <c r="F523" s="6"/>
      <c r="G523" s="6"/>
      <c r="H523" s="6"/>
      <c r="I523" s="6"/>
      <c r="J523" s="224"/>
      <c r="K523" s="224"/>
      <c r="L523" s="6"/>
      <c r="M523" s="6"/>
      <c r="N523" s="6"/>
      <c r="O523" s="224"/>
      <c r="P523" s="6"/>
      <c r="Q523" s="6"/>
      <c r="R523" s="6"/>
      <c r="S523" s="6"/>
      <c r="T523" s="6"/>
      <c r="U523" s="6"/>
      <c r="V523" s="6"/>
      <c r="W523" s="6"/>
      <c r="X523" s="6"/>
      <c r="Y523" s="6"/>
      <c r="Z523" s="6"/>
    </row>
    <row r="524" spans="1:26" ht="14.4" hidden="1">
      <c r="A524" s="6"/>
      <c r="B524" s="6"/>
      <c r="C524" s="6"/>
      <c r="D524" s="6"/>
      <c r="E524" s="6"/>
      <c r="F524" s="6"/>
      <c r="G524" s="6"/>
      <c r="H524" s="6"/>
      <c r="I524" s="6"/>
      <c r="J524" s="224"/>
      <c r="K524" s="224"/>
      <c r="L524" s="6"/>
      <c r="M524" s="6"/>
      <c r="N524" s="6"/>
      <c r="O524" s="224"/>
      <c r="P524" s="6"/>
      <c r="Q524" s="6"/>
      <c r="R524" s="6"/>
      <c r="S524" s="6"/>
      <c r="T524" s="6"/>
      <c r="U524" s="6"/>
      <c r="V524" s="6"/>
      <c r="W524" s="6"/>
      <c r="X524" s="6"/>
      <c r="Y524" s="6"/>
      <c r="Z524" s="6"/>
    </row>
    <row r="525" spans="1:26" ht="14.4" hidden="1">
      <c r="A525" s="6"/>
      <c r="B525" s="6"/>
      <c r="C525" s="6"/>
      <c r="D525" s="6"/>
      <c r="E525" s="6"/>
      <c r="F525" s="6"/>
      <c r="G525" s="6"/>
      <c r="H525" s="6"/>
      <c r="I525" s="6"/>
      <c r="J525" s="224"/>
      <c r="K525" s="224"/>
      <c r="L525" s="6"/>
      <c r="M525" s="6"/>
      <c r="N525" s="6"/>
      <c r="O525" s="224"/>
      <c r="P525" s="6"/>
      <c r="Q525" s="6"/>
      <c r="R525" s="6"/>
      <c r="S525" s="6"/>
      <c r="T525" s="6"/>
      <c r="U525" s="6"/>
      <c r="V525" s="6"/>
      <c r="W525" s="6"/>
      <c r="X525" s="6"/>
      <c r="Y525" s="6"/>
      <c r="Z525" s="6"/>
    </row>
    <row r="526" spans="1:26" ht="14.4" hidden="1">
      <c r="A526" s="6"/>
      <c r="B526" s="6"/>
      <c r="C526" s="6"/>
      <c r="D526" s="6"/>
      <c r="E526" s="6"/>
      <c r="F526" s="6"/>
      <c r="G526" s="6"/>
      <c r="H526" s="6"/>
      <c r="I526" s="6"/>
      <c r="J526" s="224"/>
      <c r="K526" s="224"/>
      <c r="L526" s="6"/>
      <c r="M526" s="6"/>
      <c r="N526" s="6"/>
      <c r="O526" s="224"/>
      <c r="P526" s="6"/>
      <c r="Q526" s="6"/>
      <c r="R526" s="6"/>
      <c r="S526" s="6"/>
      <c r="T526" s="6"/>
      <c r="U526" s="6"/>
      <c r="V526" s="6"/>
      <c r="W526" s="6"/>
      <c r="X526" s="6"/>
      <c r="Y526" s="6"/>
      <c r="Z526" s="6"/>
    </row>
    <row r="527" spans="1:26" ht="14.4" hidden="1">
      <c r="A527" s="6"/>
      <c r="B527" s="6"/>
      <c r="C527" s="6"/>
      <c r="D527" s="6"/>
      <c r="E527" s="6"/>
      <c r="F527" s="6"/>
      <c r="G527" s="6"/>
      <c r="H527" s="6"/>
      <c r="I527" s="6"/>
      <c r="J527" s="224"/>
      <c r="K527" s="224"/>
      <c r="L527" s="6"/>
      <c r="M527" s="6"/>
      <c r="N527" s="6"/>
      <c r="O527" s="224"/>
      <c r="P527" s="6"/>
      <c r="Q527" s="6"/>
      <c r="R527" s="6"/>
      <c r="S527" s="6"/>
      <c r="T527" s="6"/>
      <c r="U527" s="6"/>
      <c r="V527" s="6"/>
      <c r="W527" s="6"/>
      <c r="X527" s="6"/>
      <c r="Y527" s="6"/>
      <c r="Z527" s="6"/>
    </row>
    <row r="528" spans="1:26" ht="14.4" hidden="1">
      <c r="A528" s="6"/>
      <c r="B528" s="6"/>
      <c r="C528" s="6"/>
      <c r="D528" s="6"/>
      <c r="E528" s="6"/>
      <c r="F528" s="6"/>
      <c r="G528" s="6"/>
      <c r="H528" s="6"/>
      <c r="I528" s="6"/>
      <c r="J528" s="224"/>
      <c r="K528" s="224"/>
      <c r="L528" s="6"/>
      <c r="M528" s="6"/>
      <c r="N528" s="6"/>
      <c r="O528" s="224"/>
      <c r="P528" s="6"/>
      <c r="Q528" s="6"/>
      <c r="R528" s="6"/>
      <c r="S528" s="6"/>
      <c r="T528" s="6"/>
      <c r="U528" s="6"/>
      <c r="V528" s="6"/>
      <c r="W528" s="6"/>
      <c r="X528" s="6"/>
      <c r="Y528" s="6"/>
      <c r="Z528" s="6"/>
    </row>
    <row r="529" spans="1:26" ht="14.4" hidden="1">
      <c r="A529" s="6"/>
      <c r="B529" s="6"/>
      <c r="C529" s="6"/>
      <c r="D529" s="6"/>
      <c r="E529" s="6"/>
      <c r="F529" s="6"/>
      <c r="G529" s="6"/>
      <c r="H529" s="6"/>
      <c r="I529" s="6"/>
      <c r="J529" s="224"/>
      <c r="K529" s="224"/>
      <c r="L529" s="6"/>
      <c r="M529" s="6"/>
      <c r="N529" s="6"/>
      <c r="O529" s="224"/>
      <c r="P529" s="6"/>
      <c r="Q529" s="6"/>
      <c r="R529" s="6"/>
      <c r="S529" s="6"/>
      <c r="T529" s="6"/>
      <c r="U529" s="6"/>
      <c r="V529" s="6"/>
      <c r="W529" s="6"/>
      <c r="X529" s="6"/>
      <c r="Y529" s="6"/>
      <c r="Z529" s="6"/>
    </row>
    <row r="530" spans="1:26" ht="14.4" hidden="1">
      <c r="A530" s="6"/>
      <c r="B530" s="6"/>
      <c r="C530" s="6"/>
      <c r="D530" s="6"/>
      <c r="E530" s="6"/>
      <c r="F530" s="6"/>
      <c r="G530" s="6"/>
      <c r="H530" s="6"/>
      <c r="I530" s="6"/>
      <c r="J530" s="224"/>
      <c r="K530" s="224"/>
      <c r="L530" s="6"/>
      <c r="M530" s="6"/>
      <c r="N530" s="6"/>
      <c r="O530" s="224"/>
      <c r="P530" s="6"/>
      <c r="Q530" s="6"/>
      <c r="R530" s="6"/>
      <c r="S530" s="6"/>
      <c r="T530" s="6"/>
      <c r="U530" s="6"/>
      <c r="V530" s="6"/>
      <c r="W530" s="6"/>
      <c r="X530" s="6"/>
      <c r="Y530" s="6"/>
      <c r="Z530" s="6"/>
    </row>
    <row r="531" spans="1:26" ht="14.4" hidden="1">
      <c r="A531" s="6"/>
      <c r="B531" s="6"/>
      <c r="C531" s="6"/>
      <c r="D531" s="6"/>
      <c r="E531" s="6"/>
      <c r="F531" s="6"/>
      <c r="G531" s="6"/>
      <c r="H531" s="6"/>
      <c r="I531" s="6"/>
      <c r="J531" s="224"/>
      <c r="K531" s="224"/>
      <c r="L531" s="6"/>
      <c r="M531" s="6"/>
      <c r="N531" s="6"/>
      <c r="O531" s="224"/>
      <c r="P531" s="6"/>
      <c r="Q531" s="6"/>
      <c r="R531" s="6"/>
      <c r="S531" s="6"/>
      <c r="T531" s="6"/>
      <c r="U531" s="6"/>
      <c r="V531" s="6"/>
      <c r="W531" s="6"/>
      <c r="X531" s="6"/>
      <c r="Y531" s="6"/>
      <c r="Z531" s="6"/>
    </row>
    <row r="532" spans="1:26" ht="14.4" hidden="1">
      <c r="A532" s="6"/>
      <c r="B532" s="6"/>
      <c r="C532" s="6"/>
      <c r="D532" s="6"/>
      <c r="E532" s="6"/>
      <c r="F532" s="6"/>
      <c r="G532" s="6"/>
      <c r="H532" s="6"/>
      <c r="I532" s="6"/>
      <c r="J532" s="224"/>
      <c r="K532" s="224"/>
      <c r="L532" s="6"/>
      <c r="M532" s="6"/>
      <c r="N532" s="6"/>
      <c r="O532" s="224"/>
      <c r="P532" s="6"/>
      <c r="Q532" s="6"/>
      <c r="R532" s="6"/>
      <c r="S532" s="6"/>
      <c r="T532" s="6"/>
      <c r="U532" s="6"/>
      <c r="V532" s="6"/>
      <c r="W532" s="6"/>
      <c r="X532" s="6"/>
      <c r="Y532" s="6"/>
      <c r="Z532" s="6"/>
    </row>
    <row r="533" spans="1:26" ht="14.4" hidden="1">
      <c r="A533" s="6"/>
      <c r="B533" s="6"/>
      <c r="C533" s="6"/>
      <c r="D533" s="6"/>
      <c r="E533" s="6"/>
      <c r="F533" s="6"/>
      <c r="G533" s="6"/>
      <c r="H533" s="6"/>
      <c r="I533" s="6"/>
      <c r="J533" s="224"/>
      <c r="K533" s="224"/>
      <c r="L533" s="6"/>
      <c r="M533" s="6"/>
      <c r="N533" s="6"/>
      <c r="O533" s="224"/>
      <c r="P533" s="6"/>
      <c r="Q533" s="6"/>
      <c r="R533" s="6"/>
      <c r="S533" s="6"/>
      <c r="T533" s="6"/>
      <c r="U533" s="6"/>
      <c r="V533" s="6"/>
      <c r="W533" s="6"/>
      <c r="X533" s="6"/>
      <c r="Y533" s="6"/>
      <c r="Z533" s="6"/>
    </row>
    <row r="534" spans="1:26" ht="14.4" hidden="1">
      <c r="A534" s="6"/>
      <c r="B534" s="6"/>
      <c r="C534" s="6"/>
      <c r="D534" s="6"/>
      <c r="E534" s="6"/>
      <c r="F534" s="6"/>
      <c r="G534" s="6"/>
      <c r="H534" s="6"/>
      <c r="I534" s="6"/>
      <c r="J534" s="224"/>
      <c r="K534" s="224"/>
      <c r="L534" s="6"/>
      <c r="M534" s="6"/>
      <c r="N534" s="6"/>
      <c r="O534" s="224"/>
      <c r="P534" s="6"/>
      <c r="Q534" s="6"/>
      <c r="R534" s="6"/>
      <c r="S534" s="6"/>
      <c r="T534" s="6"/>
      <c r="U534" s="6"/>
      <c r="V534" s="6"/>
      <c r="W534" s="6"/>
      <c r="X534" s="6"/>
      <c r="Y534" s="6"/>
      <c r="Z534" s="6"/>
    </row>
    <row r="535" spans="1:26" ht="14.4" hidden="1">
      <c r="A535" s="6"/>
      <c r="B535" s="6"/>
      <c r="C535" s="6"/>
      <c r="D535" s="6"/>
      <c r="E535" s="6"/>
      <c r="F535" s="6"/>
      <c r="G535" s="6"/>
      <c r="H535" s="6"/>
      <c r="I535" s="6"/>
      <c r="J535" s="224"/>
      <c r="K535" s="224"/>
      <c r="L535" s="6"/>
      <c r="M535" s="6"/>
      <c r="N535" s="6"/>
      <c r="O535" s="224"/>
      <c r="P535" s="6"/>
      <c r="Q535" s="6"/>
      <c r="R535" s="6"/>
      <c r="S535" s="6"/>
      <c r="T535" s="6"/>
      <c r="U535" s="6"/>
      <c r="V535" s="6"/>
      <c r="W535" s="6"/>
      <c r="X535" s="6"/>
      <c r="Y535" s="6"/>
      <c r="Z535" s="6"/>
    </row>
    <row r="536" spans="1:26" ht="14.4" hidden="1">
      <c r="A536" s="6"/>
      <c r="B536" s="6"/>
      <c r="C536" s="6"/>
      <c r="D536" s="6"/>
      <c r="E536" s="6"/>
      <c r="F536" s="6"/>
      <c r="G536" s="6"/>
      <c r="H536" s="6"/>
      <c r="I536" s="6"/>
      <c r="J536" s="224"/>
      <c r="K536" s="224"/>
      <c r="L536" s="6"/>
      <c r="M536" s="6"/>
      <c r="N536" s="6"/>
      <c r="O536" s="224"/>
      <c r="P536" s="6"/>
      <c r="Q536" s="6"/>
      <c r="R536" s="6"/>
      <c r="S536" s="6"/>
      <c r="T536" s="6"/>
      <c r="U536" s="6"/>
      <c r="V536" s="6"/>
      <c r="W536" s="6"/>
      <c r="X536" s="6"/>
      <c r="Y536" s="6"/>
      <c r="Z536" s="6"/>
    </row>
    <row r="537" spans="1:26" ht="14.4" hidden="1">
      <c r="A537" s="6"/>
      <c r="B537" s="6"/>
      <c r="C537" s="6"/>
      <c r="D537" s="6"/>
      <c r="E537" s="6"/>
      <c r="F537" s="6"/>
      <c r="G537" s="6"/>
      <c r="H537" s="6"/>
      <c r="I537" s="6"/>
      <c r="J537" s="224"/>
      <c r="K537" s="224"/>
      <c r="L537" s="6"/>
      <c r="M537" s="6"/>
      <c r="N537" s="6"/>
      <c r="O537" s="224"/>
      <c r="P537" s="6"/>
      <c r="Q537" s="6"/>
      <c r="R537" s="6"/>
      <c r="S537" s="6"/>
      <c r="T537" s="6"/>
      <c r="U537" s="6"/>
      <c r="V537" s="6"/>
      <c r="W537" s="6"/>
      <c r="X537" s="6"/>
      <c r="Y537" s="6"/>
      <c r="Z537" s="6"/>
    </row>
    <row r="538" spans="1:26" ht="14.4" hidden="1">
      <c r="A538" s="6"/>
      <c r="B538" s="6"/>
      <c r="C538" s="6"/>
      <c r="D538" s="6"/>
      <c r="E538" s="6"/>
      <c r="F538" s="6"/>
      <c r="G538" s="6"/>
      <c r="H538" s="6"/>
      <c r="I538" s="6"/>
      <c r="J538" s="224"/>
      <c r="K538" s="224"/>
      <c r="L538" s="6"/>
      <c r="M538" s="6"/>
      <c r="N538" s="6"/>
      <c r="O538" s="224"/>
      <c r="P538" s="6"/>
      <c r="Q538" s="6"/>
      <c r="R538" s="6"/>
      <c r="S538" s="6"/>
      <c r="T538" s="6"/>
      <c r="U538" s="6"/>
      <c r="V538" s="6"/>
      <c r="W538" s="6"/>
      <c r="X538" s="6"/>
      <c r="Y538" s="6"/>
      <c r="Z538" s="6"/>
    </row>
    <row r="539" spans="1:26" ht="14.4" hidden="1">
      <c r="A539" s="6"/>
      <c r="B539" s="6"/>
      <c r="C539" s="6"/>
      <c r="D539" s="6"/>
      <c r="E539" s="6"/>
      <c r="F539" s="6"/>
      <c r="G539" s="6"/>
      <c r="H539" s="6"/>
      <c r="I539" s="6"/>
      <c r="J539" s="224"/>
      <c r="K539" s="224"/>
      <c r="L539" s="6"/>
      <c r="M539" s="6"/>
      <c r="N539" s="6"/>
      <c r="O539" s="224"/>
      <c r="P539" s="6"/>
      <c r="Q539" s="6"/>
      <c r="R539" s="6"/>
      <c r="S539" s="6"/>
      <c r="T539" s="6"/>
      <c r="U539" s="6"/>
      <c r="V539" s="6"/>
      <c r="W539" s="6"/>
      <c r="X539" s="6"/>
      <c r="Y539" s="6"/>
      <c r="Z539" s="6"/>
    </row>
    <row r="540" spans="1:26" ht="14.4" hidden="1">
      <c r="A540" s="6"/>
      <c r="B540" s="6"/>
      <c r="C540" s="6"/>
      <c r="D540" s="6"/>
      <c r="E540" s="6"/>
      <c r="F540" s="6"/>
      <c r="G540" s="6"/>
      <c r="H540" s="6"/>
      <c r="I540" s="6"/>
      <c r="J540" s="224"/>
      <c r="K540" s="224"/>
      <c r="L540" s="6"/>
      <c r="M540" s="6"/>
      <c r="N540" s="6"/>
      <c r="O540" s="224"/>
      <c r="P540" s="6"/>
      <c r="Q540" s="6"/>
      <c r="R540" s="6"/>
      <c r="S540" s="6"/>
      <c r="T540" s="6"/>
      <c r="U540" s="6"/>
      <c r="V540" s="6"/>
      <c r="W540" s="6"/>
      <c r="X540" s="6"/>
      <c r="Y540" s="6"/>
      <c r="Z540" s="6"/>
    </row>
    <row r="541" spans="1:26" ht="14.4" hidden="1">
      <c r="A541" s="6"/>
      <c r="B541" s="6"/>
      <c r="C541" s="6"/>
      <c r="D541" s="6"/>
      <c r="E541" s="6"/>
      <c r="F541" s="6"/>
      <c r="G541" s="6"/>
      <c r="H541" s="6"/>
      <c r="I541" s="6"/>
      <c r="J541" s="224"/>
      <c r="K541" s="224"/>
      <c r="L541" s="6"/>
      <c r="M541" s="6"/>
      <c r="N541" s="6"/>
      <c r="O541" s="224"/>
      <c r="P541" s="6"/>
      <c r="Q541" s="6"/>
      <c r="R541" s="6"/>
      <c r="S541" s="6"/>
      <c r="T541" s="6"/>
      <c r="U541" s="6"/>
      <c r="V541" s="6"/>
      <c r="W541" s="6"/>
      <c r="X541" s="6"/>
      <c r="Y541" s="6"/>
      <c r="Z541" s="6"/>
    </row>
    <row r="542" spans="1:26" ht="14.4" hidden="1">
      <c r="A542" s="6"/>
      <c r="B542" s="6"/>
      <c r="C542" s="6"/>
      <c r="D542" s="6"/>
      <c r="E542" s="6"/>
      <c r="F542" s="6"/>
      <c r="G542" s="6"/>
      <c r="H542" s="6"/>
      <c r="I542" s="6"/>
      <c r="J542" s="224"/>
      <c r="K542" s="224"/>
      <c r="L542" s="6"/>
      <c r="M542" s="6"/>
      <c r="N542" s="6"/>
      <c r="O542" s="224"/>
      <c r="P542" s="6"/>
      <c r="Q542" s="6"/>
      <c r="R542" s="6"/>
      <c r="S542" s="6"/>
      <c r="T542" s="6"/>
      <c r="U542" s="6"/>
      <c r="V542" s="6"/>
      <c r="W542" s="6"/>
      <c r="X542" s="6"/>
      <c r="Y542" s="6"/>
      <c r="Z542" s="6"/>
    </row>
    <row r="543" spans="1:26" ht="14.4" hidden="1">
      <c r="A543" s="6"/>
      <c r="B543" s="6"/>
      <c r="C543" s="6"/>
      <c r="D543" s="6"/>
      <c r="E543" s="6"/>
      <c r="F543" s="6"/>
      <c r="G543" s="6"/>
      <c r="H543" s="6"/>
      <c r="I543" s="6"/>
      <c r="J543" s="224"/>
      <c r="K543" s="224"/>
      <c r="L543" s="6"/>
      <c r="M543" s="6"/>
      <c r="N543" s="6"/>
      <c r="O543" s="224"/>
      <c r="P543" s="6"/>
      <c r="Q543" s="6"/>
      <c r="R543" s="6"/>
      <c r="S543" s="6"/>
      <c r="T543" s="6"/>
      <c r="U543" s="6"/>
      <c r="V543" s="6"/>
      <c r="W543" s="6"/>
      <c r="X543" s="6"/>
      <c r="Y543" s="6"/>
      <c r="Z543" s="6"/>
    </row>
    <row r="544" spans="1:26" ht="14.4" hidden="1">
      <c r="A544" s="6"/>
      <c r="B544" s="6"/>
      <c r="C544" s="6"/>
      <c r="D544" s="6"/>
      <c r="E544" s="6"/>
      <c r="F544" s="6"/>
      <c r="G544" s="6"/>
      <c r="H544" s="6"/>
      <c r="I544" s="6"/>
      <c r="J544" s="224"/>
      <c r="K544" s="224"/>
      <c r="L544" s="6"/>
      <c r="M544" s="6"/>
      <c r="N544" s="6"/>
      <c r="O544" s="224"/>
      <c r="P544" s="6"/>
      <c r="Q544" s="6"/>
      <c r="R544" s="6"/>
      <c r="S544" s="6"/>
      <c r="T544" s="6"/>
      <c r="U544" s="6"/>
      <c r="V544" s="6"/>
      <c r="W544" s="6"/>
      <c r="X544" s="6"/>
      <c r="Y544" s="6"/>
      <c r="Z544" s="6"/>
    </row>
    <row r="545" spans="1:26" ht="14.4" hidden="1">
      <c r="A545" s="6"/>
      <c r="B545" s="6"/>
      <c r="C545" s="6"/>
      <c r="D545" s="6"/>
      <c r="E545" s="6"/>
      <c r="F545" s="6"/>
      <c r="G545" s="6"/>
      <c r="H545" s="6"/>
      <c r="I545" s="6"/>
      <c r="J545" s="224"/>
      <c r="K545" s="224"/>
      <c r="L545" s="6"/>
      <c r="M545" s="6"/>
      <c r="N545" s="6"/>
      <c r="O545" s="224"/>
      <c r="P545" s="6"/>
      <c r="Q545" s="6"/>
      <c r="R545" s="6"/>
      <c r="S545" s="6"/>
      <c r="T545" s="6"/>
      <c r="U545" s="6"/>
      <c r="V545" s="6"/>
      <c r="W545" s="6"/>
      <c r="X545" s="6"/>
      <c r="Y545" s="6"/>
      <c r="Z545" s="6"/>
    </row>
    <row r="546" spans="1:26" ht="14.4" hidden="1">
      <c r="A546" s="6"/>
      <c r="B546" s="6"/>
      <c r="C546" s="6"/>
      <c r="D546" s="6"/>
      <c r="E546" s="6"/>
      <c r="F546" s="6"/>
      <c r="G546" s="6"/>
      <c r="H546" s="6"/>
      <c r="I546" s="6"/>
      <c r="J546" s="224"/>
      <c r="K546" s="224"/>
      <c r="L546" s="6"/>
      <c r="M546" s="6"/>
      <c r="N546" s="6"/>
      <c r="O546" s="224"/>
      <c r="P546" s="6"/>
      <c r="Q546" s="6"/>
      <c r="R546" s="6"/>
      <c r="S546" s="6"/>
      <c r="T546" s="6"/>
      <c r="U546" s="6"/>
      <c r="V546" s="6"/>
      <c r="W546" s="6"/>
      <c r="X546" s="6"/>
      <c r="Y546" s="6"/>
      <c r="Z546" s="6"/>
    </row>
    <row r="547" spans="1:26" ht="14.4" hidden="1">
      <c r="A547" s="6"/>
      <c r="B547" s="6"/>
      <c r="C547" s="6"/>
      <c r="D547" s="6"/>
      <c r="E547" s="6"/>
      <c r="F547" s="6"/>
      <c r="G547" s="6"/>
      <c r="H547" s="6"/>
      <c r="I547" s="6"/>
      <c r="J547" s="224"/>
      <c r="K547" s="224"/>
      <c r="L547" s="6"/>
      <c r="M547" s="6"/>
      <c r="N547" s="6"/>
      <c r="O547" s="224"/>
      <c r="P547" s="6"/>
      <c r="Q547" s="6"/>
      <c r="R547" s="6"/>
      <c r="S547" s="6"/>
      <c r="T547" s="6"/>
      <c r="U547" s="6"/>
      <c r="V547" s="6"/>
      <c r="W547" s="6"/>
      <c r="X547" s="6"/>
      <c r="Y547" s="6"/>
      <c r="Z547" s="6"/>
    </row>
    <row r="548" spans="1:26" ht="14.4" hidden="1">
      <c r="A548" s="6"/>
      <c r="B548" s="6"/>
      <c r="C548" s="6"/>
      <c r="D548" s="6"/>
      <c r="E548" s="6"/>
      <c r="F548" s="6"/>
      <c r="G548" s="6"/>
      <c r="H548" s="6"/>
      <c r="I548" s="6"/>
      <c r="J548" s="224"/>
      <c r="K548" s="224"/>
      <c r="L548" s="6"/>
      <c r="M548" s="6"/>
      <c r="N548" s="6"/>
      <c r="O548" s="224"/>
      <c r="P548" s="6"/>
      <c r="Q548" s="6"/>
      <c r="R548" s="6"/>
      <c r="S548" s="6"/>
      <c r="T548" s="6"/>
      <c r="U548" s="6"/>
      <c r="V548" s="6"/>
      <c r="W548" s="6"/>
      <c r="X548" s="6"/>
      <c r="Y548" s="6"/>
      <c r="Z548" s="6"/>
    </row>
    <row r="549" spans="1:26" ht="14.4" hidden="1">
      <c r="A549" s="6"/>
      <c r="B549" s="6"/>
      <c r="C549" s="6"/>
      <c r="D549" s="6"/>
      <c r="E549" s="6"/>
      <c r="F549" s="6"/>
      <c r="G549" s="6"/>
      <c r="H549" s="6"/>
      <c r="I549" s="6"/>
      <c r="J549" s="224"/>
      <c r="K549" s="224"/>
      <c r="L549" s="6"/>
      <c r="M549" s="6"/>
      <c r="N549" s="6"/>
      <c r="O549" s="224"/>
      <c r="P549" s="6"/>
      <c r="Q549" s="6"/>
      <c r="R549" s="6"/>
      <c r="S549" s="6"/>
      <c r="T549" s="6"/>
      <c r="U549" s="6"/>
      <c r="V549" s="6"/>
      <c r="W549" s="6"/>
      <c r="X549" s="6"/>
      <c r="Y549" s="6"/>
      <c r="Z549" s="6"/>
    </row>
    <row r="550" spans="1:26" ht="14.4" hidden="1">
      <c r="A550" s="6"/>
      <c r="B550" s="6"/>
      <c r="C550" s="6"/>
      <c r="D550" s="6"/>
      <c r="E550" s="6"/>
      <c r="F550" s="6"/>
      <c r="G550" s="6"/>
      <c r="H550" s="6"/>
      <c r="I550" s="6"/>
      <c r="J550" s="224"/>
      <c r="K550" s="224"/>
      <c r="L550" s="6"/>
      <c r="M550" s="6"/>
      <c r="N550" s="6"/>
      <c r="O550" s="224"/>
      <c r="P550" s="6"/>
      <c r="Q550" s="6"/>
      <c r="R550" s="6"/>
      <c r="S550" s="6"/>
      <c r="T550" s="6"/>
      <c r="U550" s="6"/>
      <c r="V550" s="6"/>
      <c r="W550" s="6"/>
      <c r="X550" s="6"/>
      <c r="Y550" s="6"/>
      <c r="Z550" s="6"/>
    </row>
    <row r="551" spans="1:26" ht="14.4" hidden="1">
      <c r="A551" s="6"/>
      <c r="B551" s="6"/>
      <c r="C551" s="6"/>
      <c r="D551" s="6"/>
      <c r="E551" s="6"/>
      <c r="F551" s="6"/>
      <c r="G551" s="6"/>
      <c r="H551" s="6"/>
      <c r="I551" s="6"/>
      <c r="J551" s="224"/>
      <c r="K551" s="224"/>
      <c r="L551" s="6"/>
      <c r="M551" s="6"/>
      <c r="N551" s="6"/>
      <c r="O551" s="224"/>
      <c r="P551" s="6"/>
      <c r="Q551" s="6"/>
      <c r="R551" s="6"/>
      <c r="S551" s="6"/>
      <c r="T551" s="6"/>
      <c r="U551" s="6"/>
      <c r="V551" s="6"/>
      <c r="W551" s="6"/>
      <c r="X551" s="6"/>
      <c r="Y551" s="6"/>
      <c r="Z551" s="6"/>
    </row>
    <row r="552" spans="1:26" ht="14.4" hidden="1">
      <c r="A552" s="6"/>
      <c r="B552" s="6"/>
      <c r="C552" s="6"/>
      <c r="D552" s="6"/>
      <c r="E552" s="6"/>
      <c r="F552" s="6"/>
      <c r="G552" s="6"/>
      <c r="H552" s="6"/>
      <c r="I552" s="6"/>
      <c r="J552" s="224"/>
      <c r="K552" s="224"/>
      <c r="L552" s="6"/>
      <c r="M552" s="6"/>
      <c r="N552" s="6"/>
      <c r="O552" s="224"/>
      <c r="P552" s="6"/>
      <c r="Q552" s="6"/>
      <c r="R552" s="6"/>
      <c r="S552" s="6"/>
      <c r="T552" s="6"/>
      <c r="U552" s="6"/>
      <c r="V552" s="6"/>
      <c r="W552" s="6"/>
      <c r="X552" s="6"/>
      <c r="Y552" s="6"/>
      <c r="Z552" s="6"/>
    </row>
    <row r="553" spans="1:26" ht="14.4" hidden="1">
      <c r="A553" s="6"/>
      <c r="B553" s="6"/>
      <c r="C553" s="6"/>
      <c r="D553" s="6"/>
      <c r="E553" s="6"/>
      <c r="F553" s="6"/>
      <c r="G553" s="6"/>
      <c r="H553" s="6"/>
      <c r="I553" s="6"/>
      <c r="J553" s="224"/>
      <c r="K553" s="224"/>
      <c r="L553" s="6"/>
      <c r="M553" s="6"/>
      <c r="N553" s="6"/>
      <c r="O553" s="224"/>
      <c r="P553" s="6"/>
      <c r="Q553" s="6"/>
      <c r="R553" s="6"/>
      <c r="S553" s="6"/>
      <c r="T553" s="6"/>
      <c r="U553" s="6"/>
      <c r="V553" s="6"/>
      <c r="W553" s="6"/>
      <c r="X553" s="6"/>
      <c r="Y553" s="6"/>
      <c r="Z553" s="6"/>
    </row>
    <row r="554" spans="1:26" ht="14.4" hidden="1">
      <c r="A554" s="6"/>
      <c r="B554" s="6"/>
      <c r="C554" s="6"/>
      <c r="D554" s="6"/>
      <c r="E554" s="6"/>
      <c r="F554" s="6"/>
      <c r="G554" s="6"/>
      <c r="H554" s="6"/>
      <c r="I554" s="6"/>
      <c r="J554" s="224"/>
      <c r="K554" s="224"/>
      <c r="L554" s="6"/>
      <c r="M554" s="6"/>
      <c r="N554" s="6"/>
      <c r="O554" s="224"/>
      <c r="P554" s="6"/>
      <c r="Q554" s="6"/>
      <c r="R554" s="6"/>
      <c r="S554" s="6"/>
      <c r="T554" s="6"/>
      <c r="U554" s="6"/>
      <c r="V554" s="6"/>
      <c r="W554" s="6"/>
      <c r="X554" s="6"/>
      <c r="Y554" s="6"/>
      <c r="Z554" s="6"/>
    </row>
    <row r="555" spans="1:26" ht="14.4" hidden="1">
      <c r="A555" s="6"/>
      <c r="B555" s="6"/>
      <c r="C555" s="6"/>
      <c r="D555" s="6"/>
      <c r="E555" s="6"/>
      <c r="F555" s="6"/>
      <c r="G555" s="6"/>
      <c r="H555" s="6"/>
      <c r="I555" s="6"/>
      <c r="J555" s="224"/>
      <c r="K555" s="224"/>
      <c r="L555" s="6"/>
      <c r="M555" s="6"/>
      <c r="N555" s="6"/>
      <c r="O555" s="224"/>
      <c r="P555" s="6"/>
      <c r="Q555" s="6"/>
      <c r="R555" s="6"/>
      <c r="S555" s="6"/>
      <c r="T555" s="6"/>
      <c r="U555" s="6"/>
      <c r="V555" s="6"/>
      <c r="W555" s="6"/>
      <c r="X555" s="6"/>
      <c r="Y555" s="6"/>
      <c r="Z555" s="6"/>
    </row>
    <row r="556" spans="1:26" ht="14.4" hidden="1">
      <c r="A556" s="6"/>
      <c r="B556" s="6"/>
      <c r="C556" s="6"/>
      <c r="D556" s="6"/>
      <c r="E556" s="6"/>
      <c r="F556" s="6"/>
      <c r="G556" s="6"/>
      <c r="H556" s="6"/>
      <c r="I556" s="6"/>
      <c r="J556" s="224"/>
      <c r="K556" s="224"/>
      <c r="L556" s="6"/>
      <c r="M556" s="6"/>
      <c r="N556" s="6"/>
      <c r="O556" s="224"/>
      <c r="P556" s="6"/>
      <c r="Q556" s="6"/>
      <c r="R556" s="6"/>
      <c r="S556" s="6"/>
      <c r="T556" s="6"/>
      <c r="U556" s="6"/>
      <c r="V556" s="6"/>
      <c r="W556" s="6"/>
      <c r="X556" s="6"/>
      <c r="Y556" s="6"/>
      <c r="Z556" s="6"/>
    </row>
    <row r="557" spans="1:26" ht="14.4" hidden="1">
      <c r="A557" s="6"/>
      <c r="B557" s="6"/>
      <c r="C557" s="6"/>
      <c r="D557" s="6"/>
      <c r="E557" s="6"/>
      <c r="F557" s="6"/>
      <c r="G557" s="6"/>
      <c r="H557" s="6"/>
      <c r="I557" s="6"/>
      <c r="J557" s="224"/>
      <c r="K557" s="224"/>
      <c r="L557" s="6"/>
      <c r="M557" s="6"/>
      <c r="N557" s="6"/>
      <c r="O557" s="224"/>
      <c r="P557" s="6"/>
      <c r="Q557" s="6"/>
      <c r="R557" s="6"/>
      <c r="S557" s="6"/>
      <c r="T557" s="6"/>
      <c r="U557" s="6"/>
      <c r="V557" s="6"/>
      <c r="W557" s="6"/>
      <c r="X557" s="6"/>
      <c r="Y557" s="6"/>
      <c r="Z557" s="6"/>
    </row>
    <row r="558" spans="1:26" ht="14.4" hidden="1">
      <c r="A558" s="6"/>
      <c r="B558" s="6"/>
      <c r="C558" s="6"/>
      <c r="D558" s="6"/>
      <c r="E558" s="6"/>
      <c r="F558" s="6"/>
      <c r="G558" s="6"/>
      <c r="H558" s="6"/>
      <c r="I558" s="6"/>
      <c r="J558" s="224"/>
      <c r="K558" s="224"/>
      <c r="L558" s="6"/>
      <c r="M558" s="6"/>
      <c r="N558" s="6"/>
      <c r="O558" s="224"/>
      <c r="P558" s="6"/>
      <c r="Q558" s="6"/>
      <c r="R558" s="6"/>
      <c r="S558" s="6"/>
      <c r="T558" s="6"/>
      <c r="U558" s="6"/>
      <c r="V558" s="6"/>
      <c r="W558" s="6"/>
      <c r="X558" s="6"/>
      <c r="Y558" s="6"/>
      <c r="Z558" s="6"/>
    </row>
    <row r="559" spans="1:26" ht="14.4" hidden="1">
      <c r="A559" s="6"/>
      <c r="B559" s="6"/>
      <c r="C559" s="6"/>
      <c r="D559" s="6"/>
      <c r="E559" s="6"/>
      <c r="F559" s="6"/>
      <c r="G559" s="6"/>
      <c r="H559" s="6"/>
      <c r="I559" s="6"/>
      <c r="J559" s="224"/>
      <c r="K559" s="224"/>
      <c r="L559" s="6"/>
      <c r="M559" s="6"/>
      <c r="N559" s="6"/>
      <c r="O559" s="224"/>
      <c r="P559" s="6"/>
      <c r="Q559" s="6"/>
      <c r="R559" s="6"/>
      <c r="S559" s="6"/>
      <c r="T559" s="6"/>
      <c r="U559" s="6"/>
      <c r="V559" s="6"/>
      <c r="W559" s="6"/>
      <c r="X559" s="6"/>
      <c r="Y559" s="6"/>
      <c r="Z559" s="6"/>
    </row>
    <row r="560" spans="1:26" ht="14.4" hidden="1">
      <c r="A560" s="6"/>
      <c r="B560" s="6"/>
      <c r="C560" s="6"/>
      <c r="D560" s="6"/>
      <c r="E560" s="6"/>
      <c r="F560" s="6"/>
      <c r="G560" s="6"/>
      <c r="H560" s="6"/>
      <c r="I560" s="6"/>
      <c r="J560" s="224"/>
      <c r="K560" s="224"/>
      <c r="L560" s="6"/>
      <c r="M560" s="6"/>
      <c r="N560" s="6"/>
      <c r="O560" s="224"/>
      <c r="P560" s="6"/>
      <c r="Q560" s="6"/>
      <c r="R560" s="6"/>
      <c r="S560" s="6"/>
      <c r="T560" s="6"/>
      <c r="U560" s="6"/>
      <c r="V560" s="6"/>
      <c r="W560" s="6"/>
      <c r="X560" s="6"/>
      <c r="Y560" s="6"/>
      <c r="Z560" s="6"/>
    </row>
    <row r="561" spans="1:26" ht="14.4" hidden="1">
      <c r="A561" s="6"/>
      <c r="B561" s="6"/>
      <c r="C561" s="6"/>
      <c r="D561" s="6"/>
      <c r="E561" s="6"/>
      <c r="F561" s="6"/>
      <c r="G561" s="6"/>
      <c r="H561" s="6"/>
      <c r="I561" s="6"/>
      <c r="J561" s="224"/>
      <c r="K561" s="224"/>
      <c r="L561" s="6"/>
      <c r="M561" s="6"/>
      <c r="N561" s="6"/>
      <c r="O561" s="224"/>
      <c r="P561" s="6"/>
      <c r="Q561" s="6"/>
      <c r="R561" s="6"/>
      <c r="S561" s="6"/>
      <c r="T561" s="6"/>
      <c r="U561" s="6"/>
      <c r="V561" s="6"/>
      <c r="W561" s="6"/>
      <c r="X561" s="6"/>
      <c r="Y561" s="6"/>
      <c r="Z561" s="6"/>
    </row>
    <row r="562" spans="1:26" ht="14.4" hidden="1">
      <c r="A562" s="6"/>
      <c r="B562" s="6"/>
      <c r="C562" s="6"/>
      <c r="D562" s="6"/>
      <c r="E562" s="6"/>
      <c r="F562" s="6"/>
      <c r="G562" s="6"/>
      <c r="H562" s="6"/>
      <c r="I562" s="6"/>
      <c r="J562" s="224"/>
      <c r="K562" s="224"/>
      <c r="L562" s="6"/>
      <c r="M562" s="6"/>
      <c r="N562" s="6"/>
      <c r="O562" s="224"/>
      <c r="P562" s="6"/>
      <c r="Q562" s="6"/>
      <c r="R562" s="6"/>
      <c r="S562" s="6"/>
      <c r="T562" s="6"/>
      <c r="U562" s="6"/>
      <c r="V562" s="6"/>
      <c r="W562" s="6"/>
      <c r="X562" s="6"/>
      <c r="Y562" s="6"/>
      <c r="Z562" s="6"/>
    </row>
    <row r="563" spans="1:26" ht="14.4" hidden="1">
      <c r="A563" s="6"/>
      <c r="B563" s="6"/>
      <c r="C563" s="6"/>
      <c r="D563" s="6"/>
      <c r="E563" s="6"/>
      <c r="F563" s="6"/>
      <c r="G563" s="6"/>
      <c r="H563" s="6"/>
      <c r="I563" s="6"/>
      <c r="J563" s="224"/>
      <c r="K563" s="224"/>
      <c r="L563" s="6"/>
      <c r="M563" s="6"/>
      <c r="N563" s="6"/>
      <c r="O563" s="224"/>
      <c r="P563" s="6"/>
      <c r="Q563" s="6"/>
      <c r="R563" s="6"/>
      <c r="S563" s="6"/>
      <c r="T563" s="6"/>
      <c r="U563" s="6"/>
      <c r="V563" s="6"/>
      <c r="W563" s="6"/>
      <c r="X563" s="6"/>
      <c r="Y563" s="6"/>
      <c r="Z563" s="6"/>
    </row>
    <row r="564" spans="1:26" ht="14.4" hidden="1">
      <c r="A564" s="6"/>
      <c r="B564" s="6"/>
      <c r="C564" s="6"/>
      <c r="D564" s="6"/>
      <c r="E564" s="6"/>
      <c r="F564" s="6"/>
      <c r="G564" s="6"/>
      <c r="H564" s="6"/>
      <c r="I564" s="6"/>
      <c r="J564" s="224"/>
      <c r="K564" s="224"/>
      <c r="L564" s="6"/>
      <c r="M564" s="6"/>
      <c r="N564" s="6"/>
      <c r="O564" s="224"/>
      <c r="P564" s="6"/>
      <c r="Q564" s="6"/>
      <c r="R564" s="6"/>
      <c r="S564" s="6"/>
      <c r="T564" s="6"/>
      <c r="U564" s="6"/>
      <c r="V564" s="6"/>
      <c r="W564" s="6"/>
      <c r="X564" s="6"/>
      <c r="Y564" s="6"/>
      <c r="Z564" s="6"/>
    </row>
    <row r="565" spans="1:26" ht="14.4" hidden="1">
      <c r="A565" s="6"/>
      <c r="B565" s="6"/>
      <c r="C565" s="6"/>
      <c r="D565" s="6"/>
      <c r="E565" s="6"/>
      <c r="F565" s="6"/>
      <c r="G565" s="6"/>
      <c r="H565" s="6"/>
      <c r="I565" s="6"/>
      <c r="J565" s="224"/>
      <c r="K565" s="224"/>
      <c r="L565" s="6"/>
      <c r="M565" s="6"/>
      <c r="N565" s="6"/>
      <c r="O565" s="224"/>
      <c r="P565" s="6"/>
      <c r="Q565" s="6"/>
      <c r="R565" s="6"/>
      <c r="S565" s="6"/>
      <c r="T565" s="6"/>
      <c r="U565" s="6"/>
      <c r="V565" s="6"/>
      <c r="W565" s="6"/>
      <c r="X565" s="6"/>
      <c r="Y565" s="6"/>
      <c r="Z565" s="6"/>
    </row>
    <row r="566" spans="1:26" ht="14.4" hidden="1">
      <c r="A566" s="6"/>
      <c r="B566" s="6"/>
      <c r="C566" s="6"/>
      <c r="D566" s="6"/>
      <c r="E566" s="6"/>
      <c r="F566" s="6"/>
      <c r="G566" s="6"/>
      <c r="H566" s="6"/>
      <c r="I566" s="6"/>
      <c r="J566" s="224"/>
      <c r="K566" s="224"/>
      <c r="L566" s="6"/>
      <c r="M566" s="6"/>
      <c r="N566" s="6"/>
      <c r="O566" s="224"/>
      <c r="P566" s="6"/>
      <c r="Q566" s="6"/>
      <c r="R566" s="6"/>
      <c r="S566" s="6"/>
      <c r="T566" s="6"/>
      <c r="U566" s="6"/>
      <c r="V566" s="6"/>
      <c r="W566" s="6"/>
      <c r="X566" s="6"/>
      <c r="Y566" s="6"/>
      <c r="Z566" s="6"/>
    </row>
    <row r="567" spans="1:26" ht="14.4" hidden="1">
      <c r="A567" s="6"/>
      <c r="B567" s="6"/>
      <c r="C567" s="6"/>
      <c r="D567" s="6"/>
      <c r="E567" s="6"/>
      <c r="F567" s="6"/>
      <c r="G567" s="6"/>
      <c r="H567" s="6"/>
      <c r="I567" s="6"/>
      <c r="J567" s="224"/>
      <c r="K567" s="224"/>
      <c r="L567" s="6"/>
      <c r="M567" s="6"/>
      <c r="N567" s="6"/>
      <c r="O567" s="224"/>
      <c r="P567" s="6"/>
      <c r="Q567" s="6"/>
      <c r="R567" s="6"/>
      <c r="S567" s="6"/>
      <c r="T567" s="6"/>
      <c r="U567" s="6"/>
      <c r="V567" s="6"/>
      <c r="W567" s="6"/>
      <c r="X567" s="6"/>
      <c r="Y567" s="6"/>
      <c r="Z567" s="6"/>
    </row>
    <row r="568" spans="1:26" ht="14.4" hidden="1">
      <c r="A568" s="6"/>
      <c r="B568" s="6"/>
      <c r="C568" s="6"/>
      <c r="D568" s="6"/>
      <c r="E568" s="6"/>
      <c r="F568" s="6"/>
      <c r="G568" s="6"/>
      <c r="H568" s="6"/>
      <c r="I568" s="6"/>
      <c r="J568" s="224"/>
      <c r="K568" s="224"/>
      <c r="L568" s="6"/>
      <c r="M568" s="6"/>
      <c r="N568" s="6"/>
      <c r="O568" s="224"/>
      <c r="P568" s="6"/>
      <c r="Q568" s="6"/>
      <c r="R568" s="6"/>
      <c r="S568" s="6"/>
      <c r="T568" s="6"/>
      <c r="U568" s="6"/>
      <c r="V568" s="6"/>
      <c r="W568" s="6"/>
      <c r="X568" s="6"/>
      <c r="Y568" s="6"/>
      <c r="Z568" s="6"/>
    </row>
    <row r="569" spans="1:26" ht="14.4" hidden="1">
      <c r="A569" s="6"/>
      <c r="B569" s="6"/>
      <c r="C569" s="6"/>
      <c r="D569" s="6"/>
      <c r="E569" s="6"/>
      <c r="F569" s="6"/>
      <c r="G569" s="6"/>
      <c r="H569" s="6"/>
      <c r="I569" s="6"/>
      <c r="J569" s="224"/>
      <c r="K569" s="224"/>
      <c r="L569" s="6"/>
      <c r="M569" s="6"/>
      <c r="N569" s="6"/>
      <c r="O569" s="224"/>
      <c r="P569" s="6"/>
      <c r="Q569" s="6"/>
      <c r="R569" s="6"/>
      <c r="S569" s="6"/>
      <c r="T569" s="6"/>
      <c r="U569" s="6"/>
      <c r="V569" s="6"/>
      <c r="W569" s="6"/>
      <c r="X569" s="6"/>
      <c r="Y569" s="6"/>
      <c r="Z569" s="6"/>
    </row>
    <row r="570" spans="1:26" ht="14.4" hidden="1">
      <c r="A570" s="6"/>
      <c r="B570" s="6"/>
      <c r="C570" s="6"/>
      <c r="D570" s="6"/>
      <c r="E570" s="6"/>
      <c r="F570" s="6"/>
      <c r="G570" s="6"/>
      <c r="H570" s="6"/>
      <c r="I570" s="6"/>
      <c r="J570" s="224"/>
      <c r="K570" s="224"/>
      <c r="L570" s="6"/>
      <c r="M570" s="6"/>
      <c r="N570" s="6"/>
      <c r="O570" s="224"/>
      <c r="P570" s="6"/>
      <c r="Q570" s="6"/>
      <c r="R570" s="6"/>
      <c r="S570" s="6"/>
      <c r="T570" s="6"/>
      <c r="U570" s="6"/>
      <c r="V570" s="6"/>
      <c r="W570" s="6"/>
      <c r="X570" s="6"/>
      <c r="Y570" s="6"/>
      <c r="Z570" s="6"/>
    </row>
    <row r="571" spans="1:26" ht="14.4" hidden="1">
      <c r="A571" s="6"/>
      <c r="B571" s="6"/>
      <c r="C571" s="6"/>
      <c r="D571" s="6"/>
      <c r="E571" s="6"/>
      <c r="F571" s="6"/>
      <c r="G571" s="6"/>
      <c r="H571" s="6"/>
      <c r="I571" s="6"/>
      <c r="J571" s="224"/>
      <c r="K571" s="224"/>
      <c r="L571" s="6"/>
      <c r="M571" s="6"/>
      <c r="N571" s="6"/>
      <c r="O571" s="224"/>
      <c r="P571" s="6"/>
      <c r="Q571" s="6"/>
      <c r="R571" s="6"/>
      <c r="S571" s="6"/>
      <c r="T571" s="6"/>
      <c r="U571" s="6"/>
      <c r="V571" s="6"/>
      <c r="W571" s="6"/>
      <c r="X571" s="6"/>
      <c r="Y571" s="6"/>
      <c r="Z571" s="6"/>
    </row>
    <row r="572" spans="1:26" ht="14.4" hidden="1">
      <c r="A572" s="6"/>
      <c r="B572" s="6"/>
      <c r="C572" s="6"/>
      <c r="D572" s="6"/>
      <c r="E572" s="6"/>
      <c r="F572" s="6"/>
      <c r="G572" s="6"/>
      <c r="H572" s="6"/>
      <c r="I572" s="6"/>
      <c r="J572" s="224"/>
      <c r="K572" s="224"/>
      <c r="L572" s="6"/>
      <c r="M572" s="6"/>
      <c r="N572" s="6"/>
      <c r="O572" s="224"/>
      <c r="P572" s="6"/>
      <c r="Q572" s="6"/>
      <c r="R572" s="6"/>
      <c r="S572" s="6"/>
      <c r="T572" s="6"/>
      <c r="U572" s="6"/>
      <c r="V572" s="6"/>
      <c r="W572" s="6"/>
      <c r="X572" s="6"/>
      <c r="Y572" s="6"/>
      <c r="Z572" s="6"/>
    </row>
    <row r="573" spans="1:26" ht="14.4" hidden="1">
      <c r="A573" s="6"/>
      <c r="B573" s="6"/>
      <c r="C573" s="6"/>
      <c r="D573" s="6"/>
      <c r="E573" s="6"/>
      <c r="F573" s="6"/>
      <c r="G573" s="6"/>
      <c r="H573" s="6"/>
      <c r="I573" s="6"/>
      <c r="J573" s="224"/>
      <c r="K573" s="224"/>
      <c r="L573" s="6"/>
      <c r="M573" s="6"/>
      <c r="N573" s="6"/>
      <c r="O573" s="224"/>
      <c r="P573" s="6"/>
      <c r="Q573" s="6"/>
      <c r="R573" s="6"/>
      <c r="S573" s="6"/>
      <c r="T573" s="6"/>
      <c r="U573" s="6"/>
      <c r="V573" s="6"/>
      <c r="W573" s="6"/>
      <c r="X573" s="6"/>
      <c r="Y573" s="6"/>
      <c r="Z573" s="6"/>
    </row>
    <row r="574" spans="1:26" ht="14.4" hidden="1">
      <c r="A574" s="6"/>
      <c r="B574" s="6"/>
      <c r="C574" s="6"/>
      <c r="D574" s="6"/>
      <c r="E574" s="6"/>
      <c r="F574" s="6"/>
      <c r="G574" s="6"/>
      <c r="H574" s="6"/>
      <c r="I574" s="6"/>
      <c r="J574" s="224"/>
      <c r="K574" s="224"/>
      <c r="L574" s="6"/>
      <c r="M574" s="6"/>
      <c r="N574" s="6"/>
      <c r="O574" s="224"/>
      <c r="P574" s="6"/>
      <c r="Q574" s="6"/>
      <c r="R574" s="6"/>
      <c r="S574" s="6"/>
      <c r="T574" s="6"/>
      <c r="U574" s="6"/>
      <c r="V574" s="6"/>
      <c r="W574" s="6"/>
      <c r="X574" s="6"/>
      <c r="Y574" s="6"/>
      <c r="Z574" s="6"/>
    </row>
    <row r="575" spans="1:26" ht="14.4" hidden="1">
      <c r="A575" s="6"/>
      <c r="B575" s="6"/>
      <c r="C575" s="6"/>
      <c r="D575" s="6"/>
      <c r="E575" s="6"/>
      <c r="F575" s="6"/>
      <c r="G575" s="6"/>
      <c r="H575" s="6"/>
      <c r="I575" s="6"/>
      <c r="J575" s="224"/>
      <c r="K575" s="224"/>
      <c r="L575" s="6"/>
      <c r="M575" s="6"/>
      <c r="N575" s="6"/>
      <c r="O575" s="224"/>
      <c r="P575" s="6"/>
      <c r="Q575" s="6"/>
      <c r="R575" s="6"/>
      <c r="S575" s="6"/>
      <c r="T575" s="6"/>
      <c r="U575" s="6"/>
      <c r="V575" s="6"/>
      <c r="W575" s="6"/>
      <c r="X575" s="6"/>
      <c r="Y575" s="6"/>
      <c r="Z575" s="6"/>
    </row>
    <row r="576" spans="1:26" ht="14.4" hidden="1">
      <c r="A576" s="6"/>
      <c r="B576" s="6"/>
      <c r="C576" s="6"/>
      <c r="D576" s="6"/>
      <c r="E576" s="6"/>
      <c r="F576" s="6"/>
      <c r="G576" s="6"/>
      <c r="H576" s="6"/>
      <c r="I576" s="6"/>
      <c r="J576" s="224"/>
      <c r="K576" s="224"/>
      <c r="L576" s="6"/>
      <c r="M576" s="6"/>
      <c r="N576" s="6"/>
      <c r="O576" s="224"/>
      <c r="P576" s="6"/>
      <c r="Q576" s="6"/>
      <c r="R576" s="6"/>
      <c r="S576" s="6"/>
      <c r="T576" s="6"/>
      <c r="U576" s="6"/>
      <c r="V576" s="6"/>
      <c r="W576" s="6"/>
      <c r="X576" s="6"/>
      <c r="Y576" s="6"/>
      <c r="Z576" s="6"/>
    </row>
    <row r="577" spans="1:26" ht="14.4" hidden="1">
      <c r="A577" s="6"/>
      <c r="B577" s="6"/>
      <c r="C577" s="6"/>
      <c r="D577" s="6"/>
      <c r="E577" s="6"/>
      <c r="F577" s="6"/>
      <c r="G577" s="6"/>
      <c r="H577" s="6"/>
      <c r="I577" s="6"/>
      <c r="J577" s="224"/>
      <c r="K577" s="224"/>
      <c r="L577" s="6"/>
      <c r="M577" s="6"/>
      <c r="N577" s="6"/>
      <c r="O577" s="224"/>
      <c r="P577" s="6"/>
      <c r="Q577" s="6"/>
      <c r="R577" s="6"/>
      <c r="S577" s="6"/>
      <c r="T577" s="6"/>
      <c r="U577" s="6"/>
      <c r="V577" s="6"/>
      <c r="W577" s="6"/>
      <c r="X577" s="6"/>
      <c r="Y577" s="6"/>
      <c r="Z577" s="6"/>
    </row>
    <row r="578" spans="1:26" ht="14.4" hidden="1">
      <c r="A578" s="6"/>
      <c r="B578" s="6"/>
      <c r="C578" s="6"/>
      <c r="D578" s="6"/>
      <c r="E578" s="6"/>
      <c r="F578" s="6"/>
      <c r="G578" s="6"/>
      <c r="H578" s="6"/>
      <c r="I578" s="6"/>
      <c r="J578" s="224"/>
      <c r="K578" s="224"/>
      <c r="L578" s="6"/>
      <c r="M578" s="6"/>
      <c r="N578" s="6"/>
      <c r="O578" s="224"/>
      <c r="P578" s="6"/>
      <c r="Q578" s="6"/>
      <c r="R578" s="6"/>
      <c r="S578" s="6"/>
      <c r="T578" s="6"/>
      <c r="U578" s="6"/>
      <c r="V578" s="6"/>
      <c r="W578" s="6"/>
      <c r="X578" s="6"/>
      <c r="Y578" s="6"/>
      <c r="Z578" s="6"/>
    </row>
    <row r="579" spans="1:26" ht="14.4" hidden="1">
      <c r="A579" s="6"/>
      <c r="B579" s="6"/>
      <c r="C579" s="6"/>
      <c r="D579" s="6"/>
      <c r="E579" s="6"/>
      <c r="F579" s="6"/>
      <c r="G579" s="6"/>
      <c r="H579" s="6"/>
      <c r="I579" s="6"/>
      <c r="J579" s="224"/>
      <c r="K579" s="224"/>
      <c r="L579" s="6"/>
      <c r="M579" s="6"/>
      <c r="N579" s="6"/>
      <c r="O579" s="224"/>
      <c r="P579" s="6"/>
      <c r="Q579" s="6"/>
      <c r="R579" s="6"/>
      <c r="S579" s="6"/>
      <c r="T579" s="6"/>
      <c r="U579" s="6"/>
      <c r="V579" s="6"/>
      <c r="W579" s="6"/>
      <c r="X579" s="6"/>
      <c r="Y579" s="6"/>
      <c r="Z579" s="6"/>
    </row>
    <row r="580" spans="1:26" ht="14.4" hidden="1">
      <c r="A580" s="6"/>
      <c r="B580" s="6"/>
      <c r="C580" s="6"/>
      <c r="D580" s="6"/>
      <c r="E580" s="6"/>
      <c r="F580" s="6"/>
      <c r="G580" s="6"/>
      <c r="H580" s="6"/>
      <c r="I580" s="6"/>
      <c r="J580" s="224"/>
      <c r="K580" s="224"/>
      <c r="L580" s="6"/>
      <c r="M580" s="6"/>
      <c r="N580" s="6"/>
      <c r="O580" s="224"/>
      <c r="P580" s="6"/>
      <c r="Q580" s="6"/>
      <c r="R580" s="6"/>
      <c r="S580" s="6"/>
      <c r="T580" s="6"/>
      <c r="U580" s="6"/>
      <c r="V580" s="6"/>
      <c r="W580" s="6"/>
      <c r="X580" s="6"/>
      <c r="Y580" s="6"/>
      <c r="Z580" s="6"/>
    </row>
    <row r="581" spans="1:26" ht="14.4" hidden="1">
      <c r="A581" s="6"/>
      <c r="B581" s="6"/>
      <c r="C581" s="6"/>
      <c r="D581" s="6"/>
      <c r="E581" s="6"/>
      <c r="F581" s="6"/>
      <c r="G581" s="6"/>
      <c r="H581" s="6"/>
      <c r="I581" s="6"/>
      <c r="J581" s="224"/>
      <c r="K581" s="224"/>
      <c r="L581" s="6"/>
      <c r="M581" s="6"/>
      <c r="N581" s="6"/>
      <c r="O581" s="224"/>
      <c r="P581" s="6"/>
      <c r="Q581" s="6"/>
      <c r="R581" s="6"/>
      <c r="S581" s="6"/>
      <c r="T581" s="6"/>
      <c r="U581" s="6"/>
      <c r="V581" s="6"/>
      <c r="W581" s="6"/>
      <c r="X581" s="6"/>
      <c r="Y581" s="6"/>
      <c r="Z581" s="6"/>
    </row>
    <row r="582" spans="1:26" ht="14.4" hidden="1">
      <c r="A582" s="6"/>
      <c r="B582" s="6"/>
      <c r="C582" s="6"/>
      <c r="D582" s="6"/>
      <c r="E582" s="6"/>
      <c r="F582" s="6"/>
      <c r="G582" s="6"/>
      <c r="H582" s="6"/>
      <c r="I582" s="6"/>
      <c r="J582" s="224"/>
      <c r="K582" s="224"/>
      <c r="L582" s="6"/>
      <c r="M582" s="6"/>
      <c r="N582" s="6"/>
      <c r="O582" s="224"/>
      <c r="P582" s="6"/>
      <c r="Q582" s="6"/>
      <c r="R582" s="6"/>
      <c r="S582" s="6"/>
      <c r="T582" s="6"/>
      <c r="U582" s="6"/>
      <c r="V582" s="6"/>
      <c r="W582" s="6"/>
      <c r="X582" s="6"/>
      <c r="Y582" s="6"/>
      <c r="Z582" s="6"/>
    </row>
    <row r="583" spans="1:26" ht="14.4" hidden="1">
      <c r="A583" s="6"/>
      <c r="B583" s="6"/>
      <c r="C583" s="6"/>
      <c r="D583" s="6"/>
      <c r="E583" s="6"/>
      <c r="F583" s="6"/>
      <c r="G583" s="6"/>
      <c r="H583" s="6"/>
      <c r="I583" s="6"/>
      <c r="J583" s="224"/>
      <c r="K583" s="224"/>
      <c r="L583" s="6"/>
      <c r="M583" s="6"/>
      <c r="N583" s="6"/>
      <c r="O583" s="224"/>
      <c r="P583" s="6"/>
      <c r="Q583" s="6"/>
      <c r="R583" s="6"/>
      <c r="S583" s="6"/>
      <c r="T583" s="6"/>
      <c r="U583" s="6"/>
      <c r="V583" s="6"/>
      <c r="W583" s="6"/>
      <c r="X583" s="6"/>
      <c r="Y583" s="6"/>
      <c r="Z583" s="6"/>
    </row>
    <row r="584" spans="1:26" ht="14.4" hidden="1">
      <c r="A584" s="6"/>
      <c r="B584" s="6"/>
      <c r="C584" s="6"/>
      <c r="D584" s="6"/>
      <c r="E584" s="6"/>
      <c r="F584" s="6"/>
      <c r="G584" s="6"/>
      <c r="H584" s="6"/>
      <c r="I584" s="6"/>
      <c r="J584" s="224"/>
      <c r="K584" s="224"/>
      <c r="L584" s="6"/>
      <c r="M584" s="6"/>
      <c r="N584" s="6"/>
      <c r="O584" s="224"/>
      <c r="P584" s="6"/>
      <c r="Q584" s="6"/>
      <c r="R584" s="6"/>
      <c r="S584" s="6"/>
      <c r="T584" s="6"/>
      <c r="U584" s="6"/>
      <c r="V584" s="6"/>
      <c r="W584" s="6"/>
      <c r="X584" s="6"/>
      <c r="Y584" s="6"/>
      <c r="Z584" s="6"/>
    </row>
    <row r="585" spans="1:26" ht="14.4" hidden="1">
      <c r="A585" s="6"/>
      <c r="B585" s="6"/>
      <c r="C585" s="6"/>
      <c r="D585" s="6"/>
      <c r="E585" s="6"/>
      <c r="F585" s="6"/>
      <c r="G585" s="6"/>
      <c r="H585" s="6"/>
      <c r="I585" s="6"/>
      <c r="J585" s="224"/>
      <c r="K585" s="224"/>
      <c r="L585" s="6"/>
      <c r="M585" s="6"/>
      <c r="N585" s="6"/>
      <c r="O585" s="224"/>
      <c r="P585" s="6"/>
      <c r="Q585" s="6"/>
      <c r="R585" s="6"/>
      <c r="S585" s="6"/>
      <c r="T585" s="6"/>
      <c r="U585" s="6"/>
      <c r="V585" s="6"/>
      <c r="W585" s="6"/>
      <c r="X585" s="6"/>
      <c r="Y585" s="6"/>
      <c r="Z585" s="6"/>
    </row>
    <row r="586" spans="1:26" ht="14.4" hidden="1">
      <c r="A586" s="6"/>
      <c r="B586" s="6"/>
      <c r="C586" s="6"/>
      <c r="D586" s="6"/>
      <c r="E586" s="6"/>
      <c r="F586" s="6"/>
      <c r="G586" s="6"/>
      <c r="H586" s="6"/>
      <c r="I586" s="6"/>
      <c r="J586" s="224"/>
      <c r="K586" s="224"/>
      <c r="L586" s="6"/>
      <c r="M586" s="6"/>
      <c r="N586" s="6"/>
      <c r="O586" s="224"/>
      <c r="P586" s="6"/>
      <c r="Q586" s="6"/>
      <c r="R586" s="6"/>
      <c r="S586" s="6"/>
      <c r="T586" s="6"/>
      <c r="U586" s="6"/>
      <c r="V586" s="6"/>
      <c r="W586" s="6"/>
      <c r="X586" s="6"/>
      <c r="Y586" s="6"/>
      <c r="Z586" s="6"/>
    </row>
    <row r="587" spans="1:26" ht="14.4" hidden="1">
      <c r="A587" s="6"/>
      <c r="B587" s="6"/>
      <c r="C587" s="6"/>
      <c r="D587" s="6"/>
      <c r="E587" s="6"/>
      <c r="F587" s="6"/>
      <c r="G587" s="6"/>
      <c r="H587" s="6"/>
      <c r="I587" s="6"/>
      <c r="J587" s="224"/>
      <c r="K587" s="224"/>
      <c r="L587" s="6"/>
      <c r="M587" s="6"/>
      <c r="N587" s="6"/>
      <c r="O587" s="224"/>
      <c r="P587" s="6"/>
      <c r="Q587" s="6"/>
      <c r="R587" s="6"/>
      <c r="S587" s="6"/>
      <c r="T587" s="6"/>
      <c r="U587" s="6"/>
      <c r="V587" s="6"/>
      <c r="W587" s="6"/>
      <c r="X587" s="6"/>
      <c r="Y587" s="6"/>
      <c r="Z587" s="6"/>
    </row>
    <row r="588" spans="1:26" ht="14.4" hidden="1">
      <c r="A588" s="6"/>
      <c r="B588" s="6"/>
      <c r="C588" s="6"/>
      <c r="D588" s="6"/>
      <c r="E588" s="6"/>
      <c r="F588" s="6"/>
      <c r="G588" s="6"/>
      <c r="H588" s="6"/>
      <c r="I588" s="6"/>
      <c r="J588" s="224"/>
      <c r="K588" s="224"/>
      <c r="L588" s="6"/>
      <c r="M588" s="6"/>
      <c r="N588" s="6"/>
      <c r="O588" s="224"/>
      <c r="P588" s="6"/>
      <c r="Q588" s="6"/>
      <c r="R588" s="6"/>
      <c r="S588" s="6"/>
      <c r="T588" s="6"/>
      <c r="U588" s="6"/>
      <c r="V588" s="6"/>
      <c r="W588" s="6"/>
      <c r="X588" s="6"/>
      <c r="Y588" s="6"/>
      <c r="Z588" s="6"/>
    </row>
    <row r="589" spans="1:26" ht="14.4" hidden="1">
      <c r="A589" s="6"/>
      <c r="B589" s="6"/>
      <c r="C589" s="6"/>
      <c r="D589" s="6"/>
      <c r="E589" s="6"/>
      <c r="F589" s="6"/>
      <c r="G589" s="6"/>
      <c r="H589" s="6"/>
      <c r="I589" s="6"/>
      <c r="J589" s="224"/>
      <c r="K589" s="224"/>
      <c r="L589" s="6"/>
      <c r="M589" s="6"/>
      <c r="N589" s="6"/>
      <c r="O589" s="224"/>
      <c r="P589" s="6"/>
      <c r="Q589" s="6"/>
      <c r="R589" s="6"/>
      <c r="S589" s="6"/>
      <c r="T589" s="6"/>
      <c r="U589" s="6"/>
      <c r="V589" s="6"/>
      <c r="W589" s="6"/>
      <c r="X589" s="6"/>
      <c r="Y589" s="6"/>
      <c r="Z589" s="6"/>
    </row>
    <row r="590" spans="1:26" ht="14.4" hidden="1">
      <c r="A590" s="6"/>
      <c r="B590" s="6"/>
      <c r="C590" s="6"/>
      <c r="D590" s="6"/>
      <c r="E590" s="6"/>
      <c r="F590" s="6"/>
      <c r="G590" s="6"/>
      <c r="H590" s="6"/>
      <c r="I590" s="6"/>
      <c r="J590" s="224"/>
      <c r="K590" s="224"/>
      <c r="L590" s="6"/>
      <c r="M590" s="6"/>
      <c r="N590" s="6"/>
      <c r="O590" s="224"/>
      <c r="P590" s="6"/>
      <c r="Q590" s="6"/>
      <c r="R590" s="6"/>
      <c r="S590" s="6"/>
      <c r="T590" s="6"/>
      <c r="U590" s="6"/>
      <c r="V590" s="6"/>
      <c r="W590" s="6"/>
      <c r="X590" s="6"/>
      <c r="Y590" s="6"/>
      <c r="Z590" s="6"/>
    </row>
    <row r="591" spans="1:26" ht="14.4" hidden="1">
      <c r="A591" s="6"/>
      <c r="B591" s="6"/>
      <c r="C591" s="6"/>
      <c r="D591" s="6"/>
      <c r="E591" s="6"/>
      <c r="F591" s="6"/>
      <c r="G591" s="6"/>
      <c r="H591" s="6"/>
      <c r="I591" s="6"/>
      <c r="J591" s="224"/>
      <c r="K591" s="224"/>
      <c r="L591" s="6"/>
      <c r="M591" s="6"/>
      <c r="N591" s="6"/>
      <c r="O591" s="224"/>
      <c r="P591" s="6"/>
      <c r="Q591" s="6"/>
      <c r="R591" s="6"/>
      <c r="S591" s="6"/>
      <c r="T591" s="6"/>
      <c r="U591" s="6"/>
      <c r="V591" s="6"/>
      <c r="W591" s="6"/>
      <c r="X591" s="6"/>
      <c r="Y591" s="6"/>
      <c r="Z591" s="6"/>
    </row>
    <row r="592" spans="1:26" ht="14.4" hidden="1">
      <c r="A592" s="6"/>
      <c r="B592" s="6"/>
      <c r="C592" s="6"/>
      <c r="D592" s="6"/>
      <c r="E592" s="6"/>
      <c r="F592" s="6"/>
      <c r="G592" s="6"/>
      <c r="H592" s="6"/>
      <c r="I592" s="6"/>
      <c r="J592" s="224"/>
      <c r="K592" s="224"/>
      <c r="L592" s="6"/>
      <c r="M592" s="6"/>
      <c r="N592" s="6"/>
      <c r="O592" s="224"/>
      <c r="P592" s="6"/>
      <c r="Q592" s="6"/>
      <c r="R592" s="6"/>
      <c r="S592" s="6"/>
      <c r="T592" s="6"/>
      <c r="U592" s="6"/>
      <c r="V592" s="6"/>
      <c r="W592" s="6"/>
      <c r="X592" s="6"/>
      <c r="Y592" s="6"/>
      <c r="Z592" s="6"/>
    </row>
    <row r="593" spans="1:26" ht="14.4" hidden="1">
      <c r="A593" s="6"/>
      <c r="B593" s="6"/>
      <c r="C593" s="6"/>
      <c r="D593" s="6"/>
      <c r="E593" s="6"/>
      <c r="F593" s="6"/>
      <c r="G593" s="6"/>
      <c r="H593" s="6"/>
      <c r="I593" s="6"/>
      <c r="J593" s="224"/>
      <c r="K593" s="224"/>
      <c r="L593" s="6"/>
      <c r="M593" s="6"/>
      <c r="N593" s="6"/>
      <c r="O593" s="224"/>
      <c r="P593" s="6"/>
      <c r="Q593" s="6"/>
      <c r="R593" s="6"/>
      <c r="S593" s="6"/>
      <c r="T593" s="6"/>
      <c r="U593" s="6"/>
      <c r="V593" s="6"/>
      <c r="W593" s="6"/>
      <c r="X593" s="6"/>
      <c r="Y593" s="6"/>
      <c r="Z593" s="6"/>
    </row>
    <row r="594" spans="1:26" ht="14.4" hidden="1">
      <c r="A594" s="6"/>
      <c r="B594" s="6"/>
      <c r="C594" s="6"/>
      <c r="D594" s="6"/>
      <c r="E594" s="6"/>
      <c r="F594" s="6"/>
      <c r="G594" s="6"/>
      <c r="H594" s="6"/>
      <c r="I594" s="6"/>
      <c r="J594" s="224"/>
      <c r="K594" s="224"/>
      <c r="L594" s="6"/>
      <c r="M594" s="6"/>
      <c r="N594" s="6"/>
      <c r="O594" s="224"/>
      <c r="P594" s="6"/>
      <c r="Q594" s="6"/>
      <c r="R594" s="6"/>
      <c r="S594" s="6"/>
      <c r="T594" s="6"/>
      <c r="U594" s="6"/>
      <c r="V594" s="6"/>
      <c r="W594" s="6"/>
      <c r="X594" s="6"/>
      <c r="Y594" s="6"/>
      <c r="Z594" s="6"/>
    </row>
    <row r="595" spans="1:26" ht="14.4" hidden="1">
      <c r="A595" s="6"/>
      <c r="B595" s="6"/>
      <c r="C595" s="6"/>
      <c r="D595" s="6"/>
      <c r="E595" s="6"/>
      <c r="F595" s="6"/>
      <c r="G595" s="6"/>
      <c r="H595" s="6"/>
      <c r="I595" s="6"/>
      <c r="J595" s="224"/>
      <c r="K595" s="224"/>
      <c r="L595" s="6"/>
      <c r="M595" s="6"/>
      <c r="N595" s="6"/>
      <c r="O595" s="224"/>
      <c r="P595" s="6"/>
      <c r="Q595" s="6"/>
      <c r="R595" s="6"/>
      <c r="S595" s="6"/>
      <c r="T595" s="6"/>
      <c r="U595" s="6"/>
      <c r="V595" s="6"/>
      <c r="W595" s="6"/>
      <c r="X595" s="6"/>
      <c r="Y595" s="6"/>
      <c r="Z595" s="6"/>
    </row>
    <row r="596" spans="1:26" ht="14.4" hidden="1">
      <c r="A596" s="6"/>
      <c r="B596" s="6"/>
      <c r="C596" s="6"/>
      <c r="D596" s="6"/>
      <c r="E596" s="6"/>
      <c r="F596" s="6"/>
      <c r="G596" s="6"/>
      <c r="H596" s="6"/>
      <c r="I596" s="6"/>
      <c r="J596" s="224"/>
      <c r="K596" s="224"/>
      <c r="L596" s="6"/>
      <c r="M596" s="6"/>
      <c r="N596" s="6"/>
      <c r="O596" s="224"/>
      <c r="P596" s="6"/>
      <c r="Q596" s="6"/>
      <c r="R596" s="6"/>
      <c r="S596" s="6"/>
      <c r="T596" s="6"/>
      <c r="U596" s="6"/>
      <c r="V596" s="6"/>
      <c r="W596" s="6"/>
      <c r="X596" s="6"/>
      <c r="Y596" s="6"/>
      <c r="Z596" s="6"/>
    </row>
    <row r="597" spans="1:26" ht="14.4" hidden="1">
      <c r="A597" s="6"/>
      <c r="B597" s="6"/>
      <c r="C597" s="6"/>
      <c r="D597" s="6"/>
      <c r="E597" s="6"/>
      <c r="F597" s="6"/>
      <c r="G597" s="6"/>
      <c r="H597" s="6"/>
      <c r="I597" s="6"/>
      <c r="J597" s="224"/>
      <c r="K597" s="224"/>
      <c r="L597" s="6"/>
      <c r="M597" s="6"/>
      <c r="N597" s="6"/>
      <c r="O597" s="224"/>
      <c r="P597" s="6"/>
      <c r="Q597" s="6"/>
      <c r="R597" s="6"/>
      <c r="S597" s="6"/>
      <c r="T597" s="6"/>
      <c r="U597" s="6"/>
      <c r="V597" s="6"/>
      <c r="W597" s="6"/>
      <c r="X597" s="6"/>
      <c r="Y597" s="6"/>
      <c r="Z597" s="6"/>
    </row>
    <row r="598" spans="1:26" ht="14.4" hidden="1">
      <c r="A598" s="6"/>
      <c r="B598" s="6"/>
      <c r="C598" s="6"/>
      <c r="D598" s="6"/>
      <c r="E598" s="6"/>
      <c r="F598" s="6"/>
      <c r="G598" s="6"/>
      <c r="H598" s="6"/>
      <c r="I598" s="6"/>
      <c r="J598" s="224"/>
      <c r="K598" s="224"/>
      <c r="L598" s="6"/>
      <c r="M598" s="6"/>
      <c r="N598" s="6"/>
      <c r="O598" s="224"/>
      <c r="P598" s="6"/>
      <c r="Q598" s="6"/>
      <c r="R598" s="6"/>
      <c r="S598" s="6"/>
      <c r="T598" s="6"/>
      <c r="U598" s="6"/>
      <c r="V598" s="6"/>
      <c r="W598" s="6"/>
      <c r="X598" s="6"/>
      <c r="Y598" s="6"/>
      <c r="Z598" s="6"/>
    </row>
    <row r="599" spans="1:26" ht="14.4" hidden="1">
      <c r="A599" s="6"/>
      <c r="B599" s="6"/>
      <c r="C599" s="6"/>
      <c r="D599" s="6"/>
      <c r="E599" s="6"/>
      <c r="F599" s="6"/>
      <c r="G599" s="6"/>
      <c r="H599" s="6"/>
      <c r="I599" s="6"/>
      <c r="J599" s="224"/>
      <c r="K599" s="224"/>
      <c r="L599" s="6"/>
      <c r="M599" s="6"/>
      <c r="N599" s="6"/>
      <c r="O599" s="224"/>
      <c r="P599" s="6"/>
      <c r="Q599" s="6"/>
      <c r="R599" s="6"/>
      <c r="S599" s="6"/>
      <c r="T599" s="6"/>
      <c r="U599" s="6"/>
      <c r="V599" s="6"/>
      <c r="W599" s="6"/>
      <c r="X599" s="6"/>
      <c r="Y599" s="6"/>
      <c r="Z599" s="6"/>
    </row>
    <row r="600" spans="1:26" ht="14.4" hidden="1">
      <c r="A600" s="6"/>
      <c r="B600" s="6"/>
      <c r="C600" s="6"/>
      <c r="D600" s="6"/>
      <c r="E600" s="6"/>
      <c r="F600" s="6"/>
      <c r="G600" s="6"/>
      <c r="H600" s="6"/>
      <c r="I600" s="6"/>
      <c r="J600" s="224"/>
      <c r="K600" s="224"/>
      <c r="L600" s="6"/>
      <c r="M600" s="6"/>
      <c r="N600" s="6"/>
      <c r="O600" s="224"/>
      <c r="P600" s="6"/>
      <c r="Q600" s="6"/>
      <c r="R600" s="6"/>
      <c r="S600" s="6"/>
      <c r="T600" s="6"/>
      <c r="U600" s="6"/>
      <c r="V600" s="6"/>
      <c r="W600" s="6"/>
      <c r="X600" s="6"/>
      <c r="Y600" s="6"/>
      <c r="Z600" s="6"/>
    </row>
    <row r="601" spans="1:26" ht="14.4" hidden="1">
      <c r="A601" s="6"/>
      <c r="B601" s="6"/>
      <c r="C601" s="6"/>
      <c r="D601" s="6"/>
      <c r="E601" s="6"/>
      <c r="F601" s="6"/>
      <c r="G601" s="6"/>
      <c r="H601" s="6"/>
      <c r="I601" s="6"/>
      <c r="J601" s="224"/>
      <c r="K601" s="224"/>
      <c r="L601" s="6"/>
      <c r="M601" s="6"/>
      <c r="N601" s="6"/>
      <c r="O601" s="224"/>
      <c r="P601" s="6"/>
      <c r="Q601" s="6"/>
      <c r="R601" s="6"/>
      <c r="S601" s="6"/>
      <c r="T601" s="6"/>
      <c r="U601" s="6"/>
      <c r="V601" s="6"/>
      <c r="W601" s="6"/>
      <c r="X601" s="6"/>
      <c r="Y601" s="6"/>
      <c r="Z601" s="6"/>
    </row>
    <row r="602" spans="1:26" ht="14.4" hidden="1">
      <c r="A602" s="6"/>
      <c r="B602" s="6"/>
      <c r="C602" s="6"/>
      <c r="D602" s="6"/>
      <c r="E602" s="6"/>
      <c r="F602" s="6"/>
      <c r="G602" s="6"/>
      <c r="H602" s="6"/>
      <c r="I602" s="6"/>
      <c r="J602" s="224"/>
      <c r="K602" s="224"/>
      <c r="L602" s="6"/>
      <c r="M602" s="6"/>
      <c r="N602" s="6"/>
      <c r="O602" s="224"/>
      <c r="P602" s="6"/>
      <c r="Q602" s="6"/>
      <c r="R602" s="6"/>
      <c r="S602" s="6"/>
      <c r="T602" s="6"/>
      <c r="U602" s="6"/>
      <c r="V602" s="6"/>
      <c r="W602" s="6"/>
      <c r="X602" s="6"/>
      <c r="Y602" s="6"/>
      <c r="Z602" s="6"/>
    </row>
    <row r="603" spans="1:26" ht="14.4" hidden="1">
      <c r="A603" s="6"/>
      <c r="B603" s="6"/>
      <c r="C603" s="6"/>
      <c r="D603" s="6"/>
      <c r="E603" s="6"/>
      <c r="F603" s="6"/>
      <c r="G603" s="6"/>
      <c r="H603" s="6"/>
      <c r="I603" s="6"/>
      <c r="J603" s="224"/>
      <c r="K603" s="224"/>
      <c r="L603" s="6"/>
      <c r="M603" s="6"/>
      <c r="N603" s="6"/>
      <c r="O603" s="224"/>
      <c r="P603" s="6"/>
      <c r="Q603" s="6"/>
      <c r="R603" s="6"/>
      <c r="S603" s="6"/>
      <c r="T603" s="6"/>
      <c r="U603" s="6"/>
      <c r="V603" s="6"/>
      <c r="W603" s="6"/>
      <c r="X603" s="6"/>
      <c r="Y603" s="6"/>
      <c r="Z603" s="6"/>
    </row>
    <row r="604" spans="1:26" ht="14.4" hidden="1">
      <c r="A604" s="6"/>
      <c r="B604" s="6"/>
      <c r="C604" s="6"/>
      <c r="D604" s="6"/>
      <c r="E604" s="6"/>
      <c r="F604" s="6"/>
      <c r="G604" s="6"/>
      <c r="H604" s="6"/>
      <c r="I604" s="6"/>
      <c r="J604" s="224"/>
      <c r="K604" s="224"/>
      <c r="L604" s="6"/>
      <c r="M604" s="6"/>
      <c r="N604" s="6"/>
      <c r="O604" s="224"/>
      <c r="P604" s="6"/>
      <c r="Q604" s="6"/>
      <c r="R604" s="6"/>
      <c r="S604" s="6"/>
      <c r="T604" s="6"/>
      <c r="U604" s="6"/>
      <c r="V604" s="6"/>
      <c r="W604" s="6"/>
      <c r="X604" s="6"/>
      <c r="Y604" s="6"/>
      <c r="Z604" s="6"/>
    </row>
    <row r="605" spans="1:26" ht="14.4" hidden="1">
      <c r="A605" s="6"/>
      <c r="B605" s="6"/>
      <c r="C605" s="6"/>
      <c r="D605" s="6"/>
      <c r="E605" s="6"/>
      <c r="F605" s="6"/>
      <c r="G605" s="6"/>
      <c r="H605" s="6"/>
      <c r="I605" s="6"/>
      <c r="J605" s="224"/>
      <c r="K605" s="224"/>
      <c r="L605" s="6"/>
      <c r="M605" s="6"/>
      <c r="N605" s="6"/>
      <c r="O605" s="224"/>
      <c r="P605" s="6"/>
      <c r="Q605" s="6"/>
      <c r="R605" s="6"/>
      <c r="S605" s="6"/>
      <c r="T605" s="6"/>
      <c r="U605" s="6"/>
      <c r="V605" s="6"/>
      <c r="W605" s="6"/>
      <c r="X605" s="6"/>
      <c r="Y605" s="6"/>
      <c r="Z605" s="6"/>
    </row>
    <row r="606" spans="1:26" ht="14.4" hidden="1">
      <c r="A606" s="6"/>
      <c r="B606" s="6"/>
      <c r="C606" s="6"/>
      <c r="D606" s="6"/>
      <c r="E606" s="6"/>
      <c r="F606" s="6"/>
      <c r="G606" s="6"/>
      <c r="H606" s="6"/>
      <c r="I606" s="6"/>
      <c r="J606" s="224"/>
      <c r="K606" s="224"/>
      <c r="L606" s="6"/>
      <c r="M606" s="6"/>
      <c r="N606" s="6"/>
      <c r="O606" s="224"/>
      <c r="P606" s="6"/>
      <c r="Q606" s="6"/>
      <c r="R606" s="6"/>
      <c r="S606" s="6"/>
      <c r="T606" s="6"/>
      <c r="U606" s="6"/>
      <c r="V606" s="6"/>
      <c r="W606" s="6"/>
      <c r="X606" s="6"/>
      <c r="Y606" s="6"/>
      <c r="Z606" s="6"/>
    </row>
    <row r="607" spans="1:26" ht="14.4" hidden="1">
      <c r="A607" s="6"/>
      <c r="B607" s="6"/>
      <c r="C607" s="6"/>
      <c r="D607" s="6"/>
      <c r="E607" s="6"/>
      <c r="F607" s="6"/>
      <c r="G607" s="6"/>
      <c r="H607" s="6"/>
      <c r="I607" s="6"/>
      <c r="J607" s="224"/>
      <c r="K607" s="224"/>
      <c r="L607" s="6"/>
      <c r="M607" s="6"/>
      <c r="N607" s="6"/>
      <c r="O607" s="224"/>
      <c r="P607" s="6"/>
      <c r="Q607" s="6"/>
      <c r="R607" s="6"/>
      <c r="S607" s="6"/>
      <c r="T607" s="6"/>
      <c r="U607" s="6"/>
      <c r="V607" s="6"/>
      <c r="W607" s="6"/>
      <c r="X607" s="6"/>
      <c r="Y607" s="6"/>
      <c r="Z607" s="6"/>
    </row>
    <row r="608" spans="1:26" ht="14.4" hidden="1">
      <c r="A608" s="6"/>
      <c r="B608" s="6"/>
      <c r="C608" s="6"/>
      <c r="D608" s="6"/>
      <c r="E608" s="6"/>
      <c r="F608" s="6"/>
      <c r="G608" s="6"/>
      <c r="H608" s="6"/>
      <c r="I608" s="6"/>
      <c r="J608" s="224"/>
      <c r="K608" s="224"/>
      <c r="L608" s="6"/>
      <c r="M608" s="6"/>
      <c r="N608" s="6"/>
      <c r="O608" s="224"/>
      <c r="P608" s="6"/>
      <c r="Q608" s="6"/>
      <c r="R608" s="6"/>
      <c r="S608" s="6"/>
      <c r="T608" s="6"/>
      <c r="U608" s="6"/>
      <c r="V608" s="6"/>
      <c r="W608" s="6"/>
      <c r="X608" s="6"/>
      <c r="Y608" s="6"/>
      <c r="Z608" s="6"/>
    </row>
    <row r="609" spans="1:26" ht="14.4" hidden="1">
      <c r="A609" s="6"/>
      <c r="B609" s="6"/>
      <c r="C609" s="6"/>
      <c r="D609" s="6"/>
      <c r="E609" s="6"/>
      <c r="F609" s="6"/>
      <c r="G609" s="6"/>
      <c r="H609" s="6"/>
      <c r="I609" s="6"/>
      <c r="J609" s="224"/>
      <c r="K609" s="224"/>
      <c r="L609" s="6"/>
      <c r="M609" s="6"/>
      <c r="N609" s="6"/>
      <c r="O609" s="224"/>
      <c r="P609" s="6"/>
      <c r="Q609" s="6"/>
      <c r="R609" s="6"/>
      <c r="S609" s="6"/>
      <c r="T609" s="6"/>
      <c r="U609" s="6"/>
      <c r="V609" s="6"/>
      <c r="W609" s="6"/>
      <c r="X609" s="6"/>
      <c r="Y609" s="6"/>
      <c r="Z609" s="6"/>
    </row>
    <row r="610" spans="1:26" ht="14.4" hidden="1">
      <c r="A610" s="6"/>
      <c r="B610" s="6"/>
      <c r="C610" s="6"/>
      <c r="D610" s="6"/>
      <c r="E610" s="6"/>
      <c r="F610" s="6"/>
      <c r="G610" s="6"/>
      <c r="H610" s="6"/>
      <c r="I610" s="6"/>
      <c r="J610" s="224"/>
      <c r="K610" s="224"/>
      <c r="L610" s="6"/>
      <c r="M610" s="6"/>
      <c r="N610" s="6"/>
      <c r="O610" s="224"/>
      <c r="P610" s="6"/>
      <c r="Q610" s="6"/>
      <c r="R610" s="6"/>
      <c r="S610" s="6"/>
      <c r="T610" s="6"/>
      <c r="U610" s="6"/>
      <c r="V610" s="6"/>
      <c r="W610" s="6"/>
      <c r="X610" s="6"/>
      <c r="Y610" s="6"/>
      <c r="Z610" s="6"/>
    </row>
    <row r="611" spans="1:26" ht="14.4" hidden="1">
      <c r="A611" s="6"/>
      <c r="B611" s="6"/>
      <c r="C611" s="6"/>
      <c r="D611" s="6"/>
      <c r="E611" s="6"/>
      <c r="F611" s="6"/>
      <c r="G611" s="6"/>
      <c r="H611" s="6"/>
      <c r="I611" s="6"/>
      <c r="J611" s="224"/>
      <c r="K611" s="224"/>
      <c r="L611" s="6"/>
      <c r="M611" s="6"/>
      <c r="N611" s="6"/>
      <c r="O611" s="224"/>
      <c r="P611" s="6"/>
      <c r="Q611" s="6"/>
      <c r="R611" s="6"/>
      <c r="S611" s="6"/>
      <c r="T611" s="6"/>
      <c r="U611" s="6"/>
      <c r="V611" s="6"/>
      <c r="W611" s="6"/>
      <c r="X611" s="6"/>
      <c r="Y611" s="6"/>
      <c r="Z611" s="6"/>
    </row>
    <row r="612" spans="1:26" ht="14.4" hidden="1">
      <c r="A612" s="6"/>
      <c r="B612" s="6"/>
      <c r="C612" s="6"/>
      <c r="D612" s="6"/>
      <c r="E612" s="6"/>
      <c r="F612" s="6"/>
      <c r="G612" s="6"/>
      <c r="H612" s="6"/>
      <c r="I612" s="6"/>
      <c r="J612" s="224"/>
      <c r="K612" s="224"/>
      <c r="L612" s="6"/>
      <c r="M612" s="6"/>
      <c r="N612" s="6"/>
      <c r="O612" s="224"/>
      <c r="P612" s="6"/>
      <c r="Q612" s="6"/>
      <c r="R612" s="6"/>
      <c r="S612" s="6"/>
      <c r="T612" s="6"/>
      <c r="U612" s="6"/>
      <c r="V612" s="6"/>
      <c r="W612" s="6"/>
      <c r="X612" s="6"/>
      <c r="Y612" s="6"/>
      <c r="Z612" s="6"/>
    </row>
    <row r="613" spans="1:26" ht="14.4" hidden="1">
      <c r="A613" s="6"/>
      <c r="B613" s="6"/>
      <c r="C613" s="6"/>
      <c r="D613" s="6"/>
      <c r="E613" s="6"/>
      <c r="F613" s="6"/>
      <c r="G613" s="6"/>
      <c r="H613" s="6"/>
      <c r="I613" s="6"/>
      <c r="J613" s="224"/>
      <c r="K613" s="224"/>
      <c r="L613" s="6"/>
      <c r="M613" s="6"/>
      <c r="N613" s="6"/>
      <c r="O613" s="224"/>
      <c r="P613" s="6"/>
      <c r="Q613" s="6"/>
      <c r="R613" s="6"/>
      <c r="S613" s="6"/>
      <c r="T613" s="6"/>
      <c r="U613" s="6"/>
      <c r="V613" s="6"/>
      <c r="W613" s="6"/>
      <c r="X613" s="6"/>
      <c r="Y613" s="6"/>
      <c r="Z613" s="6"/>
    </row>
    <row r="614" spans="1:26" ht="14.4" hidden="1">
      <c r="A614" s="6"/>
      <c r="B614" s="6"/>
      <c r="C614" s="6"/>
      <c r="D614" s="6"/>
      <c r="E614" s="6"/>
      <c r="F614" s="6"/>
      <c r="G614" s="6"/>
      <c r="H614" s="6"/>
      <c r="I614" s="6"/>
      <c r="J614" s="224"/>
      <c r="K614" s="224"/>
      <c r="L614" s="6"/>
      <c r="M614" s="6"/>
      <c r="N614" s="6"/>
      <c r="O614" s="224"/>
      <c r="P614" s="6"/>
      <c r="Q614" s="6"/>
      <c r="R614" s="6"/>
      <c r="S614" s="6"/>
      <c r="T614" s="6"/>
      <c r="U614" s="6"/>
      <c r="V614" s="6"/>
      <c r="W614" s="6"/>
      <c r="X614" s="6"/>
      <c r="Y614" s="6"/>
      <c r="Z614" s="6"/>
    </row>
    <row r="615" spans="1:26" ht="14.4" hidden="1">
      <c r="A615" s="6"/>
      <c r="B615" s="6"/>
      <c r="C615" s="6"/>
      <c r="D615" s="6"/>
      <c r="E615" s="6"/>
      <c r="F615" s="6"/>
      <c r="G615" s="6"/>
      <c r="H615" s="6"/>
      <c r="I615" s="6"/>
      <c r="J615" s="224"/>
      <c r="K615" s="224"/>
      <c r="L615" s="6"/>
      <c r="M615" s="6"/>
      <c r="N615" s="6"/>
      <c r="O615" s="224"/>
      <c r="P615" s="6"/>
      <c r="Q615" s="6"/>
      <c r="R615" s="6"/>
      <c r="S615" s="6"/>
      <c r="T615" s="6"/>
      <c r="U615" s="6"/>
      <c r="V615" s="6"/>
      <c r="W615" s="6"/>
      <c r="X615" s="6"/>
      <c r="Y615" s="6"/>
      <c r="Z615" s="6"/>
    </row>
    <row r="616" spans="1:26" ht="14.4" hidden="1">
      <c r="A616" s="6"/>
      <c r="B616" s="6"/>
      <c r="C616" s="6"/>
      <c r="D616" s="6"/>
      <c r="E616" s="6"/>
      <c r="F616" s="6"/>
      <c r="G616" s="6"/>
      <c r="H616" s="6"/>
      <c r="I616" s="6"/>
      <c r="J616" s="224"/>
      <c r="K616" s="224"/>
      <c r="L616" s="6"/>
      <c r="M616" s="6"/>
      <c r="N616" s="6"/>
      <c r="O616" s="224"/>
      <c r="P616" s="6"/>
      <c r="Q616" s="6"/>
      <c r="R616" s="6"/>
      <c r="S616" s="6"/>
      <c r="T616" s="6"/>
      <c r="U616" s="6"/>
      <c r="V616" s="6"/>
      <c r="W616" s="6"/>
      <c r="X616" s="6"/>
      <c r="Y616" s="6"/>
      <c r="Z616" s="6"/>
    </row>
    <row r="617" spans="1:26" ht="14.4" hidden="1">
      <c r="A617" s="6"/>
      <c r="B617" s="6"/>
      <c r="C617" s="6"/>
      <c r="D617" s="6"/>
      <c r="E617" s="6"/>
      <c r="F617" s="6"/>
      <c r="G617" s="6"/>
      <c r="H617" s="6"/>
      <c r="I617" s="6"/>
      <c r="J617" s="224"/>
      <c r="K617" s="224"/>
      <c r="L617" s="6"/>
      <c r="M617" s="6"/>
      <c r="N617" s="6"/>
      <c r="O617" s="224"/>
      <c r="P617" s="6"/>
      <c r="Q617" s="6"/>
      <c r="R617" s="6"/>
      <c r="S617" s="6"/>
      <c r="T617" s="6"/>
      <c r="U617" s="6"/>
      <c r="V617" s="6"/>
      <c r="W617" s="6"/>
      <c r="X617" s="6"/>
      <c r="Y617" s="6"/>
      <c r="Z617" s="6"/>
    </row>
    <row r="618" spans="1:26" ht="14.4" hidden="1">
      <c r="A618" s="6"/>
      <c r="B618" s="6"/>
      <c r="C618" s="6"/>
      <c r="D618" s="6"/>
      <c r="E618" s="6"/>
      <c r="F618" s="6"/>
      <c r="G618" s="6"/>
      <c r="H618" s="6"/>
      <c r="I618" s="6"/>
      <c r="J618" s="224"/>
      <c r="K618" s="224"/>
      <c r="L618" s="6"/>
      <c r="M618" s="6"/>
      <c r="N618" s="6"/>
      <c r="O618" s="224"/>
      <c r="P618" s="6"/>
      <c r="Q618" s="6"/>
      <c r="R618" s="6"/>
      <c r="S618" s="6"/>
      <c r="T618" s="6"/>
      <c r="U618" s="6"/>
      <c r="V618" s="6"/>
      <c r="W618" s="6"/>
      <c r="X618" s="6"/>
      <c r="Y618" s="6"/>
      <c r="Z618" s="6"/>
    </row>
    <row r="619" spans="1:26" ht="14.4" hidden="1">
      <c r="A619" s="6"/>
      <c r="B619" s="6"/>
      <c r="C619" s="6"/>
      <c r="D619" s="6"/>
      <c r="E619" s="6"/>
      <c r="F619" s="6"/>
      <c r="G619" s="6"/>
      <c r="H619" s="6"/>
      <c r="I619" s="6"/>
      <c r="J619" s="224"/>
      <c r="K619" s="224"/>
      <c r="L619" s="6"/>
      <c r="M619" s="6"/>
      <c r="N619" s="6"/>
      <c r="O619" s="224"/>
      <c r="P619" s="6"/>
      <c r="Q619" s="6"/>
      <c r="R619" s="6"/>
      <c r="S619" s="6"/>
      <c r="T619" s="6"/>
      <c r="U619" s="6"/>
      <c r="V619" s="6"/>
      <c r="W619" s="6"/>
      <c r="X619" s="6"/>
      <c r="Y619" s="6"/>
      <c r="Z619" s="6"/>
    </row>
    <row r="620" spans="1:26" ht="14.4" hidden="1">
      <c r="A620" s="6"/>
      <c r="B620" s="6"/>
      <c r="C620" s="6"/>
      <c r="D620" s="6"/>
      <c r="E620" s="6"/>
      <c r="F620" s="6"/>
      <c r="G620" s="6"/>
      <c r="H620" s="6"/>
      <c r="I620" s="6"/>
      <c r="J620" s="224"/>
      <c r="K620" s="224"/>
      <c r="L620" s="6"/>
      <c r="M620" s="6"/>
      <c r="N620" s="6"/>
      <c r="O620" s="224"/>
      <c r="P620" s="6"/>
      <c r="Q620" s="6"/>
      <c r="R620" s="6"/>
      <c r="S620" s="6"/>
      <c r="T620" s="6"/>
      <c r="U620" s="6"/>
      <c r="V620" s="6"/>
      <c r="W620" s="6"/>
      <c r="X620" s="6"/>
      <c r="Y620" s="6"/>
      <c r="Z620" s="6"/>
    </row>
    <row r="621" spans="1:26" ht="14.4" hidden="1">
      <c r="A621" s="6"/>
      <c r="B621" s="6"/>
      <c r="C621" s="6"/>
      <c r="D621" s="6"/>
      <c r="E621" s="6"/>
      <c r="F621" s="6"/>
      <c r="G621" s="6"/>
      <c r="H621" s="6"/>
      <c r="I621" s="6"/>
      <c r="J621" s="224"/>
      <c r="K621" s="224"/>
      <c r="L621" s="6"/>
      <c r="M621" s="6"/>
      <c r="N621" s="6"/>
      <c r="O621" s="224"/>
      <c r="P621" s="6"/>
      <c r="Q621" s="6"/>
      <c r="R621" s="6"/>
      <c r="S621" s="6"/>
      <c r="T621" s="6"/>
      <c r="U621" s="6"/>
      <c r="V621" s="6"/>
      <c r="W621" s="6"/>
      <c r="X621" s="6"/>
      <c r="Y621" s="6"/>
      <c r="Z621" s="6"/>
    </row>
    <row r="622" spans="1:26" ht="14.4" hidden="1">
      <c r="A622" s="6"/>
      <c r="B622" s="6"/>
      <c r="C622" s="6"/>
      <c r="D622" s="6"/>
      <c r="E622" s="6"/>
      <c r="F622" s="6"/>
      <c r="G622" s="6"/>
      <c r="H622" s="6"/>
      <c r="I622" s="6"/>
      <c r="J622" s="224"/>
      <c r="K622" s="224"/>
      <c r="L622" s="6"/>
      <c r="M622" s="6"/>
      <c r="N622" s="6"/>
      <c r="O622" s="224"/>
      <c r="P622" s="6"/>
      <c r="Q622" s="6"/>
      <c r="R622" s="6"/>
      <c r="S622" s="6"/>
      <c r="T622" s="6"/>
      <c r="U622" s="6"/>
      <c r="V622" s="6"/>
      <c r="W622" s="6"/>
      <c r="X622" s="6"/>
      <c r="Y622" s="6"/>
      <c r="Z622" s="6"/>
    </row>
    <row r="623" spans="1:26" ht="14.4" hidden="1">
      <c r="A623" s="6"/>
      <c r="B623" s="6"/>
      <c r="C623" s="6"/>
      <c r="D623" s="6"/>
      <c r="E623" s="6"/>
      <c r="F623" s="6"/>
      <c r="G623" s="6"/>
      <c r="H623" s="6"/>
      <c r="I623" s="6"/>
      <c r="J623" s="224"/>
      <c r="K623" s="224"/>
      <c r="L623" s="6"/>
      <c r="M623" s="6"/>
      <c r="N623" s="6"/>
      <c r="O623" s="224"/>
      <c r="P623" s="6"/>
      <c r="Q623" s="6"/>
      <c r="R623" s="6"/>
      <c r="S623" s="6"/>
      <c r="T623" s="6"/>
      <c r="U623" s="6"/>
      <c r="V623" s="6"/>
      <c r="W623" s="6"/>
      <c r="X623" s="6"/>
      <c r="Y623" s="6"/>
      <c r="Z623" s="6"/>
    </row>
    <row r="624" spans="1:26" ht="14.4" hidden="1">
      <c r="A624" s="6"/>
      <c r="B624" s="6"/>
      <c r="C624" s="6"/>
      <c r="D624" s="6"/>
      <c r="E624" s="6"/>
      <c r="F624" s="6"/>
      <c r="G624" s="6"/>
      <c r="H624" s="6"/>
      <c r="I624" s="6"/>
      <c r="J624" s="224"/>
      <c r="K624" s="224"/>
      <c r="L624" s="6"/>
      <c r="M624" s="6"/>
      <c r="N624" s="6"/>
      <c r="O624" s="224"/>
      <c r="P624" s="6"/>
      <c r="Q624" s="6"/>
      <c r="R624" s="6"/>
      <c r="S624" s="6"/>
      <c r="T624" s="6"/>
      <c r="U624" s="6"/>
      <c r="V624" s="6"/>
      <c r="W624" s="6"/>
      <c r="X624" s="6"/>
      <c r="Y624" s="6"/>
      <c r="Z624" s="6"/>
    </row>
    <row r="625" spans="1:26" ht="14.4" hidden="1">
      <c r="A625" s="6"/>
      <c r="B625" s="6"/>
      <c r="C625" s="6"/>
      <c r="D625" s="6"/>
      <c r="E625" s="6"/>
      <c r="F625" s="6"/>
      <c r="G625" s="6"/>
      <c r="H625" s="6"/>
      <c r="I625" s="6"/>
      <c r="J625" s="224"/>
      <c r="K625" s="224"/>
      <c r="L625" s="6"/>
      <c r="M625" s="6"/>
      <c r="N625" s="6"/>
      <c r="O625" s="224"/>
      <c r="P625" s="6"/>
      <c r="Q625" s="6"/>
      <c r="R625" s="6"/>
      <c r="S625" s="6"/>
      <c r="T625" s="6"/>
      <c r="U625" s="6"/>
      <c r="V625" s="6"/>
      <c r="W625" s="6"/>
      <c r="X625" s="6"/>
      <c r="Y625" s="6"/>
      <c r="Z625" s="6"/>
    </row>
    <row r="626" spans="1:26" ht="14.4" hidden="1">
      <c r="A626" s="6"/>
      <c r="B626" s="6"/>
      <c r="C626" s="6"/>
      <c r="D626" s="6"/>
      <c r="E626" s="6"/>
      <c r="F626" s="6"/>
      <c r="G626" s="6"/>
      <c r="H626" s="6"/>
      <c r="I626" s="6"/>
      <c r="J626" s="224"/>
      <c r="K626" s="224"/>
      <c r="L626" s="6"/>
      <c r="M626" s="6"/>
      <c r="N626" s="6"/>
      <c r="O626" s="224"/>
      <c r="P626" s="6"/>
      <c r="Q626" s="6"/>
      <c r="R626" s="6"/>
      <c r="S626" s="6"/>
      <c r="T626" s="6"/>
      <c r="U626" s="6"/>
      <c r="V626" s="6"/>
      <c r="W626" s="6"/>
      <c r="X626" s="6"/>
      <c r="Y626" s="6"/>
      <c r="Z626" s="6"/>
    </row>
    <row r="627" spans="1:26" ht="14.4" hidden="1">
      <c r="A627" s="6"/>
      <c r="B627" s="6"/>
      <c r="C627" s="6"/>
      <c r="D627" s="6"/>
      <c r="E627" s="6"/>
      <c r="F627" s="6"/>
      <c r="G627" s="6"/>
      <c r="H627" s="6"/>
      <c r="I627" s="6"/>
      <c r="J627" s="224"/>
      <c r="K627" s="224"/>
      <c r="L627" s="6"/>
      <c r="M627" s="6"/>
      <c r="N627" s="6"/>
      <c r="O627" s="224"/>
      <c r="P627" s="6"/>
      <c r="Q627" s="6"/>
      <c r="R627" s="6"/>
      <c r="S627" s="6"/>
      <c r="T627" s="6"/>
      <c r="U627" s="6"/>
      <c r="V627" s="6"/>
      <c r="W627" s="6"/>
      <c r="X627" s="6"/>
      <c r="Y627" s="6"/>
      <c r="Z627" s="6"/>
    </row>
    <row r="628" spans="1:26" ht="14.4" hidden="1">
      <c r="A628" s="6"/>
      <c r="B628" s="6"/>
      <c r="C628" s="6"/>
      <c r="D628" s="6"/>
      <c r="E628" s="6"/>
      <c r="F628" s="6"/>
      <c r="G628" s="6"/>
      <c r="H628" s="6"/>
      <c r="I628" s="6"/>
      <c r="J628" s="224"/>
      <c r="K628" s="224"/>
      <c r="L628" s="6"/>
      <c r="M628" s="6"/>
      <c r="N628" s="6"/>
      <c r="O628" s="224"/>
      <c r="P628" s="6"/>
      <c r="Q628" s="6"/>
      <c r="R628" s="6"/>
      <c r="S628" s="6"/>
      <c r="T628" s="6"/>
      <c r="U628" s="6"/>
      <c r="V628" s="6"/>
      <c r="W628" s="6"/>
      <c r="X628" s="6"/>
      <c r="Y628" s="6"/>
      <c r="Z628" s="6"/>
    </row>
    <row r="629" spans="1:26" ht="14.4" hidden="1">
      <c r="A629" s="6"/>
      <c r="B629" s="6"/>
      <c r="C629" s="6"/>
      <c r="D629" s="6"/>
      <c r="E629" s="6"/>
      <c r="F629" s="6"/>
      <c r="G629" s="6"/>
      <c r="H629" s="6"/>
      <c r="I629" s="6"/>
      <c r="J629" s="224"/>
      <c r="K629" s="224"/>
      <c r="L629" s="6"/>
      <c r="M629" s="6"/>
      <c r="N629" s="6"/>
      <c r="O629" s="224"/>
      <c r="P629" s="6"/>
      <c r="Q629" s="6"/>
      <c r="R629" s="6"/>
      <c r="S629" s="6"/>
      <c r="T629" s="6"/>
      <c r="U629" s="6"/>
      <c r="V629" s="6"/>
      <c r="W629" s="6"/>
      <c r="X629" s="6"/>
      <c r="Y629" s="6"/>
      <c r="Z629" s="6"/>
    </row>
    <row r="630" spans="1:26" ht="14.4" hidden="1">
      <c r="A630" s="6"/>
      <c r="B630" s="6"/>
      <c r="C630" s="6"/>
      <c r="D630" s="6"/>
      <c r="E630" s="6"/>
      <c r="F630" s="6"/>
      <c r="G630" s="6"/>
      <c r="H630" s="6"/>
      <c r="I630" s="6"/>
      <c r="J630" s="224"/>
      <c r="K630" s="224"/>
      <c r="L630" s="6"/>
      <c r="M630" s="6"/>
      <c r="N630" s="6"/>
      <c r="O630" s="224"/>
      <c r="P630" s="6"/>
      <c r="Q630" s="6"/>
      <c r="R630" s="6"/>
      <c r="S630" s="6"/>
      <c r="T630" s="6"/>
      <c r="U630" s="6"/>
      <c r="V630" s="6"/>
      <c r="W630" s="6"/>
      <c r="X630" s="6"/>
      <c r="Y630" s="6"/>
      <c r="Z630" s="6"/>
    </row>
    <row r="631" spans="1:26" ht="14.4" hidden="1">
      <c r="A631" s="6"/>
      <c r="B631" s="6"/>
      <c r="C631" s="6"/>
      <c r="D631" s="6"/>
      <c r="E631" s="6"/>
      <c r="F631" s="6"/>
      <c r="G631" s="6"/>
      <c r="H631" s="6"/>
      <c r="I631" s="6"/>
      <c r="J631" s="224"/>
      <c r="K631" s="224"/>
      <c r="L631" s="6"/>
      <c r="M631" s="6"/>
      <c r="N631" s="6"/>
      <c r="O631" s="224"/>
      <c r="P631" s="6"/>
      <c r="Q631" s="6"/>
      <c r="R631" s="6"/>
      <c r="S631" s="6"/>
      <c r="T631" s="6"/>
      <c r="U631" s="6"/>
      <c r="V631" s="6"/>
      <c r="W631" s="6"/>
      <c r="X631" s="6"/>
      <c r="Y631" s="6"/>
      <c r="Z631" s="6"/>
    </row>
    <row r="632" spans="1:26" ht="14.4" hidden="1">
      <c r="A632" s="6"/>
      <c r="B632" s="6"/>
      <c r="C632" s="6"/>
      <c r="D632" s="6"/>
      <c r="E632" s="6"/>
      <c r="F632" s="6"/>
      <c r="G632" s="6"/>
      <c r="H632" s="6"/>
      <c r="I632" s="6"/>
      <c r="J632" s="224"/>
      <c r="K632" s="224"/>
      <c r="L632" s="6"/>
      <c r="M632" s="6"/>
      <c r="N632" s="6"/>
      <c r="O632" s="224"/>
      <c r="P632" s="6"/>
      <c r="Q632" s="6"/>
      <c r="R632" s="6"/>
      <c r="S632" s="6"/>
      <c r="T632" s="6"/>
      <c r="U632" s="6"/>
      <c r="V632" s="6"/>
      <c r="W632" s="6"/>
      <c r="X632" s="6"/>
      <c r="Y632" s="6"/>
      <c r="Z632" s="6"/>
    </row>
    <row r="633" spans="1:26" ht="14.4" hidden="1">
      <c r="A633" s="6"/>
      <c r="B633" s="6"/>
      <c r="C633" s="6"/>
      <c r="D633" s="6"/>
      <c r="E633" s="6"/>
      <c r="F633" s="6"/>
      <c r="G633" s="6"/>
      <c r="H633" s="6"/>
      <c r="I633" s="6"/>
      <c r="J633" s="224"/>
      <c r="K633" s="224"/>
      <c r="L633" s="6"/>
      <c r="M633" s="6"/>
      <c r="N633" s="6"/>
      <c r="O633" s="224"/>
      <c r="P633" s="6"/>
      <c r="Q633" s="6"/>
      <c r="R633" s="6"/>
      <c r="S633" s="6"/>
      <c r="T633" s="6"/>
      <c r="U633" s="6"/>
      <c r="V633" s="6"/>
      <c r="W633" s="6"/>
      <c r="X633" s="6"/>
      <c r="Y633" s="6"/>
      <c r="Z633" s="6"/>
    </row>
    <row r="634" spans="1:26" ht="14.4" hidden="1">
      <c r="A634" s="6"/>
      <c r="B634" s="6"/>
      <c r="C634" s="6"/>
      <c r="D634" s="6"/>
      <c r="E634" s="6"/>
      <c r="F634" s="6"/>
      <c r="G634" s="6"/>
      <c r="H634" s="6"/>
      <c r="I634" s="6"/>
      <c r="J634" s="224"/>
      <c r="K634" s="224"/>
      <c r="L634" s="6"/>
      <c r="M634" s="6"/>
      <c r="N634" s="6"/>
      <c r="O634" s="224"/>
      <c r="P634" s="6"/>
      <c r="Q634" s="6"/>
      <c r="R634" s="6"/>
      <c r="S634" s="6"/>
      <c r="T634" s="6"/>
      <c r="U634" s="6"/>
      <c r="V634" s="6"/>
      <c r="W634" s="6"/>
      <c r="X634" s="6"/>
      <c r="Y634" s="6"/>
      <c r="Z634" s="6"/>
    </row>
    <row r="635" spans="1:26" ht="14.4" hidden="1">
      <c r="A635" s="6"/>
      <c r="B635" s="6"/>
      <c r="C635" s="6"/>
      <c r="D635" s="6"/>
      <c r="E635" s="6"/>
      <c r="F635" s="6"/>
      <c r="G635" s="6"/>
      <c r="H635" s="6"/>
      <c r="I635" s="6"/>
      <c r="J635" s="224"/>
      <c r="K635" s="224"/>
      <c r="L635" s="6"/>
      <c r="M635" s="6"/>
      <c r="N635" s="6"/>
      <c r="O635" s="224"/>
      <c r="P635" s="6"/>
      <c r="Q635" s="6"/>
      <c r="R635" s="6"/>
      <c r="S635" s="6"/>
      <c r="T635" s="6"/>
      <c r="U635" s="6"/>
      <c r="V635" s="6"/>
      <c r="W635" s="6"/>
      <c r="X635" s="6"/>
      <c r="Y635" s="6"/>
      <c r="Z635" s="6"/>
    </row>
    <row r="636" spans="1:26" ht="14.4" hidden="1">
      <c r="A636" s="6"/>
      <c r="B636" s="6"/>
      <c r="C636" s="6"/>
      <c r="D636" s="6"/>
      <c r="E636" s="6"/>
      <c r="F636" s="6"/>
      <c r="G636" s="6"/>
      <c r="H636" s="6"/>
      <c r="I636" s="6"/>
      <c r="J636" s="224"/>
      <c r="K636" s="224"/>
      <c r="L636" s="6"/>
      <c r="M636" s="6"/>
      <c r="N636" s="6"/>
      <c r="O636" s="224"/>
      <c r="P636" s="6"/>
      <c r="Q636" s="6"/>
      <c r="R636" s="6"/>
      <c r="S636" s="6"/>
      <c r="T636" s="6"/>
      <c r="U636" s="6"/>
      <c r="V636" s="6"/>
      <c r="W636" s="6"/>
      <c r="X636" s="6"/>
      <c r="Y636" s="6"/>
      <c r="Z636" s="6"/>
    </row>
    <row r="637" spans="1:26" ht="14.4" hidden="1">
      <c r="A637" s="6"/>
      <c r="B637" s="6"/>
      <c r="C637" s="6"/>
      <c r="D637" s="6"/>
      <c r="E637" s="6"/>
      <c r="F637" s="6"/>
      <c r="G637" s="6"/>
      <c r="H637" s="6"/>
      <c r="I637" s="6"/>
      <c r="J637" s="224"/>
      <c r="K637" s="224"/>
      <c r="L637" s="6"/>
      <c r="M637" s="6"/>
      <c r="N637" s="6"/>
      <c r="O637" s="224"/>
      <c r="P637" s="6"/>
      <c r="Q637" s="6"/>
      <c r="R637" s="6"/>
      <c r="S637" s="6"/>
      <c r="T637" s="6"/>
      <c r="U637" s="6"/>
      <c r="V637" s="6"/>
      <c r="W637" s="6"/>
      <c r="X637" s="6"/>
      <c r="Y637" s="6"/>
      <c r="Z637" s="6"/>
    </row>
    <row r="638" spans="1:26" ht="14.4" hidden="1">
      <c r="A638" s="6"/>
      <c r="B638" s="6"/>
      <c r="C638" s="6"/>
      <c r="D638" s="6"/>
      <c r="E638" s="6"/>
      <c r="F638" s="6"/>
      <c r="G638" s="6"/>
      <c r="H638" s="6"/>
      <c r="I638" s="6"/>
      <c r="J638" s="224"/>
      <c r="K638" s="224"/>
      <c r="L638" s="6"/>
      <c r="M638" s="6"/>
      <c r="N638" s="6"/>
      <c r="O638" s="224"/>
      <c r="P638" s="6"/>
      <c r="Q638" s="6"/>
      <c r="R638" s="6"/>
      <c r="S638" s="6"/>
      <c r="T638" s="6"/>
      <c r="U638" s="6"/>
      <c r="V638" s="6"/>
      <c r="W638" s="6"/>
      <c r="X638" s="6"/>
      <c r="Y638" s="6"/>
      <c r="Z638" s="6"/>
    </row>
    <row r="639" spans="1:26" ht="14.4" hidden="1">
      <c r="A639" s="6"/>
      <c r="B639" s="6"/>
      <c r="C639" s="6"/>
      <c r="D639" s="6"/>
      <c r="E639" s="6"/>
      <c r="F639" s="6"/>
      <c r="G639" s="6"/>
      <c r="H639" s="6"/>
      <c r="I639" s="6"/>
      <c r="J639" s="224"/>
      <c r="K639" s="224"/>
      <c r="L639" s="6"/>
      <c r="M639" s="6"/>
      <c r="N639" s="6"/>
      <c r="O639" s="224"/>
      <c r="P639" s="6"/>
      <c r="Q639" s="6"/>
      <c r="R639" s="6"/>
      <c r="S639" s="6"/>
      <c r="T639" s="6"/>
      <c r="U639" s="6"/>
      <c r="V639" s="6"/>
      <c r="W639" s="6"/>
      <c r="X639" s="6"/>
      <c r="Y639" s="6"/>
      <c r="Z639" s="6"/>
    </row>
    <row r="640" spans="1:26" ht="14.4" hidden="1">
      <c r="A640" s="6"/>
      <c r="B640" s="6"/>
      <c r="C640" s="6"/>
      <c r="D640" s="6"/>
      <c r="E640" s="6"/>
      <c r="F640" s="6"/>
      <c r="G640" s="6"/>
      <c r="H640" s="6"/>
      <c r="I640" s="6"/>
      <c r="J640" s="224"/>
      <c r="K640" s="224"/>
      <c r="L640" s="6"/>
      <c r="M640" s="6"/>
      <c r="N640" s="6"/>
      <c r="O640" s="224"/>
      <c r="P640" s="6"/>
      <c r="Q640" s="6"/>
      <c r="R640" s="6"/>
      <c r="S640" s="6"/>
      <c r="T640" s="6"/>
      <c r="U640" s="6"/>
      <c r="V640" s="6"/>
      <c r="W640" s="6"/>
      <c r="X640" s="6"/>
      <c r="Y640" s="6"/>
      <c r="Z640" s="6"/>
    </row>
    <row r="641" spans="1:26" ht="14.4" hidden="1">
      <c r="A641" s="6"/>
      <c r="B641" s="6"/>
      <c r="C641" s="6"/>
      <c r="D641" s="6"/>
      <c r="E641" s="6"/>
      <c r="F641" s="6"/>
      <c r="G641" s="6"/>
      <c r="H641" s="6"/>
      <c r="I641" s="6"/>
      <c r="J641" s="224"/>
      <c r="K641" s="224"/>
      <c r="L641" s="6"/>
      <c r="M641" s="6"/>
      <c r="N641" s="6"/>
      <c r="O641" s="224"/>
      <c r="P641" s="6"/>
      <c r="Q641" s="6"/>
      <c r="R641" s="6"/>
      <c r="S641" s="6"/>
      <c r="T641" s="6"/>
      <c r="U641" s="6"/>
      <c r="V641" s="6"/>
      <c r="W641" s="6"/>
      <c r="X641" s="6"/>
      <c r="Y641" s="6"/>
      <c r="Z641" s="6"/>
    </row>
    <row r="642" spans="1:26" ht="14.4" hidden="1">
      <c r="A642" s="6"/>
      <c r="B642" s="6"/>
      <c r="C642" s="6"/>
      <c r="D642" s="6"/>
      <c r="E642" s="6"/>
      <c r="F642" s="6"/>
      <c r="G642" s="6"/>
      <c r="H642" s="6"/>
      <c r="I642" s="6"/>
      <c r="J642" s="224"/>
      <c r="K642" s="224"/>
      <c r="L642" s="6"/>
      <c r="M642" s="6"/>
      <c r="N642" s="6"/>
      <c r="O642" s="224"/>
      <c r="P642" s="6"/>
      <c r="Q642" s="6"/>
      <c r="R642" s="6"/>
      <c r="S642" s="6"/>
      <c r="T642" s="6"/>
      <c r="U642" s="6"/>
      <c r="V642" s="6"/>
      <c r="W642" s="6"/>
      <c r="X642" s="6"/>
      <c r="Y642" s="6"/>
      <c r="Z642" s="6"/>
    </row>
    <row r="643" spans="1:26" ht="14.4" hidden="1">
      <c r="A643" s="6"/>
      <c r="B643" s="6"/>
      <c r="C643" s="6"/>
      <c r="D643" s="6"/>
      <c r="E643" s="6"/>
      <c r="F643" s="6"/>
      <c r="G643" s="6"/>
      <c r="H643" s="6"/>
      <c r="I643" s="6"/>
      <c r="J643" s="224"/>
      <c r="K643" s="224"/>
      <c r="L643" s="6"/>
      <c r="M643" s="6"/>
      <c r="N643" s="6"/>
      <c r="O643" s="224"/>
      <c r="P643" s="6"/>
      <c r="Q643" s="6"/>
      <c r="R643" s="6"/>
      <c r="S643" s="6"/>
      <c r="T643" s="6"/>
      <c r="U643" s="6"/>
      <c r="V643" s="6"/>
      <c r="W643" s="6"/>
      <c r="X643" s="6"/>
      <c r="Y643" s="6"/>
      <c r="Z643" s="6"/>
    </row>
    <row r="644" spans="1:26" ht="14.4" hidden="1">
      <c r="A644" s="6"/>
      <c r="B644" s="6"/>
      <c r="C644" s="6"/>
      <c r="D644" s="6"/>
      <c r="E644" s="6"/>
      <c r="F644" s="6"/>
      <c r="G644" s="6"/>
      <c r="H644" s="6"/>
      <c r="I644" s="6"/>
      <c r="J644" s="224"/>
      <c r="K644" s="224"/>
      <c r="L644" s="6"/>
      <c r="M644" s="6"/>
      <c r="N644" s="6"/>
      <c r="O644" s="224"/>
      <c r="P644" s="6"/>
      <c r="Q644" s="6"/>
      <c r="R644" s="6"/>
      <c r="S644" s="6"/>
      <c r="T644" s="6"/>
      <c r="U644" s="6"/>
      <c r="V644" s="6"/>
      <c r="W644" s="6"/>
      <c r="X644" s="6"/>
      <c r="Y644" s="6"/>
      <c r="Z644" s="6"/>
    </row>
    <row r="645" spans="1:26" ht="14.4" hidden="1">
      <c r="A645" s="6"/>
      <c r="B645" s="6"/>
      <c r="C645" s="6"/>
      <c r="D645" s="6"/>
      <c r="E645" s="6"/>
      <c r="F645" s="6"/>
      <c r="G645" s="6"/>
      <c r="H645" s="6"/>
      <c r="I645" s="6"/>
      <c r="J645" s="224"/>
      <c r="K645" s="224"/>
      <c r="L645" s="6"/>
      <c r="M645" s="6"/>
      <c r="N645" s="6"/>
      <c r="O645" s="224"/>
      <c r="P645" s="6"/>
      <c r="Q645" s="6"/>
      <c r="R645" s="6"/>
      <c r="S645" s="6"/>
      <c r="T645" s="6"/>
      <c r="U645" s="6"/>
      <c r="V645" s="6"/>
      <c r="W645" s="6"/>
      <c r="X645" s="6"/>
      <c r="Y645" s="6"/>
      <c r="Z645" s="6"/>
    </row>
    <row r="646" spans="1:26" ht="14.4" hidden="1">
      <c r="A646" s="6"/>
      <c r="B646" s="6"/>
      <c r="C646" s="6"/>
      <c r="D646" s="6"/>
      <c r="E646" s="6"/>
      <c r="F646" s="6"/>
      <c r="G646" s="6"/>
      <c r="H646" s="6"/>
      <c r="I646" s="6"/>
      <c r="J646" s="224"/>
      <c r="K646" s="224"/>
      <c r="L646" s="6"/>
      <c r="M646" s="6"/>
      <c r="N646" s="6"/>
      <c r="O646" s="224"/>
      <c r="P646" s="6"/>
      <c r="Q646" s="6"/>
      <c r="R646" s="6"/>
      <c r="S646" s="6"/>
      <c r="T646" s="6"/>
      <c r="U646" s="6"/>
      <c r="V646" s="6"/>
      <c r="W646" s="6"/>
      <c r="X646" s="6"/>
      <c r="Y646" s="6"/>
      <c r="Z646" s="6"/>
    </row>
    <row r="647" spans="1:26" ht="14.4" hidden="1">
      <c r="A647" s="6"/>
      <c r="B647" s="6"/>
      <c r="C647" s="6"/>
      <c r="D647" s="6"/>
      <c r="E647" s="6"/>
      <c r="F647" s="6"/>
      <c r="G647" s="6"/>
      <c r="H647" s="6"/>
      <c r="I647" s="6"/>
      <c r="J647" s="224"/>
      <c r="K647" s="224"/>
      <c r="L647" s="6"/>
      <c r="M647" s="6"/>
      <c r="N647" s="6"/>
      <c r="O647" s="224"/>
      <c r="P647" s="6"/>
      <c r="Q647" s="6"/>
      <c r="R647" s="6"/>
      <c r="S647" s="6"/>
      <c r="T647" s="6"/>
      <c r="U647" s="6"/>
      <c r="V647" s="6"/>
      <c r="W647" s="6"/>
      <c r="X647" s="6"/>
      <c r="Y647" s="6"/>
      <c r="Z647" s="6"/>
    </row>
    <row r="648" spans="1:26" ht="14.4" hidden="1">
      <c r="A648" s="6"/>
      <c r="B648" s="6"/>
      <c r="C648" s="6"/>
      <c r="D648" s="6"/>
      <c r="E648" s="6"/>
      <c r="F648" s="6"/>
      <c r="G648" s="6"/>
      <c r="H648" s="6"/>
      <c r="I648" s="6"/>
      <c r="J648" s="224"/>
      <c r="K648" s="224"/>
      <c r="L648" s="6"/>
      <c r="M648" s="6"/>
      <c r="N648" s="6"/>
      <c r="O648" s="224"/>
      <c r="P648" s="6"/>
      <c r="Q648" s="6"/>
      <c r="R648" s="6"/>
      <c r="S648" s="6"/>
      <c r="T648" s="6"/>
      <c r="U648" s="6"/>
      <c r="V648" s="6"/>
      <c r="W648" s="6"/>
      <c r="X648" s="6"/>
      <c r="Y648" s="6"/>
      <c r="Z648" s="6"/>
    </row>
    <row r="649" spans="1:26" ht="14.4" hidden="1">
      <c r="A649" s="6"/>
      <c r="B649" s="6"/>
      <c r="C649" s="6"/>
      <c r="D649" s="6"/>
      <c r="E649" s="6"/>
      <c r="F649" s="6"/>
      <c r="G649" s="6"/>
      <c r="H649" s="6"/>
      <c r="I649" s="6"/>
      <c r="J649" s="224"/>
      <c r="K649" s="224"/>
      <c r="L649" s="6"/>
      <c r="M649" s="6"/>
      <c r="N649" s="6"/>
      <c r="O649" s="224"/>
      <c r="P649" s="6"/>
      <c r="Q649" s="6"/>
      <c r="R649" s="6"/>
      <c r="S649" s="6"/>
      <c r="T649" s="6"/>
      <c r="U649" s="6"/>
      <c r="V649" s="6"/>
      <c r="W649" s="6"/>
      <c r="X649" s="6"/>
      <c r="Y649" s="6"/>
      <c r="Z649" s="6"/>
    </row>
    <row r="650" spans="1:26" ht="14.4" hidden="1">
      <c r="A650" s="6"/>
      <c r="B650" s="6"/>
      <c r="C650" s="6"/>
      <c r="D650" s="6"/>
      <c r="E650" s="6"/>
      <c r="F650" s="6"/>
      <c r="G650" s="6"/>
      <c r="H650" s="6"/>
      <c r="I650" s="6"/>
      <c r="J650" s="224"/>
      <c r="K650" s="224"/>
      <c r="L650" s="6"/>
      <c r="M650" s="6"/>
      <c r="N650" s="6"/>
      <c r="O650" s="224"/>
      <c r="P650" s="6"/>
      <c r="Q650" s="6"/>
      <c r="R650" s="6"/>
      <c r="S650" s="6"/>
      <c r="T650" s="6"/>
      <c r="U650" s="6"/>
      <c r="V650" s="6"/>
      <c r="W650" s="6"/>
      <c r="X650" s="6"/>
      <c r="Y650" s="6"/>
      <c r="Z650" s="6"/>
    </row>
    <row r="651" spans="1:26" ht="14.4" hidden="1">
      <c r="A651" s="6"/>
      <c r="B651" s="6"/>
      <c r="C651" s="6"/>
      <c r="D651" s="6"/>
      <c r="E651" s="6"/>
      <c r="F651" s="6"/>
      <c r="G651" s="6"/>
      <c r="H651" s="6"/>
      <c r="I651" s="6"/>
      <c r="J651" s="224"/>
      <c r="K651" s="224"/>
      <c r="L651" s="6"/>
      <c r="M651" s="6"/>
      <c r="N651" s="6"/>
      <c r="O651" s="224"/>
      <c r="P651" s="6"/>
      <c r="Q651" s="6"/>
      <c r="R651" s="6"/>
      <c r="S651" s="6"/>
      <c r="T651" s="6"/>
      <c r="U651" s="6"/>
      <c r="V651" s="6"/>
      <c r="W651" s="6"/>
      <c r="X651" s="6"/>
      <c r="Y651" s="6"/>
      <c r="Z651" s="6"/>
    </row>
    <row r="652" spans="1:26" ht="14.4" hidden="1">
      <c r="A652" s="6"/>
      <c r="B652" s="6"/>
      <c r="C652" s="6"/>
      <c r="D652" s="6"/>
      <c r="E652" s="6"/>
      <c r="F652" s="6"/>
      <c r="G652" s="6"/>
      <c r="H652" s="6"/>
      <c r="I652" s="6"/>
      <c r="J652" s="224"/>
      <c r="K652" s="224"/>
      <c r="L652" s="6"/>
      <c r="M652" s="6"/>
      <c r="N652" s="6"/>
      <c r="O652" s="224"/>
      <c r="P652" s="6"/>
      <c r="Q652" s="6"/>
      <c r="R652" s="6"/>
      <c r="S652" s="6"/>
      <c r="T652" s="6"/>
      <c r="U652" s="6"/>
      <c r="V652" s="6"/>
      <c r="W652" s="6"/>
      <c r="X652" s="6"/>
      <c r="Y652" s="6"/>
      <c r="Z652" s="6"/>
    </row>
    <row r="653" spans="1:26" ht="14.4" hidden="1">
      <c r="A653" s="6"/>
      <c r="B653" s="6"/>
      <c r="C653" s="6"/>
      <c r="D653" s="6"/>
      <c r="E653" s="6"/>
      <c r="F653" s="6"/>
      <c r="G653" s="6"/>
      <c r="H653" s="6"/>
      <c r="I653" s="6"/>
      <c r="J653" s="224"/>
      <c r="K653" s="224"/>
      <c r="L653" s="6"/>
      <c r="M653" s="6"/>
      <c r="N653" s="6"/>
      <c r="O653" s="224"/>
      <c r="P653" s="6"/>
      <c r="Q653" s="6"/>
      <c r="R653" s="6"/>
      <c r="S653" s="6"/>
      <c r="T653" s="6"/>
      <c r="U653" s="6"/>
      <c r="V653" s="6"/>
      <c r="W653" s="6"/>
      <c r="X653" s="6"/>
      <c r="Y653" s="6"/>
      <c r="Z653" s="6"/>
    </row>
    <row r="654" spans="1:26" ht="14.4" hidden="1">
      <c r="A654" s="6"/>
      <c r="B654" s="6"/>
      <c r="C654" s="6"/>
      <c r="D654" s="6"/>
      <c r="E654" s="6"/>
      <c r="F654" s="6"/>
      <c r="G654" s="6"/>
      <c r="H654" s="6"/>
      <c r="I654" s="6"/>
      <c r="J654" s="224"/>
      <c r="K654" s="224"/>
      <c r="L654" s="6"/>
      <c r="M654" s="6"/>
      <c r="N654" s="6"/>
      <c r="O654" s="224"/>
      <c r="P654" s="6"/>
      <c r="Q654" s="6"/>
      <c r="R654" s="6"/>
      <c r="S654" s="6"/>
      <c r="T654" s="6"/>
      <c r="U654" s="6"/>
      <c r="V654" s="6"/>
      <c r="W654" s="6"/>
      <c r="X654" s="6"/>
      <c r="Y654" s="6"/>
      <c r="Z654" s="6"/>
    </row>
    <row r="655" spans="1:26" ht="14.4" hidden="1">
      <c r="A655" s="6"/>
      <c r="B655" s="6"/>
      <c r="C655" s="6"/>
      <c r="D655" s="6"/>
      <c r="E655" s="6"/>
      <c r="F655" s="6"/>
      <c r="G655" s="6"/>
      <c r="H655" s="6"/>
      <c r="I655" s="6"/>
      <c r="J655" s="224"/>
      <c r="K655" s="224"/>
      <c r="L655" s="6"/>
      <c r="M655" s="6"/>
      <c r="N655" s="6"/>
      <c r="O655" s="224"/>
      <c r="P655" s="6"/>
      <c r="Q655" s="6"/>
      <c r="R655" s="6"/>
      <c r="S655" s="6"/>
      <c r="T655" s="6"/>
      <c r="U655" s="6"/>
      <c r="V655" s="6"/>
      <c r="W655" s="6"/>
      <c r="X655" s="6"/>
      <c r="Y655" s="6"/>
      <c r="Z655" s="6"/>
    </row>
    <row r="656" spans="1:26" ht="14.4" hidden="1">
      <c r="A656" s="6"/>
      <c r="B656" s="6"/>
      <c r="C656" s="6"/>
      <c r="D656" s="6"/>
      <c r="E656" s="6"/>
      <c r="F656" s="6"/>
      <c r="G656" s="6"/>
      <c r="H656" s="6"/>
      <c r="I656" s="6"/>
      <c r="J656" s="224"/>
      <c r="K656" s="224"/>
      <c r="L656" s="6"/>
      <c r="M656" s="6"/>
      <c r="N656" s="6"/>
      <c r="O656" s="224"/>
      <c r="P656" s="6"/>
      <c r="Q656" s="6"/>
      <c r="R656" s="6"/>
      <c r="S656" s="6"/>
      <c r="T656" s="6"/>
      <c r="U656" s="6"/>
      <c r="V656" s="6"/>
      <c r="W656" s="6"/>
      <c r="X656" s="6"/>
      <c r="Y656" s="6"/>
      <c r="Z656" s="6"/>
    </row>
    <row r="657" spans="1:26" ht="14.4" hidden="1">
      <c r="A657" s="6"/>
      <c r="B657" s="6"/>
      <c r="C657" s="6"/>
      <c r="D657" s="6"/>
      <c r="E657" s="6"/>
      <c r="F657" s="6"/>
      <c r="G657" s="6"/>
      <c r="H657" s="6"/>
      <c r="I657" s="6"/>
      <c r="J657" s="224"/>
      <c r="K657" s="224"/>
      <c r="L657" s="6"/>
      <c r="M657" s="6"/>
      <c r="N657" s="6"/>
      <c r="O657" s="224"/>
      <c r="P657" s="6"/>
      <c r="Q657" s="6"/>
      <c r="R657" s="6"/>
      <c r="S657" s="6"/>
      <c r="T657" s="6"/>
      <c r="U657" s="6"/>
      <c r="V657" s="6"/>
      <c r="W657" s="6"/>
      <c r="X657" s="6"/>
      <c r="Y657" s="6"/>
      <c r="Z657" s="6"/>
    </row>
    <row r="658" spans="1:26" ht="14.4" hidden="1">
      <c r="A658" s="6"/>
      <c r="B658" s="6"/>
      <c r="C658" s="6"/>
      <c r="D658" s="6"/>
      <c r="E658" s="6"/>
      <c r="F658" s="6"/>
      <c r="G658" s="6"/>
      <c r="H658" s="6"/>
      <c r="I658" s="6"/>
      <c r="J658" s="224"/>
      <c r="K658" s="224"/>
      <c r="L658" s="6"/>
      <c r="M658" s="6"/>
      <c r="N658" s="6"/>
      <c r="O658" s="224"/>
      <c r="P658" s="6"/>
      <c r="Q658" s="6"/>
      <c r="R658" s="6"/>
      <c r="S658" s="6"/>
      <c r="T658" s="6"/>
      <c r="U658" s="6"/>
      <c r="V658" s="6"/>
      <c r="W658" s="6"/>
      <c r="X658" s="6"/>
      <c r="Y658" s="6"/>
      <c r="Z658" s="6"/>
    </row>
    <row r="659" spans="1:26" ht="14.4" hidden="1">
      <c r="A659" s="6"/>
      <c r="B659" s="6"/>
      <c r="C659" s="6"/>
      <c r="D659" s="6"/>
      <c r="E659" s="6"/>
      <c r="F659" s="6"/>
      <c r="G659" s="6"/>
      <c r="H659" s="6"/>
      <c r="I659" s="6"/>
      <c r="J659" s="224"/>
      <c r="K659" s="224"/>
      <c r="L659" s="6"/>
      <c r="M659" s="6"/>
      <c r="N659" s="6"/>
      <c r="O659" s="224"/>
      <c r="P659" s="6"/>
      <c r="Q659" s="6"/>
      <c r="R659" s="6"/>
      <c r="S659" s="6"/>
      <c r="T659" s="6"/>
      <c r="U659" s="6"/>
      <c r="V659" s="6"/>
      <c r="W659" s="6"/>
      <c r="X659" s="6"/>
      <c r="Y659" s="6"/>
      <c r="Z659" s="6"/>
    </row>
    <row r="660" spans="1:26" ht="14.4" hidden="1">
      <c r="A660" s="6"/>
      <c r="B660" s="6"/>
      <c r="C660" s="6"/>
      <c r="D660" s="6"/>
      <c r="E660" s="6"/>
      <c r="F660" s="6"/>
      <c r="G660" s="6"/>
      <c r="H660" s="6"/>
      <c r="I660" s="6"/>
      <c r="J660" s="224"/>
      <c r="K660" s="224"/>
      <c r="L660" s="6"/>
      <c r="M660" s="6"/>
      <c r="N660" s="6"/>
      <c r="O660" s="224"/>
      <c r="P660" s="6"/>
      <c r="Q660" s="6"/>
      <c r="R660" s="6"/>
      <c r="S660" s="6"/>
      <c r="T660" s="6"/>
      <c r="U660" s="6"/>
      <c r="V660" s="6"/>
      <c r="W660" s="6"/>
      <c r="X660" s="6"/>
      <c r="Y660" s="6"/>
      <c r="Z660" s="6"/>
    </row>
    <row r="661" spans="1:26" ht="14.4" hidden="1">
      <c r="A661" s="6"/>
      <c r="B661" s="6"/>
      <c r="C661" s="6"/>
      <c r="D661" s="6"/>
      <c r="E661" s="6"/>
      <c r="F661" s="6"/>
      <c r="G661" s="6"/>
      <c r="H661" s="6"/>
      <c r="I661" s="6"/>
      <c r="J661" s="224"/>
      <c r="K661" s="224"/>
      <c r="L661" s="6"/>
      <c r="M661" s="6"/>
      <c r="N661" s="6"/>
      <c r="O661" s="224"/>
      <c r="P661" s="6"/>
      <c r="Q661" s="6"/>
      <c r="R661" s="6"/>
      <c r="S661" s="6"/>
      <c r="T661" s="6"/>
      <c r="U661" s="6"/>
      <c r="V661" s="6"/>
      <c r="W661" s="6"/>
      <c r="X661" s="6"/>
      <c r="Y661" s="6"/>
      <c r="Z661" s="6"/>
    </row>
    <row r="662" spans="1:26" ht="14.4" hidden="1">
      <c r="A662" s="6"/>
      <c r="B662" s="6"/>
      <c r="C662" s="6"/>
      <c r="D662" s="6"/>
      <c r="E662" s="6"/>
      <c r="F662" s="6"/>
      <c r="G662" s="6"/>
      <c r="H662" s="6"/>
      <c r="I662" s="6"/>
      <c r="J662" s="224"/>
      <c r="K662" s="224"/>
      <c r="L662" s="6"/>
      <c r="M662" s="6"/>
      <c r="N662" s="6"/>
      <c r="O662" s="224"/>
      <c r="P662" s="6"/>
      <c r="Q662" s="6"/>
      <c r="R662" s="6"/>
      <c r="S662" s="6"/>
      <c r="T662" s="6"/>
      <c r="U662" s="6"/>
      <c r="V662" s="6"/>
      <c r="W662" s="6"/>
      <c r="X662" s="6"/>
      <c r="Y662" s="6"/>
      <c r="Z662" s="6"/>
    </row>
    <row r="663" spans="1:26" ht="14.4" hidden="1">
      <c r="A663" s="6"/>
      <c r="B663" s="6"/>
      <c r="C663" s="6"/>
      <c r="D663" s="6"/>
      <c r="E663" s="6"/>
      <c r="F663" s="6"/>
      <c r="G663" s="6"/>
      <c r="H663" s="6"/>
      <c r="I663" s="6"/>
      <c r="J663" s="224"/>
      <c r="K663" s="224"/>
      <c r="L663" s="6"/>
      <c r="M663" s="6"/>
      <c r="N663" s="6"/>
      <c r="O663" s="224"/>
      <c r="P663" s="6"/>
      <c r="Q663" s="6"/>
      <c r="R663" s="6"/>
      <c r="S663" s="6"/>
      <c r="T663" s="6"/>
      <c r="U663" s="6"/>
      <c r="V663" s="6"/>
      <c r="W663" s="6"/>
      <c r="X663" s="6"/>
      <c r="Y663" s="6"/>
      <c r="Z663" s="6"/>
    </row>
    <row r="664" spans="1:26" ht="14.4" hidden="1">
      <c r="A664" s="6"/>
      <c r="B664" s="6"/>
      <c r="C664" s="6"/>
      <c r="D664" s="6"/>
      <c r="E664" s="6"/>
      <c r="F664" s="6"/>
      <c r="G664" s="6"/>
      <c r="H664" s="6"/>
      <c r="I664" s="6"/>
      <c r="J664" s="224"/>
      <c r="K664" s="224"/>
      <c r="L664" s="6"/>
      <c r="M664" s="6"/>
      <c r="N664" s="6"/>
      <c r="O664" s="224"/>
      <c r="P664" s="6"/>
      <c r="Q664" s="6"/>
      <c r="R664" s="6"/>
      <c r="S664" s="6"/>
      <c r="T664" s="6"/>
      <c r="U664" s="6"/>
      <c r="V664" s="6"/>
      <c r="W664" s="6"/>
      <c r="X664" s="6"/>
      <c r="Y664" s="6"/>
      <c r="Z664" s="6"/>
    </row>
    <row r="665" spans="1:26" ht="14.4" hidden="1">
      <c r="A665" s="6"/>
      <c r="B665" s="6"/>
      <c r="C665" s="6"/>
      <c r="D665" s="6"/>
      <c r="E665" s="6"/>
      <c r="F665" s="6"/>
      <c r="G665" s="6"/>
      <c r="H665" s="6"/>
      <c r="I665" s="6"/>
      <c r="J665" s="224"/>
      <c r="K665" s="224"/>
      <c r="L665" s="6"/>
      <c r="M665" s="6"/>
      <c r="N665" s="6"/>
      <c r="O665" s="224"/>
      <c r="P665" s="6"/>
      <c r="Q665" s="6"/>
      <c r="R665" s="6"/>
      <c r="S665" s="6"/>
      <c r="T665" s="6"/>
      <c r="U665" s="6"/>
      <c r="V665" s="6"/>
      <c r="W665" s="6"/>
      <c r="X665" s="6"/>
      <c r="Y665" s="6"/>
      <c r="Z665" s="6"/>
    </row>
    <row r="666" spans="1:26" ht="14.4" hidden="1">
      <c r="A666" s="6"/>
      <c r="B666" s="6"/>
      <c r="C666" s="6"/>
      <c r="D666" s="6"/>
      <c r="E666" s="6"/>
      <c r="F666" s="6"/>
      <c r="G666" s="6"/>
      <c r="H666" s="6"/>
      <c r="I666" s="6"/>
      <c r="J666" s="224"/>
      <c r="K666" s="224"/>
      <c r="L666" s="6"/>
      <c r="M666" s="6"/>
      <c r="N666" s="6"/>
      <c r="O666" s="224"/>
      <c r="P666" s="6"/>
      <c r="Q666" s="6"/>
      <c r="R666" s="6"/>
      <c r="S666" s="6"/>
      <c r="T666" s="6"/>
      <c r="U666" s="6"/>
      <c r="V666" s="6"/>
      <c r="W666" s="6"/>
      <c r="X666" s="6"/>
      <c r="Y666" s="6"/>
      <c r="Z666" s="6"/>
    </row>
    <row r="667" spans="1:26" ht="14.4" hidden="1">
      <c r="A667" s="6"/>
      <c r="B667" s="6"/>
      <c r="C667" s="6"/>
      <c r="D667" s="6"/>
      <c r="E667" s="6"/>
      <c r="F667" s="6"/>
      <c r="G667" s="6"/>
      <c r="H667" s="6"/>
      <c r="I667" s="6"/>
      <c r="J667" s="224"/>
      <c r="K667" s="224"/>
      <c r="L667" s="6"/>
      <c r="M667" s="6"/>
      <c r="N667" s="6"/>
      <c r="O667" s="224"/>
      <c r="P667" s="6"/>
      <c r="Q667" s="6"/>
      <c r="R667" s="6"/>
      <c r="S667" s="6"/>
      <c r="T667" s="6"/>
      <c r="U667" s="6"/>
      <c r="V667" s="6"/>
      <c r="W667" s="6"/>
      <c r="X667" s="6"/>
      <c r="Y667" s="6"/>
      <c r="Z667" s="6"/>
    </row>
    <row r="668" spans="1:26" ht="14.4" hidden="1">
      <c r="A668" s="6"/>
      <c r="B668" s="6"/>
      <c r="C668" s="6"/>
      <c r="D668" s="6"/>
      <c r="E668" s="6"/>
      <c r="F668" s="6"/>
      <c r="G668" s="6"/>
      <c r="H668" s="6"/>
      <c r="I668" s="6"/>
      <c r="J668" s="224"/>
      <c r="K668" s="224"/>
      <c r="L668" s="6"/>
      <c r="M668" s="6"/>
      <c r="N668" s="6"/>
      <c r="O668" s="224"/>
      <c r="P668" s="6"/>
      <c r="Q668" s="6"/>
      <c r="R668" s="6"/>
      <c r="S668" s="6"/>
      <c r="T668" s="6"/>
      <c r="U668" s="6"/>
      <c r="V668" s="6"/>
      <c r="W668" s="6"/>
      <c r="X668" s="6"/>
      <c r="Y668" s="6"/>
      <c r="Z668" s="6"/>
    </row>
    <row r="669" spans="1:26" ht="14.4" hidden="1">
      <c r="A669" s="6"/>
      <c r="B669" s="6"/>
      <c r="C669" s="6"/>
      <c r="D669" s="6"/>
      <c r="E669" s="6"/>
      <c r="F669" s="6"/>
      <c r="G669" s="6"/>
      <c r="H669" s="6"/>
      <c r="I669" s="6"/>
      <c r="J669" s="224"/>
      <c r="K669" s="224"/>
      <c r="L669" s="6"/>
      <c r="M669" s="6"/>
      <c r="N669" s="6"/>
      <c r="O669" s="224"/>
      <c r="P669" s="6"/>
      <c r="Q669" s="6"/>
      <c r="R669" s="6"/>
      <c r="S669" s="6"/>
      <c r="T669" s="6"/>
      <c r="U669" s="6"/>
      <c r="V669" s="6"/>
      <c r="W669" s="6"/>
      <c r="X669" s="6"/>
      <c r="Y669" s="6"/>
      <c r="Z669" s="6"/>
    </row>
    <row r="670" spans="1:26" ht="14.4" hidden="1">
      <c r="A670" s="6"/>
      <c r="B670" s="6"/>
      <c r="C670" s="6"/>
      <c r="D670" s="6"/>
      <c r="E670" s="6"/>
      <c r="F670" s="6"/>
      <c r="G670" s="6"/>
      <c r="H670" s="6"/>
      <c r="I670" s="6"/>
      <c r="J670" s="224"/>
      <c r="K670" s="224"/>
      <c r="L670" s="6"/>
      <c r="M670" s="6"/>
      <c r="N670" s="6"/>
      <c r="O670" s="224"/>
      <c r="P670" s="6"/>
      <c r="Q670" s="6"/>
      <c r="R670" s="6"/>
      <c r="S670" s="6"/>
      <c r="T670" s="6"/>
      <c r="U670" s="6"/>
      <c r="V670" s="6"/>
      <c r="W670" s="6"/>
      <c r="X670" s="6"/>
      <c r="Y670" s="6"/>
      <c r="Z670" s="6"/>
    </row>
    <row r="671" spans="1:26" ht="14.4" hidden="1">
      <c r="A671" s="6"/>
      <c r="B671" s="6"/>
      <c r="C671" s="6"/>
      <c r="D671" s="6"/>
      <c r="E671" s="6"/>
      <c r="F671" s="6"/>
      <c r="G671" s="6"/>
      <c r="H671" s="6"/>
      <c r="I671" s="6"/>
      <c r="J671" s="224"/>
      <c r="K671" s="224"/>
      <c r="L671" s="6"/>
      <c r="M671" s="6"/>
      <c r="N671" s="6"/>
      <c r="O671" s="224"/>
      <c r="P671" s="6"/>
      <c r="Q671" s="6"/>
      <c r="R671" s="6"/>
      <c r="S671" s="6"/>
      <c r="T671" s="6"/>
      <c r="U671" s="6"/>
      <c r="V671" s="6"/>
      <c r="W671" s="6"/>
      <c r="X671" s="6"/>
      <c r="Y671" s="6"/>
      <c r="Z671" s="6"/>
    </row>
    <row r="672" spans="1:26" ht="14.4" hidden="1">
      <c r="A672" s="6"/>
      <c r="B672" s="6"/>
      <c r="C672" s="6"/>
      <c r="D672" s="6"/>
      <c r="E672" s="6"/>
      <c r="F672" s="6"/>
      <c r="G672" s="6"/>
      <c r="H672" s="6"/>
      <c r="I672" s="6"/>
      <c r="J672" s="224"/>
      <c r="K672" s="224"/>
      <c r="L672" s="6"/>
      <c r="M672" s="6"/>
      <c r="N672" s="6"/>
      <c r="O672" s="224"/>
      <c r="P672" s="6"/>
      <c r="Q672" s="6"/>
      <c r="R672" s="6"/>
      <c r="S672" s="6"/>
      <c r="T672" s="6"/>
      <c r="U672" s="6"/>
      <c r="V672" s="6"/>
      <c r="W672" s="6"/>
      <c r="X672" s="6"/>
      <c r="Y672" s="6"/>
      <c r="Z672" s="6"/>
    </row>
    <row r="673" spans="1:26" ht="14.4" hidden="1">
      <c r="A673" s="6"/>
      <c r="B673" s="6"/>
      <c r="C673" s="6"/>
      <c r="D673" s="6"/>
      <c r="E673" s="6"/>
      <c r="F673" s="6"/>
      <c r="G673" s="6"/>
      <c r="H673" s="6"/>
      <c r="I673" s="6"/>
      <c r="J673" s="224"/>
      <c r="K673" s="224"/>
      <c r="L673" s="6"/>
      <c r="M673" s="6"/>
      <c r="N673" s="6"/>
      <c r="O673" s="224"/>
      <c r="P673" s="6"/>
      <c r="Q673" s="6"/>
      <c r="R673" s="6"/>
      <c r="S673" s="6"/>
      <c r="T673" s="6"/>
      <c r="U673" s="6"/>
      <c r="V673" s="6"/>
      <c r="W673" s="6"/>
      <c r="X673" s="6"/>
      <c r="Y673" s="6"/>
      <c r="Z673" s="6"/>
    </row>
    <row r="674" spans="1:26" ht="14.4" hidden="1">
      <c r="A674" s="6"/>
      <c r="B674" s="6"/>
      <c r="C674" s="6"/>
      <c r="D674" s="6"/>
      <c r="E674" s="6"/>
      <c r="F674" s="6"/>
      <c r="G674" s="6"/>
      <c r="H674" s="6"/>
      <c r="I674" s="6"/>
      <c r="J674" s="224"/>
      <c r="K674" s="224"/>
      <c r="L674" s="6"/>
      <c r="M674" s="6"/>
      <c r="N674" s="6"/>
      <c r="O674" s="224"/>
      <c r="P674" s="6"/>
      <c r="Q674" s="6"/>
      <c r="R674" s="6"/>
      <c r="S674" s="6"/>
      <c r="T674" s="6"/>
      <c r="U674" s="6"/>
      <c r="V674" s="6"/>
      <c r="W674" s="6"/>
      <c r="X674" s="6"/>
      <c r="Y674" s="6"/>
      <c r="Z674" s="6"/>
    </row>
    <row r="675" spans="1:26" ht="14.4" hidden="1">
      <c r="A675" s="6"/>
      <c r="B675" s="6"/>
      <c r="C675" s="6"/>
      <c r="D675" s="6"/>
      <c r="E675" s="6"/>
      <c r="F675" s="6"/>
      <c r="G675" s="6"/>
      <c r="H675" s="6"/>
      <c r="I675" s="6"/>
      <c r="J675" s="224"/>
      <c r="K675" s="224"/>
      <c r="L675" s="6"/>
      <c r="M675" s="6"/>
      <c r="N675" s="6"/>
      <c r="O675" s="224"/>
      <c r="P675" s="6"/>
      <c r="Q675" s="6"/>
      <c r="R675" s="6"/>
      <c r="S675" s="6"/>
      <c r="T675" s="6"/>
      <c r="U675" s="6"/>
      <c r="V675" s="6"/>
      <c r="W675" s="6"/>
      <c r="X675" s="6"/>
      <c r="Y675" s="6"/>
      <c r="Z675" s="6"/>
    </row>
    <row r="676" spans="1:26" ht="14.4" hidden="1">
      <c r="A676" s="6"/>
      <c r="B676" s="6"/>
      <c r="C676" s="6"/>
      <c r="D676" s="6"/>
      <c r="E676" s="6"/>
      <c r="F676" s="6"/>
      <c r="G676" s="6"/>
      <c r="H676" s="6"/>
      <c r="I676" s="6"/>
      <c r="J676" s="224"/>
      <c r="K676" s="224"/>
      <c r="L676" s="6"/>
      <c r="M676" s="6"/>
      <c r="N676" s="6"/>
      <c r="O676" s="224"/>
      <c r="P676" s="6"/>
      <c r="Q676" s="6"/>
      <c r="R676" s="6"/>
      <c r="S676" s="6"/>
      <c r="T676" s="6"/>
      <c r="U676" s="6"/>
      <c r="V676" s="6"/>
      <c r="W676" s="6"/>
      <c r="X676" s="6"/>
      <c r="Y676" s="6"/>
      <c r="Z676" s="6"/>
    </row>
    <row r="677" spans="1:26" ht="14.4" hidden="1">
      <c r="A677" s="6"/>
      <c r="B677" s="6"/>
      <c r="C677" s="6"/>
      <c r="D677" s="6"/>
      <c r="E677" s="6"/>
      <c r="F677" s="6"/>
      <c r="G677" s="6"/>
      <c r="H677" s="6"/>
      <c r="I677" s="6"/>
      <c r="J677" s="224"/>
      <c r="K677" s="224"/>
      <c r="L677" s="6"/>
      <c r="M677" s="6"/>
      <c r="N677" s="6"/>
      <c r="O677" s="224"/>
      <c r="P677" s="6"/>
      <c r="Q677" s="6"/>
      <c r="R677" s="6"/>
      <c r="S677" s="6"/>
      <c r="T677" s="6"/>
      <c r="U677" s="6"/>
      <c r="V677" s="6"/>
      <c r="W677" s="6"/>
      <c r="X677" s="6"/>
      <c r="Y677" s="6"/>
      <c r="Z677" s="6"/>
    </row>
    <row r="678" spans="1:26" ht="14.4" hidden="1">
      <c r="A678" s="6"/>
      <c r="B678" s="6"/>
      <c r="C678" s="6"/>
      <c r="D678" s="6"/>
      <c r="E678" s="6"/>
      <c r="F678" s="6"/>
      <c r="G678" s="6"/>
      <c r="H678" s="6"/>
      <c r="I678" s="6"/>
      <c r="J678" s="224"/>
      <c r="K678" s="224"/>
      <c r="L678" s="6"/>
      <c r="M678" s="6"/>
      <c r="N678" s="6"/>
      <c r="O678" s="224"/>
      <c r="P678" s="6"/>
      <c r="Q678" s="6"/>
      <c r="R678" s="6"/>
      <c r="S678" s="6"/>
      <c r="T678" s="6"/>
      <c r="U678" s="6"/>
      <c r="V678" s="6"/>
      <c r="W678" s="6"/>
      <c r="X678" s="6"/>
      <c r="Y678" s="6"/>
      <c r="Z678" s="6"/>
    </row>
    <row r="679" spans="1:26" ht="14.4" hidden="1">
      <c r="A679" s="6"/>
      <c r="B679" s="6"/>
      <c r="C679" s="6"/>
      <c r="D679" s="6"/>
      <c r="E679" s="6"/>
      <c r="F679" s="6"/>
      <c r="G679" s="6"/>
      <c r="H679" s="6"/>
      <c r="I679" s="6"/>
      <c r="J679" s="224"/>
      <c r="K679" s="224"/>
      <c r="L679" s="6"/>
      <c r="M679" s="6"/>
      <c r="N679" s="6"/>
      <c r="O679" s="224"/>
      <c r="P679" s="6"/>
      <c r="Q679" s="6"/>
      <c r="R679" s="6"/>
      <c r="S679" s="6"/>
      <c r="T679" s="6"/>
      <c r="U679" s="6"/>
      <c r="V679" s="6"/>
      <c r="W679" s="6"/>
      <c r="X679" s="6"/>
      <c r="Y679" s="6"/>
      <c r="Z679" s="6"/>
    </row>
    <row r="680" spans="1:26" ht="14.4" hidden="1">
      <c r="A680" s="6"/>
      <c r="B680" s="6"/>
      <c r="C680" s="6"/>
      <c r="D680" s="6"/>
      <c r="E680" s="6"/>
      <c r="F680" s="6"/>
      <c r="G680" s="6"/>
      <c r="H680" s="6"/>
      <c r="I680" s="6"/>
      <c r="J680" s="224"/>
      <c r="K680" s="224"/>
      <c r="L680" s="6"/>
      <c r="M680" s="6"/>
      <c r="N680" s="6"/>
      <c r="O680" s="224"/>
      <c r="P680" s="6"/>
      <c r="Q680" s="6"/>
      <c r="R680" s="6"/>
      <c r="S680" s="6"/>
      <c r="T680" s="6"/>
      <c r="U680" s="6"/>
      <c r="V680" s="6"/>
      <c r="W680" s="6"/>
      <c r="X680" s="6"/>
      <c r="Y680" s="6"/>
      <c r="Z680" s="6"/>
    </row>
    <row r="681" spans="1:26" ht="14.4" hidden="1">
      <c r="A681" s="6"/>
      <c r="B681" s="6"/>
      <c r="C681" s="6"/>
      <c r="D681" s="6"/>
      <c r="E681" s="6"/>
      <c r="F681" s="6"/>
      <c r="G681" s="6"/>
      <c r="H681" s="6"/>
      <c r="I681" s="6"/>
      <c r="J681" s="224"/>
      <c r="K681" s="224"/>
      <c r="L681" s="6"/>
      <c r="M681" s="6"/>
      <c r="N681" s="6"/>
      <c r="O681" s="224"/>
      <c r="P681" s="6"/>
      <c r="Q681" s="6"/>
      <c r="R681" s="6"/>
      <c r="S681" s="6"/>
      <c r="T681" s="6"/>
      <c r="U681" s="6"/>
      <c r="V681" s="6"/>
      <c r="W681" s="6"/>
      <c r="X681" s="6"/>
      <c r="Y681" s="6"/>
      <c r="Z681" s="6"/>
    </row>
    <row r="682" spans="1:26" ht="14.4" hidden="1">
      <c r="A682" s="6"/>
      <c r="B682" s="6"/>
      <c r="C682" s="6"/>
      <c r="D682" s="6"/>
      <c r="E682" s="6"/>
      <c r="F682" s="6"/>
      <c r="G682" s="6"/>
      <c r="H682" s="6"/>
      <c r="I682" s="6"/>
      <c r="J682" s="224"/>
      <c r="K682" s="224"/>
      <c r="L682" s="6"/>
      <c r="M682" s="6"/>
      <c r="N682" s="6"/>
      <c r="O682" s="224"/>
      <c r="P682" s="6"/>
      <c r="Q682" s="6"/>
      <c r="R682" s="6"/>
      <c r="S682" s="6"/>
      <c r="T682" s="6"/>
      <c r="U682" s="6"/>
      <c r="V682" s="6"/>
      <c r="W682" s="6"/>
      <c r="X682" s="6"/>
      <c r="Y682" s="6"/>
      <c r="Z682" s="6"/>
    </row>
    <row r="683" spans="1:26" ht="14.4" hidden="1">
      <c r="A683" s="6"/>
      <c r="B683" s="6"/>
      <c r="C683" s="6"/>
      <c r="D683" s="6"/>
      <c r="E683" s="6"/>
      <c r="F683" s="6"/>
      <c r="G683" s="6"/>
      <c r="H683" s="6"/>
      <c r="I683" s="6"/>
      <c r="J683" s="224"/>
      <c r="K683" s="224"/>
      <c r="L683" s="6"/>
      <c r="M683" s="6"/>
      <c r="N683" s="6"/>
      <c r="O683" s="224"/>
      <c r="P683" s="6"/>
      <c r="Q683" s="6"/>
      <c r="R683" s="6"/>
      <c r="S683" s="6"/>
      <c r="T683" s="6"/>
      <c r="U683" s="6"/>
      <c r="V683" s="6"/>
      <c r="W683" s="6"/>
      <c r="X683" s="6"/>
      <c r="Y683" s="6"/>
      <c r="Z683" s="6"/>
    </row>
    <row r="684" spans="1:26" ht="14.4" hidden="1">
      <c r="A684" s="6"/>
      <c r="B684" s="6"/>
      <c r="C684" s="6"/>
      <c r="D684" s="6"/>
      <c r="E684" s="6"/>
      <c r="F684" s="6"/>
      <c r="G684" s="6"/>
      <c r="H684" s="6"/>
      <c r="I684" s="6"/>
      <c r="J684" s="224"/>
      <c r="K684" s="224"/>
      <c r="L684" s="6"/>
      <c r="M684" s="6"/>
      <c r="N684" s="6"/>
      <c r="O684" s="224"/>
      <c r="P684" s="6"/>
      <c r="Q684" s="6"/>
      <c r="R684" s="6"/>
      <c r="S684" s="6"/>
      <c r="T684" s="6"/>
      <c r="U684" s="6"/>
      <c r="V684" s="6"/>
      <c r="W684" s="6"/>
      <c r="X684" s="6"/>
      <c r="Y684" s="6"/>
      <c r="Z684" s="6"/>
    </row>
    <row r="685" spans="1:26" ht="14.4" hidden="1">
      <c r="A685" s="6"/>
      <c r="B685" s="6"/>
      <c r="C685" s="6"/>
      <c r="D685" s="6"/>
      <c r="E685" s="6"/>
      <c r="F685" s="6"/>
      <c r="G685" s="6"/>
      <c r="H685" s="6"/>
      <c r="I685" s="6"/>
      <c r="J685" s="224"/>
      <c r="K685" s="224"/>
      <c r="L685" s="6"/>
      <c r="M685" s="6"/>
      <c r="N685" s="6"/>
      <c r="O685" s="224"/>
      <c r="P685" s="6"/>
      <c r="Q685" s="6"/>
      <c r="R685" s="6"/>
      <c r="S685" s="6"/>
      <c r="T685" s="6"/>
      <c r="U685" s="6"/>
      <c r="V685" s="6"/>
      <c r="W685" s="6"/>
      <c r="X685" s="6"/>
      <c r="Y685" s="6"/>
      <c r="Z685" s="6"/>
    </row>
    <row r="686" spans="1:26" ht="14.4" hidden="1">
      <c r="A686" s="6"/>
      <c r="B686" s="6"/>
      <c r="C686" s="6"/>
      <c r="D686" s="6"/>
      <c r="E686" s="6"/>
      <c r="F686" s="6"/>
      <c r="G686" s="6"/>
      <c r="H686" s="6"/>
      <c r="I686" s="6"/>
      <c r="J686" s="224"/>
      <c r="K686" s="224"/>
      <c r="L686" s="6"/>
      <c r="M686" s="6"/>
      <c r="N686" s="6"/>
      <c r="O686" s="224"/>
      <c r="P686" s="6"/>
      <c r="Q686" s="6"/>
      <c r="R686" s="6"/>
      <c r="S686" s="6"/>
      <c r="T686" s="6"/>
      <c r="U686" s="6"/>
      <c r="V686" s="6"/>
      <c r="W686" s="6"/>
      <c r="X686" s="6"/>
      <c r="Y686" s="6"/>
      <c r="Z686" s="6"/>
    </row>
    <row r="687" spans="1:26" ht="14.4" hidden="1">
      <c r="A687" s="6"/>
      <c r="B687" s="6"/>
      <c r="C687" s="6"/>
      <c r="D687" s="6"/>
      <c r="E687" s="6"/>
      <c r="F687" s="6"/>
      <c r="G687" s="6"/>
      <c r="H687" s="6"/>
      <c r="I687" s="6"/>
      <c r="J687" s="224"/>
      <c r="K687" s="224"/>
      <c r="L687" s="6"/>
      <c r="M687" s="6"/>
      <c r="N687" s="6"/>
      <c r="O687" s="224"/>
      <c r="P687" s="6"/>
      <c r="Q687" s="6"/>
      <c r="R687" s="6"/>
      <c r="S687" s="6"/>
      <c r="T687" s="6"/>
      <c r="U687" s="6"/>
      <c r="V687" s="6"/>
      <c r="W687" s="6"/>
      <c r="X687" s="6"/>
      <c r="Y687" s="6"/>
      <c r="Z687" s="6"/>
    </row>
    <row r="688" spans="1:26" ht="14.4" hidden="1">
      <c r="A688" s="6"/>
      <c r="B688" s="6"/>
      <c r="C688" s="6"/>
      <c r="D688" s="6"/>
      <c r="E688" s="6"/>
      <c r="F688" s="6"/>
      <c r="G688" s="6"/>
      <c r="H688" s="6"/>
      <c r="I688" s="6"/>
      <c r="J688" s="224"/>
      <c r="K688" s="224"/>
      <c r="L688" s="6"/>
      <c r="M688" s="6"/>
      <c r="N688" s="6"/>
      <c r="O688" s="224"/>
      <c r="P688" s="6"/>
      <c r="Q688" s="6"/>
      <c r="R688" s="6"/>
      <c r="S688" s="6"/>
      <c r="T688" s="6"/>
      <c r="U688" s="6"/>
      <c r="V688" s="6"/>
      <c r="W688" s="6"/>
      <c r="X688" s="6"/>
      <c r="Y688" s="6"/>
      <c r="Z688" s="6"/>
    </row>
    <row r="689" spans="1:26" ht="14.4" hidden="1">
      <c r="A689" s="6"/>
      <c r="B689" s="6"/>
      <c r="C689" s="6"/>
      <c r="D689" s="6"/>
      <c r="E689" s="6"/>
      <c r="F689" s="6"/>
      <c r="G689" s="6"/>
      <c r="H689" s="6"/>
      <c r="I689" s="6"/>
      <c r="J689" s="224"/>
      <c r="K689" s="224"/>
      <c r="L689" s="6"/>
      <c r="M689" s="6"/>
      <c r="N689" s="6"/>
      <c r="O689" s="224"/>
      <c r="P689" s="6"/>
      <c r="Q689" s="6"/>
      <c r="R689" s="6"/>
      <c r="S689" s="6"/>
      <c r="T689" s="6"/>
      <c r="U689" s="6"/>
      <c r="V689" s="6"/>
      <c r="W689" s="6"/>
      <c r="X689" s="6"/>
      <c r="Y689" s="6"/>
      <c r="Z689" s="6"/>
    </row>
    <row r="690" spans="1:26" ht="14.4" hidden="1">
      <c r="A690" s="6"/>
      <c r="B690" s="6"/>
      <c r="C690" s="6"/>
      <c r="D690" s="6"/>
      <c r="E690" s="6"/>
      <c r="F690" s="6"/>
      <c r="G690" s="6"/>
      <c r="H690" s="6"/>
      <c r="I690" s="6"/>
      <c r="J690" s="224"/>
      <c r="K690" s="224"/>
      <c r="L690" s="6"/>
      <c r="M690" s="6"/>
      <c r="N690" s="6"/>
      <c r="O690" s="224"/>
      <c r="P690" s="6"/>
      <c r="Q690" s="6"/>
      <c r="R690" s="6"/>
      <c r="S690" s="6"/>
      <c r="T690" s="6"/>
      <c r="U690" s="6"/>
      <c r="V690" s="6"/>
      <c r="W690" s="6"/>
      <c r="X690" s="6"/>
      <c r="Y690" s="6"/>
      <c r="Z690" s="6"/>
    </row>
    <row r="691" spans="1:26" ht="14.4" hidden="1">
      <c r="A691" s="6"/>
      <c r="B691" s="6"/>
      <c r="C691" s="6"/>
      <c r="D691" s="6"/>
      <c r="E691" s="6"/>
      <c r="F691" s="6"/>
      <c r="G691" s="6"/>
      <c r="H691" s="6"/>
      <c r="I691" s="6"/>
      <c r="J691" s="224"/>
      <c r="K691" s="224"/>
      <c r="L691" s="6"/>
      <c r="M691" s="6"/>
      <c r="N691" s="6"/>
      <c r="O691" s="224"/>
      <c r="P691" s="6"/>
      <c r="Q691" s="6"/>
      <c r="R691" s="6"/>
      <c r="S691" s="6"/>
      <c r="T691" s="6"/>
      <c r="U691" s="6"/>
      <c r="V691" s="6"/>
      <c r="W691" s="6"/>
      <c r="X691" s="6"/>
      <c r="Y691" s="6"/>
      <c r="Z691" s="6"/>
    </row>
    <row r="692" spans="1:26" ht="14.4" hidden="1">
      <c r="A692" s="6"/>
      <c r="B692" s="6"/>
      <c r="C692" s="6"/>
      <c r="D692" s="6"/>
      <c r="E692" s="6"/>
      <c r="F692" s="6"/>
      <c r="G692" s="6"/>
      <c r="H692" s="6"/>
      <c r="I692" s="6"/>
      <c r="J692" s="224"/>
      <c r="K692" s="224"/>
      <c r="L692" s="6"/>
      <c r="M692" s="6"/>
      <c r="N692" s="6"/>
      <c r="O692" s="224"/>
      <c r="P692" s="6"/>
      <c r="Q692" s="6"/>
      <c r="R692" s="6"/>
      <c r="S692" s="6"/>
      <c r="T692" s="6"/>
      <c r="U692" s="6"/>
      <c r="V692" s="6"/>
      <c r="W692" s="6"/>
      <c r="X692" s="6"/>
      <c r="Y692" s="6"/>
      <c r="Z692" s="6"/>
    </row>
    <row r="693" spans="1:26" ht="14.4" hidden="1">
      <c r="A693" s="6"/>
      <c r="B693" s="6"/>
      <c r="C693" s="6"/>
      <c r="D693" s="6"/>
      <c r="E693" s="6"/>
      <c r="F693" s="6"/>
      <c r="G693" s="6"/>
      <c r="H693" s="6"/>
      <c r="I693" s="6"/>
      <c r="J693" s="224"/>
      <c r="K693" s="224"/>
      <c r="L693" s="6"/>
      <c r="M693" s="6"/>
      <c r="N693" s="6"/>
      <c r="O693" s="224"/>
      <c r="P693" s="6"/>
      <c r="Q693" s="6"/>
      <c r="R693" s="6"/>
      <c r="S693" s="6"/>
      <c r="T693" s="6"/>
      <c r="U693" s="6"/>
      <c r="V693" s="6"/>
      <c r="W693" s="6"/>
      <c r="X693" s="6"/>
      <c r="Y693" s="6"/>
      <c r="Z693" s="6"/>
    </row>
    <row r="694" spans="1:26" ht="14.4" hidden="1">
      <c r="A694" s="6"/>
      <c r="B694" s="6"/>
      <c r="C694" s="6"/>
      <c r="D694" s="6"/>
      <c r="E694" s="6"/>
      <c r="F694" s="6"/>
      <c r="G694" s="6"/>
      <c r="H694" s="6"/>
      <c r="I694" s="6"/>
      <c r="J694" s="224"/>
      <c r="K694" s="224"/>
      <c r="L694" s="6"/>
      <c r="M694" s="6"/>
      <c r="N694" s="6"/>
      <c r="O694" s="224"/>
      <c r="P694" s="6"/>
      <c r="Q694" s="6"/>
      <c r="R694" s="6"/>
      <c r="S694" s="6"/>
      <c r="T694" s="6"/>
      <c r="U694" s="6"/>
      <c r="V694" s="6"/>
      <c r="W694" s="6"/>
      <c r="X694" s="6"/>
      <c r="Y694" s="6"/>
      <c r="Z694" s="6"/>
    </row>
    <row r="695" spans="1:26" ht="14.4" hidden="1">
      <c r="A695" s="6"/>
      <c r="B695" s="6"/>
      <c r="C695" s="6"/>
      <c r="D695" s="6"/>
      <c r="E695" s="6"/>
      <c r="F695" s="6"/>
      <c r="G695" s="6"/>
      <c r="H695" s="6"/>
      <c r="I695" s="6"/>
      <c r="J695" s="224"/>
      <c r="K695" s="224"/>
      <c r="L695" s="6"/>
      <c r="M695" s="6"/>
      <c r="N695" s="6"/>
      <c r="O695" s="224"/>
      <c r="P695" s="6"/>
      <c r="Q695" s="6"/>
      <c r="R695" s="6"/>
      <c r="S695" s="6"/>
      <c r="T695" s="6"/>
      <c r="U695" s="6"/>
      <c r="V695" s="6"/>
      <c r="W695" s="6"/>
      <c r="X695" s="6"/>
      <c r="Y695" s="6"/>
      <c r="Z695" s="6"/>
    </row>
    <row r="696" spans="1:26" ht="14.4" hidden="1">
      <c r="A696" s="6"/>
      <c r="B696" s="6"/>
      <c r="C696" s="6"/>
      <c r="D696" s="6"/>
      <c r="E696" s="6"/>
      <c r="F696" s="6"/>
      <c r="G696" s="6"/>
      <c r="H696" s="6"/>
      <c r="I696" s="6"/>
      <c r="J696" s="224"/>
      <c r="K696" s="224"/>
      <c r="L696" s="6"/>
      <c r="M696" s="6"/>
      <c r="N696" s="6"/>
      <c r="O696" s="224"/>
      <c r="P696" s="6"/>
      <c r="Q696" s="6"/>
      <c r="R696" s="6"/>
      <c r="S696" s="6"/>
      <c r="T696" s="6"/>
      <c r="U696" s="6"/>
      <c r="V696" s="6"/>
      <c r="W696" s="6"/>
      <c r="X696" s="6"/>
      <c r="Y696" s="6"/>
      <c r="Z696" s="6"/>
    </row>
    <row r="697" spans="1:26" ht="14.4" hidden="1">
      <c r="A697" s="6"/>
      <c r="B697" s="6"/>
      <c r="C697" s="6"/>
      <c r="D697" s="6"/>
      <c r="E697" s="6"/>
      <c r="F697" s="6"/>
      <c r="G697" s="6"/>
      <c r="H697" s="6"/>
      <c r="I697" s="6"/>
      <c r="J697" s="224"/>
      <c r="K697" s="224"/>
      <c r="L697" s="6"/>
      <c r="M697" s="6"/>
      <c r="N697" s="6"/>
      <c r="O697" s="224"/>
      <c r="P697" s="6"/>
      <c r="Q697" s="6"/>
      <c r="R697" s="6"/>
      <c r="S697" s="6"/>
      <c r="T697" s="6"/>
      <c r="U697" s="6"/>
      <c r="V697" s="6"/>
      <c r="W697" s="6"/>
      <c r="X697" s="6"/>
      <c r="Y697" s="6"/>
      <c r="Z697" s="6"/>
    </row>
    <row r="698" spans="1:26" ht="14.4" hidden="1">
      <c r="A698" s="6"/>
      <c r="B698" s="6"/>
      <c r="C698" s="6"/>
      <c r="D698" s="6"/>
      <c r="E698" s="6"/>
      <c r="F698" s="6"/>
      <c r="G698" s="6"/>
      <c r="H698" s="6"/>
      <c r="I698" s="6"/>
      <c r="J698" s="224"/>
      <c r="K698" s="224"/>
      <c r="L698" s="6"/>
      <c r="M698" s="6"/>
      <c r="N698" s="6"/>
      <c r="O698" s="224"/>
      <c r="P698" s="6"/>
      <c r="Q698" s="6"/>
      <c r="R698" s="6"/>
      <c r="S698" s="6"/>
      <c r="T698" s="6"/>
      <c r="U698" s="6"/>
      <c r="V698" s="6"/>
      <c r="W698" s="6"/>
      <c r="X698" s="6"/>
      <c r="Y698" s="6"/>
      <c r="Z698" s="6"/>
    </row>
    <row r="699" spans="1:26" ht="14.4" hidden="1">
      <c r="A699" s="6"/>
      <c r="B699" s="6"/>
      <c r="C699" s="6"/>
      <c r="D699" s="6"/>
      <c r="E699" s="6"/>
      <c r="F699" s="6"/>
      <c r="G699" s="6"/>
      <c r="H699" s="6"/>
      <c r="I699" s="6"/>
      <c r="J699" s="224"/>
      <c r="K699" s="224"/>
      <c r="L699" s="6"/>
      <c r="M699" s="6"/>
      <c r="N699" s="6"/>
      <c r="O699" s="224"/>
      <c r="P699" s="6"/>
      <c r="Q699" s="6"/>
      <c r="R699" s="6"/>
      <c r="S699" s="6"/>
      <c r="T699" s="6"/>
      <c r="U699" s="6"/>
      <c r="V699" s="6"/>
      <c r="W699" s="6"/>
      <c r="X699" s="6"/>
      <c r="Y699" s="6"/>
      <c r="Z699" s="6"/>
    </row>
    <row r="700" spans="1:26" ht="14.4" hidden="1">
      <c r="A700" s="6"/>
      <c r="B700" s="6"/>
      <c r="C700" s="6"/>
      <c r="D700" s="6"/>
      <c r="E700" s="6"/>
      <c r="F700" s="6"/>
      <c r="G700" s="6"/>
      <c r="H700" s="6"/>
      <c r="I700" s="6"/>
      <c r="J700" s="224"/>
      <c r="K700" s="224"/>
      <c r="L700" s="6"/>
      <c r="M700" s="6"/>
      <c r="N700" s="6"/>
      <c r="O700" s="224"/>
      <c r="P700" s="6"/>
      <c r="Q700" s="6"/>
      <c r="R700" s="6"/>
      <c r="S700" s="6"/>
      <c r="T700" s="6"/>
      <c r="U700" s="6"/>
      <c r="V700" s="6"/>
      <c r="W700" s="6"/>
      <c r="X700" s="6"/>
      <c r="Y700" s="6"/>
      <c r="Z700" s="6"/>
    </row>
    <row r="701" spans="1:26" ht="14.4" hidden="1">
      <c r="A701" s="6"/>
      <c r="B701" s="6"/>
      <c r="C701" s="6"/>
      <c r="D701" s="6"/>
      <c r="E701" s="6"/>
      <c r="F701" s="6"/>
      <c r="G701" s="6"/>
      <c r="H701" s="6"/>
      <c r="I701" s="6"/>
      <c r="J701" s="224"/>
      <c r="K701" s="224"/>
      <c r="L701" s="6"/>
      <c r="M701" s="6"/>
      <c r="N701" s="6"/>
      <c r="O701" s="224"/>
      <c r="P701" s="6"/>
      <c r="Q701" s="6"/>
      <c r="R701" s="6"/>
      <c r="S701" s="6"/>
      <c r="T701" s="6"/>
      <c r="U701" s="6"/>
      <c r="V701" s="6"/>
      <c r="W701" s="6"/>
      <c r="X701" s="6"/>
      <c r="Y701" s="6"/>
      <c r="Z701" s="6"/>
    </row>
    <row r="702" spans="1:26" ht="14.4" hidden="1">
      <c r="A702" s="6"/>
      <c r="B702" s="6"/>
      <c r="C702" s="6"/>
      <c r="D702" s="6"/>
      <c r="E702" s="6"/>
      <c r="F702" s="6"/>
      <c r="G702" s="6"/>
      <c r="H702" s="6"/>
      <c r="I702" s="6"/>
      <c r="J702" s="224"/>
      <c r="K702" s="224"/>
      <c r="L702" s="6"/>
      <c r="M702" s="6"/>
      <c r="N702" s="6"/>
      <c r="O702" s="224"/>
      <c r="P702" s="6"/>
      <c r="Q702" s="6"/>
      <c r="R702" s="6"/>
      <c r="S702" s="6"/>
      <c r="T702" s="6"/>
      <c r="U702" s="6"/>
      <c r="V702" s="6"/>
      <c r="W702" s="6"/>
      <c r="X702" s="6"/>
      <c r="Y702" s="6"/>
      <c r="Z702" s="6"/>
    </row>
    <row r="703" spans="1:26" ht="14.4" hidden="1">
      <c r="A703" s="6"/>
      <c r="B703" s="6"/>
      <c r="C703" s="6"/>
      <c r="D703" s="6"/>
      <c r="E703" s="6"/>
      <c r="F703" s="6"/>
      <c r="G703" s="6"/>
      <c r="H703" s="6"/>
      <c r="I703" s="6"/>
      <c r="J703" s="224"/>
      <c r="K703" s="224"/>
      <c r="L703" s="6"/>
      <c r="M703" s="6"/>
      <c r="N703" s="6"/>
      <c r="O703" s="224"/>
      <c r="P703" s="6"/>
      <c r="Q703" s="6"/>
      <c r="R703" s="6"/>
      <c r="S703" s="6"/>
      <c r="T703" s="6"/>
      <c r="U703" s="6"/>
      <c r="V703" s="6"/>
      <c r="W703" s="6"/>
      <c r="X703" s="6"/>
      <c r="Y703" s="6"/>
      <c r="Z703" s="6"/>
    </row>
    <row r="704" spans="1:26" ht="14.4" hidden="1">
      <c r="A704" s="6"/>
      <c r="B704" s="6"/>
      <c r="C704" s="6"/>
      <c r="D704" s="6"/>
      <c r="E704" s="6"/>
      <c r="F704" s="6"/>
      <c r="G704" s="6"/>
      <c r="H704" s="6"/>
      <c r="I704" s="6"/>
      <c r="J704" s="224"/>
      <c r="K704" s="224"/>
      <c r="L704" s="6"/>
      <c r="M704" s="6"/>
      <c r="N704" s="6"/>
      <c r="O704" s="224"/>
      <c r="P704" s="6"/>
      <c r="Q704" s="6"/>
      <c r="R704" s="6"/>
      <c r="S704" s="6"/>
      <c r="T704" s="6"/>
      <c r="U704" s="6"/>
      <c r="V704" s="6"/>
      <c r="W704" s="6"/>
      <c r="X704" s="6"/>
      <c r="Y704" s="6"/>
      <c r="Z704" s="6"/>
    </row>
    <row r="705" spans="1:26" ht="14.4" hidden="1">
      <c r="A705" s="6"/>
      <c r="B705" s="6"/>
      <c r="C705" s="6"/>
      <c r="D705" s="6"/>
      <c r="E705" s="6"/>
      <c r="F705" s="6"/>
      <c r="G705" s="6"/>
      <c r="H705" s="6"/>
      <c r="I705" s="6"/>
      <c r="J705" s="224"/>
      <c r="K705" s="224"/>
      <c r="L705" s="6"/>
      <c r="M705" s="6"/>
      <c r="N705" s="6"/>
      <c r="O705" s="224"/>
      <c r="P705" s="6"/>
      <c r="Q705" s="6"/>
      <c r="R705" s="6"/>
      <c r="S705" s="6"/>
      <c r="T705" s="6"/>
      <c r="U705" s="6"/>
      <c r="V705" s="6"/>
      <c r="W705" s="6"/>
      <c r="X705" s="6"/>
      <c r="Y705" s="6"/>
      <c r="Z705" s="6"/>
    </row>
    <row r="706" spans="1:26" ht="14.4" hidden="1">
      <c r="A706" s="6"/>
      <c r="B706" s="6"/>
      <c r="C706" s="6"/>
      <c r="D706" s="6"/>
      <c r="E706" s="6"/>
      <c r="F706" s="6"/>
      <c r="G706" s="6"/>
      <c r="H706" s="6"/>
      <c r="I706" s="6"/>
      <c r="J706" s="224"/>
      <c r="K706" s="224"/>
      <c r="L706" s="6"/>
      <c r="M706" s="6"/>
      <c r="N706" s="6"/>
      <c r="O706" s="224"/>
      <c r="P706" s="6"/>
      <c r="Q706" s="6"/>
      <c r="R706" s="6"/>
      <c r="S706" s="6"/>
      <c r="T706" s="6"/>
      <c r="U706" s="6"/>
      <c r="V706" s="6"/>
      <c r="W706" s="6"/>
      <c r="X706" s="6"/>
      <c r="Y706" s="6"/>
      <c r="Z706" s="6"/>
    </row>
    <row r="707" spans="1:26" ht="14.4" hidden="1">
      <c r="A707" s="6"/>
      <c r="B707" s="6"/>
      <c r="C707" s="6"/>
      <c r="D707" s="6"/>
      <c r="E707" s="6"/>
      <c r="F707" s="6"/>
      <c r="G707" s="6"/>
      <c r="H707" s="6"/>
      <c r="I707" s="6"/>
      <c r="J707" s="224"/>
      <c r="K707" s="224"/>
      <c r="L707" s="6"/>
      <c r="M707" s="6"/>
      <c r="N707" s="6"/>
      <c r="O707" s="224"/>
      <c r="P707" s="6"/>
      <c r="Q707" s="6"/>
      <c r="R707" s="6"/>
      <c r="S707" s="6"/>
      <c r="T707" s="6"/>
      <c r="U707" s="6"/>
      <c r="V707" s="6"/>
      <c r="W707" s="6"/>
      <c r="X707" s="6"/>
      <c r="Y707" s="6"/>
      <c r="Z707" s="6"/>
    </row>
    <row r="708" spans="1:26" ht="14.4" hidden="1">
      <c r="A708" s="6"/>
      <c r="B708" s="6"/>
      <c r="C708" s="6"/>
      <c r="D708" s="6"/>
      <c r="E708" s="6"/>
      <c r="F708" s="6"/>
      <c r="G708" s="6"/>
      <c r="H708" s="6"/>
      <c r="I708" s="6"/>
      <c r="J708" s="224"/>
      <c r="K708" s="224"/>
      <c r="L708" s="6"/>
      <c r="M708" s="6"/>
      <c r="N708" s="6"/>
      <c r="O708" s="224"/>
      <c r="P708" s="6"/>
      <c r="Q708" s="6"/>
      <c r="R708" s="6"/>
      <c r="S708" s="6"/>
      <c r="T708" s="6"/>
      <c r="U708" s="6"/>
      <c r="V708" s="6"/>
      <c r="W708" s="6"/>
      <c r="X708" s="6"/>
      <c r="Y708" s="6"/>
      <c r="Z708" s="6"/>
    </row>
    <row r="709" spans="1:26" ht="14.4" hidden="1">
      <c r="A709" s="6"/>
      <c r="B709" s="6"/>
      <c r="C709" s="6"/>
      <c r="D709" s="6"/>
      <c r="E709" s="6"/>
      <c r="F709" s="6"/>
      <c r="G709" s="6"/>
      <c r="H709" s="6"/>
      <c r="I709" s="6"/>
      <c r="J709" s="224"/>
      <c r="K709" s="224"/>
      <c r="L709" s="6"/>
      <c r="M709" s="6"/>
      <c r="N709" s="6"/>
      <c r="O709" s="224"/>
      <c r="P709" s="6"/>
      <c r="Q709" s="6"/>
      <c r="R709" s="6"/>
      <c r="S709" s="6"/>
      <c r="T709" s="6"/>
      <c r="U709" s="6"/>
      <c r="V709" s="6"/>
      <c r="W709" s="6"/>
      <c r="X709" s="6"/>
      <c r="Y709" s="6"/>
      <c r="Z709" s="6"/>
    </row>
    <row r="710" spans="1:26" ht="14.4" hidden="1">
      <c r="A710" s="6"/>
      <c r="B710" s="6"/>
      <c r="C710" s="6"/>
      <c r="D710" s="6"/>
      <c r="E710" s="6"/>
      <c r="F710" s="6"/>
      <c r="G710" s="6"/>
      <c r="H710" s="6"/>
      <c r="I710" s="6"/>
      <c r="J710" s="224"/>
      <c r="K710" s="224"/>
      <c r="L710" s="6"/>
      <c r="M710" s="6"/>
      <c r="N710" s="6"/>
      <c r="O710" s="224"/>
      <c r="P710" s="6"/>
      <c r="Q710" s="6"/>
      <c r="R710" s="6"/>
      <c r="S710" s="6"/>
      <c r="T710" s="6"/>
      <c r="U710" s="6"/>
      <c r="V710" s="6"/>
      <c r="W710" s="6"/>
      <c r="X710" s="6"/>
      <c r="Y710" s="6"/>
      <c r="Z710" s="6"/>
    </row>
    <row r="711" spans="1:26" ht="14.4" hidden="1">
      <c r="A711" s="6"/>
      <c r="B711" s="6"/>
      <c r="C711" s="6"/>
      <c r="D711" s="6"/>
      <c r="E711" s="6"/>
      <c r="F711" s="6"/>
      <c r="G711" s="6"/>
      <c r="H711" s="6"/>
      <c r="I711" s="6"/>
      <c r="J711" s="224"/>
      <c r="K711" s="224"/>
      <c r="L711" s="6"/>
      <c r="M711" s="6"/>
      <c r="N711" s="6"/>
      <c r="O711" s="224"/>
      <c r="P711" s="6"/>
      <c r="Q711" s="6"/>
      <c r="R711" s="6"/>
      <c r="S711" s="6"/>
      <c r="T711" s="6"/>
      <c r="U711" s="6"/>
      <c r="V711" s="6"/>
      <c r="W711" s="6"/>
      <c r="X711" s="6"/>
      <c r="Y711" s="6"/>
      <c r="Z711" s="6"/>
    </row>
    <row r="712" spans="1:26" ht="14.4" hidden="1">
      <c r="A712" s="6"/>
      <c r="B712" s="6"/>
      <c r="C712" s="6"/>
      <c r="D712" s="6"/>
      <c r="E712" s="6"/>
      <c r="F712" s="6"/>
      <c r="G712" s="6"/>
      <c r="H712" s="6"/>
      <c r="I712" s="6"/>
      <c r="J712" s="224"/>
      <c r="K712" s="224"/>
      <c r="L712" s="6"/>
      <c r="M712" s="6"/>
      <c r="N712" s="6"/>
      <c r="O712" s="224"/>
      <c r="P712" s="6"/>
      <c r="Q712" s="6"/>
      <c r="R712" s="6"/>
      <c r="S712" s="6"/>
      <c r="T712" s="6"/>
      <c r="U712" s="6"/>
      <c r="V712" s="6"/>
      <c r="W712" s="6"/>
      <c r="X712" s="6"/>
      <c r="Y712" s="6"/>
      <c r="Z712" s="6"/>
    </row>
    <row r="713" spans="1:26" ht="14.4" hidden="1">
      <c r="A713" s="6"/>
      <c r="B713" s="6"/>
      <c r="C713" s="6"/>
      <c r="D713" s="6"/>
      <c r="E713" s="6"/>
      <c r="F713" s="6"/>
      <c r="G713" s="6"/>
      <c r="H713" s="6"/>
      <c r="I713" s="6"/>
      <c r="J713" s="224"/>
      <c r="K713" s="224"/>
      <c r="L713" s="6"/>
      <c r="M713" s="6"/>
      <c r="N713" s="6"/>
      <c r="O713" s="224"/>
      <c r="P713" s="6"/>
      <c r="Q713" s="6"/>
      <c r="R713" s="6"/>
      <c r="S713" s="6"/>
      <c r="T713" s="6"/>
      <c r="U713" s="6"/>
      <c r="V713" s="6"/>
      <c r="W713" s="6"/>
      <c r="X713" s="6"/>
      <c r="Y713" s="6"/>
      <c r="Z713" s="6"/>
    </row>
    <row r="714" spans="1:26" ht="14.4" hidden="1">
      <c r="A714" s="6"/>
      <c r="B714" s="6"/>
      <c r="C714" s="6"/>
      <c r="D714" s="6"/>
      <c r="E714" s="6"/>
      <c r="F714" s="6"/>
      <c r="G714" s="6"/>
      <c r="H714" s="6"/>
      <c r="I714" s="6"/>
      <c r="J714" s="224"/>
      <c r="K714" s="224"/>
      <c r="L714" s="6"/>
      <c r="M714" s="6"/>
      <c r="N714" s="6"/>
      <c r="O714" s="224"/>
      <c r="P714" s="6"/>
      <c r="Q714" s="6"/>
      <c r="R714" s="6"/>
      <c r="S714" s="6"/>
      <c r="T714" s="6"/>
      <c r="U714" s="6"/>
      <c r="V714" s="6"/>
      <c r="W714" s="6"/>
      <c r="X714" s="6"/>
      <c r="Y714" s="6"/>
      <c r="Z714" s="6"/>
    </row>
    <row r="715" spans="1:26" ht="14.4" hidden="1">
      <c r="A715" s="6"/>
      <c r="B715" s="6"/>
      <c r="C715" s="6"/>
      <c r="D715" s="6"/>
      <c r="E715" s="6"/>
      <c r="F715" s="6"/>
      <c r="G715" s="6"/>
      <c r="H715" s="6"/>
      <c r="I715" s="6"/>
      <c r="J715" s="224"/>
      <c r="K715" s="224"/>
      <c r="L715" s="6"/>
      <c r="M715" s="6"/>
      <c r="N715" s="6"/>
      <c r="O715" s="224"/>
      <c r="P715" s="6"/>
      <c r="Q715" s="6"/>
      <c r="R715" s="6"/>
      <c r="S715" s="6"/>
      <c r="T715" s="6"/>
      <c r="U715" s="6"/>
      <c r="V715" s="6"/>
      <c r="W715" s="6"/>
      <c r="X715" s="6"/>
      <c r="Y715" s="6"/>
      <c r="Z715" s="6"/>
    </row>
    <row r="716" spans="1:26" ht="14.4" hidden="1">
      <c r="A716" s="6"/>
      <c r="B716" s="6"/>
      <c r="C716" s="6"/>
      <c r="D716" s="6"/>
      <c r="E716" s="6"/>
      <c r="F716" s="6"/>
      <c r="G716" s="6"/>
      <c r="H716" s="6"/>
      <c r="I716" s="6"/>
      <c r="J716" s="224"/>
      <c r="K716" s="224"/>
      <c r="L716" s="6"/>
      <c r="M716" s="6"/>
      <c r="N716" s="6"/>
      <c r="O716" s="224"/>
      <c r="P716" s="6"/>
      <c r="Q716" s="6"/>
      <c r="R716" s="6"/>
      <c r="S716" s="6"/>
      <c r="T716" s="6"/>
      <c r="U716" s="6"/>
      <c r="V716" s="6"/>
      <c r="W716" s="6"/>
      <c r="X716" s="6"/>
      <c r="Y716" s="6"/>
      <c r="Z716" s="6"/>
    </row>
    <row r="717" spans="1:26" ht="14.4" hidden="1">
      <c r="A717" s="6"/>
      <c r="B717" s="6"/>
      <c r="C717" s="6"/>
      <c r="D717" s="6"/>
      <c r="E717" s="6"/>
      <c r="F717" s="6"/>
      <c r="G717" s="6"/>
      <c r="H717" s="6"/>
      <c r="I717" s="6"/>
      <c r="J717" s="224"/>
      <c r="K717" s="224"/>
      <c r="L717" s="6"/>
      <c r="M717" s="6"/>
      <c r="N717" s="6"/>
      <c r="O717" s="224"/>
      <c r="P717" s="6"/>
      <c r="Q717" s="6"/>
      <c r="R717" s="6"/>
      <c r="S717" s="6"/>
      <c r="T717" s="6"/>
      <c r="U717" s="6"/>
      <c r="V717" s="6"/>
      <c r="W717" s="6"/>
      <c r="X717" s="6"/>
      <c r="Y717" s="6"/>
      <c r="Z717" s="6"/>
    </row>
    <row r="718" spans="1:26" ht="14.4" hidden="1">
      <c r="A718" s="6"/>
      <c r="B718" s="6"/>
      <c r="C718" s="6"/>
      <c r="D718" s="6"/>
      <c r="E718" s="6"/>
      <c r="F718" s="6"/>
      <c r="G718" s="6"/>
      <c r="H718" s="6"/>
      <c r="I718" s="6"/>
      <c r="J718" s="224"/>
      <c r="K718" s="224"/>
      <c r="L718" s="6"/>
      <c r="M718" s="6"/>
      <c r="N718" s="6"/>
      <c r="O718" s="224"/>
      <c r="P718" s="6"/>
      <c r="Q718" s="6"/>
      <c r="R718" s="6"/>
      <c r="S718" s="6"/>
      <c r="T718" s="6"/>
      <c r="U718" s="6"/>
      <c r="V718" s="6"/>
      <c r="W718" s="6"/>
      <c r="X718" s="6"/>
      <c r="Y718" s="6"/>
      <c r="Z718" s="6"/>
    </row>
    <row r="719" spans="1:26" ht="14.4" hidden="1">
      <c r="A719" s="6"/>
      <c r="B719" s="6"/>
      <c r="C719" s="6"/>
      <c r="D719" s="6"/>
      <c r="E719" s="6"/>
      <c r="F719" s="6"/>
      <c r="G719" s="6"/>
      <c r="H719" s="6"/>
      <c r="I719" s="6"/>
      <c r="J719" s="224"/>
      <c r="K719" s="224"/>
      <c r="L719" s="6"/>
      <c r="M719" s="6"/>
      <c r="N719" s="6"/>
      <c r="O719" s="224"/>
      <c r="P719" s="6"/>
      <c r="Q719" s="6"/>
      <c r="R719" s="6"/>
      <c r="S719" s="6"/>
      <c r="T719" s="6"/>
      <c r="U719" s="6"/>
      <c r="V719" s="6"/>
      <c r="W719" s="6"/>
      <c r="X719" s="6"/>
      <c r="Y719" s="6"/>
      <c r="Z719" s="6"/>
    </row>
    <row r="720" spans="1:26" ht="14.4" hidden="1">
      <c r="A720" s="6"/>
      <c r="B720" s="6"/>
      <c r="C720" s="6"/>
      <c r="D720" s="6"/>
      <c r="E720" s="6"/>
      <c r="F720" s="6"/>
      <c r="G720" s="6"/>
      <c r="H720" s="6"/>
      <c r="I720" s="6"/>
      <c r="J720" s="224"/>
      <c r="K720" s="224"/>
      <c r="L720" s="6"/>
      <c r="M720" s="6"/>
      <c r="N720" s="6"/>
      <c r="O720" s="224"/>
      <c r="P720" s="6"/>
      <c r="Q720" s="6"/>
      <c r="R720" s="6"/>
      <c r="S720" s="6"/>
      <c r="T720" s="6"/>
      <c r="U720" s="6"/>
      <c r="V720" s="6"/>
      <c r="W720" s="6"/>
      <c r="X720" s="6"/>
      <c r="Y720" s="6"/>
      <c r="Z720" s="6"/>
    </row>
    <row r="721" spans="1:26" ht="14.4" hidden="1">
      <c r="A721" s="6"/>
      <c r="B721" s="6"/>
      <c r="C721" s="6"/>
      <c r="D721" s="6"/>
      <c r="E721" s="6"/>
      <c r="F721" s="6"/>
      <c r="G721" s="6"/>
      <c r="H721" s="6"/>
      <c r="I721" s="6"/>
      <c r="J721" s="224"/>
      <c r="K721" s="224"/>
      <c r="L721" s="6"/>
      <c r="M721" s="6"/>
      <c r="N721" s="6"/>
      <c r="O721" s="224"/>
      <c r="P721" s="6"/>
      <c r="Q721" s="6"/>
      <c r="R721" s="6"/>
      <c r="S721" s="6"/>
      <c r="T721" s="6"/>
      <c r="U721" s="6"/>
      <c r="V721" s="6"/>
      <c r="W721" s="6"/>
      <c r="X721" s="6"/>
      <c r="Y721" s="6"/>
      <c r="Z721" s="6"/>
    </row>
    <row r="722" spans="1:26" ht="14.4" hidden="1">
      <c r="A722" s="6"/>
      <c r="B722" s="6"/>
      <c r="C722" s="6"/>
      <c r="D722" s="6"/>
      <c r="E722" s="6"/>
      <c r="F722" s="6"/>
      <c r="G722" s="6"/>
      <c r="H722" s="6"/>
      <c r="I722" s="6"/>
      <c r="J722" s="224"/>
      <c r="K722" s="224"/>
      <c r="L722" s="6"/>
      <c r="M722" s="6"/>
      <c r="N722" s="6"/>
      <c r="O722" s="224"/>
      <c r="P722" s="6"/>
      <c r="Q722" s="6"/>
      <c r="R722" s="6"/>
      <c r="S722" s="6"/>
      <c r="T722" s="6"/>
      <c r="U722" s="6"/>
      <c r="V722" s="6"/>
      <c r="W722" s="6"/>
      <c r="X722" s="6"/>
      <c r="Y722" s="6"/>
      <c r="Z722" s="6"/>
    </row>
    <row r="723" spans="1:26" ht="14.4" hidden="1">
      <c r="A723" s="6"/>
      <c r="B723" s="6"/>
      <c r="C723" s="6"/>
      <c r="D723" s="6"/>
      <c r="E723" s="6"/>
      <c r="F723" s="6"/>
      <c r="G723" s="6"/>
      <c r="H723" s="6"/>
      <c r="I723" s="6"/>
      <c r="J723" s="224"/>
      <c r="K723" s="224"/>
      <c r="L723" s="6"/>
      <c r="M723" s="6"/>
      <c r="N723" s="6"/>
      <c r="O723" s="224"/>
      <c r="P723" s="6"/>
      <c r="Q723" s="6"/>
      <c r="R723" s="6"/>
      <c r="S723" s="6"/>
      <c r="T723" s="6"/>
      <c r="U723" s="6"/>
      <c r="V723" s="6"/>
      <c r="W723" s="6"/>
      <c r="X723" s="6"/>
      <c r="Y723" s="6"/>
      <c r="Z723" s="6"/>
    </row>
    <row r="724" spans="1:26" ht="14.4" hidden="1">
      <c r="A724" s="6"/>
      <c r="B724" s="6"/>
      <c r="C724" s="6"/>
      <c r="D724" s="6"/>
      <c r="E724" s="6"/>
      <c r="F724" s="6"/>
      <c r="G724" s="6"/>
      <c r="H724" s="6"/>
      <c r="I724" s="6"/>
      <c r="J724" s="224"/>
      <c r="K724" s="224"/>
      <c r="L724" s="6"/>
      <c r="M724" s="6"/>
      <c r="N724" s="6"/>
      <c r="O724" s="224"/>
      <c r="P724" s="6"/>
      <c r="Q724" s="6"/>
      <c r="R724" s="6"/>
      <c r="S724" s="6"/>
      <c r="T724" s="6"/>
      <c r="U724" s="6"/>
      <c r="V724" s="6"/>
      <c r="W724" s="6"/>
      <c r="X724" s="6"/>
      <c r="Y724" s="6"/>
      <c r="Z724" s="6"/>
    </row>
    <row r="725" spans="1:26" ht="14.4" hidden="1">
      <c r="A725" s="6"/>
      <c r="B725" s="6"/>
      <c r="C725" s="6"/>
      <c r="D725" s="6"/>
      <c r="E725" s="6"/>
      <c r="F725" s="6"/>
      <c r="G725" s="6"/>
      <c r="H725" s="6"/>
      <c r="I725" s="6"/>
      <c r="J725" s="224"/>
      <c r="K725" s="224"/>
      <c r="L725" s="6"/>
      <c r="M725" s="6"/>
      <c r="N725" s="6"/>
      <c r="O725" s="224"/>
      <c r="P725" s="6"/>
      <c r="Q725" s="6"/>
      <c r="R725" s="6"/>
      <c r="S725" s="6"/>
      <c r="T725" s="6"/>
      <c r="U725" s="6"/>
      <c r="V725" s="6"/>
      <c r="W725" s="6"/>
      <c r="X725" s="6"/>
      <c r="Y725" s="6"/>
      <c r="Z725" s="6"/>
    </row>
    <row r="726" spans="1:26" ht="14.4" hidden="1">
      <c r="A726" s="6"/>
      <c r="B726" s="6"/>
      <c r="C726" s="6"/>
      <c r="D726" s="6"/>
      <c r="E726" s="6"/>
      <c r="F726" s="6"/>
      <c r="G726" s="6"/>
      <c r="H726" s="6"/>
      <c r="I726" s="6"/>
      <c r="J726" s="224"/>
      <c r="K726" s="224"/>
      <c r="L726" s="6"/>
      <c r="M726" s="6"/>
      <c r="N726" s="6"/>
      <c r="O726" s="224"/>
      <c r="P726" s="6"/>
      <c r="Q726" s="6"/>
      <c r="R726" s="6"/>
      <c r="S726" s="6"/>
      <c r="T726" s="6"/>
      <c r="U726" s="6"/>
      <c r="V726" s="6"/>
      <c r="W726" s="6"/>
      <c r="X726" s="6"/>
      <c r="Y726" s="6"/>
      <c r="Z726" s="6"/>
    </row>
    <row r="727" spans="1:26" ht="14.4" hidden="1">
      <c r="A727" s="6"/>
      <c r="B727" s="6"/>
      <c r="C727" s="6"/>
      <c r="D727" s="6"/>
      <c r="E727" s="6"/>
      <c r="F727" s="6"/>
      <c r="G727" s="6"/>
      <c r="H727" s="6"/>
      <c r="I727" s="6"/>
      <c r="J727" s="224"/>
      <c r="K727" s="224"/>
      <c r="L727" s="6"/>
      <c r="M727" s="6"/>
      <c r="N727" s="6"/>
      <c r="O727" s="224"/>
      <c r="P727" s="6"/>
      <c r="Q727" s="6"/>
      <c r="R727" s="6"/>
      <c r="S727" s="6"/>
      <c r="T727" s="6"/>
      <c r="U727" s="6"/>
      <c r="V727" s="6"/>
      <c r="W727" s="6"/>
      <c r="X727" s="6"/>
      <c r="Y727" s="6"/>
      <c r="Z727" s="6"/>
    </row>
    <row r="728" spans="1:26" ht="14.4" hidden="1">
      <c r="A728" s="6"/>
      <c r="B728" s="6"/>
      <c r="C728" s="6"/>
      <c r="D728" s="6"/>
      <c r="E728" s="6"/>
      <c r="F728" s="6"/>
      <c r="G728" s="6"/>
      <c r="H728" s="6"/>
      <c r="I728" s="6"/>
      <c r="J728" s="224"/>
      <c r="K728" s="224"/>
      <c r="L728" s="6"/>
      <c r="M728" s="6"/>
      <c r="N728" s="6"/>
      <c r="O728" s="224"/>
      <c r="P728" s="6"/>
      <c r="Q728" s="6"/>
      <c r="R728" s="6"/>
      <c r="S728" s="6"/>
      <c r="T728" s="6"/>
      <c r="U728" s="6"/>
      <c r="V728" s="6"/>
      <c r="W728" s="6"/>
      <c r="X728" s="6"/>
      <c r="Y728" s="6"/>
      <c r="Z728" s="6"/>
    </row>
    <row r="729" spans="1:26" ht="14.4" hidden="1">
      <c r="A729" s="6"/>
      <c r="B729" s="6"/>
      <c r="C729" s="6"/>
      <c r="D729" s="6"/>
      <c r="E729" s="6"/>
      <c r="F729" s="6"/>
      <c r="G729" s="6"/>
      <c r="H729" s="6"/>
      <c r="I729" s="6"/>
      <c r="J729" s="224"/>
      <c r="K729" s="224"/>
      <c r="L729" s="6"/>
      <c r="M729" s="6"/>
      <c r="N729" s="6"/>
      <c r="O729" s="224"/>
      <c r="P729" s="6"/>
      <c r="Q729" s="6"/>
      <c r="R729" s="6"/>
      <c r="S729" s="6"/>
      <c r="T729" s="6"/>
      <c r="U729" s="6"/>
      <c r="V729" s="6"/>
      <c r="W729" s="6"/>
      <c r="X729" s="6"/>
      <c r="Y729" s="6"/>
      <c r="Z729" s="6"/>
    </row>
    <row r="730" spans="1:26" ht="14.4" hidden="1">
      <c r="A730" s="6"/>
      <c r="B730" s="6"/>
      <c r="C730" s="6"/>
      <c r="D730" s="6"/>
      <c r="E730" s="6"/>
      <c r="F730" s="6"/>
      <c r="G730" s="6"/>
      <c r="H730" s="6"/>
      <c r="I730" s="6"/>
      <c r="J730" s="224"/>
      <c r="K730" s="224"/>
      <c r="L730" s="6"/>
      <c r="M730" s="6"/>
      <c r="N730" s="6"/>
      <c r="O730" s="224"/>
      <c r="P730" s="6"/>
      <c r="Q730" s="6"/>
      <c r="R730" s="6"/>
      <c r="S730" s="6"/>
      <c r="T730" s="6"/>
      <c r="U730" s="6"/>
      <c r="V730" s="6"/>
      <c r="W730" s="6"/>
      <c r="X730" s="6"/>
      <c r="Y730" s="6"/>
      <c r="Z730" s="6"/>
    </row>
    <row r="731" spans="1:26" ht="14.4" hidden="1">
      <c r="A731" s="6"/>
      <c r="B731" s="6"/>
      <c r="C731" s="6"/>
      <c r="D731" s="6"/>
      <c r="E731" s="6"/>
      <c r="F731" s="6"/>
      <c r="G731" s="6"/>
      <c r="H731" s="6"/>
      <c r="I731" s="6"/>
      <c r="J731" s="224"/>
      <c r="K731" s="224"/>
      <c r="L731" s="6"/>
      <c r="M731" s="6"/>
      <c r="N731" s="6"/>
      <c r="O731" s="224"/>
      <c r="P731" s="6"/>
      <c r="Q731" s="6"/>
      <c r="R731" s="6"/>
      <c r="S731" s="6"/>
      <c r="T731" s="6"/>
      <c r="U731" s="6"/>
      <c r="V731" s="6"/>
      <c r="W731" s="6"/>
      <c r="X731" s="6"/>
      <c r="Y731" s="6"/>
      <c r="Z731" s="6"/>
    </row>
    <row r="732" spans="1:26" ht="14.4" hidden="1">
      <c r="A732" s="6"/>
      <c r="B732" s="6"/>
      <c r="C732" s="6"/>
      <c r="D732" s="6"/>
      <c r="E732" s="6"/>
      <c r="F732" s="6"/>
      <c r="G732" s="6"/>
      <c r="H732" s="6"/>
      <c r="I732" s="6"/>
      <c r="J732" s="224"/>
      <c r="K732" s="224"/>
      <c r="L732" s="6"/>
      <c r="M732" s="6"/>
      <c r="N732" s="6"/>
      <c r="O732" s="224"/>
      <c r="P732" s="6"/>
      <c r="Q732" s="6"/>
      <c r="R732" s="6"/>
      <c r="S732" s="6"/>
      <c r="T732" s="6"/>
      <c r="U732" s="6"/>
      <c r="V732" s="6"/>
      <c r="W732" s="6"/>
      <c r="X732" s="6"/>
      <c r="Y732" s="6"/>
      <c r="Z732" s="6"/>
    </row>
    <row r="733" spans="1:26" ht="14.4" hidden="1">
      <c r="A733" s="6"/>
      <c r="B733" s="6"/>
      <c r="C733" s="6"/>
      <c r="D733" s="6"/>
      <c r="E733" s="6"/>
      <c r="F733" s="6"/>
      <c r="G733" s="6"/>
      <c r="H733" s="6"/>
      <c r="I733" s="6"/>
      <c r="J733" s="224"/>
      <c r="K733" s="224"/>
      <c r="L733" s="6"/>
      <c r="M733" s="6"/>
      <c r="N733" s="6"/>
      <c r="O733" s="224"/>
      <c r="P733" s="6"/>
      <c r="Q733" s="6"/>
      <c r="R733" s="6"/>
      <c r="S733" s="6"/>
      <c r="T733" s="6"/>
      <c r="U733" s="6"/>
      <c r="V733" s="6"/>
      <c r="W733" s="6"/>
      <c r="X733" s="6"/>
      <c r="Y733" s="6"/>
      <c r="Z733" s="6"/>
    </row>
    <row r="734" spans="1:26" ht="14.4" hidden="1">
      <c r="A734" s="6"/>
      <c r="B734" s="6"/>
      <c r="C734" s="6"/>
      <c r="D734" s="6"/>
      <c r="E734" s="6"/>
      <c r="F734" s="6"/>
      <c r="G734" s="6"/>
      <c r="H734" s="6"/>
      <c r="I734" s="6"/>
      <c r="J734" s="224"/>
      <c r="K734" s="224"/>
      <c r="L734" s="6"/>
      <c r="M734" s="6"/>
      <c r="N734" s="6"/>
      <c r="O734" s="224"/>
      <c r="P734" s="6"/>
      <c r="Q734" s="6"/>
      <c r="R734" s="6"/>
      <c r="S734" s="6"/>
      <c r="T734" s="6"/>
      <c r="U734" s="6"/>
      <c r="V734" s="6"/>
      <c r="W734" s="6"/>
      <c r="X734" s="6"/>
      <c r="Y734" s="6"/>
      <c r="Z734" s="6"/>
    </row>
    <row r="735" spans="1:26" ht="14.4" hidden="1">
      <c r="A735" s="6"/>
      <c r="B735" s="6"/>
      <c r="C735" s="6"/>
      <c r="D735" s="6"/>
      <c r="E735" s="6"/>
      <c r="F735" s="6"/>
      <c r="G735" s="6"/>
      <c r="H735" s="6"/>
      <c r="I735" s="6"/>
      <c r="J735" s="224"/>
      <c r="K735" s="224"/>
      <c r="L735" s="6"/>
      <c r="M735" s="6"/>
      <c r="N735" s="6"/>
      <c r="O735" s="224"/>
      <c r="P735" s="6"/>
      <c r="Q735" s="6"/>
      <c r="R735" s="6"/>
      <c r="S735" s="6"/>
      <c r="T735" s="6"/>
      <c r="U735" s="6"/>
      <c r="V735" s="6"/>
      <c r="W735" s="6"/>
      <c r="X735" s="6"/>
      <c r="Y735" s="6"/>
      <c r="Z735" s="6"/>
    </row>
    <row r="736" spans="1:26" ht="14.4" hidden="1">
      <c r="A736" s="6"/>
      <c r="B736" s="6"/>
      <c r="C736" s="6"/>
      <c r="D736" s="6"/>
      <c r="E736" s="6"/>
      <c r="F736" s="6"/>
      <c r="G736" s="6"/>
      <c r="H736" s="6"/>
      <c r="I736" s="6"/>
      <c r="J736" s="224"/>
      <c r="K736" s="224"/>
      <c r="L736" s="6"/>
      <c r="M736" s="6"/>
      <c r="N736" s="6"/>
      <c r="O736" s="224"/>
      <c r="P736" s="6"/>
      <c r="Q736" s="6"/>
      <c r="R736" s="6"/>
      <c r="S736" s="6"/>
      <c r="T736" s="6"/>
      <c r="U736" s="6"/>
      <c r="V736" s="6"/>
      <c r="W736" s="6"/>
      <c r="X736" s="6"/>
      <c r="Y736" s="6"/>
      <c r="Z736" s="6"/>
    </row>
    <row r="737" spans="1:26" ht="14.4" hidden="1">
      <c r="A737" s="6"/>
      <c r="B737" s="6"/>
      <c r="C737" s="6"/>
      <c r="D737" s="6"/>
      <c r="E737" s="6"/>
      <c r="F737" s="6"/>
      <c r="G737" s="6"/>
      <c r="H737" s="6"/>
      <c r="I737" s="6"/>
      <c r="J737" s="224"/>
      <c r="K737" s="224"/>
      <c r="L737" s="6"/>
      <c r="M737" s="6"/>
      <c r="N737" s="6"/>
      <c r="O737" s="224"/>
      <c r="P737" s="6"/>
      <c r="Q737" s="6"/>
      <c r="R737" s="6"/>
      <c r="S737" s="6"/>
      <c r="T737" s="6"/>
      <c r="U737" s="6"/>
      <c r="V737" s="6"/>
      <c r="W737" s="6"/>
      <c r="X737" s="6"/>
      <c r="Y737" s="6"/>
      <c r="Z737" s="6"/>
    </row>
    <row r="738" spans="1:26" ht="14.4" hidden="1">
      <c r="A738" s="6"/>
      <c r="B738" s="6"/>
      <c r="C738" s="6"/>
      <c r="D738" s="6"/>
      <c r="E738" s="6"/>
      <c r="F738" s="6"/>
      <c r="G738" s="6"/>
      <c r="H738" s="6"/>
      <c r="I738" s="6"/>
      <c r="J738" s="224"/>
      <c r="K738" s="224"/>
      <c r="L738" s="6"/>
      <c r="M738" s="6"/>
      <c r="N738" s="6"/>
      <c r="O738" s="224"/>
      <c r="P738" s="6"/>
      <c r="Q738" s="6"/>
      <c r="R738" s="6"/>
      <c r="S738" s="6"/>
      <c r="T738" s="6"/>
      <c r="U738" s="6"/>
      <c r="V738" s="6"/>
      <c r="W738" s="6"/>
      <c r="X738" s="6"/>
      <c r="Y738" s="6"/>
      <c r="Z738" s="6"/>
    </row>
    <row r="739" spans="1:26" ht="14.4" hidden="1">
      <c r="A739" s="6"/>
      <c r="B739" s="6"/>
      <c r="C739" s="6"/>
      <c r="D739" s="6"/>
      <c r="E739" s="6"/>
      <c r="F739" s="6"/>
      <c r="G739" s="6"/>
      <c r="H739" s="6"/>
      <c r="I739" s="6"/>
      <c r="J739" s="224"/>
      <c r="K739" s="224"/>
      <c r="L739" s="6"/>
      <c r="M739" s="6"/>
      <c r="N739" s="6"/>
      <c r="O739" s="224"/>
      <c r="P739" s="6"/>
      <c r="Q739" s="6"/>
      <c r="R739" s="6"/>
      <c r="S739" s="6"/>
      <c r="T739" s="6"/>
      <c r="U739" s="6"/>
      <c r="V739" s="6"/>
      <c r="W739" s="6"/>
      <c r="X739" s="6"/>
      <c r="Y739" s="6"/>
      <c r="Z739" s="6"/>
    </row>
    <row r="740" spans="1:26" ht="14.4" hidden="1">
      <c r="A740" s="6"/>
      <c r="B740" s="6"/>
      <c r="C740" s="6"/>
      <c r="D740" s="6"/>
      <c r="E740" s="6"/>
      <c r="F740" s="6"/>
      <c r="G740" s="6"/>
      <c r="H740" s="6"/>
      <c r="I740" s="6"/>
      <c r="J740" s="224"/>
      <c r="K740" s="224"/>
      <c r="L740" s="6"/>
      <c r="M740" s="6"/>
      <c r="N740" s="6"/>
      <c r="O740" s="224"/>
      <c r="P740" s="6"/>
      <c r="Q740" s="6"/>
      <c r="R740" s="6"/>
      <c r="S740" s="6"/>
      <c r="T740" s="6"/>
      <c r="U740" s="6"/>
      <c r="V740" s="6"/>
      <c r="W740" s="6"/>
      <c r="X740" s="6"/>
      <c r="Y740" s="6"/>
      <c r="Z740" s="6"/>
    </row>
    <row r="741" spans="1:26" ht="14.4" hidden="1">
      <c r="A741" s="6"/>
      <c r="B741" s="6"/>
      <c r="C741" s="6"/>
      <c r="D741" s="6"/>
      <c r="E741" s="6"/>
      <c r="F741" s="6"/>
      <c r="G741" s="6"/>
      <c r="H741" s="6"/>
      <c r="I741" s="6"/>
      <c r="J741" s="224"/>
      <c r="K741" s="224"/>
      <c r="L741" s="6"/>
      <c r="M741" s="6"/>
      <c r="N741" s="6"/>
      <c r="O741" s="224"/>
      <c r="P741" s="6"/>
      <c r="Q741" s="6"/>
      <c r="R741" s="6"/>
      <c r="S741" s="6"/>
      <c r="T741" s="6"/>
      <c r="U741" s="6"/>
      <c r="V741" s="6"/>
      <c r="W741" s="6"/>
      <c r="X741" s="6"/>
      <c r="Y741" s="6"/>
      <c r="Z741" s="6"/>
    </row>
    <row r="742" spans="1:26" ht="14.4" hidden="1">
      <c r="A742" s="6"/>
      <c r="B742" s="6"/>
      <c r="C742" s="6"/>
      <c r="D742" s="6"/>
      <c r="E742" s="6"/>
      <c r="F742" s="6"/>
      <c r="G742" s="6"/>
      <c r="H742" s="6"/>
      <c r="I742" s="6"/>
      <c r="J742" s="224"/>
      <c r="K742" s="224"/>
      <c r="L742" s="6"/>
      <c r="M742" s="6"/>
      <c r="N742" s="6"/>
      <c r="O742" s="224"/>
      <c r="P742" s="6"/>
      <c r="Q742" s="6"/>
      <c r="R742" s="6"/>
      <c r="S742" s="6"/>
      <c r="T742" s="6"/>
      <c r="U742" s="6"/>
      <c r="V742" s="6"/>
      <c r="W742" s="6"/>
      <c r="X742" s="6"/>
      <c r="Y742" s="6"/>
      <c r="Z742" s="6"/>
    </row>
    <row r="743" spans="1:26" ht="14.4" hidden="1">
      <c r="A743" s="6"/>
      <c r="B743" s="6"/>
      <c r="C743" s="6"/>
      <c r="D743" s="6"/>
      <c r="E743" s="6"/>
      <c r="F743" s="6"/>
      <c r="G743" s="6"/>
      <c r="H743" s="6"/>
      <c r="I743" s="6"/>
      <c r="J743" s="224"/>
      <c r="K743" s="224"/>
      <c r="L743" s="6"/>
      <c r="M743" s="6"/>
      <c r="N743" s="6"/>
      <c r="O743" s="224"/>
      <c r="P743" s="6"/>
      <c r="Q743" s="6"/>
      <c r="R743" s="6"/>
      <c r="S743" s="6"/>
      <c r="T743" s="6"/>
      <c r="U743" s="6"/>
      <c r="V743" s="6"/>
      <c r="W743" s="6"/>
      <c r="X743" s="6"/>
      <c r="Y743" s="6"/>
      <c r="Z743" s="6"/>
    </row>
    <row r="744" spans="1:26" ht="14.4" hidden="1">
      <c r="A744" s="6"/>
      <c r="B744" s="6"/>
      <c r="C744" s="6"/>
      <c r="D744" s="6"/>
      <c r="E744" s="6"/>
      <c r="F744" s="6"/>
      <c r="G744" s="6"/>
      <c r="H744" s="6"/>
      <c r="I744" s="6"/>
      <c r="J744" s="224"/>
      <c r="K744" s="224"/>
      <c r="L744" s="6"/>
      <c r="M744" s="6"/>
      <c r="N744" s="6"/>
      <c r="O744" s="224"/>
      <c r="P744" s="6"/>
      <c r="Q744" s="6"/>
      <c r="R744" s="6"/>
      <c r="S744" s="6"/>
      <c r="T744" s="6"/>
      <c r="U744" s="6"/>
      <c r="V744" s="6"/>
      <c r="W744" s="6"/>
      <c r="X744" s="6"/>
      <c r="Y744" s="6"/>
      <c r="Z744" s="6"/>
    </row>
    <row r="745" spans="1:26" ht="14.4" hidden="1">
      <c r="A745" s="6"/>
      <c r="B745" s="6"/>
      <c r="C745" s="6"/>
      <c r="D745" s="6"/>
      <c r="E745" s="6"/>
      <c r="F745" s="6"/>
      <c r="G745" s="6"/>
      <c r="H745" s="6"/>
      <c r="I745" s="6"/>
      <c r="J745" s="224"/>
      <c r="K745" s="224"/>
      <c r="L745" s="6"/>
      <c r="M745" s="6"/>
      <c r="N745" s="6"/>
      <c r="O745" s="224"/>
      <c r="P745" s="6"/>
      <c r="Q745" s="6"/>
      <c r="R745" s="6"/>
      <c r="S745" s="6"/>
      <c r="T745" s="6"/>
      <c r="U745" s="6"/>
      <c r="V745" s="6"/>
      <c r="W745" s="6"/>
      <c r="X745" s="6"/>
      <c r="Y745" s="6"/>
      <c r="Z745" s="6"/>
    </row>
    <row r="746" spans="1:26" ht="14.4" hidden="1">
      <c r="A746" s="6"/>
      <c r="B746" s="6"/>
      <c r="C746" s="6"/>
      <c r="D746" s="6"/>
      <c r="E746" s="6"/>
      <c r="F746" s="6"/>
      <c r="G746" s="6"/>
      <c r="H746" s="6"/>
      <c r="I746" s="6"/>
      <c r="J746" s="224"/>
      <c r="K746" s="224"/>
      <c r="L746" s="6"/>
      <c r="M746" s="6"/>
      <c r="N746" s="6"/>
      <c r="O746" s="224"/>
      <c r="P746" s="6"/>
      <c r="Q746" s="6"/>
      <c r="R746" s="6"/>
      <c r="S746" s="6"/>
      <c r="T746" s="6"/>
      <c r="U746" s="6"/>
      <c r="V746" s="6"/>
      <c r="W746" s="6"/>
      <c r="X746" s="6"/>
      <c r="Y746" s="6"/>
      <c r="Z746" s="6"/>
    </row>
    <row r="747" spans="1:26" ht="14.4" hidden="1">
      <c r="A747" s="6"/>
      <c r="B747" s="6"/>
      <c r="C747" s="6"/>
      <c r="D747" s="6"/>
      <c r="E747" s="6"/>
      <c r="F747" s="6"/>
      <c r="G747" s="6"/>
      <c r="H747" s="6"/>
      <c r="I747" s="6"/>
      <c r="J747" s="224"/>
      <c r="K747" s="224"/>
      <c r="L747" s="6"/>
      <c r="M747" s="6"/>
      <c r="N747" s="6"/>
      <c r="O747" s="224"/>
      <c r="P747" s="6"/>
      <c r="Q747" s="6"/>
      <c r="R747" s="6"/>
      <c r="S747" s="6"/>
      <c r="T747" s="6"/>
      <c r="U747" s="6"/>
      <c r="V747" s="6"/>
      <c r="W747" s="6"/>
      <c r="X747" s="6"/>
      <c r="Y747" s="6"/>
      <c r="Z747" s="6"/>
    </row>
    <row r="748" spans="1:26" ht="14.4" hidden="1">
      <c r="A748" s="6"/>
      <c r="B748" s="6"/>
      <c r="C748" s="6"/>
      <c r="D748" s="6"/>
      <c r="E748" s="6"/>
      <c r="F748" s="6"/>
      <c r="G748" s="6"/>
      <c r="H748" s="6"/>
      <c r="I748" s="6"/>
      <c r="J748" s="224"/>
      <c r="K748" s="224"/>
      <c r="L748" s="6"/>
      <c r="M748" s="6"/>
      <c r="N748" s="6"/>
      <c r="O748" s="224"/>
      <c r="P748" s="6"/>
      <c r="Q748" s="6"/>
      <c r="R748" s="6"/>
      <c r="S748" s="6"/>
      <c r="T748" s="6"/>
      <c r="U748" s="6"/>
      <c r="V748" s="6"/>
      <c r="W748" s="6"/>
      <c r="X748" s="6"/>
      <c r="Y748" s="6"/>
      <c r="Z748" s="6"/>
    </row>
    <row r="749" spans="1:26" ht="14.4" hidden="1">
      <c r="A749" s="6"/>
      <c r="B749" s="6"/>
      <c r="C749" s="6"/>
      <c r="D749" s="6"/>
      <c r="E749" s="6"/>
      <c r="F749" s="6"/>
      <c r="G749" s="6"/>
      <c r="H749" s="6"/>
      <c r="I749" s="6"/>
      <c r="J749" s="224"/>
      <c r="K749" s="224"/>
      <c r="L749" s="6"/>
      <c r="M749" s="6"/>
      <c r="N749" s="6"/>
      <c r="O749" s="224"/>
      <c r="P749" s="6"/>
      <c r="Q749" s="6"/>
      <c r="R749" s="6"/>
      <c r="S749" s="6"/>
      <c r="T749" s="6"/>
      <c r="U749" s="6"/>
      <c r="V749" s="6"/>
      <c r="W749" s="6"/>
      <c r="X749" s="6"/>
      <c r="Y749" s="6"/>
      <c r="Z749" s="6"/>
    </row>
    <row r="750" spans="1:26" ht="14.4" hidden="1">
      <c r="A750" s="6"/>
      <c r="B750" s="6"/>
      <c r="C750" s="6"/>
      <c r="D750" s="6"/>
      <c r="E750" s="6"/>
      <c r="F750" s="6"/>
      <c r="G750" s="6"/>
      <c r="H750" s="6"/>
      <c r="I750" s="6"/>
      <c r="J750" s="224"/>
      <c r="K750" s="224"/>
      <c r="L750" s="6"/>
      <c r="M750" s="6"/>
      <c r="N750" s="6"/>
      <c r="O750" s="224"/>
      <c r="P750" s="6"/>
      <c r="Q750" s="6"/>
      <c r="R750" s="6"/>
      <c r="S750" s="6"/>
      <c r="T750" s="6"/>
      <c r="U750" s="6"/>
      <c r="V750" s="6"/>
      <c r="W750" s="6"/>
      <c r="X750" s="6"/>
      <c r="Y750" s="6"/>
      <c r="Z750" s="6"/>
    </row>
    <row r="751" spans="1:26" ht="14.4" hidden="1">
      <c r="A751" s="6"/>
      <c r="B751" s="6"/>
      <c r="C751" s="6"/>
      <c r="D751" s="6"/>
      <c r="E751" s="6"/>
      <c r="F751" s="6"/>
      <c r="G751" s="6"/>
      <c r="H751" s="6"/>
      <c r="I751" s="6"/>
      <c r="J751" s="224"/>
      <c r="K751" s="224"/>
      <c r="L751" s="6"/>
      <c r="M751" s="6"/>
      <c r="N751" s="6"/>
      <c r="O751" s="224"/>
      <c r="P751" s="6"/>
      <c r="Q751" s="6"/>
      <c r="R751" s="6"/>
      <c r="S751" s="6"/>
      <c r="T751" s="6"/>
      <c r="U751" s="6"/>
      <c r="V751" s="6"/>
      <c r="W751" s="6"/>
      <c r="X751" s="6"/>
      <c r="Y751" s="6"/>
      <c r="Z751" s="6"/>
    </row>
    <row r="752" spans="1:26" ht="14.4" hidden="1">
      <c r="A752" s="6"/>
      <c r="B752" s="6"/>
      <c r="C752" s="6"/>
      <c r="D752" s="6"/>
      <c r="E752" s="6"/>
      <c r="F752" s="6"/>
      <c r="G752" s="6"/>
      <c r="H752" s="6"/>
      <c r="I752" s="6"/>
      <c r="J752" s="224"/>
      <c r="K752" s="224"/>
      <c r="L752" s="6"/>
      <c r="M752" s="6"/>
      <c r="N752" s="6"/>
      <c r="O752" s="224"/>
      <c r="P752" s="6"/>
      <c r="Q752" s="6"/>
      <c r="R752" s="6"/>
      <c r="S752" s="6"/>
      <c r="T752" s="6"/>
      <c r="U752" s="6"/>
      <c r="V752" s="6"/>
      <c r="W752" s="6"/>
      <c r="X752" s="6"/>
      <c r="Y752" s="6"/>
      <c r="Z752" s="6"/>
    </row>
    <row r="753" spans="1:26" ht="14.4" hidden="1">
      <c r="A753" s="6"/>
      <c r="B753" s="6"/>
      <c r="C753" s="6"/>
      <c r="D753" s="6"/>
      <c r="E753" s="6"/>
      <c r="F753" s="6"/>
      <c r="G753" s="6"/>
      <c r="H753" s="6"/>
      <c r="I753" s="6"/>
      <c r="J753" s="224"/>
      <c r="K753" s="224"/>
      <c r="L753" s="6"/>
      <c r="M753" s="6"/>
      <c r="N753" s="6"/>
      <c r="O753" s="224"/>
      <c r="P753" s="6"/>
      <c r="Q753" s="6"/>
      <c r="R753" s="6"/>
      <c r="S753" s="6"/>
      <c r="T753" s="6"/>
      <c r="U753" s="6"/>
      <c r="V753" s="6"/>
      <c r="W753" s="6"/>
      <c r="X753" s="6"/>
      <c r="Y753" s="6"/>
      <c r="Z753" s="6"/>
    </row>
    <row r="754" spans="1:26" ht="14.4" hidden="1">
      <c r="A754" s="6"/>
      <c r="B754" s="6"/>
      <c r="C754" s="6"/>
      <c r="D754" s="6"/>
      <c r="E754" s="6"/>
      <c r="F754" s="6"/>
      <c r="G754" s="6"/>
      <c r="H754" s="6"/>
      <c r="I754" s="6"/>
      <c r="J754" s="224"/>
      <c r="K754" s="224"/>
      <c r="L754" s="6"/>
      <c r="M754" s="6"/>
      <c r="N754" s="6"/>
      <c r="O754" s="224"/>
      <c r="P754" s="6"/>
      <c r="Q754" s="6"/>
      <c r="R754" s="6"/>
      <c r="S754" s="6"/>
      <c r="T754" s="6"/>
      <c r="U754" s="6"/>
      <c r="V754" s="6"/>
      <c r="W754" s="6"/>
      <c r="X754" s="6"/>
      <c r="Y754" s="6"/>
      <c r="Z754" s="6"/>
    </row>
    <row r="755" spans="1:26" ht="14.4" hidden="1">
      <c r="A755" s="6"/>
      <c r="B755" s="6"/>
      <c r="C755" s="6"/>
      <c r="D755" s="6"/>
      <c r="E755" s="6"/>
      <c r="F755" s="6"/>
      <c r="G755" s="6"/>
      <c r="H755" s="6"/>
      <c r="I755" s="6"/>
      <c r="J755" s="224"/>
      <c r="K755" s="224"/>
      <c r="L755" s="6"/>
      <c r="M755" s="6"/>
      <c r="N755" s="6"/>
      <c r="O755" s="224"/>
      <c r="P755" s="6"/>
      <c r="Q755" s="6"/>
      <c r="R755" s="6"/>
      <c r="S755" s="6"/>
      <c r="T755" s="6"/>
      <c r="U755" s="6"/>
      <c r="V755" s="6"/>
      <c r="W755" s="6"/>
      <c r="X755" s="6"/>
      <c r="Y755" s="6"/>
      <c r="Z755" s="6"/>
    </row>
    <row r="756" spans="1:26" ht="14.4" hidden="1">
      <c r="A756" s="6"/>
      <c r="B756" s="6"/>
      <c r="C756" s="6"/>
      <c r="D756" s="6"/>
      <c r="E756" s="6"/>
      <c r="F756" s="6"/>
      <c r="G756" s="6"/>
      <c r="H756" s="6"/>
      <c r="I756" s="6"/>
      <c r="J756" s="224"/>
      <c r="K756" s="224"/>
      <c r="L756" s="6"/>
      <c r="M756" s="6"/>
      <c r="N756" s="6"/>
      <c r="O756" s="224"/>
      <c r="P756" s="6"/>
      <c r="Q756" s="6"/>
      <c r="R756" s="6"/>
      <c r="S756" s="6"/>
      <c r="T756" s="6"/>
      <c r="U756" s="6"/>
      <c r="V756" s="6"/>
      <c r="W756" s="6"/>
      <c r="X756" s="6"/>
      <c r="Y756" s="6"/>
      <c r="Z756" s="6"/>
    </row>
    <row r="757" spans="1:26" ht="14.4" hidden="1">
      <c r="A757" s="6"/>
      <c r="B757" s="6"/>
      <c r="C757" s="6"/>
      <c r="D757" s="6"/>
      <c r="E757" s="6"/>
      <c r="F757" s="6"/>
      <c r="G757" s="6"/>
      <c r="H757" s="6"/>
      <c r="I757" s="6"/>
      <c r="J757" s="224"/>
      <c r="K757" s="224"/>
      <c r="L757" s="6"/>
      <c r="M757" s="6"/>
      <c r="N757" s="6"/>
      <c r="O757" s="224"/>
      <c r="P757" s="6"/>
      <c r="Q757" s="6"/>
      <c r="R757" s="6"/>
      <c r="S757" s="6"/>
      <c r="T757" s="6"/>
      <c r="U757" s="6"/>
      <c r="V757" s="6"/>
      <c r="W757" s="6"/>
      <c r="X757" s="6"/>
      <c r="Y757" s="6"/>
      <c r="Z757" s="6"/>
    </row>
    <row r="758" spans="1:26" ht="14.4" hidden="1">
      <c r="A758" s="6"/>
      <c r="B758" s="6"/>
      <c r="C758" s="6"/>
      <c r="D758" s="6"/>
      <c r="E758" s="6"/>
      <c r="F758" s="6"/>
      <c r="G758" s="6"/>
      <c r="H758" s="6"/>
      <c r="I758" s="6"/>
      <c r="J758" s="224"/>
      <c r="K758" s="224"/>
      <c r="L758" s="6"/>
      <c r="M758" s="6"/>
      <c r="N758" s="6"/>
      <c r="O758" s="224"/>
      <c r="P758" s="6"/>
      <c r="Q758" s="6"/>
      <c r="R758" s="6"/>
      <c r="S758" s="6"/>
      <c r="T758" s="6"/>
      <c r="U758" s="6"/>
      <c r="V758" s="6"/>
      <c r="W758" s="6"/>
      <c r="X758" s="6"/>
      <c r="Y758" s="6"/>
      <c r="Z758" s="6"/>
    </row>
    <row r="759" spans="1:26" ht="14.4" hidden="1">
      <c r="A759" s="6"/>
      <c r="B759" s="6"/>
      <c r="C759" s="6"/>
      <c r="D759" s="6"/>
      <c r="E759" s="6"/>
      <c r="F759" s="6"/>
      <c r="G759" s="6"/>
      <c r="H759" s="6"/>
      <c r="I759" s="6"/>
      <c r="J759" s="224"/>
      <c r="K759" s="224"/>
      <c r="L759" s="6"/>
      <c r="M759" s="6"/>
      <c r="N759" s="6"/>
      <c r="O759" s="224"/>
      <c r="P759" s="6"/>
      <c r="Q759" s="6"/>
      <c r="R759" s="6"/>
      <c r="S759" s="6"/>
      <c r="T759" s="6"/>
      <c r="U759" s="6"/>
      <c r="V759" s="6"/>
      <c r="W759" s="6"/>
      <c r="X759" s="6"/>
      <c r="Y759" s="6"/>
      <c r="Z759" s="6"/>
    </row>
    <row r="760" spans="1:26" ht="14.4" hidden="1">
      <c r="A760" s="6"/>
      <c r="B760" s="6"/>
      <c r="C760" s="6"/>
      <c r="D760" s="6"/>
      <c r="E760" s="6"/>
      <c r="F760" s="6"/>
      <c r="G760" s="6"/>
      <c r="H760" s="6"/>
      <c r="I760" s="6"/>
      <c r="J760" s="224"/>
      <c r="K760" s="224"/>
      <c r="L760" s="6"/>
      <c r="M760" s="6"/>
      <c r="N760" s="6"/>
      <c r="O760" s="224"/>
      <c r="P760" s="6"/>
      <c r="Q760" s="6"/>
      <c r="R760" s="6"/>
      <c r="S760" s="6"/>
      <c r="T760" s="6"/>
      <c r="U760" s="6"/>
      <c r="V760" s="6"/>
      <c r="W760" s="6"/>
      <c r="X760" s="6"/>
      <c r="Y760" s="6"/>
      <c r="Z760" s="6"/>
    </row>
    <row r="761" spans="1:26" ht="14.4" hidden="1">
      <c r="A761" s="6"/>
      <c r="B761" s="6"/>
      <c r="C761" s="6"/>
      <c r="D761" s="6"/>
      <c r="E761" s="6"/>
      <c r="F761" s="6"/>
      <c r="G761" s="6"/>
      <c r="H761" s="6"/>
      <c r="I761" s="6"/>
      <c r="J761" s="224"/>
      <c r="K761" s="224"/>
      <c r="L761" s="6"/>
      <c r="M761" s="6"/>
      <c r="N761" s="6"/>
      <c r="O761" s="224"/>
      <c r="P761" s="6"/>
      <c r="Q761" s="6"/>
      <c r="R761" s="6"/>
      <c r="S761" s="6"/>
      <c r="T761" s="6"/>
      <c r="U761" s="6"/>
      <c r="V761" s="6"/>
      <c r="W761" s="6"/>
      <c r="X761" s="6"/>
      <c r="Y761" s="6"/>
      <c r="Z761" s="6"/>
    </row>
    <row r="762" spans="1:26" ht="14.4" hidden="1">
      <c r="A762" s="6"/>
      <c r="B762" s="6"/>
      <c r="C762" s="6"/>
      <c r="D762" s="6"/>
      <c r="E762" s="6"/>
      <c r="F762" s="6"/>
      <c r="G762" s="6"/>
      <c r="H762" s="6"/>
      <c r="I762" s="6"/>
      <c r="J762" s="224"/>
      <c r="K762" s="224"/>
      <c r="L762" s="6"/>
      <c r="M762" s="6"/>
      <c r="N762" s="6"/>
      <c r="O762" s="224"/>
      <c r="P762" s="6"/>
      <c r="Q762" s="6"/>
      <c r="R762" s="6"/>
      <c r="S762" s="6"/>
      <c r="T762" s="6"/>
      <c r="U762" s="6"/>
      <c r="V762" s="6"/>
      <c r="W762" s="6"/>
      <c r="X762" s="6"/>
      <c r="Y762" s="6"/>
      <c r="Z762" s="6"/>
    </row>
    <row r="763" spans="1:26" ht="14.4" hidden="1">
      <c r="A763" s="6"/>
      <c r="B763" s="6"/>
      <c r="C763" s="6"/>
      <c r="D763" s="6"/>
      <c r="E763" s="6"/>
      <c r="F763" s="6"/>
      <c r="G763" s="6"/>
      <c r="H763" s="6"/>
      <c r="I763" s="6"/>
      <c r="J763" s="224"/>
      <c r="K763" s="224"/>
      <c r="L763" s="6"/>
      <c r="M763" s="6"/>
      <c r="N763" s="6"/>
      <c r="O763" s="224"/>
      <c r="P763" s="6"/>
      <c r="Q763" s="6"/>
      <c r="R763" s="6"/>
      <c r="S763" s="6"/>
      <c r="T763" s="6"/>
      <c r="U763" s="6"/>
      <c r="V763" s="6"/>
      <c r="W763" s="6"/>
      <c r="X763" s="6"/>
      <c r="Y763" s="6"/>
      <c r="Z763" s="6"/>
    </row>
    <row r="764" spans="1:26" ht="14.4" hidden="1">
      <c r="A764" s="6"/>
      <c r="B764" s="6"/>
      <c r="C764" s="6"/>
      <c r="D764" s="6"/>
      <c r="E764" s="6"/>
      <c r="F764" s="6"/>
      <c r="G764" s="6"/>
      <c r="H764" s="6"/>
      <c r="I764" s="6"/>
      <c r="J764" s="224"/>
      <c r="K764" s="224"/>
      <c r="L764" s="6"/>
      <c r="M764" s="6"/>
      <c r="N764" s="6"/>
      <c r="O764" s="224"/>
      <c r="P764" s="6"/>
      <c r="Q764" s="6"/>
      <c r="R764" s="6"/>
      <c r="S764" s="6"/>
      <c r="T764" s="6"/>
      <c r="U764" s="6"/>
      <c r="V764" s="6"/>
      <c r="W764" s="6"/>
      <c r="X764" s="6"/>
      <c r="Y764" s="6"/>
      <c r="Z764" s="6"/>
    </row>
    <row r="765" spans="1:26" ht="14.4" hidden="1">
      <c r="A765" s="6"/>
      <c r="B765" s="6"/>
      <c r="C765" s="6"/>
      <c r="D765" s="6"/>
      <c r="E765" s="6"/>
      <c r="F765" s="6"/>
      <c r="G765" s="6"/>
      <c r="H765" s="6"/>
      <c r="I765" s="6"/>
      <c r="J765" s="224"/>
      <c r="K765" s="224"/>
      <c r="L765" s="6"/>
      <c r="M765" s="6"/>
      <c r="N765" s="6"/>
      <c r="O765" s="224"/>
      <c r="P765" s="6"/>
      <c r="Q765" s="6"/>
      <c r="R765" s="6"/>
      <c r="S765" s="6"/>
      <c r="T765" s="6"/>
      <c r="U765" s="6"/>
      <c r="V765" s="6"/>
      <c r="W765" s="6"/>
      <c r="X765" s="6"/>
      <c r="Y765" s="6"/>
      <c r="Z765" s="6"/>
    </row>
    <row r="766" spans="1:26" ht="14.4" hidden="1">
      <c r="A766" s="6"/>
      <c r="B766" s="6"/>
      <c r="C766" s="6"/>
      <c r="D766" s="6"/>
      <c r="E766" s="6"/>
      <c r="F766" s="6"/>
      <c r="G766" s="6"/>
      <c r="H766" s="6"/>
      <c r="I766" s="6"/>
      <c r="J766" s="224"/>
      <c r="K766" s="224"/>
      <c r="L766" s="6"/>
      <c r="M766" s="6"/>
      <c r="N766" s="6"/>
      <c r="O766" s="224"/>
      <c r="P766" s="6"/>
      <c r="Q766" s="6"/>
      <c r="R766" s="6"/>
      <c r="S766" s="6"/>
      <c r="T766" s="6"/>
      <c r="U766" s="6"/>
      <c r="V766" s="6"/>
      <c r="W766" s="6"/>
      <c r="X766" s="6"/>
      <c r="Y766" s="6"/>
      <c r="Z766" s="6"/>
    </row>
    <row r="767" spans="1:26" ht="14.4" hidden="1">
      <c r="A767" s="6"/>
      <c r="B767" s="6"/>
      <c r="C767" s="6"/>
      <c r="D767" s="6"/>
      <c r="E767" s="6"/>
      <c r="F767" s="6"/>
      <c r="G767" s="6"/>
      <c r="H767" s="6"/>
      <c r="I767" s="6"/>
      <c r="J767" s="224"/>
      <c r="K767" s="224"/>
      <c r="L767" s="6"/>
      <c r="M767" s="6"/>
      <c r="N767" s="6"/>
      <c r="O767" s="224"/>
      <c r="P767" s="6"/>
      <c r="Q767" s="6"/>
      <c r="R767" s="6"/>
      <c r="S767" s="6"/>
      <c r="T767" s="6"/>
      <c r="U767" s="6"/>
      <c r="V767" s="6"/>
      <c r="W767" s="6"/>
      <c r="X767" s="6"/>
      <c r="Y767" s="6"/>
      <c r="Z767" s="6"/>
    </row>
    <row r="768" spans="1:26" ht="14.4" hidden="1">
      <c r="A768" s="6"/>
      <c r="B768" s="6"/>
      <c r="C768" s="6"/>
      <c r="D768" s="6"/>
      <c r="E768" s="6"/>
      <c r="F768" s="6"/>
      <c r="G768" s="6"/>
      <c r="H768" s="6"/>
      <c r="I768" s="6"/>
      <c r="J768" s="224"/>
      <c r="K768" s="224"/>
      <c r="L768" s="6"/>
      <c r="M768" s="6"/>
      <c r="N768" s="6"/>
      <c r="O768" s="224"/>
      <c r="P768" s="6"/>
      <c r="Q768" s="6"/>
      <c r="R768" s="6"/>
      <c r="S768" s="6"/>
      <c r="T768" s="6"/>
      <c r="U768" s="6"/>
      <c r="V768" s="6"/>
      <c r="W768" s="6"/>
      <c r="X768" s="6"/>
      <c r="Y768" s="6"/>
      <c r="Z768" s="6"/>
    </row>
    <row r="769" spans="1:26" ht="14.4" hidden="1">
      <c r="A769" s="6"/>
      <c r="B769" s="6"/>
      <c r="C769" s="6"/>
      <c r="D769" s="6"/>
      <c r="E769" s="6"/>
      <c r="F769" s="6"/>
      <c r="G769" s="6"/>
      <c r="H769" s="6"/>
      <c r="I769" s="6"/>
      <c r="J769" s="224"/>
      <c r="K769" s="224"/>
      <c r="L769" s="6"/>
      <c r="M769" s="6"/>
      <c r="N769" s="6"/>
      <c r="O769" s="224"/>
      <c r="P769" s="6"/>
      <c r="Q769" s="6"/>
      <c r="R769" s="6"/>
      <c r="S769" s="6"/>
      <c r="T769" s="6"/>
      <c r="U769" s="6"/>
      <c r="V769" s="6"/>
      <c r="W769" s="6"/>
      <c r="X769" s="6"/>
      <c r="Y769" s="6"/>
      <c r="Z769" s="6"/>
    </row>
    <row r="770" spans="1:26" ht="14.4" hidden="1">
      <c r="A770" s="6"/>
      <c r="B770" s="6"/>
      <c r="C770" s="6"/>
      <c r="D770" s="6"/>
      <c r="E770" s="6"/>
      <c r="F770" s="6"/>
      <c r="G770" s="6"/>
      <c r="H770" s="6"/>
      <c r="I770" s="6"/>
      <c r="J770" s="224"/>
      <c r="K770" s="224"/>
      <c r="L770" s="6"/>
      <c r="M770" s="6"/>
      <c r="N770" s="6"/>
      <c r="O770" s="224"/>
      <c r="P770" s="6"/>
      <c r="Q770" s="6"/>
      <c r="R770" s="6"/>
      <c r="S770" s="6"/>
      <c r="T770" s="6"/>
      <c r="U770" s="6"/>
      <c r="V770" s="6"/>
      <c r="W770" s="6"/>
      <c r="X770" s="6"/>
      <c r="Y770" s="6"/>
      <c r="Z770" s="6"/>
    </row>
    <row r="771" spans="1:26" ht="14.4" hidden="1">
      <c r="A771" s="6"/>
      <c r="B771" s="6"/>
      <c r="C771" s="6"/>
      <c r="D771" s="6"/>
      <c r="E771" s="6"/>
      <c r="F771" s="6"/>
      <c r="G771" s="6"/>
      <c r="H771" s="6"/>
      <c r="I771" s="6"/>
      <c r="J771" s="224"/>
      <c r="K771" s="224"/>
      <c r="L771" s="6"/>
      <c r="M771" s="6"/>
      <c r="N771" s="6"/>
      <c r="O771" s="224"/>
      <c r="P771" s="6"/>
      <c r="Q771" s="6"/>
      <c r="R771" s="6"/>
      <c r="S771" s="6"/>
      <c r="T771" s="6"/>
      <c r="U771" s="6"/>
      <c r="V771" s="6"/>
      <c r="W771" s="6"/>
      <c r="X771" s="6"/>
      <c r="Y771" s="6"/>
      <c r="Z771" s="6"/>
    </row>
    <row r="772" spans="1:26" ht="14.4" hidden="1">
      <c r="A772" s="6"/>
      <c r="B772" s="6"/>
      <c r="C772" s="6"/>
      <c r="D772" s="6"/>
      <c r="E772" s="6"/>
      <c r="F772" s="6"/>
      <c r="G772" s="6"/>
      <c r="H772" s="6"/>
      <c r="I772" s="6"/>
      <c r="J772" s="224"/>
      <c r="K772" s="224"/>
      <c r="L772" s="6"/>
      <c r="M772" s="6"/>
      <c r="N772" s="6"/>
      <c r="O772" s="224"/>
      <c r="P772" s="6"/>
      <c r="Q772" s="6"/>
      <c r="R772" s="6"/>
      <c r="S772" s="6"/>
      <c r="T772" s="6"/>
      <c r="U772" s="6"/>
      <c r="V772" s="6"/>
      <c r="W772" s="6"/>
      <c r="X772" s="6"/>
      <c r="Y772" s="6"/>
      <c r="Z772" s="6"/>
    </row>
    <row r="773" spans="1:26" ht="14.4" hidden="1">
      <c r="A773" s="6"/>
      <c r="B773" s="6"/>
      <c r="C773" s="6"/>
      <c r="D773" s="6"/>
      <c r="E773" s="6"/>
      <c r="F773" s="6"/>
      <c r="G773" s="6"/>
      <c r="H773" s="6"/>
      <c r="I773" s="6"/>
      <c r="J773" s="224"/>
      <c r="K773" s="224"/>
      <c r="L773" s="6"/>
      <c r="M773" s="6"/>
      <c r="N773" s="6"/>
      <c r="O773" s="224"/>
      <c r="P773" s="6"/>
      <c r="Q773" s="6"/>
      <c r="R773" s="6"/>
      <c r="S773" s="6"/>
      <c r="T773" s="6"/>
      <c r="U773" s="6"/>
      <c r="V773" s="6"/>
      <c r="W773" s="6"/>
      <c r="X773" s="6"/>
      <c r="Y773" s="6"/>
      <c r="Z773" s="6"/>
    </row>
    <row r="774" spans="1:26" ht="14.4" hidden="1">
      <c r="A774" s="6"/>
      <c r="B774" s="6"/>
      <c r="C774" s="6"/>
      <c r="D774" s="6"/>
      <c r="E774" s="6"/>
      <c r="F774" s="6"/>
      <c r="G774" s="6"/>
      <c r="H774" s="6"/>
      <c r="I774" s="6"/>
      <c r="J774" s="224"/>
      <c r="K774" s="224"/>
      <c r="L774" s="6"/>
      <c r="M774" s="6"/>
      <c r="N774" s="6"/>
      <c r="O774" s="224"/>
      <c r="P774" s="6"/>
      <c r="Q774" s="6"/>
      <c r="R774" s="6"/>
      <c r="S774" s="6"/>
      <c r="T774" s="6"/>
      <c r="U774" s="6"/>
      <c r="V774" s="6"/>
      <c r="W774" s="6"/>
      <c r="X774" s="6"/>
      <c r="Y774" s="6"/>
      <c r="Z774" s="6"/>
    </row>
    <row r="775" spans="1:26" ht="14.4" hidden="1">
      <c r="A775" s="6"/>
      <c r="B775" s="6"/>
      <c r="C775" s="6"/>
      <c r="D775" s="6"/>
      <c r="E775" s="6"/>
      <c r="F775" s="6"/>
      <c r="G775" s="6"/>
      <c r="H775" s="6"/>
      <c r="I775" s="6"/>
      <c r="J775" s="224"/>
      <c r="K775" s="224"/>
      <c r="L775" s="6"/>
      <c r="M775" s="6"/>
      <c r="N775" s="6"/>
      <c r="O775" s="224"/>
      <c r="P775" s="6"/>
      <c r="Q775" s="6"/>
      <c r="R775" s="6"/>
      <c r="S775" s="6"/>
      <c r="T775" s="6"/>
      <c r="U775" s="6"/>
      <c r="V775" s="6"/>
      <c r="W775" s="6"/>
      <c r="X775" s="6"/>
      <c r="Y775" s="6"/>
      <c r="Z775" s="6"/>
    </row>
    <row r="776" spans="1:26" ht="14.4" hidden="1">
      <c r="A776" s="6"/>
      <c r="B776" s="6"/>
      <c r="C776" s="6"/>
      <c r="D776" s="6"/>
      <c r="E776" s="6"/>
      <c r="F776" s="6"/>
      <c r="G776" s="6"/>
      <c r="H776" s="6"/>
      <c r="I776" s="6"/>
      <c r="J776" s="224"/>
      <c r="K776" s="224"/>
      <c r="L776" s="6"/>
      <c r="M776" s="6"/>
      <c r="N776" s="6"/>
      <c r="O776" s="224"/>
      <c r="P776" s="6"/>
      <c r="Q776" s="6"/>
      <c r="R776" s="6"/>
      <c r="S776" s="6"/>
      <c r="T776" s="6"/>
      <c r="U776" s="6"/>
      <c r="V776" s="6"/>
      <c r="W776" s="6"/>
      <c r="X776" s="6"/>
      <c r="Y776" s="6"/>
      <c r="Z776" s="6"/>
    </row>
    <row r="777" spans="1:26" ht="14.4" hidden="1">
      <c r="A777" s="6"/>
      <c r="B777" s="6"/>
      <c r="C777" s="6"/>
      <c r="D777" s="6"/>
      <c r="E777" s="6"/>
      <c r="F777" s="6"/>
      <c r="G777" s="6"/>
      <c r="H777" s="6"/>
      <c r="I777" s="6"/>
      <c r="J777" s="224"/>
      <c r="K777" s="224"/>
      <c r="L777" s="6"/>
      <c r="M777" s="6"/>
      <c r="N777" s="6"/>
      <c r="O777" s="224"/>
      <c r="P777" s="6"/>
      <c r="Q777" s="6"/>
      <c r="R777" s="6"/>
      <c r="S777" s="6"/>
      <c r="T777" s="6"/>
      <c r="U777" s="6"/>
      <c r="V777" s="6"/>
      <c r="W777" s="6"/>
      <c r="X777" s="6"/>
      <c r="Y777" s="6"/>
      <c r="Z777" s="6"/>
    </row>
    <row r="778" spans="1:26" ht="14.4" hidden="1">
      <c r="A778" s="6"/>
      <c r="B778" s="6"/>
      <c r="C778" s="6"/>
      <c r="D778" s="6"/>
      <c r="E778" s="6"/>
      <c r="F778" s="6"/>
      <c r="G778" s="6"/>
      <c r="H778" s="6"/>
      <c r="I778" s="6"/>
      <c r="J778" s="224"/>
      <c r="K778" s="224"/>
      <c r="L778" s="6"/>
      <c r="M778" s="6"/>
      <c r="N778" s="6"/>
      <c r="O778" s="224"/>
      <c r="P778" s="6"/>
      <c r="Q778" s="6"/>
      <c r="R778" s="6"/>
      <c r="S778" s="6"/>
      <c r="T778" s="6"/>
      <c r="U778" s="6"/>
      <c r="V778" s="6"/>
      <c r="W778" s="6"/>
      <c r="X778" s="6"/>
      <c r="Y778" s="6"/>
      <c r="Z778" s="6"/>
    </row>
    <row r="779" spans="1:26" ht="14.4" hidden="1">
      <c r="A779" s="6"/>
      <c r="B779" s="6"/>
      <c r="C779" s="6"/>
      <c r="D779" s="6"/>
      <c r="E779" s="6"/>
      <c r="F779" s="6"/>
      <c r="G779" s="6"/>
      <c r="H779" s="6"/>
      <c r="I779" s="6"/>
      <c r="J779" s="224"/>
      <c r="K779" s="224"/>
      <c r="L779" s="6"/>
      <c r="M779" s="6"/>
      <c r="N779" s="6"/>
      <c r="O779" s="224"/>
      <c r="P779" s="6"/>
      <c r="Q779" s="6"/>
      <c r="R779" s="6"/>
      <c r="S779" s="6"/>
      <c r="T779" s="6"/>
      <c r="U779" s="6"/>
      <c r="V779" s="6"/>
      <c r="W779" s="6"/>
      <c r="X779" s="6"/>
      <c r="Y779" s="6"/>
      <c r="Z779" s="6"/>
    </row>
    <row r="780" spans="1:26" ht="14.4" hidden="1">
      <c r="A780" s="6"/>
      <c r="B780" s="6"/>
      <c r="C780" s="6"/>
      <c r="D780" s="6"/>
      <c r="E780" s="6"/>
      <c r="F780" s="6"/>
      <c r="G780" s="6"/>
      <c r="H780" s="6"/>
      <c r="I780" s="6"/>
      <c r="J780" s="224"/>
      <c r="K780" s="224"/>
      <c r="L780" s="6"/>
      <c r="M780" s="6"/>
      <c r="N780" s="6"/>
      <c r="O780" s="224"/>
      <c r="P780" s="6"/>
      <c r="Q780" s="6"/>
      <c r="R780" s="6"/>
      <c r="S780" s="6"/>
      <c r="T780" s="6"/>
      <c r="U780" s="6"/>
      <c r="V780" s="6"/>
      <c r="W780" s="6"/>
      <c r="X780" s="6"/>
      <c r="Y780" s="6"/>
      <c r="Z780" s="6"/>
    </row>
    <row r="781" spans="1:26" ht="14.4" hidden="1">
      <c r="A781" s="6"/>
      <c r="B781" s="6"/>
      <c r="C781" s="6"/>
      <c r="D781" s="6"/>
      <c r="E781" s="6"/>
      <c r="F781" s="6"/>
      <c r="G781" s="6"/>
      <c r="H781" s="6"/>
      <c r="I781" s="6"/>
      <c r="J781" s="224"/>
      <c r="K781" s="224"/>
      <c r="L781" s="6"/>
      <c r="M781" s="6"/>
      <c r="N781" s="6"/>
      <c r="O781" s="224"/>
      <c r="P781" s="6"/>
      <c r="Q781" s="6"/>
      <c r="R781" s="6"/>
      <c r="S781" s="6"/>
      <c r="T781" s="6"/>
      <c r="U781" s="6"/>
      <c r="V781" s="6"/>
      <c r="W781" s="6"/>
      <c r="X781" s="6"/>
      <c r="Y781" s="6"/>
      <c r="Z781" s="6"/>
    </row>
    <row r="782" spans="1:26" ht="14.4" hidden="1">
      <c r="A782" s="6"/>
      <c r="B782" s="6"/>
      <c r="C782" s="6"/>
      <c r="D782" s="6"/>
      <c r="E782" s="6"/>
      <c r="F782" s="6"/>
      <c r="G782" s="6"/>
      <c r="H782" s="6"/>
      <c r="I782" s="6"/>
      <c r="J782" s="224"/>
      <c r="K782" s="224"/>
      <c r="L782" s="6"/>
      <c r="M782" s="6"/>
      <c r="N782" s="6"/>
      <c r="O782" s="224"/>
      <c r="P782" s="6"/>
      <c r="Q782" s="6"/>
      <c r="R782" s="6"/>
      <c r="S782" s="6"/>
      <c r="T782" s="6"/>
      <c r="U782" s="6"/>
      <c r="V782" s="6"/>
      <c r="W782" s="6"/>
      <c r="X782" s="6"/>
      <c r="Y782" s="6"/>
      <c r="Z782" s="6"/>
    </row>
    <row r="783" spans="1:26" ht="14.4" hidden="1">
      <c r="A783" s="6"/>
      <c r="B783" s="6"/>
      <c r="C783" s="6"/>
      <c r="D783" s="6"/>
      <c r="E783" s="6"/>
      <c r="F783" s="6"/>
      <c r="G783" s="6"/>
      <c r="H783" s="6"/>
      <c r="I783" s="6"/>
      <c r="J783" s="224"/>
      <c r="K783" s="224"/>
      <c r="L783" s="6"/>
      <c r="M783" s="6"/>
      <c r="N783" s="6"/>
      <c r="O783" s="224"/>
      <c r="P783" s="6"/>
      <c r="Q783" s="6"/>
      <c r="R783" s="6"/>
      <c r="S783" s="6"/>
      <c r="T783" s="6"/>
      <c r="U783" s="6"/>
      <c r="V783" s="6"/>
      <c r="W783" s="6"/>
      <c r="X783" s="6"/>
      <c r="Y783" s="6"/>
      <c r="Z783" s="6"/>
    </row>
    <row r="784" spans="1:26" ht="14.4" hidden="1">
      <c r="A784" s="6"/>
      <c r="B784" s="6"/>
      <c r="C784" s="6"/>
      <c r="D784" s="6"/>
      <c r="E784" s="6"/>
      <c r="F784" s="6"/>
      <c r="G784" s="6"/>
      <c r="H784" s="6"/>
      <c r="I784" s="6"/>
      <c r="J784" s="224"/>
      <c r="K784" s="224"/>
      <c r="L784" s="6"/>
      <c r="M784" s="6"/>
      <c r="N784" s="6"/>
      <c r="O784" s="224"/>
      <c r="P784" s="6"/>
      <c r="Q784" s="6"/>
      <c r="R784" s="6"/>
      <c r="S784" s="6"/>
      <c r="T784" s="6"/>
      <c r="U784" s="6"/>
      <c r="V784" s="6"/>
      <c r="W784" s="6"/>
      <c r="X784" s="6"/>
      <c r="Y784" s="6"/>
      <c r="Z784" s="6"/>
    </row>
    <row r="785" spans="1:26" ht="14.4" hidden="1">
      <c r="A785" s="6"/>
      <c r="B785" s="6"/>
      <c r="C785" s="6"/>
      <c r="D785" s="6"/>
      <c r="E785" s="6"/>
      <c r="F785" s="6"/>
      <c r="G785" s="6"/>
      <c r="H785" s="6"/>
      <c r="I785" s="6"/>
      <c r="J785" s="224"/>
      <c r="K785" s="224"/>
      <c r="L785" s="6"/>
      <c r="M785" s="6"/>
      <c r="N785" s="6"/>
      <c r="O785" s="224"/>
      <c r="P785" s="6"/>
      <c r="Q785" s="6"/>
      <c r="R785" s="6"/>
      <c r="S785" s="6"/>
      <c r="T785" s="6"/>
      <c r="U785" s="6"/>
      <c r="V785" s="6"/>
      <c r="W785" s="6"/>
      <c r="X785" s="6"/>
      <c r="Y785" s="6"/>
      <c r="Z785" s="6"/>
    </row>
    <row r="786" spans="1:26" ht="14.4" hidden="1">
      <c r="A786" s="6"/>
      <c r="B786" s="6"/>
      <c r="C786" s="6"/>
      <c r="D786" s="6"/>
      <c r="E786" s="6"/>
      <c r="F786" s="6"/>
      <c r="G786" s="6"/>
      <c r="H786" s="6"/>
      <c r="I786" s="6"/>
      <c r="J786" s="224"/>
      <c r="K786" s="224"/>
      <c r="L786" s="6"/>
      <c r="M786" s="6"/>
      <c r="N786" s="6"/>
      <c r="O786" s="224"/>
      <c r="P786" s="6"/>
      <c r="Q786" s="6"/>
      <c r="R786" s="6"/>
      <c r="S786" s="6"/>
      <c r="T786" s="6"/>
      <c r="U786" s="6"/>
      <c r="V786" s="6"/>
      <c r="W786" s="6"/>
      <c r="X786" s="6"/>
      <c r="Y786" s="6"/>
      <c r="Z786" s="6"/>
    </row>
    <row r="787" spans="1:26" ht="14.4" hidden="1">
      <c r="A787" s="6"/>
      <c r="B787" s="6"/>
      <c r="C787" s="6"/>
      <c r="D787" s="6"/>
      <c r="E787" s="6"/>
      <c r="F787" s="6"/>
      <c r="G787" s="6"/>
      <c r="H787" s="6"/>
      <c r="I787" s="6"/>
      <c r="J787" s="224"/>
      <c r="K787" s="224"/>
      <c r="L787" s="6"/>
      <c r="M787" s="6"/>
      <c r="N787" s="6"/>
      <c r="O787" s="224"/>
      <c r="P787" s="6"/>
      <c r="Q787" s="6"/>
      <c r="R787" s="6"/>
      <c r="S787" s="6"/>
      <c r="T787" s="6"/>
      <c r="U787" s="6"/>
      <c r="V787" s="6"/>
      <c r="W787" s="6"/>
      <c r="X787" s="6"/>
      <c r="Y787" s="6"/>
      <c r="Z787" s="6"/>
    </row>
    <row r="788" spans="1:26" ht="14.4" hidden="1">
      <c r="A788" s="6"/>
      <c r="B788" s="6"/>
      <c r="C788" s="6"/>
      <c r="D788" s="6"/>
      <c r="E788" s="6"/>
      <c r="F788" s="6"/>
      <c r="G788" s="6"/>
      <c r="H788" s="6"/>
      <c r="I788" s="6"/>
      <c r="J788" s="224"/>
      <c r="K788" s="224"/>
      <c r="L788" s="6"/>
      <c r="M788" s="6"/>
      <c r="N788" s="6"/>
      <c r="O788" s="224"/>
      <c r="P788" s="6"/>
      <c r="Q788" s="6"/>
      <c r="R788" s="6"/>
      <c r="S788" s="6"/>
      <c r="T788" s="6"/>
      <c r="U788" s="6"/>
      <c r="V788" s="6"/>
      <c r="W788" s="6"/>
      <c r="X788" s="6"/>
      <c r="Y788" s="6"/>
      <c r="Z788" s="6"/>
    </row>
    <row r="789" spans="1:26" ht="14.4" hidden="1">
      <c r="A789" s="6"/>
      <c r="B789" s="6"/>
      <c r="C789" s="6"/>
      <c r="D789" s="6"/>
      <c r="E789" s="6"/>
      <c r="F789" s="6"/>
      <c r="G789" s="6"/>
      <c r="H789" s="6"/>
      <c r="I789" s="6"/>
      <c r="J789" s="224"/>
      <c r="K789" s="224"/>
      <c r="L789" s="6"/>
      <c r="M789" s="6"/>
      <c r="N789" s="6"/>
      <c r="O789" s="224"/>
      <c r="P789" s="6"/>
      <c r="Q789" s="6"/>
      <c r="R789" s="6"/>
      <c r="S789" s="6"/>
      <c r="T789" s="6"/>
      <c r="U789" s="6"/>
      <c r="V789" s="6"/>
      <c r="W789" s="6"/>
      <c r="X789" s="6"/>
      <c r="Y789" s="6"/>
      <c r="Z789" s="6"/>
    </row>
    <row r="790" spans="1:26" ht="14.4" hidden="1">
      <c r="A790" s="6"/>
      <c r="B790" s="6"/>
      <c r="C790" s="6"/>
      <c r="D790" s="6"/>
      <c r="E790" s="6"/>
      <c r="F790" s="6"/>
      <c r="G790" s="6"/>
      <c r="H790" s="6"/>
      <c r="I790" s="6"/>
      <c r="J790" s="224"/>
      <c r="K790" s="224"/>
      <c r="L790" s="6"/>
      <c r="M790" s="6"/>
      <c r="N790" s="6"/>
      <c r="O790" s="224"/>
      <c r="P790" s="6"/>
      <c r="Q790" s="6"/>
      <c r="R790" s="6"/>
      <c r="S790" s="6"/>
      <c r="T790" s="6"/>
      <c r="U790" s="6"/>
      <c r="V790" s="6"/>
      <c r="W790" s="6"/>
      <c r="X790" s="6"/>
      <c r="Y790" s="6"/>
      <c r="Z790" s="6"/>
    </row>
    <row r="791" spans="1:26" ht="14.4" hidden="1">
      <c r="A791" s="6"/>
      <c r="B791" s="6"/>
      <c r="C791" s="6"/>
      <c r="D791" s="6"/>
      <c r="E791" s="6"/>
      <c r="F791" s="6"/>
      <c r="G791" s="6"/>
      <c r="H791" s="6"/>
      <c r="I791" s="6"/>
      <c r="J791" s="224"/>
      <c r="K791" s="224"/>
      <c r="L791" s="6"/>
      <c r="M791" s="6"/>
      <c r="N791" s="6"/>
      <c r="O791" s="224"/>
      <c r="P791" s="6"/>
      <c r="Q791" s="6"/>
      <c r="R791" s="6"/>
      <c r="S791" s="6"/>
      <c r="T791" s="6"/>
      <c r="U791" s="6"/>
      <c r="V791" s="6"/>
      <c r="W791" s="6"/>
      <c r="X791" s="6"/>
      <c r="Y791" s="6"/>
      <c r="Z791" s="6"/>
    </row>
    <row r="792" spans="1:26" ht="14.4" hidden="1">
      <c r="A792" s="6"/>
      <c r="B792" s="6"/>
      <c r="C792" s="6"/>
      <c r="D792" s="6"/>
      <c r="E792" s="6"/>
      <c r="F792" s="6"/>
      <c r="G792" s="6"/>
      <c r="H792" s="6"/>
      <c r="I792" s="6"/>
      <c r="J792" s="224"/>
      <c r="K792" s="224"/>
      <c r="L792" s="6"/>
      <c r="M792" s="6"/>
      <c r="N792" s="6"/>
      <c r="O792" s="224"/>
      <c r="P792" s="6"/>
      <c r="Q792" s="6"/>
      <c r="R792" s="6"/>
      <c r="S792" s="6"/>
      <c r="T792" s="6"/>
      <c r="U792" s="6"/>
      <c r="V792" s="6"/>
      <c r="W792" s="6"/>
      <c r="X792" s="6"/>
      <c r="Y792" s="6"/>
      <c r="Z792" s="6"/>
    </row>
    <row r="793" spans="1:26" ht="14.4" hidden="1">
      <c r="A793" s="6"/>
      <c r="B793" s="6"/>
      <c r="C793" s="6"/>
      <c r="D793" s="6"/>
      <c r="E793" s="6"/>
      <c r="F793" s="6"/>
      <c r="G793" s="6"/>
      <c r="H793" s="6"/>
      <c r="I793" s="6"/>
      <c r="J793" s="224"/>
      <c r="K793" s="224"/>
      <c r="L793" s="6"/>
      <c r="M793" s="6"/>
      <c r="N793" s="6"/>
      <c r="O793" s="224"/>
      <c r="P793" s="6"/>
      <c r="Q793" s="6"/>
      <c r="R793" s="6"/>
      <c r="S793" s="6"/>
      <c r="T793" s="6"/>
      <c r="U793" s="6"/>
      <c r="V793" s="6"/>
      <c r="W793" s="6"/>
      <c r="X793" s="6"/>
      <c r="Y793" s="6"/>
      <c r="Z793" s="6"/>
    </row>
    <row r="794" spans="1:26" ht="14.4" hidden="1">
      <c r="A794" s="6"/>
      <c r="B794" s="6"/>
      <c r="C794" s="6"/>
      <c r="D794" s="6"/>
      <c r="E794" s="6"/>
      <c r="F794" s="6"/>
      <c r="G794" s="6"/>
      <c r="H794" s="6"/>
      <c r="I794" s="6"/>
      <c r="J794" s="224"/>
      <c r="K794" s="224"/>
      <c r="L794" s="6"/>
      <c r="M794" s="6"/>
      <c r="N794" s="6"/>
      <c r="O794" s="224"/>
      <c r="P794" s="6"/>
      <c r="Q794" s="6"/>
      <c r="R794" s="6"/>
      <c r="S794" s="6"/>
      <c r="T794" s="6"/>
      <c r="U794" s="6"/>
      <c r="V794" s="6"/>
      <c r="W794" s="6"/>
      <c r="X794" s="6"/>
      <c r="Y794" s="6"/>
      <c r="Z794" s="6"/>
    </row>
    <row r="795" spans="1:26" ht="14.4" hidden="1">
      <c r="A795" s="6"/>
      <c r="B795" s="6"/>
      <c r="C795" s="6"/>
      <c r="D795" s="6"/>
      <c r="E795" s="6"/>
      <c r="F795" s="6"/>
      <c r="G795" s="6"/>
      <c r="H795" s="6"/>
      <c r="I795" s="6"/>
      <c r="J795" s="224"/>
      <c r="K795" s="224"/>
      <c r="L795" s="6"/>
      <c r="M795" s="6"/>
      <c r="N795" s="6"/>
      <c r="O795" s="224"/>
      <c r="P795" s="6"/>
      <c r="Q795" s="6"/>
      <c r="R795" s="6"/>
      <c r="S795" s="6"/>
      <c r="T795" s="6"/>
      <c r="U795" s="6"/>
      <c r="V795" s="6"/>
      <c r="W795" s="6"/>
      <c r="X795" s="6"/>
      <c r="Y795" s="6"/>
      <c r="Z795" s="6"/>
    </row>
    <row r="796" spans="1:26" ht="14.4" hidden="1">
      <c r="A796" s="6"/>
      <c r="B796" s="6"/>
      <c r="C796" s="6"/>
      <c r="D796" s="6"/>
      <c r="E796" s="6"/>
      <c r="F796" s="6"/>
      <c r="G796" s="6"/>
      <c r="H796" s="6"/>
      <c r="I796" s="6"/>
      <c r="J796" s="224"/>
      <c r="K796" s="224"/>
      <c r="L796" s="6"/>
      <c r="M796" s="6"/>
      <c r="N796" s="6"/>
      <c r="O796" s="224"/>
      <c r="P796" s="6"/>
      <c r="Q796" s="6"/>
      <c r="R796" s="6"/>
      <c r="S796" s="6"/>
      <c r="T796" s="6"/>
      <c r="U796" s="6"/>
      <c r="V796" s="6"/>
      <c r="W796" s="6"/>
      <c r="X796" s="6"/>
      <c r="Y796" s="6"/>
      <c r="Z796" s="6"/>
    </row>
    <row r="797" spans="1:26" ht="14.4" hidden="1">
      <c r="A797" s="6"/>
      <c r="B797" s="6"/>
      <c r="C797" s="6"/>
      <c r="D797" s="6"/>
      <c r="E797" s="6"/>
      <c r="F797" s="6"/>
      <c r="G797" s="6"/>
      <c r="H797" s="6"/>
      <c r="I797" s="6"/>
      <c r="J797" s="224"/>
      <c r="K797" s="224"/>
      <c r="L797" s="6"/>
      <c r="M797" s="6"/>
      <c r="N797" s="6"/>
      <c r="O797" s="224"/>
      <c r="P797" s="6"/>
      <c r="Q797" s="6"/>
      <c r="R797" s="6"/>
      <c r="S797" s="6"/>
      <c r="T797" s="6"/>
      <c r="U797" s="6"/>
      <c r="V797" s="6"/>
      <c r="W797" s="6"/>
      <c r="X797" s="6"/>
      <c r="Y797" s="6"/>
      <c r="Z797" s="6"/>
    </row>
    <row r="798" spans="1:26" ht="14.4" hidden="1">
      <c r="A798" s="6"/>
      <c r="B798" s="6"/>
      <c r="C798" s="6"/>
      <c r="D798" s="6"/>
      <c r="E798" s="6"/>
      <c r="F798" s="6"/>
      <c r="G798" s="6"/>
      <c r="H798" s="6"/>
      <c r="I798" s="6"/>
      <c r="J798" s="224"/>
      <c r="K798" s="224"/>
      <c r="L798" s="6"/>
      <c r="M798" s="6"/>
      <c r="N798" s="6"/>
      <c r="O798" s="224"/>
      <c r="P798" s="6"/>
      <c r="Q798" s="6"/>
      <c r="R798" s="6"/>
      <c r="S798" s="6"/>
      <c r="T798" s="6"/>
      <c r="U798" s="6"/>
      <c r="V798" s="6"/>
      <c r="W798" s="6"/>
      <c r="X798" s="6"/>
      <c r="Y798" s="6"/>
      <c r="Z798" s="6"/>
    </row>
    <row r="799" spans="1:26" ht="14.4" hidden="1">
      <c r="A799" s="6"/>
      <c r="B799" s="6"/>
      <c r="C799" s="6"/>
      <c r="D799" s="6"/>
      <c r="E799" s="6"/>
      <c r="F799" s="6"/>
      <c r="G799" s="6"/>
      <c r="H799" s="6"/>
      <c r="I799" s="6"/>
      <c r="J799" s="224"/>
      <c r="K799" s="224"/>
      <c r="L799" s="6"/>
      <c r="M799" s="6"/>
      <c r="N799" s="6"/>
      <c r="O799" s="224"/>
      <c r="P799" s="6"/>
      <c r="Q799" s="6"/>
      <c r="R799" s="6"/>
      <c r="S799" s="6"/>
      <c r="T799" s="6"/>
      <c r="U799" s="6"/>
      <c r="V799" s="6"/>
      <c r="W799" s="6"/>
      <c r="X799" s="6"/>
      <c r="Y799" s="6"/>
      <c r="Z799" s="6"/>
    </row>
    <row r="800" spans="1:26" ht="14.4" hidden="1">
      <c r="A800" s="6"/>
      <c r="B800" s="6"/>
      <c r="C800" s="6"/>
      <c r="D800" s="6"/>
      <c r="E800" s="6"/>
      <c r="F800" s="6"/>
      <c r="G800" s="6"/>
      <c r="H800" s="6"/>
      <c r="I800" s="6"/>
      <c r="J800" s="224"/>
      <c r="K800" s="224"/>
      <c r="L800" s="6"/>
      <c r="M800" s="6"/>
      <c r="N800" s="6"/>
      <c r="O800" s="224"/>
      <c r="P800" s="6"/>
      <c r="Q800" s="6"/>
      <c r="R800" s="6"/>
      <c r="S800" s="6"/>
      <c r="T800" s="6"/>
      <c r="U800" s="6"/>
      <c r="V800" s="6"/>
      <c r="W800" s="6"/>
      <c r="X800" s="6"/>
      <c r="Y800" s="6"/>
      <c r="Z800" s="6"/>
    </row>
    <row r="801" spans="1:26" ht="14.4" hidden="1">
      <c r="A801" s="6"/>
      <c r="B801" s="6"/>
      <c r="C801" s="6"/>
      <c r="D801" s="6"/>
      <c r="E801" s="6"/>
      <c r="F801" s="6"/>
      <c r="G801" s="6"/>
      <c r="H801" s="6"/>
      <c r="I801" s="6"/>
      <c r="J801" s="224"/>
      <c r="K801" s="224"/>
      <c r="L801" s="6"/>
      <c r="M801" s="6"/>
      <c r="N801" s="6"/>
      <c r="O801" s="224"/>
      <c r="P801" s="6"/>
      <c r="Q801" s="6"/>
      <c r="R801" s="6"/>
      <c r="S801" s="6"/>
      <c r="T801" s="6"/>
      <c r="U801" s="6"/>
      <c r="V801" s="6"/>
      <c r="W801" s="6"/>
      <c r="X801" s="6"/>
      <c r="Y801" s="6"/>
      <c r="Z801" s="6"/>
    </row>
    <row r="802" spans="1:26" ht="14.4" hidden="1">
      <c r="A802" s="6"/>
      <c r="B802" s="6"/>
      <c r="C802" s="6"/>
      <c r="D802" s="6"/>
      <c r="E802" s="6"/>
      <c r="F802" s="6"/>
      <c r="G802" s="6"/>
      <c r="H802" s="6"/>
      <c r="I802" s="6"/>
      <c r="J802" s="224"/>
      <c r="K802" s="224"/>
      <c r="L802" s="6"/>
      <c r="M802" s="6"/>
      <c r="N802" s="6"/>
      <c r="O802" s="224"/>
      <c r="P802" s="6"/>
      <c r="Q802" s="6"/>
      <c r="R802" s="6"/>
      <c r="S802" s="6"/>
      <c r="T802" s="6"/>
      <c r="U802" s="6"/>
      <c r="V802" s="6"/>
      <c r="W802" s="6"/>
      <c r="X802" s="6"/>
      <c r="Y802" s="6"/>
      <c r="Z802" s="6"/>
    </row>
    <row r="803" spans="1:26" ht="14.4" hidden="1">
      <c r="A803" s="6"/>
      <c r="B803" s="6"/>
      <c r="C803" s="6"/>
      <c r="D803" s="6"/>
      <c r="E803" s="6"/>
      <c r="F803" s="6"/>
      <c r="G803" s="6"/>
      <c r="H803" s="6"/>
      <c r="I803" s="6"/>
      <c r="J803" s="224"/>
      <c r="K803" s="224"/>
      <c r="L803" s="6"/>
      <c r="M803" s="6"/>
      <c r="N803" s="6"/>
      <c r="O803" s="224"/>
      <c r="P803" s="6"/>
      <c r="Q803" s="6"/>
      <c r="R803" s="6"/>
      <c r="S803" s="6"/>
      <c r="T803" s="6"/>
      <c r="U803" s="6"/>
      <c r="V803" s="6"/>
      <c r="W803" s="6"/>
      <c r="X803" s="6"/>
      <c r="Y803" s="6"/>
      <c r="Z803" s="6"/>
    </row>
    <row r="804" spans="1:26" ht="14.4" hidden="1">
      <c r="A804" s="6"/>
      <c r="B804" s="6"/>
      <c r="C804" s="6"/>
      <c r="D804" s="6"/>
      <c r="E804" s="6"/>
      <c r="F804" s="6"/>
      <c r="G804" s="6"/>
      <c r="H804" s="6"/>
      <c r="I804" s="6"/>
      <c r="J804" s="224"/>
      <c r="K804" s="224"/>
      <c r="L804" s="6"/>
      <c r="M804" s="6"/>
      <c r="N804" s="6"/>
      <c r="O804" s="224"/>
      <c r="P804" s="6"/>
      <c r="Q804" s="6"/>
      <c r="R804" s="6"/>
      <c r="S804" s="6"/>
      <c r="T804" s="6"/>
      <c r="U804" s="6"/>
      <c r="V804" s="6"/>
      <c r="W804" s="6"/>
      <c r="X804" s="6"/>
      <c r="Y804" s="6"/>
      <c r="Z804" s="6"/>
    </row>
    <row r="805" spans="1:26" ht="14.4" hidden="1">
      <c r="A805" s="6"/>
      <c r="B805" s="6"/>
      <c r="C805" s="6"/>
      <c r="D805" s="6"/>
      <c r="E805" s="6"/>
      <c r="F805" s="6"/>
      <c r="G805" s="6"/>
      <c r="H805" s="6"/>
      <c r="I805" s="6"/>
      <c r="J805" s="224"/>
      <c r="K805" s="224"/>
      <c r="L805" s="6"/>
      <c r="M805" s="6"/>
      <c r="N805" s="6"/>
      <c r="O805" s="224"/>
      <c r="P805" s="6"/>
      <c r="Q805" s="6"/>
      <c r="R805" s="6"/>
      <c r="S805" s="6"/>
      <c r="T805" s="6"/>
      <c r="U805" s="6"/>
      <c r="V805" s="6"/>
      <c r="W805" s="6"/>
      <c r="X805" s="6"/>
      <c r="Y805" s="6"/>
      <c r="Z805" s="6"/>
    </row>
    <row r="806" spans="1:26" ht="14.4" hidden="1">
      <c r="A806" s="6"/>
      <c r="B806" s="6"/>
      <c r="C806" s="6"/>
      <c r="D806" s="6"/>
      <c r="E806" s="6"/>
      <c r="F806" s="6"/>
      <c r="G806" s="6"/>
      <c r="H806" s="6"/>
      <c r="I806" s="6"/>
      <c r="J806" s="224"/>
      <c r="K806" s="224"/>
      <c r="L806" s="6"/>
      <c r="M806" s="6"/>
      <c r="N806" s="6"/>
      <c r="O806" s="224"/>
      <c r="P806" s="6"/>
      <c r="Q806" s="6"/>
      <c r="R806" s="6"/>
      <c r="S806" s="6"/>
      <c r="T806" s="6"/>
      <c r="U806" s="6"/>
      <c r="V806" s="6"/>
      <c r="W806" s="6"/>
      <c r="X806" s="6"/>
      <c r="Y806" s="6"/>
      <c r="Z806" s="6"/>
    </row>
    <row r="807" spans="1:26" ht="14.4" hidden="1">
      <c r="A807" s="6"/>
      <c r="B807" s="6"/>
      <c r="C807" s="6"/>
      <c r="D807" s="6"/>
      <c r="E807" s="6"/>
      <c r="F807" s="6"/>
      <c r="G807" s="6"/>
      <c r="H807" s="6"/>
      <c r="I807" s="6"/>
      <c r="J807" s="224"/>
      <c r="K807" s="224"/>
      <c r="L807" s="6"/>
      <c r="M807" s="6"/>
      <c r="N807" s="6"/>
      <c r="O807" s="224"/>
      <c r="P807" s="6"/>
      <c r="Q807" s="6"/>
      <c r="R807" s="6"/>
      <c r="S807" s="6"/>
      <c r="T807" s="6"/>
      <c r="U807" s="6"/>
      <c r="V807" s="6"/>
      <c r="W807" s="6"/>
      <c r="X807" s="6"/>
      <c r="Y807" s="6"/>
      <c r="Z807" s="6"/>
    </row>
    <row r="808" spans="1:26" ht="14.4" hidden="1">
      <c r="A808" s="6"/>
      <c r="B808" s="6"/>
      <c r="C808" s="6"/>
      <c r="D808" s="6"/>
      <c r="E808" s="6"/>
      <c r="F808" s="6"/>
      <c r="G808" s="6"/>
      <c r="H808" s="6"/>
      <c r="I808" s="6"/>
      <c r="J808" s="224"/>
      <c r="K808" s="224"/>
      <c r="L808" s="6"/>
      <c r="M808" s="6"/>
      <c r="N808" s="6"/>
      <c r="O808" s="224"/>
      <c r="P808" s="6"/>
      <c r="Q808" s="6"/>
      <c r="R808" s="6"/>
      <c r="S808" s="6"/>
      <c r="T808" s="6"/>
      <c r="U808" s="6"/>
      <c r="V808" s="6"/>
      <c r="W808" s="6"/>
      <c r="X808" s="6"/>
      <c r="Y808" s="6"/>
      <c r="Z808" s="6"/>
    </row>
    <row r="809" spans="1:26" ht="14.4" hidden="1">
      <c r="A809" s="6"/>
      <c r="B809" s="6"/>
      <c r="C809" s="6"/>
      <c r="D809" s="6"/>
      <c r="E809" s="6"/>
      <c r="F809" s="6"/>
      <c r="G809" s="6"/>
      <c r="H809" s="6"/>
      <c r="I809" s="6"/>
      <c r="J809" s="224"/>
      <c r="K809" s="224"/>
      <c r="L809" s="6"/>
      <c r="M809" s="6"/>
      <c r="N809" s="6"/>
      <c r="O809" s="224"/>
      <c r="P809" s="6"/>
      <c r="Q809" s="6"/>
      <c r="R809" s="6"/>
      <c r="S809" s="6"/>
      <c r="T809" s="6"/>
      <c r="U809" s="6"/>
      <c r="V809" s="6"/>
      <c r="W809" s="6"/>
      <c r="X809" s="6"/>
      <c r="Y809" s="6"/>
      <c r="Z809" s="6"/>
    </row>
    <row r="810" spans="1:26" ht="14.4" hidden="1">
      <c r="A810" s="6"/>
      <c r="B810" s="6"/>
      <c r="C810" s="6"/>
      <c r="D810" s="6"/>
      <c r="E810" s="6"/>
      <c r="F810" s="6"/>
      <c r="G810" s="6"/>
      <c r="H810" s="6"/>
      <c r="I810" s="6"/>
      <c r="J810" s="224"/>
      <c r="K810" s="224"/>
      <c r="L810" s="6"/>
      <c r="M810" s="6"/>
      <c r="N810" s="6"/>
      <c r="O810" s="224"/>
      <c r="P810" s="6"/>
      <c r="Q810" s="6"/>
      <c r="R810" s="6"/>
      <c r="S810" s="6"/>
      <c r="T810" s="6"/>
      <c r="U810" s="6"/>
      <c r="V810" s="6"/>
      <c r="W810" s="6"/>
      <c r="X810" s="6"/>
      <c r="Y810" s="6"/>
      <c r="Z810" s="6"/>
    </row>
    <row r="811" spans="1:26" ht="14.4" hidden="1">
      <c r="A811" s="6"/>
      <c r="B811" s="6"/>
      <c r="C811" s="6"/>
      <c r="D811" s="6"/>
      <c r="E811" s="6"/>
      <c r="F811" s="6"/>
      <c r="G811" s="6"/>
      <c r="H811" s="6"/>
      <c r="I811" s="6"/>
      <c r="J811" s="224"/>
      <c r="K811" s="224"/>
      <c r="L811" s="6"/>
      <c r="M811" s="6"/>
      <c r="N811" s="6"/>
      <c r="O811" s="224"/>
      <c r="P811" s="6"/>
      <c r="Q811" s="6"/>
      <c r="R811" s="6"/>
      <c r="S811" s="6"/>
      <c r="T811" s="6"/>
      <c r="U811" s="6"/>
      <c r="V811" s="6"/>
      <c r="W811" s="6"/>
      <c r="X811" s="6"/>
      <c r="Y811" s="6"/>
      <c r="Z811" s="6"/>
    </row>
    <row r="812" spans="1:26" ht="14.4" hidden="1">
      <c r="A812" s="6"/>
      <c r="B812" s="6"/>
      <c r="C812" s="6"/>
      <c r="D812" s="6"/>
      <c r="E812" s="6"/>
      <c r="F812" s="6"/>
      <c r="G812" s="6"/>
      <c r="H812" s="6"/>
      <c r="I812" s="6"/>
      <c r="J812" s="224"/>
      <c r="K812" s="224"/>
      <c r="L812" s="6"/>
      <c r="M812" s="6"/>
      <c r="N812" s="6"/>
      <c r="O812" s="224"/>
      <c r="P812" s="6"/>
      <c r="Q812" s="6"/>
      <c r="R812" s="6"/>
      <c r="S812" s="6"/>
      <c r="T812" s="6"/>
      <c r="U812" s="6"/>
      <c r="V812" s="6"/>
      <c r="W812" s="6"/>
      <c r="X812" s="6"/>
      <c r="Y812" s="6"/>
      <c r="Z812" s="6"/>
    </row>
    <row r="813" spans="1:26" ht="14.4" hidden="1">
      <c r="A813" s="6"/>
      <c r="B813" s="6"/>
      <c r="C813" s="6"/>
      <c r="D813" s="6"/>
      <c r="E813" s="6"/>
      <c r="F813" s="6"/>
      <c r="G813" s="6"/>
      <c r="H813" s="6"/>
      <c r="I813" s="6"/>
      <c r="J813" s="224"/>
      <c r="K813" s="224"/>
      <c r="L813" s="6"/>
      <c r="M813" s="6"/>
      <c r="N813" s="6"/>
      <c r="O813" s="224"/>
      <c r="P813" s="6"/>
      <c r="Q813" s="6"/>
      <c r="R813" s="6"/>
      <c r="S813" s="6"/>
      <c r="T813" s="6"/>
      <c r="U813" s="6"/>
      <c r="V813" s="6"/>
      <c r="W813" s="6"/>
      <c r="X813" s="6"/>
      <c r="Y813" s="6"/>
      <c r="Z813" s="6"/>
    </row>
    <row r="814" spans="1:26" ht="14.4" hidden="1">
      <c r="A814" s="6"/>
      <c r="B814" s="6"/>
      <c r="C814" s="6"/>
      <c r="D814" s="6"/>
      <c r="E814" s="6"/>
      <c r="F814" s="6"/>
      <c r="G814" s="6"/>
      <c r="H814" s="6"/>
      <c r="I814" s="6"/>
      <c r="J814" s="224"/>
      <c r="K814" s="224"/>
      <c r="L814" s="6"/>
      <c r="M814" s="6"/>
      <c r="N814" s="6"/>
      <c r="O814" s="224"/>
      <c r="P814" s="6"/>
      <c r="Q814" s="6"/>
      <c r="R814" s="6"/>
      <c r="S814" s="6"/>
      <c r="T814" s="6"/>
      <c r="U814" s="6"/>
      <c r="V814" s="6"/>
      <c r="W814" s="6"/>
      <c r="X814" s="6"/>
      <c r="Y814" s="6"/>
      <c r="Z814" s="6"/>
    </row>
    <row r="815" spans="1:26" ht="14.4" hidden="1">
      <c r="A815" s="6"/>
      <c r="B815" s="6"/>
      <c r="C815" s="6"/>
      <c r="D815" s="6"/>
      <c r="E815" s="6"/>
      <c r="F815" s="6"/>
      <c r="G815" s="6"/>
      <c r="H815" s="6"/>
      <c r="I815" s="6"/>
      <c r="J815" s="224"/>
      <c r="K815" s="224"/>
      <c r="L815" s="6"/>
      <c r="M815" s="6"/>
      <c r="N815" s="6"/>
      <c r="O815" s="224"/>
      <c r="P815" s="6"/>
      <c r="Q815" s="6"/>
      <c r="R815" s="6"/>
      <c r="S815" s="6"/>
      <c r="T815" s="6"/>
      <c r="U815" s="6"/>
      <c r="V815" s="6"/>
      <c r="W815" s="6"/>
      <c r="X815" s="6"/>
      <c r="Y815" s="6"/>
      <c r="Z815" s="6"/>
    </row>
    <row r="816" spans="1:26" ht="14.4" hidden="1">
      <c r="A816" s="6"/>
      <c r="B816" s="6"/>
      <c r="C816" s="6"/>
      <c r="D816" s="6"/>
      <c r="E816" s="6"/>
      <c r="F816" s="6"/>
      <c r="G816" s="6"/>
      <c r="H816" s="6"/>
      <c r="I816" s="6"/>
      <c r="J816" s="224"/>
      <c r="K816" s="224"/>
      <c r="L816" s="6"/>
      <c r="M816" s="6"/>
      <c r="N816" s="6"/>
      <c r="O816" s="224"/>
      <c r="P816" s="6"/>
      <c r="Q816" s="6"/>
      <c r="R816" s="6"/>
      <c r="S816" s="6"/>
      <c r="T816" s="6"/>
      <c r="U816" s="6"/>
      <c r="V816" s="6"/>
      <c r="W816" s="6"/>
      <c r="X816" s="6"/>
      <c r="Y816" s="6"/>
      <c r="Z816" s="6"/>
    </row>
    <row r="817" spans="1:26" ht="14.4" hidden="1">
      <c r="A817" s="6"/>
      <c r="B817" s="6"/>
      <c r="C817" s="6"/>
      <c r="D817" s="6"/>
      <c r="E817" s="6"/>
      <c r="F817" s="6"/>
      <c r="G817" s="6"/>
      <c r="H817" s="6"/>
      <c r="I817" s="6"/>
      <c r="J817" s="224"/>
      <c r="K817" s="224"/>
      <c r="L817" s="6"/>
      <c r="M817" s="6"/>
      <c r="N817" s="6"/>
      <c r="O817" s="224"/>
      <c r="P817" s="6"/>
      <c r="Q817" s="6"/>
      <c r="R817" s="6"/>
      <c r="S817" s="6"/>
      <c r="T817" s="6"/>
      <c r="U817" s="6"/>
      <c r="V817" s="6"/>
      <c r="W817" s="6"/>
      <c r="X817" s="6"/>
      <c r="Y817" s="6"/>
      <c r="Z817" s="6"/>
    </row>
    <row r="818" spans="1:26" ht="14.4" hidden="1">
      <c r="A818" s="6"/>
      <c r="B818" s="6"/>
      <c r="C818" s="6"/>
      <c r="D818" s="6"/>
      <c r="E818" s="6"/>
      <c r="F818" s="6"/>
      <c r="G818" s="6"/>
      <c r="H818" s="6"/>
      <c r="I818" s="6"/>
      <c r="J818" s="224"/>
      <c r="K818" s="224"/>
      <c r="L818" s="6"/>
      <c r="M818" s="6"/>
      <c r="N818" s="6"/>
      <c r="O818" s="224"/>
      <c r="P818" s="6"/>
      <c r="Q818" s="6"/>
      <c r="R818" s="6"/>
      <c r="S818" s="6"/>
      <c r="T818" s="6"/>
      <c r="U818" s="6"/>
      <c r="V818" s="6"/>
      <c r="W818" s="6"/>
      <c r="X818" s="6"/>
      <c r="Y818" s="6"/>
      <c r="Z818" s="6"/>
    </row>
    <row r="819" spans="1:26" ht="14.4" hidden="1">
      <c r="A819" s="6"/>
      <c r="B819" s="6"/>
      <c r="C819" s="6"/>
      <c r="D819" s="6"/>
      <c r="E819" s="6"/>
      <c r="F819" s="6"/>
      <c r="G819" s="6"/>
      <c r="H819" s="6"/>
      <c r="I819" s="6"/>
      <c r="J819" s="224"/>
      <c r="K819" s="224"/>
      <c r="L819" s="6"/>
      <c r="M819" s="6"/>
      <c r="N819" s="6"/>
      <c r="O819" s="224"/>
      <c r="P819" s="6"/>
      <c r="Q819" s="6"/>
      <c r="R819" s="6"/>
      <c r="S819" s="6"/>
      <c r="T819" s="6"/>
      <c r="U819" s="6"/>
      <c r="V819" s="6"/>
      <c r="W819" s="6"/>
      <c r="X819" s="6"/>
      <c r="Y819" s="6"/>
      <c r="Z819" s="6"/>
    </row>
    <row r="820" spans="1:26" ht="14.4" hidden="1">
      <c r="A820" s="6"/>
      <c r="B820" s="6"/>
      <c r="C820" s="6"/>
      <c r="D820" s="6"/>
      <c r="E820" s="6"/>
      <c r="F820" s="6"/>
      <c r="G820" s="6"/>
      <c r="H820" s="6"/>
      <c r="I820" s="6"/>
      <c r="J820" s="224"/>
      <c r="K820" s="224"/>
      <c r="L820" s="6"/>
      <c r="M820" s="6"/>
      <c r="N820" s="6"/>
      <c r="O820" s="224"/>
      <c r="P820" s="6"/>
      <c r="Q820" s="6"/>
      <c r="R820" s="6"/>
      <c r="S820" s="6"/>
      <c r="T820" s="6"/>
      <c r="U820" s="6"/>
      <c r="V820" s="6"/>
      <c r="W820" s="6"/>
      <c r="X820" s="6"/>
      <c r="Y820" s="6"/>
      <c r="Z820" s="6"/>
    </row>
    <row r="821" spans="1:26" ht="14.4" hidden="1">
      <c r="A821" s="6"/>
      <c r="B821" s="6"/>
      <c r="C821" s="6"/>
      <c r="D821" s="6"/>
      <c r="E821" s="6"/>
      <c r="F821" s="6"/>
      <c r="G821" s="6"/>
      <c r="H821" s="6"/>
      <c r="I821" s="6"/>
      <c r="J821" s="224"/>
      <c r="K821" s="224"/>
      <c r="L821" s="6"/>
      <c r="M821" s="6"/>
      <c r="N821" s="6"/>
      <c r="O821" s="224"/>
      <c r="P821" s="6"/>
      <c r="Q821" s="6"/>
      <c r="R821" s="6"/>
      <c r="S821" s="6"/>
      <c r="T821" s="6"/>
      <c r="U821" s="6"/>
      <c r="V821" s="6"/>
      <c r="W821" s="6"/>
      <c r="X821" s="6"/>
      <c r="Y821" s="6"/>
      <c r="Z821" s="6"/>
    </row>
    <row r="822" spans="1:26" ht="14.4" hidden="1">
      <c r="A822" s="6"/>
      <c r="B822" s="6"/>
      <c r="C822" s="6"/>
      <c r="D822" s="6"/>
      <c r="E822" s="6"/>
      <c r="F822" s="6"/>
      <c r="G822" s="6"/>
      <c r="H822" s="6"/>
      <c r="I822" s="6"/>
      <c r="J822" s="224"/>
      <c r="K822" s="224"/>
      <c r="L822" s="6"/>
      <c r="M822" s="6"/>
      <c r="N822" s="6"/>
      <c r="O822" s="224"/>
      <c r="P822" s="6"/>
      <c r="Q822" s="6"/>
      <c r="R822" s="6"/>
      <c r="S822" s="6"/>
      <c r="T822" s="6"/>
      <c r="U822" s="6"/>
      <c r="V822" s="6"/>
      <c r="W822" s="6"/>
      <c r="X822" s="6"/>
      <c r="Y822" s="6"/>
      <c r="Z822" s="6"/>
    </row>
    <row r="823" spans="1:26" ht="14.4" hidden="1">
      <c r="A823" s="6"/>
      <c r="B823" s="6"/>
      <c r="C823" s="6"/>
      <c r="D823" s="6"/>
      <c r="E823" s="6"/>
      <c r="F823" s="6"/>
      <c r="G823" s="6"/>
      <c r="H823" s="6"/>
      <c r="I823" s="6"/>
      <c r="J823" s="224"/>
      <c r="K823" s="224"/>
      <c r="L823" s="6"/>
      <c r="M823" s="6"/>
      <c r="N823" s="6"/>
      <c r="O823" s="224"/>
      <c r="P823" s="6"/>
      <c r="Q823" s="6"/>
      <c r="R823" s="6"/>
      <c r="S823" s="6"/>
      <c r="T823" s="6"/>
      <c r="U823" s="6"/>
      <c r="V823" s="6"/>
      <c r="W823" s="6"/>
      <c r="X823" s="6"/>
      <c r="Y823" s="6"/>
      <c r="Z823" s="6"/>
    </row>
    <row r="824" spans="1:26" ht="14.4" hidden="1">
      <c r="A824" s="6"/>
      <c r="B824" s="6"/>
      <c r="C824" s="6"/>
      <c r="D824" s="6"/>
      <c r="E824" s="6"/>
      <c r="F824" s="6"/>
      <c r="G824" s="6"/>
      <c r="H824" s="6"/>
      <c r="I824" s="6"/>
      <c r="J824" s="224"/>
      <c r="K824" s="224"/>
      <c r="L824" s="6"/>
      <c r="M824" s="6"/>
      <c r="N824" s="6"/>
      <c r="O824" s="224"/>
      <c r="P824" s="6"/>
      <c r="Q824" s="6"/>
      <c r="R824" s="6"/>
      <c r="S824" s="6"/>
      <c r="T824" s="6"/>
      <c r="U824" s="6"/>
      <c r="V824" s="6"/>
      <c r="W824" s="6"/>
      <c r="X824" s="6"/>
      <c r="Y824" s="6"/>
      <c r="Z824" s="6"/>
    </row>
    <row r="825" spans="1:26" ht="14.4" hidden="1">
      <c r="A825" s="6"/>
      <c r="B825" s="6"/>
      <c r="C825" s="6"/>
      <c r="D825" s="6"/>
      <c r="E825" s="6"/>
      <c r="F825" s="6"/>
      <c r="G825" s="6"/>
      <c r="H825" s="6"/>
      <c r="I825" s="6"/>
      <c r="J825" s="224"/>
      <c r="K825" s="224"/>
      <c r="L825" s="6"/>
      <c r="M825" s="6"/>
      <c r="N825" s="6"/>
      <c r="O825" s="224"/>
      <c r="P825" s="6"/>
      <c r="Q825" s="6"/>
      <c r="R825" s="6"/>
      <c r="S825" s="6"/>
      <c r="T825" s="6"/>
      <c r="U825" s="6"/>
      <c r="V825" s="6"/>
      <c r="W825" s="6"/>
      <c r="X825" s="6"/>
      <c r="Y825" s="6"/>
      <c r="Z825" s="6"/>
    </row>
    <row r="826" spans="1:26" ht="14.4" hidden="1">
      <c r="A826" s="6"/>
      <c r="B826" s="6"/>
      <c r="C826" s="6"/>
      <c r="D826" s="6"/>
      <c r="E826" s="6"/>
      <c r="F826" s="6"/>
      <c r="G826" s="6"/>
      <c r="H826" s="6"/>
      <c r="I826" s="6"/>
      <c r="J826" s="224"/>
      <c r="K826" s="224"/>
      <c r="L826" s="6"/>
      <c r="M826" s="6"/>
      <c r="N826" s="6"/>
      <c r="O826" s="224"/>
      <c r="P826" s="6"/>
      <c r="Q826" s="6"/>
      <c r="R826" s="6"/>
      <c r="S826" s="6"/>
      <c r="T826" s="6"/>
      <c r="U826" s="6"/>
      <c r="V826" s="6"/>
      <c r="W826" s="6"/>
      <c r="X826" s="6"/>
      <c r="Y826" s="6"/>
      <c r="Z826" s="6"/>
    </row>
    <row r="827" spans="1:26" ht="14.4" hidden="1">
      <c r="A827" s="6"/>
      <c r="B827" s="6"/>
      <c r="C827" s="6"/>
      <c r="D827" s="6"/>
      <c r="E827" s="6"/>
      <c r="F827" s="6"/>
      <c r="G827" s="6"/>
      <c r="H827" s="6"/>
      <c r="I827" s="6"/>
      <c r="J827" s="224"/>
      <c r="K827" s="224"/>
      <c r="L827" s="6"/>
      <c r="M827" s="6"/>
      <c r="N827" s="6"/>
      <c r="O827" s="224"/>
      <c r="P827" s="6"/>
      <c r="Q827" s="6"/>
      <c r="R827" s="6"/>
      <c r="S827" s="6"/>
      <c r="T827" s="6"/>
      <c r="U827" s="6"/>
      <c r="V827" s="6"/>
      <c r="W827" s="6"/>
      <c r="X827" s="6"/>
      <c r="Y827" s="6"/>
      <c r="Z827" s="6"/>
    </row>
    <row r="828" spans="1:26" ht="14.4" hidden="1">
      <c r="A828" s="6"/>
      <c r="B828" s="6"/>
      <c r="C828" s="6"/>
      <c r="D828" s="6"/>
      <c r="E828" s="6"/>
      <c r="F828" s="6"/>
      <c r="G828" s="6"/>
      <c r="H828" s="6"/>
      <c r="I828" s="6"/>
      <c r="J828" s="224"/>
      <c r="K828" s="224"/>
      <c r="L828" s="6"/>
      <c r="M828" s="6"/>
      <c r="N828" s="6"/>
      <c r="O828" s="224"/>
      <c r="P828" s="6"/>
      <c r="Q828" s="6"/>
      <c r="R828" s="6"/>
      <c r="S828" s="6"/>
      <c r="T828" s="6"/>
      <c r="U828" s="6"/>
      <c r="V828" s="6"/>
      <c r="W828" s="6"/>
      <c r="X828" s="6"/>
      <c r="Y828" s="6"/>
      <c r="Z828" s="6"/>
    </row>
    <row r="829" spans="1:26" ht="14.4" hidden="1">
      <c r="A829" s="6"/>
      <c r="B829" s="6"/>
      <c r="C829" s="6"/>
      <c r="D829" s="6"/>
      <c r="E829" s="6"/>
      <c r="F829" s="6"/>
      <c r="G829" s="6"/>
      <c r="H829" s="6"/>
      <c r="I829" s="6"/>
      <c r="J829" s="224"/>
      <c r="K829" s="224"/>
      <c r="L829" s="6"/>
      <c r="M829" s="6"/>
      <c r="N829" s="6"/>
      <c r="O829" s="224"/>
      <c r="P829" s="6"/>
      <c r="Q829" s="6"/>
      <c r="R829" s="6"/>
      <c r="S829" s="6"/>
      <c r="T829" s="6"/>
      <c r="U829" s="6"/>
      <c r="V829" s="6"/>
      <c r="W829" s="6"/>
      <c r="X829" s="6"/>
      <c r="Y829" s="6"/>
      <c r="Z829" s="6"/>
    </row>
    <row r="830" spans="1:26" ht="14.4" hidden="1">
      <c r="A830" s="6"/>
      <c r="B830" s="6"/>
      <c r="C830" s="6"/>
      <c r="D830" s="6"/>
      <c r="E830" s="6"/>
      <c r="F830" s="6"/>
      <c r="G830" s="6"/>
      <c r="H830" s="6"/>
      <c r="I830" s="6"/>
      <c r="J830" s="224"/>
      <c r="K830" s="224"/>
      <c r="L830" s="6"/>
      <c r="M830" s="6"/>
      <c r="N830" s="6"/>
      <c r="O830" s="224"/>
      <c r="P830" s="6"/>
      <c r="Q830" s="6"/>
      <c r="R830" s="6"/>
      <c r="S830" s="6"/>
      <c r="T830" s="6"/>
      <c r="U830" s="6"/>
      <c r="V830" s="6"/>
      <c r="W830" s="6"/>
      <c r="X830" s="6"/>
      <c r="Y830" s="6"/>
      <c r="Z830" s="6"/>
    </row>
    <row r="831" spans="1:26" ht="14.4" hidden="1">
      <c r="A831" s="6"/>
      <c r="B831" s="6"/>
      <c r="C831" s="6"/>
      <c r="D831" s="6"/>
      <c r="E831" s="6"/>
      <c r="F831" s="6"/>
      <c r="G831" s="6"/>
      <c r="H831" s="6"/>
      <c r="I831" s="6"/>
      <c r="J831" s="224"/>
      <c r="K831" s="224"/>
      <c r="L831" s="6"/>
      <c r="M831" s="6"/>
      <c r="N831" s="6"/>
      <c r="O831" s="224"/>
      <c r="P831" s="6"/>
      <c r="Q831" s="6"/>
      <c r="R831" s="6"/>
      <c r="S831" s="6"/>
      <c r="T831" s="6"/>
      <c r="U831" s="6"/>
      <c r="V831" s="6"/>
      <c r="W831" s="6"/>
      <c r="X831" s="6"/>
      <c r="Y831" s="6"/>
      <c r="Z831" s="6"/>
    </row>
    <row r="832" spans="1:26" ht="14.4" hidden="1">
      <c r="A832" s="6"/>
      <c r="B832" s="6"/>
      <c r="C832" s="6"/>
      <c r="D832" s="6"/>
      <c r="E832" s="6"/>
      <c r="F832" s="6"/>
      <c r="G832" s="6"/>
      <c r="H832" s="6"/>
      <c r="I832" s="6"/>
      <c r="J832" s="224"/>
      <c r="K832" s="224"/>
      <c r="L832" s="6"/>
      <c r="M832" s="6"/>
      <c r="N832" s="6"/>
      <c r="O832" s="224"/>
      <c r="P832" s="6"/>
      <c r="Q832" s="6"/>
      <c r="R832" s="6"/>
      <c r="S832" s="6"/>
      <c r="T832" s="6"/>
      <c r="U832" s="6"/>
      <c r="V832" s="6"/>
      <c r="W832" s="6"/>
      <c r="X832" s="6"/>
      <c r="Y832" s="6"/>
      <c r="Z832" s="6"/>
    </row>
    <row r="833" spans="1:26" ht="14.4" hidden="1">
      <c r="A833" s="6"/>
      <c r="B833" s="6"/>
      <c r="C833" s="6"/>
      <c r="D833" s="6"/>
      <c r="E833" s="6"/>
      <c r="F833" s="6"/>
      <c r="G833" s="6"/>
      <c r="H833" s="6"/>
      <c r="I833" s="6"/>
      <c r="J833" s="224"/>
      <c r="K833" s="224"/>
      <c r="L833" s="6"/>
      <c r="M833" s="6"/>
      <c r="N833" s="6"/>
      <c r="O833" s="224"/>
      <c r="P833" s="6"/>
      <c r="Q833" s="6"/>
      <c r="R833" s="6"/>
      <c r="S833" s="6"/>
      <c r="T833" s="6"/>
      <c r="U833" s="6"/>
      <c r="V833" s="6"/>
      <c r="W833" s="6"/>
      <c r="X833" s="6"/>
      <c r="Y833" s="6"/>
      <c r="Z833" s="6"/>
    </row>
    <row r="834" spans="1:26" ht="14.4" hidden="1">
      <c r="A834" s="6"/>
      <c r="B834" s="6"/>
      <c r="C834" s="6"/>
      <c r="D834" s="6"/>
      <c r="E834" s="6"/>
      <c r="F834" s="6"/>
      <c r="G834" s="6"/>
      <c r="H834" s="6"/>
      <c r="I834" s="6"/>
      <c r="J834" s="224"/>
      <c r="K834" s="224"/>
      <c r="L834" s="6"/>
      <c r="M834" s="6"/>
      <c r="N834" s="6"/>
      <c r="O834" s="224"/>
      <c r="P834" s="6"/>
      <c r="Q834" s="6"/>
      <c r="R834" s="6"/>
      <c r="S834" s="6"/>
      <c r="T834" s="6"/>
      <c r="U834" s="6"/>
      <c r="V834" s="6"/>
      <c r="W834" s="6"/>
      <c r="X834" s="6"/>
      <c r="Y834" s="6"/>
      <c r="Z834" s="6"/>
    </row>
    <row r="835" spans="1:26" ht="14.4" hidden="1">
      <c r="A835" s="6"/>
      <c r="B835" s="6"/>
      <c r="C835" s="6"/>
      <c r="D835" s="6"/>
      <c r="E835" s="6"/>
      <c r="F835" s="6"/>
      <c r="G835" s="6"/>
      <c r="H835" s="6"/>
      <c r="I835" s="6"/>
      <c r="J835" s="224"/>
      <c r="K835" s="224"/>
      <c r="L835" s="6"/>
      <c r="M835" s="6"/>
      <c r="N835" s="6"/>
      <c r="O835" s="224"/>
      <c r="P835" s="6"/>
      <c r="Q835" s="6"/>
      <c r="R835" s="6"/>
      <c r="S835" s="6"/>
      <c r="T835" s="6"/>
      <c r="U835" s="6"/>
      <c r="V835" s="6"/>
      <c r="W835" s="6"/>
      <c r="X835" s="6"/>
      <c r="Y835" s="6"/>
      <c r="Z835" s="6"/>
    </row>
    <row r="836" spans="1:26" ht="14.4" hidden="1">
      <c r="A836" s="6"/>
      <c r="B836" s="6"/>
      <c r="C836" s="6"/>
      <c r="D836" s="6"/>
      <c r="E836" s="6"/>
      <c r="F836" s="6"/>
      <c r="G836" s="6"/>
      <c r="H836" s="6"/>
      <c r="I836" s="6"/>
      <c r="J836" s="224"/>
      <c r="K836" s="224"/>
      <c r="L836" s="6"/>
      <c r="M836" s="6"/>
      <c r="N836" s="6"/>
      <c r="O836" s="224"/>
      <c r="P836" s="6"/>
      <c r="Q836" s="6"/>
      <c r="R836" s="6"/>
      <c r="S836" s="6"/>
      <c r="T836" s="6"/>
      <c r="U836" s="6"/>
      <c r="V836" s="6"/>
      <c r="W836" s="6"/>
      <c r="X836" s="6"/>
      <c r="Y836" s="6"/>
      <c r="Z836" s="6"/>
    </row>
    <row r="837" spans="1:26" ht="14.4" hidden="1">
      <c r="A837" s="6"/>
      <c r="B837" s="6"/>
      <c r="C837" s="6"/>
      <c r="D837" s="6"/>
      <c r="E837" s="6"/>
      <c r="F837" s="6"/>
      <c r="G837" s="6"/>
      <c r="H837" s="6"/>
      <c r="I837" s="6"/>
      <c r="J837" s="224"/>
      <c r="K837" s="224"/>
      <c r="L837" s="6"/>
      <c r="M837" s="6"/>
      <c r="N837" s="6"/>
      <c r="O837" s="224"/>
      <c r="P837" s="6"/>
      <c r="Q837" s="6"/>
      <c r="R837" s="6"/>
      <c r="S837" s="6"/>
      <c r="T837" s="6"/>
      <c r="U837" s="6"/>
      <c r="V837" s="6"/>
      <c r="W837" s="6"/>
      <c r="X837" s="6"/>
      <c r="Y837" s="6"/>
      <c r="Z837" s="6"/>
    </row>
    <row r="838" spans="1:26" ht="14.4" hidden="1">
      <c r="A838" s="6"/>
      <c r="B838" s="6"/>
      <c r="C838" s="6"/>
      <c r="D838" s="6"/>
      <c r="E838" s="6"/>
      <c r="F838" s="6"/>
      <c r="G838" s="6"/>
      <c r="H838" s="6"/>
      <c r="I838" s="6"/>
      <c r="J838" s="224"/>
      <c r="K838" s="224"/>
      <c r="L838" s="6"/>
      <c r="M838" s="6"/>
      <c r="N838" s="6"/>
      <c r="O838" s="224"/>
      <c r="P838" s="6"/>
      <c r="Q838" s="6"/>
      <c r="R838" s="6"/>
      <c r="S838" s="6"/>
      <c r="T838" s="6"/>
      <c r="U838" s="6"/>
      <c r="V838" s="6"/>
      <c r="W838" s="6"/>
      <c r="X838" s="6"/>
      <c r="Y838" s="6"/>
      <c r="Z838" s="6"/>
    </row>
    <row r="839" spans="1:26" ht="14.4" hidden="1">
      <c r="A839" s="6"/>
      <c r="B839" s="6"/>
      <c r="C839" s="6"/>
      <c r="D839" s="6"/>
      <c r="E839" s="6"/>
      <c r="F839" s="6"/>
      <c r="G839" s="6"/>
      <c r="H839" s="6"/>
      <c r="I839" s="6"/>
      <c r="J839" s="224"/>
      <c r="K839" s="224"/>
      <c r="L839" s="6"/>
      <c r="M839" s="6"/>
      <c r="N839" s="6"/>
      <c r="O839" s="224"/>
      <c r="P839" s="6"/>
      <c r="Q839" s="6"/>
      <c r="R839" s="6"/>
      <c r="S839" s="6"/>
      <c r="T839" s="6"/>
      <c r="U839" s="6"/>
      <c r="V839" s="6"/>
      <c r="W839" s="6"/>
      <c r="X839" s="6"/>
      <c r="Y839" s="6"/>
      <c r="Z839" s="6"/>
    </row>
    <row r="840" spans="1:26" ht="14.4" hidden="1">
      <c r="A840" s="6"/>
      <c r="B840" s="6"/>
      <c r="C840" s="6"/>
      <c r="D840" s="6"/>
      <c r="E840" s="6"/>
      <c r="F840" s="6"/>
      <c r="G840" s="6"/>
      <c r="H840" s="6"/>
      <c r="I840" s="6"/>
      <c r="J840" s="224"/>
      <c r="K840" s="224"/>
      <c r="L840" s="6"/>
      <c r="M840" s="6"/>
      <c r="N840" s="6"/>
      <c r="O840" s="224"/>
      <c r="P840" s="6"/>
      <c r="Q840" s="6"/>
      <c r="R840" s="6"/>
      <c r="S840" s="6"/>
      <c r="T840" s="6"/>
      <c r="U840" s="6"/>
      <c r="V840" s="6"/>
      <c r="W840" s="6"/>
      <c r="X840" s="6"/>
      <c r="Y840" s="6"/>
      <c r="Z840" s="6"/>
    </row>
    <row r="841" spans="1:26" ht="14.4" hidden="1">
      <c r="A841" s="6"/>
      <c r="B841" s="6"/>
      <c r="C841" s="6"/>
      <c r="D841" s="6"/>
      <c r="E841" s="6"/>
      <c r="F841" s="6"/>
      <c r="G841" s="6"/>
      <c r="H841" s="6"/>
      <c r="I841" s="6"/>
      <c r="J841" s="224"/>
      <c r="K841" s="224"/>
      <c r="L841" s="6"/>
      <c r="M841" s="6"/>
      <c r="N841" s="6"/>
      <c r="O841" s="224"/>
      <c r="P841" s="6"/>
      <c r="Q841" s="6"/>
      <c r="R841" s="6"/>
      <c r="S841" s="6"/>
      <c r="T841" s="6"/>
      <c r="U841" s="6"/>
      <c r="V841" s="6"/>
      <c r="W841" s="6"/>
      <c r="X841" s="6"/>
      <c r="Y841" s="6"/>
      <c r="Z841" s="6"/>
    </row>
    <row r="842" spans="1:26" ht="14.4" hidden="1">
      <c r="A842" s="6"/>
      <c r="B842" s="6"/>
      <c r="C842" s="6"/>
      <c r="D842" s="6"/>
      <c r="E842" s="6"/>
      <c r="F842" s="6"/>
      <c r="G842" s="6"/>
      <c r="H842" s="6"/>
      <c r="I842" s="6"/>
      <c r="J842" s="224"/>
      <c r="K842" s="224"/>
      <c r="L842" s="6"/>
      <c r="M842" s="6"/>
      <c r="N842" s="6"/>
      <c r="O842" s="224"/>
      <c r="P842" s="6"/>
      <c r="Q842" s="6"/>
      <c r="R842" s="6"/>
      <c r="S842" s="6"/>
      <c r="T842" s="6"/>
      <c r="U842" s="6"/>
      <c r="V842" s="6"/>
      <c r="W842" s="6"/>
      <c r="X842" s="6"/>
      <c r="Y842" s="6"/>
      <c r="Z842" s="6"/>
    </row>
    <row r="843" spans="1:26" ht="14.4" hidden="1">
      <c r="A843" s="6"/>
      <c r="B843" s="6"/>
      <c r="C843" s="6"/>
      <c r="D843" s="6"/>
      <c r="E843" s="6"/>
      <c r="F843" s="6"/>
      <c r="G843" s="6"/>
      <c r="H843" s="6"/>
      <c r="I843" s="6"/>
      <c r="J843" s="224"/>
      <c r="K843" s="224"/>
      <c r="L843" s="6"/>
      <c r="M843" s="6"/>
      <c r="N843" s="6"/>
      <c r="O843" s="224"/>
      <c r="P843" s="6"/>
      <c r="Q843" s="6"/>
      <c r="R843" s="6"/>
      <c r="S843" s="6"/>
      <c r="T843" s="6"/>
      <c r="U843" s="6"/>
      <c r="V843" s="6"/>
      <c r="W843" s="6"/>
      <c r="X843" s="6"/>
      <c r="Y843" s="6"/>
      <c r="Z843" s="6"/>
    </row>
    <row r="844" spans="1:26" ht="14.4" hidden="1">
      <c r="A844" s="6"/>
      <c r="B844" s="6"/>
      <c r="C844" s="6"/>
      <c r="D844" s="6"/>
      <c r="E844" s="6"/>
      <c r="F844" s="6"/>
      <c r="G844" s="6"/>
      <c r="H844" s="6"/>
      <c r="I844" s="6"/>
      <c r="J844" s="224"/>
      <c r="K844" s="224"/>
      <c r="L844" s="6"/>
      <c r="M844" s="6"/>
      <c r="N844" s="6"/>
      <c r="O844" s="224"/>
      <c r="P844" s="6"/>
      <c r="Q844" s="6"/>
      <c r="R844" s="6"/>
      <c r="S844" s="6"/>
      <c r="T844" s="6"/>
      <c r="U844" s="6"/>
      <c r="V844" s="6"/>
      <c r="W844" s="6"/>
      <c r="X844" s="6"/>
      <c r="Y844" s="6"/>
      <c r="Z844" s="6"/>
    </row>
    <row r="845" spans="1:26" ht="14.4" hidden="1">
      <c r="A845" s="6"/>
      <c r="B845" s="6"/>
      <c r="C845" s="6"/>
      <c r="D845" s="6"/>
      <c r="E845" s="6"/>
      <c r="F845" s="6"/>
      <c r="G845" s="6"/>
      <c r="H845" s="6"/>
      <c r="I845" s="6"/>
      <c r="J845" s="224"/>
      <c r="K845" s="224"/>
      <c r="L845" s="6"/>
      <c r="M845" s="6"/>
      <c r="N845" s="6"/>
      <c r="O845" s="224"/>
      <c r="P845" s="6"/>
      <c r="Q845" s="6"/>
      <c r="R845" s="6"/>
      <c r="S845" s="6"/>
      <c r="T845" s="6"/>
      <c r="U845" s="6"/>
      <c r="V845" s="6"/>
      <c r="W845" s="6"/>
      <c r="X845" s="6"/>
      <c r="Y845" s="6"/>
      <c r="Z845" s="6"/>
    </row>
    <row r="846" spans="1:26" ht="14.4" hidden="1">
      <c r="A846" s="6"/>
      <c r="B846" s="6"/>
      <c r="C846" s="6"/>
      <c r="D846" s="6"/>
      <c r="E846" s="6"/>
      <c r="F846" s="6"/>
      <c r="G846" s="6"/>
      <c r="H846" s="6"/>
      <c r="I846" s="6"/>
      <c r="J846" s="224"/>
      <c r="K846" s="224"/>
      <c r="L846" s="6"/>
      <c r="M846" s="6"/>
      <c r="N846" s="6"/>
      <c r="O846" s="224"/>
      <c r="P846" s="6"/>
      <c r="Q846" s="6"/>
      <c r="R846" s="6"/>
      <c r="S846" s="6"/>
      <c r="T846" s="6"/>
      <c r="U846" s="6"/>
      <c r="V846" s="6"/>
      <c r="W846" s="6"/>
      <c r="X846" s="6"/>
      <c r="Y846" s="6"/>
      <c r="Z846" s="6"/>
    </row>
    <row r="847" spans="1:26" ht="14.4" hidden="1">
      <c r="A847" s="6"/>
      <c r="B847" s="6"/>
      <c r="C847" s="6"/>
      <c r="D847" s="6"/>
      <c r="E847" s="6"/>
      <c r="F847" s="6"/>
      <c r="G847" s="6"/>
      <c r="H847" s="6"/>
      <c r="I847" s="6"/>
      <c r="J847" s="224"/>
      <c r="K847" s="224"/>
      <c r="L847" s="6"/>
      <c r="M847" s="6"/>
      <c r="N847" s="6"/>
      <c r="O847" s="224"/>
      <c r="P847" s="6"/>
      <c r="Q847" s="6"/>
      <c r="R847" s="6"/>
      <c r="S847" s="6"/>
      <c r="T847" s="6"/>
      <c r="U847" s="6"/>
      <c r="V847" s="6"/>
      <c r="W847" s="6"/>
      <c r="X847" s="6"/>
      <c r="Y847" s="6"/>
      <c r="Z847" s="6"/>
    </row>
    <row r="848" spans="1:26" ht="14.4" hidden="1">
      <c r="A848" s="6"/>
      <c r="B848" s="6"/>
      <c r="C848" s="6"/>
      <c r="D848" s="6"/>
      <c r="E848" s="6"/>
      <c r="F848" s="6"/>
      <c r="G848" s="6"/>
      <c r="H848" s="6"/>
      <c r="I848" s="6"/>
      <c r="J848" s="224"/>
      <c r="K848" s="224"/>
      <c r="L848" s="6"/>
      <c r="M848" s="6"/>
      <c r="N848" s="6"/>
      <c r="O848" s="224"/>
      <c r="P848" s="6"/>
      <c r="Q848" s="6"/>
      <c r="R848" s="6"/>
      <c r="S848" s="6"/>
      <c r="T848" s="6"/>
      <c r="U848" s="6"/>
      <c r="V848" s="6"/>
      <c r="W848" s="6"/>
      <c r="X848" s="6"/>
      <c r="Y848" s="6"/>
      <c r="Z848" s="6"/>
    </row>
    <row r="849" spans="1:26" ht="14.4" hidden="1">
      <c r="A849" s="6"/>
      <c r="B849" s="6"/>
      <c r="C849" s="6"/>
      <c r="D849" s="6"/>
      <c r="E849" s="6"/>
      <c r="F849" s="6"/>
      <c r="G849" s="6"/>
      <c r="H849" s="6"/>
      <c r="I849" s="6"/>
      <c r="J849" s="224"/>
      <c r="K849" s="224"/>
      <c r="L849" s="6"/>
      <c r="M849" s="6"/>
      <c r="N849" s="6"/>
      <c r="O849" s="224"/>
      <c r="P849" s="6"/>
      <c r="Q849" s="6"/>
      <c r="R849" s="6"/>
      <c r="S849" s="6"/>
      <c r="T849" s="6"/>
      <c r="U849" s="6"/>
      <c r="V849" s="6"/>
      <c r="W849" s="6"/>
      <c r="X849" s="6"/>
      <c r="Y849" s="6"/>
      <c r="Z849" s="6"/>
    </row>
    <row r="850" spans="1:26" ht="14.4" hidden="1">
      <c r="A850" s="6"/>
      <c r="B850" s="6"/>
      <c r="C850" s="6"/>
      <c r="D850" s="6"/>
      <c r="E850" s="6"/>
      <c r="F850" s="6"/>
      <c r="G850" s="6"/>
      <c r="H850" s="6"/>
      <c r="I850" s="6"/>
      <c r="J850" s="224"/>
      <c r="K850" s="224"/>
      <c r="L850" s="6"/>
      <c r="M850" s="6"/>
      <c r="N850" s="6"/>
      <c r="O850" s="224"/>
      <c r="P850" s="6"/>
      <c r="Q850" s="6"/>
      <c r="R850" s="6"/>
      <c r="S850" s="6"/>
      <c r="T850" s="6"/>
      <c r="U850" s="6"/>
      <c r="V850" s="6"/>
      <c r="W850" s="6"/>
      <c r="X850" s="6"/>
      <c r="Y850" s="6"/>
      <c r="Z850" s="6"/>
    </row>
    <row r="851" spans="1:26" ht="14.4" hidden="1">
      <c r="A851" s="6"/>
      <c r="B851" s="6"/>
      <c r="C851" s="6"/>
      <c r="D851" s="6"/>
      <c r="E851" s="6"/>
      <c r="F851" s="6"/>
      <c r="G851" s="6"/>
      <c r="H851" s="6"/>
      <c r="I851" s="6"/>
      <c r="J851" s="224"/>
      <c r="K851" s="224"/>
      <c r="L851" s="6"/>
      <c r="M851" s="6"/>
      <c r="N851" s="6"/>
      <c r="O851" s="224"/>
      <c r="P851" s="6"/>
      <c r="Q851" s="6"/>
      <c r="R851" s="6"/>
      <c r="S851" s="6"/>
      <c r="T851" s="6"/>
      <c r="U851" s="6"/>
      <c r="V851" s="6"/>
      <c r="W851" s="6"/>
      <c r="X851" s="6"/>
      <c r="Y851" s="6"/>
      <c r="Z851" s="6"/>
    </row>
    <row r="852" spans="1:26" ht="14.4" hidden="1">
      <c r="A852" s="6"/>
      <c r="B852" s="6"/>
      <c r="C852" s="6"/>
      <c r="D852" s="6"/>
      <c r="E852" s="6"/>
      <c r="F852" s="6"/>
      <c r="G852" s="6"/>
      <c r="H852" s="6"/>
      <c r="I852" s="6"/>
      <c r="J852" s="224"/>
      <c r="K852" s="224"/>
      <c r="L852" s="6"/>
      <c r="M852" s="6"/>
      <c r="N852" s="6"/>
      <c r="O852" s="224"/>
      <c r="P852" s="6"/>
      <c r="Q852" s="6"/>
      <c r="R852" s="6"/>
      <c r="S852" s="6"/>
      <c r="T852" s="6"/>
      <c r="U852" s="6"/>
      <c r="V852" s="6"/>
      <c r="W852" s="6"/>
      <c r="X852" s="6"/>
      <c r="Y852" s="6"/>
      <c r="Z852" s="6"/>
    </row>
    <row r="853" spans="1:26" ht="14.4" hidden="1">
      <c r="A853" s="6"/>
      <c r="B853" s="6"/>
      <c r="C853" s="6"/>
      <c r="D853" s="6"/>
      <c r="E853" s="6"/>
      <c r="F853" s="6"/>
      <c r="G853" s="6"/>
      <c r="H853" s="6"/>
      <c r="I853" s="6"/>
      <c r="J853" s="224"/>
      <c r="K853" s="224"/>
      <c r="L853" s="6"/>
      <c r="M853" s="6"/>
      <c r="N853" s="6"/>
      <c r="O853" s="224"/>
      <c r="P853" s="6"/>
      <c r="Q853" s="6"/>
      <c r="R853" s="6"/>
      <c r="S853" s="6"/>
      <c r="T853" s="6"/>
      <c r="U853" s="6"/>
      <c r="V853" s="6"/>
      <c r="W853" s="6"/>
      <c r="X853" s="6"/>
      <c r="Y853" s="6"/>
      <c r="Z853" s="6"/>
    </row>
    <row r="854" spans="1:26" ht="14.4" hidden="1">
      <c r="A854" s="6"/>
      <c r="B854" s="6"/>
      <c r="C854" s="6"/>
      <c r="D854" s="6"/>
      <c r="E854" s="6"/>
      <c r="F854" s="6"/>
      <c r="G854" s="6"/>
      <c r="H854" s="6"/>
      <c r="I854" s="6"/>
      <c r="J854" s="224"/>
      <c r="K854" s="224"/>
      <c r="L854" s="6"/>
      <c r="M854" s="6"/>
      <c r="N854" s="6"/>
      <c r="O854" s="224"/>
      <c r="P854" s="6"/>
      <c r="Q854" s="6"/>
      <c r="R854" s="6"/>
      <c r="S854" s="6"/>
      <c r="T854" s="6"/>
      <c r="U854" s="6"/>
      <c r="V854" s="6"/>
      <c r="W854" s="6"/>
      <c r="X854" s="6"/>
      <c r="Y854" s="6"/>
      <c r="Z854" s="6"/>
    </row>
    <row r="855" spans="1:26" ht="14.4" hidden="1">
      <c r="A855" s="6"/>
      <c r="B855" s="6"/>
      <c r="C855" s="6"/>
      <c r="D855" s="6"/>
      <c r="E855" s="6"/>
      <c r="F855" s="6"/>
      <c r="G855" s="6"/>
      <c r="H855" s="6"/>
      <c r="I855" s="6"/>
      <c r="J855" s="224"/>
      <c r="K855" s="224"/>
      <c r="L855" s="6"/>
      <c r="M855" s="6"/>
      <c r="N855" s="6"/>
      <c r="O855" s="224"/>
      <c r="P855" s="6"/>
      <c r="Q855" s="6"/>
      <c r="R855" s="6"/>
      <c r="S855" s="6"/>
      <c r="T855" s="6"/>
      <c r="U855" s="6"/>
      <c r="V855" s="6"/>
      <c r="W855" s="6"/>
      <c r="X855" s="6"/>
      <c r="Y855" s="6"/>
      <c r="Z855" s="6"/>
    </row>
    <row r="856" spans="1:26" ht="14.4" hidden="1">
      <c r="A856" s="6"/>
      <c r="B856" s="6"/>
      <c r="C856" s="6"/>
      <c r="D856" s="6"/>
      <c r="E856" s="6"/>
      <c r="F856" s="6"/>
      <c r="G856" s="6"/>
      <c r="H856" s="6"/>
      <c r="I856" s="6"/>
      <c r="J856" s="224"/>
      <c r="K856" s="224"/>
      <c r="L856" s="6"/>
      <c r="M856" s="6"/>
      <c r="N856" s="6"/>
      <c r="O856" s="224"/>
      <c r="P856" s="6"/>
      <c r="Q856" s="6"/>
      <c r="R856" s="6"/>
      <c r="S856" s="6"/>
      <c r="T856" s="6"/>
      <c r="U856" s="6"/>
      <c r="V856" s="6"/>
      <c r="W856" s="6"/>
      <c r="X856" s="6"/>
      <c r="Y856" s="6"/>
      <c r="Z856" s="6"/>
    </row>
    <row r="857" spans="1:26" ht="14.4" hidden="1">
      <c r="A857" s="6"/>
      <c r="B857" s="6"/>
      <c r="C857" s="6"/>
      <c r="D857" s="6"/>
      <c r="E857" s="6"/>
      <c r="F857" s="6"/>
      <c r="G857" s="6"/>
      <c r="H857" s="6"/>
      <c r="I857" s="6"/>
      <c r="J857" s="224"/>
      <c r="K857" s="224"/>
      <c r="L857" s="6"/>
      <c r="M857" s="6"/>
      <c r="N857" s="6"/>
      <c r="O857" s="224"/>
      <c r="P857" s="6"/>
      <c r="Q857" s="6"/>
      <c r="R857" s="6"/>
      <c r="S857" s="6"/>
      <c r="T857" s="6"/>
      <c r="U857" s="6"/>
      <c r="V857" s="6"/>
      <c r="W857" s="6"/>
      <c r="X857" s="6"/>
      <c r="Y857" s="6"/>
      <c r="Z857" s="6"/>
    </row>
    <row r="858" spans="1:26" ht="14.4" hidden="1">
      <c r="A858" s="6"/>
      <c r="B858" s="6"/>
      <c r="C858" s="6"/>
      <c r="D858" s="6"/>
      <c r="E858" s="6"/>
      <c r="F858" s="6"/>
      <c r="G858" s="6"/>
      <c r="H858" s="6"/>
      <c r="I858" s="6"/>
      <c r="J858" s="224"/>
      <c r="K858" s="224"/>
      <c r="L858" s="6"/>
      <c r="M858" s="6"/>
      <c r="N858" s="6"/>
      <c r="O858" s="224"/>
      <c r="P858" s="6"/>
      <c r="Q858" s="6"/>
      <c r="R858" s="6"/>
      <c r="S858" s="6"/>
      <c r="T858" s="6"/>
      <c r="U858" s="6"/>
      <c r="V858" s="6"/>
      <c r="W858" s="6"/>
      <c r="X858" s="6"/>
      <c r="Y858" s="6"/>
      <c r="Z858" s="6"/>
    </row>
    <row r="859" spans="1:26" ht="14.4" hidden="1">
      <c r="A859" s="6"/>
      <c r="B859" s="6"/>
      <c r="C859" s="6"/>
      <c r="D859" s="6"/>
      <c r="E859" s="6"/>
      <c r="F859" s="6"/>
      <c r="G859" s="6"/>
      <c r="H859" s="6"/>
      <c r="I859" s="6"/>
      <c r="J859" s="224"/>
      <c r="K859" s="224"/>
      <c r="L859" s="6"/>
      <c r="M859" s="6"/>
      <c r="N859" s="6"/>
      <c r="O859" s="224"/>
      <c r="P859" s="6"/>
      <c r="Q859" s="6"/>
      <c r="R859" s="6"/>
      <c r="S859" s="6"/>
      <c r="T859" s="6"/>
      <c r="U859" s="6"/>
      <c r="V859" s="6"/>
      <c r="W859" s="6"/>
      <c r="X859" s="6"/>
      <c r="Y859" s="6"/>
      <c r="Z859" s="6"/>
    </row>
    <row r="860" spans="1:26" ht="14.4" hidden="1">
      <c r="A860" s="6"/>
      <c r="B860" s="6"/>
      <c r="C860" s="6"/>
      <c r="D860" s="6"/>
      <c r="E860" s="6"/>
      <c r="F860" s="6"/>
      <c r="G860" s="6"/>
      <c r="H860" s="6"/>
      <c r="I860" s="6"/>
      <c r="J860" s="224"/>
      <c r="K860" s="224"/>
      <c r="L860" s="6"/>
      <c r="M860" s="6"/>
      <c r="N860" s="6"/>
      <c r="O860" s="224"/>
      <c r="P860" s="6"/>
      <c r="Q860" s="6"/>
      <c r="R860" s="6"/>
      <c r="S860" s="6"/>
      <c r="T860" s="6"/>
      <c r="U860" s="6"/>
      <c r="V860" s="6"/>
      <c r="W860" s="6"/>
      <c r="X860" s="6"/>
      <c r="Y860" s="6"/>
      <c r="Z860" s="6"/>
    </row>
    <row r="861" spans="1:26" ht="14.4" hidden="1">
      <c r="A861" s="6"/>
      <c r="B861" s="6"/>
      <c r="C861" s="6"/>
      <c r="D861" s="6"/>
      <c r="E861" s="6"/>
      <c r="F861" s="6"/>
      <c r="G861" s="6"/>
      <c r="H861" s="6"/>
      <c r="I861" s="6"/>
      <c r="J861" s="224"/>
      <c r="K861" s="224"/>
      <c r="L861" s="6"/>
      <c r="M861" s="6"/>
      <c r="N861" s="6"/>
      <c r="O861" s="224"/>
      <c r="P861" s="6"/>
      <c r="Q861" s="6"/>
      <c r="R861" s="6"/>
      <c r="S861" s="6"/>
      <c r="T861" s="6"/>
      <c r="U861" s="6"/>
      <c r="V861" s="6"/>
      <c r="W861" s="6"/>
      <c r="X861" s="6"/>
      <c r="Y861" s="6"/>
      <c r="Z861" s="6"/>
    </row>
    <row r="862" spans="1:26" ht="14.4" hidden="1">
      <c r="A862" s="6"/>
      <c r="B862" s="6"/>
      <c r="C862" s="6"/>
      <c r="D862" s="6"/>
      <c r="E862" s="6"/>
      <c r="F862" s="6"/>
      <c r="G862" s="6"/>
      <c r="H862" s="6"/>
      <c r="I862" s="6"/>
      <c r="J862" s="224"/>
      <c r="K862" s="224"/>
      <c r="L862" s="6"/>
      <c r="M862" s="6"/>
      <c r="N862" s="6"/>
      <c r="O862" s="224"/>
      <c r="P862" s="6"/>
      <c r="Q862" s="6"/>
      <c r="R862" s="6"/>
      <c r="S862" s="6"/>
      <c r="T862" s="6"/>
      <c r="U862" s="6"/>
      <c r="V862" s="6"/>
      <c r="W862" s="6"/>
      <c r="X862" s="6"/>
      <c r="Y862" s="6"/>
      <c r="Z862" s="6"/>
    </row>
    <row r="863" spans="1:26" ht="14.4" hidden="1">
      <c r="A863" s="6"/>
      <c r="B863" s="6"/>
      <c r="C863" s="6"/>
      <c r="D863" s="6"/>
      <c r="E863" s="6"/>
      <c r="F863" s="6"/>
      <c r="G863" s="6"/>
      <c r="H863" s="6"/>
      <c r="I863" s="6"/>
      <c r="J863" s="224"/>
      <c r="K863" s="224"/>
      <c r="L863" s="6"/>
      <c r="M863" s="6"/>
      <c r="N863" s="6"/>
      <c r="O863" s="224"/>
      <c r="P863" s="6"/>
      <c r="Q863" s="6"/>
      <c r="R863" s="6"/>
      <c r="S863" s="6"/>
      <c r="T863" s="6"/>
      <c r="U863" s="6"/>
      <c r="V863" s="6"/>
      <c r="W863" s="6"/>
      <c r="X863" s="6"/>
      <c r="Y863" s="6"/>
      <c r="Z863" s="6"/>
    </row>
    <row r="864" spans="1:26" ht="14.4" hidden="1">
      <c r="A864" s="6"/>
      <c r="B864" s="6"/>
      <c r="C864" s="6"/>
      <c r="D864" s="6"/>
      <c r="E864" s="6"/>
      <c r="F864" s="6"/>
      <c r="G864" s="6"/>
      <c r="H864" s="6"/>
      <c r="I864" s="6"/>
      <c r="J864" s="224"/>
      <c r="K864" s="224"/>
      <c r="L864" s="6"/>
      <c r="M864" s="6"/>
      <c r="N864" s="6"/>
      <c r="O864" s="224"/>
      <c r="P864" s="6"/>
      <c r="Q864" s="6"/>
      <c r="R864" s="6"/>
      <c r="S864" s="6"/>
      <c r="T864" s="6"/>
      <c r="U864" s="6"/>
      <c r="V864" s="6"/>
      <c r="W864" s="6"/>
      <c r="X864" s="6"/>
      <c r="Y864" s="6"/>
      <c r="Z864" s="6"/>
    </row>
    <row r="865" spans="1:26" ht="14.4" hidden="1">
      <c r="A865" s="6"/>
      <c r="B865" s="6"/>
      <c r="C865" s="6"/>
      <c r="D865" s="6"/>
      <c r="E865" s="6"/>
      <c r="F865" s="6"/>
      <c r="G865" s="6"/>
      <c r="H865" s="6"/>
      <c r="I865" s="6"/>
      <c r="J865" s="224"/>
      <c r="K865" s="224"/>
      <c r="L865" s="6"/>
      <c r="M865" s="6"/>
      <c r="N865" s="6"/>
      <c r="O865" s="224"/>
      <c r="P865" s="6"/>
      <c r="Q865" s="6"/>
      <c r="R865" s="6"/>
      <c r="S865" s="6"/>
      <c r="T865" s="6"/>
      <c r="U865" s="6"/>
      <c r="V865" s="6"/>
      <c r="W865" s="6"/>
      <c r="X865" s="6"/>
      <c r="Y865" s="6"/>
      <c r="Z865" s="6"/>
    </row>
    <row r="866" spans="1:26" ht="14.4" hidden="1">
      <c r="A866" s="6"/>
      <c r="B866" s="6"/>
      <c r="C866" s="6"/>
      <c r="D866" s="6"/>
      <c r="E866" s="6"/>
      <c r="F866" s="6"/>
      <c r="G866" s="6"/>
      <c r="H866" s="6"/>
      <c r="I866" s="6"/>
      <c r="J866" s="224"/>
      <c r="K866" s="224"/>
      <c r="L866" s="6"/>
      <c r="M866" s="6"/>
      <c r="N866" s="6"/>
      <c r="O866" s="224"/>
      <c r="P866" s="6"/>
      <c r="Q866" s="6"/>
      <c r="R866" s="6"/>
      <c r="S866" s="6"/>
      <c r="T866" s="6"/>
      <c r="U866" s="6"/>
      <c r="V866" s="6"/>
      <c r="W866" s="6"/>
      <c r="X866" s="6"/>
      <c r="Y866" s="6"/>
      <c r="Z866" s="6"/>
    </row>
    <row r="867" spans="1:26" ht="14.4" hidden="1">
      <c r="A867" s="6"/>
      <c r="B867" s="6"/>
      <c r="C867" s="6"/>
      <c r="D867" s="6"/>
      <c r="E867" s="6"/>
      <c r="F867" s="6"/>
      <c r="G867" s="6"/>
      <c r="H867" s="6"/>
      <c r="I867" s="6"/>
      <c r="J867" s="224"/>
      <c r="K867" s="224"/>
      <c r="L867" s="6"/>
      <c r="M867" s="6"/>
      <c r="N867" s="6"/>
      <c r="O867" s="224"/>
      <c r="P867" s="6"/>
      <c r="Q867" s="6"/>
      <c r="R867" s="6"/>
      <c r="S867" s="6"/>
      <c r="T867" s="6"/>
      <c r="U867" s="6"/>
      <c r="V867" s="6"/>
      <c r="W867" s="6"/>
      <c r="X867" s="6"/>
      <c r="Y867" s="6"/>
      <c r="Z867" s="6"/>
    </row>
    <row r="868" spans="1:26" ht="14.4" hidden="1">
      <c r="A868" s="6"/>
      <c r="B868" s="6"/>
      <c r="C868" s="6"/>
      <c r="D868" s="6"/>
      <c r="E868" s="6"/>
      <c r="F868" s="6"/>
      <c r="G868" s="6"/>
      <c r="H868" s="6"/>
      <c r="I868" s="6"/>
      <c r="J868" s="224"/>
      <c r="K868" s="224"/>
      <c r="L868" s="6"/>
      <c r="M868" s="6"/>
      <c r="N868" s="6"/>
      <c r="O868" s="224"/>
      <c r="P868" s="6"/>
      <c r="Q868" s="6"/>
      <c r="R868" s="6"/>
      <c r="S868" s="6"/>
      <c r="T868" s="6"/>
      <c r="U868" s="6"/>
      <c r="V868" s="6"/>
      <c r="W868" s="6"/>
      <c r="X868" s="6"/>
      <c r="Y868" s="6"/>
      <c r="Z868" s="6"/>
    </row>
    <row r="869" spans="1:26" ht="14.4" hidden="1">
      <c r="A869" s="6"/>
      <c r="B869" s="6"/>
      <c r="C869" s="6"/>
      <c r="D869" s="6"/>
      <c r="E869" s="6"/>
      <c r="F869" s="6"/>
      <c r="G869" s="6"/>
      <c r="H869" s="6"/>
      <c r="I869" s="6"/>
      <c r="J869" s="224"/>
      <c r="K869" s="224"/>
      <c r="L869" s="6"/>
      <c r="M869" s="6"/>
      <c r="N869" s="6"/>
      <c r="O869" s="224"/>
      <c r="P869" s="6"/>
      <c r="Q869" s="6"/>
      <c r="R869" s="6"/>
      <c r="S869" s="6"/>
      <c r="T869" s="6"/>
      <c r="U869" s="6"/>
      <c r="V869" s="6"/>
      <c r="W869" s="6"/>
      <c r="X869" s="6"/>
      <c r="Y869" s="6"/>
      <c r="Z869" s="6"/>
    </row>
    <row r="870" spans="1:26" ht="14.4" hidden="1">
      <c r="A870" s="6"/>
      <c r="B870" s="6"/>
      <c r="C870" s="6"/>
      <c r="D870" s="6"/>
      <c r="E870" s="6"/>
      <c r="F870" s="6"/>
      <c r="G870" s="6"/>
      <c r="H870" s="6"/>
      <c r="I870" s="6"/>
      <c r="J870" s="224"/>
      <c r="K870" s="224"/>
      <c r="L870" s="6"/>
      <c r="M870" s="6"/>
      <c r="N870" s="6"/>
      <c r="O870" s="224"/>
      <c r="P870" s="6"/>
      <c r="Q870" s="6"/>
      <c r="R870" s="6"/>
      <c r="S870" s="6"/>
      <c r="T870" s="6"/>
      <c r="U870" s="6"/>
      <c r="V870" s="6"/>
      <c r="W870" s="6"/>
      <c r="X870" s="6"/>
      <c r="Y870" s="6"/>
      <c r="Z870" s="6"/>
    </row>
    <row r="871" spans="1:26" ht="14.4" hidden="1">
      <c r="A871" s="6"/>
      <c r="B871" s="6"/>
      <c r="C871" s="6"/>
      <c r="D871" s="6"/>
      <c r="E871" s="6"/>
      <c r="F871" s="6"/>
      <c r="G871" s="6"/>
      <c r="H871" s="6"/>
      <c r="I871" s="6"/>
      <c r="J871" s="224"/>
      <c r="K871" s="224"/>
      <c r="L871" s="6"/>
      <c r="M871" s="6"/>
      <c r="N871" s="6"/>
      <c r="O871" s="224"/>
      <c r="P871" s="6"/>
      <c r="Q871" s="6"/>
      <c r="R871" s="6"/>
      <c r="S871" s="6"/>
      <c r="T871" s="6"/>
      <c r="U871" s="6"/>
      <c r="V871" s="6"/>
      <c r="W871" s="6"/>
      <c r="X871" s="6"/>
      <c r="Y871" s="6"/>
      <c r="Z871" s="6"/>
    </row>
    <row r="872" spans="1:26" ht="14.4" hidden="1">
      <c r="A872" s="6"/>
      <c r="B872" s="6"/>
      <c r="C872" s="6"/>
      <c r="D872" s="6"/>
      <c r="E872" s="6"/>
      <c r="F872" s="6"/>
      <c r="G872" s="6"/>
      <c r="H872" s="6"/>
      <c r="I872" s="6"/>
      <c r="J872" s="224"/>
      <c r="K872" s="224"/>
      <c r="L872" s="6"/>
      <c r="M872" s="6"/>
      <c r="N872" s="6"/>
      <c r="O872" s="224"/>
      <c r="P872" s="6"/>
      <c r="Q872" s="6"/>
      <c r="R872" s="6"/>
      <c r="S872" s="6"/>
      <c r="T872" s="6"/>
      <c r="U872" s="6"/>
      <c r="V872" s="6"/>
      <c r="W872" s="6"/>
      <c r="X872" s="6"/>
      <c r="Y872" s="6"/>
      <c r="Z872" s="6"/>
    </row>
    <row r="873" spans="1:26" ht="14.4" hidden="1">
      <c r="A873" s="6"/>
      <c r="B873" s="6"/>
      <c r="C873" s="6"/>
      <c r="D873" s="6"/>
      <c r="E873" s="6"/>
      <c r="F873" s="6"/>
      <c r="G873" s="6"/>
      <c r="H873" s="6"/>
      <c r="I873" s="6"/>
      <c r="J873" s="224"/>
      <c r="K873" s="224"/>
      <c r="L873" s="6"/>
      <c r="M873" s="6"/>
      <c r="N873" s="6"/>
      <c r="O873" s="224"/>
      <c r="P873" s="6"/>
      <c r="Q873" s="6"/>
      <c r="R873" s="6"/>
      <c r="S873" s="6"/>
      <c r="T873" s="6"/>
      <c r="U873" s="6"/>
      <c r="V873" s="6"/>
      <c r="W873" s="6"/>
      <c r="X873" s="6"/>
      <c r="Y873" s="6"/>
      <c r="Z873" s="6"/>
    </row>
    <row r="874" spans="1:26" ht="14.4" hidden="1">
      <c r="A874" s="6"/>
      <c r="B874" s="6"/>
      <c r="C874" s="6"/>
      <c r="D874" s="6"/>
      <c r="E874" s="6"/>
      <c r="F874" s="6"/>
      <c r="G874" s="6"/>
      <c r="H874" s="6"/>
      <c r="I874" s="6"/>
      <c r="J874" s="224"/>
      <c r="K874" s="224"/>
      <c r="L874" s="6"/>
      <c r="M874" s="6"/>
      <c r="N874" s="6"/>
      <c r="O874" s="224"/>
      <c r="P874" s="6"/>
      <c r="Q874" s="6"/>
      <c r="R874" s="6"/>
      <c r="S874" s="6"/>
      <c r="T874" s="6"/>
      <c r="U874" s="6"/>
      <c r="V874" s="6"/>
      <c r="W874" s="6"/>
      <c r="X874" s="6"/>
      <c r="Y874" s="6"/>
      <c r="Z874" s="6"/>
    </row>
    <row r="875" spans="1:26" ht="14.4" hidden="1">
      <c r="A875" s="6"/>
      <c r="B875" s="6"/>
      <c r="C875" s="6"/>
      <c r="D875" s="6"/>
      <c r="E875" s="6"/>
      <c r="F875" s="6"/>
      <c r="G875" s="6"/>
      <c r="H875" s="6"/>
      <c r="I875" s="6"/>
      <c r="J875" s="224"/>
      <c r="K875" s="224"/>
      <c r="L875" s="6"/>
      <c r="M875" s="6"/>
      <c r="N875" s="6"/>
      <c r="O875" s="224"/>
      <c r="P875" s="6"/>
      <c r="Q875" s="6"/>
      <c r="R875" s="6"/>
      <c r="S875" s="6"/>
      <c r="T875" s="6"/>
      <c r="U875" s="6"/>
      <c r="V875" s="6"/>
      <c r="W875" s="6"/>
      <c r="X875" s="6"/>
      <c r="Y875" s="6"/>
      <c r="Z875" s="6"/>
    </row>
    <row r="876" spans="1:26" ht="14.4" hidden="1">
      <c r="A876" s="6"/>
      <c r="B876" s="6"/>
      <c r="C876" s="6"/>
      <c r="D876" s="6"/>
      <c r="E876" s="6"/>
      <c r="F876" s="6"/>
      <c r="G876" s="6"/>
      <c r="H876" s="6"/>
      <c r="I876" s="6"/>
      <c r="J876" s="224"/>
      <c r="K876" s="224"/>
      <c r="L876" s="6"/>
      <c r="M876" s="6"/>
      <c r="N876" s="6"/>
      <c r="O876" s="224"/>
      <c r="P876" s="6"/>
      <c r="Q876" s="6"/>
      <c r="R876" s="6"/>
      <c r="S876" s="6"/>
      <c r="T876" s="6"/>
      <c r="U876" s="6"/>
      <c r="V876" s="6"/>
      <c r="W876" s="6"/>
      <c r="X876" s="6"/>
      <c r="Y876" s="6"/>
      <c r="Z876" s="6"/>
    </row>
    <row r="877" spans="1:26" ht="14.4" hidden="1">
      <c r="A877" s="6"/>
      <c r="B877" s="6"/>
      <c r="C877" s="6"/>
      <c r="D877" s="6"/>
      <c r="E877" s="6"/>
      <c r="F877" s="6"/>
      <c r="G877" s="6"/>
      <c r="H877" s="6"/>
      <c r="I877" s="6"/>
      <c r="J877" s="224"/>
      <c r="K877" s="224"/>
      <c r="L877" s="6"/>
      <c r="M877" s="6"/>
      <c r="N877" s="6"/>
      <c r="O877" s="224"/>
      <c r="P877" s="6"/>
      <c r="Q877" s="6"/>
      <c r="R877" s="6"/>
      <c r="S877" s="6"/>
      <c r="T877" s="6"/>
      <c r="U877" s="6"/>
      <c r="V877" s="6"/>
      <c r="W877" s="6"/>
      <c r="X877" s="6"/>
      <c r="Y877" s="6"/>
      <c r="Z877" s="6"/>
    </row>
    <row r="878" spans="1:26" ht="14.4" hidden="1">
      <c r="A878" s="6"/>
      <c r="B878" s="6"/>
      <c r="C878" s="6"/>
      <c r="D878" s="6"/>
      <c r="E878" s="6"/>
      <c r="F878" s="6"/>
      <c r="G878" s="6"/>
      <c r="H878" s="6"/>
      <c r="I878" s="6"/>
      <c r="J878" s="224"/>
      <c r="K878" s="224"/>
      <c r="L878" s="6"/>
      <c r="M878" s="6"/>
      <c r="N878" s="6"/>
      <c r="O878" s="224"/>
      <c r="P878" s="6"/>
      <c r="Q878" s="6"/>
      <c r="R878" s="6"/>
      <c r="S878" s="6"/>
      <c r="T878" s="6"/>
      <c r="U878" s="6"/>
      <c r="V878" s="6"/>
      <c r="W878" s="6"/>
      <c r="X878" s="6"/>
      <c r="Y878" s="6"/>
      <c r="Z878" s="6"/>
    </row>
    <row r="879" spans="1:26" ht="14.4" hidden="1">
      <c r="A879" s="6"/>
      <c r="B879" s="6"/>
      <c r="C879" s="6"/>
      <c r="D879" s="6"/>
      <c r="E879" s="6"/>
      <c r="F879" s="6"/>
      <c r="G879" s="6"/>
      <c r="H879" s="6"/>
      <c r="I879" s="6"/>
      <c r="J879" s="224"/>
      <c r="K879" s="224"/>
      <c r="L879" s="6"/>
      <c r="M879" s="6"/>
      <c r="N879" s="6"/>
      <c r="O879" s="224"/>
      <c r="P879" s="6"/>
      <c r="Q879" s="6"/>
      <c r="R879" s="6"/>
      <c r="S879" s="6"/>
      <c r="T879" s="6"/>
      <c r="U879" s="6"/>
      <c r="V879" s="6"/>
      <c r="W879" s="6"/>
      <c r="X879" s="6"/>
      <c r="Y879" s="6"/>
      <c r="Z879" s="6"/>
    </row>
    <row r="880" spans="1:26" ht="14.4" hidden="1">
      <c r="A880" s="6"/>
      <c r="B880" s="6"/>
      <c r="C880" s="6"/>
      <c r="D880" s="6"/>
      <c r="E880" s="6"/>
      <c r="F880" s="6"/>
      <c r="G880" s="6"/>
      <c r="H880" s="6"/>
      <c r="I880" s="6"/>
      <c r="J880" s="224"/>
      <c r="K880" s="224"/>
      <c r="L880" s="6"/>
      <c r="M880" s="6"/>
      <c r="N880" s="6"/>
      <c r="O880" s="224"/>
      <c r="P880" s="6"/>
      <c r="Q880" s="6"/>
      <c r="R880" s="6"/>
      <c r="S880" s="6"/>
      <c r="T880" s="6"/>
      <c r="U880" s="6"/>
      <c r="V880" s="6"/>
      <c r="W880" s="6"/>
      <c r="X880" s="6"/>
      <c r="Y880" s="6"/>
      <c r="Z880" s="6"/>
    </row>
    <row r="881" spans="1:26" ht="14.4" hidden="1">
      <c r="A881" s="6"/>
      <c r="B881" s="6"/>
      <c r="C881" s="6"/>
      <c r="D881" s="6"/>
      <c r="E881" s="6"/>
      <c r="F881" s="6"/>
      <c r="G881" s="6"/>
      <c r="H881" s="6"/>
      <c r="I881" s="6"/>
      <c r="J881" s="224"/>
      <c r="K881" s="224"/>
      <c r="L881" s="6"/>
      <c r="M881" s="6"/>
      <c r="N881" s="6"/>
      <c r="O881" s="224"/>
      <c r="P881" s="6"/>
      <c r="Q881" s="6"/>
      <c r="R881" s="6"/>
      <c r="S881" s="6"/>
      <c r="T881" s="6"/>
      <c r="U881" s="6"/>
      <c r="V881" s="6"/>
      <c r="W881" s="6"/>
      <c r="X881" s="6"/>
      <c r="Y881" s="6"/>
      <c r="Z881" s="6"/>
    </row>
    <row r="882" spans="1:26" ht="14.4" hidden="1">
      <c r="A882" s="6"/>
      <c r="B882" s="6"/>
      <c r="C882" s="6"/>
      <c r="D882" s="6"/>
      <c r="E882" s="6"/>
      <c r="F882" s="6"/>
      <c r="G882" s="6"/>
      <c r="H882" s="6"/>
      <c r="I882" s="6"/>
      <c r="J882" s="224"/>
      <c r="K882" s="224"/>
      <c r="L882" s="6"/>
      <c r="M882" s="6"/>
      <c r="N882" s="6"/>
      <c r="O882" s="224"/>
      <c r="P882" s="6"/>
      <c r="Q882" s="6"/>
      <c r="R882" s="6"/>
      <c r="S882" s="6"/>
      <c r="T882" s="6"/>
      <c r="U882" s="6"/>
      <c r="V882" s="6"/>
      <c r="W882" s="6"/>
      <c r="X882" s="6"/>
      <c r="Y882" s="6"/>
      <c r="Z882" s="6"/>
    </row>
    <row r="883" spans="1:26" ht="14.4" hidden="1">
      <c r="A883" s="6"/>
      <c r="B883" s="6"/>
      <c r="C883" s="6"/>
      <c r="D883" s="6"/>
      <c r="E883" s="6"/>
      <c r="F883" s="6"/>
      <c r="G883" s="6"/>
      <c r="H883" s="6"/>
      <c r="I883" s="6"/>
      <c r="J883" s="224"/>
      <c r="K883" s="224"/>
      <c r="L883" s="6"/>
      <c r="M883" s="6"/>
      <c r="N883" s="6"/>
      <c r="O883" s="224"/>
      <c r="P883" s="6"/>
      <c r="Q883" s="6"/>
      <c r="R883" s="6"/>
      <c r="S883" s="6"/>
      <c r="T883" s="6"/>
      <c r="U883" s="6"/>
      <c r="V883" s="6"/>
      <c r="W883" s="6"/>
      <c r="X883" s="6"/>
      <c r="Y883" s="6"/>
      <c r="Z883" s="6"/>
    </row>
    <row r="884" spans="1:26" ht="14.4" hidden="1">
      <c r="A884" s="6"/>
      <c r="B884" s="6"/>
      <c r="C884" s="6"/>
      <c r="D884" s="6"/>
      <c r="E884" s="6"/>
      <c r="F884" s="6"/>
      <c r="G884" s="6"/>
      <c r="H884" s="6"/>
      <c r="I884" s="6"/>
      <c r="J884" s="224"/>
      <c r="K884" s="224"/>
      <c r="L884" s="6"/>
      <c r="M884" s="6"/>
      <c r="N884" s="6"/>
      <c r="O884" s="224"/>
      <c r="P884" s="6"/>
      <c r="Q884" s="6"/>
      <c r="R884" s="6"/>
      <c r="S884" s="6"/>
      <c r="T884" s="6"/>
      <c r="U884" s="6"/>
      <c r="V884" s="6"/>
      <c r="W884" s="6"/>
      <c r="X884" s="6"/>
      <c r="Y884" s="6"/>
      <c r="Z884" s="6"/>
    </row>
    <row r="885" spans="1:26" ht="14.4" hidden="1">
      <c r="A885" s="6"/>
      <c r="B885" s="6"/>
      <c r="C885" s="6"/>
      <c r="D885" s="6"/>
      <c r="E885" s="6"/>
      <c r="F885" s="6"/>
      <c r="G885" s="6"/>
      <c r="H885" s="6"/>
      <c r="I885" s="6"/>
      <c r="J885" s="224"/>
      <c r="K885" s="224"/>
      <c r="L885" s="6"/>
      <c r="M885" s="6"/>
      <c r="N885" s="6"/>
      <c r="O885" s="224"/>
      <c r="P885" s="6"/>
      <c r="Q885" s="6"/>
      <c r="R885" s="6"/>
      <c r="S885" s="6"/>
      <c r="T885" s="6"/>
      <c r="U885" s="6"/>
      <c r="V885" s="6"/>
      <c r="W885" s="6"/>
      <c r="X885" s="6"/>
      <c r="Y885" s="6"/>
      <c r="Z885" s="6"/>
    </row>
    <row r="886" spans="1:26" ht="14.4" hidden="1">
      <c r="A886" s="6"/>
      <c r="B886" s="6"/>
      <c r="C886" s="6"/>
      <c r="D886" s="6"/>
      <c r="E886" s="6"/>
      <c r="F886" s="6"/>
      <c r="G886" s="6"/>
      <c r="H886" s="6"/>
      <c r="I886" s="6"/>
      <c r="J886" s="224"/>
      <c r="K886" s="224"/>
      <c r="L886" s="6"/>
      <c r="M886" s="6"/>
      <c r="N886" s="6"/>
      <c r="O886" s="224"/>
      <c r="P886" s="6"/>
      <c r="Q886" s="6"/>
      <c r="R886" s="6"/>
      <c r="S886" s="6"/>
      <c r="T886" s="6"/>
      <c r="U886" s="6"/>
      <c r="V886" s="6"/>
      <c r="W886" s="6"/>
      <c r="X886" s="6"/>
      <c r="Y886" s="6"/>
      <c r="Z886" s="6"/>
    </row>
    <row r="887" spans="1:26" ht="14.4" hidden="1">
      <c r="A887" s="6"/>
      <c r="B887" s="6"/>
      <c r="C887" s="6"/>
      <c r="D887" s="6"/>
      <c r="E887" s="6"/>
      <c r="F887" s="6"/>
      <c r="G887" s="6"/>
      <c r="H887" s="6"/>
      <c r="I887" s="6"/>
      <c r="J887" s="224"/>
      <c r="K887" s="224"/>
      <c r="L887" s="6"/>
      <c r="M887" s="6"/>
      <c r="N887" s="6"/>
      <c r="O887" s="224"/>
      <c r="P887" s="6"/>
      <c r="Q887" s="6"/>
      <c r="R887" s="6"/>
      <c r="S887" s="6"/>
      <c r="T887" s="6"/>
      <c r="U887" s="6"/>
      <c r="V887" s="6"/>
      <c r="W887" s="6"/>
      <c r="X887" s="6"/>
      <c r="Y887" s="6"/>
      <c r="Z887" s="6"/>
    </row>
    <row r="888" spans="1:26" ht="14.4" hidden="1">
      <c r="A888" s="6"/>
      <c r="B888" s="6"/>
      <c r="C888" s="6"/>
      <c r="D888" s="6"/>
      <c r="E888" s="6"/>
      <c r="F888" s="6"/>
      <c r="G888" s="6"/>
      <c r="H888" s="6"/>
      <c r="I888" s="6"/>
      <c r="J888" s="224"/>
      <c r="K888" s="224"/>
      <c r="L888" s="6"/>
      <c r="M888" s="6"/>
      <c r="N888" s="6"/>
      <c r="O888" s="224"/>
      <c r="P888" s="6"/>
      <c r="Q888" s="6"/>
      <c r="R888" s="6"/>
      <c r="S888" s="6"/>
      <c r="T888" s="6"/>
      <c r="U888" s="6"/>
      <c r="V888" s="6"/>
      <c r="W888" s="6"/>
      <c r="X888" s="6"/>
      <c r="Y888" s="6"/>
      <c r="Z888" s="6"/>
    </row>
    <row r="889" spans="1:26" ht="14.4" hidden="1">
      <c r="A889" s="6"/>
      <c r="B889" s="6"/>
      <c r="C889" s="6"/>
      <c r="D889" s="6"/>
      <c r="E889" s="6"/>
      <c r="F889" s="6"/>
      <c r="G889" s="6"/>
      <c r="H889" s="6"/>
      <c r="I889" s="6"/>
      <c r="J889" s="224"/>
      <c r="K889" s="224"/>
      <c r="L889" s="6"/>
      <c r="M889" s="6"/>
      <c r="N889" s="6"/>
      <c r="O889" s="224"/>
      <c r="P889" s="6"/>
      <c r="Q889" s="6"/>
      <c r="R889" s="6"/>
      <c r="S889" s="6"/>
      <c r="T889" s="6"/>
      <c r="U889" s="6"/>
      <c r="V889" s="6"/>
      <c r="W889" s="6"/>
      <c r="X889" s="6"/>
      <c r="Y889" s="6"/>
      <c r="Z889" s="6"/>
    </row>
    <row r="890" spans="1:26" ht="14.4" hidden="1">
      <c r="A890" s="6"/>
      <c r="B890" s="6"/>
      <c r="C890" s="6"/>
      <c r="D890" s="6"/>
      <c r="E890" s="6"/>
      <c r="F890" s="6"/>
      <c r="G890" s="6"/>
      <c r="H890" s="6"/>
      <c r="I890" s="6"/>
      <c r="J890" s="224"/>
      <c r="K890" s="224"/>
      <c r="L890" s="6"/>
      <c r="M890" s="6"/>
      <c r="N890" s="6"/>
      <c r="O890" s="224"/>
      <c r="P890" s="6"/>
      <c r="Q890" s="6"/>
      <c r="R890" s="6"/>
      <c r="S890" s="6"/>
      <c r="T890" s="6"/>
      <c r="U890" s="6"/>
      <c r="V890" s="6"/>
      <c r="W890" s="6"/>
      <c r="X890" s="6"/>
      <c r="Y890" s="6"/>
      <c r="Z890" s="6"/>
    </row>
    <row r="891" spans="1:26" ht="14.4" hidden="1">
      <c r="A891" s="6"/>
      <c r="B891" s="6"/>
      <c r="C891" s="6"/>
      <c r="D891" s="6"/>
      <c r="E891" s="6"/>
      <c r="F891" s="6"/>
      <c r="G891" s="6"/>
      <c r="H891" s="6"/>
      <c r="I891" s="6"/>
      <c r="J891" s="224"/>
      <c r="K891" s="224"/>
      <c r="L891" s="6"/>
      <c r="M891" s="6"/>
      <c r="N891" s="6"/>
      <c r="O891" s="224"/>
      <c r="P891" s="6"/>
      <c r="Q891" s="6"/>
      <c r="R891" s="6"/>
      <c r="S891" s="6"/>
      <c r="T891" s="6"/>
      <c r="U891" s="6"/>
      <c r="V891" s="6"/>
      <c r="W891" s="6"/>
      <c r="X891" s="6"/>
      <c r="Y891" s="6"/>
      <c r="Z891" s="6"/>
    </row>
    <row r="892" spans="1:26" ht="14.4" hidden="1">
      <c r="A892" s="6"/>
      <c r="B892" s="6"/>
      <c r="C892" s="6"/>
      <c r="D892" s="6"/>
      <c r="E892" s="6"/>
      <c r="F892" s="6"/>
      <c r="G892" s="6"/>
      <c r="H892" s="6"/>
      <c r="I892" s="6"/>
      <c r="J892" s="224"/>
      <c r="K892" s="224"/>
      <c r="L892" s="6"/>
      <c r="M892" s="6"/>
      <c r="N892" s="6"/>
      <c r="O892" s="224"/>
      <c r="P892" s="6"/>
      <c r="Q892" s="6"/>
      <c r="R892" s="6"/>
      <c r="S892" s="6"/>
      <c r="T892" s="6"/>
      <c r="U892" s="6"/>
      <c r="V892" s="6"/>
      <c r="W892" s="6"/>
      <c r="X892" s="6"/>
      <c r="Y892" s="6"/>
      <c r="Z892" s="6"/>
    </row>
    <row r="893" spans="1:26" ht="14.4" hidden="1">
      <c r="A893" s="6"/>
      <c r="B893" s="6"/>
      <c r="C893" s="6"/>
      <c r="D893" s="6"/>
      <c r="E893" s="6"/>
      <c r="F893" s="6"/>
      <c r="G893" s="6"/>
      <c r="H893" s="6"/>
      <c r="I893" s="6"/>
      <c r="J893" s="224"/>
      <c r="K893" s="224"/>
      <c r="L893" s="6"/>
      <c r="M893" s="6"/>
      <c r="N893" s="6"/>
      <c r="O893" s="224"/>
      <c r="P893" s="6"/>
      <c r="Q893" s="6"/>
      <c r="R893" s="6"/>
      <c r="S893" s="6"/>
      <c r="T893" s="6"/>
      <c r="U893" s="6"/>
      <c r="V893" s="6"/>
      <c r="W893" s="6"/>
      <c r="X893" s="6"/>
      <c r="Y893" s="6"/>
      <c r="Z893" s="6"/>
    </row>
    <row r="894" spans="1:26" ht="14.4" hidden="1">
      <c r="A894" s="6"/>
      <c r="B894" s="6"/>
      <c r="C894" s="6"/>
      <c r="D894" s="6"/>
      <c r="E894" s="6"/>
      <c r="F894" s="6"/>
      <c r="G894" s="6"/>
      <c r="H894" s="6"/>
      <c r="I894" s="6"/>
      <c r="J894" s="224"/>
      <c r="K894" s="224"/>
      <c r="L894" s="6"/>
      <c r="M894" s="6"/>
      <c r="N894" s="6"/>
      <c r="O894" s="224"/>
      <c r="P894" s="6"/>
      <c r="Q894" s="6"/>
      <c r="R894" s="6"/>
      <c r="S894" s="6"/>
      <c r="T894" s="6"/>
      <c r="U894" s="6"/>
      <c r="V894" s="6"/>
      <c r="W894" s="6"/>
      <c r="X894" s="6"/>
      <c r="Y894" s="6"/>
      <c r="Z894" s="6"/>
    </row>
    <row r="895" spans="1:26" ht="14.4" hidden="1">
      <c r="A895" s="6"/>
      <c r="B895" s="6"/>
      <c r="C895" s="6"/>
      <c r="D895" s="6"/>
      <c r="E895" s="6"/>
      <c r="F895" s="6"/>
      <c r="G895" s="6"/>
      <c r="H895" s="6"/>
      <c r="I895" s="6"/>
      <c r="J895" s="224"/>
      <c r="K895" s="224"/>
      <c r="L895" s="6"/>
      <c r="M895" s="6"/>
      <c r="N895" s="6"/>
      <c r="O895" s="224"/>
      <c r="P895" s="6"/>
      <c r="Q895" s="6"/>
      <c r="R895" s="6"/>
      <c r="S895" s="6"/>
      <c r="T895" s="6"/>
      <c r="U895" s="6"/>
      <c r="V895" s="6"/>
      <c r="W895" s="6"/>
      <c r="X895" s="6"/>
      <c r="Y895" s="6"/>
      <c r="Z895" s="6"/>
    </row>
    <row r="896" spans="1:26" ht="14.4" hidden="1">
      <c r="A896" s="6"/>
      <c r="B896" s="6"/>
      <c r="C896" s="6"/>
      <c r="D896" s="6"/>
      <c r="E896" s="6"/>
      <c r="F896" s="6"/>
      <c r="G896" s="6"/>
      <c r="H896" s="6"/>
      <c r="I896" s="6"/>
      <c r="J896" s="224"/>
      <c r="K896" s="224"/>
      <c r="L896" s="6"/>
      <c r="M896" s="6"/>
      <c r="N896" s="6"/>
      <c r="O896" s="224"/>
      <c r="P896" s="6"/>
      <c r="Q896" s="6"/>
      <c r="R896" s="6"/>
      <c r="S896" s="6"/>
      <c r="T896" s="6"/>
      <c r="U896" s="6"/>
      <c r="V896" s="6"/>
      <c r="W896" s="6"/>
      <c r="X896" s="6"/>
      <c r="Y896" s="6"/>
      <c r="Z896" s="6"/>
    </row>
    <row r="897" spans="1:26" ht="14.4" hidden="1">
      <c r="A897" s="6"/>
      <c r="B897" s="6"/>
      <c r="C897" s="6"/>
      <c r="D897" s="6"/>
      <c r="E897" s="6"/>
      <c r="F897" s="6"/>
      <c r="G897" s="6"/>
      <c r="H897" s="6"/>
      <c r="I897" s="6"/>
      <c r="J897" s="224"/>
      <c r="K897" s="224"/>
      <c r="L897" s="6"/>
      <c r="M897" s="6"/>
      <c r="N897" s="6"/>
      <c r="O897" s="224"/>
      <c r="P897" s="6"/>
      <c r="Q897" s="6"/>
      <c r="R897" s="6"/>
      <c r="S897" s="6"/>
      <c r="T897" s="6"/>
      <c r="U897" s="6"/>
      <c r="V897" s="6"/>
      <c r="W897" s="6"/>
      <c r="X897" s="6"/>
      <c r="Y897" s="6"/>
      <c r="Z897" s="6"/>
    </row>
    <row r="898" spans="1:26" ht="14.4" hidden="1">
      <c r="A898" s="6"/>
      <c r="B898" s="6"/>
      <c r="C898" s="6"/>
      <c r="D898" s="6"/>
      <c r="E898" s="6"/>
      <c r="F898" s="6"/>
      <c r="G898" s="6"/>
      <c r="H898" s="6"/>
      <c r="I898" s="6"/>
      <c r="J898" s="224"/>
      <c r="K898" s="224"/>
      <c r="L898" s="6"/>
      <c r="M898" s="6"/>
      <c r="N898" s="6"/>
      <c r="O898" s="224"/>
      <c r="P898" s="6"/>
      <c r="Q898" s="6"/>
      <c r="R898" s="6"/>
      <c r="S898" s="6"/>
      <c r="T898" s="6"/>
      <c r="U898" s="6"/>
      <c r="V898" s="6"/>
      <c r="W898" s="6"/>
      <c r="X898" s="6"/>
      <c r="Y898" s="6"/>
      <c r="Z898" s="6"/>
    </row>
    <row r="899" spans="1:26" ht="14.4" hidden="1">
      <c r="A899" s="6"/>
      <c r="B899" s="6"/>
      <c r="C899" s="6"/>
      <c r="D899" s="6"/>
      <c r="E899" s="6"/>
      <c r="F899" s="6"/>
      <c r="G899" s="6"/>
      <c r="H899" s="6"/>
      <c r="I899" s="6"/>
      <c r="J899" s="224"/>
      <c r="K899" s="224"/>
      <c r="L899" s="6"/>
      <c r="M899" s="6"/>
      <c r="N899" s="6"/>
      <c r="O899" s="224"/>
      <c r="P899" s="6"/>
      <c r="Q899" s="6"/>
      <c r="R899" s="6"/>
      <c r="S899" s="6"/>
      <c r="T899" s="6"/>
      <c r="U899" s="6"/>
      <c r="V899" s="6"/>
      <c r="W899" s="6"/>
      <c r="X899" s="6"/>
      <c r="Y899" s="6"/>
      <c r="Z899" s="6"/>
    </row>
    <row r="900" spans="1:26" ht="14.4" hidden="1">
      <c r="A900" s="6"/>
      <c r="B900" s="6"/>
      <c r="C900" s="6"/>
      <c r="D900" s="6"/>
      <c r="E900" s="6"/>
      <c r="F900" s="6"/>
      <c r="G900" s="6"/>
      <c r="H900" s="6"/>
      <c r="I900" s="6"/>
      <c r="J900" s="224"/>
      <c r="K900" s="224"/>
      <c r="L900" s="6"/>
      <c r="M900" s="6"/>
      <c r="N900" s="6"/>
      <c r="O900" s="224"/>
      <c r="P900" s="6"/>
      <c r="Q900" s="6"/>
      <c r="R900" s="6"/>
      <c r="S900" s="6"/>
      <c r="T900" s="6"/>
      <c r="U900" s="6"/>
      <c r="V900" s="6"/>
      <c r="W900" s="6"/>
      <c r="X900" s="6"/>
      <c r="Y900" s="6"/>
      <c r="Z900" s="6"/>
    </row>
    <row r="901" spans="1:26" ht="14.4" hidden="1">
      <c r="A901" s="6"/>
      <c r="B901" s="6"/>
      <c r="C901" s="6"/>
      <c r="D901" s="6"/>
      <c r="E901" s="6"/>
      <c r="F901" s="6"/>
      <c r="G901" s="6"/>
      <c r="H901" s="6"/>
      <c r="I901" s="6"/>
      <c r="J901" s="224"/>
      <c r="K901" s="224"/>
      <c r="L901" s="6"/>
      <c r="M901" s="6"/>
      <c r="N901" s="6"/>
      <c r="O901" s="224"/>
      <c r="P901" s="6"/>
      <c r="Q901" s="6"/>
      <c r="R901" s="6"/>
      <c r="S901" s="6"/>
      <c r="T901" s="6"/>
      <c r="U901" s="6"/>
      <c r="V901" s="6"/>
      <c r="W901" s="6"/>
      <c r="X901" s="6"/>
      <c r="Y901" s="6"/>
      <c r="Z901" s="6"/>
    </row>
    <row r="902" spans="1:26" ht="14.4" hidden="1">
      <c r="A902" s="6"/>
      <c r="B902" s="6"/>
      <c r="C902" s="6"/>
      <c r="D902" s="6"/>
      <c r="E902" s="6"/>
      <c r="F902" s="6"/>
      <c r="G902" s="6"/>
      <c r="H902" s="6"/>
      <c r="I902" s="6"/>
      <c r="J902" s="224"/>
      <c r="K902" s="224"/>
      <c r="L902" s="6"/>
      <c r="M902" s="6"/>
      <c r="N902" s="6"/>
      <c r="O902" s="224"/>
      <c r="P902" s="6"/>
      <c r="Q902" s="6"/>
      <c r="R902" s="6"/>
      <c r="S902" s="6"/>
      <c r="T902" s="6"/>
      <c r="U902" s="6"/>
      <c r="V902" s="6"/>
      <c r="W902" s="6"/>
      <c r="X902" s="6"/>
      <c r="Y902" s="6"/>
      <c r="Z902" s="6"/>
    </row>
    <row r="903" spans="1:26" ht="14.4" hidden="1">
      <c r="A903" s="6"/>
      <c r="B903" s="6"/>
      <c r="C903" s="6"/>
      <c r="D903" s="6"/>
      <c r="E903" s="6"/>
      <c r="F903" s="6"/>
      <c r="G903" s="6"/>
      <c r="H903" s="6"/>
      <c r="I903" s="6"/>
      <c r="J903" s="224"/>
      <c r="K903" s="224"/>
      <c r="L903" s="6"/>
      <c r="M903" s="6"/>
      <c r="N903" s="6"/>
      <c r="O903" s="224"/>
      <c r="P903" s="6"/>
      <c r="Q903" s="6"/>
      <c r="R903" s="6"/>
      <c r="S903" s="6"/>
      <c r="T903" s="6"/>
      <c r="U903" s="6"/>
      <c r="V903" s="6"/>
      <c r="W903" s="6"/>
      <c r="X903" s="6"/>
      <c r="Y903" s="6"/>
      <c r="Z903" s="6"/>
    </row>
    <row r="904" spans="1:26" ht="14.4" hidden="1">
      <c r="A904" s="6"/>
      <c r="B904" s="6"/>
      <c r="C904" s="6"/>
      <c r="D904" s="6"/>
      <c r="E904" s="6"/>
      <c r="F904" s="6"/>
      <c r="G904" s="6"/>
      <c r="H904" s="6"/>
      <c r="I904" s="6"/>
      <c r="J904" s="224"/>
      <c r="K904" s="224"/>
      <c r="L904" s="6"/>
      <c r="M904" s="6"/>
      <c r="N904" s="6"/>
      <c r="O904" s="224"/>
      <c r="P904" s="6"/>
      <c r="Q904" s="6"/>
      <c r="R904" s="6"/>
      <c r="S904" s="6"/>
      <c r="T904" s="6"/>
      <c r="U904" s="6"/>
      <c r="V904" s="6"/>
      <c r="W904" s="6"/>
      <c r="X904" s="6"/>
      <c r="Y904" s="6"/>
      <c r="Z904" s="6"/>
    </row>
    <row r="905" spans="1:26" ht="14.4" hidden="1">
      <c r="A905" s="6"/>
      <c r="B905" s="6"/>
      <c r="C905" s="6"/>
      <c r="D905" s="6"/>
      <c r="E905" s="6"/>
      <c r="F905" s="6"/>
      <c r="G905" s="6"/>
      <c r="H905" s="6"/>
      <c r="I905" s="6"/>
      <c r="J905" s="224"/>
      <c r="K905" s="224"/>
      <c r="L905" s="6"/>
      <c r="M905" s="6"/>
      <c r="N905" s="6"/>
      <c r="O905" s="224"/>
      <c r="P905" s="6"/>
      <c r="Q905" s="6"/>
      <c r="R905" s="6"/>
      <c r="S905" s="6"/>
      <c r="T905" s="6"/>
      <c r="U905" s="6"/>
      <c r="V905" s="6"/>
      <c r="W905" s="6"/>
      <c r="X905" s="6"/>
      <c r="Y905" s="6"/>
      <c r="Z905" s="6"/>
    </row>
    <row r="906" spans="1:26" ht="14.4" hidden="1">
      <c r="A906" s="6"/>
      <c r="B906" s="6"/>
      <c r="C906" s="6"/>
      <c r="D906" s="6"/>
      <c r="E906" s="6"/>
      <c r="F906" s="6"/>
      <c r="G906" s="6"/>
      <c r="H906" s="6"/>
      <c r="I906" s="6"/>
      <c r="J906" s="224"/>
      <c r="K906" s="224"/>
      <c r="L906" s="6"/>
      <c r="M906" s="6"/>
      <c r="N906" s="6"/>
      <c r="O906" s="224"/>
      <c r="P906" s="6"/>
      <c r="Q906" s="6"/>
      <c r="R906" s="6"/>
      <c r="S906" s="6"/>
      <c r="T906" s="6"/>
      <c r="U906" s="6"/>
      <c r="V906" s="6"/>
      <c r="W906" s="6"/>
      <c r="X906" s="6"/>
      <c r="Y906" s="6"/>
      <c r="Z906" s="6"/>
    </row>
    <row r="907" spans="1:26" ht="14.4" hidden="1">
      <c r="A907" s="6"/>
      <c r="B907" s="6"/>
      <c r="C907" s="6"/>
      <c r="D907" s="6"/>
      <c r="E907" s="6"/>
      <c r="F907" s="6"/>
      <c r="G907" s="6"/>
      <c r="H907" s="6"/>
      <c r="I907" s="6"/>
      <c r="J907" s="224"/>
      <c r="K907" s="224"/>
      <c r="L907" s="6"/>
      <c r="M907" s="6"/>
      <c r="N907" s="6"/>
      <c r="O907" s="224"/>
      <c r="P907" s="6"/>
      <c r="Q907" s="6"/>
      <c r="R907" s="6"/>
      <c r="S907" s="6"/>
      <c r="T907" s="6"/>
      <c r="U907" s="6"/>
      <c r="V907" s="6"/>
      <c r="W907" s="6"/>
      <c r="X907" s="6"/>
      <c r="Y907" s="6"/>
      <c r="Z907" s="6"/>
    </row>
    <row r="908" spans="1:26" ht="14.4" hidden="1">
      <c r="A908" s="6"/>
      <c r="B908" s="6"/>
      <c r="C908" s="6"/>
      <c r="D908" s="6"/>
      <c r="E908" s="6"/>
      <c r="F908" s="6"/>
      <c r="G908" s="6"/>
      <c r="H908" s="6"/>
      <c r="I908" s="6"/>
      <c r="J908" s="224"/>
      <c r="K908" s="224"/>
      <c r="L908" s="6"/>
      <c r="M908" s="6"/>
      <c r="N908" s="6"/>
      <c r="O908" s="224"/>
      <c r="P908" s="6"/>
      <c r="Q908" s="6"/>
      <c r="R908" s="6"/>
      <c r="S908" s="6"/>
      <c r="T908" s="6"/>
      <c r="U908" s="6"/>
      <c r="V908" s="6"/>
      <c r="W908" s="6"/>
      <c r="X908" s="6"/>
      <c r="Y908" s="6"/>
      <c r="Z908" s="6"/>
    </row>
    <row r="909" spans="1:26" ht="14.4" hidden="1">
      <c r="A909" s="6"/>
      <c r="B909" s="6"/>
      <c r="C909" s="6"/>
      <c r="D909" s="6"/>
      <c r="E909" s="6"/>
      <c r="F909" s="6"/>
      <c r="G909" s="6"/>
      <c r="H909" s="6"/>
      <c r="I909" s="6"/>
      <c r="J909" s="224"/>
      <c r="K909" s="224"/>
      <c r="L909" s="6"/>
      <c r="M909" s="6"/>
      <c r="N909" s="6"/>
      <c r="O909" s="224"/>
      <c r="P909" s="6"/>
      <c r="Q909" s="6"/>
      <c r="R909" s="6"/>
      <c r="S909" s="6"/>
      <c r="T909" s="6"/>
      <c r="U909" s="6"/>
      <c r="V909" s="6"/>
      <c r="W909" s="6"/>
      <c r="X909" s="6"/>
      <c r="Y909" s="6"/>
      <c r="Z909" s="6"/>
    </row>
    <row r="910" spans="1:26" ht="14.4" hidden="1">
      <c r="A910" s="6"/>
      <c r="B910" s="6"/>
      <c r="C910" s="6"/>
      <c r="D910" s="6"/>
      <c r="E910" s="6"/>
      <c r="F910" s="6"/>
      <c r="G910" s="6"/>
      <c r="H910" s="6"/>
      <c r="I910" s="6"/>
      <c r="J910" s="224"/>
      <c r="K910" s="224"/>
      <c r="L910" s="6"/>
      <c r="M910" s="6"/>
      <c r="N910" s="6"/>
      <c r="O910" s="224"/>
      <c r="P910" s="6"/>
      <c r="Q910" s="6"/>
      <c r="R910" s="6"/>
      <c r="S910" s="6"/>
      <c r="T910" s="6"/>
      <c r="U910" s="6"/>
      <c r="V910" s="6"/>
      <c r="W910" s="6"/>
      <c r="X910" s="6"/>
      <c r="Y910" s="6"/>
      <c r="Z910" s="6"/>
    </row>
    <row r="911" spans="1:26" ht="14.4" hidden="1">
      <c r="A911" s="6"/>
      <c r="B911" s="6"/>
      <c r="C911" s="6"/>
      <c r="D911" s="6"/>
      <c r="E911" s="6"/>
      <c r="F911" s="6"/>
      <c r="G911" s="6"/>
      <c r="H911" s="6"/>
      <c r="I911" s="6"/>
      <c r="J911" s="224"/>
      <c r="K911" s="224"/>
      <c r="L911" s="6"/>
      <c r="M911" s="6"/>
      <c r="N911" s="6"/>
      <c r="O911" s="224"/>
      <c r="P911" s="6"/>
      <c r="Q911" s="6"/>
      <c r="R911" s="6"/>
      <c r="S911" s="6"/>
      <c r="T911" s="6"/>
      <c r="U911" s="6"/>
      <c r="V911" s="6"/>
      <c r="W911" s="6"/>
      <c r="X911" s="6"/>
      <c r="Y911" s="6"/>
      <c r="Z911" s="6"/>
    </row>
    <row r="912" spans="1:26" ht="14.4" hidden="1">
      <c r="A912" s="6"/>
      <c r="B912" s="6"/>
      <c r="C912" s="6"/>
      <c r="D912" s="6"/>
      <c r="E912" s="6"/>
      <c r="F912" s="6"/>
      <c r="G912" s="6"/>
      <c r="H912" s="6"/>
      <c r="I912" s="6"/>
      <c r="J912" s="224"/>
      <c r="K912" s="224"/>
      <c r="L912" s="6"/>
      <c r="M912" s="6"/>
      <c r="N912" s="6"/>
      <c r="O912" s="224"/>
      <c r="P912" s="6"/>
      <c r="Q912" s="6"/>
      <c r="R912" s="6"/>
      <c r="S912" s="6"/>
      <c r="T912" s="6"/>
      <c r="U912" s="6"/>
      <c r="V912" s="6"/>
      <c r="W912" s="6"/>
      <c r="X912" s="6"/>
      <c r="Y912" s="6"/>
      <c r="Z912" s="6"/>
    </row>
    <row r="913" spans="1:26" ht="14.4" hidden="1">
      <c r="A913" s="6"/>
      <c r="B913" s="6"/>
      <c r="C913" s="6"/>
      <c r="D913" s="6"/>
      <c r="E913" s="6"/>
      <c r="F913" s="6"/>
      <c r="G913" s="6"/>
      <c r="H913" s="6"/>
      <c r="I913" s="6"/>
      <c r="J913" s="224"/>
      <c r="K913" s="224"/>
      <c r="L913" s="6"/>
      <c r="M913" s="6"/>
      <c r="N913" s="6"/>
      <c r="O913" s="224"/>
      <c r="P913" s="6"/>
      <c r="Q913" s="6"/>
      <c r="R913" s="6"/>
      <c r="S913" s="6"/>
      <c r="T913" s="6"/>
      <c r="U913" s="6"/>
      <c r="V913" s="6"/>
      <c r="W913" s="6"/>
      <c r="X913" s="6"/>
      <c r="Y913" s="6"/>
      <c r="Z913" s="6"/>
    </row>
    <row r="914" spans="1:26" ht="14.4" hidden="1">
      <c r="A914" s="6"/>
      <c r="B914" s="6"/>
      <c r="C914" s="6"/>
      <c r="D914" s="6"/>
      <c r="E914" s="6"/>
      <c r="F914" s="6"/>
      <c r="G914" s="6"/>
      <c r="H914" s="6"/>
      <c r="I914" s="6"/>
      <c r="J914" s="224"/>
      <c r="K914" s="224"/>
      <c r="L914" s="6"/>
      <c r="M914" s="6"/>
      <c r="N914" s="6"/>
      <c r="O914" s="224"/>
      <c r="P914" s="6"/>
      <c r="Q914" s="6"/>
      <c r="R914" s="6"/>
      <c r="S914" s="6"/>
      <c r="T914" s="6"/>
      <c r="U914" s="6"/>
      <c r="V914" s="6"/>
      <c r="W914" s="6"/>
      <c r="X914" s="6"/>
      <c r="Y914" s="6"/>
      <c r="Z914" s="6"/>
    </row>
    <row r="915" spans="1:26" ht="14.4" hidden="1">
      <c r="A915" s="6"/>
      <c r="B915" s="6"/>
      <c r="C915" s="6"/>
      <c r="D915" s="6"/>
      <c r="E915" s="6"/>
      <c r="F915" s="6"/>
      <c r="G915" s="6"/>
      <c r="H915" s="6"/>
      <c r="I915" s="6"/>
      <c r="J915" s="224"/>
      <c r="K915" s="224"/>
      <c r="L915" s="6"/>
      <c r="M915" s="6"/>
      <c r="N915" s="6"/>
      <c r="O915" s="224"/>
      <c r="P915" s="6"/>
      <c r="Q915" s="6"/>
      <c r="R915" s="6"/>
      <c r="S915" s="6"/>
      <c r="T915" s="6"/>
      <c r="U915" s="6"/>
      <c r="V915" s="6"/>
      <c r="W915" s="6"/>
      <c r="X915" s="6"/>
      <c r="Y915" s="6"/>
      <c r="Z915" s="6"/>
    </row>
    <row r="916" spans="1:26" ht="14.4" hidden="1">
      <c r="A916" s="6"/>
      <c r="B916" s="6"/>
      <c r="C916" s="6"/>
      <c r="D916" s="6"/>
      <c r="E916" s="6"/>
      <c r="F916" s="6"/>
      <c r="G916" s="6"/>
      <c r="H916" s="6"/>
      <c r="I916" s="6"/>
      <c r="J916" s="224"/>
      <c r="K916" s="224"/>
      <c r="L916" s="6"/>
      <c r="M916" s="6"/>
      <c r="N916" s="6"/>
      <c r="O916" s="224"/>
      <c r="P916" s="6"/>
      <c r="Q916" s="6"/>
      <c r="R916" s="6"/>
      <c r="S916" s="6"/>
      <c r="T916" s="6"/>
      <c r="U916" s="6"/>
      <c r="V916" s="6"/>
      <c r="W916" s="6"/>
      <c r="X916" s="6"/>
      <c r="Y916" s="6"/>
      <c r="Z916" s="6"/>
    </row>
    <row r="917" spans="1:26" ht="14.4" hidden="1">
      <c r="A917" s="6"/>
      <c r="B917" s="6"/>
      <c r="C917" s="6"/>
      <c r="D917" s="6"/>
      <c r="E917" s="6"/>
      <c r="F917" s="6"/>
      <c r="G917" s="6"/>
      <c r="H917" s="6"/>
      <c r="I917" s="6"/>
      <c r="J917" s="224"/>
      <c r="K917" s="224"/>
      <c r="L917" s="6"/>
      <c r="M917" s="6"/>
      <c r="N917" s="6"/>
      <c r="O917" s="224"/>
      <c r="P917" s="6"/>
      <c r="Q917" s="6"/>
      <c r="R917" s="6"/>
      <c r="S917" s="6"/>
      <c r="T917" s="6"/>
      <c r="U917" s="6"/>
      <c r="V917" s="6"/>
      <c r="W917" s="6"/>
      <c r="X917" s="6"/>
      <c r="Y917" s="6"/>
      <c r="Z917" s="6"/>
    </row>
    <row r="918" spans="1:26" ht="14.4" hidden="1">
      <c r="A918" s="6"/>
      <c r="B918" s="6"/>
      <c r="C918" s="6"/>
      <c r="D918" s="6"/>
      <c r="E918" s="6"/>
      <c r="F918" s="6"/>
      <c r="G918" s="6"/>
      <c r="H918" s="6"/>
      <c r="I918" s="6"/>
      <c r="J918" s="224"/>
      <c r="K918" s="224"/>
      <c r="L918" s="6"/>
      <c r="M918" s="6"/>
      <c r="N918" s="6"/>
      <c r="O918" s="224"/>
      <c r="P918" s="6"/>
      <c r="Q918" s="6"/>
      <c r="R918" s="6"/>
      <c r="S918" s="6"/>
      <c r="T918" s="6"/>
      <c r="U918" s="6"/>
      <c r="V918" s="6"/>
      <c r="W918" s="6"/>
      <c r="X918" s="6"/>
      <c r="Y918" s="6"/>
      <c r="Z918" s="6"/>
    </row>
    <row r="919" spans="1:26" ht="14.4" hidden="1">
      <c r="A919" s="6"/>
      <c r="B919" s="6"/>
      <c r="C919" s="6"/>
      <c r="D919" s="6"/>
      <c r="E919" s="6"/>
      <c r="F919" s="6"/>
      <c r="G919" s="6"/>
      <c r="H919" s="6"/>
      <c r="I919" s="6"/>
      <c r="J919" s="224"/>
      <c r="K919" s="224"/>
      <c r="L919" s="6"/>
      <c r="M919" s="6"/>
      <c r="N919" s="6"/>
      <c r="O919" s="224"/>
      <c r="P919" s="6"/>
      <c r="Q919" s="6"/>
      <c r="R919" s="6"/>
      <c r="S919" s="6"/>
      <c r="T919" s="6"/>
      <c r="U919" s="6"/>
      <c r="V919" s="6"/>
      <c r="W919" s="6"/>
      <c r="X919" s="6"/>
      <c r="Y919" s="6"/>
      <c r="Z919" s="6"/>
    </row>
    <row r="920" spans="1:26" ht="14.4" hidden="1">
      <c r="A920" s="6"/>
      <c r="B920" s="6"/>
      <c r="C920" s="6"/>
      <c r="D920" s="6"/>
      <c r="E920" s="6"/>
      <c r="F920" s="6"/>
      <c r="G920" s="6"/>
      <c r="H920" s="6"/>
      <c r="I920" s="6"/>
      <c r="J920" s="224"/>
      <c r="K920" s="224"/>
      <c r="L920" s="6"/>
      <c r="M920" s="6"/>
      <c r="N920" s="6"/>
      <c r="O920" s="224"/>
      <c r="P920" s="6"/>
      <c r="Q920" s="6"/>
      <c r="R920" s="6"/>
      <c r="S920" s="6"/>
      <c r="T920" s="6"/>
      <c r="U920" s="6"/>
      <c r="V920" s="6"/>
      <c r="W920" s="6"/>
      <c r="X920" s="6"/>
      <c r="Y920" s="6"/>
      <c r="Z920" s="6"/>
    </row>
    <row r="921" spans="1:26" ht="14.4" hidden="1">
      <c r="A921" s="6"/>
      <c r="B921" s="6"/>
      <c r="C921" s="6"/>
      <c r="D921" s="6"/>
      <c r="E921" s="6"/>
      <c r="F921" s="6"/>
      <c r="G921" s="6"/>
      <c r="H921" s="6"/>
      <c r="I921" s="6"/>
      <c r="J921" s="224"/>
      <c r="K921" s="224"/>
      <c r="L921" s="6"/>
      <c r="M921" s="6"/>
      <c r="N921" s="6"/>
      <c r="O921" s="224"/>
      <c r="P921" s="6"/>
      <c r="Q921" s="6"/>
      <c r="R921" s="6"/>
      <c r="S921" s="6"/>
      <c r="T921" s="6"/>
      <c r="U921" s="6"/>
      <c r="V921" s="6"/>
      <c r="W921" s="6"/>
      <c r="X921" s="6"/>
      <c r="Y921" s="6"/>
      <c r="Z921" s="6"/>
    </row>
    <row r="922" spans="1:26" ht="14.4" hidden="1">
      <c r="A922" s="6"/>
      <c r="B922" s="6"/>
      <c r="C922" s="6"/>
      <c r="D922" s="6"/>
      <c r="E922" s="6"/>
      <c r="F922" s="6"/>
      <c r="G922" s="6"/>
      <c r="H922" s="6"/>
      <c r="I922" s="6"/>
      <c r="J922" s="224"/>
      <c r="K922" s="224"/>
      <c r="L922" s="6"/>
      <c r="M922" s="6"/>
      <c r="N922" s="6"/>
      <c r="O922" s="224"/>
      <c r="P922" s="6"/>
      <c r="Q922" s="6"/>
      <c r="R922" s="6"/>
      <c r="S922" s="6"/>
      <c r="T922" s="6"/>
      <c r="U922" s="6"/>
      <c r="V922" s="6"/>
      <c r="W922" s="6"/>
      <c r="X922" s="6"/>
      <c r="Y922" s="6"/>
      <c r="Z922" s="6"/>
    </row>
    <row r="923" spans="1:26" ht="14.4" hidden="1">
      <c r="A923" s="6"/>
      <c r="B923" s="6"/>
      <c r="C923" s="6"/>
      <c r="D923" s="6"/>
      <c r="E923" s="6"/>
      <c r="F923" s="6"/>
      <c r="G923" s="6"/>
      <c r="H923" s="6"/>
      <c r="I923" s="6"/>
      <c r="J923" s="224"/>
      <c r="K923" s="224"/>
      <c r="L923" s="6"/>
      <c r="M923" s="6"/>
      <c r="N923" s="6"/>
      <c r="O923" s="224"/>
      <c r="P923" s="6"/>
      <c r="Q923" s="6"/>
      <c r="R923" s="6"/>
      <c r="S923" s="6"/>
      <c r="T923" s="6"/>
      <c r="U923" s="6"/>
      <c r="V923" s="6"/>
      <c r="W923" s="6"/>
      <c r="X923" s="6"/>
      <c r="Y923" s="6"/>
      <c r="Z923" s="6"/>
    </row>
    <row r="924" spans="1:26" ht="14.4" hidden="1">
      <c r="A924" s="6"/>
      <c r="B924" s="6"/>
      <c r="C924" s="6"/>
      <c r="D924" s="6"/>
      <c r="E924" s="6"/>
      <c r="F924" s="6"/>
      <c r="G924" s="6"/>
      <c r="H924" s="6"/>
      <c r="I924" s="6"/>
      <c r="J924" s="224"/>
      <c r="K924" s="224"/>
      <c r="L924" s="6"/>
      <c r="M924" s="6"/>
      <c r="N924" s="6"/>
      <c r="O924" s="224"/>
      <c r="P924" s="6"/>
      <c r="Q924" s="6"/>
      <c r="R924" s="6"/>
      <c r="S924" s="6"/>
      <c r="T924" s="6"/>
      <c r="U924" s="6"/>
      <c r="V924" s="6"/>
      <c r="W924" s="6"/>
      <c r="X924" s="6"/>
      <c r="Y924" s="6"/>
      <c r="Z924" s="6"/>
    </row>
    <row r="925" spans="1:26" ht="14.4" hidden="1">
      <c r="A925" s="6"/>
      <c r="B925" s="6"/>
      <c r="C925" s="6"/>
      <c r="D925" s="6"/>
      <c r="E925" s="6"/>
      <c r="F925" s="6"/>
      <c r="G925" s="6"/>
      <c r="H925" s="6"/>
      <c r="I925" s="6"/>
      <c r="J925" s="224"/>
      <c r="K925" s="224"/>
      <c r="L925" s="6"/>
      <c r="M925" s="6"/>
      <c r="N925" s="6"/>
      <c r="O925" s="224"/>
      <c r="P925" s="6"/>
      <c r="Q925" s="6"/>
      <c r="R925" s="6"/>
      <c r="S925" s="6"/>
      <c r="T925" s="6"/>
      <c r="U925" s="6"/>
      <c r="V925" s="6"/>
      <c r="W925" s="6"/>
      <c r="X925" s="6"/>
      <c r="Y925" s="6"/>
      <c r="Z925" s="6"/>
    </row>
    <row r="926" spans="1:26" ht="14.4" hidden="1">
      <c r="A926" s="6"/>
      <c r="B926" s="6"/>
      <c r="C926" s="6"/>
      <c r="D926" s="6"/>
      <c r="E926" s="6"/>
      <c r="F926" s="6"/>
      <c r="G926" s="6"/>
      <c r="H926" s="6"/>
      <c r="I926" s="6"/>
      <c r="J926" s="224"/>
      <c r="K926" s="224"/>
      <c r="L926" s="6"/>
      <c r="M926" s="6"/>
      <c r="N926" s="6"/>
      <c r="O926" s="224"/>
      <c r="P926" s="6"/>
      <c r="Q926" s="6"/>
      <c r="R926" s="6"/>
      <c r="S926" s="6"/>
      <c r="T926" s="6"/>
      <c r="U926" s="6"/>
      <c r="V926" s="6"/>
      <c r="W926" s="6"/>
      <c r="X926" s="6"/>
      <c r="Y926" s="6"/>
      <c r="Z926" s="6"/>
    </row>
    <row r="927" spans="1:26" ht="14.4" hidden="1">
      <c r="A927" s="6"/>
      <c r="B927" s="6"/>
      <c r="C927" s="6"/>
      <c r="D927" s="6"/>
      <c r="E927" s="6"/>
      <c r="F927" s="6"/>
      <c r="G927" s="6"/>
      <c r="H927" s="6"/>
      <c r="I927" s="6"/>
      <c r="J927" s="224"/>
      <c r="K927" s="224"/>
      <c r="L927" s="6"/>
      <c r="M927" s="6"/>
      <c r="N927" s="6"/>
      <c r="O927" s="224"/>
      <c r="P927" s="6"/>
      <c r="Q927" s="6"/>
      <c r="R927" s="6"/>
      <c r="S927" s="6"/>
      <c r="T927" s="6"/>
      <c r="U927" s="6"/>
      <c r="V927" s="6"/>
      <c r="W927" s="6"/>
      <c r="X927" s="6"/>
      <c r="Y927" s="6"/>
      <c r="Z927" s="6"/>
    </row>
    <row r="928" spans="1:26" ht="14.4" hidden="1">
      <c r="A928" s="6"/>
      <c r="B928" s="6"/>
      <c r="C928" s="6"/>
      <c r="D928" s="6"/>
      <c r="E928" s="6"/>
      <c r="F928" s="6"/>
      <c r="G928" s="6"/>
      <c r="H928" s="6"/>
      <c r="I928" s="6"/>
      <c r="J928" s="224"/>
      <c r="K928" s="224"/>
      <c r="L928" s="6"/>
      <c r="M928" s="6"/>
      <c r="N928" s="6"/>
      <c r="O928" s="224"/>
      <c r="P928" s="6"/>
      <c r="Q928" s="6"/>
      <c r="R928" s="6"/>
      <c r="S928" s="6"/>
      <c r="T928" s="6"/>
      <c r="U928" s="6"/>
      <c r="V928" s="6"/>
      <c r="W928" s="6"/>
      <c r="X928" s="6"/>
      <c r="Y928" s="6"/>
      <c r="Z928" s="6"/>
    </row>
    <row r="929" spans="1:26" ht="14.4" hidden="1">
      <c r="A929" s="6"/>
      <c r="B929" s="6"/>
      <c r="C929" s="6"/>
      <c r="D929" s="6"/>
      <c r="E929" s="6"/>
      <c r="F929" s="6"/>
      <c r="G929" s="6"/>
      <c r="H929" s="6"/>
      <c r="I929" s="6"/>
      <c r="J929" s="224"/>
      <c r="K929" s="224"/>
      <c r="L929" s="6"/>
      <c r="M929" s="6"/>
      <c r="N929" s="6"/>
      <c r="O929" s="224"/>
      <c r="P929" s="6"/>
      <c r="Q929" s="6"/>
      <c r="R929" s="6"/>
      <c r="S929" s="6"/>
      <c r="T929" s="6"/>
      <c r="U929" s="6"/>
      <c r="V929" s="6"/>
      <c r="W929" s="6"/>
      <c r="X929" s="6"/>
      <c r="Y929" s="6"/>
      <c r="Z929" s="6"/>
    </row>
    <row r="930" spans="1:26" ht="14.4" hidden="1">
      <c r="A930" s="6"/>
      <c r="B930" s="6"/>
      <c r="C930" s="6"/>
      <c r="D930" s="6"/>
      <c r="E930" s="6"/>
      <c r="F930" s="6"/>
      <c r="G930" s="6"/>
      <c r="H930" s="6"/>
      <c r="I930" s="6"/>
      <c r="J930" s="224"/>
      <c r="K930" s="224"/>
      <c r="L930" s="6"/>
      <c r="M930" s="6"/>
      <c r="N930" s="6"/>
      <c r="O930" s="224"/>
      <c r="P930" s="6"/>
      <c r="Q930" s="6"/>
      <c r="R930" s="6"/>
      <c r="S930" s="6"/>
      <c r="T930" s="6"/>
      <c r="U930" s="6"/>
      <c r="V930" s="6"/>
      <c r="W930" s="6"/>
      <c r="X930" s="6"/>
      <c r="Y930" s="6"/>
      <c r="Z930" s="6"/>
    </row>
    <row r="931" spans="1:26" ht="14.4" hidden="1">
      <c r="A931" s="6"/>
      <c r="B931" s="6"/>
      <c r="C931" s="6"/>
      <c r="D931" s="6"/>
      <c r="E931" s="6"/>
      <c r="F931" s="6"/>
      <c r="G931" s="6"/>
      <c r="H931" s="6"/>
      <c r="I931" s="6"/>
      <c r="J931" s="224"/>
      <c r="K931" s="224"/>
      <c r="L931" s="6"/>
      <c r="M931" s="6"/>
      <c r="N931" s="6"/>
      <c r="O931" s="224"/>
      <c r="P931" s="6"/>
      <c r="Q931" s="6"/>
      <c r="R931" s="6"/>
      <c r="S931" s="6"/>
      <c r="T931" s="6"/>
      <c r="U931" s="6"/>
      <c r="V931" s="6"/>
      <c r="W931" s="6"/>
      <c r="X931" s="6"/>
      <c r="Y931" s="6"/>
      <c r="Z931" s="6"/>
    </row>
    <row r="932" spans="1:26" ht="14.4" hidden="1">
      <c r="A932" s="6"/>
      <c r="B932" s="6"/>
      <c r="C932" s="6"/>
      <c r="D932" s="6"/>
      <c r="E932" s="6"/>
      <c r="F932" s="6"/>
      <c r="G932" s="6"/>
      <c r="H932" s="6"/>
      <c r="I932" s="6"/>
      <c r="J932" s="224"/>
      <c r="K932" s="224"/>
      <c r="L932" s="6"/>
      <c r="M932" s="6"/>
      <c r="N932" s="6"/>
      <c r="O932" s="224"/>
      <c r="P932" s="6"/>
      <c r="Q932" s="6"/>
      <c r="R932" s="6"/>
      <c r="S932" s="6"/>
      <c r="T932" s="6"/>
      <c r="U932" s="6"/>
      <c r="V932" s="6"/>
      <c r="W932" s="6"/>
      <c r="X932" s="6"/>
      <c r="Y932" s="6"/>
      <c r="Z932" s="6"/>
    </row>
    <row r="933" spans="1:26" ht="14.4" hidden="1">
      <c r="A933" s="6"/>
      <c r="B933" s="6"/>
      <c r="C933" s="6"/>
      <c r="D933" s="6"/>
      <c r="E933" s="6"/>
      <c r="F933" s="6"/>
      <c r="G933" s="6"/>
      <c r="H933" s="6"/>
      <c r="I933" s="6"/>
      <c r="J933" s="224"/>
      <c r="K933" s="224"/>
      <c r="L933" s="6"/>
      <c r="M933" s="6"/>
      <c r="N933" s="6"/>
      <c r="O933" s="224"/>
      <c r="P933" s="6"/>
      <c r="Q933" s="6"/>
      <c r="R933" s="6"/>
      <c r="S933" s="6"/>
      <c r="T933" s="6"/>
      <c r="U933" s="6"/>
      <c r="V933" s="6"/>
      <c r="W933" s="6"/>
      <c r="X933" s="6"/>
      <c r="Y933" s="6"/>
      <c r="Z933" s="6"/>
    </row>
    <row r="934" spans="1:26" ht="14.4" hidden="1">
      <c r="A934" s="6"/>
      <c r="B934" s="6"/>
      <c r="C934" s="6"/>
      <c r="D934" s="6"/>
      <c r="E934" s="6"/>
      <c r="F934" s="6"/>
      <c r="G934" s="6"/>
      <c r="H934" s="6"/>
      <c r="I934" s="6"/>
      <c r="J934" s="224"/>
      <c r="K934" s="224"/>
      <c r="L934" s="6"/>
      <c r="M934" s="6"/>
      <c r="N934" s="6"/>
      <c r="O934" s="224"/>
      <c r="P934" s="6"/>
      <c r="Q934" s="6"/>
      <c r="R934" s="6"/>
      <c r="S934" s="6"/>
      <c r="T934" s="6"/>
      <c r="U934" s="6"/>
      <c r="V934" s="6"/>
      <c r="W934" s="6"/>
      <c r="X934" s="6"/>
      <c r="Y934" s="6"/>
      <c r="Z934" s="6"/>
    </row>
    <row r="935" spans="1:26" ht="14.4" hidden="1">
      <c r="A935" s="6"/>
      <c r="B935" s="6"/>
      <c r="C935" s="6"/>
      <c r="D935" s="6"/>
      <c r="E935" s="6"/>
      <c r="F935" s="6"/>
      <c r="G935" s="6"/>
      <c r="H935" s="6"/>
      <c r="I935" s="6"/>
      <c r="J935" s="224"/>
      <c r="K935" s="224"/>
      <c r="L935" s="6"/>
      <c r="M935" s="6"/>
      <c r="N935" s="6"/>
      <c r="O935" s="224"/>
      <c r="P935" s="6"/>
      <c r="Q935" s="6"/>
      <c r="R935" s="6"/>
      <c r="S935" s="6"/>
      <c r="T935" s="6"/>
      <c r="U935" s="6"/>
      <c r="V935" s="6"/>
      <c r="W935" s="6"/>
      <c r="X935" s="6"/>
      <c r="Y935" s="6"/>
      <c r="Z935" s="6"/>
    </row>
    <row r="936" spans="1:26" ht="14.4" hidden="1">
      <c r="A936" s="6"/>
      <c r="B936" s="6"/>
      <c r="C936" s="6"/>
      <c r="D936" s="6"/>
      <c r="E936" s="6"/>
      <c r="F936" s="6"/>
      <c r="G936" s="6"/>
      <c r="H936" s="6"/>
      <c r="I936" s="6"/>
      <c r="J936" s="224"/>
      <c r="K936" s="224"/>
      <c r="L936" s="6"/>
      <c r="M936" s="6"/>
      <c r="N936" s="6"/>
      <c r="O936" s="224"/>
      <c r="P936" s="6"/>
      <c r="Q936" s="6"/>
      <c r="R936" s="6"/>
      <c r="S936" s="6"/>
      <c r="T936" s="6"/>
      <c r="U936" s="6"/>
      <c r="V936" s="6"/>
      <c r="W936" s="6"/>
      <c r="X936" s="6"/>
      <c r="Y936" s="6"/>
      <c r="Z936" s="6"/>
    </row>
    <row r="937" spans="1:26" ht="14.4" hidden="1">
      <c r="A937" s="6"/>
      <c r="B937" s="6"/>
      <c r="C937" s="6"/>
      <c r="D937" s="6"/>
      <c r="E937" s="6"/>
      <c r="F937" s="6"/>
      <c r="G937" s="6"/>
      <c r="H937" s="6"/>
      <c r="I937" s="6"/>
      <c r="J937" s="224"/>
      <c r="K937" s="224"/>
      <c r="L937" s="6"/>
      <c r="M937" s="6"/>
      <c r="N937" s="6"/>
      <c r="O937" s="224"/>
      <c r="P937" s="6"/>
      <c r="Q937" s="6"/>
      <c r="R937" s="6"/>
      <c r="S937" s="6"/>
      <c r="T937" s="6"/>
      <c r="U937" s="6"/>
      <c r="V937" s="6"/>
      <c r="W937" s="6"/>
      <c r="X937" s="6"/>
      <c r="Y937" s="6"/>
      <c r="Z937" s="6"/>
    </row>
    <row r="938" spans="1:26" ht="14.4" hidden="1">
      <c r="A938" s="6"/>
      <c r="B938" s="6"/>
      <c r="C938" s="6"/>
      <c r="D938" s="6"/>
      <c r="E938" s="6"/>
      <c r="F938" s="6"/>
      <c r="G938" s="6"/>
      <c r="H938" s="6"/>
      <c r="I938" s="6"/>
      <c r="J938" s="224"/>
      <c r="K938" s="224"/>
      <c r="L938" s="6"/>
      <c r="M938" s="6"/>
      <c r="N938" s="6"/>
      <c r="O938" s="224"/>
      <c r="P938" s="6"/>
      <c r="Q938" s="6"/>
      <c r="R938" s="6"/>
      <c r="S938" s="6"/>
      <c r="T938" s="6"/>
      <c r="U938" s="6"/>
      <c r="V938" s="6"/>
      <c r="W938" s="6"/>
      <c r="X938" s="6"/>
      <c r="Y938" s="6"/>
      <c r="Z938" s="6"/>
    </row>
    <row r="939" spans="1:26" ht="14.4" hidden="1">
      <c r="A939" s="6"/>
      <c r="B939" s="6"/>
      <c r="C939" s="6"/>
      <c r="D939" s="6"/>
      <c r="E939" s="6"/>
      <c r="F939" s="6"/>
      <c r="G939" s="6"/>
      <c r="H939" s="6"/>
      <c r="I939" s="6"/>
      <c r="J939" s="224"/>
      <c r="K939" s="224"/>
      <c r="L939" s="6"/>
      <c r="M939" s="6"/>
      <c r="N939" s="6"/>
      <c r="O939" s="224"/>
      <c r="P939" s="6"/>
      <c r="Q939" s="6"/>
      <c r="R939" s="6"/>
      <c r="S939" s="6"/>
      <c r="T939" s="6"/>
      <c r="U939" s="6"/>
      <c r="V939" s="6"/>
      <c r="W939" s="6"/>
      <c r="X939" s="6"/>
      <c r="Y939" s="6"/>
      <c r="Z939" s="6"/>
    </row>
    <row r="940" spans="1:26" ht="14.4" hidden="1">
      <c r="A940" s="6"/>
      <c r="B940" s="6"/>
      <c r="C940" s="6"/>
      <c r="D940" s="6"/>
      <c r="E940" s="6"/>
      <c r="F940" s="6"/>
      <c r="G940" s="6"/>
      <c r="H940" s="6"/>
      <c r="I940" s="6"/>
      <c r="J940" s="224"/>
      <c r="K940" s="224"/>
      <c r="L940" s="6"/>
      <c r="M940" s="6"/>
      <c r="N940" s="6"/>
      <c r="O940" s="224"/>
      <c r="P940" s="6"/>
      <c r="Q940" s="6"/>
      <c r="R940" s="6"/>
      <c r="S940" s="6"/>
      <c r="T940" s="6"/>
      <c r="U940" s="6"/>
      <c r="V940" s="6"/>
      <c r="W940" s="6"/>
      <c r="X940" s="6"/>
      <c r="Y940" s="6"/>
      <c r="Z940" s="6"/>
    </row>
    <row r="941" spans="1:26" ht="14.4" hidden="1">
      <c r="A941" s="6"/>
      <c r="B941" s="6"/>
      <c r="C941" s="6"/>
      <c r="D941" s="6"/>
      <c r="E941" s="6"/>
      <c r="F941" s="6"/>
      <c r="G941" s="6"/>
      <c r="H941" s="6"/>
      <c r="I941" s="6"/>
      <c r="J941" s="224"/>
      <c r="K941" s="224"/>
      <c r="L941" s="6"/>
      <c r="M941" s="6"/>
      <c r="N941" s="6"/>
      <c r="O941" s="224"/>
      <c r="P941" s="6"/>
      <c r="Q941" s="6"/>
      <c r="R941" s="6"/>
      <c r="S941" s="6"/>
      <c r="T941" s="6"/>
      <c r="U941" s="6"/>
      <c r="V941" s="6"/>
      <c r="W941" s="6"/>
      <c r="X941" s="6"/>
      <c r="Y941" s="6"/>
      <c r="Z941" s="6"/>
    </row>
    <row r="942" spans="1:26" ht="14.4" hidden="1">
      <c r="A942" s="6"/>
      <c r="B942" s="6"/>
      <c r="C942" s="6"/>
      <c r="D942" s="6"/>
      <c r="E942" s="6"/>
      <c r="F942" s="6"/>
      <c r="G942" s="6"/>
      <c r="H942" s="6"/>
      <c r="I942" s="6"/>
      <c r="J942" s="224"/>
      <c r="K942" s="224"/>
      <c r="L942" s="6"/>
      <c r="M942" s="6"/>
      <c r="N942" s="6"/>
      <c r="O942" s="224"/>
      <c r="P942" s="6"/>
      <c r="Q942" s="6"/>
      <c r="R942" s="6"/>
      <c r="S942" s="6"/>
      <c r="T942" s="6"/>
      <c r="U942" s="6"/>
      <c r="V942" s="6"/>
      <c r="W942" s="6"/>
      <c r="X942" s="6"/>
      <c r="Y942" s="6"/>
      <c r="Z942" s="6"/>
    </row>
    <row r="943" spans="1:26" ht="14.4" hidden="1">
      <c r="A943" s="6"/>
      <c r="B943" s="6"/>
      <c r="C943" s="6"/>
      <c r="D943" s="6"/>
      <c r="E943" s="6"/>
      <c r="F943" s="6"/>
      <c r="G943" s="6"/>
      <c r="H943" s="6"/>
      <c r="I943" s="6"/>
      <c r="J943" s="224"/>
      <c r="K943" s="224"/>
      <c r="L943" s="6"/>
      <c r="M943" s="6"/>
      <c r="N943" s="6"/>
      <c r="O943" s="224"/>
      <c r="P943" s="6"/>
      <c r="Q943" s="6"/>
      <c r="R943" s="6"/>
      <c r="S943" s="6"/>
      <c r="T943" s="6"/>
      <c r="U943" s="6"/>
      <c r="V943" s="6"/>
      <c r="W943" s="6"/>
      <c r="X943" s="6"/>
      <c r="Y943" s="6"/>
      <c r="Z943" s="6"/>
    </row>
    <row r="944" spans="1:26" ht="14.4" hidden="1">
      <c r="A944" s="6"/>
      <c r="B944" s="6"/>
      <c r="C944" s="6"/>
      <c r="D944" s="6"/>
      <c r="E944" s="6"/>
      <c r="F944" s="6"/>
      <c r="G944" s="6"/>
      <c r="H944" s="6"/>
      <c r="I944" s="6"/>
      <c r="J944" s="224"/>
      <c r="K944" s="224"/>
      <c r="L944" s="6"/>
      <c r="M944" s="6"/>
      <c r="N944" s="6"/>
      <c r="O944" s="224"/>
      <c r="P944" s="6"/>
      <c r="Q944" s="6"/>
      <c r="R944" s="6"/>
      <c r="S944" s="6"/>
      <c r="T944" s="6"/>
      <c r="U944" s="6"/>
      <c r="V944" s="6"/>
      <c r="W944" s="6"/>
      <c r="X944" s="6"/>
      <c r="Y944" s="6"/>
      <c r="Z944" s="6"/>
    </row>
    <row r="945" spans="1:26" ht="14.4" hidden="1">
      <c r="A945" s="6"/>
      <c r="B945" s="6"/>
      <c r="C945" s="6"/>
      <c r="D945" s="6"/>
      <c r="E945" s="6"/>
      <c r="F945" s="6"/>
      <c r="G945" s="6"/>
      <c r="H945" s="6"/>
      <c r="I945" s="6"/>
      <c r="J945" s="224"/>
      <c r="K945" s="224"/>
      <c r="L945" s="6"/>
      <c r="M945" s="6"/>
      <c r="N945" s="6"/>
      <c r="O945" s="224"/>
      <c r="P945" s="6"/>
      <c r="Q945" s="6"/>
      <c r="R945" s="6"/>
      <c r="S945" s="6"/>
      <c r="T945" s="6"/>
      <c r="U945" s="6"/>
      <c r="V945" s="6"/>
      <c r="W945" s="6"/>
      <c r="X945" s="6"/>
      <c r="Y945" s="6"/>
      <c r="Z945" s="6"/>
    </row>
    <row r="946" spans="1:26" ht="14.4" hidden="1">
      <c r="A946" s="6"/>
      <c r="B946" s="6"/>
      <c r="C946" s="6"/>
      <c r="D946" s="6"/>
      <c r="E946" s="6"/>
      <c r="F946" s="6"/>
      <c r="G946" s="6"/>
      <c r="H946" s="6"/>
      <c r="I946" s="6"/>
      <c r="J946" s="224"/>
      <c r="K946" s="224"/>
      <c r="L946" s="6"/>
      <c r="M946" s="6"/>
      <c r="N946" s="6"/>
      <c r="O946" s="224"/>
      <c r="P946" s="6"/>
      <c r="Q946" s="6"/>
      <c r="R946" s="6"/>
      <c r="S946" s="6"/>
      <c r="T946" s="6"/>
      <c r="U946" s="6"/>
      <c r="V946" s="6"/>
      <c r="W946" s="6"/>
      <c r="X946" s="6"/>
      <c r="Y946" s="6"/>
      <c r="Z946" s="6"/>
    </row>
    <row r="947" spans="1:26" ht="14.4" hidden="1">
      <c r="A947" s="6"/>
      <c r="B947" s="6"/>
      <c r="C947" s="6"/>
      <c r="D947" s="6"/>
      <c r="E947" s="6"/>
      <c r="F947" s="6"/>
      <c r="G947" s="6"/>
      <c r="H947" s="6"/>
      <c r="I947" s="6"/>
      <c r="J947" s="224"/>
      <c r="K947" s="224"/>
      <c r="L947" s="6"/>
      <c r="M947" s="6"/>
      <c r="N947" s="6"/>
      <c r="O947" s="224"/>
      <c r="P947" s="6"/>
      <c r="Q947" s="6"/>
      <c r="R947" s="6"/>
      <c r="S947" s="6"/>
      <c r="T947" s="6"/>
      <c r="U947" s="6"/>
      <c r="V947" s="6"/>
      <c r="W947" s="6"/>
      <c r="X947" s="6"/>
      <c r="Y947" s="6"/>
      <c r="Z947" s="6"/>
    </row>
    <row r="948" spans="1:26" ht="14.4" hidden="1">
      <c r="A948" s="6"/>
      <c r="B948" s="6"/>
      <c r="C948" s="6"/>
      <c r="D948" s="6"/>
      <c r="E948" s="6"/>
      <c r="F948" s="6"/>
      <c r="G948" s="6"/>
      <c r="H948" s="6"/>
      <c r="I948" s="6"/>
      <c r="J948" s="224"/>
      <c r="K948" s="224"/>
      <c r="L948" s="6"/>
      <c r="M948" s="6"/>
      <c r="N948" s="6"/>
      <c r="O948" s="224"/>
      <c r="P948" s="6"/>
      <c r="Q948" s="6"/>
      <c r="R948" s="6"/>
      <c r="S948" s="6"/>
      <c r="T948" s="6"/>
      <c r="U948" s="6"/>
      <c r="V948" s="6"/>
      <c r="W948" s="6"/>
      <c r="X948" s="6"/>
      <c r="Y948" s="6"/>
      <c r="Z948" s="6"/>
    </row>
    <row r="949" spans="1:26" ht="14.4" hidden="1">
      <c r="A949" s="6"/>
      <c r="B949" s="6"/>
      <c r="C949" s="6"/>
      <c r="D949" s="6"/>
      <c r="E949" s="6"/>
      <c r="F949" s="6"/>
      <c r="G949" s="6"/>
      <c r="H949" s="6"/>
      <c r="I949" s="6"/>
      <c r="J949" s="224"/>
      <c r="K949" s="224"/>
      <c r="L949" s="6"/>
      <c r="M949" s="6"/>
      <c r="N949" s="6"/>
      <c r="O949" s="224"/>
      <c r="P949" s="6"/>
      <c r="Q949" s="6"/>
      <c r="R949" s="6"/>
      <c r="S949" s="6"/>
      <c r="T949" s="6"/>
      <c r="U949" s="6"/>
      <c r="V949" s="6"/>
      <c r="W949" s="6"/>
      <c r="X949" s="6"/>
      <c r="Y949" s="6"/>
      <c r="Z949" s="6"/>
    </row>
    <row r="950" spans="1:26" ht="14.4" hidden="1">
      <c r="A950" s="6"/>
      <c r="B950" s="6"/>
      <c r="C950" s="6"/>
      <c r="D950" s="6"/>
      <c r="E950" s="6"/>
      <c r="F950" s="6"/>
      <c r="G950" s="6"/>
      <c r="H950" s="6"/>
      <c r="I950" s="6"/>
      <c r="J950" s="224"/>
      <c r="K950" s="224"/>
      <c r="L950" s="6"/>
      <c r="M950" s="6"/>
      <c r="N950" s="6"/>
      <c r="O950" s="224"/>
      <c r="P950" s="6"/>
      <c r="Q950" s="6"/>
      <c r="R950" s="6"/>
      <c r="S950" s="6"/>
      <c r="T950" s="6"/>
      <c r="U950" s="6"/>
      <c r="V950" s="6"/>
      <c r="W950" s="6"/>
      <c r="X950" s="6"/>
      <c r="Y950" s="6"/>
      <c r="Z950" s="6"/>
    </row>
    <row r="951" spans="1:26" ht="14.4" hidden="1">
      <c r="A951" s="6"/>
      <c r="B951" s="6"/>
      <c r="C951" s="6"/>
      <c r="D951" s="6"/>
      <c r="E951" s="6"/>
      <c r="F951" s="6"/>
      <c r="G951" s="6"/>
      <c r="H951" s="6"/>
      <c r="I951" s="6"/>
      <c r="J951" s="224"/>
      <c r="K951" s="224"/>
      <c r="L951" s="6"/>
      <c r="M951" s="6"/>
      <c r="N951" s="6"/>
      <c r="O951" s="224"/>
      <c r="P951" s="6"/>
      <c r="Q951" s="6"/>
      <c r="R951" s="6"/>
      <c r="S951" s="6"/>
      <c r="T951" s="6"/>
      <c r="U951" s="6"/>
      <c r="V951" s="6"/>
      <c r="W951" s="6"/>
      <c r="X951" s="6"/>
      <c r="Y951" s="6"/>
      <c r="Z951" s="6"/>
    </row>
    <row r="952" spans="1:26" ht="14.4" hidden="1">
      <c r="A952" s="6"/>
      <c r="B952" s="6"/>
      <c r="C952" s="6"/>
      <c r="D952" s="6"/>
      <c r="E952" s="6"/>
      <c r="F952" s="6"/>
      <c r="G952" s="6"/>
      <c r="H952" s="6"/>
      <c r="I952" s="6"/>
      <c r="J952" s="224"/>
      <c r="K952" s="224"/>
      <c r="L952" s="6"/>
      <c r="M952" s="6"/>
      <c r="N952" s="6"/>
      <c r="O952" s="224"/>
      <c r="P952" s="6"/>
      <c r="Q952" s="6"/>
      <c r="R952" s="6"/>
      <c r="S952" s="6"/>
      <c r="T952" s="6"/>
      <c r="U952" s="6"/>
      <c r="V952" s="6"/>
      <c r="W952" s="6"/>
      <c r="X952" s="6"/>
      <c r="Y952" s="6"/>
      <c r="Z952" s="6"/>
    </row>
    <row r="953" spans="1:26" ht="14.4" hidden="1">
      <c r="A953" s="6"/>
      <c r="B953" s="6"/>
      <c r="C953" s="6"/>
      <c r="D953" s="6"/>
      <c r="E953" s="6"/>
      <c r="F953" s="6"/>
      <c r="G953" s="6"/>
      <c r="H953" s="6"/>
      <c r="I953" s="6"/>
      <c r="J953" s="224"/>
      <c r="K953" s="224"/>
      <c r="L953" s="6"/>
      <c r="M953" s="6"/>
      <c r="N953" s="6"/>
      <c r="O953" s="224"/>
      <c r="P953" s="6"/>
      <c r="Q953" s="6"/>
      <c r="R953" s="6"/>
      <c r="S953" s="6"/>
      <c r="T953" s="6"/>
      <c r="U953" s="6"/>
      <c r="V953" s="6"/>
      <c r="W953" s="6"/>
      <c r="X953" s="6"/>
      <c r="Y953" s="6"/>
      <c r="Z953" s="6"/>
    </row>
    <row r="954" spans="1:26" ht="14.4" hidden="1">
      <c r="A954" s="6"/>
      <c r="B954" s="6"/>
      <c r="C954" s="6"/>
      <c r="D954" s="6"/>
      <c r="E954" s="6"/>
      <c r="F954" s="6"/>
      <c r="G954" s="6"/>
      <c r="H954" s="6"/>
      <c r="I954" s="6"/>
      <c r="J954" s="224"/>
      <c r="K954" s="224"/>
      <c r="L954" s="6"/>
      <c r="M954" s="6"/>
      <c r="N954" s="6"/>
      <c r="O954" s="224"/>
      <c r="P954" s="6"/>
      <c r="Q954" s="6"/>
      <c r="R954" s="6"/>
      <c r="S954" s="6"/>
      <c r="T954" s="6"/>
      <c r="U954" s="6"/>
      <c r="V954" s="6"/>
      <c r="W954" s="6"/>
      <c r="X954" s="6"/>
      <c r="Y954" s="6"/>
      <c r="Z954" s="6"/>
    </row>
    <row r="955" spans="1:26" ht="14.4" hidden="1">
      <c r="A955" s="6"/>
      <c r="B955" s="6"/>
      <c r="C955" s="6"/>
      <c r="D955" s="6"/>
      <c r="E955" s="6"/>
      <c r="F955" s="6"/>
      <c r="G955" s="6"/>
      <c r="H955" s="6"/>
      <c r="I955" s="6"/>
      <c r="J955" s="224"/>
      <c r="K955" s="224"/>
      <c r="L955" s="6"/>
      <c r="M955" s="6"/>
      <c r="N955" s="6"/>
      <c r="O955" s="224"/>
      <c r="P955" s="6"/>
      <c r="Q955" s="6"/>
      <c r="R955" s="6"/>
      <c r="S955" s="6"/>
      <c r="T955" s="6"/>
      <c r="U955" s="6"/>
      <c r="V955" s="6"/>
      <c r="W955" s="6"/>
      <c r="X955" s="6"/>
      <c r="Y955" s="6"/>
      <c r="Z955" s="6"/>
    </row>
    <row r="956" spans="1:26" ht="14.4" hidden="1">
      <c r="A956" s="6"/>
      <c r="B956" s="6"/>
      <c r="C956" s="6"/>
      <c r="D956" s="6"/>
      <c r="E956" s="6"/>
      <c r="F956" s="6"/>
      <c r="G956" s="6"/>
      <c r="H956" s="6"/>
      <c r="I956" s="6"/>
      <c r="J956" s="224"/>
      <c r="K956" s="224"/>
      <c r="L956" s="6"/>
      <c r="M956" s="6"/>
      <c r="N956" s="6"/>
      <c r="O956" s="224"/>
      <c r="P956" s="6"/>
      <c r="Q956" s="6"/>
      <c r="R956" s="6"/>
      <c r="S956" s="6"/>
      <c r="T956" s="6"/>
      <c r="U956" s="6"/>
      <c r="V956" s="6"/>
      <c r="W956" s="6"/>
      <c r="X956" s="6"/>
      <c r="Y956" s="6"/>
      <c r="Z956" s="6"/>
    </row>
    <row r="957" spans="1:26" ht="14.4" hidden="1">
      <c r="A957" s="6"/>
      <c r="B957" s="6"/>
      <c r="C957" s="6"/>
      <c r="D957" s="6"/>
      <c r="E957" s="6"/>
      <c r="F957" s="6"/>
      <c r="G957" s="6"/>
      <c r="H957" s="6"/>
      <c r="I957" s="6"/>
      <c r="J957" s="224"/>
      <c r="K957" s="224"/>
      <c r="L957" s="6"/>
      <c r="M957" s="6"/>
      <c r="N957" s="6"/>
      <c r="O957" s="224"/>
      <c r="P957" s="6"/>
      <c r="Q957" s="6"/>
      <c r="R957" s="6"/>
      <c r="S957" s="6"/>
      <c r="T957" s="6"/>
      <c r="U957" s="6"/>
      <c r="V957" s="6"/>
      <c r="W957" s="6"/>
      <c r="X957" s="6"/>
      <c r="Y957" s="6"/>
      <c r="Z957" s="6"/>
    </row>
    <row r="958" spans="1:26" ht="14.4" hidden="1">
      <c r="A958" s="6"/>
      <c r="B958" s="6"/>
      <c r="C958" s="6"/>
      <c r="D958" s="6"/>
      <c r="E958" s="6"/>
      <c r="F958" s="6"/>
      <c r="G958" s="6"/>
      <c r="H958" s="6"/>
      <c r="I958" s="6"/>
      <c r="J958" s="224"/>
      <c r="K958" s="224"/>
      <c r="L958" s="6"/>
      <c r="M958" s="6"/>
      <c r="N958" s="6"/>
      <c r="O958" s="224"/>
      <c r="P958" s="6"/>
      <c r="Q958" s="6"/>
      <c r="R958" s="6"/>
      <c r="S958" s="6"/>
      <c r="T958" s="6"/>
      <c r="U958" s="6"/>
      <c r="V958" s="6"/>
      <c r="W958" s="6"/>
      <c r="X958" s="6"/>
      <c r="Y958" s="6"/>
      <c r="Z958" s="6"/>
    </row>
    <row r="959" spans="1:26" ht="14.4" hidden="1">
      <c r="A959" s="6"/>
      <c r="B959" s="6"/>
      <c r="C959" s="6"/>
      <c r="D959" s="6"/>
      <c r="E959" s="6"/>
      <c r="F959" s="6"/>
      <c r="G959" s="6"/>
      <c r="H959" s="6"/>
      <c r="I959" s="6"/>
      <c r="J959" s="224"/>
      <c r="K959" s="224"/>
      <c r="L959" s="6"/>
      <c r="M959" s="6"/>
      <c r="N959" s="6"/>
      <c r="O959" s="224"/>
      <c r="P959" s="6"/>
      <c r="Q959" s="6"/>
      <c r="R959" s="6"/>
      <c r="S959" s="6"/>
      <c r="T959" s="6"/>
      <c r="U959" s="6"/>
      <c r="V959" s="6"/>
      <c r="W959" s="6"/>
      <c r="X959" s="6"/>
      <c r="Y959" s="6"/>
      <c r="Z959" s="6"/>
    </row>
    <row r="960" spans="1:26" ht="14.4" hidden="1">
      <c r="A960" s="6"/>
      <c r="B960" s="6"/>
      <c r="C960" s="6"/>
      <c r="D960" s="6"/>
      <c r="E960" s="6"/>
      <c r="F960" s="6"/>
      <c r="G960" s="6"/>
      <c r="H960" s="6"/>
      <c r="I960" s="6"/>
      <c r="J960" s="224"/>
      <c r="K960" s="224"/>
      <c r="L960" s="6"/>
      <c r="M960" s="6"/>
      <c r="N960" s="6"/>
      <c r="O960" s="224"/>
      <c r="P960" s="6"/>
      <c r="Q960" s="6"/>
      <c r="R960" s="6"/>
      <c r="S960" s="6"/>
      <c r="T960" s="6"/>
      <c r="U960" s="6"/>
      <c r="V960" s="6"/>
      <c r="W960" s="6"/>
      <c r="X960" s="6"/>
      <c r="Y960" s="6"/>
      <c r="Z960" s="6"/>
    </row>
    <row r="961" spans="1:26" ht="14.4" hidden="1">
      <c r="A961" s="6"/>
      <c r="B961" s="6"/>
      <c r="C961" s="6"/>
      <c r="D961" s="6"/>
      <c r="E961" s="6"/>
      <c r="F961" s="6"/>
      <c r="G961" s="6"/>
      <c r="H961" s="6"/>
      <c r="I961" s="6"/>
      <c r="J961" s="224"/>
      <c r="K961" s="224"/>
      <c r="L961" s="6"/>
      <c r="M961" s="6"/>
      <c r="N961" s="6"/>
      <c r="O961" s="224"/>
      <c r="P961" s="6"/>
      <c r="Q961" s="6"/>
      <c r="R961" s="6"/>
      <c r="S961" s="6"/>
      <c r="T961" s="6"/>
      <c r="U961" s="6"/>
      <c r="V961" s="6"/>
      <c r="W961" s="6"/>
      <c r="X961" s="6"/>
      <c r="Y961" s="6"/>
      <c r="Z961" s="6"/>
    </row>
    <row r="962" spans="1:26" ht="14.4" hidden="1">
      <c r="A962" s="6"/>
      <c r="B962" s="6"/>
      <c r="C962" s="6"/>
      <c r="D962" s="6"/>
      <c r="E962" s="6"/>
      <c r="F962" s="6"/>
      <c r="G962" s="6"/>
      <c r="H962" s="6"/>
      <c r="I962" s="6"/>
      <c r="J962" s="224"/>
      <c r="K962" s="224"/>
      <c r="L962" s="6"/>
      <c r="M962" s="6"/>
      <c r="N962" s="6"/>
      <c r="O962" s="224"/>
      <c r="P962" s="6"/>
      <c r="Q962" s="6"/>
      <c r="R962" s="6"/>
      <c r="S962" s="6"/>
      <c r="T962" s="6"/>
      <c r="U962" s="6"/>
      <c r="V962" s="6"/>
      <c r="W962" s="6"/>
      <c r="X962" s="6"/>
      <c r="Y962" s="6"/>
      <c r="Z962" s="6"/>
    </row>
    <row r="963" spans="1:26" ht="14.4" hidden="1">
      <c r="A963" s="6"/>
      <c r="B963" s="6"/>
      <c r="C963" s="6"/>
      <c r="D963" s="6"/>
      <c r="E963" s="6"/>
      <c r="F963" s="6"/>
      <c r="G963" s="6"/>
      <c r="H963" s="6"/>
      <c r="I963" s="6"/>
      <c r="J963" s="224"/>
      <c r="K963" s="224"/>
      <c r="L963" s="6"/>
      <c r="M963" s="6"/>
      <c r="N963" s="6"/>
      <c r="O963" s="224"/>
      <c r="P963" s="6"/>
      <c r="Q963" s="6"/>
      <c r="R963" s="6"/>
      <c r="S963" s="6"/>
      <c r="T963" s="6"/>
      <c r="U963" s="6"/>
      <c r="V963" s="6"/>
      <c r="W963" s="6"/>
      <c r="X963" s="6"/>
      <c r="Y963" s="6"/>
      <c r="Z963" s="6"/>
    </row>
    <row r="964" spans="1:26" ht="14.4" hidden="1">
      <c r="A964" s="6"/>
      <c r="B964" s="6"/>
      <c r="C964" s="6"/>
      <c r="D964" s="6"/>
      <c r="E964" s="6"/>
      <c r="F964" s="6"/>
      <c r="G964" s="6"/>
      <c r="H964" s="6"/>
      <c r="I964" s="6"/>
      <c r="J964" s="224"/>
      <c r="K964" s="224"/>
      <c r="L964" s="6"/>
      <c r="M964" s="6"/>
      <c r="N964" s="6"/>
      <c r="O964" s="224"/>
      <c r="P964" s="6"/>
      <c r="Q964" s="6"/>
      <c r="R964" s="6"/>
      <c r="S964" s="6"/>
      <c r="T964" s="6"/>
      <c r="U964" s="6"/>
      <c r="V964" s="6"/>
      <c r="W964" s="6"/>
      <c r="X964" s="6"/>
      <c r="Y964" s="6"/>
      <c r="Z964" s="6"/>
    </row>
    <row r="965" spans="1:26" ht="14.4" hidden="1">
      <c r="A965" s="6"/>
      <c r="B965" s="6"/>
      <c r="C965" s="6"/>
      <c r="D965" s="6"/>
      <c r="E965" s="6"/>
      <c r="F965" s="6"/>
      <c r="G965" s="6"/>
      <c r="H965" s="6"/>
      <c r="I965" s="6"/>
      <c r="J965" s="224"/>
      <c r="K965" s="224"/>
      <c r="L965" s="6"/>
      <c r="M965" s="6"/>
      <c r="N965" s="6"/>
      <c r="O965" s="224"/>
      <c r="P965" s="6"/>
      <c r="Q965" s="6"/>
      <c r="R965" s="6"/>
      <c r="S965" s="6"/>
      <c r="T965" s="6"/>
      <c r="U965" s="6"/>
      <c r="V965" s="6"/>
      <c r="W965" s="6"/>
      <c r="X965" s="6"/>
      <c r="Y965" s="6"/>
      <c r="Z965" s="6"/>
    </row>
    <row r="966" spans="1:26" ht="14.4" hidden="1">
      <c r="A966" s="6"/>
      <c r="B966" s="6"/>
      <c r="C966" s="6"/>
      <c r="D966" s="6"/>
      <c r="E966" s="6"/>
      <c r="F966" s="6"/>
      <c r="G966" s="6"/>
      <c r="H966" s="6"/>
      <c r="I966" s="6"/>
      <c r="J966" s="224"/>
      <c r="K966" s="224"/>
      <c r="L966" s="6"/>
      <c r="M966" s="6"/>
      <c r="N966" s="6"/>
      <c r="O966" s="224"/>
      <c r="P966" s="6"/>
      <c r="Q966" s="6"/>
      <c r="R966" s="6"/>
      <c r="S966" s="6"/>
      <c r="T966" s="6"/>
      <c r="U966" s="6"/>
      <c r="V966" s="6"/>
      <c r="W966" s="6"/>
      <c r="X966" s="6"/>
      <c r="Y966" s="6"/>
      <c r="Z966" s="6"/>
    </row>
    <row r="967" spans="1:26" ht="14.4" hidden="1">
      <c r="A967" s="6"/>
      <c r="B967" s="6"/>
      <c r="C967" s="6"/>
      <c r="D967" s="6"/>
      <c r="E967" s="6"/>
      <c r="F967" s="6"/>
      <c r="G967" s="6"/>
      <c r="H967" s="6"/>
      <c r="I967" s="6"/>
      <c r="J967" s="224"/>
      <c r="K967" s="224"/>
      <c r="L967" s="6"/>
      <c r="M967" s="6"/>
      <c r="N967" s="6"/>
      <c r="O967" s="224"/>
      <c r="P967" s="6"/>
      <c r="Q967" s="6"/>
      <c r="R967" s="6"/>
      <c r="S967" s="6"/>
      <c r="T967" s="6"/>
      <c r="U967" s="6"/>
      <c r="V967" s="6"/>
      <c r="W967" s="6"/>
      <c r="X967" s="6"/>
      <c r="Y967" s="6"/>
      <c r="Z967" s="6"/>
    </row>
    <row r="968" spans="1:26" ht="14.4" hidden="1">
      <c r="A968" s="6"/>
      <c r="B968" s="6"/>
      <c r="C968" s="6"/>
      <c r="D968" s="6"/>
      <c r="E968" s="6"/>
      <c r="F968" s="6"/>
      <c r="G968" s="6"/>
      <c r="H968" s="6"/>
      <c r="I968" s="6"/>
      <c r="J968" s="224"/>
      <c r="K968" s="224"/>
      <c r="L968" s="6"/>
      <c r="M968" s="6"/>
      <c r="N968" s="6"/>
      <c r="O968" s="224"/>
      <c r="P968" s="6"/>
      <c r="Q968" s="6"/>
      <c r="R968" s="6"/>
      <c r="S968" s="6"/>
      <c r="T968" s="6"/>
      <c r="U968" s="6"/>
      <c r="V968" s="6"/>
      <c r="W968" s="6"/>
      <c r="X968" s="6"/>
      <c r="Y968" s="6"/>
      <c r="Z968" s="6"/>
    </row>
    <row r="969" spans="1:26" ht="14.4" hidden="1">
      <c r="A969" s="6"/>
      <c r="B969" s="6"/>
      <c r="C969" s="6"/>
      <c r="D969" s="6"/>
      <c r="E969" s="6"/>
      <c r="F969" s="6"/>
      <c r="G969" s="6"/>
      <c r="H969" s="6"/>
      <c r="I969" s="6"/>
      <c r="J969" s="224"/>
      <c r="K969" s="224"/>
      <c r="L969" s="6"/>
      <c r="M969" s="6"/>
      <c r="N969" s="6"/>
      <c r="O969" s="224"/>
      <c r="P969" s="6"/>
      <c r="Q969" s="6"/>
      <c r="R969" s="6"/>
      <c r="S969" s="6"/>
      <c r="T969" s="6"/>
      <c r="U969" s="6"/>
      <c r="V969" s="6"/>
      <c r="W969" s="6"/>
      <c r="X969" s="6"/>
      <c r="Y969" s="6"/>
      <c r="Z969" s="6"/>
    </row>
    <row r="970" spans="1:26" ht="14.4" hidden="1">
      <c r="A970" s="6"/>
      <c r="B970" s="6"/>
      <c r="C970" s="6"/>
      <c r="D970" s="6"/>
      <c r="E970" s="6"/>
      <c r="F970" s="6"/>
      <c r="G970" s="6"/>
      <c r="H970" s="6"/>
      <c r="I970" s="6"/>
      <c r="J970" s="224"/>
      <c r="K970" s="224"/>
      <c r="L970" s="6"/>
      <c r="M970" s="6"/>
      <c r="N970" s="6"/>
      <c r="O970" s="224"/>
      <c r="P970" s="6"/>
      <c r="Q970" s="6"/>
      <c r="R970" s="6"/>
      <c r="S970" s="6"/>
      <c r="T970" s="6"/>
      <c r="U970" s="6"/>
      <c r="V970" s="6"/>
      <c r="W970" s="6"/>
      <c r="X970" s="6"/>
      <c r="Y970" s="6"/>
      <c r="Z970" s="6"/>
    </row>
    <row r="971" spans="1:26" ht="14.4" hidden="1">
      <c r="A971" s="6"/>
      <c r="B971" s="6"/>
      <c r="C971" s="6"/>
      <c r="D971" s="6"/>
      <c r="E971" s="6"/>
      <c r="F971" s="6"/>
      <c r="G971" s="6"/>
      <c r="H971" s="6"/>
      <c r="I971" s="6"/>
      <c r="J971" s="224"/>
      <c r="K971" s="224"/>
      <c r="L971" s="6"/>
      <c r="M971" s="6"/>
      <c r="N971" s="6"/>
      <c r="O971" s="224"/>
      <c r="P971" s="6"/>
      <c r="Q971" s="6"/>
      <c r="R971" s="6"/>
      <c r="S971" s="6"/>
      <c r="T971" s="6"/>
      <c r="U971" s="6"/>
      <c r="V971" s="6"/>
      <c r="W971" s="6"/>
      <c r="X971" s="6"/>
      <c r="Y971" s="6"/>
      <c r="Z971" s="6"/>
    </row>
    <row r="972" spans="1:26" ht="14.4" hidden="1">
      <c r="A972" s="6"/>
      <c r="B972" s="6"/>
      <c r="C972" s="6"/>
      <c r="D972" s="6"/>
      <c r="E972" s="6"/>
      <c r="F972" s="6"/>
      <c r="G972" s="6"/>
      <c r="H972" s="6"/>
      <c r="I972" s="6"/>
      <c r="J972" s="224"/>
      <c r="K972" s="224"/>
      <c r="L972" s="6"/>
      <c r="M972" s="6"/>
      <c r="N972" s="6"/>
      <c r="O972" s="224"/>
      <c r="P972" s="6"/>
      <c r="Q972" s="6"/>
      <c r="R972" s="6"/>
      <c r="S972" s="6"/>
      <c r="T972" s="6"/>
      <c r="U972" s="6"/>
      <c r="V972" s="6"/>
      <c r="W972" s="6"/>
      <c r="X972" s="6"/>
      <c r="Y972" s="6"/>
      <c r="Z972" s="6"/>
    </row>
    <row r="973" spans="1:26" ht="14.4" hidden="1">
      <c r="A973" s="6"/>
      <c r="B973" s="6"/>
      <c r="C973" s="6"/>
      <c r="D973" s="6"/>
      <c r="E973" s="6"/>
      <c r="F973" s="6"/>
      <c r="G973" s="6"/>
      <c r="H973" s="6"/>
      <c r="I973" s="6"/>
      <c r="J973" s="224"/>
      <c r="K973" s="224"/>
      <c r="L973" s="6"/>
      <c r="M973" s="6"/>
      <c r="N973" s="6"/>
      <c r="O973" s="224"/>
      <c r="P973" s="6"/>
      <c r="Q973" s="6"/>
      <c r="R973" s="6"/>
      <c r="S973" s="6"/>
      <c r="T973" s="6"/>
      <c r="U973" s="6"/>
      <c r="V973" s="6"/>
      <c r="W973" s="6"/>
      <c r="X973" s="6"/>
      <c r="Y973" s="6"/>
      <c r="Z973" s="6"/>
    </row>
    <row r="974" spans="1:26" ht="14.4" hidden="1">
      <c r="A974" s="6"/>
      <c r="B974" s="6"/>
      <c r="C974" s="6"/>
      <c r="D974" s="6"/>
      <c r="E974" s="6"/>
      <c r="F974" s="6"/>
      <c r="G974" s="6"/>
      <c r="H974" s="6"/>
      <c r="I974" s="6"/>
      <c r="J974" s="224"/>
      <c r="K974" s="224"/>
      <c r="L974" s="6"/>
      <c r="M974" s="6"/>
      <c r="N974" s="6"/>
      <c r="O974" s="224"/>
      <c r="P974" s="6"/>
      <c r="Q974" s="6"/>
      <c r="R974" s="6"/>
      <c r="S974" s="6"/>
      <c r="T974" s="6"/>
      <c r="U974" s="6"/>
      <c r="V974" s="6"/>
      <c r="W974" s="6"/>
      <c r="X974" s="6"/>
      <c r="Y974" s="6"/>
      <c r="Z974" s="6"/>
    </row>
    <row r="975" spans="1:26" ht="14.4" hidden="1">
      <c r="A975" s="6"/>
      <c r="B975" s="6"/>
      <c r="C975" s="6"/>
      <c r="D975" s="6"/>
      <c r="E975" s="6"/>
      <c r="F975" s="6"/>
      <c r="G975" s="6"/>
      <c r="H975" s="6"/>
      <c r="I975" s="6"/>
      <c r="J975" s="224"/>
      <c r="K975" s="224"/>
      <c r="L975" s="6"/>
      <c r="M975" s="6"/>
      <c r="N975" s="6"/>
      <c r="O975" s="224"/>
      <c r="P975" s="6"/>
      <c r="Q975" s="6"/>
      <c r="R975" s="6"/>
      <c r="S975" s="6"/>
      <c r="T975" s="6"/>
      <c r="U975" s="6"/>
      <c r="V975" s="6"/>
      <c r="W975" s="6"/>
      <c r="X975" s="6"/>
      <c r="Y975" s="6"/>
      <c r="Z975" s="6"/>
    </row>
    <row r="976" spans="1:26" ht="14.4" hidden="1">
      <c r="A976" s="6"/>
      <c r="B976" s="6"/>
      <c r="C976" s="6"/>
      <c r="D976" s="6"/>
      <c r="E976" s="6"/>
      <c r="F976" s="6"/>
      <c r="G976" s="6"/>
      <c r="H976" s="6"/>
      <c r="I976" s="6"/>
      <c r="J976" s="224"/>
      <c r="K976" s="224"/>
      <c r="L976" s="6"/>
      <c r="M976" s="6"/>
      <c r="N976" s="6"/>
      <c r="O976" s="224"/>
      <c r="P976" s="6"/>
      <c r="Q976" s="6"/>
      <c r="R976" s="6"/>
      <c r="S976" s="6"/>
      <c r="T976" s="6"/>
      <c r="U976" s="6"/>
      <c r="V976" s="6"/>
      <c r="W976" s="6"/>
      <c r="X976" s="6"/>
      <c r="Y976" s="6"/>
      <c r="Z976" s="6"/>
    </row>
    <row r="977" spans="1:26" ht="14.4" hidden="1">
      <c r="A977" s="6"/>
      <c r="B977" s="6"/>
      <c r="C977" s="6"/>
      <c r="D977" s="6"/>
      <c r="E977" s="6"/>
      <c r="F977" s="6"/>
      <c r="G977" s="6"/>
      <c r="H977" s="6"/>
      <c r="I977" s="6"/>
      <c r="J977" s="224"/>
      <c r="K977" s="224"/>
      <c r="L977" s="6"/>
      <c r="M977" s="6"/>
      <c r="N977" s="6"/>
      <c r="O977" s="224"/>
      <c r="P977" s="6"/>
      <c r="Q977" s="6"/>
      <c r="R977" s="6"/>
      <c r="S977" s="6"/>
      <c r="T977" s="6"/>
      <c r="U977" s="6"/>
      <c r="V977" s="6"/>
      <c r="W977" s="6"/>
      <c r="X977" s="6"/>
      <c r="Y977" s="6"/>
      <c r="Z977" s="6"/>
    </row>
    <row r="978" spans="1:26" ht="14.4" hidden="1">
      <c r="A978" s="6"/>
      <c r="B978" s="6"/>
      <c r="C978" s="6"/>
      <c r="D978" s="6"/>
      <c r="E978" s="6"/>
      <c r="F978" s="6"/>
      <c r="G978" s="6"/>
      <c r="H978" s="6"/>
      <c r="I978" s="6"/>
      <c r="J978" s="224"/>
      <c r="K978" s="224"/>
      <c r="L978" s="6"/>
      <c r="M978" s="6"/>
      <c r="N978" s="6"/>
      <c r="O978" s="224"/>
      <c r="P978" s="6"/>
      <c r="Q978" s="6"/>
      <c r="R978" s="6"/>
      <c r="S978" s="6"/>
      <c r="T978" s="6"/>
      <c r="U978" s="6"/>
      <c r="V978" s="6"/>
      <c r="W978" s="6"/>
      <c r="X978" s="6"/>
      <c r="Y978" s="6"/>
      <c r="Z978" s="6"/>
    </row>
    <row r="979" spans="1:26" ht="14.4" hidden="1">
      <c r="A979" s="6"/>
      <c r="B979" s="6"/>
      <c r="C979" s="6"/>
      <c r="D979" s="6"/>
      <c r="E979" s="6"/>
      <c r="F979" s="6"/>
      <c r="G979" s="6"/>
      <c r="H979" s="6"/>
      <c r="I979" s="6"/>
      <c r="J979" s="224"/>
      <c r="K979" s="224"/>
      <c r="L979" s="6"/>
      <c r="M979" s="6"/>
      <c r="N979" s="6"/>
      <c r="O979" s="224"/>
      <c r="P979" s="6"/>
      <c r="Q979" s="6"/>
      <c r="R979" s="6"/>
      <c r="S979" s="6"/>
      <c r="T979" s="6"/>
      <c r="U979" s="6"/>
      <c r="V979" s="6"/>
      <c r="W979" s="6"/>
      <c r="X979" s="6"/>
      <c r="Y979" s="6"/>
      <c r="Z979" s="6"/>
    </row>
    <row r="980" spans="1:26" ht="14.4" hidden="1">
      <c r="A980" s="6"/>
      <c r="B980" s="6"/>
      <c r="C980" s="6"/>
      <c r="D980" s="6"/>
      <c r="E980" s="6"/>
      <c r="F980" s="6"/>
      <c r="G980" s="6"/>
      <c r="H980" s="6"/>
      <c r="I980" s="6"/>
      <c r="J980" s="224"/>
      <c r="K980" s="224"/>
      <c r="L980" s="6"/>
      <c r="M980" s="6"/>
      <c r="N980" s="6"/>
      <c r="O980" s="224"/>
      <c r="P980" s="6"/>
      <c r="Q980" s="6"/>
      <c r="R980" s="6"/>
      <c r="S980" s="6"/>
      <c r="T980" s="6"/>
      <c r="U980" s="6"/>
      <c r="V980" s="6"/>
      <c r="W980" s="6"/>
      <c r="X980" s="6"/>
      <c r="Y980" s="6"/>
      <c r="Z980" s="6"/>
    </row>
    <row r="981" spans="1:26" ht="14.4" hidden="1">
      <c r="A981" s="6"/>
      <c r="B981" s="6"/>
      <c r="C981" s="6"/>
      <c r="D981" s="6"/>
      <c r="E981" s="6"/>
      <c r="F981" s="6"/>
      <c r="G981" s="6"/>
      <c r="H981" s="6"/>
      <c r="I981" s="6"/>
      <c r="J981" s="224"/>
      <c r="K981" s="224"/>
      <c r="L981" s="6"/>
      <c r="M981" s="6"/>
      <c r="N981" s="6"/>
      <c r="O981" s="224"/>
      <c r="P981" s="6"/>
      <c r="Q981" s="6"/>
      <c r="R981" s="6"/>
      <c r="S981" s="6"/>
      <c r="T981" s="6"/>
      <c r="U981" s="6"/>
      <c r="V981" s="6"/>
      <c r="W981" s="6"/>
      <c r="X981" s="6"/>
      <c r="Y981" s="6"/>
      <c r="Z981" s="6"/>
    </row>
    <row r="982" spans="1:26" ht="14.4" hidden="1">
      <c r="A982" s="6"/>
      <c r="B982" s="6"/>
      <c r="C982" s="6"/>
      <c r="D982" s="6"/>
      <c r="E982" s="6"/>
      <c r="F982" s="6"/>
      <c r="G982" s="6"/>
      <c r="H982" s="6"/>
      <c r="I982" s="6"/>
      <c r="J982" s="224"/>
      <c r="K982" s="224"/>
      <c r="L982" s="6"/>
      <c r="M982" s="6"/>
      <c r="N982" s="6"/>
      <c r="O982" s="224"/>
      <c r="P982" s="6"/>
      <c r="Q982" s="6"/>
      <c r="R982" s="6"/>
      <c r="S982" s="6"/>
      <c r="T982" s="6"/>
      <c r="U982" s="6"/>
      <c r="V982" s="6"/>
      <c r="W982" s="6"/>
      <c r="X982" s="6"/>
      <c r="Y982" s="6"/>
      <c r="Z982" s="6"/>
    </row>
    <row r="983" spans="1:26" ht="14.4" hidden="1">
      <c r="A983" s="6"/>
      <c r="B983" s="6"/>
      <c r="C983" s="6"/>
      <c r="D983" s="6"/>
      <c r="E983" s="6"/>
      <c r="F983" s="6"/>
      <c r="G983" s="6"/>
      <c r="H983" s="6"/>
      <c r="I983" s="6"/>
      <c r="J983" s="224"/>
      <c r="K983" s="224"/>
      <c r="L983" s="6"/>
      <c r="M983" s="6"/>
      <c r="N983" s="6"/>
      <c r="O983" s="224"/>
      <c r="P983" s="6"/>
      <c r="Q983" s="6"/>
      <c r="R983" s="6"/>
      <c r="S983" s="6"/>
      <c r="T983" s="6"/>
      <c r="U983" s="6"/>
      <c r="V983" s="6"/>
      <c r="W983" s="6"/>
      <c r="X983" s="6"/>
      <c r="Y983" s="6"/>
      <c r="Z983" s="6"/>
    </row>
    <row r="984" spans="1:26" ht="14.4" hidden="1">
      <c r="A984" s="6"/>
      <c r="B984" s="6"/>
      <c r="C984" s="6"/>
      <c r="D984" s="6"/>
      <c r="E984" s="6"/>
      <c r="F984" s="6"/>
      <c r="G984" s="6"/>
      <c r="H984" s="6"/>
      <c r="I984" s="6"/>
      <c r="J984" s="224"/>
      <c r="K984" s="224"/>
      <c r="L984" s="6"/>
      <c r="M984" s="6"/>
      <c r="N984" s="6"/>
      <c r="O984" s="224"/>
      <c r="P984" s="6"/>
      <c r="Q984" s="6"/>
      <c r="R984" s="6"/>
      <c r="S984" s="6"/>
      <c r="T984" s="6"/>
      <c r="U984" s="6"/>
      <c r="V984" s="6"/>
      <c r="W984" s="6"/>
      <c r="X984" s="6"/>
      <c r="Y984" s="6"/>
      <c r="Z984" s="6"/>
    </row>
    <row r="985" spans="1:26" ht="14.4" hidden="1">
      <c r="A985" s="6"/>
      <c r="B985" s="6"/>
      <c r="C985" s="6"/>
      <c r="D985" s="6"/>
      <c r="E985" s="6"/>
      <c r="F985" s="6"/>
      <c r="G985" s="6"/>
      <c r="H985" s="6"/>
      <c r="I985" s="6"/>
      <c r="J985" s="224"/>
      <c r="K985" s="224"/>
      <c r="L985" s="6"/>
      <c r="M985" s="6"/>
      <c r="N985" s="6"/>
      <c r="O985" s="224"/>
      <c r="P985" s="6"/>
      <c r="Q985" s="6"/>
      <c r="R985" s="6"/>
      <c r="S985" s="6"/>
      <c r="T985" s="6"/>
      <c r="U985" s="6"/>
      <c r="V985" s="6"/>
      <c r="W985" s="6"/>
      <c r="X985" s="6"/>
      <c r="Y985" s="6"/>
      <c r="Z985" s="6"/>
    </row>
    <row r="986" spans="1:26" ht="14.4" hidden="1">
      <c r="A986" s="6"/>
      <c r="B986" s="6"/>
      <c r="C986" s="6"/>
      <c r="D986" s="6"/>
      <c r="E986" s="6"/>
      <c r="F986" s="6"/>
      <c r="G986" s="6"/>
      <c r="H986" s="6"/>
      <c r="I986" s="6"/>
      <c r="J986" s="224"/>
      <c r="K986" s="224"/>
      <c r="L986" s="6"/>
      <c r="M986" s="6"/>
      <c r="N986" s="6"/>
      <c r="O986" s="224"/>
      <c r="P986" s="6"/>
      <c r="Q986" s="6"/>
      <c r="R986" s="6"/>
      <c r="S986" s="6"/>
      <c r="T986" s="6"/>
      <c r="U986" s="6"/>
      <c r="V986" s="6"/>
      <c r="W986" s="6"/>
      <c r="X986" s="6"/>
      <c r="Y986" s="6"/>
      <c r="Z986" s="6"/>
    </row>
    <row r="987" spans="1:26" ht="14.4" hidden="1">
      <c r="A987" s="6"/>
      <c r="B987" s="6"/>
      <c r="C987" s="6"/>
      <c r="D987" s="6"/>
      <c r="E987" s="6"/>
      <c r="F987" s="6"/>
      <c r="G987" s="6"/>
      <c r="H987" s="6"/>
      <c r="I987" s="6"/>
      <c r="J987" s="224"/>
      <c r="K987" s="224"/>
      <c r="L987" s="6"/>
      <c r="M987" s="6"/>
      <c r="N987" s="6"/>
      <c r="O987" s="224"/>
      <c r="P987" s="6"/>
      <c r="Q987" s="6"/>
      <c r="R987" s="6"/>
      <c r="S987" s="6"/>
      <c r="T987" s="6"/>
      <c r="U987" s="6"/>
      <c r="V987" s="6"/>
      <c r="W987" s="6"/>
      <c r="X987" s="6"/>
      <c r="Y987" s="6"/>
      <c r="Z987" s="6"/>
    </row>
    <row r="988" spans="1:26" ht="14.4" hidden="1">
      <c r="A988" s="6"/>
      <c r="B988" s="6"/>
      <c r="C988" s="6"/>
      <c r="D988" s="6"/>
      <c r="E988" s="6"/>
      <c r="F988" s="6"/>
      <c r="G988" s="6"/>
      <c r="H988" s="6"/>
      <c r="I988" s="6"/>
      <c r="J988" s="224"/>
      <c r="K988" s="224"/>
      <c r="L988" s="6"/>
      <c r="M988" s="6"/>
      <c r="N988" s="6"/>
      <c r="O988" s="224"/>
      <c r="P988" s="6"/>
      <c r="Q988" s="6"/>
      <c r="R988" s="6"/>
      <c r="S988" s="6"/>
      <c r="T988" s="6"/>
      <c r="U988" s="6"/>
      <c r="V988" s="6"/>
      <c r="W988" s="6"/>
      <c r="X988" s="6"/>
      <c r="Y988" s="6"/>
      <c r="Z988" s="6"/>
    </row>
    <row r="989" spans="1:26" ht="14.4" hidden="1">
      <c r="A989" s="6"/>
      <c r="B989" s="6"/>
      <c r="C989" s="6"/>
      <c r="D989" s="6"/>
      <c r="E989" s="6"/>
      <c r="F989" s="6"/>
      <c r="G989" s="6"/>
      <c r="H989" s="6"/>
      <c r="I989" s="6"/>
      <c r="J989" s="224"/>
      <c r="K989" s="224"/>
      <c r="L989" s="6"/>
      <c r="M989" s="6"/>
      <c r="N989" s="6"/>
      <c r="O989" s="224"/>
      <c r="P989" s="6"/>
      <c r="Q989" s="6"/>
      <c r="R989" s="6"/>
      <c r="S989" s="6"/>
      <c r="T989" s="6"/>
      <c r="U989" s="6"/>
      <c r="V989" s="6"/>
      <c r="W989" s="6"/>
      <c r="X989" s="6"/>
      <c r="Y989" s="6"/>
      <c r="Z989" s="6"/>
    </row>
    <row r="990" spans="1:26" ht="14.4" hidden="1">
      <c r="A990" s="6"/>
      <c r="B990" s="6"/>
      <c r="C990" s="6"/>
      <c r="D990" s="6"/>
      <c r="E990" s="6"/>
      <c r="F990" s="6"/>
      <c r="G990" s="6"/>
      <c r="H990" s="6"/>
      <c r="I990" s="6"/>
      <c r="J990" s="224"/>
      <c r="K990" s="224"/>
      <c r="L990" s="6"/>
      <c r="M990" s="6"/>
      <c r="N990" s="6"/>
      <c r="O990" s="224"/>
      <c r="P990" s="6"/>
      <c r="Q990" s="6"/>
      <c r="R990" s="6"/>
      <c r="S990" s="6"/>
      <c r="T990" s="6"/>
      <c r="U990" s="6"/>
      <c r="V990" s="6"/>
      <c r="W990" s="6"/>
      <c r="X990" s="6"/>
      <c r="Y990" s="6"/>
      <c r="Z990" s="6"/>
    </row>
    <row r="991" spans="1:26" ht="14.4" hidden="1">
      <c r="A991" s="6"/>
      <c r="B991" s="6"/>
      <c r="C991" s="6"/>
      <c r="D991" s="6"/>
      <c r="E991" s="6"/>
      <c r="F991" s="6"/>
      <c r="G991" s="6"/>
      <c r="H991" s="6"/>
      <c r="I991" s="6"/>
      <c r="J991" s="224"/>
      <c r="K991" s="224"/>
      <c r="L991" s="6"/>
      <c r="M991" s="6"/>
      <c r="N991" s="6"/>
      <c r="O991" s="224"/>
      <c r="P991" s="6"/>
      <c r="Q991" s="6"/>
      <c r="R991" s="6"/>
      <c r="S991" s="6"/>
      <c r="T991" s="6"/>
      <c r="U991" s="6"/>
      <c r="V991" s="6"/>
      <c r="W991" s="6"/>
      <c r="X991" s="6"/>
      <c r="Y991" s="6"/>
      <c r="Z991" s="6"/>
    </row>
    <row r="992" spans="1:26" ht="14.4" hidden="1">
      <c r="A992" s="6"/>
      <c r="B992" s="6"/>
      <c r="C992" s="6"/>
      <c r="D992" s="6"/>
      <c r="E992" s="6"/>
      <c r="F992" s="6"/>
      <c r="G992" s="6"/>
      <c r="H992" s="6"/>
      <c r="I992" s="6"/>
      <c r="J992" s="224"/>
      <c r="K992" s="224"/>
      <c r="L992" s="6"/>
      <c r="M992" s="6"/>
      <c r="N992" s="6"/>
      <c r="O992" s="224"/>
      <c r="P992" s="6"/>
      <c r="Q992" s="6"/>
      <c r="R992" s="6"/>
      <c r="S992" s="6"/>
      <c r="T992" s="6"/>
      <c r="U992" s="6"/>
      <c r="V992" s="6"/>
      <c r="W992" s="6"/>
      <c r="X992" s="6"/>
      <c r="Y992" s="6"/>
      <c r="Z992" s="6"/>
    </row>
    <row r="993" spans="1:26" ht="14.4" hidden="1">
      <c r="A993" s="6"/>
      <c r="B993" s="6"/>
      <c r="C993" s="6"/>
      <c r="D993" s="6"/>
      <c r="E993" s="6"/>
      <c r="F993" s="6"/>
      <c r="G993" s="6"/>
      <c r="H993" s="6"/>
      <c r="I993" s="6"/>
      <c r="J993" s="224"/>
      <c r="K993" s="224"/>
      <c r="L993" s="6"/>
      <c r="M993" s="6"/>
      <c r="N993" s="6"/>
      <c r="O993" s="224"/>
      <c r="P993" s="6"/>
      <c r="Q993" s="6"/>
      <c r="R993" s="6"/>
      <c r="S993" s="6"/>
      <c r="T993" s="6"/>
      <c r="U993" s="6"/>
      <c r="V993" s="6"/>
      <c r="W993" s="6"/>
      <c r="X993" s="6"/>
      <c r="Y993" s="6"/>
      <c r="Z993" s="6"/>
    </row>
    <row r="994" spans="1:26" ht="14.4" hidden="1">
      <c r="A994" s="6"/>
      <c r="B994" s="6"/>
      <c r="C994" s="6"/>
      <c r="D994" s="6"/>
      <c r="E994" s="6"/>
      <c r="F994" s="6"/>
      <c r="G994" s="6"/>
      <c r="H994" s="6"/>
      <c r="I994" s="6"/>
      <c r="J994" s="224"/>
      <c r="K994" s="224"/>
      <c r="L994" s="6"/>
      <c r="M994" s="6"/>
      <c r="N994" s="6"/>
      <c r="O994" s="224"/>
      <c r="P994" s="6"/>
      <c r="Q994" s="6"/>
      <c r="R994" s="6"/>
      <c r="S994" s="6"/>
      <c r="T994" s="6"/>
      <c r="U994" s="6"/>
      <c r="V994" s="6"/>
      <c r="W994" s="6"/>
      <c r="X994" s="6"/>
      <c r="Y994" s="6"/>
      <c r="Z994" s="6"/>
    </row>
    <row r="995" spans="1:26" ht="14.4" hidden="1">
      <c r="A995" s="6"/>
      <c r="B995" s="6"/>
      <c r="C995" s="6"/>
      <c r="D995" s="6"/>
      <c r="E995" s="6"/>
      <c r="F995" s="6"/>
      <c r="G995" s="6"/>
      <c r="H995" s="6"/>
      <c r="I995" s="6"/>
      <c r="J995" s="224"/>
      <c r="K995" s="224"/>
      <c r="L995" s="6"/>
      <c r="M995" s="6"/>
      <c r="N995" s="6"/>
      <c r="O995" s="224"/>
      <c r="P995" s="6"/>
      <c r="Q995" s="6"/>
      <c r="R995" s="6"/>
      <c r="S995" s="6"/>
      <c r="T995" s="6"/>
      <c r="U995" s="6"/>
      <c r="V995" s="6"/>
      <c r="W995" s="6"/>
      <c r="X995" s="6"/>
      <c r="Y995" s="6"/>
      <c r="Z995" s="6"/>
    </row>
    <row r="996" spans="1:26" ht="14.4" hidden="1">
      <c r="A996" s="6"/>
      <c r="B996" s="6"/>
      <c r="C996" s="6"/>
      <c r="D996" s="6"/>
      <c r="E996" s="6"/>
      <c r="F996" s="6"/>
      <c r="G996" s="6"/>
      <c r="H996" s="6"/>
      <c r="I996" s="6"/>
      <c r="J996" s="224"/>
      <c r="K996" s="224"/>
      <c r="L996" s="6"/>
      <c r="M996" s="6"/>
      <c r="N996" s="6"/>
      <c r="O996" s="224"/>
      <c r="P996" s="6"/>
      <c r="Q996" s="6"/>
      <c r="R996" s="6"/>
      <c r="S996" s="6"/>
      <c r="T996" s="6"/>
      <c r="U996" s="6"/>
      <c r="V996" s="6"/>
      <c r="W996" s="6"/>
      <c r="X996" s="6"/>
      <c r="Y996" s="6"/>
      <c r="Z996" s="6"/>
    </row>
    <row r="997" spans="1:26" ht="14.4" hidden="1">
      <c r="A997" s="6"/>
      <c r="B997" s="6"/>
      <c r="C997" s="6"/>
      <c r="D997" s="6"/>
      <c r="E997" s="6"/>
      <c r="F997" s="6"/>
      <c r="G997" s="6"/>
      <c r="H997" s="6"/>
      <c r="I997" s="6"/>
      <c r="J997" s="224"/>
      <c r="K997" s="224"/>
      <c r="L997" s="6"/>
      <c r="M997" s="6"/>
      <c r="N997" s="6"/>
      <c r="O997" s="224"/>
      <c r="P997" s="6"/>
      <c r="Q997" s="6"/>
      <c r="R997" s="6"/>
      <c r="S997" s="6"/>
      <c r="T997" s="6"/>
      <c r="U997" s="6"/>
      <c r="V997" s="6"/>
      <c r="W997" s="6"/>
      <c r="X997" s="6"/>
      <c r="Y997" s="6"/>
      <c r="Z997" s="6"/>
    </row>
    <row r="998" spans="1:26" ht="14.4" hidden="1">
      <c r="A998" s="6"/>
      <c r="B998" s="6"/>
      <c r="C998" s="6"/>
      <c r="D998" s="6"/>
      <c r="E998" s="6"/>
      <c r="F998" s="6"/>
      <c r="G998" s="6"/>
      <c r="H998" s="6"/>
      <c r="I998" s="6"/>
      <c r="J998" s="224"/>
      <c r="K998" s="224"/>
      <c r="L998" s="6"/>
      <c r="M998" s="6"/>
      <c r="N998" s="6"/>
      <c r="O998" s="224"/>
      <c r="P998" s="6"/>
      <c r="Q998" s="6"/>
      <c r="R998" s="6"/>
      <c r="S998" s="6"/>
      <c r="T998" s="6"/>
      <c r="U998" s="6"/>
      <c r="V998" s="6"/>
      <c r="W998" s="6"/>
      <c r="X998" s="6"/>
      <c r="Y998" s="6"/>
      <c r="Z998" s="6"/>
    </row>
    <row r="999" spans="1:26" ht="14.4" hidden="1">
      <c r="A999" s="6"/>
      <c r="B999" s="6"/>
      <c r="C999" s="6"/>
      <c r="D999" s="6"/>
      <c r="E999" s="6"/>
      <c r="F999" s="6"/>
      <c r="G999" s="6"/>
      <c r="H999" s="6"/>
      <c r="I999" s="6"/>
      <c r="J999" s="224"/>
      <c r="K999" s="224"/>
      <c r="L999" s="6"/>
      <c r="M999" s="6"/>
      <c r="N999" s="6"/>
      <c r="O999" s="224"/>
      <c r="P999" s="6"/>
      <c r="Q999" s="6"/>
      <c r="R999" s="6"/>
      <c r="S999" s="6"/>
      <c r="T999" s="6"/>
      <c r="U999" s="6"/>
      <c r="V999" s="6"/>
      <c r="W999" s="6"/>
      <c r="X999" s="6"/>
      <c r="Y999" s="6"/>
      <c r="Z999" s="6"/>
    </row>
  </sheetData>
  <mergeCells count="5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C32:H32"/>
    <mergeCell ref="B21:Q21"/>
    <mergeCell ref="R21:R22"/>
    <mergeCell ref="B22:C22"/>
    <mergeCell ref="B23:C23"/>
    <mergeCell ref="B24:C24"/>
    <mergeCell ref="B25:C25"/>
    <mergeCell ref="B26:C26"/>
    <mergeCell ref="B27:C27"/>
    <mergeCell ref="B28:C28"/>
    <mergeCell ref="B29:C29"/>
    <mergeCell ref="B30:C30"/>
    <mergeCell ref="B40:H40"/>
    <mergeCell ref="C33:H33"/>
    <mergeCell ref="C34:H34"/>
    <mergeCell ref="C35:H35"/>
    <mergeCell ref="C36:H36"/>
    <mergeCell ref="C37:H37"/>
    <mergeCell ref="C38:H38"/>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5B071-9DD0-4933-90B5-79F599E1F4A1}">
  <sheetPr>
    <tabColor rgb="FF92D050"/>
    <pageSetUpPr fitToPage="1"/>
  </sheetPr>
  <dimension ref="A1:Z989"/>
  <sheetViews>
    <sheetView zoomScale="60" zoomScaleNormal="60" workbookViewId="0">
      <selection sqref="A1:D1"/>
    </sheetView>
  </sheetViews>
  <sheetFormatPr baseColWidth="10" defaultColWidth="0" defaultRowHeight="0" customHeight="1" zeroHeight="1"/>
  <cols>
    <col min="1" max="1" width="15.6640625" style="58" customWidth="1"/>
    <col min="2" max="2" width="70.33203125" style="58" customWidth="1"/>
    <col min="3" max="3" width="15.6640625" style="58" customWidth="1"/>
    <col min="4" max="17" width="35.6640625" style="58" customWidth="1"/>
    <col min="18" max="18" width="35.6640625" style="58" hidden="1" customWidth="1"/>
    <col min="19" max="26" width="10.6640625" style="58" hidden="1" customWidth="1"/>
    <col min="27" max="16384" width="14.44140625" style="58" hidden="1"/>
  </cols>
  <sheetData>
    <row r="1" spans="1:26" customFormat="1" ht="15.6">
      <c r="A1" s="683"/>
      <c r="B1" s="683"/>
      <c r="C1" s="684"/>
      <c r="D1" s="683"/>
      <c r="E1" s="683"/>
      <c r="F1" s="683"/>
      <c r="G1" s="683"/>
      <c r="H1" s="683"/>
      <c r="I1" s="683"/>
      <c r="J1" s="685"/>
      <c r="K1" s="685"/>
      <c r="L1" s="683"/>
      <c r="M1" s="683"/>
      <c r="N1" s="685"/>
      <c r="O1" s="685"/>
      <c r="P1" s="683"/>
      <c r="Q1" s="683"/>
      <c r="R1" s="156"/>
      <c r="S1" s="686"/>
      <c r="T1" s="686"/>
      <c r="U1" s="686"/>
      <c r="V1" s="686"/>
      <c r="W1" s="686"/>
      <c r="X1" s="686"/>
      <c r="Y1" s="686"/>
      <c r="Z1" s="686"/>
    </row>
    <row r="2" spans="1:26" customFormat="1" ht="15.6">
      <c r="A2" s="683"/>
      <c r="B2" s="687"/>
      <c r="C2" s="684"/>
      <c r="D2" s="683"/>
      <c r="E2" s="683"/>
      <c r="F2" s="683"/>
      <c r="G2" s="683"/>
      <c r="H2" s="683"/>
      <c r="I2" s="683"/>
      <c r="J2" s="685"/>
      <c r="K2" s="688"/>
      <c r="L2" s="683"/>
      <c r="M2" s="683"/>
      <c r="N2" s="685"/>
      <c r="O2" s="685"/>
      <c r="P2" s="683"/>
      <c r="Q2" s="683"/>
      <c r="R2" s="156"/>
      <c r="S2" s="686"/>
      <c r="T2" s="686"/>
      <c r="U2" s="686"/>
      <c r="V2" s="686"/>
      <c r="W2" s="686"/>
      <c r="X2" s="686"/>
      <c r="Y2" s="686"/>
      <c r="Z2" s="686"/>
    </row>
    <row r="3" spans="1:26" customFormat="1" ht="19.5" customHeight="1">
      <c r="A3" s="683"/>
      <c r="B3" s="1074" t="s">
        <v>112</v>
      </c>
      <c r="C3" s="926"/>
      <c r="D3" s="1081" t="s">
        <v>113</v>
      </c>
      <c r="E3" s="1066"/>
      <c r="F3" s="1066"/>
      <c r="G3" s="1066"/>
      <c r="H3" s="926"/>
      <c r="I3" s="683"/>
      <c r="J3" s="685"/>
      <c r="K3" s="688"/>
      <c r="L3" s="683"/>
      <c r="M3" s="683"/>
      <c r="N3" s="685"/>
      <c r="O3" s="685"/>
      <c r="P3" s="683"/>
      <c r="Q3" s="683"/>
      <c r="R3" s="156"/>
      <c r="S3" s="683"/>
      <c r="T3" s="683"/>
      <c r="U3" s="683"/>
      <c r="V3" s="683"/>
      <c r="W3" s="683"/>
      <c r="X3" s="683"/>
      <c r="Y3" s="683"/>
      <c r="Z3" s="683"/>
    </row>
    <row r="4" spans="1:26" customFormat="1" ht="19.5" customHeight="1">
      <c r="A4" s="683"/>
      <c r="B4" s="1074" t="s">
        <v>114</v>
      </c>
      <c r="C4" s="926"/>
      <c r="D4" s="1080" t="s">
        <v>3724</v>
      </c>
      <c r="E4" s="1066"/>
      <c r="F4" s="1066"/>
      <c r="G4" s="1066"/>
      <c r="H4" s="926"/>
      <c r="I4" s="683"/>
      <c r="J4" s="685"/>
      <c r="K4" s="685"/>
      <c r="L4" s="683"/>
      <c r="M4" s="683"/>
      <c r="N4" s="685"/>
      <c r="O4" s="685"/>
      <c r="P4" s="683"/>
      <c r="Q4" s="683"/>
      <c r="R4" s="156"/>
      <c r="S4" s="683"/>
      <c r="T4" s="683"/>
      <c r="U4" s="683"/>
      <c r="V4" s="683"/>
      <c r="W4" s="683"/>
      <c r="X4" s="683"/>
      <c r="Y4" s="683"/>
      <c r="Z4" s="683"/>
    </row>
    <row r="5" spans="1:26" customFormat="1" ht="19.5" customHeight="1">
      <c r="A5" s="683"/>
      <c r="B5" s="1074" t="s">
        <v>116</v>
      </c>
      <c r="C5" s="926"/>
      <c r="D5" s="1080" t="s">
        <v>1505</v>
      </c>
      <c r="E5" s="1066"/>
      <c r="F5" s="1066"/>
      <c r="G5" s="1066"/>
      <c r="H5" s="926"/>
      <c r="I5" s="683"/>
      <c r="J5" s="685"/>
      <c r="K5" s="685"/>
      <c r="L5" s="683"/>
      <c r="M5" s="683"/>
      <c r="N5" s="689"/>
      <c r="O5" s="689"/>
      <c r="P5" s="683"/>
      <c r="Q5" s="683"/>
      <c r="R5" s="156"/>
      <c r="S5" s="683"/>
      <c r="T5" s="683"/>
      <c r="U5" s="683"/>
      <c r="V5" s="683"/>
      <c r="W5" s="683"/>
      <c r="X5" s="683"/>
      <c r="Y5" s="683"/>
      <c r="Z5" s="683"/>
    </row>
    <row r="6" spans="1:26" customFormat="1" ht="19.5" customHeight="1">
      <c r="A6" s="683"/>
      <c r="B6" s="1074" t="s">
        <v>118</v>
      </c>
      <c r="C6" s="926"/>
      <c r="D6" s="1080" t="s">
        <v>3725</v>
      </c>
      <c r="E6" s="1066"/>
      <c r="F6" s="1066"/>
      <c r="G6" s="1066"/>
      <c r="H6" s="926"/>
      <c r="I6" s="690"/>
      <c r="J6" s="691"/>
      <c r="K6" s="691"/>
      <c r="L6" s="692"/>
      <c r="M6" s="683"/>
      <c r="N6" s="689"/>
      <c r="O6" s="689"/>
      <c r="P6" s="683"/>
      <c r="Q6" s="683"/>
      <c r="R6" s="156"/>
      <c r="S6" s="683"/>
      <c r="T6" s="683"/>
      <c r="U6" s="683"/>
      <c r="V6" s="683"/>
      <c r="W6" s="683"/>
      <c r="X6" s="683"/>
      <c r="Y6" s="683"/>
      <c r="Z6" s="683"/>
    </row>
    <row r="7" spans="1:26" customFormat="1" ht="19.5" customHeight="1">
      <c r="A7" s="683"/>
      <c r="B7" s="1074" t="s">
        <v>120</v>
      </c>
      <c r="C7" s="926"/>
      <c r="D7" s="1080" t="s">
        <v>514</v>
      </c>
      <c r="E7" s="1066"/>
      <c r="F7" s="1066"/>
      <c r="G7" s="1066"/>
      <c r="H7" s="926"/>
      <c r="I7" s="690"/>
      <c r="J7" s="691"/>
      <c r="K7" s="691"/>
      <c r="L7" s="692"/>
      <c r="M7" s="683"/>
      <c r="N7" s="689"/>
      <c r="O7" s="689"/>
      <c r="P7" s="683"/>
      <c r="Q7" s="683"/>
      <c r="R7" s="156"/>
      <c r="S7" s="683"/>
      <c r="T7" s="683"/>
      <c r="U7" s="683"/>
      <c r="V7" s="683"/>
      <c r="W7" s="683"/>
      <c r="X7" s="683"/>
      <c r="Y7" s="683"/>
      <c r="Z7" s="683"/>
    </row>
    <row r="8" spans="1:26" customFormat="1" ht="19.5" customHeight="1">
      <c r="A8" s="683"/>
      <c r="B8" s="1074" t="s">
        <v>122</v>
      </c>
      <c r="C8" s="926"/>
      <c r="D8" s="1080" t="s">
        <v>2859</v>
      </c>
      <c r="E8" s="1066"/>
      <c r="F8" s="1066"/>
      <c r="G8" s="1066"/>
      <c r="H8" s="926"/>
      <c r="I8" s="690"/>
      <c r="J8" s="691"/>
      <c r="K8" s="691"/>
      <c r="L8" s="692"/>
      <c r="M8" s="683"/>
      <c r="N8" s="685"/>
      <c r="O8" s="685"/>
      <c r="P8" s="683"/>
      <c r="Q8" s="683"/>
      <c r="R8" s="156"/>
      <c r="S8" s="683"/>
      <c r="T8" s="683"/>
      <c r="U8" s="683"/>
      <c r="V8" s="683"/>
      <c r="W8" s="683"/>
      <c r="X8" s="683"/>
      <c r="Y8" s="683"/>
      <c r="Z8" s="683"/>
    </row>
    <row r="9" spans="1:26" customFormat="1" ht="19.5" customHeight="1">
      <c r="A9" s="683"/>
      <c r="B9" s="1074" t="s">
        <v>124</v>
      </c>
      <c r="C9" s="926"/>
      <c r="D9" s="1080" t="s">
        <v>3213</v>
      </c>
      <c r="E9" s="1066"/>
      <c r="F9" s="1066"/>
      <c r="G9" s="1066"/>
      <c r="H9" s="926"/>
      <c r="I9" s="693"/>
      <c r="J9" s="694"/>
      <c r="K9" s="694"/>
      <c r="L9" s="693"/>
      <c r="M9" s="693"/>
      <c r="N9" s="694"/>
      <c r="O9" s="694"/>
      <c r="P9" s="683"/>
      <c r="Q9" s="683"/>
      <c r="R9" s="156"/>
      <c r="S9" s="683"/>
      <c r="T9" s="683"/>
      <c r="U9" s="683"/>
      <c r="V9" s="683"/>
      <c r="W9" s="683"/>
      <c r="X9" s="683"/>
      <c r="Y9" s="683"/>
      <c r="Z9" s="683"/>
    </row>
    <row r="10" spans="1:26" customFormat="1" ht="49.5" customHeight="1">
      <c r="A10" s="1077" t="s">
        <v>126</v>
      </c>
      <c r="B10" s="1074" t="s">
        <v>127</v>
      </c>
      <c r="C10" s="926"/>
      <c r="D10" s="866" t="s">
        <v>4400</v>
      </c>
      <c r="E10" s="869"/>
      <c r="F10" s="869"/>
      <c r="G10" s="869"/>
      <c r="H10" s="870"/>
      <c r="I10" s="693"/>
      <c r="J10" s="694"/>
      <c r="K10" s="694"/>
      <c r="L10" s="693"/>
      <c r="M10" s="693"/>
      <c r="N10" s="694"/>
      <c r="O10" s="694"/>
      <c r="P10" s="695"/>
      <c r="Q10" s="683"/>
      <c r="R10" s="156"/>
      <c r="S10" s="683"/>
      <c r="T10" s="683"/>
      <c r="U10" s="683"/>
      <c r="V10" s="683"/>
      <c r="W10" s="683"/>
      <c r="X10" s="683"/>
      <c r="Y10" s="683"/>
      <c r="Z10" s="683"/>
    </row>
    <row r="11" spans="1:26" customFormat="1" ht="49.5" customHeight="1">
      <c r="A11" s="1078"/>
      <c r="B11" s="1074" t="s">
        <v>128</v>
      </c>
      <c r="C11" s="926"/>
      <c r="D11" s="860" t="s">
        <v>4422</v>
      </c>
      <c r="E11" s="861"/>
      <c r="F11" s="861"/>
      <c r="G11" s="861"/>
      <c r="H11" s="862"/>
      <c r="I11" s="693"/>
      <c r="J11" s="694"/>
      <c r="K11" s="694"/>
      <c r="L11" s="693"/>
      <c r="M11" s="693"/>
      <c r="N11" s="694"/>
      <c r="O11" s="694"/>
      <c r="P11" s="683"/>
      <c r="Q11" s="683"/>
      <c r="R11" s="156"/>
      <c r="S11" s="683"/>
      <c r="T11" s="683"/>
      <c r="U11" s="683"/>
      <c r="V11" s="683"/>
      <c r="W11" s="683"/>
      <c r="X11" s="683"/>
      <c r="Y11" s="683"/>
      <c r="Z11" s="683"/>
    </row>
    <row r="12" spans="1:26" customFormat="1" ht="49.5" customHeight="1">
      <c r="A12" s="1077" t="s">
        <v>129</v>
      </c>
      <c r="B12" s="1074" t="s">
        <v>130</v>
      </c>
      <c r="C12" s="926"/>
      <c r="D12" s="860" t="s">
        <v>4398</v>
      </c>
      <c r="E12" s="861"/>
      <c r="F12" s="861"/>
      <c r="G12" s="861"/>
      <c r="H12" s="862"/>
      <c r="I12" s="693"/>
      <c r="J12" s="694"/>
      <c r="K12" s="694"/>
      <c r="L12" s="693"/>
      <c r="M12" s="693"/>
      <c r="N12" s="694"/>
      <c r="O12" s="694"/>
      <c r="Q12" s="683"/>
      <c r="R12" s="156"/>
      <c r="S12" s="683"/>
      <c r="T12" s="683"/>
      <c r="U12" s="683"/>
      <c r="V12" s="683"/>
      <c r="W12" s="683"/>
      <c r="X12" s="683"/>
      <c r="Y12" s="683"/>
      <c r="Z12" s="683"/>
    </row>
    <row r="13" spans="1:26" customFormat="1" ht="49.5" customHeight="1">
      <c r="A13" s="1078"/>
      <c r="B13" s="1074" t="s">
        <v>131</v>
      </c>
      <c r="C13" s="926"/>
      <c r="D13" s="860" t="s">
        <v>4403</v>
      </c>
      <c r="E13" s="861"/>
      <c r="F13" s="861"/>
      <c r="G13" s="861"/>
      <c r="H13" s="862"/>
      <c r="I13" s="693"/>
      <c r="J13" s="694"/>
      <c r="K13" s="694"/>
      <c r="L13" s="693"/>
      <c r="M13" s="693"/>
      <c r="N13" s="694"/>
      <c r="O13" s="694"/>
      <c r="P13" s="683"/>
      <c r="Q13" s="683"/>
      <c r="R13" s="156"/>
      <c r="S13" s="683"/>
      <c r="T13" s="683"/>
      <c r="U13" s="683"/>
      <c r="V13" s="683"/>
      <c r="W13" s="683"/>
      <c r="X13" s="683"/>
      <c r="Y13" s="683"/>
      <c r="Z13" s="683"/>
    </row>
    <row r="14" spans="1:26" customFormat="1" ht="49.5" customHeight="1">
      <c r="A14" s="1077" t="s">
        <v>471</v>
      </c>
      <c r="B14" s="1074" t="s">
        <v>517</v>
      </c>
      <c r="C14" s="926"/>
      <c r="D14" s="866" t="s">
        <v>4289</v>
      </c>
      <c r="E14" s="867"/>
      <c r="F14" s="867"/>
      <c r="G14" s="867"/>
      <c r="H14" s="868"/>
      <c r="I14" s="696"/>
      <c r="J14" s="694"/>
      <c r="K14" s="694"/>
      <c r="L14" s="693"/>
      <c r="M14" s="693"/>
      <c r="N14" s="694"/>
      <c r="O14" s="694"/>
      <c r="P14" s="683"/>
      <c r="Q14" s="683"/>
      <c r="R14" s="156"/>
      <c r="S14" s="683"/>
      <c r="T14" s="683"/>
      <c r="U14" s="683"/>
      <c r="V14" s="683"/>
      <c r="W14" s="683"/>
      <c r="X14" s="683"/>
      <c r="Y14" s="683"/>
      <c r="Z14" s="683"/>
    </row>
    <row r="15" spans="1:26" customFormat="1" ht="49.5" customHeight="1">
      <c r="A15" s="1079"/>
      <c r="B15" s="1074" t="s">
        <v>518</v>
      </c>
      <c r="C15" s="926"/>
      <c r="D15" s="866" t="s">
        <v>4290</v>
      </c>
      <c r="E15" s="867"/>
      <c r="F15" s="867"/>
      <c r="G15" s="867"/>
      <c r="H15" s="868"/>
      <c r="I15" s="696"/>
      <c r="J15" s="694"/>
      <c r="K15" s="694"/>
      <c r="L15" s="693"/>
      <c r="M15" s="693"/>
      <c r="N15" s="694"/>
      <c r="O15" s="694"/>
      <c r="P15" s="683"/>
      <c r="Q15" s="683"/>
      <c r="R15" s="156"/>
      <c r="S15" s="683"/>
      <c r="T15" s="683"/>
      <c r="U15" s="683"/>
      <c r="V15" s="683"/>
      <c r="W15" s="683"/>
      <c r="X15" s="683"/>
      <c r="Y15" s="683"/>
      <c r="Z15" s="683"/>
    </row>
    <row r="16" spans="1:26" customFormat="1" ht="49.5" customHeight="1">
      <c r="A16" s="1079"/>
      <c r="B16" s="1074" t="s">
        <v>519</v>
      </c>
      <c r="C16" s="926"/>
      <c r="D16" s="860" t="s">
        <v>5</v>
      </c>
      <c r="E16" s="861"/>
      <c r="F16" s="861"/>
      <c r="G16" s="861"/>
      <c r="H16" s="862"/>
      <c r="I16" s="696"/>
      <c r="J16" s="694"/>
      <c r="K16" s="694"/>
      <c r="L16" s="693"/>
      <c r="M16" s="693"/>
      <c r="N16" s="694"/>
      <c r="O16" s="694"/>
      <c r="P16" s="683"/>
      <c r="Q16" s="683"/>
      <c r="R16" s="156"/>
      <c r="S16" s="683"/>
      <c r="T16" s="683"/>
      <c r="U16" s="683"/>
      <c r="V16" s="683"/>
      <c r="W16" s="683"/>
      <c r="X16" s="683"/>
      <c r="Y16" s="683"/>
      <c r="Z16" s="683"/>
    </row>
    <row r="17" spans="1:26" customFormat="1" ht="49.5" customHeight="1">
      <c r="A17" s="1078"/>
      <c r="B17" s="1074" t="s">
        <v>520</v>
      </c>
      <c r="C17" s="926"/>
      <c r="D17" s="860" t="s">
        <v>4291</v>
      </c>
      <c r="E17" s="861"/>
      <c r="F17" s="861"/>
      <c r="G17" s="861"/>
      <c r="H17" s="862"/>
      <c r="I17" s="696"/>
      <c r="J17" s="685"/>
      <c r="K17" s="685"/>
      <c r="L17" s="693"/>
      <c r="M17" s="683"/>
      <c r="N17" s="694"/>
      <c r="O17" s="694"/>
      <c r="P17" s="683"/>
      <c r="Q17" s="683"/>
      <c r="R17" s="156"/>
      <c r="S17" s="683"/>
      <c r="T17" s="683"/>
      <c r="U17" s="683"/>
      <c r="V17" s="683"/>
      <c r="W17" s="683"/>
      <c r="X17" s="683"/>
      <c r="Y17" s="683"/>
      <c r="Z17" s="683"/>
    </row>
    <row r="18" spans="1:26" customFormat="1" ht="15.6">
      <c r="A18" s="683"/>
      <c r="B18" s="697"/>
      <c r="C18" s="697"/>
      <c r="D18" s="683"/>
      <c r="E18" s="683"/>
      <c r="F18" s="683"/>
      <c r="G18" s="683"/>
      <c r="H18" s="683"/>
      <c r="I18" s="683"/>
      <c r="J18" s="685"/>
      <c r="K18" s="685"/>
      <c r="L18" s="683"/>
      <c r="M18" s="683"/>
      <c r="N18" s="685"/>
      <c r="O18" s="698"/>
      <c r="P18" s="683"/>
      <c r="Q18" s="683"/>
      <c r="R18" s="156"/>
      <c r="S18" s="686"/>
      <c r="T18" s="686"/>
      <c r="U18" s="686"/>
      <c r="V18" s="686"/>
      <c r="W18" s="686"/>
      <c r="X18" s="686"/>
      <c r="Y18" s="686"/>
      <c r="Z18" s="686"/>
    </row>
    <row r="19" spans="1:26" customFormat="1" ht="49.5" customHeight="1">
      <c r="A19" s="683"/>
      <c r="B19" s="1070" t="s">
        <v>137</v>
      </c>
      <c r="C19" s="926"/>
      <c r="D19" s="79">
        <v>194201856.81999999</v>
      </c>
      <c r="E19" s="849" t="s">
        <v>4561</v>
      </c>
      <c r="F19" s="850"/>
      <c r="G19" s="850"/>
      <c r="H19" s="851"/>
      <c r="I19" s="683"/>
      <c r="J19" s="685"/>
      <c r="K19" s="685"/>
      <c r="L19" s="683"/>
      <c r="M19" s="683"/>
      <c r="N19" s="685"/>
      <c r="O19" s="698"/>
      <c r="P19" s="683"/>
      <c r="Q19" s="683"/>
      <c r="R19" s="156"/>
      <c r="S19" s="686"/>
      <c r="T19" s="686"/>
      <c r="U19" s="686"/>
      <c r="V19" s="686"/>
      <c r="W19" s="686"/>
      <c r="X19" s="686"/>
      <c r="Y19" s="686"/>
      <c r="Z19" s="686"/>
    </row>
    <row r="20" spans="1:26" customFormat="1" ht="15.6">
      <c r="A20" s="683"/>
      <c r="B20" s="697"/>
      <c r="C20" s="697"/>
      <c r="D20" s="683"/>
      <c r="E20" s="683"/>
      <c r="F20" s="683"/>
      <c r="G20" s="683"/>
      <c r="H20" s="683"/>
      <c r="I20" s="683"/>
      <c r="J20" s="685"/>
      <c r="K20" s="685"/>
      <c r="L20" s="683"/>
      <c r="M20" s="683"/>
      <c r="N20" s="685"/>
      <c r="O20" s="685"/>
      <c r="P20" s="683"/>
      <c r="Q20" s="683"/>
      <c r="R20" s="156"/>
      <c r="S20" s="683"/>
      <c r="T20" s="683"/>
      <c r="U20" s="683"/>
      <c r="V20" s="683"/>
      <c r="W20" s="683"/>
      <c r="X20" s="683"/>
      <c r="Y20" s="683"/>
      <c r="Z20" s="683"/>
    </row>
    <row r="21" spans="1:26" customFormat="1" ht="49.5" customHeight="1">
      <c r="A21" s="683"/>
      <c r="B21" s="1071" t="s">
        <v>138</v>
      </c>
      <c r="C21" s="1066"/>
      <c r="D21" s="1066"/>
      <c r="E21" s="1066"/>
      <c r="F21" s="1066"/>
      <c r="G21" s="1066"/>
      <c r="H21" s="1066"/>
      <c r="I21" s="1066"/>
      <c r="J21" s="1066"/>
      <c r="K21" s="1066"/>
      <c r="L21" s="1066"/>
      <c r="M21" s="1066"/>
      <c r="N21" s="1066"/>
      <c r="O21" s="1066"/>
      <c r="P21" s="1066"/>
      <c r="Q21" s="926"/>
      <c r="R21" s="1072" t="s">
        <v>676</v>
      </c>
      <c r="S21" s="126"/>
      <c r="T21" s="126"/>
      <c r="U21" s="126"/>
      <c r="V21" s="126"/>
      <c r="W21" s="126"/>
      <c r="X21" s="126"/>
      <c r="Y21" s="126"/>
      <c r="Z21" s="126"/>
    </row>
    <row r="22" spans="1:26" customFormat="1" ht="49.5" customHeight="1">
      <c r="A22" s="683"/>
      <c r="B22" s="1071"/>
      <c r="C22" s="926"/>
      <c r="D22" s="699" t="s">
        <v>140</v>
      </c>
      <c r="E22" s="699" t="s">
        <v>141</v>
      </c>
      <c r="F22" s="699" t="s">
        <v>142</v>
      </c>
      <c r="G22" s="699" t="s">
        <v>143</v>
      </c>
      <c r="H22" s="699" t="s">
        <v>144</v>
      </c>
      <c r="I22" s="699" t="s">
        <v>145</v>
      </c>
      <c r="J22" s="700" t="s">
        <v>146</v>
      </c>
      <c r="K22" s="700" t="s">
        <v>147</v>
      </c>
      <c r="L22" s="699" t="s">
        <v>148</v>
      </c>
      <c r="M22" s="699" t="s">
        <v>149</v>
      </c>
      <c r="N22" s="700" t="s">
        <v>150</v>
      </c>
      <c r="O22" s="700" t="s">
        <v>151</v>
      </c>
      <c r="P22" s="699" t="s">
        <v>152</v>
      </c>
      <c r="Q22" s="699" t="s">
        <v>153</v>
      </c>
      <c r="R22" s="1073"/>
      <c r="S22" s="126"/>
      <c r="T22" s="126"/>
      <c r="U22" s="126"/>
      <c r="V22" s="126"/>
      <c r="W22" s="126"/>
      <c r="X22" s="126"/>
      <c r="Y22" s="126"/>
      <c r="Z22" s="126"/>
    </row>
    <row r="23" spans="1:26" ht="150" customHeight="1">
      <c r="A23" s="701">
        <v>1</v>
      </c>
      <c r="B23" s="1074" t="s">
        <v>154</v>
      </c>
      <c r="C23" s="926"/>
      <c r="D23" s="227" t="s">
        <v>3726</v>
      </c>
      <c r="E23" s="549" t="s">
        <v>3727</v>
      </c>
      <c r="F23" s="543" t="s">
        <v>3728</v>
      </c>
      <c r="G23" s="543" t="s">
        <v>158</v>
      </c>
      <c r="H23" s="543" t="s">
        <v>159</v>
      </c>
      <c r="I23" s="543" t="s">
        <v>3729</v>
      </c>
      <c r="J23" s="415">
        <v>4385</v>
      </c>
      <c r="K23" s="415">
        <v>4960</v>
      </c>
      <c r="L23" s="543" t="s">
        <v>161</v>
      </c>
      <c r="M23" s="543" t="s">
        <v>162</v>
      </c>
      <c r="N23" s="415">
        <f t="shared" ref="N23:N30" si="0">(J23/K23)*100</f>
        <v>88.407258064516128</v>
      </c>
      <c r="O23" s="415">
        <v>10450</v>
      </c>
      <c r="P23" s="543" t="s">
        <v>3730</v>
      </c>
      <c r="Q23" s="543"/>
      <c r="R23" s="84"/>
      <c r="S23" s="66"/>
      <c r="T23" s="66"/>
      <c r="U23" s="66"/>
      <c r="V23" s="66"/>
      <c r="W23" s="66"/>
      <c r="X23" s="66"/>
      <c r="Y23" s="66"/>
      <c r="Z23" s="66"/>
    </row>
    <row r="24" spans="1:26" ht="150" customHeight="1">
      <c r="A24" s="701">
        <v>1</v>
      </c>
      <c r="B24" s="1074" t="s">
        <v>164</v>
      </c>
      <c r="C24" s="1066"/>
      <c r="D24" s="228" t="s">
        <v>3731</v>
      </c>
      <c r="E24" s="228" t="s">
        <v>3732</v>
      </c>
      <c r="F24" s="628" t="s">
        <v>3733</v>
      </c>
      <c r="G24" s="543" t="s">
        <v>158</v>
      </c>
      <c r="H24" s="543" t="s">
        <v>159</v>
      </c>
      <c r="I24" s="380" t="s">
        <v>3734</v>
      </c>
      <c r="J24" s="380">
        <v>2</v>
      </c>
      <c r="K24" s="380">
        <v>2</v>
      </c>
      <c r="L24" s="543" t="s">
        <v>161</v>
      </c>
      <c r="M24" s="543" t="s">
        <v>162</v>
      </c>
      <c r="N24" s="415">
        <f t="shared" si="0"/>
        <v>100</v>
      </c>
      <c r="O24" s="380">
        <v>1</v>
      </c>
      <c r="P24" s="543" t="s">
        <v>3730</v>
      </c>
      <c r="Q24" s="385" t="s">
        <v>3735</v>
      </c>
      <c r="R24" s="84"/>
      <c r="S24" s="66"/>
      <c r="T24" s="66"/>
      <c r="U24" s="66"/>
      <c r="V24" s="66"/>
      <c r="W24" s="66"/>
      <c r="X24" s="66"/>
      <c r="Y24" s="66"/>
      <c r="Z24" s="66"/>
    </row>
    <row r="25" spans="1:26" ht="162.75" customHeight="1">
      <c r="A25" s="701">
        <v>1</v>
      </c>
      <c r="B25" s="1074" t="s">
        <v>171</v>
      </c>
      <c r="C25" s="926"/>
      <c r="D25" s="543" t="s">
        <v>3736</v>
      </c>
      <c r="E25" s="543" t="s">
        <v>3737</v>
      </c>
      <c r="F25" s="543" t="s">
        <v>3738</v>
      </c>
      <c r="G25" s="543" t="s">
        <v>158</v>
      </c>
      <c r="H25" s="543" t="s">
        <v>175</v>
      </c>
      <c r="I25" s="543" t="s">
        <v>3739</v>
      </c>
      <c r="J25" s="415">
        <v>3700</v>
      </c>
      <c r="K25" s="415">
        <v>3700</v>
      </c>
      <c r="L25" s="543" t="s">
        <v>177</v>
      </c>
      <c r="M25" s="543" t="s">
        <v>162</v>
      </c>
      <c r="N25" s="415">
        <f t="shared" si="0"/>
        <v>100</v>
      </c>
      <c r="O25" s="415">
        <v>6679</v>
      </c>
      <c r="P25" s="543" t="s">
        <v>3730</v>
      </c>
      <c r="Q25" s="385" t="s">
        <v>3740</v>
      </c>
      <c r="R25" s="84" t="s">
        <v>836</v>
      </c>
      <c r="S25" s="66"/>
      <c r="T25" s="66"/>
      <c r="U25" s="66"/>
      <c r="V25" s="66"/>
      <c r="W25" s="66"/>
      <c r="X25" s="66"/>
      <c r="Y25" s="66"/>
      <c r="Z25" s="66"/>
    </row>
    <row r="26" spans="1:26" ht="150" customHeight="1">
      <c r="A26" s="701">
        <v>1</v>
      </c>
      <c r="B26" s="1074" t="s">
        <v>181</v>
      </c>
      <c r="C26" s="926"/>
      <c r="D26" s="543" t="s">
        <v>3741</v>
      </c>
      <c r="E26" s="543" t="s">
        <v>3742</v>
      </c>
      <c r="F26" s="543" t="s">
        <v>3743</v>
      </c>
      <c r="G26" s="543" t="s">
        <v>158</v>
      </c>
      <c r="H26" s="543" t="s">
        <v>175</v>
      </c>
      <c r="I26" s="543" t="s">
        <v>3744</v>
      </c>
      <c r="J26" s="415">
        <v>3700</v>
      </c>
      <c r="K26" s="415">
        <v>3700</v>
      </c>
      <c r="L26" s="543" t="s">
        <v>177</v>
      </c>
      <c r="M26" s="543" t="s">
        <v>162</v>
      </c>
      <c r="N26" s="415">
        <f t="shared" si="0"/>
        <v>100</v>
      </c>
      <c r="O26" s="415">
        <v>6679</v>
      </c>
      <c r="P26" s="543" t="s">
        <v>3730</v>
      </c>
      <c r="Q26" s="385" t="s">
        <v>3740</v>
      </c>
      <c r="R26" s="84"/>
      <c r="S26" s="66"/>
      <c r="T26" s="66"/>
      <c r="U26" s="66"/>
      <c r="V26" s="66"/>
      <c r="W26" s="66"/>
      <c r="X26" s="66"/>
      <c r="Y26" s="66"/>
      <c r="Z26" s="66"/>
    </row>
    <row r="27" spans="1:26" ht="150" customHeight="1">
      <c r="A27" s="701">
        <v>1</v>
      </c>
      <c r="B27" s="1075" t="s">
        <v>188</v>
      </c>
      <c r="C27" s="1076"/>
      <c r="D27" s="543" t="s">
        <v>3745</v>
      </c>
      <c r="E27" s="543" t="s">
        <v>3746</v>
      </c>
      <c r="F27" s="543" t="s">
        <v>3747</v>
      </c>
      <c r="G27" s="543" t="s">
        <v>158</v>
      </c>
      <c r="H27" s="543" t="s">
        <v>175</v>
      </c>
      <c r="I27" s="543" t="s">
        <v>3748</v>
      </c>
      <c r="J27" s="415">
        <v>5</v>
      </c>
      <c r="K27" s="415">
        <v>5</v>
      </c>
      <c r="L27" s="543" t="s">
        <v>177</v>
      </c>
      <c r="M27" s="543" t="s">
        <v>162</v>
      </c>
      <c r="N27" s="415">
        <f t="shared" si="0"/>
        <v>100</v>
      </c>
      <c r="O27" s="415">
        <v>12</v>
      </c>
      <c r="P27" s="543" t="s">
        <v>3730</v>
      </c>
      <c r="Q27" s="385" t="s">
        <v>3749</v>
      </c>
      <c r="R27" s="84"/>
      <c r="S27" s="66"/>
      <c r="T27" s="66"/>
      <c r="U27" s="66"/>
      <c r="V27" s="66"/>
      <c r="W27" s="66"/>
      <c r="X27" s="66"/>
      <c r="Y27" s="66"/>
      <c r="Z27" s="66"/>
    </row>
    <row r="28" spans="1:26" ht="157.5" customHeight="1">
      <c r="A28" s="701">
        <v>1</v>
      </c>
      <c r="B28" s="1074" t="s">
        <v>3750</v>
      </c>
      <c r="C28" s="926"/>
      <c r="D28" s="543" t="s">
        <v>3751</v>
      </c>
      <c r="E28" s="543" t="s">
        <v>3752</v>
      </c>
      <c r="F28" s="543" t="s">
        <v>3753</v>
      </c>
      <c r="G28" s="543" t="s">
        <v>158</v>
      </c>
      <c r="H28" s="543" t="s">
        <v>175</v>
      </c>
      <c r="I28" s="543" t="s">
        <v>3754</v>
      </c>
      <c r="J28" s="415">
        <v>805</v>
      </c>
      <c r="K28" s="415">
        <v>816</v>
      </c>
      <c r="L28" s="543" t="s">
        <v>177</v>
      </c>
      <c r="M28" s="543" t="s">
        <v>162</v>
      </c>
      <c r="N28" s="415">
        <f t="shared" si="0"/>
        <v>98.651960784313729</v>
      </c>
      <c r="O28" s="415">
        <v>3759</v>
      </c>
      <c r="P28" s="543" t="s">
        <v>623</v>
      </c>
      <c r="Q28" s="385" t="s">
        <v>3755</v>
      </c>
      <c r="R28" s="84" t="s">
        <v>836</v>
      </c>
      <c r="S28" s="66"/>
      <c r="T28" s="66"/>
      <c r="U28" s="66"/>
      <c r="V28" s="66"/>
      <c r="W28" s="66"/>
      <c r="X28" s="66"/>
      <c r="Y28" s="66"/>
      <c r="Z28" s="66"/>
    </row>
    <row r="29" spans="1:26" ht="150" customHeight="1">
      <c r="A29" s="701">
        <v>1</v>
      </c>
      <c r="B29" s="1074" t="s">
        <v>214</v>
      </c>
      <c r="C29" s="926"/>
      <c r="D29" s="543" t="s">
        <v>3756</v>
      </c>
      <c r="E29" s="543" t="s">
        <v>3757</v>
      </c>
      <c r="F29" s="543" t="s">
        <v>3758</v>
      </c>
      <c r="G29" s="543" t="s">
        <v>158</v>
      </c>
      <c r="H29" s="543" t="s">
        <v>175</v>
      </c>
      <c r="I29" s="543" t="s">
        <v>3759</v>
      </c>
      <c r="J29" s="415">
        <v>795</v>
      </c>
      <c r="K29" s="415">
        <v>795</v>
      </c>
      <c r="L29" s="543" t="s">
        <v>177</v>
      </c>
      <c r="M29" s="543" t="s">
        <v>162</v>
      </c>
      <c r="N29" s="415">
        <f t="shared" si="0"/>
        <v>100</v>
      </c>
      <c r="O29" s="415">
        <v>3759</v>
      </c>
      <c r="P29" s="543" t="s">
        <v>623</v>
      </c>
      <c r="Q29" s="385" t="s">
        <v>3760</v>
      </c>
      <c r="R29" s="84"/>
      <c r="S29" s="66"/>
      <c r="T29" s="66"/>
      <c r="U29" s="66"/>
      <c r="V29" s="66"/>
      <c r="W29" s="66"/>
      <c r="X29" s="66"/>
      <c r="Y29" s="66"/>
      <c r="Z29" s="66"/>
    </row>
    <row r="30" spans="1:26" ht="148.5" customHeight="1">
      <c r="A30" s="701">
        <v>1</v>
      </c>
      <c r="B30" s="1074" t="s">
        <v>220</v>
      </c>
      <c r="C30" s="926"/>
      <c r="D30" s="543" t="s">
        <v>3761</v>
      </c>
      <c r="E30" s="543" t="s">
        <v>3762</v>
      </c>
      <c r="F30" s="543" t="s">
        <v>3763</v>
      </c>
      <c r="G30" s="543" t="s">
        <v>158</v>
      </c>
      <c r="H30" s="543" t="s">
        <v>175</v>
      </c>
      <c r="I30" s="543" t="s">
        <v>3764</v>
      </c>
      <c r="J30" s="380">
        <v>12</v>
      </c>
      <c r="K30" s="380">
        <v>12</v>
      </c>
      <c r="L30" s="543" t="s">
        <v>177</v>
      </c>
      <c r="M30" s="543" t="s">
        <v>162</v>
      </c>
      <c r="N30" s="415">
        <f t="shared" si="0"/>
        <v>100</v>
      </c>
      <c r="O30" s="380">
        <v>15</v>
      </c>
      <c r="P30" s="543" t="s">
        <v>623</v>
      </c>
      <c r="Q30" s="385" t="s">
        <v>3760</v>
      </c>
      <c r="R30" s="84"/>
      <c r="S30" s="66"/>
      <c r="T30" s="66"/>
      <c r="U30" s="66"/>
      <c r="V30" s="66"/>
      <c r="W30" s="66"/>
      <c r="X30" s="66"/>
      <c r="Y30" s="66"/>
      <c r="Z30" s="66"/>
    </row>
    <row r="31" spans="1:26" customFormat="1" ht="21" customHeight="1">
      <c r="A31" s="683"/>
      <c r="B31" s="683"/>
      <c r="C31" s="684"/>
      <c r="D31" s="683"/>
      <c r="E31" s="683"/>
      <c r="F31" s="683"/>
      <c r="G31" s="683"/>
      <c r="H31" s="683"/>
      <c r="I31" s="683"/>
      <c r="J31" s="685"/>
      <c r="K31" s="685"/>
      <c r="L31" s="683"/>
      <c r="M31" s="683"/>
      <c r="N31" s="685"/>
      <c r="O31" s="685"/>
      <c r="P31" s="683"/>
      <c r="Q31" s="683"/>
      <c r="R31" s="58"/>
      <c r="S31" s="683"/>
      <c r="T31" s="683"/>
      <c r="U31" s="683"/>
      <c r="V31" s="683"/>
      <c r="W31" s="683"/>
      <c r="X31" s="683"/>
      <c r="Y31" s="683"/>
      <c r="Z31" s="683"/>
    </row>
    <row r="32" spans="1:26" customFormat="1" ht="19.5" customHeight="1">
      <c r="A32" s="683"/>
      <c r="B32" s="702" t="s">
        <v>396</v>
      </c>
      <c r="C32" s="839" t="s">
        <v>4251</v>
      </c>
      <c r="D32" s="840"/>
      <c r="E32" s="840"/>
      <c r="F32" s="840"/>
      <c r="G32" s="840"/>
      <c r="H32" s="841"/>
      <c r="I32" s="703"/>
      <c r="J32" s="704"/>
      <c r="K32" s="704"/>
      <c r="L32" s="703"/>
      <c r="M32" s="703"/>
      <c r="N32" s="705"/>
      <c r="O32" s="705"/>
      <c r="P32" s="703"/>
      <c r="Q32" s="703"/>
      <c r="R32" s="58"/>
      <c r="S32" s="703"/>
      <c r="T32" s="683"/>
      <c r="U32" s="683"/>
      <c r="V32" s="683"/>
      <c r="W32" s="683"/>
      <c r="X32" s="683"/>
      <c r="Y32" s="683"/>
      <c r="Z32" s="683"/>
    </row>
    <row r="33" spans="1:26" customFormat="1" ht="19.5" customHeight="1">
      <c r="A33" s="683"/>
      <c r="B33" s="702" t="s">
        <v>398</v>
      </c>
      <c r="C33" s="839" t="s">
        <v>3330</v>
      </c>
      <c r="D33" s="840"/>
      <c r="E33" s="840"/>
      <c r="F33" s="840"/>
      <c r="G33" s="840"/>
      <c r="H33" s="841"/>
      <c r="I33" s="703"/>
      <c r="J33" s="704"/>
      <c r="K33" s="704"/>
      <c r="L33" s="703"/>
      <c r="M33" s="703"/>
      <c r="N33" s="705"/>
      <c r="O33" s="705"/>
      <c r="P33" s="703"/>
      <c r="Q33" s="703"/>
      <c r="R33" s="58"/>
      <c r="S33" s="703"/>
      <c r="T33" s="683"/>
      <c r="U33" s="683"/>
      <c r="V33" s="683"/>
      <c r="W33" s="683"/>
      <c r="X33" s="683"/>
      <c r="Y33" s="683"/>
      <c r="Z33" s="683"/>
    </row>
    <row r="34" spans="1:26" customFormat="1" ht="19.5" customHeight="1">
      <c r="A34" s="683"/>
      <c r="B34" s="702" t="s">
        <v>668</v>
      </c>
      <c r="C34" s="1067" t="s">
        <v>724</v>
      </c>
      <c r="D34" s="1066"/>
      <c r="E34" s="1066"/>
      <c r="F34" s="1066"/>
      <c r="G34" s="1066"/>
      <c r="H34" s="926"/>
      <c r="I34" s="703"/>
      <c r="J34" s="704"/>
      <c r="K34" s="704"/>
      <c r="L34" s="703"/>
      <c r="M34" s="703"/>
      <c r="N34" s="705"/>
      <c r="O34" s="705"/>
      <c r="P34" s="703"/>
      <c r="Q34" s="703"/>
      <c r="R34" s="58"/>
      <c r="S34" s="703"/>
      <c r="T34" s="683"/>
      <c r="U34" s="683"/>
      <c r="V34" s="683"/>
      <c r="W34" s="683"/>
      <c r="X34" s="683"/>
      <c r="Y34" s="683"/>
      <c r="Z34" s="683"/>
    </row>
    <row r="35" spans="1:26" customFormat="1" ht="19.5" customHeight="1">
      <c r="A35" s="683"/>
      <c r="B35" s="702" t="s">
        <v>402</v>
      </c>
      <c r="C35" s="1067" t="s">
        <v>403</v>
      </c>
      <c r="D35" s="1066"/>
      <c r="E35" s="1066"/>
      <c r="F35" s="1066"/>
      <c r="G35" s="1066"/>
      <c r="H35" s="926"/>
      <c r="I35" s="703"/>
      <c r="J35" s="704"/>
      <c r="K35" s="704"/>
      <c r="L35" s="703"/>
      <c r="M35" s="703"/>
      <c r="N35" s="705"/>
      <c r="O35" s="705"/>
      <c r="P35" s="703"/>
      <c r="Q35" s="703"/>
      <c r="R35" s="58"/>
      <c r="S35" s="703"/>
      <c r="T35" s="683"/>
      <c r="U35" s="683"/>
      <c r="V35" s="683"/>
      <c r="W35" s="683"/>
      <c r="X35" s="683"/>
      <c r="Y35" s="683"/>
      <c r="Z35" s="683"/>
    </row>
    <row r="36" spans="1:26" customFormat="1" ht="19.5" customHeight="1">
      <c r="A36" s="683"/>
      <c r="B36" s="702" t="s">
        <v>404</v>
      </c>
      <c r="C36" s="1067" t="s">
        <v>405</v>
      </c>
      <c r="D36" s="1066"/>
      <c r="E36" s="1066"/>
      <c r="F36" s="1066"/>
      <c r="G36" s="1066"/>
      <c r="H36" s="926"/>
      <c r="I36" s="703"/>
      <c r="J36" s="704"/>
      <c r="K36" s="704"/>
      <c r="L36" s="703"/>
      <c r="M36" s="703"/>
      <c r="N36" s="705"/>
      <c r="O36" s="705"/>
      <c r="P36" s="703"/>
      <c r="Q36" s="703"/>
      <c r="R36" s="58"/>
      <c r="S36" s="703"/>
      <c r="T36" s="683"/>
      <c r="U36" s="683"/>
      <c r="V36" s="683"/>
      <c r="W36" s="683"/>
      <c r="X36" s="683"/>
      <c r="Y36" s="683"/>
      <c r="Z36" s="683"/>
    </row>
    <row r="37" spans="1:26" customFormat="1" ht="19.5" customHeight="1">
      <c r="A37" s="683"/>
      <c r="B37" s="702" t="s">
        <v>406</v>
      </c>
      <c r="C37" s="1068" t="s">
        <v>4496</v>
      </c>
      <c r="D37" s="1066"/>
      <c r="E37" s="1066"/>
      <c r="F37" s="1066"/>
      <c r="G37" s="1066"/>
      <c r="H37" s="926"/>
      <c r="I37" s="703"/>
      <c r="J37" s="704"/>
      <c r="K37" s="704"/>
      <c r="L37" s="703"/>
      <c r="M37" s="703"/>
      <c r="N37" s="705"/>
      <c r="O37" s="705"/>
      <c r="P37" s="703"/>
      <c r="Q37" s="703"/>
      <c r="R37" s="58"/>
      <c r="S37" s="703"/>
      <c r="T37" s="683"/>
      <c r="U37" s="683"/>
      <c r="V37" s="683"/>
      <c r="W37" s="683"/>
      <c r="X37" s="683"/>
      <c r="Y37" s="683"/>
      <c r="Z37" s="683"/>
    </row>
    <row r="38" spans="1:26" customFormat="1" ht="19.5" customHeight="1">
      <c r="A38" s="683"/>
      <c r="B38" s="702" t="s">
        <v>408</v>
      </c>
      <c r="C38" s="1069" t="s">
        <v>3765</v>
      </c>
      <c r="D38" s="1066"/>
      <c r="E38" s="1066"/>
      <c r="F38" s="1066"/>
      <c r="G38" s="1066"/>
      <c r="H38" s="926"/>
      <c r="I38" s="703"/>
      <c r="J38" s="704"/>
      <c r="K38" s="704"/>
      <c r="L38" s="703"/>
      <c r="M38" s="703"/>
      <c r="N38" s="705"/>
      <c r="O38" s="705"/>
      <c r="P38" s="703"/>
      <c r="Q38" s="703"/>
      <c r="R38" s="58"/>
      <c r="S38" s="703"/>
      <c r="T38" s="683"/>
      <c r="U38" s="683"/>
      <c r="V38" s="683"/>
      <c r="W38" s="683"/>
      <c r="X38" s="683"/>
      <c r="Y38" s="683"/>
      <c r="Z38" s="683"/>
    </row>
    <row r="39" spans="1:26" customFormat="1" ht="19.5" customHeight="1">
      <c r="A39" s="683"/>
      <c r="B39" s="706"/>
      <c r="C39" s="706"/>
      <c r="D39" s="703"/>
      <c r="E39" s="703"/>
      <c r="F39" s="703"/>
      <c r="G39" s="703"/>
      <c r="H39" s="703"/>
      <c r="I39" s="703"/>
      <c r="J39" s="704"/>
      <c r="K39" s="704"/>
      <c r="L39" s="703"/>
      <c r="M39" s="703"/>
      <c r="N39" s="705"/>
      <c r="O39" s="705"/>
      <c r="P39" s="703"/>
      <c r="Q39" s="703"/>
      <c r="R39" s="58"/>
      <c r="S39" s="703"/>
      <c r="T39" s="683"/>
      <c r="U39" s="683"/>
      <c r="V39" s="683"/>
      <c r="W39" s="683"/>
      <c r="X39" s="683"/>
      <c r="Y39" s="683"/>
      <c r="Z39" s="683"/>
    </row>
    <row r="40" spans="1:26" customFormat="1" ht="19.5" customHeight="1">
      <c r="A40" s="683"/>
      <c r="B40" s="1065" t="s">
        <v>410</v>
      </c>
      <c r="C40" s="1066"/>
      <c r="D40" s="1066"/>
      <c r="E40" s="1066"/>
      <c r="F40" s="1066"/>
      <c r="G40" s="1066"/>
      <c r="H40" s="926"/>
      <c r="I40" s="683"/>
      <c r="J40" s="685"/>
      <c r="K40" s="685"/>
      <c r="L40" s="683"/>
      <c r="M40" s="683"/>
      <c r="N40" s="685"/>
      <c r="O40" s="698"/>
      <c r="P40" s="683"/>
      <c r="Q40" s="683"/>
      <c r="R40" s="58"/>
      <c r="S40" s="683"/>
      <c r="T40" s="683"/>
      <c r="U40" s="683"/>
      <c r="V40" s="683"/>
      <c r="W40" s="683"/>
      <c r="X40" s="683"/>
      <c r="Y40" s="683"/>
      <c r="Z40" s="683"/>
    </row>
    <row r="41" spans="1:26" ht="15.75" customHeight="1">
      <c r="A41" s="683"/>
      <c r="B41" s="683"/>
      <c r="C41" s="684"/>
      <c r="D41" s="683"/>
      <c r="E41" s="683"/>
      <c r="F41" s="683"/>
      <c r="G41" s="683"/>
      <c r="H41" s="683"/>
      <c r="I41" s="683"/>
      <c r="J41" s="685"/>
      <c r="K41" s="685"/>
      <c r="L41" s="683"/>
      <c r="M41" s="683"/>
      <c r="N41" s="685"/>
      <c r="O41" s="685"/>
      <c r="P41" s="683"/>
      <c r="Q41" s="683"/>
      <c r="S41" s="683"/>
      <c r="T41" s="683"/>
      <c r="U41" s="683"/>
      <c r="V41" s="683"/>
      <c r="W41" s="683"/>
      <c r="X41" s="683"/>
      <c r="Y41" s="683"/>
      <c r="Z41" s="683"/>
    </row>
    <row r="42" spans="1:26" ht="15" customHeight="1">
      <c r="A42" s="683"/>
      <c r="B42" s="66"/>
      <c r="C42" s="707"/>
      <c r="D42" s="66"/>
      <c r="E42" s="66"/>
      <c r="F42" s="66"/>
      <c r="G42" s="66"/>
      <c r="H42" s="66"/>
      <c r="I42" s="683"/>
      <c r="J42" s="685"/>
      <c r="K42" s="685"/>
      <c r="L42" s="683"/>
      <c r="M42" s="683"/>
      <c r="N42" s="685"/>
      <c r="O42" s="685"/>
      <c r="P42" s="683"/>
      <c r="Q42" s="683"/>
      <c r="S42" s="683"/>
      <c r="T42" s="683"/>
      <c r="U42" s="683"/>
      <c r="V42" s="683"/>
      <c r="W42" s="683"/>
      <c r="X42" s="683"/>
      <c r="Y42" s="683"/>
      <c r="Z42" s="683"/>
    </row>
    <row r="43" spans="1:26" ht="15" customHeight="1">
      <c r="A43" s="683"/>
      <c r="B43" s="66"/>
      <c r="C43" s="707"/>
      <c r="D43" s="66"/>
      <c r="E43" s="66"/>
      <c r="F43" s="66"/>
      <c r="G43" s="66"/>
      <c r="H43" s="66"/>
      <c r="I43" s="683"/>
      <c r="J43" s="685"/>
      <c r="K43" s="685"/>
      <c r="L43" s="683"/>
      <c r="M43" s="683"/>
      <c r="N43" s="685"/>
      <c r="O43" s="685"/>
      <c r="P43" s="683"/>
      <c r="Q43" s="683"/>
      <c r="S43" s="683"/>
      <c r="T43" s="683"/>
      <c r="U43" s="683"/>
      <c r="V43" s="683"/>
      <c r="W43" s="683"/>
      <c r="X43" s="683"/>
      <c r="Y43" s="683"/>
      <c r="Z43" s="683"/>
    </row>
    <row r="44" spans="1:26" ht="15" customHeight="1">
      <c r="A44" s="683"/>
      <c r="B44" s="66"/>
      <c r="C44" s="707"/>
      <c r="D44" s="66"/>
      <c r="E44" s="66"/>
      <c r="F44" s="66"/>
      <c r="G44" s="66"/>
      <c r="H44" s="66"/>
      <c r="I44" s="683"/>
      <c r="J44" s="685"/>
      <c r="K44" s="685"/>
      <c r="L44" s="683"/>
      <c r="M44" s="683"/>
      <c r="N44" s="685"/>
      <c r="O44" s="685"/>
      <c r="P44" s="683"/>
      <c r="Q44" s="683"/>
      <c r="S44" s="683"/>
      <c r="T44" s="683"/>
      <c r="U44" s="683"/>
      <c r="V44" s="683"/>
      <c r="W44" s="683"/>
      <c r="X44" s="683"/>
      <c r="Y44" s="683"/>
      <c r="Z44" s="683"/>
    </row>
    <row r="45" spans="1:26" ht="15" customHeight="1">
      <c r="A45" s="683"/>
      <c r="B45" s="66"/>
      <c r="C45" s="707"/>
      <c r="D45" s="66"/>
      <c r="E45" s="66"/>
      <c r="F45" s="66"/>
      <c r="G45" s="66"/>
      <c r="H45" s="66"/>
      <c r="I45" s="683"/>
      <c r="J45" s="685"/>
      <c r="K45" s="685"/>
      <c r="L45" s="683"/>
      <c r="M45" s="683"/>
      <c r="N45" s="685"/>
      <c r="O45" s="685"/>
      <c r="P45" s="683"/>
      <c r="Q45" s="683"/>
      <c r="S45" s="683"/>
      <c r="T45" s="683"/>
      <c r="U45" s="683"/>
      <c r="V45" s="683"/>
      <c r="W45" s="683"/>
      <c r="X45" s="683"/>
      <c r="Y45" s="683"/>
      <c r="Z45" s="683"/>
    </row>
    <row r="46" spans="1:26" ht="15" customHeight="1">
      <c r="A46" s="683"/>
      <c r="B46" s="66"/>
      <c r="C46" s="707"/>
      <c r="D46" s="66"/>
      <c r="E46" s="66"/>
      <c r="F46" s="66"/>
      <c r="G46" s="66"/>
      <c r="H46" s="66"/>
      <c r="I46" s="683"/>
      <c r="J46" s="685"/>
      <c r="K46" s="685"/>
      <c r="L46" s="683"/>
      <c r="M46" s="683"/>
      <c r="N46" s="685"/>
      <c r="O46" s="685"/>
      <c r="P46" s="683"/>
      <c r="Q46" s="683"/>
      <c r="S46" s="683"/>
      <c r="T46" s="683"/>
      <c r="U46" s="683"/>
      <c r="V46" s="683"/>
      <c r="W46" s="683"/>
      <c r="X46" s="683"/>
      <c r="Y46" s="683"/>
      <c r="Z46" s="683"/>
    </row>
    <row r="47" spans="1:26" ht="15" hidden="1" customHeight="1">
      <c r="A47" s="692"/>
      <c r="B47" s="66"/>
      <c r="C47" s="75"/>
      <c r="D47" s="66"/>
      <c r="E47" s="66"/>
      <c r="F47" s="66"/>
      <c r="G47" s="66"/>
      <c r="H47" s="66"/>
      <c r="I47" s="683"/>
      <c r="J47" s="685"/>
      <c r="K47" s="685"/>
      <c r="L47" s="683"/>
      <c r="M47" s="683"/>
      <c r="N47" s="685"/>
      <c r="O47" s="685"/>
      <c r="P47" s="683"/>
      <c r="Q47" s="683"/>
      <c r="S47" s="683"/>
      <c r="T47" s="683"/>
      <c r="U47" s="683"/>
      <c r="V47" s="683"/>
      <c r="W47" s="683"/>
      <c r="X47" s="683"/>
      <c r="Y47" s="683"/>
      <c r="Z47" s="683"/>
    </row>
    <row r="48" spans="1:26" ht="15" hidden="1" customHeight="1">
      <c r="A48" s="683"/>
      <c r="B48" s="66"/>
      <c r="C48" s="75"/>
      <c r="D48" s="66"/>
      <c r="E48" s="66"/>
      <c r="F48" s="66"/>
      <c r="G48" s="66"/>
      <c r="H48" s="66"/>
      <c r="I48" s="683"/>
      <c r="J48" s="685"/>
      <c r="K48" s="685"/>
      <c r="L48" s="683"/>
      <c r="M48" s="683"/>
      <c r="N48" s="685"/>
      <c r="O48" s="685"/>
      <c r="P48" s="683"/>
      <c r="Q48" s="683"/>
      <c r="S48" s="683"/>
      <c r="T48" s="683"/>
      <c r="U48" s="683"/>
      <c r="V48" s="683"/>
      <c r="W48" s="683"/>
      <c r="X48" s="683"/>
      <c r="Y48" s="683"/>
      <c r="Z48" s="683"/>
    </row>
    <row r="49" spans="1:26" ht="39" hidden="1" customHeight="1">
      <c r="A49" s="683"/>
      <c r="B49" s="66"/>
      <c r="C49" s="75"/>
      <c r="D49" s="66"/>
      <c r="E49" s="66"/>
      <c r="F49" s="66"/>
      <c r="G49" s="66"/>
      <c r="H49" s="66"/>
      <c r="I49" s="683"/>
      <c r="J49" s="685"/>
      <c r="K49" s="685"/>
      <c r="L49" s="683"/>
      <c r="M49" s="683"/>
      <c r="N49" s="685"/>
      <c r="O49" s="685"/>
      <c r="P49" s="683"/>
      <c r="Q49" s="683"/>
      <c r="S49" s="683"/>
      <c r="T49" s="683"/>
      <c r="U49" s="683"/>
      <c r="V49" s="683"/>
      <c r="W49" s="683"/>
      <c r="X49" s="683"/>
      <c r="Y49" s="683"/>
      <c r="Z49" s="683"/>
    </row>
    <row r="50" spans="1:26" ht="15.75" hidden="1" customHeight="1">
      <c r="A50" s="683"/>
      <c r="B50" s="66"/>
      <c r="C50" s="707"/>
      <c r="D50" s="66"/>
      <c r="E50" s="66"/>
      <c r="F50" s="66"/>
      <c r="G50" s="66"/>
      <c r="H50" s="66"/>
      <c r="I50" s="683"/>
      <c r="J50" s="685"/>
      <c r="K50" s="685"/>
      <c r="L50" s="683"/>
      <c r="M50" s="683"/>
      <c r="N50" s="685"/>
      <c r="O50" s="685"/>
      <c r="P50" s="683"/>
      <c r="Q50" s="683"/>
      <c r="S50" s="683"/>
      <c r="T50" s="683"/>
      <c r="U50" s="683"/>
      <c r="V50" s="683"/>
      <c r="W50" s="683"/>
      <c r="X50" s="683"/>
      <c r="Y50" s="683"/>
      <c r="Z50" s="683"/>
    </row>
    <row r="51" spans="1:26" ht="15.75" hidden="1" customHeight="1">
      <c r="A51" s="683"/>
      <c r="B51" s="66"/>
      <c r="C51" s="707"/>
      <c r="D51" s="66"/>
      <c r="E51" s="66"/>
      <c r="F51" s="66"/>
      <c r="G51" s="66"/>
      <c r="H51" s="66"/>
      <c r="I51" s="683"/>
      <c r="J51" s="685"/>
      <c r="K51" s="685"/>
      <c r="L51" s="683"/>
      <c r="M51" s="683"/>
      <c r="N51" s="685"/>
      <c r="O51" s="685"/>
      <c r="P51" s="683"/>
      <c r="Q51" s="683"/>
      <c r="S51" s="683"/>
      <c r="T51" s="683"/>
      <c r="U51" s="683"/>
      <c r="V51" s="683"/>
      <c r="W51" s="683"/>
      <c r="X51" s="683"/>
      <c r="Y51" s="683"/>
      <c r="Z51" s="683"/>
    </row>
    <row r="52" spans="1:26" ht="15.75" hidden="1" customHeight="1">
      <c r="A52" s="683"/>
      <c r="B52" s="66"/>
      <c r="C52" s="707"/>
      <c r="D52" s="66"/>
      <c r="E52" s="66"/>
      <c r="F52" s="66"/>
      <c r="G52" s="66"/>
      <c r="H52" s="66"/>
      <c r="I52" s="683"/>
      <c r="J52" s="685"/>
      <c r="K52" s="685"/>
      <c r="L52" s="683"/>
      <c r="M52" s="683"/>
      <c r="N52" s="685"/>
      <c r="O52" s="685"/>
      <c r="P52" s="683"/>
      <c r="Q52" s="683"/>
      <c r="S52" s="683"/>
      <c r="T52" s="683"/>
      <c r="U52" s="683"/>
      <c r="V52" s="683"/>
      <c r="W52" s="683"/>
      <c r="X52" s="683"/>
      <c r="Y52" s="683"/>
      <c r="Z52" s="683"/>
    </row>
    <row r="53" spans="1:26" ht="15.75" hidden="1" customHeight="1">
      <c r="A53" s="683"/>
      <c r="B53" s="66"/>
      <c r="C53" s="707"/>
      <c r="D53" s="66"/>
      <c r="E53" s="66"/>
      <c r="F53" s="66"/>
      <c r="G53" s="66"/>
      <c r="H53" s="66"/>
      <c r="I53" s="683"/>
      <c r="J53" s="685"/>
      <c r="K53" s="685"/>
      <c r="L53" s="683"/>
      <c r="M53" s="683"/>
      <c r="N53" s="685"/>
      <c r="O53" s="685"/>
      <c r="P53" s="683"/>
      <c r="Q53" s="683"/>
      <c r="S53" s="683"/>
      <c r="T53" s="683"/>
      <c r="U53" s="683"/>
      <c r="V53" s="683"/>
      <c r="W53" s="683"/>
      <c r="X53" s="683"/>
      <c r="Y53" s="683"/>
      <c r="Z53" s="683"/>
    </row>
    <row r="54" spans="1:26" ht="15.75" hidden="1" customHeight="1">
      <c r="A54" s="683"/>
      <c r="B54" s="66"/>
      <c r="C54" s="707"/>
      <c r="D54" s="66"/>
      <c r="E54" s="66"/>
      <c r="F54" s="66"/>
      <c r="G54" s="66"/>
      <c r="H54" s="66"/>
      <c r="I54" s="683"/>
      <c r="J54" s="685"/>
      <c r="K54" s="685"/>
      <c r="L54" s="683"/>
      <c r="M54" s="683"/>
      <c r="N54" s="685"/>
      <c r="O54" s="685"/>
      <c r="P54" s="683"/>
      <c r="Q54" s="683"/>
      <c r="S54" s="683"/>
      <c r="T54" s="683"/>
      <c r="U54" s="683"/>
      <c r="V54" s="683"/>
      <c r="W54" s="683"/>
      <c r="X54" s="683"/>
      <c r="Y54" s="683"/>
      <c r="Z54" s="683"/>
    </row>
    <row r="55" spans="1:26" ht="15.75" hidden="1" customHeight="1">
      <c r="A55" s="683"/>
      <c r="B55" s="66"/>
      <c r="C55" s="707"/>
      <c r="D55" s="66"/>
      <c r="E55" s="66"/>
      <c r="F55" s="66"/>
      <c r="G55" s="66"/>
      <c r="H55" s="66"/>
      <c r="I55" s="683"/>
      <c r="J55" s="685"/>
      <c r="K55" s="685"/>
      <c r="L55" s="683"/>
      <c r="M55" s="683"/>
      <c r="N55" s="685"/>
      <c r="O55" s="685"/>
      <c r="P55" s="683"/>
      <c r="Q55" s="683"/>
      <c r="S55" s="683"/>
      <c r="T55" s="683"/>
      <c r="U55" s="683"/>
      <c r="V55" s="683"/>
      <c r="W55" s="683"/>
      <c r="X55" s="683"/>
      <c r="Y55" s="683"/>
      <c r="Z55" s="683"/>
    </row>
    <row r="56" spans="1:26" ht="15.75" hidden="1" customHeight="1">
      <c r="A56" s="683"/>
      <c r="B56" s="66"/>
      <c r="C56" s="707"/>
      <c r="D56" s="66"/>
      <c r="E56" s="66"/>
      <c r="F56" s="66"/>
      <c r="G56" s="66"/>
      <c r="H56" s="66"/>
      <c r="I56" s="683"/>
      <c r="J56" s="685"/>
      <c r="K56" s="685"/>
      <c r="L56" s="683"/>
      <c r="M56" s="683"/>
      <c r="N56" s="685"/>
      <c r="O56" s="685"/>
      <c r="P56" s="683"/>
      <c r="Q56" s="683"/>
      <c r="S56" s="683"/>
      <c r="T56" s="683"/>
      <c r="U56" s="683"/>
      <c r="V56" s="683"/>
      <c r="W56" s="683"/>
      <c r="X56" s="683"/>
      <c r="Y56" s="683"/>
      <c r="Z56" s="683"/>
    </row>
    <row r="57" spans="1:26" ht="15.75" hidden="1" customHeight="1">
      <c r="A57" s="683"/>
      <c r="B57" s="66"/>
      <c r="C57" s="707"/>
      <c r="D57" s="66"/>
      <c r="E57" s="66"/>
      <c r="F57" s="66"/>
      <c r="G57" s="66"/>
      <c r="H57" s="66"/>
      <c r="I57" s="683"/>
      <c r="J57" s="685"/>
      <c r="K57" s="685"/>
      <c r="L57" s="683"/>
      <c r="M57" s="683"/>
      <c r="N57" s="685"/>
      <c r="O57" s="685"/>
      <c r="P57" s="683"/>
      <c r="Q57" s="683"/>
      <c r="S57" s="683"/>
      <c r="T57" s="683"/>
      <c r="U57" s="683"/>
      <c r="V57" s="683"/>
      <c r="W57" s="683"/>
      <c r="X57" s="683"/>
      <c r="Y57" s="683"/>
      <c r="Z57" s="683"/>
    </row>
    <row r="58" spans="1:26" ht="15.75" hidden="1" customHeight="1">
      <c r="A58" s="683"/>
      <c r="B58" s="66"/>
      <c r="C58" s="707"/>
      <c r="D58" s="66"/>
      <c r="E58" s="66"/>
      <c r="F58" s="66"/>
      <c r="G58" s="66"/>
      <c r="H58" s="66"/>
      <c r="I58" s="683"/>
      <c r="J58" s="685"/>
      <c r="K58" s="685"/>
      <c r="L58" s="683"/>
      <c r="M58" s="683"/>
      <c r="N58" s="685"/>
      <c r="O58" s="685"/>
      <c r="P58" s="683"/>
      <c r="Q58" s="683"/>
      <c r="S58" s="683"/>
      <c r="T58" s="683"/>
      <c r="U58" s="683"/>
      <c r="V58" s="683"/>
      <c r="W58" s="683"/>
      <c r="X58" s="683"/>
      <c r="Y58" s="683"/>
      <c r="Z58" s="683"/>
    </row>
    <row r="59" spans="1:26" ht="15.75" hidden="1" customHeight="1">
      <c r="A59" s="683"/>
      <c r="B59" s="66"/>
      <c r="C59" s="707"/>
      <c r="D59" s="66"/>
      <c r="E59" s="66"/>
      <c r="F59" s="66"/>
      <c r="G59" s="66"/>
      <c r="H59" s="66"/>
      <c r="I59" s="683"/>
      <c r="J59" s="685"/>
      <c r="K59" s="685"/>
      <c r="L59" s="683"/>
      <c r="M59" s="683"/>
      <c r="N59" s="685"/>
      <c r="O59" s="685"/>
      <c r="P59" s="683"/>
      <c r="Q59" s="683"/>
      <c r="S59" s="683"/>
      <c r="T59" s="683"/>
      <c r="U59" s="683"/>
      <c r="V59" s="683"/>
      <c r="W59" s="683"/>
      <c r="X59" s="683"/>
      <c r="Y59" s="683"/>
      <c r="Z59" s="683"/>
    </row>
    <row r="60" spans="1:26" ht="15.75" hidden="1" customHeight="1">
      <c r="A60" s="683"/>
      <c r="B60" s="66"/>
      <c r="C60" s="707"/>
      <c r="D60" s="66"/>
      <c r="E60" s="66"/>
      <c r="F60" s="66"/>
      <c r="G60" s="66"/>
      <c r="H60" s="66"/>
      <c r="I60" s="683"/>
      <c r="J60" s="685"/>
      <c r="K60" s="685"/>
      <c r="L60" s="683"/>
      <c r="M60" s="683"/>
      <c r="N60" s="685"/>
      <c r="O60" s="685"/>
      <c r="P60" s="683"/>
      <c r="Q60" s="683"/>
      <c r="S60" s="683"/>
      <c r="T60" s="683"/>
      <c r="U60" s="683"/>
      <c r="V60" s="683"/>
      <c r="W60" s="683"/>
      <c r="X60" s="683"/>
      <c r="Y60" s="683"/>
      <c r="Z60" s="683"/>
    </row>
    <row r="61" spans="1:26" ht="15.75" hidden="1" customHeight="1">
      <c r="A61" s="683"/>
      <c r="B61" s="66"/>
      <c r="C61" s="707"/>
      <c r="D61" s="66"/>
      <c r="E61" s="66"/>
      <c r="F61" s="66"/>
      <c r="G61" s="66"/>
      <c r="H61" s="66"/>
      <c r="I61" s="683"/>
      <c r="J61" s="685"/>
      <c r="K61" s="685"/>
      <c r="L61" s="683"/>
      <c r="M61" s="683"/>
      <c r="N61" s="685"/>
      <c r="O61" s="685"/>
      <c r="P61" s="683"/>
      <c r="Q61" s="683"/>
      <c r="S61" s="683"/>
      <c r="T61" s="683"/>
      <c r="U61" s="683"/>
      <c r="V61" s="683"/>
      <c r="W61" s="683"/>
      <c r="X61" s="683"/>
      <c r="Y61" s="683"/>
      <c r="Z61" s="683"/>
    </row>
    <row r="62" spans="1:26" ht="15.75" hidden="1" customHeight="1">
      <c r="A62" s="683"/>
      <c r="B62" s="66"/>
      <c r="C62" s="707"/>
      <c r="D62" s="66"/>
      <c r="E62" s="66"/>
      <c r="F62" s="66"/>
      <c r="G62" s="66"/>
      <c r="H62" s="66"/>
      <c r="I62" s="683"/>
      <c r="J62" s="685"/>
      <c r="K62" s="685"/>
      <c r="L62" s="683"/>
      <c r="M62" s="683"/>
      <c r="N62" s="685"/>
      <c r="O62" s="685"/>
      <c r="P62" s="683"/>
      <c r="Q62" s="683"/>
      <c r="S62" s="683"/>
      <c r="T62" s="683"/>
      <c r="U62" s="683"/>
      <c r="V62" s="683"/>
      <c r="W62" s="683"/>
      <c r="X62" s="683"/>
      <c r="Y62" s="683"/>
      <c r="Z62" s="683"/>
    </row>
    <row r="63" spans="1:26" ht="15.75" hidden="1" customHeight="1">
      <c r="A63" s="683"/>
      <c r="B63" s="66"/>
      <c r="C63" s="707"/>
      <c r="D63" s="66"/>
      <c r="E63" s="66"/>
      <c r="F63" s="66"/>
      <c r="G63" s="66"/>
      <c r="H63" s="66"/>
      <c r="I63" s="683"/>
      <c r="J63" s="685"/>
      <c r="K63" s="685"/>
      <c r="L63" s="683"/>
      <c r="M63" s="683"/>
      <c r="N63" s="685"/>
      <c r="O63" s="685"/>
      <c r="P63" s="683"/>
      <c r="Q63" s="683"/>
      <c r="S63" s="683"/>
      <c r="T63" s="683"/>
      <c r="U63" s="683"/>
      <c r="V63" s="683"/>
      <c r="W63" s="683"/>
      <c r="X63" s="683"/>
      <c r="Y63" s="683"/>
      <c r="Z63" s="683"/>
    </row>
    <row r="64" spans="1:26" ht="15.75" hidden="1" customHeight="1">
      <c r="A64" s="683"/>
      <c r="B64" s="66"/>
      <c r="C64" s="707"/>
      <c r="D64" s="66"/>
      <c r="E64" s="66"/>
      <c r="F64" s="66"/>
      <c r="G64" s="66"/>
      <c r="H64" s="66"/>
      <c r="I64" s="683"/>
      <c r="J64" s="685"/>
      <c r="K64" s="685"/>
      <c r="L64" s="683"/>
      <c r="M64" s="683"/>
      <c r="N64" s="685"/>
      <c r="O64" s="685"/>
      <c r="P64" s="683"/>
      <c r="Q64" s="683"/>
      <c r="S64" s="683"/>
      <c r="T64" s="683"/>
      <c r="U64" s="683"/>
      <c r="V64" s="683"/>
      <c r="W64" s="683"/>
      <c r="X64" s="683"/>
      <c r="Y64" s="683"/>
      <c r="Z64" s="683"/>
    </row>
    <row r="65" spans="1:26" ht="15.75" hidden="1" customHeight="1">
      <c r="A65" s="683"/>
      <c r="B65" s="66"/>
      <c r="C65" s="707"/>
      <c r="D65" s="66"/>
      <c r="E65" s="66"/>
      <c r="F65" s="66"/>
      <c r="G65" s="66"/>
      <c r="H65" s="66"/>
      <c r="I65" s="683"/>
      <c r="J65" s="685"/>
      <c r="K65" s="685"/>
      <c r="L65" s="683"/>
      <c r="M65" s="683"/>
      <c r="N65" s="685"/>
      <c r="O65" s="685"/>
      <c r="P65" s="683"/>
      <c r="Q65" s="683"/>
      <c r="S65" s="683"/>
      <c r="T65" s="683"/>
      <c r="U65" s="683"/>
      <c r="V65" s="683"/>
      <c r="W65" s="683"/>
      <c r="X65" s="683"/>
      <c r="Y65" s="683"/>
      <c r="Z65" s="683"/>
    </row>
    <row r="66" spans="1:26" ht="15.75" hidden="1" customHeight="1">
      <c r="A66" s="683"/>
      <c r="B66" s="66"/>
      <c r="C66" s="707"/>
      <c r="D66" s="66"/>
      <c r="E66" s="66"/>
      <c r="F66" s="66"/>
      <c r="G66" s="66"/>
      <c r="H66" s="66"/>
      <c r="I66" s="683"/>
      <c r="J66" s="685"/>
      <c r="K66" s="685"/>
      <c r="L66" s="683"/>
      <c r="M66" s="683"/>
      <c r="N66" s="685"/>
      <c r="O66" s="685"/>
      <c r="P66" s="683"/>
      <c r="Q66" s="683"/>
      <c r="S66" s="683"/>
      <c r="T66" s="683"/>
      <c r="U66" s="683"/>
      <c r="V66" s="683"/>
      <c r="W66" s="683"/>
      <c r="X66" s="683"/>
      <c r="Y66" s="683"/>
      <c r="Z66" s="683"/>
    </row>
    <row r="67" spans="1:26" ht="15.75" hidden="1" customHeight="1">
      <c r="A67" s="683"/>
      <c r="B67" s="66"/>
      <c r="C67" s="707"/>
      <c r="D67" s="66"/>
      <c r="E67" s="66"/>
      <c r="F67" s="66"/>
      <c r="G67" s="66"/>
      <c r="H67" s="66"/>
      <c r="I67" s="683"/>
      <c r="J67" s="685"/>
      <c r="K67" s="685"/>
      <c r="L67" s="683"/>
      <c r="M67" s="683"/>
      <c r="N67" s="685"/>
      <c r="O67" s="685"/>
      <c r="P67" s="683"/>
      <c r="Q67" s="683"/>
      <c r="S67" s="683"/>
      <c r="T67" s="683"/>
      <c r="U67" s="683"/>
      <c r="V67" s="683"/>
      <c r="W67" s="683"/>
      <c r="X67" s="683"/>
      <c r="Y67" s="683"/>
      <c r="Z67" s="683"/>
    </row>
    <row r="68" spans="1:26" ht="15.75" hidden="1" customHeight="1">
      <c r="A68" s="683"/>
      <c r="B68" s="66"/>
      <c r="C68" s="707"/>
      <c r="D68" s="66"/>
      <c r="E68" s="66"/>
      <c r="F68" s="66"/>
      <c r="G68" s="66"/>
      <c r="H68" s="66"/>
      <c r="I68" s="683"/>
      <c r="J68" s="685"/>
      <c r="K68" s="685"/>
      <c r="L68" s="683"/>
      <c r="M68" s="683"/>
      <c r="N68" s="685"/>
      <c r="O68" s="685"/>
      <c r="P68" s="683"/>
      <c r="Q68" s="683"/>
      <c r="S68" s="683"/>
      <c r="T68" s="683"/>
      <c r="U68" s="683"/>
      <c r="V68" s="683"/>
      <c r="W68" s="683"/>
      <c r="X68" s="683"/>
      <c r="Y68" s="683"/>
      <c r="Z68" s="683"/>
    </row>
    <row r="69" spans="1:26" ht="15.75" hidden="1" customHeight="1">
      <c r="A69" s="683"/>
      <c r="B69" s="66"/>
      <c r="C69" s="707"/>
      <c r="D69" s="66"/>
      <c r="E69" s="66"/>
      <c r="F69" s="66"/>
      <c r="G69" s="66"/>
      <c r="H69" s="66"/>
      <c r="I69" s="683"/>
      <c r="J69" s="685"/>
      <c r="K69" s="685"/>
      <c r="L69" s="683"/>
      <c r="M69" s="683"/>
      <c r="N69" s="685"/>
      <c r="O69" s="685"/>
      <c r="P69" s="683"/>
      <c r="Q69" s="683"/>
      <c r="S69" s="683"/>
      <c r="T69" s="683"/>
      <c r="U69" s="683"/>
      <c r="V69" s="683"/>
      <c r="W69" s="683"/>
      <c r="X69" s="683"/>
      <c r="Y69" s="683"/>
      <c r="Z69" s="683"/>
    </row>
    <row r="70" spans="1:26" ht="15.75" hidden="1" customHeight="1">
      <c r="A70" s="683"/>
      <c r="B70" s="66"/>
      <c r="C70" s="707"/>
      <c r="D70" s="66"/>
      <c r="E70" s="66"/>
      <c r="F70" s="66"/>
      <c r="G70" s="66"/>
      <c r="H70" s="66"/>
      <c r="I70" s="683"/>
      <c r="J70" s="685"/>
      <c r="K70" s="685"/>
      <c r="L70" s="683"/>
      <c r="M70" s="683"/>
      <c r="N70" s="685"/>
      <c r="O70" s="685"/>
      <c r="P70" s="683"/>
      <c r="Q70" s="683"/>
      <c r="S70" s="683"/>
      <c r="T70" s="683"/>
      <c r="U70" s="683"/>
      <c r="V70" s="683"/>
      <c r="W70" s="683"/>
      <c r="X70" s="683"/>
      <c r="Y70" s="683"/>
      <c r="Z70" s="683"/>
    </row>
    <row r="71" spans="1:26" ht="15.75" hidden="1" customHeight="1">
      <c r="A71" s="683"/>
      <c r="B71" s="66"/>
      <c r="C71" s="707"/>
      <c r="D71" s="66"/>
      <c r="E71" s="66"/>
      <c r="F71" s="66"/>
      <c r="G71" s="66"/>
      <c r="H71" s="66"/>
      <c r="I71" s="683"/>
      <c r="J71" s="685"/>
      <c r="K71" s="685"/>
      <c r="L71" s="683"/>
      <c r="M71" s="683"/>
      <c r="N71" s="685"/>
      <c r="O71" s="685"/>
      <c r="P71" s="683"/>
      <c r="Q71" s="683"/>
      <c r="S71" s="683"/>
      <c r="T71" s="683"/>
      <c r="U71" s="683"/>
      <c r="V71" s="683"/>
      <c r="W71" s="683"/>
      <c r="X71" s="683"/>
      <c r="Y71" s="683"/>
      <c r="Z71" s="683"/>
    </row>
    <row r="72" spans="1:26" ht="15.75" hidden="1" customHeight="1">
      <c r="A72" s="683"/>
      <c r="B72" s="66"/>
      <c r="C72" s="707"/>
      <c r="D72" s="66"/>
      <c r="E72" s="66"/>
      <c r="F72" s="66"/>
      <c r="G72" s="66"/>
      <c r="H72" s="66"/>
      <c r="I72" s="683"/>
      <c r="J72" s="685"/>
      <c r="K72" s="685"/>
      <c r="L72" s="683"/>
      <c r="M72" s="683"/>
      <c r="N72" s="685"/>
      <c r="O72" s="685"/>
      <c r="P72" s="683"/>
      <c r="Q72" s="683"/>
      <c r="S72" s="683"/>
      <c r="T72" s="683"/>
      <c r="U72" s="683"/>
      <c r="V72" s="683"/>
      <c r="W72" s="683"/>
      <c r="X72" s="683"/>
      <c r="Y72" s="683"/>
      <c r="Z72" s="683"/>
    </row>
    <row r="73" spans="1:26" ht="15.75" hidden="1" customHeight="1">
      <c r="A73" s="683"/>
      <c r="B73" s="66"/>
      <c r="C73" s="707"/>
      <c r="D73" s="66"/>
      <c r="E73" s="66"/>
      <c r="F73" s="66"/>
      <c r="G73" s="66"/>
      <c r="H73" s="66"/>
      <c r="I73" s="683"/>
      <c r="J73" s="685"/>
      <c r="K73" s="685"/>
      <c r="L73" s="683"/>
      <c r="M73" s="683"/>
      <c r="N73" s="685"/>
      <c r="O73" s="685"/>
      <c r="P73" s="683"/>
      <c r="Q73" s="683"/>
      <c r="S73" s="683"/>
      <c r="T73" s="683"/>
      <c r="U73" s="683"/>
      <c r="V73" s="683"/>
      <c r="W73" s="683"/>
      <c r="X73" s="683"/>
      <c r="Y73" s="683"/>
      <c r="Z73" s="683"/>
    </row>
    <row r="74" spans="1:26" ht="15.75" hidden="1" customHeight="1">
      <c r="A74" s="683"/>
      <c r="B74" s="66"/>
      <c r="C74" s="707"/>
      <c r="D74" s="66"/>
      <c r="E74" s="66"/>
      <c r="F74" s="66"/>
      <c r="G74" s="66"/>
      <c r="H74" s="66"/>
      <c r="I74" s="683"/>
      <c r="J74" s="685"/>
      <c r="K74" s="685"/>
      <c r="L74" s="683"/>
      <c r="M74" s="683"/>
      <c r="N74" s="685"/>
      <c r="O74" s="685"/>
      <c r="P74" s="683"/>
      <c r="Q74" s="683"/>
      <c r="S74" s="683"/>
      <c r="T74" s="683"/>
      <c r="U74" s="683"/>
      <c r="V74" s="683"/>
      <c r="W74" s="683"/>
      <c r="X74" s="683"/>
      <c r="Y74" s="683"/>
      <c r="Z74" s="683"/>
    </row>
    <row r="75" spans="1:26" ht="15.75" hidden="1" customHeight="1">
      <c r="A75" s="683"/>
      <c r="B75" s="66"/>
      <c r="C75" s="707"/>
      <c r="D75" s="66"/>
      <c r="E75" s="66"/>
      <c r="F75" s="66"/>
      <c r="G75" s="66"/>
      <c r="H75" s="66"/>
      <c r="I75" s="683"/>
      <c r="J75" s="685"/>
      <c r="K75" s="685"/>
      <c r="L75" s="683"/>
      <c r="M75" s="683"/>
      <c r="N75" s="685"/>
      <c r="O75" s="685"/>
      <c r="P75" s="683"/>
      <c r="Q75" s="683"/>
      <c r="S75" s="683"/>
      <c r="T75" s="683"/>
      <c r="U75" s="683"/>
      <c r="V75" s="683"/>
      <c r="W75" s="683"/>
      <c r="X75" s="683"/>
      <c r="Y75" s="683"/>
      <c r="Z75" s="683"/>
    </row>
    <row r="76" spans="1:26" ht="15.75" hidden="1" customHeight="1">
      <c r="A76" s="683"/>
      <c r="B76" s="66"/>
      <c r="C76" s="707"/>
      <c r="D76" s="66"/>
      <c r="E76" s="66"/>
      <c r="F76" s="66"/>
      <c r="G76" s="66"/>
      <c r="H76" s="66"/>
      <c r="I76" s="683"/>
      <c r="J76" s="685"/>
      <c r="K76" s="685"/>
      <c r="L76" s="683"/>
      <c r="M76" s="683"/>
      <c r="N76" s="685"/>
      <c r="O76" s="685"/>
      <c r="P76" s="683"/>
      <c r="Q76" s="683"/>
      <c r="S76" s="683"/>
      <c r="T76" s="683"/>
      <c r="U76" s="683"/>
      <c r="V76" s="683"/>
      <c r="W76" s="683"/>
      <c r="X76" s="683"/>
      <c r="Y76" s="683"/>
      <c r="Z76" s="683"/>
    </row>
    <row r="77" spans="1:26" ht="15.75" hidden="1" customHeight="1">
      <c r="A77" s="683"/>
      <c r="B77" s="66"/>
      <c r="C77" s="707"/>
      <c r="D77" s="66"/>
      <c r="E77" s="66"/>
      <c r="F77" s="66"/>
      <c r="G77" s="66"/>
      <c r="H77" s="66"/>
      <c r="I77" s="683"/>
      <c r="J77" s="685"/>
      <c r="K77" s="685"/>
      <c r="L77" s="683"/>
      <c r="M77" s="683"/>
      <c r="N77" s="685"/>
      <c r="O77" s="685"/>
      <c r="P77" s="683"/>
      <c r="Q77" s="683"/>
      <c r="S77" s="683"/>
      <c r="T77" s="683"/>
      <c r="U77" s="683"/>
      <c r="V77" s="683"/>
      <c r="W77" s="683"/>
      <c r="X77" s="683"/>
      <c r="Y77" s="683"/>
      <c r="Z77" s="683"/>
    </row>
    <row r="78" spans="1:26" ht="15.75" hidden="1" customHeight="1">
      <c r="A78" s="683"/>
      <c r="B78" s="66"/>
      <c r="C78" s="707"/>
      <c r="D78" s="66"/>
      <c r="E78" s="66"/>
      <c r="F78" s="66"/>
      <c r="G78" s="66"/>
      <c r="H78" s="66"/>
      <c r="I78" s="683"/>
      <c r="J78" s="685"/>
      <c r="K78" s="685"/>
      <c r="L78" s="683"/>
      <c r="M78" s="683"/>
      <c r="N78" s="685"/>
      <c r="O78" s="685"/>
      <c r="P78" s="683"/>
      <c r="Q78" s="683"/>
      <c r="S78" s="683"/>
      <c r="T78" s="683"/>
      <c r="U78" s="683"/>
      <c r="V78" s="683"/>
      <c r="W78" s="683"/>
      <c r="X78" s="683"/>
      <c r="Y78" s="683"/>
      <c r="Z78" s="683"/>
    </row>
    <row r="79" spans="1:26" ht="15.75" hidden="1" customHeight="1">
      <c r="A79" s="683"/>
      <c r="B79" s="66"/>
      <c r="C79" s="707"/>
      <c r="D79" s="66"/>
      <c r="E79" s="66"/>
      <c r="F79" s="66"/>
      <c r="G79" s="66"/>
      <c r="H79" s="66"/>
      <c r="I79" s="683"/>
      <c r="J79" s="685"/>
      <c r="K79" s="685"/>
      <c r="L79" s="683"/>
      <c r="M79" s="683"/>
      <c r="N79" s="685"/>
      <c r="O79" s="685"/>
      <c r="P79" s="683"/>
      <c r="Q79" s="683"/>
      <c r="S79" s="683"/>
      <c r="T79" s="683"/>
      <c r="U79" s="683"/>
      <c r="V79" s="683"/>
      <c r="W79" s="683"/>
      <c r="X79" s="683"/>
      <c r="Y79" s="683"/>
      <c r="Z79" s="683"/>
    </row>
    <row r="80" spans="1:26" ht="15.75" hidden="1" customHeight="1">
      <c r="A80" s="683"/>
      <c r="B80" s="66"/>
      <c r="C80" s="707"/>
      <c r="D80" s="66"/>
      <c r="E80" s="66"/>
      <c r="F80" s="66"/>
      <c r="G80" s="66"/>
      <c r="H80" s="66"/>
      <c r="I80" s="683"/>
      <c r="J80" s="685"/>
      <c r="K80" s="685"/>
      <c r="L80" s="683"/>
      <c r="M80" s="683"/>
      <c r="N80" s="685"/>
      <c r="O80" s="685"/>
      <c r="P80" s="683"/>
      <c r="Q80" s="683"/>
      <c r="S80" s="683"/>
      <c r="T80" s="683"/>
      <c r="U80" s="683"/>
      <c r="V80" s="683"/>
      <c r="W80" s="683"/>
      <c r="X80" s="683"/>
      <c r="Y80" s="683"/>
      <c r="Z80" s="683"/>
    </row>
    <row r="81" spans="1:26" ht="15.75" hidden="1" customHeight="1">
      <c r="A81" s="683"/>
      <c r="B81" s="66"/>
      <c r="C81" s="707"/>
      <c r="D81" s="66"/>
      <c r="E81" s="66"/>
      <c r="F81" s="66"/>
      <c r="G81" s="66"/>
      <c r="H81" s="66"/>
      <c r="I81" s="683"/>
      <c r="J81" s="685"/>
      <c r="K81" s="685"/>
      <c r="L81" s="683"/>
      <c r="M81" s="683"/>
      <c r="N81" s="685"/>
      <c r="O81" s="685"/>
      <c r="P81" s="683"/>
      <c r="Q81" s="683"/>
      <c r="S81" s="683"/>
      <c r="T81" s="683"/>
      <c r="U81" s="683"/>
      <c r="V81" s="683"/>
      <c r="W81" s="683"/>
      <c r="X81" s="683"/>
      <c r="Y81" s="683"/>
      <c r="Z81" s="683"/>
    </row>
    <row r="82" spans="1:26" ht="15.75" hidden="1" customHeight="1">
      <c r="A82" s="683"/>
      <c r="B82" s="66"/>
      <c r="C82" s="707"/>
      <c r="D82" s="66"/>
      <c r="E82" s="66"/>
      <c r="F82" s="66"/>
      <c r="G82" s="66"/>
      <c r="H82" s="66"/>
      <c r="I82" s="683"/>
      <c r="J82" s="685"/>
      <c r="K82" s="685"/>
      <c r="L82" s="683"/>
      <c r="M82" s="683"/>
      <c r="N82" s="685"/>
      <c r="O82" s="685"/>
      <c r="P82" s="683"/>
      <c r="Q82" s="683"/>
      <c r="S82" s="683"/>
      <c r="T82" s="683"/>
      <c r="U82" s="683"/>
      <c r="V82" s="683"/>
      <c r="W82" s="683"/>
      <c r="X82" s="683"/>
      <c r="Y82" s="683"/>
      <c r="Z82" s="683"/>
    </row>
    <row r="83" spans="1:26" ht="15.75" hidden="1" customHeight="1">
      <c r="A83" s="683"/>
      <c r="B83" s="66"/>
      <c r="C83" s="707"/>
      <c r="D83" s="66"/>
      <c r="E83" s="66"/>
      <c r="F83" s="66"/>
      <c r="G83" s="66"/>
      <c r="H83" s="66"/>
      <c r="I83" s="683"/>
      <c r="J83" s="685"/>
      <c r="K83" s="685"/>
      <c r="L83" s="683"/>
      <c r="M83" s="683"/>
      <c r="N83" s="685"/>
      <c r="O83" s="685"/>
      <c r="P83" s="683"/>
      <c r="Q83" s="683"/>
      <c r="S83" s="683"/>
      <c r="T83" s="683"/>
      <c r="U83" s="683"/>
      <c r="V83" s="683"/>
      <c r="W83" s="683"/>
      <c r="X83" s="683"/>
      <c r="Y83" s="683"/>
      <c r="Z83" s="683"/>
    </row>
    <row r="84" spans="1:26" ht="15.75" hidden="1" customHeight="1">
      <c r="A84" s="683"/>
      <c r="B84" s="66"/>
      <c r="C84" s="707"/>
      <c r="D84" s="66"/>
      <c r="E84" s="66"/>
      <c r="F84" s="66"/>
      <c r="G84" s="66"/>
      <c r="H84" s="66"/>
      <c r="I84" s="683"/>
      <c r="J84" s="685"/>
      <c r="K84" s="685"/>
      <c r="L84" s="683"/>
      <c r="M84" s="683"/>
      <c r="N84" s="685"/>
      <c r="O84" s="685"/>
      <c r="P84" s="683"/>
      <c r="Q84" s="683"/>
      <c r="S84" s="683"/>
      <c r="T84" s="683"/>
      <c r="U84" s="683"/>
      <c r="V84" s="683"/>
      <c r="W84" s="683"/>
      <c r="X84" s="683"/>
      <c r="Y84" s="683"/>
      <c r="Z84" s="683"/>
    </row>
    <row r="85" spans="1:26" ht="15.75" hidden="1" customHeight="1">
      <c r="A85" s="683"/>
      <c r="B85" s="66"/>
      <c r="C85" s="707"/>
      <c r="D85" s="66"/>
      <c r="E85" s="66"/>
      <c r="F85" s="66"/>
      <c r="G85" s="66"/>
      <c r="H85" s="66"/>
      <c r="I85" s="683"/>
      <c r="J85" s="685"/>
      <c r="K85" s="685"/>
      <c r="L85" s="683"/>
      <c r="M85" s="683"/>
      <c r="N85" s="685"/>
      <c r="O85" s="685"/>
      <c r="P85" s="683"/>
      <c r="Q85" s="683"/>
      <c r="S85" s="683"/>
      <c r="T85" s="683"/>
      <c r="U85" s="683"/>
      <c r="V85" s="683"/>
      <c r="W85" s="683"/>
      <c r="X85" s="683"/>
      <c r="Y85" s="683"/>
      <c r="Z85" s="683"/>
    </row>
    <row r="86" spans="1:26" ht="15.75" hidden="1" customHeight="1">
      <c r="A86" s="683"/>
      <c r="B86" s="66"/>
      <c r="C86" s="707"/>
      <c r="D86" s="66"/>
      <c r="E86" s="66"/>
      <c r="F86" s="66"/>
      <c r="G86" s="66"/>
      <c r="H86" s="66"/>
      <c r="I86" s="683"/>
      <c r="J86" s="685"/>
      <c r="K86" s="685"/>
      <c r="L86" s="683"/>
      <c r="M86" s="683"/>
      <c r="N86" s="685"/>
      <c r="O86" s="685"/>
      <c r="P86" s="683"/>
      <c r="Q86" s="683"/>
      <c r="S86" s="683"/>
      <c r="T86" s="683"/>
      <c r="U86" s="683"/>
      <c r="V86" s="683"/>
      <c r="W86" s="683"/>
      <c r="X86" s="683"/>
      <c r="Y86" s="683"/>
      <c r="Z86" s="683"/>
    </row>
    <row r="87" spans="1:26" ht="15.75" hidden="1" customHeight="1">
      <c r="A87" s="683"/>
      <c r="B87" s="66"/>
      <c r="C87" s="707"/>
      <c r="D87" s="66"/>
      <c r="E87" s="66"/>
      <c r="F87" s="66"/>
      <c r="G87" s="66"/>
      <c r="H87" s="66"/>
      <c r="I87" s="683"/>
      <c r="J87" s="685"/>
      <c r="K87" s="685"/>
      <c r="L87" s="683"/>
      <c r="M87" s="683"/>
      <c r="N87" s="685"/>
      <c r="O87" s="685"/>
      <c r="P87" s="683"/>
      <c r="Q87" s="683"/>
      <c r="S87" s="683"/>
      <c r="T87" s="683"/>
      <c r="U87" s="683"/>
      <c r="V87" s="683"/>
      <c r="W87" s="683"/>
      <c r="X87" s="683"/>
      <c r="Y87" s="683"/>
      <c r="Z87" s="683"/>
    </row>
    <row r="88" spans="1:26" ht="15.75" hidden="1" customHeight="1">
      <c r="A88" s="683"/>
      <c r="B88" s="66"/>
      <c r="C88" s="707"/>
      <c r="D88" s="66"/>
      <c r="E88" s="66"/>
      <c r="F88" s="66"/>
      <c r="G88" s="66"/>
      <c r="H88" s="66"/>
      <c r="I88" s="683"/>
      <c r="J88" s="685"/>
      <c r="K88" s="685"/>
      <c r="L88" s="683"/>
      <c r="M88" s="683"/>
      <c r="N88" s="685"/>
      <c r="O88" s="685"/>
      <c r="P88" s="683"/>
      <c r="Q88" s="683"/>
      <c r="S88" s="683"/>
      <c r="T88" s="683"/>
      <c r="U88" s="683"/>
      <c r="V88" s="683"/>
      <c r="W88" s="683"/>
      <c r="X88" s="683"/>
      <c r="Y88" s="683"/>
      <c r="Z88" s="683"/>
    </row>
    <row r="89" spans="1:26" ht="15.75" hidden="1" customHeight="1">
      <c r="A89" s="683"/>
      <c r="B89" s="66"/>
      <c r="C89" s="707"/>
      <c r="D89" s="66"/>
      <c r="E89" s="66"/>
      <c r="F89" s="66"/>
      <c r="G89" s="66"/>
      <c r="H89" s="66"/>
      <c r="I89" s="683"/>
      <c r="J89" s="685"/>
      <c r="K89" s="685"/>
      <c r="L89" s="683"/>
      <c r="M89" s="683"/>
      <c r="N89" s="685"/>
      <c r="O89" s="685"/>
      <c r="P89" s="683"/>
      <c r="Q89" s="683"/>
      <c r="S89" s="683"/>
      <c r="T89" s="683"/>
      <c r="U89" s="683"/>
      <c r="V89" s="683"/>
      <c r="W89" s="683"/>
      <c r="X89" s="683"/>
      <c r="Y89" s="683"/>
      <c r="Z89" s="683"/>
    </row>
    <row r="90" spans="1:26" ht="15.75" hidden="1" customHeight="1">
      <c r="A90" s="683"/>
      <c r="B90" s="66"/>
      <c r="C90" s="707"/>
      <c r="D90" s="66"/>
      <c r="E90" s="66"/>
      <c r="F90" s="66"/>
      <c r="G90" s="66"/>
      <c r="H90" s="66"/>
      <c r="I90" s="683"/>
      <c r="J90" s="685"/>
      <c r="K90" s="685"/>
      <c r="L90" s="683"/>
      <c r="M90" s="683"/>
      <c r="N90" s="685"/>
      <c r="O90" s="685"/>
      <c r="P90" s="683"/>
      <c r="Q90" s="683"/>
      <c r="S90" s="683"/>
      <c r="T90" s="683"/>
      <c r="U90" s="683"/>
      <c r="V90" s="683"/>
      <c r="W90" s="683"/>
      <c r="X90" s="683"/>
      <c r="Y90" s="683"/>
      <c r="Z90" s="683"/>
    </row>
    <row r="91" spans="1:26" ht="15.75" hidden="1" customHeight="1">
      <c r="A91" s="683"/>
      <c r="B91" s="66"/>
      <c r="C91" s="707"/>
      <c r="D91" s="66"/>
      <c r="E91" s="66"/>
      <c r="F91" s="66"/>
      <c r="G91" s="66"/>
      <c r="H91" s="66"/>
      <c r="I91" s="683"/>
      <c r="J91" s="685"/>
      <c r="K91" s="685"/>
      <c r="L91" s="683"/>
      <c r="M91" s="683"/>
      <c r="N91" s="685"/>
      <c r="O91" s="685"/>
      <c r="P91" s="683"/>
      <c r="Q91" s="683"/>
      <c r="S91" s="683"/>
      <c r="T91" s="683"/>
      <c r="U91" s="683"/>
      <c r="V91" s="683"/>
      <c r="W91" s="683"/>
      <c r="X91" s="683"/>
      <c r="Y91" s="683"/>
      <c r="Z91" s="683"/>
    </row>
    <row r="92" spans="1:26" ht="15.75" hidden="1" customHeight="1">
      <c r="A92" s="683"/>
      <c r="B92" s="66"/>
      <c r="C92" s="707"/>
      <c r="D92" s="66"/>
      <c r="E92" s="66"/>
      <c r="F92" s="66"/>
      <c r="G92" s="66"/>
      <c r="H92" s="66"/>
      <c r="I92" s="683"/>
      <c r="J92" s="685"/>
      <c r="K92" s="685"/>
      <c r="L92" s="683"/>
      <c r="M92" s="683"/>
      <c r="N92" s="685"/>
      <c r="O92" s="685"/>
      <c r="P92" s="683"/>
      <c r="Q92" s="683"/>
      <c r="S92" s="683"/>
      <c r="T92" s="683"/>
      <c r="U92" s="683"/>
      <c r="V92" s="683"/>
      <c r="W92" s="683"/>
      <c r="X92" s="683"/>
      <c r="Y92" s="683"/>
      <c r="Z92" s="683"/>
    </row>
    <row r="93" spans="1:26" ht="15.75" hidden="1" customHeight="1">
      <c r="A93" s="683"/>
      <c r="B93" s="66"/>
      <c r="C93" s="707"/>
      <c r="D93" s="66"/>
      <c r="E93" s="66"/>
      <c r="F93" s="66"/>
      <c r="G93" s="66"/>
      <c r="H93" s="66"/>
      <c r="I93" s="683"/>
      <c r="J93" s="685"/>
      <c r="K93" s="685"/>
      <c r="L93" s="683"/>
      <c r="M93" s="683"/>
      <c r="N93" s="685"/>
      <c r="O93" s="685"/>
      <c r="P93" s="683"/>
      <c r="Q93" s="683"/>
      <c r="S93" s="683"/>
      <c r="T93" s="683"/>
      <c r="U93" s="683"/>
      <c r="V93" s="683"/>
      <c r="W93" s="683"/>
      <c r="X93" s="683"/>
      <c r="Y93" s="683"/>
      <c r="Z93" s="683"/>
    </row>
    <row r="94" spans="1:26" ht="15.75" hidden="1" customHeight="1">
      <c r="A94" s="683"/>
      <c r="B94" s="66"/>
      <c r="C94" s="707"/>
      <c r="D94" s="66"/>
      <c r="E94" s="66"/>
      <c r="F94" s="66"/>
      <c r="G94" s="66"/>
      <c r="H94" s="66"/>
      <c r="I94" s="683"/>
      <c r="J94" s="685"/>
      <c r="K94" s="685"/>
      <c r="L94" s="683"/>
      <c r="M94" s="683"/>
      <c r="N94" s="685"/>
      <c r="O94" s="685"/>
      <c r="P94" s="683"/>
      <c r="Q94" s="683"/>
      <c r="S94" s="683"/>
      <c r="T94" s="683"/>
      <c r="U94" s="683"/>
      <c r="V94" s="683"/>
      <c r="W94" s="683"/>
      <c r="X94" s="683"/>
      <c r="Y94" s="683"/>
      <c r="Z94" s="683"/>
    </row>
    <row r="95" spans="1:26" ht="15.75" hidden="1" customHeight="1">
      <c r="A95" s="683"/>
      <c r="B95" s="66"/>
      <c r="C95" s="707"/>
      <c r="D95" s="66"/>
      <c r="E95" s="66"/>
      <c r="F95" s="66"/>
      <c r="G95" s="66"/>
      <c r="H95" s="66"/>
      <c r="I95" s="683"/>
      <c r="J95" s="685"/>
      <c r="K95" s="685"/>
      <c r="L95" s="683"/>
      <c r="M95" s="683"/>
      <c r="N95" s="685"/>
      <c r="O95" s="685"/>
      <c r="P95" s="683"/>
      <c r="Q95" s="683"/>
      <c r="S95" s="683"/>
      <c r="T95" s="683"/>
      <c r="U95" s="683"/>
      <c r="V95" s="683"/>
      <c r="W95" s="683"/>
      <c r="X95" s="683"/>
      <c r="Y95" s="683"/>
      <c r="Z95" s="683"/>
    </row>
    <row r="96" spans="1:26" ht="15.75" hidden="1" customHeight="1">
      <c r="A96" s="683"/>
      <c r="B96" s="66"/>
      <c r="C96" s="707"/>
      <c r="D96" s="66"/>
      <c r="E96" s="66"/>
      <c r="F96" s="66"/>
      <c r="G96" s="66"/>
      <c r="H96" s="66"/>
      <c r="I96" s="683"/>
      <c r="J96" s="685"/>
      <c r="K96" s="685"/>
      <c r="L96" s="683"/>
      <c r="M96" s="683"/>
      <c r="N96" s="685"/>
      <c r="O96" s="685"/>
      <c r="P96" s="683"/>
      <c r="Q96" s="683"/>
      <c r="S96" s="683"/>
      <c r="T96" s="683"/>
      <c r="U96" s="683"/>
      <c r="V96" s="683"/>
      <c r="W96" s="683"/>
      <c r="X96" s="683"/>
      <c r="Y96" s="683"/>
      <c r="Z96" s="683"/>
    </row>
    <row r="97" spans="1:26" ht="15.75" hidden="1" customHeight="1">
      <c r="A97" s="683"/>
      <c r="B97" s="66"/>
      <c r="C97" s="707"/>
      <c r="D97" s="66"/>
      <c r="E97" s="66"/>
      <c r="F97" s="66"/>
      <c r="G97" s="66"/>
      <c r="H97" s="66"/>
      <c r="I97" s="683"/>
      <c r="J97" s="685"/>
      <c r="K97" s="685"/>
      <c r="L97" s="683"/>
      <c r="M97" s="683"/>
      <c r="N97" s="685"/>
      <c r="O97" s="685"/>
      <c r="P97" s="683"/>
      <c r="Q97" s="683"/>
      <c r="S97" s="683"/>
      <c r="T97" s="683"/>
      <c r="U97" s="683"/>
      <c r="V97" s="683"/>
      <c r="W97" s="683"/>
      <c r="X97" s="683"/>
      <c r="Y97" s="683"/>
      <c r="Z97" s="683"/>
    </row>
    <row r="98" spans="1:26" ht="15.75" hidden="1" customHeight="1">
      <c r="A98" s="683"/>
      <c r="B98" s="66"/>
      <c r="C98" s="707"/>
      <c r="D98" s="66"/>
      <c r="E98" s="66"/>
      <c r="F98" s="66"/>
      <c r="G98" s="66"/>
      <c r="H98" s="66"/>
      <c r="I98" s="683"/>
      <c r="J98" s="685"/>
      <c r="K98" s="685"/>
      <c r="L98" s="683"/>
      <c r="M98" s="683"/>
      <c r="N98" s="685"/>
      <c r="O98" s="685"/>
      <c r="P98" s="683"/>
      <c r="Q98" s="683"/>
      <c r="S98" s="683"/>
      <c r="T98" s="683"/>
      <c r="U98" s="683"/>
      <c r="V98" s="683"/>
      <c r="W98" s="683"/>
      <c r="X98" s="683"/>
      <c r="Y98" s="683"/>
      <c r="Z98" s="683"/>
    </row>
    <row r="99" spans="1:26" ht="15.75" hidden="1" customHeight="1">
      <c r="A99" s="683"/>
      <c r="B99" s="66"/>
      <c r="C99" s="707"/>
      <c r="D99" s="66"/>
      <c r="E99" s="66"/>
      <c r="F99" s="66"/>
      <c r="G99" s="66"/>
      <c r="H99" s="66"/>
      <c r="I99" s="683"/>
      <c r="J99" s="685"/>
      <c r="K99" s="685"/>
      <c r="L99" s="683"/>
      <c r="M99" s="683"/>
      <c r="N99" s="685"/>
      <c r="O99" s="685"/>
      <c r="P99" s="683"/>
      <c r="Q99" s="683"/>
      <c r="S99" s="683"/>
      <c r="T99" s="683"/>
      <c r="U99" s="683"/>
      <c r="V99" s="683"/>
      <c r="W99" s="683"/>
      <c r="X99" s="683"/>
      <c r="Y99" s="683"/>
      <c r="Z99" s="683"/>
    </row>
    <row r="100" spans="1:26" ht="15.75" hidden="1" customHeight="1">
      <c r="A100" s="683"/>
      <c r="B100" s="66"/>
      <c r="C100" s="707"/>
      <c r="D100" s="66"/>
      <c r="E100" s="66"/>
      <c r="F100" s="66"/>
      <c r="G100" s="66"/>
      <c r="H100" s="66"/>
      <c r="I100" s="683"/>
      <c r="J100" s="685"/>
      <c r="K100" s="685"/>
      <c r="L100" s="683"/>
      <c r="M100" s="683"/>
      <c r="N100" s="685"/>
      <c r="O100" s="685"/>
      <c r="P100" s="683"/>
      <c r="Q100" s="683"/>
      <c r="S100" s="683"/>
      <c r="T100" s="683"/>
      <c r="U100" s="683"/>
      <c r="V100" s="683"/>
      <c r="W100" s="683"/>
      <c r="X100" s="683"/>
      <c r="Y100" s="683"/>
      <c r="Z100" s="683"/>
    </row>
    <row r="101" spans="1:26" ht="15.75" hidden="1" customHeight="1">
      <c r="A101" s="683"/>
      <c r="B101" s="66"/>
      <c r="C101" s="707"/>
      <c r="D101" s="66"/>
      <c r="E101" s="66"/>
      <c r="F101" s="66"/>
      <c r="G101" s="66"/>
      <c r="H101" s="66"/>
      <c r="I101" s="683"/>
      <c r="J101" s="685"/>
      <c r="K101" s="685"/>
      <c r="L101" s="683"/>
      <c r="M101" s="683"/>
      <c r="N101" s="685"/>
      <c r="O101" s="685"/>
      <c r="P101" s="683"/>
      <c r="Q101" s="683"/>
      <c r="S101" s="683"/>
      <c r="T101" s="683"/>
      <c r="U101" s="683"/>
      <c r="V101" s="683"/>
      <c r="W101" s="683"/>
      <c r="X101" s="683"/>
      <c r="Y101" s="683"/>
      <c r="Z101" s="683"/>
    </row>
    <row r="102" spans="1:26" ht="15.75" hidden="1" customHeight="1">
      <c r="A102" s="683"/>
      <c r="B102" s="66"/>
      <c r="C102" s="707"/>
      <c r="D102" s="66"/>
      <c r="E102" s="66"/>
      <c r="F102" s="66"/>
      <c r="G102" s="66"/>
      <c r="H102" s="66"/>
      <c r="I102" s="683"/>
      <c r="J102" s="685"/>
      <c r="K102" s="685"/>
      <c r="L102" s="683"/>
      <c r="M102" s="683"/>
      <c r="N102" s="685"/>
      <c r="O102" s="685"/>
      <c r="P102" s="683"/>
      <c r="Q102" s="683"/>
      <c r="S102" s="683"/>
      <c r="T102" s="683"/>
      <c r="U102" s="683"/>
      <c r="V102" s="683"/>
      <c r="W102" s="683"/>
      <c r="X102" s="683"/>
      <c r="Y102" s="683"/>
      <c r="Z102" s="683"/>
    </row>
    <row r="103" spans="1:26" ht="15.75" hidden="1" customHeight="1">
      <c r="A103" s="683"/>
      <c r="B103" s="66"/>
      <c r="C103" s="707"/>
      <c r="D103" s="66"/>
      <c r="E103" s="66"/>
      <c r="F103" s="66"/>
      <c r="G103" s="66"/>
      <c r="H103" s="66"/>
      <c r="I103" s="683"/>
      <c r="J103" s="685"/>
      <c r="K103" s="685"/>
      <c r="L103" s="683"/>
      <c r="M103" s="683"/>
      <c r="N103" s="685"/>
      <c r="O103" s="685"/>
      <c r="P103" s="683"/>
      <c r="Q103" s="683"/>
      <c r="S103" s="683"/>
      <c r="T103" s="683"/>
      <c r="U103" s="683"/>
      <c r="V103" s="683"/>
      <c r="W103" s="683"/>
      <c r="X103" s="683"/>
      <c r="Y103" s="683"/>
      <c r="Z103" s="683"/>
    </row>
    <row r="104" spans="1:26" ht="15.75" hidden="1" customHeight="1">
      <c r="A104" s="683"/>
      <c r="B104" s="66"/>
      <c r="C104" s="707"/>
      <c r="D104" s="66"/>
      <c r="E104" s="66"/>
      <c r="F104" s="66"/>
      <c r="G104" s="66"/>
      <c r="H104" s="66"/>
      <c r="I104" s="683"/>
      <c r="J104" s="685"/>
      <c r="K104" s="685"/>
      <c r="L104" s="683"/>
      <c r="M104" s="683"/>
      <c r="N104" s="685"/>
      <c r="O104" s="685"/>
      <c r="P104" s="683"/>
      <c r="Q104" s="683"/>
      <c r="S104" s="683"/>
      <c r="T104" s="683"/>
      <c r="U104" s="683"/>
      <c r="V104" s="683"/>
      <c r="W104" s="683"/>
      <c r="X104" s="683"/>
      <c r="Y104" s="683"/>
      <c r="Z104" s="683"/>
    </row>
    <row r="105" spans="1:26" ht="15.75" hidden="1" customHeight="1">
      <c r="A105" s="683"/>
      <c r="B105" s="66"/>
      <c r="C105" s="707"/>
      <c r="D105" s="66"/>
      <c r="E105" s="66"/>
      <c r="F105" s="66"/>
      <c r="G105" s="66"/>
      <c r="H105" s="66"/>
      <c r="I105" s="683"/>
      <c r="J105" s="685"/>
      <c r="K105" s="685"/>
      <c r="L105" s="683"/>
      <c r="M105" s="683"/>
      <c r="N105" s="685"/>
      <c r="O105" s="685"/>
      <c r="P105" s="683"/>
      <c r="Q105" s="683"/>
      <c r="S105" s="683"/>
      <c r="T105" s="683"/>
      <c r="U105" s="683"/>
      <c r="V105" s="683"/>
      <c r="W105" s="683"/>
      <c r="X105" s="683"/>
      <c r="Y105" s="683"/>
      <c r="Z105" s="683"/>
    </row>
    <row r="106" spans="1:26" ht="15.75" hidden="1" customHeight="1">
      <c r="A106" s="683"/>
      <c r="B106" s="66"/>
      <c r="C106" s="707"/>
      <c r="D106" s="66"/>
      <c r="E106" s="66"/>
      <c r="F106" s="66"/>
      <c r="G106" s="66"/>
      <c r="H106" s="66"/>
      <c r="I106" s="683"/>
      <c r="J106" s="685"/>
      <c r="K106" s="685"/>
      <c r="L106" s="683"/>
      <c r="M106" s="683"/>
      <c r="N106" s="685"/>
      <c r="O106" s="685"/>
      <c r="P106" s="683"/>
      <c r="Q106" s="683"/>
      <c r="S106" s="683"/>
      <c r="T106" s="683"/>
      <c r="U106" s="683"/>
      <c r="V106" s="683"/>
      <c r="W106" s="683"/>
      <c r="X106" s="683"/>
      <c r="Y106" s="683"/>
      <c r="Z106" s="683"/>
    </row>
    <row r="107" spans="1:26" ht="15.75" hidden="1" customHeight="1">
      <c r="A107" s="683"/>
      <c r="B107" s="66"/>
      <c r="C107" s="707"/>
      <c r="D107" s="66"/>
      <c r="E107" s="66"/>
      <c r="F107" s="66"/>
      <c r="G107" s="66"/>
      <c r="H107" s="66"/>
      <c r="I107" s="683"/>
      <c r="J107" s="685"/>
      <c r="K107" s="685"/>
      <c r="L107" s="683"/>
      <c r="M107" s="683"/>
      <c r="N107" s="685"/>
      <c r="O107" s="685"/>
      <c r="P107" s="683"/>
      <c r="Q107" s="683"/>
      <c r="S107" s="683"/>
      <c r="T107" s="683"/>
      <c r="U107" s="683"/>
      <c r="V107" s="683"/>
      <c r="W107" s="683"/>
      <c r="X107" s="683"/>
      <c r="Y107" s="683"/>
      <c r="Z107" s="683"/>
    </row>
    <row r="108" spans="1:26" ht="15.75" hidden="1" customHeight="1">
      <c r="A108" s="683"/>
      <c r="B108" s="66"/>
      <c r="C108" s="707"/>
      <c r="D108" s="66"/>
      <c r="E108" s="66"/>
      <c r="F108" s="66"/>
      <c r="G108" s="66"/>
      <c r="H108" s="66"/>
      <c r="I108" s="683"/>
      <c r="J108" s="685"/>
      <c r="K108" s="685"/>
      <c r="L108" s="683"/>
      <c r="M108" s="683"/>
      <c r="N108" s="685"/>
      <c r="O108" s="685"/>
      <c r="P108" s="683"/>
      <c r="Q108" s="683"/>
      <c r="S108" s="683"/>
      <c r="T108" s="683"/>
      <c r="U108" s="683"/>
      <c r="V108" s="683"/>
      <c r="W108" s="683"/>
      <c r="X108" s="683"/>
      <c r="Y108" s="683"/>
      <c r="Z108" s="683"/>
    </row>
    <row r="109" spans="1:26" ht="15.75" hidden="1" customHeight="1">
      <c r="A109" s="683"/>
      <c r="B109" s="66"/>
      <c r="C109" s="707"/>
      <c r="D109" s="66"/>
      <c r="E109" s="66"/>
      <c r="F109" s="66"/>
      <c r="G109" s="66"/>
      <c r="H109" s="66"/>
      <c r="I109" s="683"/>
      <c r="J109" s="685"/>
      <c r="K109" s="685"/>
      <c r="L109" s="683"/>
      <c r="M109" s="683"/>
      <c r="N109" s="685"/>
      <c r="O109" s="685"/>
      <c r="P109" s="683"/>
      <c r="Q109" s="683"/>
      <c r="S109" s="683"/>
      <c r="T109" s="683"/>
      <c r="U109" s="683"/>
      <c r="V109" s="683"/>
      <c r="W109" s="683"/>
      <c r="X109" s="683"/>
      <c r="Y109" s="683"/>
      <c r="Z109" s="683"/>
    </row>
    <row r="110" spans="1:26" ht="15.75" hidden="1" customHeight="1">
      <c r="A110" s="683"/>
      <c r="B110" s="66"/>
      <c r="C110" s="707"/>
      <c r="D110" s="66"/>
      <c r="E110" s="66"/>
      <c r="F110" s="66"/>
      <c r="G110" s="66"/>
      <c r="H110" s="66"/>
      <c r="I110" s="683"/>
      <c r="J110" s="685"/>
      <c r="K110" s="685"/>
      <c r="L110" s="683"/>
      <c r="M110" s="683"/>
      <c r="N110" s="685"/>
      <c r="O110" s="685"/>
      <c r="P110" s="683"/>
      <c r="Q110" s="683"/>
      <c r="S110" s="683"/>
      <c r="T110" s="683"/>
      <c r="U110" s="683"/>
      <c r="V110" s="683"/>
      <c r="W110" s="683"/>
      <c r="X110" s="683"/>
      <c r="Y110" s="683"/>
      <c r="Z110" s="683"/>
    </row>
    <row r="111" spans="1:26" ht="15.75" hidden="1" customHeight="1">
      <c r="A111" s="683"/>
      <c r="B111" s="66"/>
      <c r="C111" s="707"/>
      <c r="D111" s="66"/>
      <c r="E111" s="66"/>
      <c r="F111" s="66"/>
      <c r="G111" s="66"/>
      <c r="H111" s="66"/>
      <c r="I111" s="683"/>
      <c r="J111" s="685"/>
      <c r="K111" s="685"/>
      <c r="L111" s="683"/>
      <c r="M111" s="683"/>
      <c r="N111" s="685"/>
      <c r="O111" s="685"/>
      <c r="P111" s="683"/>
      <c r="Q111" s="683"/>
      <c r="S111" s="683"/>
      <c r="T111" s="683"/>
      <c r="U111" s="683"/>
      <c r="V111" s="683"/>
      <c r="W111" s="683"/>
      <c r="X111" s="683"/>
      <c r="Y111" s="683"/>
      <c r="Z111" s="683"/>
    </row>
    <row r="112" spans="1:26" ht="15.75" hidden="1" customHeight="1">
      <c r="A112" s="683"/>
      <c r="B112" s="66"/>
      <c r="C112" s="707"/>
      <c r="D112" s="66"/>
      <c r="E112" s="66"/>
      <c r="F112" s="66"/>
      <c r="G112" s="66"/>
      <c r="H112" s="66"/>
      <c r="I112" s="683"/>
      <c r="J112" s="685"/>
      <c r="K112" s="685"/>
      <c r="L112" s="683"/>
      <c r="M112" s="683"/>
      <c r="N112" s="685"/>
      <c r="O112" s="685"/>
      <c r="P112" s="683"/>
      <c r="Q112" s="683"/>
      <c r="S112" s="683"/>
      <c r="T112" s="683"/>
      <c r="U112" s="683"/>
      <c r="V112" s="683"/>
      <c r="W112" s="683"/>
      <c r="X112" s="683"/>
      <c r="Y112" s="683"/>
      <c r="Z112" s="683"/>
    </row>
    <row r="113" spans="1:26" ht="15.75" hidden="1" customHeight="1">
      <c r="A113" s="683"/>
      <c r="B113" s="66"/>
      <c r="C113" s="707"/>
      <c r="D113" s="66"/>
      <c r="E113" s="66"/>
      <c r="F113" s="66"/>
      <c r="G113" s="66"/>
      <c r="H113" s="66"/>
      <c r="I113" s="683"/>
      <c r="J113" s="685"/>
      <c r="K113" s="685"/>
      <c r="L113" s="683"/>
      <c r="M113" s="683"/>
      <c r="N113" s="685"/>
      <c r="O113" s="685"/>
      <c r="P113" s="683"/>
      <c r="Q113" s="683"/>
      <c r="S113" s="683"/>
      <c r="T113" s="683"/>
      <c r="U113" s="683"/>
      <c r="V113" s="683"/>
      <c r="W113" s="683"/>
      <c r="X113" s="683"/>
      <c r="Y113" s="683"/>
      <c r="Z113" s="683"/>
    </row>
    <row r="114" spans="1:26" ht="15.75" hidden="1" customHeight="1">
      <c r="A114" s="683"/>
      <c r="B114" s="66"/>
      <c r="C114" s="707"/>
      <c r="D114" s="66"/>
      <c r="E114" s="66"/>
      <c r="F114" s="66"/>
      <c r="G114" s="66"/>
      <c r="H114" s="66"/>
      <c r="I114" s="683"/>
      <c r="J114" s="685"/>
      <c r="K114" s="685"/>
      <c r="L114" s="683"/>
      <c r="M114" s="683"/>
      <c r="N114" s="685"/>
      <c r="O114" s="685"/>
      <c r="P114" s="683"/>
      <c r="Q114" s="683"/>
      <c r="S114" s="683"/>
      <c r="T114" s="683"/>
      <c r="U114" s="683"/>
      <c r="V114" s="683"/>
      <c r="W114" s="683"/>
      <c r="X114" s="683"/>
      <c r="Y114" s="683"/>
      <c r="Z114" s="683"/>
    </row>
    <row r="115" spans="1:26" ht="15.75" hidden="1" customHeight="1">
      <c r="A115" s="683"/>
      <c r="B115" s="66"/>
      <c r="C115" s="707"/>
      <c r="D115" s="66"/>
      <c r="E115" s="66"/>
      <c r="F115" s="66"/>
      <c r="G115" s="66"/>
      <c r="H115" s="66"/>
      <c r="I115" s="683"/>
      <c r="J115" s="685"/>
      <c r="K115" s="685"/>
      <c r="L115" s="683"/>
      <c r="M115" s="683"/>
      <c r="N115" s="685"/>
      <c r="O115" s="685"/>
      <c r="P115" s="683"/>
      <c r="Q115" s="683"/>
      <c r="S115" s="683"/>
      <c r="T115" s="683"/>
      <c r="U115" s="683"/>
      <c r="V115" s="683"/>
      <c r="W115" s="683"/>
      <c r="X115" s="683"/>
      <c r="Y115" s="683"/>
      <c r="Z115" s="683"/>
    </row>
    <row r="116" spans="1:26" ht="15.75" hidden="1" customHeight="1">
      <c r="A116" s="683"/>
      <c r="B116" s="66"/>
      <c r="C116" s="707"/>
      <c r="D116" s="66"/>
      <c r="E116" s="66"/>
      <c r="F116" s="66"/>
      <c r="G116" s="66"/>
      <c r="H116" s="66"/>
      <c r="I116" s="683"/>
      <c r="J116" s="685"/>
      <c r="K116" s="685"/>
      <c r="L116" s="683"/>
      <c r="M116" s="683"/>
      <c r="N116" s="685"/>
      <c r="O116" s="685"/>
      <c r="P116" s="683"/>
      <c r="Q116" s="683"/>
      <c r="S116" s="683"/>
      <c r="T116" s="683"/>
      <c r="U116" s="683"/>
      <c r="V116" s="683"/>
      <c r="W116" s="683"/>
      <c r="X116" s="683"/>
      <c r="Y116" s="683"/>
      <c r="Z116" s="683"/>
    </row>
    <row r="117" spans="1:26" ht="15.75" hidden="1" customHeight="1">
      <c r="A117" s="683"/>
      <c r="B117" s="66"/>
      <c r="C117" s="707"/>
      <c r="D117" s="66"/>
      <c r="E117" s="66"/>
      <c r="F117" s="66"/>
      <c r="G117" s="66"/>
      <c r="H117" s="66"/>
      <c r="I117" s="683"/>
      <c r="J117" s="685"/>
      <c r="K117" s="685"/>
      <c r="L117" s="683"/>
      <c r="M117" s="683"/>
      <c r="N117" s="685"/>
      <c r="O117" s="685"/>
      <c r="P117" s="683"/>
      <c r="Q117" s="683"/>
      <c r="S117" s="683"/>
      <c r="T117" s="683"/>
      <c r="U117" s="683"/>
      <c r="V117" s="683"/>
      <c r="W117" s="683"/>
      <c r="X117" s="683"/>
      <c r="Y117" s="683"/>
      <c r="Z117" s="683"/>
    </row>
    <row r="118" spans="1:26" ht="15.75" hidden="1" customHeight="1">
      <c r="A118" s="683"/>
      <c r="B118" s="66"/>
      <c r="C118" s="707"/>
      <c r="D118" s="66"/>
      <c r="E118" s="66"/>
      <c r="F118" s="66"/>
      <c r="G118" s="66"/>
      <c r="H118" s="66"/>
      <c r="I118" s="683"/>
      <c r="J118" s="685"/>
      <c r="K118" s="685"/>
      <c r="L118" s="683"/>
      <c r="M118" s="683"/>
      <c r="N118" s="685"/>
      <c r="O118" s="685"/>
      <c r="P118" s="683"/>
      <c r="Q118" s="683"/>
      <c r="S118" s="683"/>
      <c r="T118" s="683"/>
      <c r="U118" s="683"/>
      <c r="V118" s="683"/>
      <c r="W118" s="683"/>
      <c r="X118" s="683"/>
      <c r="Y118" s="683"/>
      <c r="Z118" s="683"/>
    </row>
    <row r="119" spans="1:26" ht="15.75" hidden="1" customHeight="1">
      <c r="A119" s="683"/>
      <c r="B119" s="66"/>
      <c r="C119" s="707"/>
      <c r="D119" s="66"/>
      <c r="E119" s="66"/>
      <c r="F119" s="66"/>
      <c r="G119" s="66"/>
      <c r="H119" s="66"/>
      <c r="I119" s="683"/>
      <c r="J119" s="685"/>
      <c r="K119" s="685"/>
      <c r="L119" s="683"/>
      <c r="M119" s="683"/>
      <c r="N119" s="685"/>
      <c r="O119" s="685"/>
      <c r="P119" s="683"/>
      <c r="Q119" s="683"/>
      <c r="S119" s="683"/>
      <c r="T119" s="683"/>
      <c r="U119" s="683"/>
      <c r="V119" s="683"/>
      <c r="W119" s="683"/>
      <c r="X119" s="683"/>
      <c r="Y119" s="683"/>
      <c r="Z119" s="683"/>
    </row>
    <row r="120" spans="1:26" ht="15.75" hidden="1" customHeight="1">
      <c r="A120" s="683"/>
      <c r="B120" s="66"/>
      <c r="C120" s="707"/>
      <c r="D120" s="66"/>
      <c r="E120" s="66"/>
      <c r="F120" s="66"/>
      <c r="G120" s="66"/>
      <c r="H120" s="66"/>
      <c r="I120" s="683"/>
      <c r="J120" s="685"/>
      <c r="K120" s="685"/>
      <c r="L120" s="683"/>
      <c r="M120" s="683"/>
      <c r="N120" s="685"/>
      <c r="O120" s="685"/>
      <c r="P120" s="683"/>
      <c r="Q120" s="683"/>
      <c r="S120" s="683"/>
      <c r="T120" s="683"/>
      <c r="U120" s="683"/>
      <c r="V120" s="683"/>
      <c r="W120" s="683"/>
      <c r="X120" s="683"/>
      <c r="Y120" s="683"/>
      <c r="Z120" s="683"/>
    </row>
    <row r="121" spans="1:26" ht="15.75" hidden="1" customHeight="1">
      <c r="A121" s="683"/>
      <c r="B121" s="66"/>
      <c r="C121" s="707"/>
      <c r="D121" s="66"/>
      <c r="E121" s="66"/>
      <c r="F121" s="66"/>
      <c r="G121" s="66"/>
      <c r="H121" s="66"/>
      <c r="I121" s="683"/>
      <c r="J121" s="685"/>
      <c r="K121" s="685"/>
      <c r="L121" s="683"/>
      <c r="M121" s="683"/>
      <c r="N121" s="685"/>
      <c r="O121" s="685"/>
      <c r="P121" s="683"/>
      <c r="Q121" s="683"/>
      <c r="S121" s="683"/>
      <c r="T121" s="683"/>
      <c r="U121" s="683"/>
      <c r="V121" s="683"/>
      <c r="W121" s="683"/>
      <c r="X121" s="683"/>
      <c r="Y121" s="683"/>
      <c r="Z121" s="683"/>
    </row>
    <row r="122" spans="1:26" ht="15.75" hidden="1" customHeight="1">
      <c r="A122" s="683"/>
      <c r="B122" s="66"/>
      <c r="C122" s="707"/>
      <c r="D122" s="66"/>
      <c r="E122" s="66"/>
      <c r="F122" s="66"/>
      <c r="G122" s="66"/>
      <c r="H122" s="66"/>
      <c r="I122" s="683"/>
      <c r="J122" s="685"/>
      <c r="K122" s="685"/>
      <c r="L122" s="683"/>
      <c r="M122" s="683"/>
      <c r="N122" s="685"/>
      <c r="O122" s="685"/>
      <c r="P122" s="683"/>
      <c r="Q122" s="683"/>
      <c r="S122" s="683"/>
      <c r="T122" s="683"/>
      <c r="U122" s="683"/>
      <c r="V122" s="683"/>
      <c r="W122" s="683"/>
      <c r="X122" s="683"/>
      <c r="Y122" s="683"/>
      <c r="Z122" s="683"/>
    </row>
    <row r="123" spans="1:26" ht="15.75" hidden="1" customHeight="1">
      <c r="A123" s="683"/>
      <c r="B123" s="66"/>
      <c r="C123" s="707"/>
      <c r="D123" s="66"/>
      <c r="E123" s="66"/>
      <c r="F123" s="66"/>
      <c r="G123" s="66"/>
      <c r="H123" s="66"/>
      <c r="I123" s="683"/>
      <c r="J123" s="685"/>
      <c r="K123" s="685"/>
      <c r="L123" s="683"/>
      <c r="M123" s="683"/>
      <c r="N123" s="685"/>
      <c r="O123" s="685"/>
      <c r="P123" s="683"/>
      <c r="Q123" s="683"/>
      <c r="S123" s="683"/>
      <c r="T123" s="683"/>
      <c r="U123" s="683"/>
      <c r="V123" s="683"/>
      <c r="W123" s="683"/>
      <c r="X123" s="683"/>
      <c r="Y123" s="683"/>
      <c r="Z123" s="683"/>
    </row>
    <row r="124" spans="1:26" ht="15.75" hidden="1" customHeight="1">
      <c r="A124" s="683"/>
      <c r="B124" s="66"/>
      <c r="C124" s="707"/>
      <c r="D124" s="66"/>
      <c r="E124" s="66"/>
      <c r="F124" s="66"/>
      <c r="G124" s="66"/>
      <c r="H124" s="66"/>
      <c r="I124" s="683"/>
      <c r="J124" s="685"/>
      <c r="K124" s="685"/>
      <c r="L124" s="683"/>
      <c r="M124" s="683"/>
      <c r="N124" s="685"/>
      <c r="O124" s="685"/>
      <c r="P124" s="683"/>
      <c r="Q124" s="683"/>
      <c r="S124" s="683"/>
      <c r="T124" s="683"/>
      <c r="U124" s="683"/>
      <c r="V124" s="683"/>
      <c r="W124" s="683"/>
      <c r="X124" s="683"/>
      <c r="Y124" s="683"/>
      <c r="Z124" s="683"/>
    </row>
    <row r="125" spans="1:26" ht="15.75" hidden="1" customHeight="1">
      <c r="A125" s="683"/>
      <c r="B125" s="66"/>
      <c r="C125" s="707"/>
      <c r="D125" s="66"/>
      <c r="E125" s="66"/>
      <c r="F125" s="66"/>
      <c r="G125" s="66"/>
      <c r="H125" s="66"/>
      <c r="I125" s="683"/>
      <c r="J125" s="685"/>
      <c r="K125" s="685"/>
      <c r="L125" s="683"/>
      <c r="M125" s="683"/>
      <c r="N125" s="685"/>
      <c r="O125" s="685"/>
      <c r="P125" s="683"/>
      <c r="Q125" s="683"/>
      <c r="S125" s="683"/>
      <c r="T125" s="683"/>
      <c r="U125" s="683"/>
      <c r="V125" s="683"/>
      <c r="W125" s="683"/>
      <c r="X125" s="683"/>
      <c r="Y125" s="683"/>
      <c r="Z125" s="683"/>
    </row>
    <row r="126" spans="1:26" ht="15.75" hidden="1" customHeight="1">
      <c r="A126" s="683"/>
      <c r="B126" s="66"/>
      <c r="C126" s="707"/>
      <c r="D126" s="66"/>
      <c r="E126" s="66"/>
      <c r="F126" s="66"/>
      <c r="G126" s="66"/>
      <c r="H126" s="66"/>
      <c r="I126" s="683"/>
      <c r="J126" s="685"/>
      <c r="K126" s="685"/>
      <c r="L126" s="683"/>
      <c r="M126" s="683"/>
      <c r="N126" s="685"/>
      <c r="O126" s="685"/>
      <c r="P126" s="683"/>
      <c r="Q126" s="683"/>
      <c r="S126" s="683"/>
      <c r="T126" s="683"/>
      <c r="U126" s="683"/>
      <c r="V126" s="683"/>
      <c r="W126" s="683"/>
      <c r="X126" s="683"/>
      <c r="Y126" s="683"/>
      <c r="Z126" s="683"/>
    </row>
    <row r="127" spans="1:26" ht="15.75" hidden="1" customHeight="1">
      <c r="A127" s="683"/>
      <c r="B127" s="66"/>
      <c r="C127" s="707"/>
      <c r="D127" s="66"/>
      <c r="E127" s="66"/>
      <c r="F127" s="66"/>
      <c r="G127" s="66"/>
      <c r="H127" s="66"/>
      <c r="I127" s="683"/>
      <c r="J127" s="685"/>
      <c r="K127" s="685"/>
      <c r="L127" s="683"/>
      <c r="M127" s="683"/>
      <c r="N127" s="685"/>
      <c r="O127" s="685"/>
      <c r="P127" s="683"/>
      <c r="Q127" s="683"/>
      <c r="S127" s="683"/>
      <c r="T127" s="683"/>
      <c r="U127" s="683"/>
      <c r="V127" s="683"/>
      <c r="W127" s="683"/>
      <c r="X127" s="683"/>
      <c r="Y127" s="683"/>
      <c r="Z127" s="683"/>
    </row>
    <row r="128" spans="1:26" ht="15.75" hidden="1" customHeight="1">
      <c r="A128" s="683"/>
      <c r="B128" s="66"/>
      <c r="C128" s="707"/>
      <c r="D128" s="66"/>
      <c r="E128" s="66"/>
      <c r="F128" s="66"/>
      <c r="G128" s="66"/>
      <c r="H128" s="66"/>
      <c r="I128" s="683"/>
      <c r="J128" s="685"/>
      <c r="K128" s="685"/>
      <c r="L128" s="683"/>
      <c r="M128" s="683"/>
      <c r="N128" s="685"/>
      <c r="O128" s="685"/>
      <c r="P128" s="683"/>
      <c r="Q128" s="683"/>
      <c r="S128" s="683"/>
      <c r="T128" s="683"/>
      <c r="U128" s="683"/>
      <c r="V128" s="683"/>
      <c r="W128" s="683"/>
      <c r="X128" s="683"/>
      <c r="Y128" s="683"/>
      <c r="Z128" s="683"/>
    </row>
    <row r="129" spans="1:26" ht="15.75" hidden="1" customHeight="1">
      <c r="A129" s="683"/>
      <c r="B129" s="66"/>
      <c r="C129" s="707"/>
      <c r="D129" s="66"/>
      <c r="E129" s="66"/>
      <c r="F129" s="66"/>
      <c r="G129" s="66"/>
      <c r="H129" s="66"/>
      <c r="I129" s="683"/>
      <c r="J129" s="685"/>
      <c r="K129" s="685"/>
      <c r="L129" s="683"/>
      <c r="M129" s="683"/>
      <c r="N129" s="685"/>
      <c r="O129" s="685"/>
      <c r="P129" s="683"/>
      <c r="Q129" s="683"/>
      <c r="S129" s="683"/>
      <c r="T129" s="683"/>
      <c r="U129" s="683"/>
      <c r="V129" s="683"/>
      <c r="W129" s="683"/>
      <c r="X129" s="683"/>
      <c r="Y129" s="683"/>
      <c r="Z129" s="683"/>
    </row>
    <row r="130" spans="1:26" ht="15.75" hidden="1" customHeight="1">
      <c r="A130" s="683"/>
      <c r="B130" s="66"/>
      <c r="C130" s="707"/>
      <c r="D130" s="66"/>
      <c r="E130" s="66"/>
      <c r="F130" s="66"/>
      <c r="G130" s="66"/>
      <c r="H130" s="66"/>
      <c r="I130" s="683"/>
      <c r="J130" s="685"/>
      <c r="K130" s="685"/>
      <c r="L130" s="683"/>
      <c r="M130" s="683"/>
      <c r="N130" s="685"/>
      <c r="O130" s="685"/>
      <c r="P130" s="683"/>
      <c r="Q130" s="683"/>
      <c r="S130" s="683"/>
      <c r="T130" s="683"/>
      <c r="U130" s="683"/>
      <c r="V130" s="683"/>
      <c r="W130" s="683"/>
      <c r="X130" s="683"/>
      <c r="Y130" s="683"/>
      <c r="Z130" s="683"/>
    </row>
    <row r="131" spans="1:26" ht="15.75" hidden="1" customHeight="1">
      <c r="A131" s="683"/>
      <c r="B131" s="66"/>
      <c r="C131" s="707"/>
      <c r="D131" s="66"/>
      <c r="E131" s="66"/>
      <c r="F131" s="66"/>
      <c r="G131" s="66"/>
      <c r="H131" s="66"/>
      <c r="I131" s="683"/>
      <c r="J131" s="685"/>
      <c r="K131" s="685"/>
      <c r="L131" s="683"/>
      <c r="M131" s="683"/>
      <c r="N131" s="685"/>
      <c r="O131" s="685"/>
      <c r="P131" s="683"/>
      <c r="Q131" s="683"/>
      <c r="S131" s="683"/>
      <c r="T131" s="683"/>
      <c r="U131" s="683"/>
      <c r="V131" s="683"/>
      <c r="W131" s="683"/>
      <c r="X131" s="683"/>
      <c r="Y131" s="683"/>
      <c r="Z131" s="683"/>
    </row>
    <row r="132" spans="1:26" ht="15.75" hidden="1" customHeight="1">
      <c r="A132" s="683"/>
      <c r="B132" s="66"/>
      <c r="C132" s="707"/>
      <c r="D132" s="66"/>
      <c r="E132" s="66"/>
      <c r="F132" s="66"/>
      <c r="G132" s="66"/>
      <c r="H132" s="66"/>
      <c r="I132" s="683"/>
      <c r="J132" s="685"/>
      <c r="K132" s="685"/>
      <c r="L132" s="683"/>
      <c r="M132" s="683"/>
      <c r="N132" s="685"/>
      <c r="O132" s="685"/>
      <c r="P132" s="683"/>
      <c r="Q132" s="683"/>
      <c r="S132" s="683"/>
      <c r="T132" s="683"/>
      <c r="U132" s="683"/>
      <c r="V132" s="683"/>
      <c r="W132" s="683"/>
      <c r="X132" s="683"/>
      <c r="Y132" s="683"/>
      <c r="Z132" s="683"/>
    </row>
    <row r="133" spans="1:26" ht="15.75" hidden="1" customHeight="1">
      <c r="A133" s="683"/>
      <c r="B133" s="66"/>
      <c r="C133" s="707"/>
      <c r="D133" s="66"/>
      <c r="E133" s="66"/>
      <c r="F133" s="66"/>
      <c r="G133" s="66"/>
      <c r="H133" s="66"/>
      <c r="I133" s="683"/>
      <c r="J133" s="685"/>
      <c r="K133" s="685"/>
      <c r="L133" s="683"/>
      <c r="M133" s="683"/>
      <c r="N133" s="685"/>
      <c r="O133" s="685"/>
      <c r="P133" s="683"/>
      <c r="Q133" s="683"/>
      <c r="S133" s="683"/>
      <c r="T133" s="683"/>
      <c r="U133" s="683"/>
      <c r="V133" s="683"/>
      <c r="W133" s="683"/>
      <c r="X133" s="683"/>
      <c r="Y133" s="683"/>
      <c r="Z133" s="683"/>
    </row>
    <row r="134" spans="1:26" ht="15.75" hidden="1" customHeight="1">
      <c r="A134" s="683"/>
      <c r="B134" s="66"/>
      <c r="C134" s="707"/>
      <c r="D134" s="66"/>
      <c r="E134" s="66"/>
      <c r="F134" s="66"/>
      <c r="G134" s="66"/>
      <c r="H134" s="66"/>
      <c r="I134" s="683"/>
      <c r="J134" s="685"/>
      <c r="K134" s="685"/>
      <c r="L134" s="683"/>
      <c r="M134" s="683"/>
      <c r="N134" s="685"/>
      <c r="O134" s="685"/>
      <c r="P134" s="683"/>
      <c r="Q134" s="683"/>
      <c r="S134" s="683"/>
      <c r="T134" s="683"/>
      <c r="U134" s="683"/>
      <c r="V134" s="683"/>
      <c r="W134" s="683"/>
      <c r="X134" s="683"/>
      <c r="Y134" s="683"/>
      <c r="Z134" s="683"/>
    </row>
    <row r="135" spans="1:26" ht="15.75" hidden="1" customHeight="1">
      <c r="A135" s="683"/>
      <c r="B135" s="66"/>
      <c r="C135" s="707"/>
      <c r="D135" s="66"/>
      <c r="E135" s="66"/>
      <c r="F135" s="66"/>
      <c r="G135" s="66"/>
      <c r="H135" s="66"/>
      <c r="I135" s="683"/>
      <c r="J135" s="685"/>
      <c r="K135" s="685"/>
      <c r="L135" s="683"/>
      <c r="M135" s="683"/>
      <c r="N135" s="685"/>
      <c r="O135" s="685"/>
      <c r="P135" s="683"/>
      <c r="Q135" s="683"/>
      <c r="S135" s="683"/>
      <c r="T135" s="683"/>
      <c r="U135" s="683"/>
      <c r="V135" s="683"/>
      <c r="W135" s="683"/>
      <c r="X135" s="683"/>
      <c r="Y135" s="683"/>
      <c r="Z135" s="683"/>
    </row>
    <row r="136" spans="1:26" ht="15.75" hidden="1" customHeight="1">
      <c r="A136" s="683"/>
      <c r="B136" s="66"/>
      <c r="C136" s="707"/>
      <c r="D136" s="66"/>
      <c r="E136" s="66"/>
      <c r="F136" s="66"/>
      <c r="G136" s="66"/>
      <c r="H136" s="66"/>
      <c r="I136" s="683"/>
      <c r="J136" s="685"/>
      <c r="K136" s="685"/>
      <c r="L136" s="683"/>
      <c r="M136" s="683"/>
      <c r="N136" s="685"/>
      <c r="O136" s="685"/>
      <c r="P136" s="683"/>
      <c r="Q136" s="683"/>
      <c r="S136" s="683"/>
      <c r="T136" s="683"/>
      <c r="U136" s="683"/>
      <c r="V136" s="683"/>
      <c r="W136" s="683"/>
      <c r="X136" s="683"/>
      <c r="Y136" s="683"/>
      <c r="Z136" s="683"/>
    </row>
    <row r="137" spans="1:26" ht="15.75" hidden="1" customHeight="1">
      <c r="A137" s="683"/>
      <c r="B137" s="66"/>
      <c r="C137" s="707"/>
      <c r="D137" s="66"/>
      <c r="E137" s="66"/>
      <c r="F137" s="66"/>
      <c r="G137" s="66"/>
      <c r="H137" s="66"/>
      <c r="I137" s="683"/>
      <c r="J137" s="685"/>
      <c r="K137" s="685"/>
      <c r="L137" s="683"/>
      <c r="M137" s="683"/>
      <c r="N137" s="685"/>
      <c r="O137" s="685"/>
      <c r="P137" s="683"/>
      <c r="Q137" s="683"/>
      <c r="S137" s="683"/>
      <c r="T137" s="683"/>
      <c r="U137" s="683"/>
      <c r="V137" s="683"/>
      <c r="W137" s="683"/>
      <c r="X137" s="683"/>
      <c r="Y137" s="683"/>
      <c r="Z137" s="683"/>
    </row>
    <row r="138" spans="1:26" ht="15.75" hidden="1" customHeight="1">
      <c r="A138" s="683"/>
      <c r="B138" s="66"/>
      <c r="C138" s="707"/>
      <c r="D138" s="66"/>
      <c r="E138" s="66"/>
      <c r="F138" s="66"/>
      <c r="G138" s="66"/>
      <c r="H138" s="66"/>
      <c r="I138" s="683"/>
      <c r="J138" s="685"/>
      <c r="K138" s="685"/>
      <c r="L138" s="683"/>
      <c r="M138" s="683"/>
      <c r="N138" s="685"/>
      <c r="O138" s="685"/>
      <c r="P138" s="683"/>
      <c r="Q138" s="683"/>
      <c r="S138" s="683"/>
      <c r="T138" s="683"/>
      <c r="U138" s="683"/>
      <c r="V138" s="683"/>
      <c r="W138" s="683"/>
      <c r="X138" s="683"/>
      <c r="Y138" s="683"/>
      <c r="Z138" s="683"/>
    </row>
    <row r="139" spans="1:26" ht="15.75" hidden="1" customHeight="1">
      <c r="A139" s="683"/>
      <c r="B139" s="66"/>
      <c r="C139" s="707"/>
      <c r="D139" s="66"/>
      <c r="E139" s="66"/>
      <c r="F139" s="66"/>
      <c r="G139" s="66"/>
      <c r="H139" s="66"/>
      <c r="I139" s="683"/>
      <c r="J139" s="685"/>
      <c r="K139" s="685"/>
      <c r="L139" s="683"/>
      <c r="M139" s="683"/>
      <c r="N139" s="685"/>
      <c r="O139" s="685"/>
      <c r="P139" s="683"/>
      <c r="Q139" s="683"/>
      <c r="S139" s="683"/>
      <c r="T139" s="683"/>
      <c r="U139" s="683"/>
      <c r="V139" s="683"/>
      <c r="W139" s="683"/>
      <c r="X139" s="683"/>
      <c r="Y139" s="683"/>
      <c r="Z139" s="683"/>
    </row>
    <row r="140" spans="1:26" ht="15.75" hidden="1" customHeight="1">
      <c r="A140" s="683"/>
      <c r="B140" s="66"/>
      <c r="C140" s="707"/>
      <c r="D140" s="66"/>
      <c r="E140" s="66"/>
      <c r="F140" s="66"/>
      <c r="G140" s="66"/>
      <c r="H140" s="66"/>
      <c r="I140" s="683"/>
      <c r="J140" s="685"/>
      <c r="K140" s="685"/>
      <c r="L140" s="683"/>
      <c r="M140" s="683"/>
      <c r="N140" s="685"/>
      <c r="O140" s="685"/>
      <c r="P140" s="683"/>
      <c r="Q140" s="683"/>
      <c r="S140" s="683"/>
      <c r="T140" s="683"/>
      <c r="U140" s="683"/>
      <c r="V140" s="683"/>
      <c r="W140" s="683"/>
      <c r="X140" s="683"/>
      <c r="Y140" s="683"/>
      <c r="Z140" s="683"/>
    </row>
    <row r="141" spans="1:26" ht="15.75" hidden="1" customHeight="1">
      <c r="A141" s="683"/>
      <c r="B141" s="66"/>
      <c r="C141" s="707"/>
      <c r="D141" s="66"/>
      <c r="E141" s="66"/>
      <c r="F141" s="66"/>
      <c r="G141" s="66"/>
      <c r="H141" s="66"/>
      <c r="I141" s="683"/>
      <c r="J141" s="685"/>
      <c r="K141" s="685"/>
      <c r="L141" s="683"/>
      <c r="M141" s="683"/>
      <c r="N141" s="685"/>
      <c r="O141" s="685"/>
      <c r="P141" s="683"/>
      <c r="Q141" s="683"/>
      <c r="S141" s="683"/>
      <c r="T141" s="683"/>
      <c r="U141" s="683"/>
      <c r="V141" s="683"/>
      <c r="W141" s="683"/>
      <c r="X141" s="683"/>
      <c r="Y141" s="683"/>
      <c r="Z141" s="683"/>
    </row>
    <row r="142" spans="1:26" ht="15.75" hidden="1" customHeight="1">
      <c r="A142" s="683"/>
      <c r="B142" s="66"/>
      <c r="C142" s="707"/>
      <c r="D142" s="66"/>
      <c r="E142" s="66"/>
      <c r="F142" s="66"/>
      <c r="G142" s="66"/>
      <c r="H142" s="66"/>
      <c r="I142" s="683"/>
      <c r="J142" s="685"/>
      <c r="K142" s="685"/>
      <c r="L142" s="683"/>
      <c r="M142" s="683"/>
      <c r="N142" s="685"/>
      <c r="O142" s="685"/>
      <c r="P142" s="683"/>
      <c r="Q142" s="683"/>
      <c r="S142" s="683"/>
      <c r="T142" s="683"/>
      <c r="U142" s="683"/>
      <c r="V142" s="683"/>
      <c r="W142" s="683"/>
      <c r="X142" s="683"/>
      <c r="Y142" s="683"/>
      <c r="Z142" s="683"/>
    </row>
    <row r="143" spans="1:26" ht="15.75" hidden="1" customHeight="1">
      <c r="A143" s="683"/>
      <c r="B143" s="66"/>
      <c r="C143" s="707"/>
      <c r="D143" s="66"/>
      <c r="E143" s="66"/>
      <c r="F143" s="66"/>
      <c r="G143" s="66"/>
      <c r="H143" s="66"/>
      <c r="I143" s="683"/>
      <c r="J143" s="685"/>
      <c r="K143" s="685"/>
      <c r="L143" s="683"/>
      <c r="M143" s="683"/>
      <c r="N143" s="685"/>
      <c r="O143" s="685"/>
      <c r="P143" s="683"/>
      <c r="Q143" s="683"/>
      <c r="S143" s="683"/>
      <c r="T143" s="683"/>
      <c r="U143" s="683"/>
      <c r="V143" s="683"/>
      <c r="W143" s="683"/>
      <c r="X143" s="683"/>
      <c r="Y143" s="683"/>
      <c r="Z143" s="683"/>
    </row>
    <row r="144" spans="1:26" ht="15.75" hidden="1" customHeight="1">
      <c r="A144" s="683"/>
      <c r="B144" s="66"/>
      <c r="C144" s="707"/>
      <c r="D144" s="66"/>
      <c r="E144" s="66"/>
      <c r="F144" s="66"/>
      <c r="G144" s="66"/>
      <c r="H144" s="66"/>
      <c r="I144" s="683"/>
      <c r="J144" s="685"/>
      <c r="K144" s="685"/>
      <c r="L144" s="683"/>
      <c r="M144" s="683"/>
      <c r="N144" s="685"/>
      <c r="O144" s="685"/>
      <c r="P144" s="683"/>
      <c r="Q144" s="683"/>
      <c r="S144" s="683"/>
      <c r="T144" s="683"/>
      <c r="U144" s="683"/>
      <c r="V144" s="683"/>
      <c r="W144" s="683"/>
      <c r="X144" s="683"/>
      <c r="Y144" s="683"/>
      <c r="Z144" s="683"/>
    </row>
    <row r="145" spans="1:26" ht="15.75" hidden="1" customHeight="1">
      <c r="A145" s="683"/>
      <c r="B145" s="66"/>
      <c r="C145" s="707"/>
      <c r="D145" s="66"/>
      <c r="E145" s="66"/>
      <c r="F145" s="66"/>
      <c r="G145" s="66"/>
      <c r="H145" s="66"/>
      <c r="I145" s="683"/>
      <c r="J145" s="685"/>
      <c r="K145" s="685"/>
      <c r="L145" s="683"/>
      <c r="M145" s="683"/>
      <c r="N145" s="685"/>
      <c r="O145" s="685"/>
      <c r="P145" s="683"/>
      <c r="Q145" s="683"/>
      <c r="S145" s="683"/>
      <c r="T145" s="683"/>
      <c r="U145" s="683"/>
      <c r="V145" s="683"/>
      <c r="W145" s="683"/>
      <c r="X145" s="683"/>
      <c r="Y145" s="683"/>
      <c r="Z145" s="683"/>
    </row>
    <row r="146" spans="1:26" ht="15.75" hidden="1" customHeight="1">
      <c r="A146" s="683"/>
      <c r="B146" s="66"/>
      <c r="C146" s="707"/>
      <c r="D146" s="66"/>
      <c r="E146" s="66"/>
      <c r="F146" s="66"/>
      <c r="G146" s="66"/>
      <c r="H146" s="66"/>
      <c r="I146" s="683"/>
      <c r="J146" s="685"/>
      <c r="K146" s="685"/>
      <c r="L146" s="683"/>
      <c r="M146" s="683"/>
      <c r="N146" s="685"/>
      <c r="O146" s="685"/>
      <c r="P146" s="683"/>
      <c r="Q146" s="683"/>
      <c r="S146" s="683"/>
      <c r="T146" s="683"/>
      <c r="U146" s="683"/>
      <c r="V146" s="683"/>
      <c r="W146" s="683"/>
      <c r="X146" s="683"/>
      <c r="Y146" s="683"/>
      <c r="Z146" s="683"/>
    </row>
    <row r="147" spans="1:26" ht="15.75" hidden="1" customHeight="1">
      <c r="A147" s="683"/>
      <c r="B147" s="66"/>
      <c r="C147" s="707"/>
      <c r="D147" s="66"/>
      <c r="E147" s="66"/>
      <c r="F147" s="66"/>
      <c r="G147" s="66"/>
      <c r="H147" s="66"/>
      <c r="I147" s="683"/>
      <c r="J147" s="685"/>
      <c r="K147" s="685"/>
      <c r="L147" s="683"/>
      <c r="M147" s="683"/>
      <c r="N147" s="685"/>
      <c r="O147" s="685"/>
      <c r="P147" s="683"/>
      <c r="Q147" s="683"/>
      <c r="S147" s="683"/>
      <c r="T147" s="683"/>
      <c r="U147" s="683"/>
      <c r="V147" s="683"/>
      <c r="W147" s="683"/>
      <c r="X147" s="683"/>
      <c r="Y147" s="683"/>
      <c r="Z147" s="683"/>
    </row>
    <row r="148" spans="1:26" ht="15.75" hidden="1" customHeight="1">
      <c r="A148" s="683"/>
      <c r="B148" s="66"/>
      <c r="C148" s="707"/>
      <c r="D148" s="66"/>
      <c r="E148" s="66"/>
      <c r="F148" s="66"/>
      <c r="G148" s="66"/>
      <c r="H148" s="66"/>
      <c r="I148" s="683"/>
      <c r="J148" s="685"/>
      <c r="K148" s="685"/>
      <c r="L148" s="683"/>
      <c r="M148" s="683"/>
      <c r="N148" s="685"/>
      <c r="O148" s="685"/>
      <c r="P148" s="683"/>
      <c r="Q148" s="683"/>
      <c r="S148" s="683"/>
      <c r="T148" s="683"/>
      <c r="U148" s="683"/>
      <c r="V148" s="683"/>
      <c r="W148" s="683"/>
      <c r="X148" s="683"/>
      <c r="Y148" s="683"/>
      <c r="Z148" s="683"/>
    </row>
    <row r="149" spans="1:26" ht="15.75" hidden="1" customHeight="1">
      <c r="A149" s="683"/>
      <c r="B149" s="66"/>
      <c r="C149" s="707"/>
      <c r="D149" s="66"/>
      <c r="E149" s="66"/>
      <c r="F149" s="66"/>
      <c r="G149" s="66"/>
      <c r="H149" s="66"/>
      <c r="I149" s="683"/>
      <c r="J149" s="685"/>
      <c r="K149" s="685"/>
      <c r="L149" s="683"/>
      <c r="M149" s="683"/>
      <c r="N149" s="685"/>
      <c r="O149" s="685"/>
      <c r="P149" s="683"/>
      <c r="Q149" s="683"/>
      <c r="S149" s="683"/>
      <c r="T149" s="683"/>
      <c r="U149" s="683"/>
      <c r="V149" s="683"/>
      <c r="W149" s="683"/>
      <c r="X149" s="683"/>
      <c r="Y149" s="683"/>
      <c r="Z149" s="683"/>
    </row>
    <row r="150" spans="1:26" ht="15.75" hidden="1" customHeight="1">
      <c r="A150" s="683"/>
      <c r="B150" s="66"/>
      <c r="C150" s="707"/>
      <c r="D150" s="66"/>
      <c r="E150" s="66"/>
      <c r="F150" s="66"/>
      <c r="G150" s="66"/>
      <c r="H150" s="66"/>
      <c r="I150" s="683"/>
      <c r="J150" s="685"/>
      <c r="K150" s="685"/>
      <c r="L150" s="683"/>
      <c r="M150" s="683"/>
      <c r="N150" s="685"/>
      <c r="O150" s="685"/>
      <c r="P150" s="683"/>
      <c r="Q150" s="683"/>
      <c r="S150" s="683"/>
      <c r="T150" s="683"/>
      <c r="U150" s="683"/>
      <c r="V150" s="683"/>
      <c r="W150" s="683"/>
      <c r="X150" s="683"/>
      <c r="Y150" s="683"/>
      <c r="Z150" s="683"/>
    </row>
    <row r="151" spans="1:26" ht="15.75" hidden="1" customHeight="1">
      <c r="A151" s="683"/>
      <c r="B151" s="66"/>
      <c r="C151" s="707"/>
      <c r="D151" s="66"/>
      <c r="E151" s="66"/>
      <c r="F151" s="66"/>
      <c r="G151" s="66"/>
      <c r="H151" s="66"/>
      <c r="I151" s="683"/>
      <c r="J151" s="685"/>
      <c r="K151" s="685"/>
      <c r="L151" s="683"/>
      <c r="M151" s="683"/>
      <c r="N151" s="685"/>
      <c r="O151" s="685"/>
      <c r="P151" s="683"/>
      <c r="Q151" s="683"/>
      <c r="S151" s="683"/>
      <c r="T151" s="683"/>
      <c r="U151" s="683"/>
      <c r="V151" s="683"/>
      <c r="W151" s="683"/>
      <c r="X151" s="683"/>
      <c r="Y151" s="683"/>
      <c r="Z151" s="683"/>
    </row>
    <row r="152" spans="1:26" ht="15.75" hidden="1" customHeight="1">
      <c r="A152" s="683"/>
      <c r="B152" s="66"/>
      <c r="C152" s="707"/>
      <c r="D152" s="66"/>
      <c r="E152" s="66"/>
      <c r="F152" s="66"/>
      <c r="G152" s="66"/>
      <c r="H152" s="66"/>
      <c r="I152" s="683"/>
      <c r="J152" s="685"/>
      <c r="K152" s="685"/>
      <c r="L152" s="683"/>
      <c r="M152" s="683"/>
      <c r="N152" s="685"/>
      <c r="O152" s="685"/>
      <c r="P152" s="683"/>
      <c r="Q152" s="683"/>
      <c r="S152" s="683"/>
      <c r="T152" s="683"/>
      <c r="U152" s="683"/>
      <c r="V152" s="683"/>
      <c r="W152" s="683"/>
      <c r="X152" s="683"/>
      <c r="Y152" s="683"/>
      <c r="Z152" s="683"/>
    </row>
    <row r="153" spans="1:26" ht="15.75" hidden="1" customHeight="1">
      <c r="A153" s="683"/>
      <c r="B153" s="66"/>
      <c r="C153" s="707"/>
      <c r="D153" s="66"/>
      <c r="E153" s="66"/>
      <c r="F153" s="66"/>
      <c r="G153" s="66"/>
      <c r="H153" s="66"/>
      <c r="I153" s="683"/>
      <c r="J153" s="685"/>
      <c r="K153" s="685"/>
      <c r="L153" s="683"/>
      <c r="M153" s="683"/>
      <c r="N153" s="685"/>
      <c r="O153" s="685"/>
      <c r="P153" s="683"/>
      <c r="Q153" s="683"/>
      <c r="S153" s="683"/>
      <c r="T153" s="683"/>
      <c r="U153" s="683"/>
      <c r="V153" s="683"/>
      <c r="W153" s="683"/>
      <c r="X153" s="683"/>
      <c r="Y153" s="683"/>
      <c r="Z153" s="683"/>
    </row>
    <row r="154" spans="1:26" ht="15.75" hidden="1" customHeight="1">
      <c r="A154" s="683"/>
      <c r="B154" s="66"/>
      <c r="C154" s="707"/>
      <c r="D154" s="66"/>
      <c r="E154" s="66"/>
      <c r="F154" s="66"/>
      <c r="G154" s="66"/>
      <c r="H154" s="66"/>
      <c r="I154" s="683"/>
      <c r="J154" s="685"/>
      <c r="K154" s="685"/>
      <c r="L154" s="683"/>
      <c r="M154" s="683"/>
      <c r="N154" s="685"/>
      <c r="O154" s="685"/>
      <c r="P154" s="683"/>
      <c r="Q154" s="683"/>
      <c r="S154" s="683"/>
      <c r="T154" s="683"/>
      <c r="U154" s="683"/>
      <c r="V154" s="683"/>
      <c r="W154" s="683"/>
      <c r="X154" s="683"/>
      <c r="Y154" s="683"/>
      <c r="Z154" s="683"/>
    </row>
    <row r="155" spans="1:26" ht="15.75" hidden="1" customHeight="1">
      <c r="A155" s="683"/>
      <c r="B155" s="66"/>
      <c r="C155" s="707"/>
      <c r="D155" s="66"/>
      <c r="E155" s="66"/>
      <c r="F155" s="66"/>
      <c r="G155" s="66"/>
      <c r="H155" s="66"/>
      <c r="I155" s="683"/>
      <c r="J155" s="685"/>
      <c r="K155" s="685"/>
      <c r="L155" s="683"/>
      <c r="M155" s="683"/>
      <c r="N155" s="685"/>
      <c r="O155" s="685"/>
      <c r="P155" s="683"/>
      <c r="Q155" s="683"/>
      <c r="S155" s="683"/>
      <c r="T155" s="683"/>
      <c r="U155" s="683"/>
      <c r="V155" s="683"/>
      <c r="W155" s="683"/>
      <c r="X155" s="683"/>
      <c r="Y155" s="683"/>
      <c r="Z155" s="683"/>
    </row>
    <row r="156" spans="1:26" ht="15.75" hidden="1" customHeight="1">
      <c r="A156" s="683"/>
      <c r="B156" s="66"/>
      <c r="C156" s="707"/>
      <c r="D156" s="66"/>
      <c r="E156" s="66"/>
      <c r="F156" s="66"/>
      <c r="G156" s="66"/>
      <c r="H156" s="66"/>
      <c r="I156" s="683"/>
      <c r="J156" s="685"/>
      <c r="K156" s="685"/>
      <c r="L156" s="683"/>
      <c r="M156" s="683"/>
      <c r="N156" s="685"/>
      <c r="O156" s="685"/>
      <c r="P156" s="683"/>
      <c r="Q156" s="683"/>
      <c r="S156" s="683"/>
      <c r="T156" s="683"/>
      <c r="U156" s="683"/>
      <c r="V156" s="683"/>
      <c r="W156" s="683"/>
      <c r="X156" s="683"/>
      <c r="Y156" s="683"/>
      <c r="Z156" s="683"/>
    </row>
    <row r="157" spans="1:26" ht="15.75" hidden="1" customHeight="1">
      <c r="A157" s="683"/>
      <c r="B157" s="66"/>
      <c r="C157" s="707"/>
      <c r="D157" s="66"/>
      <c r="E157" s="66"/>
      <c r="F157" s="66"/>
      <c r="G157" s="66"/>
      <c r="H157" s="66"/>
      <c r="I157" s="683"/>
      <c r="J157" s="685"/>
      <c r="K157" s="685"/>
      <c r="L157" s="683"/>
      <c r="M157" s="683"/>
      <c r="N157" s="685"/>
      <c r="O157" s="685"/>
      <c r="P157" s="683"/>
      <c r="Q157" s="683"/>
      <c r="S157" s="683"/>
      <c r="T157" s="683"/>
      <c r="U157" s="683"/>
      <c r="V157" s="683"/>
      <c r="W157" s="683"/>
      <c r="X157" s="683"/>
      <c r="Y157" s="683"/>
      <c r="Z157" s="683"/>
    </row>
    <row r="158" spans="1:26" ht="15.75" hidden="1" customHeight="1">
      <c r="A158" s="683"/>
      <c r="B158" s="66"/>
      <c r="C158" s="707"/>
      <c r="D158" s="66"/>
      <c r="E158" s="66"/>
      <c r="F158" s="66"/>
      <c r="G158" s="66"/>
      <c r="H158" s="66"/>
      <c r="I158" s="683"/>
      <c r="J158" s="685"/>
      <c r="K158" s="685"/>
      <c r="L158" s="683"/>
      <c r="M158" s="683"/>
      <c r="N158" s="685"/>
      <c r="O158" s="685"/>
      <c r="P158" s="683"/>
      <c r="Q158" s="683"/>
      <c r="S158" s="683"/>
      <c r="T158" s="683"/>
      <c r="U158" s="683"/>
      <c r="V158" s="683"/>
      <c r="W158" s="683"/>
      <c r="X158" s="683"/>
      <c r="Y158" s="683"/>
      <c r="Z158" s="683"/>
    </row>
    <row r="159" spans="1:26" ht="15.75" hidden="1" customHeight="1">
      <c r="A159" s="683"/>
      <c r="B159" s="66"/>
      <c r="C159" s="707"/>
      <c r="D159" s="66"/>
      <c r="E159" s="66"/>
      <c r="F159" s="66"/>
      <c r="G159" s="66"/>
      <c r="H159" s="66"/>
      <c r="I159" s="683"/>
      <c r="J159" s="685"/>
      <c r="K159" s="685"/>
      <c r="L159" s="683"/>
      <c r="M159" s="683"/>
      <c r="N159" s="685"/>
      <c r="O159" s="685"/>
      <c r="P159" s="683"/>
      <c r="Q159" s="683"/>
      <c r="S159" s="683"/>
      <c r="T159" s="683"/>
      <c r="U159" s="683"/>
      <c r="V159" s="683"/>
      <c r="W159" s="683"/>
      <c r="X159" s="683"/>
      <c r="Y159" s="683"/>
      <c r="Z159" s="683"/>
    </row>
    <row r="160" spans="1:26" ht="15.75" hidden="1" customHeight="1">
      <c r="A160" s="683"/>
      <c r="B160" s="66"/>
      <c r="C160" s="707"/>
      <c r="D160" s="66"/>
      <c r="E160" s="66"/>
      <c r="F160" s="66"/>
      <c r="G160" s="66"/>
      <c r="H160" s="66"/>
      <c r="I160" s="683"/>
      <c r="J160" s="685"/>
      <c r="K160" s="685"/>
      <c r="L160" s="683"/>
      <c r="M160" s="683"/>
      <c r="N160" s="685"/>
      <c r="O160" s="685"/>
      <c r="P160" s="683"/>
      <c r="Q160" s="683"/>
      <c r="S160" s="683"/>
      <c r="T160" s="683"/>
      <c r="U160" s="683"/>
      <c r="V160" s="683"/>
      <c r="W160" s="683"/>
      <c r="X160" s="683"/>
      <c r="Y160" s="683"/>
      <c r="Z160" s="683"/>
    </row>
    <row r="161" spans="1:26" ht="15.75" hidden="1" customHeight="1">
      <c r="A161" s="683"/>
      <c r="B161" s="66"/>
      <c r="C161" s="707"/>
      <c r="D161" s="66"/>
      <c r="E161" s="66"/>
      <c r="F161" s="66"/>
      <c r="G161" s="66"/>
      <c r="H161" s="66"/>
      <c r="I161" s="683"/>
      <c r="J161" s="685"/>
      <c r="K161" s="685"/>
      <c r="L161" s="683"/>
      <c r="M161" s="683"/>
      <c r="N161" s="685"/>
      <c r="O161" s="685"/>
      <c r="P161" s="683"/>
      <c r="Q161" s="683"/>
      <c r="S161" s="683"/>
      <c r="T161" s="683"/>
      <c r="U161" s="683"/>
      <c r="V161" s="683"/>
      <c r="W161" s="683"/>
      <c r="X161" s="683"/>
      <c r="Y161" s="683"/>
      <c r="Z161" s="683"/>
    </row>
    <row r="162" spans="1:26" ht="15.75" hidden="1" customHeight="1">
      <c r="A162" s="683"/>
      <c r="B162" s="66"/>
      <c r="C162" s="707"/>
      <c r="D162" s="66"/>
      <c r="E162" s="66"/>
      <c r="F162" s="66"/>
      <c r="G162" s="66"/>
      <c r="H162" s="66"/>
      <c r="I162" s="683"/>
      <c r="J162" s="685"/>
      <c r="K162" s="685"/>
      <c r="L162" s="683"/>
      <c r="M162" s="683"/>
      <c r="N162" s="685"/>
      <c r="O162" s="685"/>
      <c r="P162" s="683"/>
      <c r="Q162" s="683"/>
      <c r="S162" s="683"/>
      <c r="T162" s="683"/>
      <c r="U162" s="683"/>
      <c r="V162" s="683"/>
      <c r="W162" s="683"/>
      <c r="X162" s="683"/>
      <c r="Y162" s="683"/>
      <c r="Z162" s="683"/>
    </row>
    <row r="163" spans="1:26" ht="15.75" hidden="1" customHeight="1">
      <c r="A163" s="683"/>
      <c r="B163" s="66"/>
      <c r="C163" s="707"/>
      <c r="D163" s="66"/>
      <c r="E163" s="66"/>
      <c r="F163" s="66"/>
      <c r="G163" s="66"/>
      <c r="H163" s="66"/>
      <c r="I163" s="683"/>
      <c r="J163" s="685"/>
      <c r="K163" s="685"/>
      <c r="L163" s="683"/>
      <c r="M163" s="683"/>
      <c r="N163" s="685"/>
      <c r="O163" s="685"/>
      <c r="P163" s="683"/>
      <c r="Q163" s="683"/>
      <c r="S163" s="683"/>
      <c r="T163" s="683"/>
      <c r="U163" s="683"/>
      <c r="V163" s="683"/>
      <c r="W163" s="683"/>
      <c r="X163" s="683"/>
      <c r="Y163" s="683"/>
      <c r="Z163" s="683"/>
    </row>
    <row r="164" spans="1:26" ht="15.75" hidden="1" customHeight="1">
      <c r="A164" s="683"/>
      <c r="B164" s="66"/>
      <c r="C164" s="707"/>
      <c r="D164" s="66"/>
      <c r="E164" s="66"/>
      <c r="F164" s="66"/>
      <c r="G164" s="66"/>
      <c r="H164" s="66"/>
      <c r="I164" s="683"/>
      <c r="J164" s="685"/>
      <c r="K164" s="685"/>
      <c r="L164" s="683"/>
      <c r="M164" s="683"/>
      <c r="N164" s="685"/>
      <c r="O164" s="685"/>
      <c r="P164" s="683"/>
      <c r="Q164" s="683"/>
      <c r="S164" s="683"/>
      <c r="T164" s="683"/>
      <c r="U164" s="683"/>
      <c r="V164" s="683"/>
      <c r="W164" s="683"/>
      <c r="X164" s="683"/>
      <c r="Y164" s="683"/>
      <c r="Z164" s="683"/>
    </row>
    <row r="165" spans="1:26" ht="15.75" hidden="1" customHeight="1">
      <c r="A165" s="683"/>
      <c r="B165" s="66"/>
      <c r="C165" s="707"/>
      <c r="D165" s="66"/>
      <c r="E165" s="66"/>
      <c r="F165" s="66"/>
      <c r="G165" s="66"/>
      <c r="H165" s="66"/>
      <c r="I165" s="683"/>
      <c r="J165" s="685"/>
      <c r="K165" s="685"/>
      <c r="L165" s="683"/>
      <c r="M165" s="683"/>
      <c r="N165" s="685"/>
      <c r="O165" s="685"/>
      <c r="P165" s="683"/>
      <c r="Q165" s="683"/>
      <c r="S165" s="683"/>
      <c r="T165" s="683"/>
      <c r="U165" s="683"/>
      <c r="V165" s="683"/>
      <c r="W165" s="683"/>
      <c r="X165" s="683"/>
      <c r="Y165" s="683"/>
      <c r="Z165" s="683"/>
    </row>
    <row r="166" spans="1:26" ht="15.75" hidden="1" customHeight="1">
      <c r="A166" s="683"/>
      <c r="B166" s="66"/>
      <c r="C166" s="707"/>
      <c r="D166" s="66"/>
      <c r="E166" s="66"/>
      <c r="F166" s="66"/>
      <c r="G166" s="66"/>
      <c r="H166" s="66"/>
      <c r="I166" s="683"/>
      <c r="J166" s="685"/>
      <c r="K166" s="685"/>
      <c r="L166" s="683"/>
      <c r="M166" s="683"/>
      <c r="N166" s="685"/>
      <c r="O166" s="685"/>
      <c r="P166" s="683"/>
      <c r="Q166" s="683"/>
      <c r="S166" s="683"/>
      <c r="T166" s="683"/>
      <c r="U166" s="683"/>
      <c r="V166" s="683"/>
      <c r="W166" s="683"/>
      <c r="X166" s="683"/>
      <c r="Y166" s="683"/>
      <c r="Z166" s="683"/>
    </row>
    <row r="167" spans="1:26" ht="15.75" hidden="1" customHeight="1">
      <c r="A167" s="683"/>
      <c r="B167" s="66"/>
      <c r="C167" s="707"/>
      <c r="D167" s="66"/>
      <c r="E167" s="66"/>
      <c r="F167" s="66"/>
      <c r="G167" s="66"/>
      <c r="H167" s="66"/>
      <c r="I167" s="683"/>
      <c r="J167" s="685"/>
      <c r="K167" s="685"/>
      <c r="L167" s="683"/>
      <c r="M167" s="683"/>
      <c r="N167" s="685"/>
      <c r="O167" s="685"/>
      <c r="P167" s="683"/>
      <c r="Q167" s="683"/>
      <c r="S167" s="683"/>
      <c r="T167" s="683"/>
      <c r="U167" s="683"/>
      <c r="V167" s="683"/>
      <c r="W167" s="683"/>
      <c r="X167" s="683"/>
      <c r="Y167" s="683"/>
      <c r="Z167" s="683"/>
    </row>
    <row r="168" spans="1:26" ht="15.75" hidden="1" customHeight="1">
      <c r="A168" s="683"/>
      <c r="B168" s="66"/>
      <c r="C168" s="707"/>
      <c r="D168" s="66"/>
      <c r="E168" s="66"/>
      <c r="F168" s="66"/>
      <c r="G168" s="66"/>
      <c r="H168" s="66"/>
      <c r="I168" s="683"/>
      <c r="J168" s="685"/>
      <c r="K168" s="685"/>
      <c r="L168" s="683"/>
      <c r="M168" s="683"/>
      <c r="N168" s="685"/>
      <c r="O168" s="685"/>
      <c r="P168" s="683"/>
      <c r="Q168" s="683"/>
      <c r="S168" s="683"/>
      <c r="T168" s="683"/>
      <c r="U168" s="683"/>
      <c r="V168" s="683"/>
      <c r="W168" s="683"/>
      <c r="X168" s="683"/>
      <c r="Y168" s="683"/>
      <c r="Z168" s="683"/>
    </row>
    <row r="169" spans="1:26" ht="15.75" hidden="1" customHeight="1">
      <c r="A169" s="683"/>
      <c r="B169" s="66"/>
      <c r="C169" s="707"/>
      <c r="D169" s="66"/>
      <c r="E169" s="66"/>
      <c r="F169" s="66"/>
      <c r="G169" s="66"/>
      <c r="H169" s="66"/>
      <c r="I169" s="683"/>
      <c r="J169" s="685"/>
      <c r="K169" s="685"/>
      <c r="L169" s="683"/>
      <c r="M169" s="683"/>
      <c r="N169" s="685"/>
      <c r="O169" s="685"/>
      <c r="P169" s="683"/>
      <c r="Q169" s="683"/>
      <c r="S169" s="683"/>
      <c r="T169" s="683"/>
      <c r="U169" s="683"/>
      <c r="V169" s="683"/>
      <c r="W169" s="683"/>
      <c r="X169" s="683"/>
      <c r="Y169" s="683"/>
      <c r="Z169" s="683"/>
    </row>
    <row r="170" spans="1:26" ht="15.75" hidden="1" customHeight="1">
      <c r="A170" s="683"/>
      <c r="B170" s="66"/>
      <c r="C170" s="707"/>
      <c r="D170" s="66"/>
      <c r="E170" s="66"/>
      <c r="F170" s="66"/>
      <c r="G170" s="66"/>
      <c r="H170" s="66"/>
      <c r="I170" s="683"/>
      <c r="J170" s="685"/>
      <c r="K170" s="685"/>
      <c r="L170" s="683"/>
      <c r="M170" s="683"/>
      <c r="N170" s="685"/>
      <c r="O170" s="685"/>
      <c r="P170" s="683"/>
      <c r="Q170" s="683"/>
      <c r="S170" s="683"/>
      <c r="T170" s="683"/>
      <c r="U170" s="683"/>
      <c r="V170" s="683"/>
      <c r="W170" s="683"/>
      <c r="X170" s="683"/>
      <c r="Y170" s="683"/>
      <c r="Z170" s="683"/>
    </row>
    <row r="171" spans="1:26" ht="15.75" hidden="1" customHeight="1">
      <c r="A171" s="683"/>
      <c r="B171" s="66"/>
      <c r="C171" s="707"/>
      <c r="D171" s="66"/>
      <c r="E171" s="66"/>
      <c r="F171" s="66"/>
      <c r="G171" s="66"/>
      <c r="H171" s="66"/>
      <c r="I171" s="683"/>
      <c r="J171" s="685"/>
      <c r="K171" s="685"/>
      <c r="L171" s="683"/>
      <c r="M171" s="683"/>
      <c r="N171" s="685"/>
      <c r="O171" s="685"/>
      <c r="P171" s="683"/>
      <c r="Q171" s="683"/>
      <c r="S171" s="683"/>
      <c r="T171" s="683"/>
      <c r="U171" s="683"/>
      <c r="V171" s="683"/>
      <c r="W171" s="683"/>
      <c r="X171" s="683"/>
      <c r="Y171" s="683"/>
      <c r="Z171" s="683"/>
    </row>
    <row r="172" spans="1:26" ht="15.75" hidden="1" customHeight="1">
      <c r="A172" s="683"/>
      <c r="B172" s="66"/>
      <c r="C172" s="707"/>
      <c r="D172" s="66"/>
      <c r="E172" s="66"/>
      <c r="F172" s="66"/>
      <c r="G172" s="66"/>
      <c r="H172" s="66"/>
      <c r="I172" s="683"/>
      <c r="J172" s="685"/>
      <c r="K172" s="685"/>
      <c r="L172" s="683"/>
      <c r="M172" s="683"/>
      <c r="N172" s="685"/>
      <c r="O172" s="685"/>
      <c r="P172" s="683"/>
      <c r="Q172" s="683"/>
      <c r="S172" s="683"/>
      <c r="T172" s="683"/>
      <c r="U172" s="683"/>
      <c r="V172" s="683"/>
      <c r="W172" s="683"/>
      <c r="X172" s="683"/>
      <c r="Y172" s="683"/>
      <c r="Z172" s="683"/>
    </row>
    <row r="173" spans="1:26" ht="15.75" hidden="1" customHeight="1">
      <c r="A173" s="683"/>
      <c r="B173" s="66"/>
      <c r="C173" s="707"/>
      <c r="D173" s="66"/>
      <c r="E173" s="66"/>
      <c r="F173" s="66"/>
      <c r="G173" s="66"/>
      <c r="H173" s="66"/>
      <c r="I173" s="683"/>
      <c r="J173" s="685"/>
      <c r="K173" s="685"/>
      <c r="L173" s="683"/>
      <c r="M173" s="683"/>
      <c r="N173" s="685"/>
      <c r="O173" s="685"/>
      <c r="P173" s="683"/>
      <c r="Q173" s="683"/>
      <c r="S173" s="683"/>
      <c r="T173" s="683"/>
      <c r="U173" s="683"/>
      <c r="V173" s="683"/>
      <c r="W173" s="683"/>
      <c r="X173" s="683"/>
      <c r="Y173" s="683"/>
      <c r="Z173" s="683"/>
    </row>
    <row r="174" spans="1:26" ht="15.75" hidden="1" customHeight="1">
      <c r="A174" s="683"/>
      <c r="B174" s="66"/>
      <c r="C174" s="707"/>
      <c r="D174" s="66"/>
      <c r="E174" s="66"/>
      <c r="F174" s="66"/>
      <c r="G174" s="66"/>
      <c r="H174" s="66"/>
      <c r="I174" s="683"/>
      <c r="J174" s="685"/>
      <c r="K174" s="685"/>
      <c r="L174" s="683"/>
      <c r="M174" s="683"/>
      <c r="N174" s="685"/>
      <c r="O174" s="685"/>
      <c r="P174" s="683"/>
      <c r="Q174" s="683"/>
      <c r="S174" s="683"/>
      <c r="T174" s="683"/>
      <c r="U174" s="683"/>
      <c r="V174" s="683"/>
      <c r="W174" s="683"/>
      <c r="X174" s="683"/>
      <c r="Y174" s="683"/>
      <c r="Z174" s="683"/>
    </row>
    <row r="175" spans="1:26" ht="15.75" hidden="1" customHeight="1">
      <c r="A175" s="683"/>
      <c r="B175" s="66"/>
      <c r="C175" s="707"/>
      <c r="D175" s="66"/>
      <c r="E175" s="66"/>
      <c r="F175" s="66"/>
      <c r="G175" s="66"/>
      <c r="H175" s="66"/>
      <c r="I175" s="683"/>
      <c r="J175" s="685"/>
      <c r="K175" s="685"/>
      <c r="L175" s="683"/>
      <c r="M175" s="683"/>
      <c r="N175" s="685"/>
      <c r="O175" s="685"/>
      <c r="P175" s="683"/>
      <c r="Q175" s="683"/>
      <c r="S175" s="683"/>
      <c r="T175" s="683"/>
      <c r="U175" s="683"/>
      <c r="V175" s="683"/>
      <c r="W175" s="683"/>
      <c r="X175" s="683"/>
      <c r="Y175" s="683"/>
      <c r="Z175" s="683"/>
    </row>
    <row r="176" spans="1:26" ht="15.75" hidden="1" customHeight="1">
      <c r="A176" s="683"/>
      <c r="B176" s="66"/>
      <c r="C176" s="707"/>
      <c r="D176" s="66"/>
      <c r="E176" s="66"/>
      <c r="F176" s="66"/>
      <c r="G176" s="66"/>
      <c r="H176" s="66"/>
      <c r="I176" s="683"/>
      <c r="J176" s="685"/>
      <c r="K176" s="685"/>
      <c r="L176" s="683"/>
      <c r="M176" s="683"/>
      <c r="N176" s="685"/>
      <c r="O176" s="685"/>
      <c r="P176" s="683"/>
      <c r="Q176" s="683"/>
      <c r="S176" s="683"/>
      <c r="T176" s="683"/>
      <c r="U176" s="683"/>
      <c r="V176" s="683"/>
      <c r="W176" s="683"/>
      <c r="X176" s="683"/>
      <c r="Y176" s="683"/>
      <c r="Z176" s="683"/>
    </row>
    <row r="177" spans="1:26" ht="15.75" hidden="1" customHeight="1">
      <c r="A177" s="683"/>
      <c r="B177" s="66"/>
      <c r="C177" s="707"/>
      <c r="D177" s="66"/>
      <c r="E177" s="66"/>
      <c r="F177" s="66"/>
      <c r="G177" s="66"/>
      <c r="H177" s="66"/>
      <c r="I177" s="683"/>
      <c r="J177" s="685"/>
      <c r="K177" s="685"/>
      <c r="L177" s="683"/>
      <c r="M177" s="683"/>
      <c r="N177" s="685"/>
      <c r="O177" s="685"/>
      <c r="P177" s="683"/>
      <c r="Q177" s="683"/>
      <c r="S177" s="683"/>
      <c r="T177" s="683"/>
      <c r="U177" s="683"/>
      <c r="V177" s="683"/>
      <c r="W177" s="683"/>
      <c r="X177" s="683"/>
      <c r="Y177" s="683"/>
      <c r="Z177" s="683"/>
    </row>
    <row r="178" spans="1:26" ht="15.75" hidden="1" customHeight="1">
      <c r="A178" s="683"/>
      <c r="B178" s="66"/>
      <c r="C178" s="707"/>
      <c r="D178" s="66"/>
      <c r="E178" s="66"/>
      <c r="F178" s="66"/>
      <c r="G178" s="66"/>
      <c r="H178" s="66"/>
      <c r="I178" s="683"/>
      <c r="J178" s="685"/>
      <c r="K178" s="685"/>
      <c r="L178" s="683"/>
      <c r="M178" s="683"/>
      <c r="N178" s="685"/>
      <c r="O178" s="685"/>
      <c r="P178" s="683"/>
      <c r="Q178" s="683"/>
      <c r="S178" s="683"/>
      <c r="T178" s="683"/>
      <c r="U178" s="683"/>
      <c r="V178" s="683"/>
      <c r="W178" s="683"/>
      <c r="X178" s="683"/>
      <c r="Y178" s="683"/>
      <c r="Z178" s="683"/>
    </row>
    <row r="179" spans="1:26" ht="15.75" hidden="1" customHeight="1">
      <c r="A179" s="683"/>
      <c r="B179" s="66"/>
      <c r="C179" s="707"/>
      <c r="D179" s="66"/>
      <c r="E179" s="66"/>
      <c r="F179" s="66"/>
      <c r="G179" s="66"/>
      <c r="H179" s="66"/>
      <c r="I179" s="683"/>
      <c r="J179" s="685"/>
      <c r="K179" s="685"/>
      <c r="L179" s="683"/>
      <c r="M179" s="683"/>
      <c r="N179" s="685"/>
      <c r="O179" s="685"/>
      <c r="P179" s="683"/>
      <c r="Q179" s="683"/>
      <c r="S179" s="683"/>
      <c r="T179" s="683"/>
      <c r="U179" s="683"/>
      <c r="V179" s="683"/>
      <c r="W179" s="683"/>
      <c r="X179" s="683"/>
      <c r="Y179" s="683"/>
      <c r="Z179" s="683"/>
    </row>
    <row r="180" spans="1:26" ht="15.75" hidden="1" customHeight="1">
      <c r="A180" s="683"/>
      <c r="B180" s="66"/>
      <c r="C180" s="707"/>
      <c r="D180" s="66"/>
      <c r="E180" s="66"/>
      <c r="F180" s="66"/>
      <c r="G180" s="66"/>
      <c r="H180" s="66"/>
      <c r="I180" s="683"/>
      <c r="J180" s="685"/>
      <c r="K180" s="685"/>
      <c r="L180" s="683"/>
      <c r="M180" s="683"/>
      <c r="N180" s="685"/>
      <c r="O180" s="685"/>
      <c r="P180" s="683"/>
      <c r="Q180" s="683"/>
      <c r="S180" s="683"/>
      <c r="T180" s="683"/>
      <c r="U180" s="683"/>
      <c r="V180" s="683"/>
      <c r="W180" s="683"/>
      <c r="X180" s="683"/>
      <c r="Y180" s="683"/>
      <c r="Z180" s="683"/>
    </row>
    <row r="181" spans="1:26" ht="15.75" hidden="1" customHeight="1">
      <c r="A181" s="683"/>
      <c r="B181" s="66"/>
      <c r="C181" s="707"/>
      <c r="D181" s="66"/>
      <c r="E181" s="66"/>
      <c r="F181" s="66"/>
      <c r="G181" s="66"/>
      <c r="H181" s="66"/>
      <c r="I181" s="683"/>
      <c r="J181" s="685"/>
      <c r="K181" s="685"/>
      <c r="L181" s="683"/>
      <c r="M181" s="683"/>
      <c r="N181" s="685"/>
      <c r="O181" s="685"/>
      <c r="P181" s="683"/>
      <c r="Q181" s="683"/>
      <c r="S181" s="683"/>
      <c r="T181" s="683"/>
      <c r="U181" s="683"/>
      <c r="V181" s="683"/>
      <c r="W181" s="683"/>
      <c r="X181" s="683"/>
      <c r="Y181" s="683"/>
      <c r="Z181" s="683"/>
    </row>
    <row r="182" spans="1:26" ht="15.75" hidden="1" customHeight="1">
      <c r="A182" s="683"/>
      <c r="B182" s="66"/>
      <c r="C182" s="707"/>
      <c r="D182" s="66"/>
      <c r="E182" s="66"/>
      <c r="F182" s="66"/>
      <c r="G182" s="66"/>
      <c r="H182" s="66"/>
      <c r="I182" s="683"/>
      <c r="J182" s="685"/>
      <c r="K182" s="685"/>
      <c r="L182" s="683"/>
      <c r="M182" s="683"/>
      <c r="N182" s="685"/>
      <c r="O182" s="685"/>
      <c r="P182" s="683"/>
      <c r="Q182" s="683"/>
      <c r="S182" s="683"/>
      <c r="T182" s="683"/>
      <c r="U182" s="683"/>
      <c r="V182" s="683"/>
      <c r="W182" s="683"/>
      <c r="X182" s="683"/>
      <c r="Y182" s="683"/>
      <c r="Z182" s="683"/>
    </row>
    <row r="183" spans="1:26" ht="15.75" hidden="1" customHeight="1">
      <c r="A183" s="683"/>
      <c r="B183" s="66"/>
      <c r="C183" s="707"/>
      <c r="D183" s="66"/>
      <c r="E183" s="66"/>
      <c r="F183" s="66"/>
      <c r="G183" s="66"/>
      <c r="H183" s="66"/>
      <c r="I183" s="683"/>
      <c r="J183" s="685"/>
      <c r="K183" s="685"/>
      <c r="L183" s="683"/>
      <c r="M183" s="683"/>
      <c r="N183" s="685"/>
      <c r="O183" s="685"/>
      <c r="P183" s="683"/>
      <c r="Q183" s="683"/>
      <c r="S183" s="683"/>
      <c r="T183" s="683"/>
      <c r="U183" s="683"/>
      <c r="V183" s="683"/>
      <c r="W183" s="683"/>
      <c r="X183" s="683"/>
      <c r="Y183" s="683"/>
      <c r="Z183" s="683"/>
    </row>
    <row r="184" spans="1:26" ht="15.75" hidden="1" customHeight="1">
      <c r="A184" s="683"/>
      <c r="B184" s="66"/>
      <c r="C184" s="707"/>
      <c r="D184" s="66"/>
      <c r="E184" s="66"/>
      <c r="F184" s="66"/>
      <c r="G184" s="66"/>
      <c r="H184" s="66"/>
      <c r="I184" s="683"/>
      <c r="J184" s="685"/>
      <c r="K184" s="685"/>
      <c r="L184" s="683"/>
      <c r="M184" s="683"/>
      <c r="N184" s="685"/>
      <c r="O184" s="685"/>
      <c r="P184" s="683"/>
      <c r="Q184" s="683"/>
      <c r="S184" s="683"/>
      <c r="T184" s="683"/>
      <c r="U184" s="683"/>
      <c r="V184" s="683"/>
      <c r="W184" s="683"/>
      <c r="X184" s="683"/>
      <c r="Y184" s="683"/>
      <c r="Z184" s="683"/>
    </row>
    <row r="185" spans="1:26" ht="15.75" hidden="1" customHeight="1">
      <c r="A185" s="683"/>
      <c r="B185" s="66"/>
      <c r="C185" s="707"/>
      <c r="D185" s="66"/>
      <c r="E185" s="66"/>
      <c r="F185" s="66"/>
      <c r="G185" s="66"/>
      <c r="H185" s="66"/>
      <c r="I185" s="683"/>
      <c r="J185" s="685"/>
      <c r="K185" s="685"/>
      <c r="L185" s="683"/>
      <c r="M185" s="683"/>
      <c r="N185" s="685"/>
      <c r="O185" s="685"/>
      <c r="P185" s="683"/>
      <c r="Q185" s="683"/>
      <c r="S185" s="683"/>
      <c r="T185" s="683"/>
      <c r="U185" s="683"/>
      <c r="V185" s="683"/>
      <c r="W185" s="683"/>
      <c r="X185" s="683"/>
      <c r="Y185" s="683"/>
      <c r="Z185" s="683"/>
    </row>
    <row r="186" spans="1:26" ht="15.75" hidden="1" customHeight="1">
      <c r="A186" s="683"/>
      <c r="B186" s="66"/>
      <c r="C186" s="707"/>
      <c r="D186" s="66"/>
      <c r="E186" s="66"/>
      <c r="F186" s="66"/>
      <c r="G186" s="66"/>
      <c r="H186" s="66"/>
      <c r="I186" s="683"/>
      <c r="J186" s="685"/>
      <c r="K186" s="685"/>
      <c r="L186" s="683"/>
      <c r="M186" s="683"/>
      <c r="N186" s="685"/>
      <c r="O186" s="685"/>
      <c r="P186" s="683"/>
      <c r="Q186" s="683"/>
      <c r="S186" s="683"/>
      <c r="T186" s="683"/>
      <c r="U186" s="683"/>
      <c r="V186" s="683"/>
      <c r="W186" s="683"/>
      <c r="X186" s="683"/>
      <c r="Y186" s="683"/>
      <c r="Z186" s="683"/>
    </row>
    <row r="187" spans="1:26" ht="15.75" hidden="1" customHeight="1">
      <c r="A187" s="683"/>
      <c r="B187" s="66"/>
      <c r="C187" s="707"/>
      <c r="D187" s="66"/>
      <c r="E187" s="66"/>
      <c r="F187" s="66"/>
      <c r="G187" s="66"/>
      <c r="H187" s="66"/>
      <c r="I187" s="683"/>
      <c r="J187" s="685"/>
      <c r="K187" s="685"/>
      <c r="L187" s="683"/>
      <c r="M187" s="683"/>
      <c r="N187" s="685"/>
      <c r="O187" s="685"/>
      <c r="P187" s="683"/>
      <c r="Q187" s="683"/>
      <c r="S187" s="683"/>
      <c r="T187" s="683"/>
      <c r="U187" s="683"/>
      <c r="V187" s="683"/>
      <c r="W187" s="683"/>
      <c r="X187" s="683"/>
      <c r="Y187" s="683"/>
      <c r="Z187" s="683"/>
    </row>
    <row r="188" spans="1:26" ht="15.75" hidden="1" customHeight="1">
      <c r="A188" s="683"/>
      <c r="B188" s="66"/>
      <c r="C188" s="707"/>
      <c r="D188" s="66"/>
      <c r="E188" s="66"/>
      <c r="F188" s="66"/>
      <c r="G188" s="66"/>
      <c r="H188" s="66"/>
      <c r="I188" s="683"/>
      <c r="J188" s="685"/>
      <c r="K188" s="685"/>
      <c r="L188" s="683"/>
      <c r="M188" s="683"/>
      <c r="N188" s="685"/>
      <c r="O188" s="685"/>
      <c r="P188" s="683"/>
      <c r="Q188" s="683"/>
      <c r="S188" s="683"/>
      <c r="T188" s="683"/>
      <c r="U188" s="683"/>
      <c r="V188" s="683"/>
      <c r="W188" s="683"/>
      <c r="X188" s="683"/>
      <c r="Y188" s="683"/>
      <c r="Z188" s="683"/>
    </row>
    <row r="189" spans="1:26" ht="15.75" hidden="1" customHeight="1">
      <c r="A189" s="683"/>
      <c r="B189" s="66"/>
      <c r="C189" s="707"/>
      <c r="D189" s="66"/>
      <c r="E189" s="66"/>
      <c r="F189" s="66"/>
      <c r="G189" s="66"/>
      <c r="H189" s="66"/>
      <c r="I189" s="683"/>
      <c r="J189" s="685"/>
      <c r="K189" s="685"/>
      <c r="L189" s="683"/>
      <c r="M189" s="683"/>
      <c r="N189" s="685"/>
      <c r="O189" s="685"/>
      <c r="P189" s="683"/>
      <c r="Q189" s="683"/>
      <c r="S189" s="683"/>
      <c r="T189" s="683"/>
      <c r="U189" s="683"/>
      <c r="V189" s="683"/>
      <c r="W189" s="683"/>
      <c r="X189" s="683"/>
      <c r="Y189" s="683"/>
      <c r="Z189" s="683"/>
    </row>
    <row r="190" spans="1:26" ht="15.75" hidden="1" customHeight="1">
      <c r="A190" s="683"/>
      <c r="B190" s="66"/>
      <c r="C190" s="707"/>
      <c r="D190" s="66"/>
      <c r="E190" s="66"/>
      <c r="F190" s="66"/>
      <c r="G190" s="66"/>
      <c r="H190" s="66"/>
      <c r="I190" s="683"/>
      <c r="J190" s="685"/>
      <c r="K190" s="685"/>
      <c r="L190" s="683"/>
      <c r="M190" s="683"/>
      <c r="N190" s="685"/>
      <c r="O190" s="685"/>
      <c r="P190" s="683"/>
      <c r="Q190" s="683"/>
      <c r="S190" s="683"/>
      <c r="T190" s="683"/>
      <c r="U190" s="683"/>
      <c r="V190" s="683"/>
      <c r="W190" s="683"/>
      <c r="X190" s="683"/>
      <c r="Y190" s="683"/>
      <c r="Z190" s="683"/>
    </row>
    <row r="191" spans="1:26" ht="15.75" hidden="1" customHeight="1">
      <c r="A191" s="683"/>
      <c r="B191" s="66"/>
      <c r="C191" s="707"/>
      <c r="D191" s="66"/>
      <c r="E191" s="66"/>
      <c r="F191" s="66"/>
      <c r="G191" s="66"/>
      <c r="H191" s="66"/>
      <c r="I191" s="683"/>
      <c r="J191" s="685"/>
      <c r="K191" s="685"/>
      <c r="L191" s="683"/>
      <c r="M191" s="683"/>
      <c r="N191" s="685"/>
      <c r="O191" s="685"/>
      <c r="P191" s="683"/>
      <c r="Q191" s="683"/>
      <c r="S191" s="683"/>
      <c r="T191" s="683"/>
      <c r="U191" s="683"/>
      <c r="V191" s="683"/>
      <c r="W191" s="683"/>
      <c r="X191" s="683"/>
      <c r="Y191" s="683"/>
      <c r="Z191" s="683"/>
    </row>
    <row r="192" spans="1:26" ht="15.75" hidden="1" customHeight="1">
      <c r="A192" s="683"/>
      <c r="B192" s="66"/>
      <c r="C192" s="707"/>
      <c r="D192" s="66"/>
      <c r="E192" s="66"/>
      <c r="F192" s="66"/>
      <c r="G192" s="66"/>
      <c r="H192" s="66"/>
      <c r="I192" s="683"/>
      <c r="J192" s="685"/>
      <c r="K192" s="685"/>
      <c r="L192" s="683"/>
      <c r="M192" s="683"/>
      <c r="N192" s="685"/>
      <c r="O192" s="685"/>
      <c r="P192" s="683"/>
      <c r="Q192" s="683"/>
      <c r="S192" s="683"/>
      <c r="T192" s="683"/>
      <c r="U192" s="683"/>
      <c r="V192" s="683"/>
      <c r="W192" s="683"/>
      <c r="X192" s="683"/>
      <c r="Y192" s="683"/>
      <c r="Z192" s="683"/>
    </row>
    <row r="193" spans="1:26" ht="15.75" hidden="1" customHeight="1">
      <c r="A193" s="683"/>
      <c r="B193" s="66"/>
      <c r="C193" s="707"/>
      <c r="D193" s="66"/>
      <c r="E193" s="66"/>
      <c r="F193" s="66"/>
      <c r="G193" s="66"/>
      <c r="H193" s="66"/>
      <c r="I193" s="683"/>
      <c r="J193" s="685"/>
      <c r="K193" s="685"/>
      <c r="L193" s="683"/>
      <c r="M193" s="683"/>
      <c r="N193" s="685"/>
      <c r="O193" s="685"/>
      <c r="P193" s="683"/>
      <c r="Q193" s="683"/>
      <c r="S193" s="683"/>
      <c r="T193" s="683"/>
      <c r="U193" s="683"/>
      <c r="V193" s="683"/>
      <c r="W193" s="683"/>
      <c r="X193" s="683"/>
      <c r="Y193" s="683"/>
      <c r="Z193" s="683"/>
    </row>
    <row r="194" spans="1:26" ht="15.75" hidden="1" customHeight="1">
      <c r="A194" s="683"/>
      <c r="B194" s="66"/>
      <c r="C194" s="707"/>
      <c r="D194" s="66"/>
      <c r="E194" s="66"/>
      <c r="F194" s="66"/>
      <c r="G194" s="66"/>
      <c r="H194" s="66"/>
      <c r="I194" s="683"/>
      <c r="J194" s="685"/>
      <c r="K194" s="685"/>
      <c r="L194" s="683"/>
      <c r="M194" s="683"/>
      <c r="N194" s="685"/>
      <c r="O194" s="685"/>
      <c r="P194" s="683"/>
      <c r="Q194" s="683"/>
      <c r="S194" s="683"/>
      <c r="T194" s="683"/>
      <c r="U194" s="683"/>
      <c r="V194" s="683"/>
      <c r="W194" s="683"/>
      <c r="X194" s="683"/>
      <c r="Y194" s="683"/>
      <c r="Z194" s="683"/>
    </row>
    <row r="195" spans="1:26" ht="15.75" hidden="1" customHeight="1">
      <c r="A195" s="683"/>
      <c r="B195" s="66"/>
      <c r="C195" s="707"/>
      <c r="D195" s="66"/>
      <c r="E195" s="66"/>
      <c r="F195" s="66"/>
      <c r="G195" s="66"/>
      <c r="H195" s="66"/>
      <c r="I195" s="683"/>
      <c r="J195" s="685"/>
      <c r="K195" s="685"/>
      <c r="L195" s="683"/>
      <c r="M195" s="683"/>
      <c r="N195" s="685"/>
      <c r="O195" s="685"/>
      <c r="P195" s="683"/>
      <c r="Q195" s="683"/>
      <c r="S195" s="683"/>
      <c r="T195" s="683"/>
      <c r="U195" s="683"/>
      <c r="V195" s="683"/>
      <c r="W195" s="683"/>
      <c r="X195" s="683"/>
      <c r="Y195" s="683"/>
      <c r="Z195" s="683"/>
    </row>
    <row r="196" spans="1:26" ht="15.75" hidden="1" customHeight="1">
      <c r="A196" s="683"/>
      <c r="B196" s="66"/>
      <c r="C196" s="707"/>
      <c r="D196" s="66"/>
      <c r="E196" s="66"/>
      <c r="F196" s="66"/>
      <c r="G196" s="66"/>
      <c r="H196" s="66"/>
      <c r="I196" s="683"/>
      <c r="J196" s="685"/>
      <c r="K196" s="685"/>
      <c r="L196" s="683"/>
      <c r="M196" s="683"/>
      <c r="N196" s="685"/>
      <c r="O196" s="685"/>
      <c r="P196" s="683"/>
      <c r="Q196" s="683"/>
      <c r="S196" s="683"/>
      <c r="T196" s="683"/>
      <c r="U196" s="683"/>
      <c r="V196" s="683"/>
      <c r="W196" s="683"/>
      <c r="X196" s="683"/>
      <c r="Y196" s="683"/>
      <c r="Z196" s="683"/>
    </row>
    <row r="197" spans="1:26" ht="15.75" hidden="1" customHeight="1">
      <c r="A197" s="683"/>
      <c r="B197" s="66"/>
      <c r="C197" s="707"/>
      <c r="D197" s="66"/>
      <c r="E197" s="66"/>
      <c r="F197" s="66"/>
      <c r="G197" s="66"/>
      <c r="H197" s="66"/>
      <c r="I197" s="683"/>
      <c r="J197" s="685"/>
      <c r="K197" s="685"/>
      <c r="L197" s="683"/>
      <c r="M197" s="683"/>
      <c r="N197" s="685"/>
      <c r="O197" s="685"/>
      <c r="P197" s="683"/>
      <c r="Q197" s="683"/>
      <c r="S197" s="683"/>
      <c r="T197" s="683"/>
      <c r="U197" s="683"/>
      <c r="V197" s="683"/>
      <c r="W197" s="683"/>
      <c r="X197" s="683"/>
      <c r="Y197" s="683"/>
      <c r="Z197" s="683"/>
    </row>
    <row r="198" spans="1:26" ht="15.75" hidden="1" customHeight="1">
      <c r="A198" s="683"/>
      <c r="B198" s="66"/>
      <c r="C198" s="707"/>
      <c r="D198" s="66"/>
      <c r="E198" s="66"/>
      <c r="F198" s="66"/>
      <c r="G198" s="66"/>
      <c r="H198" s="66"/>
      <c r="I198" s="683"/>
      <c r="J198" s="685"/>
      <c r="K198" s="685"/>
      <c r="L198" s="683"/>
      <c r="M198" s="683"/>
      <c r="N198" s="685"/>
      <c r="O198" s="685"/>
      <c r="P198" s="683"/>
      <c r="Q198" s="683"/>
      <c r="S198" s="683"/>
      <c r="T198" s="683"/>
      <c r="U198" s="683"/>
      <c r="V198" s="683"/>
      <c r="W198" s="683"/>
      <c r="X198" s="683"/>
      <c r="Y198" s="683"/>
      <c r="Z198" s="683"/>
    </row>
    <row r="199" spans="1:26" ht="15.75" hidden="1" customHeight="1">
      <c r="A199" s="683"/>
      <c r="B199" s="66"/>
      <c r="C199" s="707"/>
      <c r="D199" s="66"/>
      <c r="E199" s="66"/>
      <c r="F199" s="66"/>
      <c r="G199" s="66"/>
      <c r="H199" s="66"/>
      <c r="I199" s="683"/>
      <c r="J199" s="685"/>
      <c r="K199" s="685"/>
      <c r="L199" s="683"/>
      <c r="M199" s="683"/>
      <c r="N199" s="685"/>
      <c r="O199" s="685"/>
      <c r="P199" s="683"/>
      <c r="Q199" s="683"/>
      <c r="S199" s="683"/>
      <c r="T199" s="683"/>
      <c r="U199" s="683"/>
      <c r="V199" s="683"/>
      <c r="W199" s="683"/>
      <c r="X199" s="683"/>
      <c r="Y199" s="683"/>
      <c r="Z199" s="683"/>
    </row>
    <row r="200" spans="1:26" ht="15.75" hidden="1" customHeight="1">
      <c r="A200" s="683"/>
      <c r="B200" s="66"/>
      <c r="C200" s="707"/>
      <c r="D200" s="66"/>
      <c r="E200" s="66"/>
      <c r="F200" s="66"/>
      <c r="G200" s="66"/>
      <c r="H200" s="66"/>
      <c r="I200" s="683"/>
      <c r="J200" s="685"/>
      <c r="K200" s="685"/>
      <c r="L200" s="683"/>
      <c r="M200" s="683"/>
      <c r="N200" s="685"/>
      <c r="O200" s="685"/>
      <c r="P200" s="683"/>
      <c r="Q200" s="683"/>
      <c r="S200" s="683"/>
      <c r="T200" s="683"/>
      <c r="U200" s="683"/>
      <c r="V200" s="683"/>
      <c r="W200" s="683"/>
      <c r="X200" s="683"/>
      <c r="Y200" s="683"/>
      <c r="Z200" s="683"/>
    </row>
    <row r="201" spans="1:26" ht="15.75" hidden="1" customHeight="1">
      <c r="A201" s="683"/>
      <c r="B201" s="66"/>
      <c r="C201" s="707"/>
      <c r="D201" s="66"/>
      <c r="E201" s="66"/>
      <c r="F201" s="66"/>
      <c r="G201" s="66"/>
      <c r="H201" s="66"/>
      <c r="I201" s="683"/>
      <c r="J201" s="685"/>
      <c r="K201" s="685"/>
      <c r="L201" s="683"/>
      <c r="M201" s="683"/>
      <c r="N201" s="685"/>
      <c r="O201" s="685"/>
      <c r="P201" s="683"/>
      <c r="Q201" s="683"/>
      <c r="S201" s="683"/>
      <c r="T201" s="683"/>
      <c r="U201" s="683"/>
      <c r="V201" s="683"/>
      <c r="W201" s="683"/>
      <c r="X201" s="683"/>
      <c r="Y201" s="683"/>
      <c r="Z201" s="683"/>
    </row>
    <row r="202" spans="1:26" ht="15.75" hidden="1" customHeight="1">
      <c r="A202" s="683"/>
      <c r="B202" s="66"/>
      <c r="C202" s="707"/>
      <c r="D202" s="66"/>
      <c r="E202" s="66"/>
      <c r="F202" s="66"/>
      <c r="G202" s="66"/>
      <c r="H202" s="66"/>
      <c r="I202" s="683"/>
      <c r="J202" s="685"/>
      <c r="K202" s="685"/>
      <c r="L202" s="683"/>
      <c r="M202" s="683"/>
      <c r="N202" s="685"/>
      <c r="O202" s="685"/>
      <c r="P202" s="683"/>
      <c r="Q202" s="683"/>
      <c r="S202" s="683"/>
      <c r="T202" s="683"/>
      <c r="U202" s="683"/>
      <c r="V202" s="683"/>
      <c r="W202" s="683"/>
      <c r="X202" s="683"/>
      <c r="Y202" s="683"/>
      <c r="Z202" s="683"/>
    </row>
    <row r="203" spans="1:26" ht="15.75" hidden="1" customHeight="1">
      <c r="A203" s="683"/>
      <c r="B203" s="66"/>
      <c r="C203" s="707"/>
      <c r="D203" s="66"/>
      <c r="E203" s="66"/>
      <c r="F203" s="66"/>
      <c r="G203" s="66"/>
      <c r="H203" s="66"/>
      <c r="I203" s="683"/>
      <c r="J203" s="685"/>
      <c r="K203" s="685"/>
      <c r="L203" s="683"/>
      <c r="M203" s="683"/>
      <c r="N203" s="685"/>
      <c r="O203" s="685"/>
      <c r="P203" s="683"/>
      <c r="Q203" s="683"/>
      <c r="S203" s="683"/>
      <c r="T203" s="683"/>
      <c r="U203" s="683"/>
      <c r="V203" s="683"/>
      <c r="W203" s="683"/>
      <c r="X203" s="683"/>
      <c r="Y203" s="683"/>
      <c r="Z203" s="683"/>
    </row>
    <row r="204" spans="1:26" ht="15.75" hidden="1" customHeight="1">
      <c r="A204" s="683"/>
      <c r="B204" s="66"/>
      <c r="C204" s="707"/>
      <c r="D204" s="66"/>
      <c r="E204" s="66"/>
      <c r="F204" s="66"/>
      <c r="G204" s="66"/>
      <c r="H204" s="66"/>
      <c r="I204" s="683"/>
      <c r="J204" s="685"/>
      <c r="K204" s="685"/>
      <c r="L204" s="683"/>
      <c r="M204" s="683"/>
      <c r="N204" s="685"/>
      <c r="O204" s="685"/>
      <c r="P204" s="683"/>
      <c r="Q204" s="683"/>
      <c r="S204" s="683"/>
      <c r="T204" s="683"/>
      <c r="U204" s="683"/>
      <c r="V204" s="683"/>
      <c r="W204" s="683"/>
      <c r="X204" s="683"/>
      <c r="Y204" s="683"/>
      <c r="Z204" s="683"/>
    </row>
    <row r="205" spans="1:26" ht="15.75" hidden="1" customHeight="1">
      <c r="A205" s="683"/>
      <c r="B205" s="66"/>
      <c r="C205" s="707"/>
      <c r="D205" s="66"/>
      <c r="E205" s="66"/>
      <c r="F205" s="66"/>
      <c r="G205" s="66"/>
      <c r="H205" s="66"/>
      <c r="I205" s="683"/>
      <c r="J205" s="685"/>
      <c r="K205" s="685"/>
      <c r="L205" s="683"/>
      <c r="M205" s="683"/>
      <c r="N205" s="685"/>
      <c r="O205" s="685"/>
      <c r="P205" s="683"/>
      <c r="Q205" s="683"/>
      <c r="S205" s="683"/>
      <c r="T205" s="683"/>
      <c r="U205" s="683"/>
      <c r="V205" s="683"/>
      <c r="W205" s="683"/>
      <c r="X205" s="683"/>
      <c r="Y205" s="683"/>
      <c r="Z205" s="683"/>
    </row>
    <row r="206" spans="1:26" ht="15.75" hidden="1" customHeight="1">
      <c r="A206" s="683"/>
      <c r="B206" s="66"/>
      <c r="C206" s="707"/>
      <c r="D206" s="66"/>
      <c r="E206" s="66"/>
      <c r="F206" s="66"/>
      <c r="G206" s="66"/>
      <c r="H206" s="66"/>
      <c r="I206" s="683"/>
      <c r="J206" s="685"/>
      <c r="K206" s="685"/>
      <c r="L206" s="683"/>
      <c r="M206" s="683"/>
      <c r="N206" s="685"/>
      <c r="O206" s="685"/>
      <c r="P206" s="683"/>
      <c r="Q206" s="683"/>
      <c r="S206" s="683"/>
      <c r="T206" s="683"/>
      <c r="U206" s="683"/>
      <c r="V206" s="683"/>
      <c r="W206" s="683"/>
      <c r="X206" s="683"/>
      <c r="Y206" s="683"/>
      <c r="Z206" s="683"/>
    </row>
    <row r="207" spans="1:26" ht="15.75" hidden="1" customHeight="1">
      <c r="A207" s="683"/>
      <c r="B207" s="66"/>
      <c r="C207" s="707"/>
      <c r="D207" s="66"/>
      <c r="E207" s="66"/>
      <c r="F207" s="66"/>
      <c r="G207" s="66"/>
      <c r="H207" s="66"/>
      <c r="I207" s="683"/>
      <c r="J207" s="685"/>
      <c r="K207" s="685"/>
      <c r="L207" s="683"/>
      <c r="M207" s="683"/>
      <c r="N207" s="685"/>
      <c r="O207" s="685"/>
      <c r="P207" s="683"/>
      <c r="Q207" s="683"/>
      <c r="S207" s="683"/>
      <c r="T207" s="683"/>
      <c r="U207" s="683"/>
      <c r="V207" s="683"/>
      <c r="W207" s="683"/>
      <c r="X207" s="683"/>
      <c r="Y207" s="683"/>
      <c r="Z207" s="683"/>
    </row>
    <row r="208" spans="1:26" ht="15.75" hidden="1" customHeight="1">
      <c r="A208" s="683"/>
      <c r="B208" s="66"/>
      <c r="C208" s="707"/>
      <c r="D208" s="66"/>
      <c r="E208" s="66"/>
      <c r="F208" s="66"/>
      <c r="G208" s="66"/>
      <c r="H208" s="66"/>
      <c r="I208" s="683"/>
      <c r="J208" s="685"/>
      <c r="K208" s="685"/>
      <c r="L208" s="683"/>
      <c r="M208" s="683"/>
      <c r="N208" s="685"/>
      <c r="O208" s="685"/>
      <c r="P208" s="683"/>
      <c r="Q208" s="683"/>
      <c r="S208" s="683"/>
      <c r="T208" s="683"/>
      <c r="U208" s="683"/>
      <c r="V208" s="683"/>
      <c r="W208" s="683"/>
      <c r="X208" s="683"/>
      <c r="Y208" s="683"/>
      <c r="Z208" s="683"/>
    </row>
    <row r="209" spans="1:26" ht="15.75" hidden="1" customHeight="1">
      <c r="A209" s="683"/>
      <c r="B209" s="66"/>
      <c r="C209" s="707"/>
      <c r="D209" s="66"/>
      <c r="E209" s="66"/>
      <c r="F209" s="66"/>
      <c r="G209" s="66"/>
      <c r="H209" s="66"/>
      <c r="I209" s="683"/>
      <c r="J209" s="685"/>
      <c r="K209" s="685"/>
      <c r="L209" s="683"/>
      <c r="M209" s="683"/>
      <c r="N209" s="685"/>
      <c r="O209" s="685"/>
      <c r="P209" s="683"/>
      <c r="Q209" s="683"/>
      <c r="S209" s="683"/>
      <c r="T209" s="683"/>
      <c r="U209" s="683"/>
      <c r="V209" s="683"/>
      <c r="W209" s="683"/>
      <c r="X209" s="683"/>
      <c r="Y209" s="683"/>
      <c r="Z209" s="683"/>
    </row>
    <row r="210" spans="1:26" ht="15.75" hidden="1" customHeight="1">
      <c r="A210" s="683"/>
      <c r="B210" s="66"/>
      <c r="C210" s="707"/>
      <c r="D210" s="66"/>
      <c r="E210" s="66"/>
      <c r="F210" s="66"/>
      <c r="G210" s="66"/>
      <c r="H210" s="66"/>
      <c r="I210" s="683"/>
      <c r="J210" s="685"/>
      <c r="K210" s="685"/>
      <c r="L210" s="683"/>
      <c r="M210" s="683"/>
      <c r="N210" s="685"/>
      <c r="O210" s="685"/>
      <c r="P210" s="683"/>
      <c r="Q210" s="683"/>
      <c r="S210" s="683"/>
      <c r="T210" s="683"/>
      <c r="U210" s="683"/>
      <c r="V210" s="683"/>
      <c r="W210" s="683"/>
      <c r="X210" s="683"/>
      <c r="Y210" s="683"/>
      <c r="Z210" s="683"/>
    </row>
    <row r="211" spans="1:26" ht="15.75" hidden="1" customHeight="1">
      <c r="A211" s="683"/>
      <c r="B211" s="66"/>
      <c r="C211" s="707"/>
      <c r="D211" s="66"/>
      <c r="E211" s="66"/>
      <c r="F211" s="66"/>
      <c r="G211" s="66"/>
      <c r="H211" s="66"/>
      <c r="I211" s="683"/>
      <c r="J211" s="685"/>
      <c r="K211" s="685"/>
      <c r="L211" s="683"/>
      <c r="M211" s="683"/>
      <c r="N211" s="685"/>
      <c r="O211" s="685"/>
      <c r="P211" s="683"/>
      <c r="Q211" s="683"/>
      <c r="S211" s="683"/>
      <c r="T211" s="683"/>
      <c r="U211" s="683"/>
      <c r="V211" s="683"/>
      <c r="W211" s="683"/>
      <c r="X211" s="683"/>
      <c r="Y211" s="683"/>
      <c r="Z211" s="683"/>
    </row>
    <row r="212" spans="1:26" ht="15.75" hidden="1" customHeight="1">
      <c r="A212" s="683"/>
      <c r="B212" s="66"/>
      <c r="C212" s="707"/>
      <c r="D212" s="66"/>
      <c r="E212" s="66"/>
      <c r="F212" s="66"/>
      <c r="G212" s="66"/>
      <c r="H212" s="66"/>
      <c r="I212" s="683"/>
      <c r="J212" s="685"/>
      <c r="K212" s="685"/>
      <c r="L212" s="683"/>
      <c r="M212" s="683"/>
      <c r="N212" s="685"/>
      <c r="O212" s="685"/>
      <c r="P212" s="683"/>
      <c r="Q212" s="683"/>
      <c r="S212" s="683"/>
      <c r="T212" s="683"/>
      <c r="U212" s="683"/>
      <c r="V212" s="683"/>
      <c r="W212" s="683"/>
      <c r="X212" s="683"/>
      <c r="Y212" s="683"/>
      <c r="Z212" s="683"/>
    </row>
    <row r="213" spans="1:26" ht="15.75" hidden="1" customHeight="1">
      <c r="A213" s="683"/>
      <c r="B213" s="66"/>
      <c r="C213" s="707"/>
      <c r="D213" s="66"/>
      <c r="E213" s="66"/>
      <c r="F213" s="66"/>
      <c r="G213" s="66"/>
      <c r="H213" s="66"/>
      <c r="I213" s="683"/>
      <c r="J213" s="685"/>
      <c r="K213" s="685"/>
      <c r="L213" s="683"/>
      <c r="M213" s="683"/>
      <c r="N213" s="685"/>
      <c r="O213" s="685"/>
      <c r="P213" s="683"/>
      <c r="Q213" s="683"/>
      <c r="S213" s="683"/>
      <c r="T213" s="683"/>
      <c r="U213" s="683"/>
      <c r="V213" s="683"/>
      <c r="W213" s="683"/>
      <c r="X213" s="683"/>
      <c r="Y213" s="683"/>
      <c r="Z213" s="683"/>
    </row>
    <row r="214" spans="1:26" ht="15.75" hidden="1" customHeight="1">
      <c r="A214" s="683"/>
      <c r="B214" s="66"/>
      <c r="C214" s="707"/>
      <c r="D214" s="66"/>
      <c r="E214" s="66"/>
      <c r="F214" s="66"/>
      <c r="G214" s="66"/>
      <c r="H214" s="66"/>
      <c r="I214" s="683"/>
      <c r="J214" s="685"/>
      <c r="K214" s="685"/>
      <c r="L214" s="683"/>
      <c r="M214" s="683"/>
      <c r="N214" s="685"/>
      <c r="O214" s="685"/>
      <c r="P214" s="683"/>
      <c r="Q214" s="683"/>
      <c r="S214" s="683"/>
      <c r="T214" s="683"/>
      <c r="U214" s="683"/>
      <c r="V214" s="683"/>
      <c r="W214" s="683"/>
      <c r="X214" s="683"/>
      <c r="Y214" s="683"/>
      <c r="Z214" s="683"/>
    </row>
    <row r="215" spans="1:26" ht="15.75" hidden="1" customHeight="1">
      <c r="A215" s="683"/>
      <c r="B215" s="66"/>
      <c r="C215" s="707"/>
      <c r="D215" s="66"/>
      <c r="E215" s="66"/>
      <c r="F215" s="66"/>
      <c r="G215" s="66"/>
      <c r="H215" s="66"/>
      <c r="I215" s="683"/>
      <c r="J215" s="685"/>
      <c r="K215" s="685"/>
      <c r="L215" s="683"/>
      <c r="M215" s="683"/>
      <c r="N215" s="685"/>
      <c r="O215" s="685"/>
      <c r="P215" s="683"/>
      <c r="Q215" s="683"/>
      <c r="S215" s="683"/>
      <c r="T215" s="683"/>
      <c r="U215" s="683"/>
      <c r="V215" s="683"/>
      <c r="W215" s="683"/>
      <c r="X215" s="683"/>
      <c r="Y215" s="683"/>
      <c r="Z215" s="683"/>
    </row>
    <row r="216" spans="1:26" ht="15.75" hidden="1" customHeight="1">
      <c r="A216" s="683"/>
      <c r="B216" s="66"/>
      <c r="C216" s="707"/>
      <c r="D216" s="66"/>
      <c r="E216" s="66"/>
      <c r="F216" s="66"/>
      <c r="G216" s="66"/>
      <c r="H216" s="66"/>
      <c r="I216" s="683"/>
      <c r="J216" s="685"/>
      <c r="K216" s="685"/>
      <c r="L216" s="683"/>
      <c r="M216" s="683"/>
      <c r="N216" s="685"/>
      <c r="O216" s="685"/>
      <c r="P216" s="683"/>
      <c r="Q216" s="683"/>
      <c r="S216" s="683"/>
      <c r="T216" s="683"/>
      <c r="U216" s="683"/>
      <c r="V216" s="683"/>
      <c r="W216" s="683"/>
      <c r="X216" s="683"/>
      <c r="Y216" s="683"/>
      <c r="Z216" s="683"/>
    </row>
    <row r="217" spans="1:26" ht="15.75" hidden="1" customHeight="1">
      <c r="A217" s="683"/>
      <c r="B217" s="66"/>
      <c r="C217" s="707"/>
      <c r="D217" s="66"/>
      <c r="E217" s="66"/>
      <c r="F217" s="66"/>
      <c r="G217" s="66"/>
      <c r="H217" s="66"/>
      <c r="I217" s="683"/>
      <c r="J217" s="685"/>
      <c r="K217" s="685"/>
      <c r="L217" s="683"/>
      <c r="M217" s="683"/>
      <c r="N217" s="685"/>
      <c r="O217" s="685"/>
      <c r="P217" s="683"/>
      <c r="Q217" s="683"/>
      <c r="S217" s="683"/>
      <c r="T217" s="683"/>
      <c r="U217" s="683"/>
      <c r="V217" s="683"/>
      <c r="W217" s="683"/>
      <c r="X217" s="683"/>
      <c r="Y217" s="683"/>
      <c r="Z217" s="683"/>
    </row>
    <row r="218" spans="1:26" ht="15.75" hidden="1" customHeight="1">
      <c r="A218" s="683"/>
      <c r="B218" s="66"/>
      <c r="C218" s="707"/>
      <c r="D218" s="66"/>
      <c r="E218" s="66"/>
      <c r="F218" s="66"/>
      <c r="G218" s="66"/>
      <c r="H218" s="66"/>
      <c r="I218" s="683"/>
      <c r="J218" s="685"/>
      <c r="K218" s="685"/>
      <c r="L218" s="683"/>
      <c r="M218" s="683"/>
      <c r="N218" s="685"/>
      <c r="O218" s="685"/>
      <c r="P218" s="683"/>
      <c r="Q218" s="683"/>
      <c r="S218" s="683"/>
      <c r="T218" s="683"/>
      <c r="U218" s="683"/>
      <c r="V218" s="683"/>
      <c r="W218" s="683"/>
      <c r="X218" s="683"/>
      <c r="Y218" s="683"/>
      <c r="Z218" s="683"/>
    </row>
    <row r="219" spans="1:26" ht="15.75" hidden="1" customHeight="1">
      <c r="A219" s="683"/>
      <c r="B219" s="66"/>
      <c r="C219" s="707"/>
      <c r="D219" s="66"/>
      <c r="E219" s="66"/>
      <c r="F219" s="66"/>
      <c r="G219" s="66"/>
      <c r="H219" s="66"/>
      <c r="I219" s="683"/>
      <c r="J219" s="685"/>
      <c r="K219" s="685"/>
      <c r="L219" s="683"/>
      <c r="M219" s="683"/>
      <c r="N219" s="685"/>
      <c r="O219" s="685"/>
      <c r="P219" s="683"/>
      <c r="Q219" s="683"/>
      <c r="S219" s="683"/>
      <c r="T219" s="683"/>
      <c r="U219" s="683"/>
      <c r="V219" s="683"/>
      <c r="W219" s="683"/>
      <c r="X219" s="683"/>
      <c r="Y219" s="683"/>
      <c r="Z219" s="683"/>
    </row>
    <row r="220" spans="1:26" ht="15.75" hidden="1" customHeight="1">
      <c r="A220" s="683"/>
      <c r="B220" s="66"/>
      <c r="C220" s="707"/>
      <c r="D220" s="66"/>
      <c r="E220" s="66"/>
      <c r="F220" s="66"/>
      <c r="G220" s="66"/>
      <c r="H220" s="66"/>
      <c r="I220" s="683"/>
      <c r="J220" s="685"/>
      <c r="K220" s="685"/>
      <c r="L220" s="683"/>
      <c r="M220" s="683"/>
      <c r="N220" s="685"/>
      <c r="O220" s="685"/>
      <c r="P220" s="683"/>
      <c r="Q220" s="683"/>
      <c r="S220" s="683"/>
      <c r="T220" s="683"/>
      <c r="U220" s="683"/>
      <c r="V220" s="683"/>
      <c r="W220" s="683"/>
      <c r="X220" s="683"/>
      <c r="Y220" s="683"/>
      <c r="Z220" s="683"/>
    </row>
    <row r="221" spans="1:26" ht="15.75" hidden="1" customHeight="1">
      <c r="A221" s="683"/>
      <c r="B221" s="66"/>
      <c r="C221" s="707"/>
      <c r="D221" s="66"/>
      <c r="E221" s="66"/>
      <c r="F221" s="66"/>
      <c r="G221" s="66"/>
      <c r="H221" s="66"/>
      <c r="I221" s="683"/>
      <c r="J221" s="685"/>
      <c r="K221" s="685"/>
      <c r="L221" s="683"/>
      <c r="M221" s="683"/>
      <c r="N221" s="685"/>
      <c r="O221" s="685"/>
      <c r="P221" s="683"/>
      <c r="Q221" s="683"/>
      <c r="S221" s="683"/>
      <c r="T221" s="683"/>
      <c r="U221" s="683"/>
      <c r="V221" s="683"/>
      <c r="W221" s="683"/>
      <c r="X221" s="683"/>
      <c r="Y221" s="683"/>
      <c r="Z221" s="683"/>
    </row>
    <row r="222" spans="1:26" ht="15.75" hidden="1" customHeight="1">
      <c r="A222" s="683"/>
      <c r="B222" s="66"/>
      <c r="C222" s="707"/>
      <c r="D222" s="66"/>
      <c r="E222" s="66"/>
      <c r="F222" s="66"/>
      <c r="G222" s="66"/>
      <c r="H222" s="66"/>
      <c r="I222" s="683"/>
      <c r="J222" s="685"/>
      <c r="K222" s="685"/>
      <c r="L222" s="683"/>
      <c r="M222" s="683"/>
      <c r="N222" s="685"/>
      <c r="O222" s="685"/>
      <c r="P222" s="683"/>
      <c r="Q222" s="683"/>
      <c r="S222" s="683"/>
      <c r="T222" s="683"/>
      <c r="U222" s="683"/>
      <c r="V222" s="683"/>
      <c r="W222" s="683"/>
      <c r="X222" s="683"/>
      <c r="Y222" s="683"/>
      <c r="Z222" s="683"/>
    </row>
    <row r="223" spans="1:26" ht="15.75" hidden="1" customHeight="1">
      <c r="A223" s="683"/>
      <c r="B223" s="66"/>
      <c r="C223" s="707"/>
      <c r="D223" s="66"/>
      <c r="E223" s="66"/>
      <c r="F223" s="66"/>
      <c r="G223" s="66"/>
      <c r="H223" s="66"/>
      <c r="I223" s="683"/>
      <c r="J223" s="685"/>
      <c r="K223" s="685"/>
      <c r="L223" s="683"/>
      <c r="M223" s="683"/>
      <c r="N223" s="685"/>
      <c r="O223" s="685"/>
      <c r="P223" s="683"/>
      <c r="Q223" s="683"/>
      <c r="S223" s="683"/>
      <c r="T223" s="683"/>
      <c r="U223" s="683"/>
      <c r="V223" s="683"/>
      <c r="W223" s="683"/>
      <c r="X223" s="683"/>
      <c r="Y223" s="683"/>
      <c r="Z223" s="683"/>
    </row>
    <row r="224" spans="1:26" ht="15.75" hidden="1" customHeight="1">
      <c r="A224" s="683"/>
      <c r="B224" s="66"/>
      <c r="C224" s="707"/>
      <c r="D224" s="66"/>
      <c r="E224" s="66"/>
      <c r="F224" s="66"/>
      <c r="G224" s="66"/>
      <c r="H224" s="66"/>
      <c r="I224" s="683"/>
      <c r="J224" s="685"/>
      <c r="K224" s="685"/>
      <c r="L224" s="683"/>
      <c r="M224" s="683"/>
      <c r="N224" s="685"/>
      <c r="O224" s="685"/>
      <c r="P224" s="683"/>
      <c r="Q224" s="683"/>
      <c r="S224" s="683"/>
      <c r="T224" s="683"/>
      <c r="U224" s="683"/>
      <c r="V224" s="683"/>
      <c r="W224" s="683"/>
      <c r="X224" s="683"/>
      <c r="Y224" s="683"/>
      <c r="Z224" s="683"/>
    </row>
    <row r="225" spans="1:26" ht="15.75" hidden="1" customHeight="1">
      <c r="A225" s="683"/>
      <c r="B225" s="66"/>
      <c r="C225" s="707"/>
      <c r="D225" s="66"/>
      <c r="E225" s="66"/>
      <c r="F225" s="66"/>
      <c r="G225" s="66"/>
      <c r="H225" s="66"/>
      <c r="I225" s="683"/>
      <c r="J225" s="685"/>
      <c r="K225" s="685"/>
      <c r="L225" s="683"/>
      <c r="M225" s="683"/>
      <c r="N225" s="685"/>
      <c r="O225" s="685"/>
      <c r="P225" s="683"/>
      <c r="Q225" s="683"/>
      <c r="S225" s="683"/>
      <c r="T225" s="683"/>
      <c r="U225" s="683"/>
      <c r="V225" s="683"/>
      <c r="W225" s="683"/>
      <c r="X225" s="683"/>
      <c r="Y225" s="683"/>
      <c r="Z225" s="683"/>
    </row>
    <row r="226" spans="1:26" ht="15.75" hidden="1" customHeight="1">
      <c r="A226" s="683"/>
      <c r="B226" s="66"/>
      <c r="C226" s="707"/>
      <c r="D226" s="66"/>
      <c r="E226" s="66"/>
      <c r="F226" s="66"/>
      <c r="G226" s="66"/>
      <c r="H226" s="66"/>
      <c r="I226" s="683"/>
      <c r="J226" s="685"/>
      <c r="K226" s="685"/>
      <c r="L226" s="683"/>
      <c r="M226" s="683"/>
      <c r="N226" s="685"/>
      <c r="O226" s="685"/>
      <c r="P226" s="683"/>
      <c r="Q226" s="683"/>
      <c r="S226" s="683"/>
      <c r="T226" s="683"/>
      <c r="U226" s="683"/>
      <c r="V226" s="683"/>
      <c r="W226" s="683"/>
      <c r="X226" s="683"/>
      <c r="Y226" s="683"/>
      <c r="Z226" s="683"/>
    </row>
    <row r="227" spans="1:26" ht="15.75" hidden="1" customHeight="1">
      <c r="A227" s="683"/>
      <c r="B227" s="66"/>
      <c r="C227" s="707"/>
      <c r="D227" s="66"/>
      <c r="E227" s="66"/>
      <c r="F227" s="66"/>
      <c r="G227" s="66"/>
      <c r="H227" s="66"/>
      <c r="I227" s="683"/>
      <c r="J227" s="685"/>
      <c r="K227" s="685"/>
      <c r="L227" s="683"/>
      <c r="M227" s="683"/>
      <c r="N227" s="685"/>
      <c r="O227" s="685"/>
      <c r="P227" s="683"/>
      <c r="Q227" s="683"/>
      <c r="S227" s="683"/>
      <c r="T227" s="683"/>
      <c r="U227" s="683"/>
      <c r="V227" s="683"/>
      <c r="W227" s="683"/>
      <c r="X227" s="683"/>
      <c r="Y227" s="683"/>
      <c r="Z227" s="683"/>
    </row>
    <row r="228" spans="1:26" ht="15.75" hidden="1" customHeight="1">
      <c r="A228" s="683"/>
      <c r="B228" s="66"/>
      <c r="C228" s="707"/>
      <c r="D228" s="66"/>
      <c r="E228" s="66"/>
      <c r="F228" s="66"/>
      <c r="G228" s="66"/>
      <c r="H228" s="66"/>
      <c r="I228" s="683"/>
      <c r="J228" s="685"/>
      <c r="K228" s="685"/>
      <c r="L228" s="683"/>
      <c r="M228" s="683"/>
      <c r="N228" s="685"/>
      <c r="O228" s="685"/>
      <c r="P228" s="683"/>
      <c r="Q228" s="683"/>
      <c r="S228" s="683"/>
      <c r="T228" s="683"/>
      <c r="U228" s="683"/>
      <c r="V228" s="683"/>
      <c r="W228" s="683"/>
      <c r="X228" s="683"/>
      <c r="Y228" s="683"/>
      <c r="Z228" s="683"/>
    </row>
    <row r="229" spans="1:26" ht="15.75" hidden="1" customHeight="1">
      <c r="A229" s="683"/>
      <c r="B229" s="66"/>
      <c r="C229" s="707"/>
      <c r="D229" s="66"/>
      <c r="E229" s="66"/>
      <c r="F229" s="66"/>
      <c r="G229" s="66"/>
      <c r="H229" s="66"/>
      <c r="I229" s="683"/>
      <c r="J229" s="685"/>
      <c r="K229" s="685"/>
      <c r="L229" s="683"/>
      <c r="M229" s="683"/>
      <c r="N229" s="685"/>
      <c r="O229" s="685"/>
      <c r="P229" s="683"/>
      <c r="Q229" s="683"/>
      <c r="S229" s="683"/>
      <c r="T229" s="683"/>
      <c r="U229" s="683"/>
      <c r="V229" s="683"/>
      <c r="W229" s="683"/>
      <c r="X229" s="683"/>
      <c r="Y229" s="683"/>
      <c r="Z229" s="683"/>
    </row>
    <row r="230" spans="1:26" ht="15.75" hidden="1" customHeight="1">
      <c r="A230" s="683"/>
      <c r="B230" s="66"/>
      <c r="C230" s="707"/>
      <c r="D230" s="66"/>
      <c r="E230" s="66"/>
      <c r="F230" s="66"/>
      <c r="G230" s="66"/>
      <c r="H230" s="66"/>
      <c r="I230" s="683"/>
      <c r="J230" s="685"/>
      <c r="K230" s="685"/>
      <c r="L230" s="683"/>
      <c r="M230" s="683"/>
      <c r="N230" s="685"/>
      <c r="O230" s="685"/>
      <c r="P230" s="683"/>
      <c r="Q230" s="683"/>
      <c r="S230" s="683"/>
      <c r="T230" s="683"/>
      <c r="U230" s="683"/>
      <c r="V230" s="683"/>
      <c r="W230" s="683"/>
      <c r="X230" s="683"/>
      <c r="Y230" s="683"/>
      <c r="Z230" s="683"/>
    </row>
    <row r="231" spans="1:26" ht="15.75" hidden="1" customHeight="1">
      <c r="A231" s="683"/>
      <c r="B231" s="66"/>
      <c r="C231" s="707"/>
      <c r="D231" s="66"/>
      <c r="E231" s="66"/>
      <c r="F231" s="66"/>
      <c r="G231" s="66"/>
      <c r="H231" s="66"/>
      <c r="I231" s="683"/>
      <c r="J231" s="685"/>
      <c r="K231" s="685"/>
      <c r="L231" s="683"/>
      <c r="M231" s="683"/>
      <c r="N231" s="685"/>
      <c r="O231" s="685"/>
      <c r="P231" s="683"/>
      <c r="Q231" s="683"/>
      <c r="S231" s="683"/>
      <c r="T231" s="683"/>
      <c r="U231" s="683"/>
      <c r="V231" s="683"/>
      <c r="W231" s="683"/>
      <c r="X231" s="683"/>
      <c r="Y231" s="683"/>
      <c r="Z231" s="683"/>
    </row>
    <row r="232" spans="1:26" ht="15.75" hidden="1" customHeight="1">
      <c r="A232" s="683"/>
      <c r="B232" s="66"/>
      <c r="C232" s="707"/>
      <c r="D232" s="66"/>
      <c r="E232" s="66"/>
      <c r="F232" s="66"/>
      <c r="G232" s="66"/>
      <c r="H232" s="66"/>
      <c r="I232" s="683"/>
      <c r="J232" s="685"/>
      <c r="K232" s="685"/>
      <c r="L232" s="683"/>
      <c r="M232" s="683"/>
      <c r="N232" s="685"/>
      <c r="O232" s="685"/>
      <c r="P232" s="683"/>
      <c r="Q232" s="683"/>
      <c r="S232" s="683"/>
      <c r="T232" s="683"/>
      <c r="U232" s="683"/>
      <c r="V232" s="683"/>
      <c r="W232" s="683"/>
      <c r="X232" s="683"/>
      <c r="Y232" s="683"/>
      <c r="Z232" s="683"/>
    </row>
    <row r="233" spans="1:26" ht="15.75" hidden="1" customHeight="1">
      <c r="A233" s="683"/>
      <c r="B233" s="66"/>
      <c r="C233" s="707"/>
      <c r="D233" s="66"/>
      <c r="E233" s="66"/>
      <c r="F233" s="66"/>
      <c r="G233" s="66"/>
      <c r="H233" s="66"/>
      <c r="I233" s="683"/>
      <c r="J233" s="685"/>
      <c r="K233" s="685"/>
      <c r="L233" s="683"/>
      <c r="M233" s="683"/>
      <c r="N233" s="685"/>
      <c r="O233" s="685"/>
      <c r="P233" s="683"/>
      <c r="Q233" s="683"/>
      <c r="S233" s="683"/>
      <c r="T233" s="683"/>
      <c r="U233" s="683"/>
      <c r="V233" s="683"/>
      <c r="W233" s="683"/>
      <c r="X233" s="683"/>
      <c r="Y233" s="683"/>
      <c r="Z233" s="683"/>
    </row>
    <row r="234" spans="1:26" ht="15.75" hidden="1" customHeight="1">
      <c r="A234" s="683"/>
      <c r="B234" s="66"/>
      <c r="C234" s="707"/>
      <c r="D234" s="66"/>
      <c r="E234" s="66"/>
      <c r="F234" s="66"/>
      <c r="G234" s="66"/>
      <c r="H234" s="66"/>
      <c r="I234" s="683"/>
      <c r="J234" s="685"/>
      <c r="K234" s="685"/>
      <c r="L234" s="683"/>
      <c r="M234" s="683"/>
      <c r="N234" s="685"/>
      <c r="O234" s="685"/>
      <c r="P234" s="683"/>
      <c r="Q234" s="683"/>
      <c r="S234" s="683"/>
      <c r="T234" s="683"/>
      <c r="U234" s="683"/>
      <c r="V234" s="683"/>
      <c r="W234" s="683"/>
      <c r="X234" s="683"/>
      <c r="Y234" s="683"/>
      <c r="Z234" s="683"/>
    </row>
    <row r="235" spans="1:26" ht="15.75" hidden="1" customHeight="1">
      <c r="A235" s="683"/>
      <c r="B235" s="66"/>
      <c r="C235" s="707"/>
      <c r="D235" s="66"/>
      <c r="E235" s="66"/>
      <c r="F235" s="66"/>
      <c r="G235" s="66"/>
      <c r="H235" s="66"/>
      <c r="I235" s="683"/>
      <c r="J235" s="685"/>
      <c r="K235" s="685"/>
      <c r="L235" s="683"/>
      <c r="M235" s="683"/>
      <c r="N235" s="685"/>
      <c r="O235" s="685"/>
      <c r="P235" s="683"/>
      <c r="Q235" s="683"/>
      <c r="S235" s="683"/>
      <c r="T235" s="683"/>
      <c r="U235" s="683"/>
      <c r="V235" s="683"/>
      <c r="W235" s="683"/>
      <c r="X235" s="683"/>
      <c r="Y235" s="683"/>
      <c r="Z235" s="683"/>
    </row>
    <row r="236" spans="1:26" ht="15.75" hidden="1" customHeight="1">
      <c r="A236" s="683"/>
      <c r="B236" s="66"/>
      <c r="C236" s="707"/>
      <c r="D236" s="66"/>
      <c r="E236" s="66"/>
      <c r="F236" s="66"/>
      <c r="G236" s="66"/>
      <c r="H236" s="66"/>
      <c r="I236" s="683"/>
      <c r="J236" s="685"/>
      <c r="K236" s="685"/>
      <c r="L236" s="683"/>
      <c r="M236" s="683"/>
      <c r="N236" s="685"/>
      <c r="O236" s="685"/>
      <c r="P236" s="683"/>
      <c r="Q236" s="683"/>
      <c r="S236" s="683"/>
      <c r="T236" s="683"/>
      <c r="U236" s="683"/>
      <c r="V236" s="683"/>
      <c r="W236" s="683"/>
      <c r="X236" s="683"/>
      <c r="Y236" s="683"/>
      <c r="Z236" s="683"/>
    </row>
    <row r="237" spans="1:26" ht="15.75" hidden="1" customHeight="1">
      <c r="A237" s="683"/>
      <c r="B237" s="66"/>
      <c r="C237" s="707"/>
      <c r="D237" s="66"/>
      <c r="E237" s="66"/>
      <c r="F237" s="66"/>
      <c r="G237" s="66"/>
      <c r="H237" s="66"/>
      <c r="I237" s="683"/>
      <c r="J237" s="685"/>
      <c r="K237" s="685"/>
      <c r="L237" s="683"/>
      <c r="M237" s="683"/>
      <c r="N237" s="685"/>
      <c r="O237" s="685"/>
      <c r="P237" s="683"/>
      <c r="Q237" s="683"/>
      <c r="S237" s="683"/>
      <c r="T237" s="683"/>
      <c r="U237" s="683"/>
      <c r="V237" s="683"/>
      <c r="W237" s="683"/>
      <c r="X237" s="683"/>
      <c r="Y237" s="683"/>
      <c r="Z237" s="683"/>
    </row>
    <row r="238" spans="1:26" ht="15.75" hidden="1" customHeight="1">
      <c r="A238" s="683"/>
      <c r="B238" s="66"/>
      <c r="C238" s="707"/>
      <c r="D238" s="66"/>
      <c r="E238" s="66"/>
      <c r="F238" s="66"/>
      <c r="G238" s="66"/>
      <c r="H238" s="66"/>
      <c r="I238" s="683"/>
      <c r="J238" s="685"/>
      <c r="K238" s="685"/>
      <c r="L238" s="683"/>
      <c r="M238" s="683"/>
      <c r="N238" s="685"/>
      <c r="O238" s="685"/>
      <c r="P238" s="683"/>
      <c r="Q238" s="683"/>
      <c r="S238" s="683"/>
      <c r="T238" s="683"/>
      <c r="U238" s="683"/>
      <c r="V238" s="683"/>
      <c r="W238" s="683"/>
      <c r="X238" s="683"/>
      <c r="Y238" s="683"/>
      <c r="Z238" s="683"/>
    </row>
    <row r="239" spans="1:26" ht="15.75" hidden="1" customHeight="1">
      <c r="A239" s="683"/>
      <c r="B239" s="66"/>
      <c r="C239" s="707"/>
      <c r="D239" s="66"/>
      <c r="E239" s="66"/>
      <c r="F239" s="66"/>
      <c r="G239" s="66"/>
      <c r="H239" s="66"/>
      <c r="I239" s="683"/>
      <c r="J239" s="685"/>
      <c r="K239" s="685"/>
      <c r="L239" s="683"/>
      <c r="M239" s="683"/>
      <c r="N239" s="685"/>
      <c r="O239" s="685"/>
      <c r="P239" s="683"/>
      <c r="Q239" s="683"/>
      <c r="S239" s="683"/>
      <c r="T239" s="683"/>
      <c r="U239" s="683"/>
      <c r="V239" s="683"/>
      <c r="W239" s="683"/>
      <c r="X239" s="683"/>
      <c r="Y239" s="683"/>
      <c r="Z239" s="683"/>
    </row>
    <row r="240" spans="1:26" ht="15.75" hidden="1" customHeight="1">
      <c r="A240" s="683"/>
      <c r="B240" s="66"/>
      <c r="C240" s="707"/>
      <c r="D240" s="66"/>
      <c r="E240" s="66"/>
      <c r="F240" s="66"/>
      <c r="G240" s="66"/>
      <c r="H240" s="66"/>
      <c r="I240" s="683"/>
      <c r="J240" s="685"/>
      <c r="K240" s="685"/>
      <c r="L240" s="683"/>
      <c r="M240" s="683"/>
      <c r="N240" s="685"/>
      <c r="O240" s="685"/>
      <c r="P240" s="683"/>
      <c r="Q240" s="683"/>
      <c r="S240" s="683"/>
      <c r="T240" s="683"/>
      <c r="U240" s="683"/>
      <c r="V240" s="683"/>
      <c r="W240" s="683"/>
      <c r="X240" s="683"/>
      <c r="Y240" s="683"/>
      <c r="Z240" s="683"/>
    </row>
    <row r="241" spans="1:26" ht="15.75" hidden="1" customHeight="1">
      <c r="A241" s="683"/>
      <c r="B241" s="66"/>
      <c r="C241" s="707"/>
      <c r="D241" s="66"/>
      <c r="E241" s="66"/>
      <c r="F241" s="66"/>
      <c r="G241" s="66"/>
      <c r="H241" s="66"/>
      <c r="I241" s="683"/>
      <c r="J241" s="685"/>
      <c r="K241" s="685"/>
      <c r="L241" s="683"/>
      <c r="M241" s="683"/>
      <c r="N241" s="685"/>
      <c r="O241" s="685"/>
      <c r="P241" s="683"/>
      <c r="Q241" s="683"/>
      <c r="S241" s="683"/>
      <c r="T241" s="683"/>
      <c r="U241" s="683"/>
      <c r="V241" s="683"/>
      <c r="W241" s="683"/>
      <c r="X241" s="683"/>
      <c r="Y241" s="683"/>
      <c r="Z241" s="683"/>
    </row>
    <row r="242" spans="1:26" ht="15.75" hidden="1" customHeight="1">
      <c r="A242" s="683"/>
      <c r="B242" s="66"/>
      <c r="C242" s="707"/>
      <c r="D242" s="66"/>
      <c r="E242" s="66"/>
      <c r="F242" s="66"/>
      <c r="G242" s="66"/>
      <c r="H242" s="66"/>
      <c r="I242" s="683"/>
      <c r="J242" s="685"/>
      <c r="K242" s="685"/>
      <c r="L242" s="683"/>
      <c r="M242" s="683"/>
      <c r="N242" s="685"/>
      <c r="O242" s="685"/>
      <c r="P242" s="683"/>
      <c r="Q242" s="683"/>
      <c r="S242" s="683"/>
      <c r="T242" s="683"/>
      <c r="U242" s="683"/>
      <c r="V242" s="683"/>
      <c r="W242" s="683"/>
      <c r="X242" s="683"/>
      <c r="Y242" s="683"/>
      <c r="Z242" s="683"/>
    </row>
    <row r="243" spans="1:26" ht="15.75" hidden="1" customHeight="1">
      <c r="A243" s="683"/>
      <c r="B243" s="66"/>
      <c r="C243" s="707"/>
      <c r="D243" s="66"/>
      <c r="E243" s="66"/>
      <c r="F243" s="66"/>
      <c r="G243" s="66"/>
      <c r="H243" s="66"/>
      <c r="I243" s="683"/>
      <c r="J243" s="685"/>
      <c r="K243" s="685"/>
      <c r="L243" s="683"/>
      <c r="M243" s="683"/>
      <c r="N243" s="685"/>
      <c r="O243" s="685"/>
      <c r="P243" s="683"/>
      <c r="Q243" s="683"/>
      <c r="S243" s="683"/>
      <c r="T243" s="683"/>
      <c r="U243" s="683"/>
      <c r="V243" s="683"/>
      <c r="W243" s="683"/>
      <c r="X243" s="683"/>
      <c r="Y243" s="683"/>
      <c r="Z243" s="683"/>
    </row>
    <row r="244" spans="1:26" ht="15.75" hidden="1" customHeight="1">
      <c r="A244" s="683"/>
      <c r="B244" s="66"/>
      <c r="C244" s="707"/>
      <c r="D244" s="66"/>
      <c r="E244" s="66"/>
      <c r="F244" s="66"/>
      <c r="G244" s="66"/>
      <c r="H244" s="66"/>
      <c r="I244" s="683"/>
      <c r="J244" s="685"/>
      <c r="K244" s="685"/>
      <c r="L244" s="683"/>
      <c r="M244" s="683"/>
      <c r="N244" s="685"/>
      <c r="O244" s="685"/>
      <c r="P244" s="683"/>
      <c r="Q244" s="683"/>
      <c r="S244" s="683"/>
      <c r="T244" s="683"/>
      <c r="U244" s="683"/>
      <c r="V244" s="683"/>
      <c r="W244" s="683"/>
      <c r="X244" s="683"/>
      <c r="Y244" s="683"/>
      <c r="Z244" s="683"/>
    </row>
    <row r="245" spans="1:26" ht="15.75" hidden="1" customHeight="1">
      <c r="A245" s="683"/>
      <c r="B245" s="66"/>
      <c r="C245" s="707"/>
      <c r="D245" s="66"/>
      <c r="E245" s="66"/>
      <c r="F245" s="66"/>
      <c r="G245" s="66"/>
      <c r="H245" s="66"/>
      <c r="I245" s="683"/>
      <c r="J245" s="685"/>
      <c r="K245" s="685"/>
      <c r="L245" s="683"/>
      <c r="M245" s="683"/>
      <c r="N245" s="685"/>
      <c r="O245" s="685"/>
      <c r="P245" s="683"/>
      <c r="Q245" s="683"/>
      <c r="S245" s="683"/>
      <c r="T245" s="683"/>
      <c r="U245" s="683"/>
      <c r="V245" s="683"/>
      <c r="W245" s="683"/>
      <c r="X245" s="683"/>
      <c r="Y245" s="683"/>
      <c r="Z245" s="683"/>
    </row>
    <row r="246" spans="1:26" ht="15.75" hidden="1" customHeight="1">
      <c r="A246" s="683"/>
      <c r="B246" s="66"/>
      <c r="C246" s="707"/>
      <c r="D246" s="66"/>
      <c r="E246" s="66"/>
      <c r="F246" s="66"/>
      <c r="G246" s="66"/>
      <c r="H246" s="66"/>
      <c r="I246" s="683"/>
      <c r="J246" s="685"/>
      <c r="K246" s="685"/>
      <c r="L246" s="683"/>
      <c r="M246" s="683"/>
      <c r="N246" s="685"/>
      <c r="O246" s="685"/>
      <c r="P246" s="683"/>
      <c r="Q246" s="683"/>
      <c r="S246" s="683"/>
      <c r="T246" s="683"/>
      <c r="U246" s="683"/>
      <c r="V246" s="683"/>
      <c r="W246" s="683"/>
      <c r="X246" s="683"/>
      <c r="Y246" s="683"/>
      <c r="Z246" s="683"/>
    </row>
    <row r="247" spans="1:26" ht="15.75" hidden="1" customHeight="1">
      <c r="A247" s="683"/>
      <c r="B247" s="66"/>
      <c r="C247" s="707"/>
      <c r="D247" s="66"/>
      <c r="E247" s="66"/>
      <c r="F247" s="66"/>
      <c r="G247" s="66"/>
      <c r="H247" s="66"/>
      <c r="I247" s="683"/>
      <c r="J247" s="685"/>
      <c r="K247" s="685"/>
      <c r="L247" s="683"/>
      <c r="M247" s="683"/>
      <c r="N247" s="685"/>
      <c r="O247" s="685"/>
      <c r="P247" s="683"/>
      <c r="Q247" s="683"/>
      <c r="S247" s="683"/>
      <c r="T247" s="683"/>
      <c r="U247" s="683"/>
      <c r="V247" s="683"/>
      <c r="W247" s="683"/>
      <c r="X247" s="683"/>
      <c r="Y247" s="683"/>
      <c r="Z247" s="683"/>
    </row>
    <row r="248" spans="1:26" ht="15.75" hidden="1" customHeight="1">
      <c r="A248" s="683"/>
      <c r="B248" s="66"/>
      <c r="C248" s="707"/>
      <c r="D248" s="66"/>
      <c r="E248" s="66"/>
      <c r="F248" s="66"/>
      <c r="G248" s="66"/>
      <c r="H248" s="66"/>
      <c r="I248" s="683"/>
      <c r="J248" s="685"/>
      <c r="K248" s="685"/>
      <c r="L248" s="683"/>
      <c r="M248" s="683"/>
      <c r="N248" s="685"/>
      <c r="O248" s="685"/>
      <c r="P248" s="683"/>
      <c r="Q248" s="683"/>
      <c r="S248" s="683"/>
      <c r="T248" s="683"/>
      <c r="U248" s="683"/>
      <c r="V248" s="683"/>
      <c r="W248" s="683"/>
      <c r="X248" s="683"/>
      <c r="Y248" s="683"/>
      <c r="Z248" s="683"/>
    </row>
    <row r="249" spans="1:26" ht="15.75" hidden="1" customHeight="1">
      <c r="A249" s="683"/>
      <c r="B249" s="66"/>
      <c r="C249" s="707"/>
      <c r="D249" s="66"/>
      <c r="E249" s="66"/>
      <c r="F249" s="66"/>
      <c r="G249" s="66"/>
      <c r="H249" s="66"/>
      <c r="I249" s="683"/>
      <c r="J249" s="685"/>
      <c r="K249" s="685"/>
      <c r="L249" s="683"/>
      <c r="M249" s="683"/>
      <c r="N249" s="685"/>
      <c r="O249" s="685"/>
      <c r="P249" s="683"/>
      <c r="Q249" s="683"/>
      <c r="S249" s="683"/>
      <c r="T249" s="683"/>
      <c r="U249" s="683"/>
      <c r="V249" s="683"/>
      <c r="W249" s="683"/>
      <c r="X249" s="683"/>
      <c r="Y249" s="683"/>
      <c r="Z249" s="683"/>
    </row>
    <row r="250" spans="1:26" ht="15.75" hidden="1" customHeight="1">
      <c r="A250" s="683"/>
      <c r="B250" s="66"/>
      <c r="C250" s="707"/>
      <c r="D250" s="66"/>
      <c r="E250" s="66"/>
      <c r="F250" s="66"/>
      <c r="G250" s="66"/>
      <c r="H250" s="66"/>
      <c r="I250" s="683"/>
      <c r="J250" s="685"/>
      <c r="K250" s="685"/>
      <c r="L250" s="683"/>
      <c r="M250" s="683"/>
      <c r="N250" s="685"/>
      <c r="O250" s="685"/>
      <c r="P250" s="683"/>
      <c r="Q250" s="683"/>
      <c r="S250" s="683"/>
      <c r="T250" s="683"/>
      <c r="U250" s="683"/>
      <c r="V250" s="683"/>
      <c r="W250" s="683"/>
      <c r="X250" s="683"/>
      <c r="Y250" s="683"/>
      <c r="Z250" s="683"/>
    </row>
    <row r="251" spans="1:26" ht="15.75" hidden="1" customHeight="1">
      <c r="A251" s="683"/>
      <c r="B251" s="66"/>
      <c r="C251" s="707"/>
      <c r="D251" s="66"/>
      <c r="E251" s="66"/>
      <c r="F251" s="66"/>
      <c r="G251" s="66"/>
      <c r="H251" s="66"/>
      <c r="I251" s="683"/>
      <c r="J251" s="685"/>
      <c r="K251" s="685"/>
      <c r="L251" s="683"/>
      <c r="M251" s="683"/>
      <c r="N251" s="685"/>
      <c r="O251" s="685"/>
      <c r="P251" s="683"/>
      <c r="Q251" s="683"/>
      <c r="S251" s="683"/>
      <c r="T251" s="683"/>
      <c r="U251" s="683"/>
      <c r="V251" s="683"/>
      <c r="W251" s="683"/>
      <c r="X251" s="683"/>
      <c r="Y251" s="683"/>
      <c r="Z251" s="683"/>
    </row>
    <row r="252" spans="1:26" ht="15.75" hidden="1" customHeight="1">
      <c r="A252" s="683"/>
      <c r="B252" s="66"/>
      <c r="C252" s="707"/>
      <c r="D252" s="66"/>
      <c r="E252" s="66"/>
      <c r="F252" s="66"/>
      <c r="G252" s="66"/>
      <c r="H252" s="66"/>
      <c r="I252" s="683"/>
      <c r="J252" s="685"/>
      <c r="K252" s="685"/>
      <c r="L252" s="683"/>
      <c r="M252" s="683"/>
      <c r="N252" s="685"/>
      <c r="O252" s="685"/>
      <c r="P252" s="683"/>
      <c r="Q252" s="683"/>
      <c r="S252" s="683"/>
      <c r="T252" s="683"/>
      <c r="U252" s="683"/>
      <c r="V252" s="683"/>
      <c r="W252" s="683"/>
      <c r="X252" s="683"/>
      <c r="Y252" s="683"/>
      <c r="Z252" s="683"/>
    </row>
    <row r="253" spans="1:26" ht="15.75" hidden="1" customHeight="1">
      <c r="A253" s="683"/>
      <c r="B253" s="66"/>
      <c r="C253" s="707"/>
      <c r="D253" s="66"/>
      <c r="E253" s="66"/>
      <c r="F253" s="66"/>
      <c r="G253" s="66"/>
      <c r="H253" s="66"/>
      <c r="I253" s="683"/>
      <c r="J253" s="685"/>
      <c r="K253" s="685"/>
      <c r="L253" s="683"/>
      <c r="M253" s="683"/>
      <c r="N253" s="685"/>
      <c r="O253" s="685"/>
      <c r="P253" s="683"/>
      <c r="Q253" s="683"/>
      <c r="S253" s="683"/>
      <c r="T253" s="683"/>
      <c r="U253" s="683"/>
      <c r="V253" s="683"/>
      <c r="W253" s="683"/>
      <c r="X253" s="683"/>
      <c r="Y253" s="683"/>
      <c r="Z253" s="683"/>
    </row>
    <row r="254" spans="1:26" ht="15.75" hidden="1" customHeight="1">
      <c r="A254" s="683"/>
      <c r="B254" s="66"/>
      <c r="C254" s="707"/>
      <c r="D254" s="66"/>
      <c r="E254" s="66"/>
      <c r="F254" s="66"/>
      <c r="G254" s="66"/>
      <c r="H254" s="66"/>
      <c r="I254" s="683"/>
      <c r="J254" s="685"/>
      <c r="K254" s="685"/>
      <c r="L254" s="683"/>
      <c r="M254" s="683"/>
      <c r="N254" s="685"/>
      <c r="O254" s="685"/>
      <c r="P254" s="683"/>
      <c r="Q254" s="683"/>
      <c r="S254" s="683"/>
      <c r="T254" s="683"/>
      <c r="U254" s="683"/>
      <c r="V254" s="683"/>
      <c r="W254" s="683"/>
      <c r="X254" s="683"/>
      <c r="Y254" s="683"/>
      <c r="Z254" s="683"/>
    </row>
    <row r="255" spans="1:26" ht="15.75" hidden="1" customHeight="1">
      <c r="A255" s="683"/>
      <c r="B255" s="66"/>
      <c r="C255" s="707"/>
      <c r="D255" s="66"/>
      <c r="E255" s="66"/>
      <c r="F255" s="66"/>
      <c r="G255" s="66"/>
      <c r="H255" s="66"/>
      <c r="I255" s="683"/>
      <c r="J255" s="685"/>
      <c r="K255" s="685"/>
      <c r="L255" s="683"/>
      <c r="M255" s="683"/>
      <c r="N255" s="685"/>
      <c r="O255" s="685"/>
      <c r="P255" s="683"/>
      <c r="Q255" s="683"/>
      <c r="S255" s="683"/>
      <c r="T255" s="683"/>
      <c r="U255" s="683"/>
      <c r="V255" s="683"/>
      <c r="W255" s="683"/>
      <c r="X255" s="683"/>
      <c r="Y255" s="683"/>
      <c r="Z255" s="683"/>
    </row>
    <row r="256" spans="1:26" ht="15.75" hidden="1" customHeight="1">
      <c r="A256" s="683"/>
      <c r="B256" s="66"/>
      <c r="C256" s="707"/>
      <c r="D256" s="66"/>
      <c r="E256" s="66"/>
      <c r="F256" s="66"/>
      <c r="G256" s="66"/>
      <c r="H256" s="66"/>
      <c r="I256" s="683"/>
      <c r="J256" s="685"/>
      <c r="K256" s="685"/>
      <c r="L256" s="683"/>
      <c r="M256" s="683"/>
      <c r="N256" s="685"/>
      <c r="O256" s="685"/>
      <c r="P256" s="683"/>
      <c r="Q256" s="683"/>
      <c r="S256" s="683"/>
      <c r="T256" s="683"/>
      <c r="U256" s="683"/>
      <c r="V256" s="683"/>
      <c r="W256" s="683"/>
      <c r="X256" s="683"/>
      <c r="Y256" s="683"/>
      <c r="Z256" s="683"/>
    </row>
    <row r="257" spans="1:26" ht="15.75" hidden="1" customHeight="1">
      <c r="A257" s="683"/>
      <c r="B257" s="66"/>
      <c r="C257" s="707"/>
      <c r="D257" s="66"/>
      <c r="E257" s="66"/>
      <c r="F257" s="66"/>
      <c r="G257" s="66"/>
      <c r="H257" s="66"/>
      <c r="I257" s="683"/>
      <c r="J257" s="685"/>
      <c r="K257" s="685"/>
      <c r="L257" s="683"/>
      <c r="M257" s="683"/>
      <c r="N257" s="685"/>
      <c r="O257" s="685"/>
      <c r="P257" s="683"/>
      <c r="Q257" s="683"/>
      <c r="S257" s="683"/>
      <c r="T257" s="683"/>
      <c r="U257" s="683"/>
      <c r="V257" s="683"/>
      <c r="W257" s="683"/>
      <c r="X257" s="683"/>
      <c r="Y257" s="683"/>
      <c r="Z257" s="683"/>
    </row>
    <row r="258" spans="1:26" ht="15.75" hidden="1" customHeight="1">
      <c r="A258" s="683"/>
      <c r="B258" s="66"/>
      <c r="C258" s="707"/>
      <c r="D258" s="66"/>
      <c r="E258" s="66"/>
      <c r="F258" s="66"/>
      <c r="G258" s="66"/>
      <c r="H258" s="66"/>
      <c r="I258" s="683"/>
      <c r="J258" s="685"/>
      <c r="K258" s="685"/>
      <c r="L258" s="683"/>
      <c r="M258" s="683"/>
      <c r="N258" s="685"/>
      <c r="O258" s="685"/>
      <c r="P258" s="683"/>
      <c r="Q258" s="683"/>
      <c r="S258" s="683"/>
      <c r="T258" s="683"/>
      <c r="U258" s="683"/>
      <c r="V258" s="683"/>
      <c r="W258" s="683"/>
      <c r="X258" s="683"/>
      <c r="Y258" s="683"/>
      <c r="Z258" s="683"/>
    </row>
    <row r="259" spans="1:26" ht="15.75" hidden="1" customHeight="1">
      <c r="A259" s="683"/>
      <c r="B259" s="66"/>
      <c r="C259" s="707"/>
      <c r="D259" s="66"/>
      <c r="E259" s="66"/>
      <c r="F259" s="66"/>
      <c r="G259" s="66"/>
      <c r="H259" s="66"/>
      <c r="I259" s="683"/>
      <c r="J259" s="685"/>
      <c r="K259" s="685"/>
      <c r="L259" s="683"/>
      <c r="M259" s="683"/>
      <c r="N259" s="685"/>
      <c r="O259" s="685"/>
      <c r="P259" s="683"/>
      <c r="Q259" s="683"/>
      <c r="S259" s="683"/>
      <c r="T259" s="683"/>
      <c r="U259" s="683"/>
      <c r="V259" s="683"/>
      <c r="W259" s="683"/>
      <c r="X259" s="683"/>
      <c r="Y259" s="683"/>
      <c r="Z259" s="683"/>
    </row>
    <row r="260" spans="1:26" ht="15.75" hidden="1" customHeight="1">
      <c r="A260" s="683"/>
      <c r="B260" s="66"/>
      <c r="C260" s="707"/>
      <c r="D260" s="66"/>
      <c r="E260" s="66"/>
      <c r="F260" s="66"/>
      <c r="G260" s="66"/>
      <c r="H260" s="66"/>
      <c r="I260" s="683"/>
      <c r="J260" s="685"/>
      <c r="K260" s="685"/>
      <c r="L260" s="683"/>
      <c r="M260" s="683"/>
      <c r="N260" s="685"/>
      <c r="O260" s="685"/>
      <c r="P260" s="683"/>
      <c r="Q260" s="683"/>
      <c r="S260" s="683"/>
      <c r="T260" s="683"/>
      <c r="U260" s="683"/>
      <c r="V260" s="683"/>
      <c r="W260" s="683"/>
      <c r="X260" s="683"/>
      <c r="Y260" s="683"/>
      <c r="Z260" s="683"/>
    </row>
    <row r="261" spans="1:26" ht="15.75" hidden="1" customHeight="1">
      <c r="A261" s="683"/>
      <c r="B261" s="66"/>
      <c r="C261" s="707"/>
      <c r="D261" s="66"/>
      <c r="E261" s="66"/>
      <c r="F261" s="66"/>
      <c r="G261" s="66"/>
      <c r="H261" s="66"/>
      <c r="I261" s="683"/>
      <c r="J261" s="685"/>
      <c r="K261" s="685"/>
      <c r="L261" s="683"/>
      <c r="M261" s="683"/>
      <c r="N261" s="685"/>
      <c r="O261" s="685"/>
      <c r="P261" s="683"/>
      <c r="Q261" s="683"/>
      <c r="S261" s="683"/>
      <c r="T261" s="683"/>
      <c r="U261" s="683"/>
      <c r="V261" s="683"/>
      <c r="W261" s="683"/>
      <c r="X261" s="683"/>
      <c r="Y261" s="683"/>
      <c r="Z261" s="683"/>
    </row>
    <row r="262" spans="1:26" ht="15.75" hidden="1" customHeight="1">
      <c r="A262" s="683"/>
      <c r="B262" s="66"/>
      <c r="C262" s="707"/>
      <c r="D262" s="66"/>
      <c r="E262" s="66"/>
      <c r="F262" s="66"/>
      <c r="G262" s="66"/>
      <c r="H262" s="66"/>
      <c r="I262" s="683"/>
      <c r="J262" s="685"/>
      <c r="K262" s="685"/>
      <c r="L262" s="683"/>
      <c r="M262" s="683"/>
      <c r="N262" s="685"/>
      <c r="O262" s="685"/>
      <c r="P262" s="683"/>
      <c r="Q262" s="683"/>
      <c r="S262" s="683"/>
      <c r="T262" s="683"/>
      <c r="U262" s="683"/>
      <c r="V262" s="683"/>
      <c r="W262" s="683"/>
      <c r="X262" s="683"/>
      <c r="Y262" s="683"/>
      <c r="Z262" s="683"/>
    </row>
    <row r="263" spans="1:26" ht="15.75" hidden="1" customHeight="1">
      <c r="A263" s="683"/>
      <c r="B263" s="66"/>
      <c r="C263" s="707"/>
      <c r="D263" s="66"/>
      <c r="E263" s="66"/>
      <c r="F263" s="66"/>
      <c r="G263" s="66"/>
      <c r="H263" s="66"/>
      <c r="I263" s="683"/>
      <c r="J263" s="685"/>
      <c r="K263" s="685"/>
      <c r="L263" s="683"/>
      <c r="M263" s="683"/>
      <c r="N263" s="685"/>
      <c r="O263" s="685"/>
      <c r="P263" s="683"/>
      <c r="Q263" s="683"/>
      <c r="S263" s="683"/>
      <c r="T263" s="683"/>
      <c r="U263" s="683"/>
      <c r="V263" s="683"/>
      <c r="W263" s="683"/>
      <c r="X263" s="683"/>
      <c r="Y263" s="683"/>
      <c r="Z263" s="683"/>
    </row>
    <row r="264" spans="1:26" ht="15.75" hidden="1" customHeight="1">
      <c r="A264" s="683"/>
      <c r="B264" s="66"/>
      <c r="C264" s="707"/>
      <c r="D264" s="66"/>
      <c r="E264" s="66"/>
      <c r="F264" s="66"/>
      <c r="G264" s="66"/>
      <c r="H264" s="66"/>
      <c r="I264" s="683"/>
      <c r="J264" s="685"/>
      <c r="K264" s="685"/>
      <c r="L264" s="683"/>
      <c r="M264" s="683"/>
      <c r="N264" s="685"/>
      <c r="O264" s="685"/>
      <c r="P264" s="683"/>
      <c r="Q264" s="683"/>
      <c r="S264" s="683"/>
      <c r="T264" s="683"/>
      <c r="U264" s="683"/>
      <c r="V264" s="683"/>
      <c r="W264" s="683"/>
      <c r="X264" s="683"/>
      <c r="Y264" s="683"/>
      <c r="Z264" s="683"/>
    </row>
    <row r="265" spans="1:26" ht="15.75" hidden="1" customHeight="1">
      <c r="A265" s="683"/>
      <c r="B265" s="66"/>
      <c r="C265" s="707"/>
      <c r="D265" s="66"/>
      <c r="E265" s="66"/>
      <c r="F265" s="66"/>
      <c r="G265" s="66"/>
      <c r="H265" s="66"/>
      <c r="I265" s="683"/>
      <c r="J265" s="685"/>
      <c r="K265" s="685"/>
      <c r="L265" s="683"/>
      <c r="M265" s="683"/>
      <c r="N265" s="685"/>
      <c r="O265" s="685"/>
      <c r="P265" s="683"/>
      <c r="Q265" s="683"/>
      <c r="S265" s="683"/>
      <c r="T265" s="683"/>
      <c r="U265" s="683"/>
      <c r="V265" s="683"/>
      <c r="W265" s="683"/>
      <c r="X265" s="683"/>
      <c r="Y265" s="683"/>
      <c r="Z265" s="683"/>
    </row>
    <row r="266" spans="1:26" ht="15.75" hidden="1" customHeight="1">
      <c r="A266" s="683"/>
      <c r="B266" s="66"/>
      <c r="C266" s="707"/>
      <c r="D266" s="66"/>
      <c r="E266" s="66"/>
      <c r="F266" s="66"/>
      <c r="G266" s="66"/>
      <c r="H266" s="66"/>
      <c r="I266" s="683"/>
      <c r="J266" s="685"/>
      <c r="K266" s="685"/>
      <c r="L266" s="683"/>
      <c r="M266" s="683"/>
      <c r="N266" s="685"/>
      <c r="O266" s="685"/>
      <c r="P266" s="683"/>
      <c r="Q266" s="683"/>
      <c r="S266" s="683"/>
      <c r="T266" s="683"/>
      <c r="U266" s="683"/>
      <c r="V266" s="683"/>
      <c r="W266" s="683"/>
      <c r="X266" s="683"/>
      <c r="Y266" s="683"/>
      <c r="Z266" s="683"/>
    </row>
    <row r="267" spans="1:26" ht="15.75" hidden="1" customHeight="1">
      <c r="A267" s="683"/>
      <c r="B267" s="66"/>
      <c r="C267" s="707"/>
      <c r="D267" s="66"/>
      <c r="E267" s="66"/>
      <c r="F267" s="66"/>
      <c r="G267" s="66"/>
      <c r="H267" s="66"/>
      <c r="I267" s="683"/>
      <c r="J267" s="685"/>
      <c r="K267" s="685"/>
      <c r="L267" s="683"/>
      <c r="M267" s="683"/>
      <c r="N267" s="685"/>
      <c r="O267" s="685"/>
      <c r="P267" s="683"/>
      <c r="Q267" s="683"/>
      <c r="S267" s="683"/>
      <c r="T267" s="683"/>
      <c r="U267" s="683"/>
      <c r="V267" s="683"/>
      <c r="W267" s="683"/>
      <c r="X267" s="683"/>
      <c r="Y267" s="683"/>
      <c r="Z267" s="683"/>
    </row>
    <row r="268" spans="1:26" ht="15.75" hidden="1" customHeight="1">
      <c r="A268" s="683"/>
      <c r="B268" s="66"/>
      <c r="C268" s="707"/>
      <c r="D268" s="66"/>
      <c r="E268" s="66"/>
      <c r="F268" s="66"/>
      <c r="G268" s="66"/>
      <c r="H268" s="66"/>
      <c r="I268" s="683"/>
      <c r="J268" s="685"/>
      <c r="K268" s="685"/>
      <c r="L268" s="683"/>
      <c r="M268" s="683"/>
      <c r="N268" s="685"/>
      <c r="O268" s="685"/>
      <c r="P268" s="683"/>
      <c r="Q268" s="683"/>
      <c r="S268" s="683"/>
      <c r="T268" s="683"/>
      <c r="U268" s="683"/>
      <c r="V268" s="683"/>
      <c r="W268" s="683"/>
      <c r="X268" s="683"/>
      <c r="Y268" s="683"/>
      <c r="Z268" s="683"/>
    </row>
    <row r="269" spans="1:26" ht="15.75" hidden="1" customHeight="1">
      <c r="A269" s="683"/>
      <c r="B269" s="66"/>
      <c r="C269" s="707"/>
      <c r="D269" s="66"/>
      <c r="E269" s="66"/>
      <c r="F269" s="66"/>
      <c r="G269" s="66"/>
      <c r="H269" s="66"/>
      <c r="I269" s="683"/>
      <c r="J269" s="685"/>
      <c r="K269" s="685"/>
      <c r="L269" s="683"/>
      <c r="M269" s="683"/>
      <c r="N269" s="685"/>
      <c r="O269" s="685"/>
      <c r="P269" s="683"/>
      <c r="Q269" s="683"/>
      <c r="S269" s="683"/>
      <c r="T269" s="683"/>
      <c r="U269" s="683"/>
      <c r="V269" s="683"/>
      <c r="W269" s="683"/>
      <c r="X269" s="683"/>
      <c r="Y269" s="683"/>
      <c r="Z269" s="683"/>
    </row>
    <row r="270" spans="1:26" ht="15.75" hidden="1" customHeight="1">
      <c r="A270" s="683"/>
      <c r="B270" s="66"/>
      <c r="C270" s="707"/>
      <c r="D270" s="66"/>
      <c r="E270" s="66"/>
      <c r="F270" s="66"/>
      <c r="G270" s="66"/>
      <c r="H270" s="66"/>
      <c r="I270" s="683"/>
      <c r="J270" s="685"/>
      <c r="K270" s="685"/>
      <c r="L270" s="683"/>
      <c r="M270" s="683"/>
      <c r="N270" s="685"/>
      <c r="O270" s="685"/>
      <c r="P270" s="683"/>
      <c r="Q270" s="683"/>
      <c r="S270" s="683"/>
      <c r="T270" s="683"/>
      <c r="U270" s="683"/>
      <c r="V270" s="683"/>
      <c r="W270" s="683"/>
      <c r="X270" s="683"/>
      <c r="Y270" s="683"/>
      <c r="Z270" s="683"/>
    </row>
    <row r="271" spans="1:26" ht="15.75" hidden="1" customHeight="1">
      <c r="A271" s="683"/>
      <c r="B271" s="66"/>
      <c r="C271" s="707"/>
      <c r="D271" s="66"/>
      <c r="E271" s="66"/>
      <c r="F271" s="66"/>
      <c r="G271" s="66"/>
      <c r="H271" s="66"/>
      <c r="I271" s="683"/>
      <c r="J271" s="685"/>
      <c r="K271" s="685"/>
      <c r="L271" s="683"/>
      <c r="M271" s="683"/>
      <c r="N271" s="685"/>
      <c r="O271" s="685"/>
      <c r="P271" s="683"/>
      <c r="Q271" s="683"/>
      <c r="S271" s="683"/>
      <c r="T271" s="683"/>
      <c r="U271" s="683"/>
      <c r="V271" s="683"/>
      <c r="W271" s="683"/>
      <c r="X271" s="683"/>
      <c r="Y271" s="683"/>
      <c r="Z271" s="683"/>
    </row>
    <row r="272" spans="1:26" ht="15.75" hidden="1" customHeight="1">
      <c r="A272" s="683"/>
      <c r="B272" s="66"/>
      <c r="C272" s="707"/>
      <c r="D272" s="66"/>
      <c r="E272" s="66"/>
      <c r="F272" s="66"/>
      <c r="G272" s="66"/>
      <c r="H272" s="66"/>
      <c r="I272" s="683"/>
      <c r="J272" s="685"/>
      <c r="K272" s="685"/>
      <c r="L272" s="683"/>
      <c r="M272" s="683"/>
      <c r="N272" s="685"/>
      <c r="O272" s="685"/>
      <c r="P272" s="683"/>
      <c r="Q272" s="683"/>
      <c r="S272" s="683"/>
      <c r="T272" s="683"/>
      <c r="U272" s="683"/>
      <c r="V272" s="683"/>
      <c r="W272" s="683"/>
      <c r="X272" s="683"/>
      <c r="Y272" s="683"/>
      <c r="Z272" s="683"/>
    </row>
    <row r="273" spans="1:26" ht="15.75" hidden="1" customHeight="1">
      <c r="A273" s="683"/>
      <c r="B273" s="66"/>
      <c r="C273" s="707"/>
      <c r="D273" s="66"/>
      <c r="E273" s="66"/>
      <c r="F273" s="66"/>
      <c r="G273" s="66"/>
      <c r="H273" s="66"/>
      <c r="I273" s="683"/>
      <c r="J273" s="685"/>
      <c r="K273" s="685"/>
      <c r="L273" s="683"/>
      <c r="M273" s="683"/>
      <c r="N273" s="685"/>
      <c r="O273" s="685"/>
      <c r="P273" s="683"/>
      <c r="Q273" s="683"/>
      <c r="S273" s="683"/>
      <c r="T273" s="683"/>
      <c r="U273" s="683"/>
      <c r="V273" s="683"/>
      <c r="W273" s="683"/>
      <c r="X273" s="683"/>
      <c r="Y273" s="683"/>
      <c r="Z273" s="683"/>
    </row>
    <row r="274" spans="1:26" ht="15.75" hidden="1" customHeight="1">
      <c r="A274" s="683"/>
      <c r="B274" s="66"/>
      <c r="C274" s="707"/>
      <c r="D274" s="66"/>
      <c r="E274" s="66"/>
      <c r="F274" s="66"/>
      <c r="G274" s="66"/>
      <c r="H274" s="66"/>
      <c r="I274" s="683"/>
      <c r="J274" s="685"/>
      <c r="K274" s="685"/>
      <c r="L274" s="683"/>
      <c r="M274" s="683"/>
      <c r="N274" s="685"/>
      <c r="O274" s="685"/>
      <c r="P274" s="683"/>
      <c r="Q274" s="683"/>
      <c r="S274" s="683"/>
      <c r="T274" s="683"/>
      <c r="U274" s="683"/>
      <c r="V274" s="683"/>
      <c r="W274" s="683"/>
      <c r="X274" s="683"/>
      <c r="Y274" s="683"/>
      <c r="Z274" s="683"/>
    </row>
    <row r="275" spans="1:26" ht="15.75" hidden="1" customHeight="1">
      <c r="A275" s="683"/>
      <c r="B275" s="66"/>
      <c r="C275" s="707"/>
      <c r="D275" s="66"/>
      <c r="E275" s="66"/>
      <c r="F275" s="66"/>
      <c r="G275" s="66"/>
      <c r="H275" s="66"/>
      <c r="I275" s="683"/>
      <c r="J275" s="685"/>
      <c r="K275" s="685"/>
      <c r="L275" s="683"/>
      <c r="M275" s="683"/>
      <c r="N275" s="685"/>
      <c r="O275" s="685"/>
      <c r="P275" s="683"/>
      <c r="Q275" s="683"/>
      <c r="S275" s="683"/>
      <c r="T275" s="683"/>
      <c r="U275" s="683"/>
      <c r="V275" s="683"/>
      <c r="W275" s="683"/>
      <c r="X275" s="683"/>
      <c r="Y275" s="683"/>
      <c r="Z275" s="683"/>
    </row>
    <row r="276" spans="1:26" ht="15.75" hidden="1" customHeight="1">
      <c r="A276" s="683"/>
      <c r="B276" s="66"/>
      <c r="C276" s="707"/>
      <c r="D276" s="66"/>
      <c r="E276" s="66"/>
      <c r="F276" s="66"/>
      <c r="G276" s="66"/>
      <c r="H276" s="66"/>
      <c r="I276" s="683"/>
      <c r="J276" s="685"/>
      <c r="K276" s="685"/>
      <c r="L276" s="683"/>
      <c r="M276" s="683"/>
      <c r="N276" s="685"/>
      <c r="O276" s="685"/>
      <c r="P276" s="683"/>
      <c r="Q276" s="683"/>
      <c r="S276" s="683"/>
      <c r="T276" s="683"/>
      <c r="U276" s="683"/>
      <c r="V276" s="683"/>
      <c r="W276" s="683"/>
      <c r="X276" s="683"/>
      <c r="Y276" s="683"/>
      <c r="Z276" s="683"/>
    </row>
    <row r="277" spans="1:26" ht="15.75" hidden="1" customHeight="1">
      <c r="A277" s="683"/>
      <c r="B277" s="66"/>
      <c r="C277" s="707"/>
      <c r="D277" s="66"/>
      <c r="E277" s="66"/>
      <c r="F277" s="66"/>
      <c r="G277" s="66"/>
      <c r="H277" s="66"/>
      <c r="I277" s="683"/>
      <c r="J277" s="685"/>
      <c r="K277" s="685"/>
      <c r="L277" s="683"/>
      <c r="M277" s="683"/>
      <c r="N277" s="685"/>
      <c r="O277" s="685"/>
      <c r="P277" s="683"/>
      <c r="Q277" s="683"/>
      <c r="S277" s="683"/>
      <c r="T277" s="683"/>
      <c r="U277" s="683"/>
      <c r="V277" s="683"/>
      <c r="W277" s="683"/>
      <c r="X277" s="683"/>
      <c r="Y277" s="683"/>
      <c r="Z277" s="683"/>
    </row>
    <row r="278" spans="1:26" ht="15.75" hidden="1" customHeight="1">
      <c r="A278" s="683"/>
      <c r="B278" s="66"/>
      <c r="C278" s="707"/>
      <c r="D278" s="66"/>
      <c r="E278" s="66"/>
      <c r="F278" s="66"/>
      <c r="G278" s="66"/>
      <c r="H278" s="66"/>
      <c r="I278" s="683"/>
      <c r="J278" s="685"/>
      <c r="K278" s="685"/>
      <c r="L278" s="683"/>
      <c r="M278" s="683"/>
      <c r="N278" s="685"/>
      <c r="O278" s="685"/>
      <c r="P278" s="683"/>
      <c r="Q278" s="683"/>
      <c r="S278" s="683"/>
      <c r="T278" s="683"/>
      <c r="U278" s="683"/>
      <c r="V278" s="683"/>
      <c r="W278" s="683"/>
      <c r="X278" s="683"/>
      <c r="Y278" s="683"/>
      <c r="Z278" s="683"/>
    </row>
    <row r="279" spans="1:26" ht="15.75" hidden="1" customHeight="1">
      <c r="A279" s="683"/>
      <c r="B279" s="66"/>
      <c r="C279" s="707"/>
      <c r="D279" s="66"/>
      <c r="E279" s="66"/>
      <c r="F279" s="66"/>
      <c r="G279" s="66"/>
      <c r="H279" s="66"/>
      <c r="I279" s="683"/>
      <c r="J279" s="685"/>
      <c r="K279" s="685"/>
      <c r="L279" s="683"/>
      <c r="M279" s="683"/>
      <c r="N279" s="685"/>
      <c r="O279" s="685"/>
      <c r="P279" s="683"/>
      <c r="Q279" s="683"/>
      <c r="S279" s="683"/>
      <c r="T279" s="683"/>
      <c r="U279" s="683"/>
      <c r="V279" s="683"/>
      <c r="W279" s="683"/>
      <c r="X279" s="683"/>
      <c r="Y279" s="683"/>
      <c r="Z279" s="683"/>
    </row>
    <row r="280" spans="1:26" ht="15.75" hidden="1" customHeight="1">
      <c r="A280" s="683"/>
      <c r="B280" s="66"/>
      <c r="C280" s="707"/>
      <c r="D280" s="66"/>
      <c r="E280" s="66"/>
      <c r="F280" s="66"/>
      <c r="G280" s="66"/>
      <c r="H280" s="66"/>
      <c r="I280" s="683"/>
      <c r="J280" s="685"/>
      <c r="K280" s="685"/>
      <c r="L280" s="683"/>
      <c r="M280" s="683"/>
      <c r="N280" s="685"/>
      <c r="O280" s="685"/>
      <c r="P280" s="683"/>
      <c r="Q280" s="683"/>
      <c r="S280" s="683"/>
      <c r="T280" s="683"/>
      <c r="U280" s="683"/>
      <c r="V280" s="683"/>
      <c r="W280" s="683"/>
      <c r="X280" s="683"/>
      <c r="Y280" s="683"/>
      <c r="Z280" s="683"/>
    </row>
    <row r="281" spans="1:26" ht="15.75" hidden="1" customHeight="1">
      <c r="A281" s="683"/>
      <c r="B281" s="66"/>
      <c r="C281" s="707"/>
      <c r="D281" s="66"/>
      <c r="E281" s="66"/>
      <c r="F281" s="66"/>
      <c r="G281" s="66"/>
      <c r="H281" s="66"/>
      <c r="I281" s="683"/>
      <c r="J281" s="685"/>
      <c r="K281" s="685"/>
      <c r="L281" s="683"/>
      <c r="M281" s="683"/>
      <c r="N281" s="685"/>
      <c r="O281" s="685"/>
      <c r="P281" s="683"/>
      <c r="Q281" s="683"/>
      <c r="S281" s="683"/>
      <c r="T281" s="683"/>
      <c r="U281" s="683"/>
      <c r="V281" s="683"/>
      <c r="W281" s="683"/>
      <c r="X281" s="683"/>
      <c r="Y281" s="683"/>
      <c r="Z281" s="683"/>
    </row>
    <row r="282" spans="1:26" ht="15.75" hidden="1" customHeight="1">
      <c r="A282" s="683"/>
      <c r="B282" s="66"/>
      <c r="C282" s="707"/>
      <c r="D282" s="66"/>
      <c r="E282" s="66"/>
      <c r="F282" s="66"/>
      <c r="G282" s="66"/>
      <c r="H282" s="66"/>
      <c r="I282" s="683"/>
      <c r="J282" s="685"/>
      <c r="K282" s="685"/>
      <c r="L282" s="683"/>
      <c r="M282" s="683"/>
      <c r="N282" s="685"/>
      <c r="O282" s="685"/>
      <c r="P282" s="683"/>
      <c r="Q282" s="683"/>
      <c r="S282" s="683"/>
      <c r="T282" s="683"/>
      <c r="U282" s="683"/>
      <c r="V282" s="683"/>
      <c r="W282" s="683"/>
      <c r="X282" s="683"/>
      <c r="Y282" s="683"/>
      <c r="Z282" s="683"/>
    </row>
    <row r="283" spans="1:26" ht="15.75" hidden="1" customHeight="1">
      <c r="A283" s="683"/>
      <c r="B283" s="66"/>
      <c r="C283" s="707"/>
      <c r="D283" s="66"/>
      <c r="E283" s="66"/>
      <c r="F283" s="66"/>
      <c r="G283" s="66"/>
      <c r="H283" s="66"/>
      <c r="I283" s="683"/>
      <c r="J283" s="685"/>
      <c r="K283" s="685"/>
      <c r="L283" s="683"/>
      <c r="M283" s="683"/>
      <c r="N283" s="685"/>
      <c r="O283" s="685"/>
      <c r="P283" s="683"/>
      <c r="Q283" s="683"/>
      <c r="S283" s="683"/>
      <c r="T283" s="683"/>
      <c r="U283" s="683"/>
      <c r="V283" s="683"/>
      <c r="W283" s="683"/>
      <c r="X283" s="683"/>
      <c r="Y283" s="683"/>
      <c r="Z283" s="683"/>
    </row>
    <row r="284" spans="1:26" ht="15.75" hidden="1" customHeight="1">
      <c r="A284" s="683"/>
      <c r="B284" s="66"/>
      <c r="C284" s="707"/>
      <c r="D284" s="66"/>
      <c r="E284" s="66"/>
      <c r="F284" s="66"/>
      <c r="G284" s="66"/>
      <c r="H284" s="66"/>
      <c r="I284" s="683"/>
      <c r="J284" s="685"/>
      <c r="K284" s="685"/>
      <c r="L284" s="683"/>
      <c r="M284" s="683"/>
      <c r="N284" s="685"/>
      <c r="O284" s="685"/>
      <c r="P284" s="683"/>
      <c r="Q284" s="683"/>
      <c r="S284" s="683"/>
      <c r="T284" s="683"/>
      <c r="U284" s="683"/>
      <c r="V284" s="683"/>
      <c r="W284" s="683"/>
      <c r="X284" s="683"/>
      <c r="Y284" s="683"/>
      <c r="Z284" s="683"/>
    </row>
    <row r="285" spans="1:26" ht="15.75" hidden="1" customHeight="1">
      <c r="A285" s="683"/>
      <c r="B285" s="66"/>
      <c r="C285" s="707"/>
      <c r="D285" s="66"/>
      <c r="E285" s="66"/>
      <c r="F285" s="66"/>
      <c r="G285" s="66"/>
      <c r="H285" s="66"/>
      <c r="I285" s="683"/>
      <c r="J285" s="685"/>
      <c r="K285" s="685"/>
      <c r="L285" s="683"/>
      <c r="M285" s="683"/>
      <c r="N285" s="685"/>
      <c r="O285" s="685"/>
      <c r="P285" s="683"/>
      <c r="Q285" s="683"/>
      <c r="S285" s="683"/>
      <c r="T285" s="683"/>
      <c r="U285" s="683"/>
      <c r="V285" s="683"/>
      <c r="W285" s="683"/>
      <c r="X285" s="683"/>
      <c r="Y285" s="683"/>
      <c r="Z285" s="683"/>
    </row>
    <row r="286" spans="1:26" ht="15.75" hidden="1" customHeight="1">
      <c r="A286" s="683"/>
      <c r="B286" s="66"/>
      <c r="C286" s="707"/>
      <c r="D286" s="66"/>
      <c r="E286" s="66"/>
      <c r="F286" s="66"/>
      <c r="G286" s="66"/>
      <c r="H286" s="66"/>
      <c r="I286" s="683"/>
      <c r="J286" s="685"/>
      <c r="K286" s="685"/>
      <c r="L286" s="683"/>
      <c r="M286" s="683"/>
      <c r="N286" s="685"/>
      <c r="O286" s="685"/>
      <c r="P286" s="683"/>
      <c r="Q286" s="683"/>
      <c r="S286" s="683"/>
      <c r="T286" s="683"/>
      <c r="U286" s="683"/>
      <c r="V286" s="683"/>
      <c r="W286" s="683"/>
      <c r="X286" s="683"/>
      <c r="Y286" s="683"/>
      <c r="Z286" s="683"/>
    </row>
    <row r="287" spans="1:26" ht="15.75" hidden="1" customHeight="1">
      <c r="A287" s="683"/>
      <c r="B287" s="66"/>
      <c r="C287" s="707"/>
      <c r="D287" s="66"/>
      <c r="E287" s="66"/>
      <c r="F287" s="66"/>
      <c r="G287" s="66"/>
      <c r="H287" s="66"/>
      <c r="I287" s="683"/>
      <c r="J287" s="685"/>
      <c r="K287" s="685"/>
      <c r="L287" s="683"/>
      <c r="M287" s="683"/>
      <c r="N287" s="685"/>
      <c r="O287" s="685"/>
      <c r="P287" s="683"/>
      <c r="Q287" s="683"/>
      <c r="S287" s="683"/>
      <c r="T287" s="683"/>
      <c r="U287" s="683"/>
      <c r="V287" s="683"/>
      <c r="W287" s="683"/>
      <c r="X287" s="683"/>
      <c r="Y287" s="683"/>
      <c r="Z287" s="683"/>
    </row>
    <row r="288" spans="1:26" ht="15.75" hidden="1" customHeight="1">
      <c r="A288" s="683"/>
      <c r="B288" s="66"/>
      <c r="C288" s="707"/>
      <c r="D288" s="66"/>
      <c r="E288" s="66"/>
      <c r="F288" s="66"/>
      <c r="G288" s="66"/>
      <c r="H288" s="66"/>
      <c r="I288" s="683"/>
      <c r="J288" s="685"/>
      <c r="K288" s="685"/>
      <c r="L288" s="683"/>
      <c r="M288" s="683"/>
      <c r="N288" s="685"/>
      <c r="O288" s="685"/>
      <c r="P288" s="683"/>
      <c r="Q288" s="683"/>
      <c r="S288" s="683"/>
      <c r="T288" s="683"/>
      <c r="U288" s="683"/>
      <c r="V288" s="683"/>
      <c r="W288" s="683"/>
      <c r="X288" s="683"/>
      <c r="Y288" s="683"/>
      <c r="Z288" s="683"/>
    </row>
    <row r="289" spans="1:26" ht="15.75" hidden="1" customHeight="1">
      <c r="A289" s="683"/>
      <c r="B289" s="66"/>
      <c r="C289" s="707"/>
      <c r="D289" s="66"/>
      <c r="E289" s="66"/>
      <c r="F289" s="66"/>
      <c r="G289" s="66"/>
      <c r="H289" s="66"/>
      <c r="I289" s="683"/>
      <c r="J289" s="685"/>
      <c r="K289" s="685"/>
      <c r="L289" s="683"/>
      <c r="M289" s="683"/>
      <c r="N289" s="685"/>
      <c r="O289" s="685"/>
      <c r="P289" s="683"/>
      <c r="Q289" s="683"/>
      <c r="S289" s="683"/>
      <c r="T289" s="683"/>
      <c r="U289" s="683"/>
      <c r="V289" s="683"/>
      <c r="W289" s="683"/>
      <c r="X289" s="683"/>
      <c r="Y289" s="683"/>
      <c r="Z289" s="683"/>
    </row>
    <row r="290" spans="1:26" ht="15.75" hidden="1" customHeight="1">
      <c r="A290" s="683"/>
      <c r="B290" s="66"/>
      <c r="C290" s="707"/>
      <c r="D290" s="66"/>
      <c r="E290" s="66"/>
      <c r="F290" s="66"/>
      <c r="G290" s="66"/>
      <c r="H290" s="66"/>
      <c r="I290" s="683"/>
      <c r="J290" s="685"/>
      <c r="K290" s="685"/>
      <c r="L290" s="683"/>
      <c r="M290" s="683"/>
      <c r="N290" s="685"/>
      <c r="O290" s="685"/>
      <c r="P290" s="683"/>
      <c r="Q290" s="683"/>
      <c r="S290" s="683"/>
      <c r="T290" s="683"/>
      <c r="U290" s="683"/>
      <c r="V290" s="683"/>
      <c r="W290" s="683"/>
      <c r="X290" s="683"/>
      <c r="Y290" s="683"/>
      <c r="Z290" s="683"/>
    </row>
    <row r="291" spans="1:26" ht="15.75" hidden="1" customHeight="1">
      <c r="A291" s="683"/>
      <c r="B291" s="66"/>
      <c r="C291" s="707"/>
      <c r="D291" s="66"/>
      <c r="E291" s="66"/>
      <c r="F291" s="66"/>
      <c r="G291" s="66"/>
      <c r="H291" s="66"/>
      <c r="I291" s="683"/>
      <c r="J291" s="685"/>
      <c r="K291" s="685"/>
      <c r="L291" s="683"/>
      <c r="M291" s="683"/>
      <c r="N291" s="685"/>
      <c r="O291" s="685"/>
      <c r="P291" s="683"/>
      <c r="Q291" s="683"/>
      <c r="S291" s="683"/>
      <c r="T291" s="683"/>
      <c r="U291" s="683"/>
      <c r="V291" s="683"/>
      <c r="W291" s="683"/>
      <c r="X291" s="683"/>
      <c r="Y291" s="683"/>
      <c r="Z291" s="683"/>
    </row>
    <row r="292" spans="1:26" ht="15.75" hidden="1" customHeight="1">
      <c r="A292" s="683"/>
      <c r="B292" s="66"/>
      <c r="C292" s="707"/>
      <c r="D292" s="66"/>
      <c r="E292" s="66"/>
      <c r="F292" s="66"/>
      <c r="G292" s="66"/>
      <c r="H292" s="66"/>
      <c r="I292" s="683"/>
      <c r="J292" s="685"/>
      <c r="K292" s="685"/>
      <c r="L292" s="683"/>
      <c r="M292" s="683"/>
      <c r="N292" s="685"/>
      <c r="O292" s="685"/>
      <c r="P292" s="683"/>
      <c r="Q292" s="683"/>
      <c r="S292" s="683"/>
      <c r="T292" s="683"/>
      <c r="U292" s="683"/>
      <c r="V292" s="683"/>
      <c r="W292" s="683"/>
      <c r="X292" s="683"/>
      <c r="Y292" s="683"/>
      <c r="Z292" s="683"/>
    </row>
    <row r="293" spans="1:26" ht="15.75" hidden="1" customHeight="1">
      <c r="A293" s="683"/>
      <c r="B293" s="66"/>
      <c r="C293" s="707"/>
      <c r="D293" s="66"/>
      <c r="E293" s="66"/>
      <c r="F293" s="66"/>
      <c r="G293" s="66"/>
      <c r="H293" s="66"/>
      <c r="I293" s="683"/>
      <c r="J293" s="685"/>
      <c r="K293" s="685"/>
      <c r="L293" s="683"/>
      <c r="M293" s="683"/>
      <c r="N293" s="685"/>
      <c r="O293" s="685"/>
      <c r="P293" s="683"/>
      <c r="Q293" s="683"/>
      <c r="S293" s="683"/>
      <c r="T293" s="683"/>
      <c r="U293" s="683"/>
      <c r="V293" s="683"/>
      <c r="W293" s="683"/>
      <c r="X293" s="683"/>
      <c r="Y293" s="683"/>
      <c r="Z293" s="683"/>
    </row>
    <row r="294" spans="1:26" ht="15.75" hidden="1" customHeight="1">
      <c r="A294" s="683"/>
      <c r="B294" s="66"/>
      <c r="C294" s="707"/>
      <c r="D294" s="66"/>
      <c r="E294" s="66"/>
      <c r="F294" s="66"/>
      <c r="G294" s="66"/>
      <c r="H294" s="66"/>
      <c r="I294" s="683"/>
      <c r="J294" s="685"/>
      <c r="K294" s="685"/>
      <c r="L294" s="683"/>
      <c r="M294" s="683"/>
      <c r="N294" s="685"/>
      <c r="O294" s="685"/>
      <c r="P294" s="683"/>
      <c r="Q294" s="683"/>
      <c r="S294" s="683"/>
      <c r="T294" s="683"/>
      <c r="U294" s="683"/>
      <c r="V294" s="683"/>
      <c r="W294" s="683"/>
      <c r="X294" s="683"/>
      <c r="Y294" s="683"/>
      <c r="Z294" s="683"/>
    </row>
    <row r="295" spans="1:26" ht="15.75" hidden="1" customHeight="1">
      <c r="A295" s="683"/>
      <c r="B295" s="66"/>
      <c r="C295" s="707"/>
      <c r="D295" s="66"/>
      <c r="E295" s="66"/>
      <c r="F295" s="66"/>
      <c r="G295" s="66"/>
      <c r="H295" s="66"/>
      <c r="I295" s="683"/>
      <c r="J295" s="685"/>
      <c r="K295" s="685"/>
      <c r="L295" s="683"/>
      <c r="M295" s="683"/>
      <c r="N295" s="685"/>
      <c r="O295" s="685"/>
      <c r="P295" s="683"/>
      <c r="Q295" s="683"/>
      <c r="S295" s="683"/>
      <c r="T295" s="683"/>
      <c r="U295" s="683"/>
      <c r="V295" s="683"/>
      <c r="W295" s="683"/>
      <c r="X295" s="683"/>
      <c r="Y295" s="683"/>
      <c r="Z295" s="683"/>
    </row>
    <row r="296" spans="1:26" ht="15.75" hidden="1" customHeight="1">
      <c r="A296" s="683"/>
      <c r="B296" s="66"/>
      <c r="C296" s="707"/>
      <c r="D296" s="66"/>
      <c r="E296" s="66"/>
      <c r="F296" s="66"/>
      <c r="G296" s="66"/>
      <c r="H296" s="66"/>
      <c r="I296" s="683"/>
      <c r="J296" s="685"/>
      <c r="K296" s="685"/>
      <c r="L296" s="683"/>
      <c r="M296" s="683"/>
      <c r="N296" s="685"/>
      <c r="O296" s="685"/>
      <c r="P296" s="683"/>
      <c r="Q296" s="683"/>
      <c r="S296" s="683"/>
      <c r="T296" s="683"/>
      <c r="U296" s="683"/>
      <c r="V296" s="683"/>
      <c r="W296" s="683"/>
      <c r="X296" s="683"/>
      <c r="Y296" s="683"/>
      <c r="Z296" s="683"/>
    </row>
    <row r="297" spans="1:26" ht="15.75" hidden="1" customHeight="1">
      <c r="A297" s="683"/>
      <c r="B297" s="66"/>
      <c r="C297" s="707"/>
      <c r="D297" s="66"/>
      <c r="E297" s="66"/>
      <c r="F297" s="66"/>
      <c r="G297" s="66"/>
      <c r="H297" s="66"/>
      <c r="I297" s="683"/>
      <c r="J297" s="685"/>
      <c r="K297" s="685"/>
      <c r="L297" s="683"/>
      <c r="M297" s="683"/>
      <c r="N297" s="685"/>
      <c r="O297" s="685"/>
      <c r="P297" s="683"/>
      <c r="Q297" s="683"/>
      <c r="S297" s="683"/>
      <c r="T297" s="683"/>
      <c r="U297" s="683"/>
      <c r="V297" s="683"/>
      <c r="W297" s="683"/>
      <c r="X297" s="683"/>
      <c r="Y297" s="683"/>
      <c r="Z297" s="683"/>
    </row>
    <row r="298" spans="1:26" ht="15.75" hidden="1" customHeight="1">
      <c r="A298" s="683"/>
      <c r="B298" s="66"/>
      <c r="C298" s="707"/>
      <c r="D298" s="66"/>
      <c r="E298" s="66"/>
      <c r="F298" s="66"/>
      <c r="G298" s="66"/>
      <c r="H298" s="66"/>
      <c r="I298" s="683"/>
      <c r="J298" s="685"/>
      <c r="K298" s="685"/>
      <c r="L298" s="683"/>
      <c r="M298" s="683"/>
      <c r="N298" s="685"/>
      <c r="O298" s="685"/>
      <c r="P298" s="683"/>
      <c r="Q298" s="683"/>
      <c r="S298" s="683"/>
      <c r="T298" s="683"/>
      <c r="U298" s="683"/>
      <c r="V298" s="683"/>
      <c r="W298" s="683"/>
      <c r="X298" s="683"/>
      <c r="Y298" s="683"/>
      <c r="Z298" s="683"/>
    </row>
    <row r="299" spans="1:26" ht="15.75" hidden="1" customHeight="1">
      <c r="A299" s="683"/>
      <c r="B299" s="66"/>
      <c r="C299" s="707"/>
      <c r="D299" s="66"/>
      <c r="E299" s="66"/>
      <c r="F299" s="66"/>
      <c r="G299" s="66"/>
      <c r="H299" s="66"/>
      <c r="I299" s="683"/>
      <c r="J299" s="685"/>
      <c r="K299" s="685"/>
      <c r="L299" s="683"/>
      <c r="M299" s="683"/>
      <c r="N299" s="685"/>
      <c r="O299" s="685"/>
      <c r="P299" s="683"/>
      <c r="Q299" s="683"/>
      <c r="S299" s="683"/>
      <c r="T299" s="683"/>
      <c r="U299" s="683"/>
      <c r="V299" s="683"/>
      <c r="W299" s="683"/>
      <c r="X299" s="683"/>
      <c r="Y299" s="683"/>
      <c r="Z299" s="683"/>
    </row>
    <row r="300" spans="1:26" ht="15.75" hidden="1" customHeight="1">
      <c r="A300" s="683"/>
      <c r="B300" s="66"/>
      <c r="C300" s="707"/>
      <c r="D300" s="66"/>
      <c r="E300" s="66"/>
      <c r="F300" s="66"/>
      <c r="G300" s="66"/>
      <c r="H300" s="66"/>
      <c r="I300" s="683"/>
      <c r="J300" s="685"/>
      <c r="K300" s="685"/>
      <c r="L300" s="683"/>
      <c r="M300" s="683"/>
      <c r="N300" s="685"/>
      <c r="O300" s="685"/>
      <c r="P300" s="683"/>
      <c r="Q300" s="683"/>
      <c r="S300" s="683"/>
      <c r="T300" s="683"/>
      <c r="U300" s="683"/>
      <c r="V300" s="683"/>
      <c r="W300" s="683"/>
      <c r="X300" s="683"/>
      <c r="Y300" s="683"/>
      <c r="Z300" s="683"/>
    </row>
    <row r="301" spans="1:26" ht="15.75" hidden="1" customHeight="1">
      <c r="A301" s="683"/>
      <c r="B301" s="66"/>
      <c r="C301" s="707"/>
      <c r="D301" s="66"/>
      <c r="E301" s="66"/>
      <c r="F301" s="66"/>
      <c r="G301" s="66"/>
      <c r="H301" s="66"/>
      <c r="I301" s="683"/>
      <c r="J301" s="685"/>
      <c r="K301" s="685"/>
      <c r="L301" s="683"/>
      <c r="M301" s="683"/>
      <c r="N301" s="685"/>
      <c r="O301" s="685"/>
      <c r="P301" s="683"/>
      <c r="Q301" s="683"/>
      <c r="S301" s="683"/>
      <c r="T301" s="683"/>
      <c r="U301" s="683"/>
      <c r="V301" s="683"/>
      <c r="W301" s="683"/>
      <c r="X301" s="683"/>
      <c r="Y301" s="683"/>
      <c r="Z301" s="683"/>
    </row>
    <row r="302" spans="1:26" ht="15.75" hidden="1" customHeight="1">
      <c r="A302" s="683"/>
      <c r="B302" s="66"/>
      <c r="C302" s="707"/>
      <c r="D302" s="66"/>
      <c r="E302" s="66"/>
      <c r="F302" s="66"/>
      <c r="G302" s="66"/>
      <c r="H302" s="66"/>
      <c r="I302" s="683"/>
      <c r="J302" s="685"/>
      <c r="K302" s="685"/>
      <c r="L302" s="683"/>
      <c r="M302" s="683"/>
      <c r="N302" s="685"/>
      <c r="O302" s="685"/>
      <c r="P302" s="683"/>
      <c r="Q302" s="683"/>
      <c r="S302" s="683"/>
      <c r="T302" s="683"/>
      <c r="U302" s="683"/>
      <c r="V302" s="683"/>
      <c r="W302" s="683"/>
      <c r="X302" s="683"/>
      <c r="Y302" s="683"/>
      <c r="Z302" s="683"/>
    </row>
    <row r="303" spans="1:26" ht="15.75" hidden="1" customHeight="1">
      <c r="A303" s="683"/>
      <c r="B303" s="66"/>
      <c r="C303" s="707"/>
      <c r="D303" s="66"/>
      <c r="E303" s="66"/>
      <c r="F303" s="66"/>
      <c r="G303" s="66"/>
      <c r="H303" s="66"/>
      <c r="I303" s="683"/>
      <c r="J303" s="685"/>
      <c r="K303" s="685"/>
      <c r="L303" s="683"/>
      <c r="M303" s="683"/>
      <c r="N303" s="685"/>
      <c r="O303" s="685"/>
      <c r="P303" s="683"/>
      <c r="Q303" s="683"/>
      <c r="S303" s="683"/>
      <c r="T303" s="683"/>
      <c r="U303" s="683"/>
      <c r="V303" s="683"/>
      <c r="W303" s="683"/>
      <c r="X303" s="683"/>
      <c r="Y303" s="683"/>
      <c r="Z303" s="683"/>
    </row>
    <row r="304" spans="1:26" ht="15.75" hidden="1" customHeight="1">
      <c r="A304" s="683"/>
      <c r="B304" s="66"/>
      <c r="C304" s="707"/>
      <c r="D304" s="66"/>
      <c r="E304" s="66"/>
      <c r="F304" s="66"/>
      <c r="G304" s="66"/>
      <c r="H304" s="66"/>
      <c r="I304" s="683"/>
      <c r="J304" s="685"/>
      <c r="K304" s="685"/>
      <c r="L304" s="683"/>
      <c r="M304" s="683"/>
      <c r="N304" s="685"/>
      <c r="O304" s="685"/>
      <c r="P304" s="683"/>
      <c r="Q304" s="683"/>
      <c r="S304" s="683"/>
      <c r="T304" s="683"/>
      <c r="U304" s="683"/>
      <c r="V304" s="683"/>
      <c r="W304" s="683"/>
      <c r="X304" s="683"/>
      <c r="Y304" s="683"/>
      <c r="Z304" s="683"/>
    </row>
    <row r="305" spans="1:26" ht="15.75" hidden="1" customHeight="1">
      <c r="A305" s="683"/>
      <c r="B305" s="66"/>
      <c r="C305" s="707"/>
      <c r="D305" s="66"/>
      <c r="E305" s="66"/>
      <c r="F305" s="66"/>
      <c r="G305" s="66"/>
      <c r="H305" s="66"/>
      <c r="I305" s="683"/>
      <c r="J305" s="685"/>
      <c r="K305" s="685"/>
      <c r="L305" s="683"/>
      <c r="M305" s="683"/>
      <c r="N305" s="685"/>
      <c r="O305" s="685"/>
      <c r="P305" s="683"/>
      <c r="Q305" s="683"/>
      <c r="S305" s="683"/>
      <c r="T305" s="683"/>
      <c r="U305" s="683"/>
      <c r="V305" s="683"/>
      <c r="W305" s="683"/>
      <c r="X305" s="683"/>
      <c r="Y305" s="683"/>
      <c r="Z305" s="683"/>
    </row>
    <row r="306" spans="1:26" ht="15.75" hidden="1" customHeight="1">
      <c r="A306" s="683"/>
      <c r="B306" s="66"/>
      <c r="C306" s="707"/>
      <c r="D306" s="66"/>
      <c r="E306" s="66"/>
      <c r="F306" s="66"/>
      <c r="G306" s="66"/>
      <c r="H306" s="66"/>
      <c r="I306" s="683"/>
      <c r="J306" s="685"/>
      <c r="K306" s="685"/>
      <c r="L306" s="683"/>
      <c r="M306" s="683"/>
      <c r="N306" s="685"/>
      <c r="O306" s="685"/>
      <c r="P306" s="683"/>
      <c r="Q306" s="683"/>
      <c r="S306" s="683"/>
      <c r="T306" s="683"/>
      <c r="U306" s="683"/>
      <c r="V306" s="683"/>
      <c r="W306" s="683"/>
      <c r="X306" s="683"/>
      <c r="Y306" s="683"/>
      <c r="Z306" s="683"/>
    </row>
    <row r="307" spans="1:26" ht="15.75" hidden="1" customHeight="1">
      <c r="A307" s="683"/>
      <c r="B307" s="66"/>
      <c r="C307" s="707"/>
      <c r="D307" s="66"/>
      <c r="E307" s="66"/>
      <c r="F307" s="66"/>
      <c r="G307" s="66"/>
      <c r="H307" s="66"/>
      <c r="I307" s="683"/>
      <c r="J307" s="685"/>
      <c r="K307" s="685"/>
      <c r="L307" s="683"/>
      <c r="M307" s="683"/>
      <c r="N307" s="685"/>
      <c r="O307" s="685"/>
      <c r="P307" s="683"/>
      <c r="Q307" s="683"/>
      <c r="S307" s="683"/>
      <c r="T307" s="683"/>
      <c r="U307" s="683"/>
      <c r="V307" s="683"/>
      <c r="W307" s="683"/>
      <c r="X307" s="683"/>
      <c r="Y307" s="683"/>
      <c r="Z307" s="683"/>
    </row>
    <row r="308" spans="1:26" ht="15.75" hidden="1" customHeight="1">
      <c r="A308" s="683"/>
      <c r="B308" s="66"/>
      <c r="C308" s="707"/>
      <c r="D308" s="66"/>
      <c r="E308" s="66"/>
      <c r="F308" s="66"/>
      <c r="G308" s="66"/>
      <c r="H308" s="66"/>
      <c r="I308" s="683"/>
      <c r="J308" s="685"/>
      <c r="K308" s="685"/>
      <c r="L308" s="683"/>
      <c r="M308" s="683"/>
      <c r="N308" s="685"/>
      <c r="O308" s="685"/>
      <c r="P308" s="683"/>
      <c r="Q308" s="683"/>
      <c r="S308" s="683"/>
      <c r="T308" s="683"/>
      <c r="U308" s="683"/>
      <c r="V308" s="683"/>
      <c r="W308" s="683"/>
      <c r="X308" s="683"/>
      <c r="Y308" s="683"/>
      <c r="Z308" s="683"/>
    </row>
    <row r="309" spans="1:26" ht="15.75" hidden="1" customHeight="1">
      <c r="A309" s="683"/>
      <c r="B309" s="66"/>
      <c r="C309" s="707"/>
      <c r="D309" s="66"/>
      <c r="E309" s="66"/>
      <c r="F309" s="66"/>
      <c r="G309" s="66"/>
      <c r="H309" s="66"/>
      <c r="I309" s="683"/>
      <c r="J309" s="685"/>
      <c r="K309" s="685"/>
      <c r="L309" s="683"/>
      <c r="M309" s="683"/>
      <c r="N309" s="685"/>
      <c r="O309" s="685"/>
      <c r="P309" s="683"/>
      <c r="Q309" s="683"/>
      <c r="S309" s="683"/>
      <c r="T309" s="683"/>
      <c r="U309" s="683"/>
      <c r="V309" s="683"/>
      <c r="W309" s="683"/>
      <c r="X309" s="683"/>
      <c r="Y309" s="683"/>
      <c r="Z309" s="683"/>
    </row>
    <row r="310" spans="1:26" ht="15.75" hidden="1" customHeight="1">
      <c r="A310" s="683"/>
      <c r="B310" s="66"/>
      <c r="C310" s="707"/>
      <c r="D310" s="66"/>
      <c r="E310" s="66"/>
      <c r="F310" s="66"/>
      <c r="G310" s="66"/>
      <c r="H310" s="66"/>
      <c r="I310" s="683"/>
      <c r="J310" s="685"/>
      <c r="K310" s="685"/>
      <c r="L310" s="683"/>
      <c r="M310" s="683"/>
      <c r="N310" s="685"/>
      <c r="O310" s="685"/>
      <c r="P310" s="683"/>
      <c r="Q310" s="683"/>
      <c r="S310" s="683"/>
      <c r="T310" s="683"/>
      <c r="U310" s="683"/>
      <c r="V310" s="683"/>
      <c r="W310" s="683"/>
      <c r="X310" s="683"/>
      <c r="Y310" s="683"/>
      <c r="Z310" s="683"/>
    </row>
    <row r="311" spans="1:26" ht="15.75" hidden="1" customHeight="1">
      <c r="A311" s="683"/>
      <c r="B311" s="66"/>
      <c r="C311" s="707"/>
      <c r="D311" s="66"/>
      <c r="E311" s="66"/>
      <c r="F311" s="66"/>
      <c r="G311" s="66"/>
      <c r="H311" s="66"/>
      <c r="I311" s="683"/>
      <c r="J311" s="685"/>
      <c r="K311" s="685"/>
      <c r="L311" s="683"/>
      <c r="M311" s="683"/>
      <c r="N311" s="685"/>
      <c r="O311" s="685"/>
      <c r="P311" s="683"/>
      <c r="Q311" s="683"/>
      <c r="S311" s="683"/>
      <c r="T311" s="683"/>
      <c r="U311" s="683"/>
      <c r="V311" s="683"/>
      <c r="W311" s="683"/>
      <c r="X311" s="683"/>
      <c r="Y311" s="683"/>
      <c r="Z311" s="683"/>
    </row>
    <row r="312" spans="1:26" ht="15.75" hidden="1" customHeight="1">
      <c r="A312" s="683"/>
      <c r="B312" s="66"/>
      <c r="C312" s="707"/>
      <c r="D312" s="66"/>
      <c r="E312" s="66"/>
      <c r="F312" s="66"/>
      <c r="G312" s="66"/>
      <c r="H312" s="66"/>
      <c r="I312" s="683"/>
      <c r="J312" s="685"/>
      <c r="K312" s="685"/>
      <c r="L312" s="683"/>
      <c r="M312" s="683"/>
      <c r="N312" s="685"/>
      <c r="O312" s="685"/>
      <c r="P312" s="683"/>
      <c r="Q312" s="683"/>
      <c r="S312" s="683"/>
      <c r="T312" s="683"/>
      <c r="U312" s="683"/>
      <c r="V312" s="683"/>
      <c r="W312" s="683"/>
      <c r="X312" s="683"/>
      <c r="Y312" s="683"/>
      <c r="Z312" s="683"/>
    </row>
    <row r="313" spans="1:26" ht="15.75" hidden="1" customHeight="1">
      <c r="A313" s="683"/>
      <c r="B313" s="66"/>
      <c r="C313" s="707"/>
      <c r="D313" s="66"/>
      <c r="E313" s="66"/>
      <c r="F313" s="66"/>
      <c r="G313" s="66"/>
      <c r="H313" s="66"/>
      <c r="I313" s="683"/>
      <c r="J313" s="685"/>
      <c r="K313" s="685"/>
      <c r="L313" s="683"/>
      <c r="M313" s="683"/>
      <c r="N313" s="685"/>
      <c r="O313" s="685"/>
      <c r="P313" s="683"/>
      <c r="Q313" s="683"/>
      <c r="S313" s="683"/>
      <c r="T313" s="683"/>
      <c r="U313" s="683"/>
      <c r="V313" s="683"/>
      <c r="W313" s="683"/>
      <c r="X313" s="683"/>
      <c r="Y313" s="683"/>
      <c r="Z313" s="683"/>
    </row>
    <row r="314" spans="1:26" ht="15.75" hidden="1" customHeight="1">
      <c r="A314" s="683"/>
      <c r="B314" s="66"/>
      <c r="C314" s="707"/>
      <c r="D314" s="66"/>
      <c r="E314" s="66"/>
      <c r="F314" s="66"/>
      <c r="G314" s="66"/>
      <c r="H314" s="66"/>
      <c r="I314" s="683"/>
      <c r="J314" s="685"/>
      <c r="K314" s="685"/>
      <c r="L314" s="683"/>
      <c r="M314" s="683"/>
      <c r="N314" s="685"/>
      <c r="O314" s="685"/>
      <c r="P314" s="683"/>
      <c r="Q314" s="683"/>
      <c r="S314" s="683"/>
      <c r="T314" s="683"/>
      <c r="U314" s="683"/>
      <c r="V314" s="683"/>
      <c r="W314" s="683"/>
      <c r="X314" s="683"/>
      <c r="Y314" s="683"/>
      <c r="Z314" s="683"/>
    </row>
    <row r="315" spans="1:26" ht="15.75" hidden="1" customHeight="1">
      <c r="A315" s="683"/>
      <c r="B315" s="66"/>
      <c r="C315" s="707"/>
      <c r="D315" s="66"/>
      <c r="E315" s="66"/>
      <c r="F315" s="66"/>
      <c r="G315" s="66"/>
      <c r="H315" s="66"/>
      <c r="I315" s="683"/>
      <c r="J315" s="685"/>
      <c r="K315" s="685"/>
      <c r="L315" s="683"/>
      <c r="M315" s="683"/>
      <c r="N315" s="685"/>
      <c r="O315" s="685"/>
      <c r="P315" s="683"/>
      <c r="Q315" s="683"/>
      <c r="S315" s="683"/>
      <c r="T315" s="683"/>
      <c r="U315" s="683"/>
      <c r="V315" s="683"/>
      <c r="W315" s="683"/>
      <c r="X315" s="683"/>
      <c r="Y315" s="683"/>
      <c r="Z315" s="683"/>
    </row>
    <row r="316" spans="1:26" ht="15.75" hidden="1" customHeight="1">
      <c r="A316" s="683"/>
      <c r="B316" s="66"/>
      <c r="C316" s="707"/>
      <c r="D316" s="66"/>
      <c r="E316" s="66"/>
      <c r="F316" s="66"/>
      <c r="G316" s="66"/>
      <c r="H316" s="66"/>
      <c r="I316" s="683"/>
      <c r="J316" s="685"/>
      <c r="K316" s="685"/>
      <c r="L316" s="683"/>
      <c r="M316" s="683"/>
      <c r="N316" s="685"/>
      <c r="O316" s="685"/>
      <c r="P316" s="683"/>
      <c r="Q316" s="683"/>
      <c r="S316" s="683"/>
      <c r="T316" s="683"/>
      <c r="U316" s="683"/>
      <c r="V316" s="683"/>
      <c r="W316" s="683"/>
      <c r="X316" s="683"/>
      <c r="Y316" s="683"/>
      <c r="Z316" s="683"/>
    </row>
    <row r="317" spans="1:26" ht="15.75" hidden="1" customHeight="1">
      <c r="A317" s="683"/>
      <c r="B317" s="66"/>
      <c r="C317" s="707"/>
      <c r="D317" s="66"/>
      <c r="E317" s="66"/>
      <c r="F317" s="66"/>
      <c r="G317" s="66"/>
      <c r="H317" s="66"/>
      <c r="I317" s="683"/>
      <c r="J317" s="685"/>
      <c r="K317" s="685"/>
      <c r="L317" s="683"/>
      <c r="M317" s="683"/>
      <c r="N317" s="685"/>
      <c r="O317" s="685"/>
      <c r="P317" s="683"/>
      <c r="Q317" s="683"/>
      <c r="S317" s="683"/>
      <c r="T317" s="683"/>
      <c r="U317" s="683"/>
      <c r="V317" s="683"/>
      <c r="W317" s="683"/>
      <c r="X317" s="683"/>
      <c r="Y317" s="683"/>
      <c r="Z317" s="683"/>
    </row>
    <row r="318" spans="1:26" ht="15.75" hidden="1" customHeight="1">
      <c r="A318" s="683"/>
      <c r="B318" s="66"/>
      <c r="C318" s="707"/>
      <c r="D318" s="66"/>
      <c r="E318" s="66"/>
      <c r="F318" s="66"/>
      <c r="G318" s="66"/>
      <c r="H318" s="66"/>
      <c r="I318" s="683"/>
      <c r="J318" s="685"/>
      <c r="K318" s="685"/>
      <c r="L318" s="683"/>
      <c r="M318" s="683"/>
      <c r="N318" s="685"/>
      <c r="O318" s="685"/>
      <c r="P318" s="683"/>
      <c r="Q318" s="683"/>
      <c r="S318" s="683"/>
      <c r="T318" s="683"/>
      <c r="U318" s="683"/>
      <c r="V318" s="683"/>
      <c r="W318" s="683"/>
      <c r="X318" s="683"/>
      <c r="Y318" s="683"/>
      <c r="Z318" s="683"/>
    </row>
    <row r="319" spans="1:26" ht="15.75" hidden="1" customHeight="1">
      <c r="A319" s="683"/>
      <c r="B319" s="66"/>
      <c r="C319" s="707"/>
      <c r="D319" s="66"/>
      <c r="E319" s="66"/>
      <c r="F319" s="66"/>
      <c r="G319" s="66"/>
      <c r="H319" s="66"/>
      <c r="I319" s="683"/>
      <c r="J319" s="685"/>
      <c r="K319" s="685"/>
      <c r="L319" s="683"/>
      <c r="M319" s="683"/>
      <c r="N319" s="685"/>
      <c r="O319" s="685"/>
      <c r="P319" s="683"/>
      <c r="Q319" s="683"/>
      <c r="S319" s="683"/>
      <c r="T319" s="683"/>
      <c r="U319" s="683"/>
      <c r="V319" s="683"/>
      <c r="W319" s="683"/>
      <c r="X319" s="683"/>
      <c r="Y319" s="683"/>
      <c r="Z319" s="683"/>
    </row>
    <row r="320" spans="1:26" ht="15.75" hidden="1" customHeight="1">
      <c r="A320" s="683"/>
      <c r="B320" s="66"/>
      <c r="C320" s="707"/>
      <c r="D320" s="66"/>
      <c r="E320" s="66"/>
      <c r="F320" s="66"/>
      <c r="G320" s="66"/>
      <c r="H320" s="66"/>
      <c r="I320" s="683"/>
      <c r="J320" s="685"/>
      <c r="K320" s="685"/>
      <c r="L320" s="683"/>
      <c r="M320" s="683"/>
      <c r="N320" s="685"/>
      <c r="O320" s="685"/>
      <c r="P320" s="683"/>
      <c r="Q320" s="683"/>
      <c r="S320" s="683"/>
      <c r="T320" s="683"/>
      <c r="U320" s="683"/>
      <c r="V320" s="683"/>
      <c r="W320" s="683"/>
      <c r="X320" s="683"/>
      <c r="Y320" s="683"/>
      <c r="Z320" s="683"/>
    </row>
    <row r="321" spans="1:26" ht="15.75" hidden="1" customHeight="1">
      <c r="A321" s="683"/>
      <c r="B321" s="66"/>
      <c r="C321" s="707"/>
      <c r="D321" s="66"/>
      <c r="E321" s="66"/>
      <c r="F321" s="66"/>
      <c r="G321" s="66"/>
      <c r="H321" s="66"/>
      <c r="I321" s="683"/>
      <c r="J321" s="685"/>
      <c r="K321" s="685"/>
      <c r="L321" s="683"/>
      <c r="M321" s="683"/>
      <c r="N321" s="685"/>
      <c r="O321" s="685"/>
      <c r="P321" s="683"/>
      <c r="Q321" s="683"/>
      <c r="S321" s="683"/>
      <c r="T321" s="683"/>
      <c r="U321" s="683"/>
      <c r="V321" s="683"/>
      <c r="W321" s="683"/>
      <c r="X321" s="683"/>
      <c r="Y321" s="683"/>
      <c r="Z321" s="683"/>
    </row>
    <row r="322" spans="1:26" ht="15.75" hidden="1" customHeight="1">
      <c r="A322" s="683"/>
      <c r="B322" s="66"/>
      <c r="C322" s="707"/>
      <c r="D322" s="66"/>
      <c r="E322" s="66"/>
      <c r="F322" s="66"/>
      <c r="G322" s="66"/>
      <c r="H322" s="66"/>
      <c r="I322" s="683"/>
      <c r="J322" s="685"/>
      <c r="K322" s="685"/>
      <c r="L322" s="683"/>
      <c r="M322" s="683"/>
      <c r="N322" s="685"/>
      <c r="O322" s="685"/>
      <c r="P322" s="683"/>
      <c r="Q322" s="683"/>
      <c r="S322" s="683"/>
      <c r="T322" s="683"/>
      <c r="U322" s="683"/>
      <c r="V322" s="683"/>
      <c r="W322" s="683"/>
      <c r="X322" s="683"/>
      <c r="Y322" s="683"/>
      <c r="Z322" s="683"/>
    </row>
    <row r="323" spans="1:26" ht="15.75" hidden="1" customHeight="1">
      <c r="A323" s="683"/>
      <c r="B323" s="66"/>
      <c r="C323" s="707"/>
      <c r="D323" s="66"/>
      <c r="E323" s="66"/>
      <c r="F323" s="66"/>
      <c r="G323" s="66"/>
      <c r="H323" s="66"/>
      <c r="I323" s="683"/>
      <c r="J323" s="685"/>
      <c r="K323" s="685"/>
      <c r="L323" s="683"/>
      <c r="M323" s="683"/>
      <c r="N323" s="685"/>
      <c r="O323" s="685"/>
      <c r="P323" s="683"/>
      <c r="Q323" s="683"/>
      <c r="S323" s="683"/>
      <c r="T323" s="683"/>
      <c r="U323" s="683"/>
      <c r="V323" s="683"/>
      <c r="W323" s="683"/>
      <c r="X323" s="683"/>
      <c r="Y323" s="683"/>
      <c r="Z323" s="683"/>
    </row>
    <row r="324" spans="1:26" ht="15.75" hidden="1" customHeight="1">
      <c r="A324" s="683"/>
      <c r="B324" s="66"/>
      <c r="C324" s="707"/>
      <c r="D324" s="66"/>
      <c r="E324" s="66"/>
      <c r="F324" s="66"/>
      <c r="G324" s="66"/>
      <c r="H324" s="66"/>
      <c r="I324" s="683"/>
      <c r="J324" s="685"/>
      <c r="K324" s="685"/>
      <c r="L324" s="683"/>
      <c r="M324" s="683"/>
      <c r="N324" s="685"/>
      <c r="O324" s="685"/>
      <c r="P324" s="683"/>
      <c r="Q324" s="683"/>
      <c r="S324" s="683"/>
      <c r="T324" s="683"/>
      <c r="U324" s="683"/>
      <c r="V324" s="683"/>
      <c r="W324" s="683"/>
      <c r="X324" s="683"/>
      <c r="Y324" s="683"/>
      <c r="Z324" s="683"/>
    </row>
    <row r="325" spans="1:26" ht="15.75" hidden="1" customHeight="1">
      <c r="A325" s="683"/>
      <c r="B325" s="66"/>
      <c r="C325" s="707"/>
      <c r="D325" s="66"/>
      <c r="E325" s="66"/>
      <c r="F325" s="66"/>
      <c r="G325" s="66"/>
      <c r="H325" s="66"/>
      <c r="I325" s="683"/>
      <c r="J325" s="685"/>
      <c r="K325" s="685"/>
      <c r="L325" s="683"/>
      <c r="M325" s="683"/>
      <c r="N325" s="685"/>
      <c r="O325" s="685"/>
      <c r="P325" s="683"/>
      <c r="Q325" s="683"/>
      <c r="S325" s="683"/>
      <c r="T325" s="683"/>
      <c r="U325" s="683"/>
      <c r="V325" s="683"/>
      <c r="W325" s="683"/>
      <c r="X325" s="683"/>
      <c r="Y325" s="683"/>
      <c r="Z325" s="683"/>
    </row>
    <row r="326" spans="1:26" ht="15.75" hidden="1" customHeight="1">
      <c r="A326" s="683"/>
      <c r="B326" s="66"/>
      <c r="C326" s="707"/>
      <c r="D326" s="66"/>
      <c r="E326" s="66"/>
      <c r="F326" s="66"/>
      <c r="G326" s="66"/>
      <c r="H326" s="66"/>
      <c r="I326" s="683"/>
      <c r="J326" s="685"/>
      <c r="K326" s="685"/>
      <c r="L326" s="683"/>
      <c r="M326" s="683"/>
      <c r="N326" s="685"/>
      <c r="O326" s="685"/>
      <c r="P326" s="683"/>
      <c r="Q326" s="683"/>
      <c r="S326" s="683"/>
      <c r="T326" s="683"/>
      <c r="U326" s="683"/>
      <c r="V326" s="683"/>
      <c r="W326" s="683"/>
      <c r="X326" s="683"/>
      <c r="Y326" s="683"/>
      <c r="Z326" s="683"/>
    </row>
    <row r="327" spans="1:26" ht="15.75" hidden="1" customHeight="1">
      <c r="A327" s="683"/>
      <c r="B327" s="66"/>
      <c r="C327" s="707"/>
      <c r="D327" s="66"/>
      <c r="E327" s="66"/>
      <c r="F327" s="66"/>
      <c r="G327" s="66"/>
      <c r="H327" s="66"/>
      <c r="I327" s="683"/>
      <c r="J327" s="685"/>
      <c r="K327" s="685"/>
      <c r="L327" s="683"/>
      <c r="M327" s="683"/>
      <c r="N327" s="685"/>
      <c r="O327" s="685"/>
      <c r="P327" s="683"/>
      <c r="Q327" s="683"/>
      <c r="S327" s="683"/>
      <c r="T327" s="683"/>
      <c r="U327" s="683"/>
      <c r="V327" s="683"/>
      <c r="W327" s="683"/>
      <c r="X327" s="683"/>
      <c r="Y327" s="683"/>
      <c r="Z327" s="683"/>
    </row>
    <row r="328" spans="1:26" ht="15.75" hidden="1" customHeight="1">
      <c r="A328" s="683"/>
      <c r="B328" s="66"/>
      <c r="C328" s="707"/>
      <c r="D328" s="66"/>
      <c r="E328" s="66"/>
      <c r="F328" s="66"/>
      <c r="G328" s="66"/>
      <c r="H328" s="66"/>
      <c r="I328" s="683"/>
      <c r="J328" s="685"/>
      <c r="K328" s="685"/>
      <c r="L328" s="683"/>
      <c r="M328" s="683"/>
      <c r="N328" s="685"/>
      <c r="O328" s="685"/>
      <c r="P328" s="683"/>
      <c r="Q328" s="683"/>
      <c r="S328" s="683"/>
      <c r="T328" s="683"/>
      <c r="U328" s="683"/>
      <c r="V328" s="683"/>
      <c r="W328" s="683"/>
      <c r="X328" s="683"/>
      <c r="Y328" s="683"/>
      <c r="Z328" s="683"/>
    </row>
    <row r="329" spans="1:26" ht="15.75" hidden="1" customHeight="1">
      <c r="A329" s="683"/>
      <c r="B329" s="66"/>
      <c r="C329" s="707"/>
      <c r="D329" s="66"/>
      <c r="E329" s="66"/>
      <c r="F329" s="66"/>
      <c r="G329" s="66"/>
      <c r="H329" s="66"/>
      <c r="I329" s="683"/>
      <c r="J329" s="685"/>
      <c r="K329" s="685"/>
      <c r="L329" s="683"/>
      <c r="M329" s="683"/>
      <c r="N329" s="685"/>
      <c r="O329" s="685"/>
      <c r="P329" s="683"/>
      <c r="Q329" s="683"/>
      <c r="S329" s="683"/>
      <c r="T329" s="683"/>
      <c r="U329" s="683"/>
      <c r="V329" s="683"/>
      <c r="W329" s="683"/>
      <c r="X329" s="683"/>
      <c r="Y329" s="683"/>
      <c r="Z329" s="683"/>
    </row>
    <row r="330" spans="1:26" ht="15.75" hidden="1" customHeight="1">
      <c r="A330" s="683"/>
      <c r="B330" s="66"/>
      <c r="C330" s="707"/>
      <c r="D330" s="66"/>
      <c r="E330" s="66"/>
      <c r="F330" s="66"/>
      <c r="G330" s="66"/>
      <c r="H330" s="66"/>
      <c r="I330" s="683"/>
      <c r="J330" s="685"/>
      <c r="K330" s="685"/>
      <c r="L330" s="683"/>
      <c r="M330" s="683"/>
      <c r="N330" s="685"/>
      <c r="O330" s="685"/>
      <c r="P330" s="683"/>
      <c r="Q330" s="683"/>
      <c r="S330" s="683"/>
      <c r="T330" s="683"/>
      <c r="U330" s="683"/>
      <c r="V330" s="683"/>
      <c r="W330" s="683"/>
      <c r="X330" s="683"/>
      <c r="Y330" s="683"/>
      <c r="Z330" s="683"/>
    </row>
    <row r="331" spans="1:26" ht="15.75" hidden="1" customHeight="1">
      <c r="A331" s="683"/>
      <c r="B331" s="66"/>
      <c r="C331" s="707"/>
      <c r="D331" s="66"/>
      <c r="E331" s="66"/>
      <c r="F331" s="66"/>
      <c r="G331" s="66"/>
      <c r="H331" s="66"/>
      <c r="I331" s="683"/>
      <c r="J331" s="685"/>
      <c r="K331" s="685"/>
      <c r="L331" s="683"/>
      <c r="M331" s="683"/>
      <c r="N331" s="685"/>
      <c r="O331" s="685"/>
      <c r="P331" s="683"/>
      <c r="Q331" s="683"/>
      <c r="S331" s="683"/>
      <c r="T331" s="683"/>
      <c r="U331" s="683"/>
      <c r="V331" s="683"/>
      <c r="W331" s="683"/>
      <c r="X331" s="683"/>
      <c r="Y331" s="683"/>
      <c r="Z331" s="683"/>
    </row>
    <row r="332" spans="1:26" ht="15.75" hidden="1" customHeight="1">
      <c r="A332" s="683"/>
      <c r="B332" s="66"/>
      <c r="C332" s="707"/>
      <c r="D332" s="66"/>
      <c r="E332" s="66"/>
      <c r="F332" s="66"/>
      <c r="G332" s="66"/>
      <c r="H332" s="66"/>
      <c r="I332" s="683"/>
      <c r="J332" s="685"/>
      <c r="K332" s="685"/>
      <c r="L332" s="683"/>
      <c r="M332" s="683"/>
      <c r="N332" s="685"/>
      <c r="O332" s="685"/>
      <c r="P332" s="683"/>
      <c r="Q332" s="683"/>
      <c r="S332" s="683"/>
      <c r="T332" s="683"/>
      <c r="U332" s="683"/>
      <c r="V332" s="683"/>
      <c r="W332" s="683"/>
      <c r="X332" s="683"/>
      <c r="Y332" s="683"/>
      <c r="Z332" s="683"/>
    </row>
    <row r="333" spans="1:26" ht="15.75" hidden="1" customHeight="1">
      <c r="A333" s="683"/>
      <c r="B333" s="66"/>
      <c r="C333" s="707"/>
      <c r="D333" s="66"/>
      <c r="E333" s="66"/>
      <c r="F333" s="66"/>
      <c r="G333" s="66"/>
      <c r="H333" s="66"/>
      <c r="I333" s="683"/>
      <c r="J333" s="685"/>
      <c r="K333" s="685"/>
      <c r="L333" s="683"/>
      <c r="M333" s="683"/>
      <c r="N333" s="685"/>
      <c r="O333" s="685"/>
      <c r="P333" s="683"/>
      <c r="Q333" s="683"/>
      <c r="S333" s="683"/>
      <c r="T333" s="683"/>
      <c r="U333" s="683"/>
      <c r="V333" s="683"/>
      <c r="W333" s="683"/>
      <c r="X333" s="683"/>
      <c r="Y333" s="683"/>
      <c r="Z333" s="683"/>
    </row>
    <row r="334" spans="1:26" ht="15.75" hidden="1" customHeight="1">
      <c r="A334" s="683"/>
      <c r="B334" s="66"/>
      <c r="C334" s="707"/>
      <c r="D334" s="66"/>
      <c r="E334" s="66"/>
      <c r="F334" s="66"/>
      <c r="G334" s="66"/>
      <c r="H334" s="66"/>
      <c r="I334" s="683"/>
      <c r="J334" s="685"/>
      <c r="K334" s="685"/>
      <c r="L334" s="683"/>
      <c r="M334" s="683"/>
      <c r="N334" s="685"/>
      <c r="O334" s="685"/>
      <c r="P334" s="683"/>
      <c r="Q334" s="683"/>
      <c r="S334" s="683"/>
      <c r="T334" s="683"/>
      <c r="U334" s="683"/>
      <c r="V334" s="683"/>
      <c r="W334" s="683"/>
      <c r="X334" s="683"/>
      <c r="Y334" s="683"/>
      <c r="Z334" s="683"/>
    </row>
    <row r="335" spans="1:26" ht="15.75" hidden="1" customHeight="1">
      <c r="A335" s="683"/>
      <c r="B335" s="66"/>
      <c r="C335" s="707"/>
      <c r="D335" s="66"/>
      <c r="E335" s="66"/>
      <c r="F335" s="66"/>
      <c r="G335" s="66"/>
      <c r="H335" s="66"/>
      <c r="I335" s="683"/>
      <c r="J335" s="685"/>
      <c r="K335" s="685"/>
      <c r="L335" s="683"/>
      <c r="M335" s="683"/>
      <c r="N335" s="685"/>
      <c r="O335" s="685"/>
      <c r="P335" s="683"/>
      <c r="Q335" s="683"/>
      <c r="S335" s="683"/>
      <c r="T335" s="683"/>
      <c r="U335" s="683"/>
      <c r="V335" s="683"/>
      <c r="W335" s="683"/>
      <c r="X335" s="683"/>
      <c r="Y335" s="683"/>
      <c r="Z335" s="683"/>
    </row>
    <row r="336" spans="1:26" ht="15.75" hidden="1" customHeight="1">
      <c r="A336" s="683"/>
      <c r="B336" s="66"/>
      <c r="C336" s="707"/>
      <c r="D336" s="66"/>
      <c r="E336" s="66"/>
      <c r="F336" s="66"/>
      <c r="G336" s="66"/>
      <c r="H336" s="66"/>
      <c r="I336" s="683"/>
      <c r="J336" s="685"/>
      <c r="K336" s="685"/>
      <c r="L336" s="683"/>
      <c r="M336" s="683"/>
      <c r="N336" s="685"/>
      <c r="O336" s="685"/>
      <c r="P336" s="683"/>
      <c r="Q336" s="683"/>
      <c r="S336" s="683"/>
      <c r="T336" s="683"/>
      <c r="U336" s="683"/>
      <c r="V336" s="683"/>
      <c r="W336" s="683"/>
      <c r="X336" s="683"/>
      <c r="Y336" s="683"/>
      <c r="Z336" s="683"/>
    </row>
    <row r="337" spans="1:26" ht="15.75" hidden="1" customHeight="1">
      <c r="A337" s="683"/>
      <c r="B337" s="66"/>
      <c r="C337" s="707"/>
      <c r="D337" s="66"/>
      <c r="E337" s="66"/>
      <c r="F337" s="66"/>
      <c r="G337" s="66"/>
      <c r="H337" s="66"/>
      <c r="I337" s="683"/>
      <c r="J337" s="685"/>
      <c r="K337" s="685"/>
      <c r="L337" s="683"/>
      <c r="M337" s="683"/>
      <c r="N337" s="685"/>
      <c r="O337" s="685"/>
      <c r="P337" s="683"/>
      <c r="Q337" s="683"/>
      <c r="S337" s="683"/>
      <c r="T337" s="683"/>
      <c r="U337" s="683"/>
      <c r="V337" s="683"/>
      <c r="W337" s="683"/>
      <c r="X337" s="683"/>
      <c r="Y337" s="683"/>
      <c r="Z337" s="683"/>
    </row>
    <row r="338" spans="1:26" ht="15.75" hidden="1" customHeight="1">
      <c r="A338" s="683"/>
      <c r="B338" s="66"/>
      <c r="C338" s="707"/>
      <c r="D338" s="66"/>
      <c r="E338" s="66"/>
      <c r="F338" s="66"/>
      <c r="G338" s="66"/>
      <c r="H338" s="66"/>
      <c r="I338" s="683"/>
      <c r="J338" s="685"/>
      <c r="K338" s="685"/>
      <c r="L338" s="683"/>
      <c r="M338" s="683"/>
      <c r="N338" s="685"/>
      <c r="O338" s="685"/>
      <c r="P338" s="683"/>
      <c r="Q338" s="683"/>
      <c r="S338" s="683"/>
      <c r="T338" s="683"/>
      <c r="U338" s="683"/>
      <c r="V338" s="683"/>
      <c r="W338" s="683"/>
      <c r="X338" s="683"/>
      <c r="Y338" s="683"/>
      <c r="Z338" s="683"/>
    </row>
    <row r="339" spans="1:26" ht="15.75" hidden="1" customHeight="1">
      <c r="A339" s="683"/>
      <c r="B339" s="66"/>
      <c r="C339" s="707"/>
      <c r="D339" s="66"/>
      <c r="E339" s="66"/>
      <c r="F339" s="66"/>
      <c r="G339" s="66"/>
      <c r="H339" s="66"/>
      <c r="I339" s="683"/>
      <c r="J339" s="685"/>
      <c r="K339" s="685"/>
      <c r="L339" s="683"/>
      <c r="M339" s="683"/>
      <c r="N339" s="685"/>
      <c r="O339" s="685"/>
      <c r="P339" s="683"/>
      <c r="Q339" s="683"/>
      <c r="S339" s="683"/>
      <c r="T339" s="683"/>
      <c r="U339" s="683"/>
      <c r="V339" s="683"/>
      <c r="W339" s="683"/>
      <c r="X339" s="683"/>
      <c r="Y339" s="683"/>
      <c r="Z339" s="683"/>
    </row>
    <row r="340" spans="1:26" ht="15.75" hidden="1" customHeight="1">
      <c r="A340" s="683"/>
      <c r="B340" s="66"/>
      <c r="C340" s="707"/>
      <c r="D340" s="66"/>
      <c r="E340" s="66"/>
      <c r="F340" s="66"/>
      <c r="G340" s="66"/>
      <c r="H340" s="66"/>
      <c r="I340" s="683"/>
      <c r="J340" s="685"/>
      <c r="K340" s="685"/>
      <c r="L340" s="683"/>
      <c r="M340" s="683"/>
      <c r="N340" s="685"/>
      <c r="O340" s="685"/>
      <c r="P340" s="683"/>
      <c r="Q340" s="683"/>
      <c r="S340" s="683"/>
      <c r="T340" s="683"/>
      <c r="U340" s="683"/>
      <c r="V340" s="683"/>
      <c r="W340" s="683"/>
      <c r="X340" s="683"/>
      <c r="Y340" s="683"/>
      <c r="Z340" s="683"/>
    </row>
    <row r="341" spans="1:26" ht="15.75" hidden="1" customHeight="1">
      <c r="A341" s="683"/>
      <c r="B341" s="66"/>
      <c r="C341" s="707"/>
      <c r="D341" s="66"/>
      <c r="E341" s="66"/>
      <c r="F341" s="66"/>
      <c r="G341" s="66"/>
      <c r="H341" s="66"/>
      <c r="I341" s="683"/>
      <c r="J341" s="685"/>
      <c r="K341" s="685"/>
      <c r="L341" s="683"/>
      <c r="M341" s="683"/>
      <c r="N341" s="685"/>
      <c r="O341" s="685"/>
      <c r="P341" s="683"/>
      <c r="Q341" s="683"/>
      <c r="S341" s="683"/>
      <c r="T341" s="683"/>
      <c r="U341" s="683"/>
      <c r="V341" s="683"/>
      <c r="W341" s="683"/>
      <c r="X341" s="683"/>
      <c r="Y341" s="683"/>
      <c r="Z341" s="683"/>
    </row>
    <row r="342" spans="1:26" ht="15.75" hidden="1" customHeight="1">
      <c r="A342" s="683"/>
      <c r="B342" s="66"/>
      <c r="C342" s="707"/>
      <c r="D342" s="66"/>
      <c r="E342" s="66"/>
      <c r="F342" s="66"/>
      <c r="G342" s="66"/>
      <c r="H342" s="66"/>
      <c r="I342" s="683"/>
      <c r="J342" s="685"/>
      <c r="K342" s="685"/>
      <c r="L342" s="683"/>
      <c r="M342" s="683"/>
      <c r="N342" s="685"/>
      <c r="O342" s="685"/>
      <c r="P342" s="683"/>
      <c r="Q342" s="683"/>
      <c r="S342" s="683"/>
      <c r="T342" s="683"/>
      <c r="U342" s="683"/>
      <c r="V342" s="683"/>
      <c r="W342" s="683"/>
      <c r="X342" s="683"/>
      <c r="Y342" s="683"/>
      <c r="Z342" s="683"/>
    </row>
    <row r="343" spans="1:26" ht="15.75" hidden="1" customHeight="1">
      <c r="A343" s="683"/>
      <c r="B343" s="66"/>
      <c r="C343" s="707"/>
      <c r="D343" s="66"/>
      <c r="E343" s="66"/>
      <c r="F343" s="66"/>
      <c r="G343" s="66"/>
      <c r="H343" s="66"/>
      <c r="I343" s="683"/>
      <c r="J343" s="685"/>
      <c r="K343" s="685"/>
      <c r="L343" s="683"/>
      <c r="M343" s="683"/>
      <c r="N343" s="685"/>
      <c r="O343" s="685"/>
      <c r="P343" s="683"/>
      <c r="Q343" s="683"/>
      <c r="S343" s="683"/>
      <c r="T343" s="683"/>
      <c r="U343" s="683"/>
      <c r="V343" s="683"/>
      <c r="W343" s="683"/>
      <c r="X343" s="683"/>
      <c r="Y343" s="683"/>
      <c r="Z343" s="683"/>
    </row>
    <row r="344" spans="1:26" ht="15.75" hidden="1" customHeight="1">
      <c r="A344" s="683"/>
      <c r="B344" s="66"/>
      <c r="C344" s="707"/>
      <c r="D344" s="66"/>
      <c r="E344" s="66"/>
      <c r="F344" s="66"/>
      <c r="G344" s="66"/>
      <c r="H344" s="66"/>
      <c r="I344" s="683"/>
      <c r="J344" s="685"/>
      <c r="K344" s="685"/>
      <c r="L344" s="683"/>
      <c r="M344" s="683"/>
      <c r="N344" s="685"/>
      <c r="O344" s="685"/>
      <c r="P344" s="683"/>
      <c r="Q344" s="683"/>
      <c r="S344" s="683"/>
      <c r="T344" s="683"/>
      <c r="U344" s="683"/>
      <c r="V344" s="683"/>
      <c r="W344" s="683"/>
      <c r="X344" s="683"/>
      <c r="Y344" s="683"/>
      <c r="Z344" s="683"/>
    </row>
    <row r="345" spans="1:26" ht="15.75" hidden="1" customHeight="1">
      <c r="A345" s="683"/>
      <c r="B345" s="66"/>
      <c r="C345" s="707"/>
      <c r="D345" s="66"/>
      <c r="E345" s="66"/>
      <c r="F345" s="66"/>
      <c r="G345" s="66"/>
      <c r="H345" s="66"/>
      <c r="I345" s="683"/>
      <c r="J345" s="685"/>
      <c r="K345" s="685"/>
      <c r="L345" s="683"/>
      <c r="M345" s="683"/>
      <c r="N345" s="685"/>
      <c r="O345" s="685"/>
      <c r="P345" s="683"/>
      <c r="Q345" s="683"/>
      <c r="S345" s="683"/>
      <c r="T345" s="683"/>
      <c r="U345" s="683"/>
      <c r="V345" s="683"/>
      <c r="W345" s="683"/>
      <c r="X345" s="683"/>
      <c r="Y345" s="683"/>
      <c r="Z345" s="683"/>
    </row>
    <row r="346" spans="1:26" ht="15.75" hidden="1" customHeight="1">
      <c r="A346" s="683"/>
      <c r="B346" s="66"/>
      <c r="C346" s="707"/>
      <c r="D346" s="66"/>
      <c r="E346" s="66"/>
      <c r="F346" s="66"/>
      <c r="G346" s="66"/>
      <c r="H346" s="66"/>
      <c r="I346" s="683"/>
      <c r="J346" s="685"/>
      <c r="K346" s="685"/>
      <c r="L346" s="683"/>
      <c r="M346" s="683"/>
      <c r="N346" s="685"/>
      <c r="O346" s="685"/>
      <c r="P346" s="683"/>
      <c r="Q346" s="683"/>
      <c r="S346" s="683"/>
      <c r="T346" s="683"/>
      <c r="U346" s="683"/>
      <c r="V346" s="683"/>
      <c r="W346" s="683"/>
      <c r="X346" s="683"/>
      <c r="Y346" s="683"/>
      <c r="Z346" s="683"/>
    </row>
    <row r="347" spans="1:26" ht="15.75" hidden="1" customHeight="1">
      <c r="A347" s="683"/>
      <c r="B347" s="66"/>
      <c r="C347" s="707"/>
      <c r="D347" s="66"/>
      <c r="E347" s="66"/>
      <c r="F347" s="66"/>
      <c r="G347" s="66"/>
      <c r="H347" s="66"/>
      <c r="I347" s="683"/>
      <c r="J347" s="685"/>
      <c r="K347" s="685"/>
      <c r="L347" s="683"/>
      <c r="M347" s="683"/>
      <c r="N347" s="685"/>
      <c r="O347" s="685"/>
      <c r="P347" s="683"/>
      <c r="Q347" s="683"/>
      <c r="S347" s="683"/>
      <c r="T347" s="683"/>
      <c r="U347" s="683"/>
      <c r="V347" s="683"/>
      <c r="W347" s="683"/>
      <c r="X347" s="683"/>
      <c r="Y347" s="683"/>
      <c r="Z347" s="683"/>
    </row>
    <row r="348" spans="1:26" ht="15.75" hidden="1" customHeight="1">
      <c r="A348" s="683"/>
      <c r="B348" s="66"/>
      <c r="C348" s="707"/>
      <c r="D348" s="66"/>
      <c r="E348" s="66"/>
      <c r="F348" s="66"/>
      <c r="G348" s="66"/>
      <c r="H348" s="66"/>
      <c r="I348" s="683"/>
      <c r="J348" s="685"/>
      <c r="K348" s="685"/>
      <c r="L348" s="683"/>
      <c r="M348" s="683"/>
      <c r="N348" s="685"/>
      <c r="O348" s="685"/>
      <c r="P348" s="683"/>
      <c r="Q348" s="683"/>
      <c r="S348" s="683"/>
      <c r="T348" s="683"/>
      <c r="U348" s="683"/>
      <c r="V348" s="683"/>
      <c r="W348" s="683"/>
      <c r="X348" s="683"/>
      <c r="Y348" s="683"/>
      <c r="Z348" s="683"/>
    </row>
    <row r="349" spans="1:26" ht="15.75" hidden="1" customHeight="1">
      <c r="A349" s="683"/>
      <c r="B349" s="66"/>
      <c r="C349" s="707"/>
      <c r="D349" s="66"/>
      <c r="E349" s="66"/>
      <c r="F349" s="66"/>
      <c r="G349" s="66"/>
      <c r="H349" s="66"/>
      <c r="I349" s="683"/>
      <c r="J349" s="685"/>
      <c r="K349" s="685"/>
      <c r="L349" s="683"/>
      <c r="M349" s="683"/>
      <c r="N349" s="685"/>
      <c r="O349" s="685"/>
      <c r="P349" s="683"/>
      <c r="Q349" s="683"/>
      <c r="S349" s="683"/>
      <c r="T349" s="683"/>
      <c r="U349" s="683"/>
      <c r="V349" s="683"/>
      <c r="W349" s="683"/>
      <c r="X349" s="683"/>
      <c r="Y349" s="683"/>
      <c r="Z349" s="683"/>
    </row>
    <row r="350" spans="1:26" ht="15.75" hidden="1" customHeight="1">
      <c r="A350" s="683"/>
      <c r="B350" s="66"/>
      <c r="C350" s="707"/>
      <c r="D350" s="66"/>
      <c r="E350" s="66"/>
      <c r="F350" s="66"/>
      <c r="G350" s="66"/>
      <c r="H350" s="66"/>
      <c r="I350" s="683"/>
      <c r="J350" s="685"/>
      <c r="K350" s="685"/>
      <c r="L350" s="683"/>
      <c r="M350" s="683"/>
      <c r="N350" s="685"/>
      <c r="O350" s="685"/>
      <c r="P350" s="683"/>
      <c r="Q350" s="683"/>
      <c r="S350" s="683"/>
      <c r="T350" s="683"/>
      <c r="U350" s="683"/>
      <c r="V350" s="683"/>
      <c r="W350" s="683"/>
      <c r="X350" s="683"/>
      <c r="Y350" s="683"/>
      <c r="Z350" s="683"/>
    </row>
    <row r="351" spans="1:26" ht="15.75" hidden="1" customHeight="1">
      <c r="A351" s="683"/>
      <c r="B351" s="66"/>
      <c r="C351" s="707"/>
      <c r="D351" s="66"/>
      <c r="E351" s="66"/>
      <c r="F351" s="66"/>
      <c r="G351" s="66"/>
      <c r="H351" s="66"/>
      <c r="I351" s="683"/>
      <c r="J351" s="685"/>
      <c r="K351" s="685"/>
      <c r="L351" s="683"/>
      <c r="M351" s="683"/>
      <c r="N351" s="685"/>
      <c r="O351" s="685"/>
      <c r="P351" s="683"/>
      <c r="Q351" s="683"/>
      <c r="S351" s="683"/>
      <c r="T351" s="683"/>
      <c r="U351" s="683"/>
      <c r="V351" s="683"/>
      <c r="W351" s="683"/>
      <c r="X351" s="683"/>
      <c r="Y351" s="683"/>
      <c r="Z351" s="683"/>
    </row>
    <row r="352" spans="1:26" ht="15.75" hidden="1" customHeight="1">
      <c r="A352" s="683"/>
      <c r="B352" s="66"/>
      <c r="C352" s="707"/>
      <c r="D352" s="66"/>
      <c r="E352" s="66"/>
      <c r="F352" s="66"/>
      <c r="G352" s="66"/>
      <c r="H352" s="66"/>
      <c r="I352" s="683"/>
      <c r="J352" s="685"/>
      <c r="K352" s="685"/>
      <c r="L352" s="683"/>
      <c r="M352" s="683"/>
      <c r="N352" s="685"/>
      <c r="O352" s="685"/>
      <c r="P352" s="683"/>
      <c r="Q352" s="683"/>
      <c r="S352" s="683"/>
      <c r="T352" s="683"/>
      <c r="U352" s="683"/>
      <c r="V352" s="683"/>
      <c r="W352" s="683"/>
      <c r="X352" s="683"/>
      <c r="Y352" s="683"/>
      <c r="Z352" s="683"/>
    </row>
    <row r="353" spans="1:26" ht="15.75" hidden="1" customHeight="1">
      <c r="A353" s="683"/>
      <c r="B353" s="66"/>
      <c r="C353" s="707"/>
      <c r="D353" s="66"/>
      <c r="E353" s="66"/>
      <c r="F353" s="66"/>
      <c r="G353" s="66"/>
      <c r="H353" s="66"/>
      <c r="I353" s="683"/>
      <c r="J353" s="685"/>
      <c r="K353" s="685"/>
      <c r="L353" s="683"/>
      <c r="M353" s="683"/>
      <c r="N353" s="685"/>
      <c r="O353" s="685"/>
      <c r="P353" s="683"/>
      <c r="Q353" s="683"/>
      <c r="S353" s="683"/>
      <c r="T353" s="683"/>
      <c r="U353" s="683"/>
      <c r="V353" s="683"/>
      <c r="W353" s="683"/>
      <c r="X353" s="683"/>
      <c r="Y353" s="683"/>
      <c r="Z353" s="683"/>
    </row>
    <row r="354" spans="1:26" ht="15.75" hidden="1" customHeight="1">
      <c r="A354" s="683"/>
      <c r="B354" s="66"/>
      <c r="C354" s="707"/>
      <c r="D354" s="66"/>
      <c r="E354" s="66"/>
      <c r="F354" s="66"/>
      <c r="G354" s="66"/>
      <c r="H354" s="66"/>
      <c r="I354" s="683"/>
      <c r="J354" s="685"/>
      <c r="K354" s="685"/>
      <c r="L354" s="683"/>
      <c r="M354" s="683"/>
      <c r="N354" s="685"/>
      <c r="O354" s="685"/>
      <c r="P354" s="683"/>
      <c r="Q354" s="683"/>
      <c r="S354" s="683"/>
      <c r="T354" s="683"/>
      <c r="U354" s="683"/>
      <c r="V354" s="683"/>
      <c r="W354" s="683"/>
      <c r="X354" s="683"/>
      <c r="Y354" s="683"/>
      <c r="Z354" s="683"/>
    </row>
    <row r="355" spans="1:26" ht="15.75" hidden="1" customHeight="1">
      <c r="A355" s="683"/>
      <c r="B355" s="66"/>
      <c r="C355" s="707"/>
      <c r="D355" s="66"/>
      <c r="E355" s="66"/>
      <c r="F355" s="66"/>
      <c r="G355" s="66"/>
      <c r="H355" s="66"/>
      <c r="I355" s="683"/>
      <c r="J355" s="685"/>
      <c r="K355" s="685"/>
      <c r="L355" s="683"/>
      <c r="M355" s="683"/>
      <c r="N355" s="685"/>
      <c r="O355" s="685"/>
      <c r="P355" s="683"/>
      <c r="Q355" s="683"/>
      <c r="S355" s="683"/>
      <c r="T355" s="683"/>
      <c r="U355" s="683"/>
      <c r="V355" s="683"/>
      <c r="W355" s="683"/>
      <c r="X355" s="683"/>
      <c r="Y355" s="683"/>
      <c r="Z355" s="683"/>
    </row>
    <row r="356" spans="1:26" ht="15.75" hidden="1" customHeight="1">
      <c r="A356" s="683"/>
      <c r="B356" s="66"/>
      <c r="C356" s="707"/>
      <c r="D356" s="66"/>
      <c r="E356" s="66"/>
      <c r="F356" s="66"/>
      <c r="G356" s="66"/>
      <c r="H356" s="66"/>
      <c r="I356" s="683"/>
      <c r="J356" s="685"/>
      <c r="K356" s="685"/>
      <c r="L356" s="683"/>
      <c r="M356" s="683"/>
      <c r="N356" s="685"/>
      <c r="O356" s="685"/>
      <c r="P356" s="683"/>
      <c r="Q356" s="683"/>
      <c r="S356" s="683"/>
      <c r="T356" s="683"/>
      <c r="U356" s="683"/>
      <c r="V356" s="683"/>
      <c r="W356" s="683"/>
      <c r="X356" s="683"/>
      <c r="Y356" s="683"/>
      <c r="Z356" s="683"/>
    </row>
    <row r="357" spans="1:26" ht="15.75" hidden="1" customHeight="1">
      <c r="A357" s="683"/>
      <c r="B357" s="66"/>
      <c r="C357" s="707"/>
      <c r="D357" s="66"/>
      <c r="E357" s="66"/>
      <c r="F357" s="66"/>
      <c r="G357" s="66"/>
      <c r="H357" s="66"/>
      <c r="I357" s="683"/>
      <c r="J357" s="685"/>
      <c r="K357" s="685"/>
      <c r="L357" s="683"/>
      <c r="M357" s="683"/>
      <c r="N357" s="685"/>
      <c r="O357" s="685"/>
      <c r="P357" s="683"/>
      <c r="Q357" s="683"/>
      <c r="S357" s="683"/>
      <c r="T357" s="683"/>
      <c r="U357" s="683"/>
      <c r="V357" s="683"/>
      <c r="W357" s="683"/>
      <c r="X357" s="683"/>
      <c r="Y357" s="683"/>
      <c r="Z357" s="683"/>
    </row>
    <row r="358" spans="1:26" ht="15.75" hidden="1" customHeight="1">
      <c r="A358" s="683"/>
      <c r="B358" s="66"/>
      <c r="C358" s="707"/>
      <c r="D358" s="66"/>
      <c r="E358" s="66"/>
      <c r="F358" s="66"/>
      <c r="G358" s="66"/>
      <c r="H358" s="66"/>
      <c r="I358" s="683"/>
      <c r="J358" s="685"/>
      <c r="K358" s="685"/>
      <c r="L358" s="683"/>
      <c r="M358" s="683"/>
      <c r="N358" s="685"/>
      <c r="O358" s="685"/>
      <c r="P358" s="683"/>
      <c r="Q358" s="683"/>
      <c r="S358" s="683"/>
      <c r="T358" s="683"/>
      <c r="U358" s="683"/>
      <c r="V358" s="683"/>
      <c r="W358" s="683"/>
      <c r="X358" s="683"/>
      <c r="Y358" s="683"/>
      <c r="Z358" s="683"/>
    </row>
    <row r="359" spans="1:26" ht="15.75" hidden="1" customHeight="1">
      <c r="A359" s="683"/>
      <c r="B359" s="66"/>
      <c r="C359" s="707"/>
      <c r="D359" s="66"/>
      <c r="E359" s="66"/>
      <c r="F359" s="66"/>
      <c r="G359" s="66"/>
      <c r="H359" s="66"/>
      <c r="I359" s="683"/>
      <c r="J359" s="685"/>
      <c r="K359" s="685"/>
      <c r="L359" s="683"/>
      <c r="M359" s="683"/>
      <c r="N359" s="685"/>
      <c r="O359" s="685"/>
      <c r="P359" s="683"/>
      <c r="Q359" s="683"/>
      <c r="S359" s="683"/>
      <c r="T359" s="683"/>
      <c r="U359" s="683"/>
      <c r="V359" s="683"/>
      <c r="W359" s="683"/>
      <c r="X359" s="683"/>
      <c r="Y359" s="683"/>
      <c r="Z359" s="683"/>
    </row>
    <row r="360" spans="1:26" ht="15.75" hidden="1" customHeight="1">
      <c r="A360" s="683"/>
      <c r="B360" s="66"/>
      <c r="C360" s="707"/>
      <c r="D360" s="66"/>
      <c r="E360" s="66"/>
      <c r="F360" s="66"/>
      <c r="G360" s="66"/>
      <c r="H360" s="66"/>
      <c r="I360" s="683"/>
      <c r="J360" s="685"/>
      <c r="K360" s="685"/>
      <c r="L360" s="683"/>
      <c r="M360" s="683"/>
      <c r="N360" s="685"/>
      <c r="O360" s="685"/>
      <c r="P360" s="683"/>
      <c r="Q360" s="683"/>
      <c r="S360" s="683"/>
      <c r="T360" s="683"/>
      <c r="U360" s="683"/>
      <c r="V360" s="683"/>
      <c r="W360" s="683"/>
      <c r="X360" s="683"/>
      <c r="Y360" s="683"/>
      <c r="Z360" s="683"/>
    </row>
    <row r="361" spans="1:26" ht="15.75" hidden="1" customHeight="1">
      <c r="A361" s="683"/>
      <c r="B361" s="66"/>
      <c r="C361" s="707"/>
      <c r="D361" s="66"/>
      <c r="E361" s="66"/>
      <c r="F361" s="66"/>
      <c r="G361" s="66"/>
      <c r="H361" s="66"/>
      <c r="I361" s="683"/>
      <c r="J361" s="685"/>
      <c r="K361" s="685"/>
      <c r="L361" s="683"/>
      <c r="M361" s="683"/>
      <c r="N361" s="685"/>
      <c r="O361" s="685"/>
      <c r="P361" s="683"/>
      <c r="Q361" s="683"/>
      <c r="S361" s="683"/>
      <c r="T361" s="683"/>
      <c r="U361" s="683"/>
      <c r="V361" s="683"/>
      <c r="W361" s="683"/>
      <c r="X361" s="683"/>
      <c r="Y361" s="683"/>
      <c r="Z361" s="683"/>
    </row>
    <row r="362" spans="1:26" ht="15.75" hidden="1" customHeight="1">
      <c r="A362" s="683"/>
      <c r="B362" s="66"/>
      <c r="C362" s="707"/>
      <c r="D362" s="66"/>
      <c r="E362" s="66"/>
      <c r="F362" s="66"/>
      <c r="G362" s="66"/>
      <c r="H362" s="66"/>
      <c r="I362" s="683"/>
      <c r="J362" s="685"/>
      <c r="K362" s="685"/>
      <c r="L362" s="683"/>
      <c r="M362" s="683"/>
      <c r="N362" s="685"/>
      <c r="O362" s="685"/>
      <c r="P362" s="683"/>
      <c r="Q362" s="683"/>
      <c r="S362" s="683"/>
      <c r="T362" s="683"/>
      <c r="U362" s="683"/>
      <c r="V362" s="683"/>
      <c r="W362" s="683"/>
      <c r="X362" s="683"/>
      <c r="Y362" s="683"/>
      <c r="Z362" s="683"/>
    </row>
    <row r="363" spans="1:26" ht="15.75" hidden="1" customHeight="1">
      <c r="A363" s="683"/>
      <c r="B363" s="66"/>
      <c r="C363" s="707"/>
      <c r="D363" s="66"/>
      <c r="E363" s="66"/>
      <c r="F363" s="66"/>
      <c r="G363" s="66"/>
      <c r="H363" s="66"/>
      <c r="I363" s="683"/>
      <c r="J363" s="685"/>
      <c r="K363" s="685"/>
      <c r="L363" s="683"/>
      <c r="M363" s="683"/>
      <c r="N363" s="685"/>
      <c r="O363" s="685"/>
      <c r="P363" s="683"/>
      <c r="Q363" s="683"/>
      <c r="S363" s="683"/>
      <c r="T363" s="683"/>
      <c r="U363" s="683"/>
      <c r="V363" s="683"/>
      <c r="W363" s="683"/>
      <c r="X363" s="683"/>
      <c r="Y363" s="683"/>
      <c r="Z363" s="683"/>
    </row>
    <row r="364" spans="1:26" ht="15.75" hidden="1" customHeight="1">
      <c r="A364" s="683"/>
      <c r="B364" s="66"/>
      <c r="C364" s="707"/>
      <c r="D364" s="66"/>
      <c r="E364" s="66"/>
      <c r="F364" s="66"/>
      <c r="G364" s="66"/>
      <c r="H364" s="66"/>
      <c r="I364" s="683"/>
      <c r="J364" s="685"/>
      <c r="K364" s="685"/>
      <c r="L364" s="683"/>
      <c r="M364" s="683"/>
      <c r="N364" s="685"/>
      <c r="O364" s="685"/>
      <c r="P364" s="683"/>
      <c r="Q364" s="683"/>
      <c r="S364" s="683"/>
      <c r="T364" s="683"/>
      <c r="U364" s="683"/>
      <c r="V364" s="683"/>
      <c r="W364" s="683"/>
      <c r="X364" s="683"/>
      <c r="Y364" s="683"/>
      <c r="Z364" s="683"/>
    </row>
    <row r="365" spans="1:26" ht="15.75" hidden="1" customHeight="1">
      <c r="A365" s="683"/>
      <c r="B365" s="66"/>
      <c r="C365" s="707"/>
      <c r="D365" s="66"/>
      <c r="E365" s="66"/>
      <c r="F365" s="66"/>
      <c r="G365" s="66"/>
      <c r="H365" s="66"/>
      <c r="I365" s="683"/>
      <c r="J365" s="685"/>
      <c r="K365" s="685"/>
      <c r="L365" s="683"/>
      <c r="M365" s="683"/>
      <c r="N365" s="685"/>
      <c r="O365" s="685"/>
      <c r="P365" s="683"/>
      <c r="Q365" s="683"/>
      <c r="S365" s="683"/>
      <c r="T365" s="683"/>
      <c r="U365" s="683"/>
      <c r="V365" s="683"/>
      <c r="W365" s="683"/>
      <c r="X365" s="683"/>
      <c r="Y365" s="683"/>
      <c r="Z365" s="683"/>
    </row>
    <row r="366" spans="1:26" ht="15.75" hidden="1" customHeight="1">
      <c r="A366" s="683"/>
      <c r="B366" s="66"/>
      <c r="C366" s="707"/>
      <c r="D366" s="66"/>
      <c r="E366" s="66"/>
      <c r="F366" s="66"/>
      <c r="G366" s="66"/>
      <c r="H366" s="66"/>
      <c r="I366" s="683"/>
      <c r="J366" s="685"/>
      <c r="K366" s="685"/>
      <c r="L366" s="683"/>
      <c r="M366" s="683"/>
      <c r="N366" s="685"/>
      <c r="O366" s="685"/>
      <c r="P366" s="683"/>
      <c r="Q366" s="683"/>
      <c r="S366" s="683"/>
      <c r="T366" s="683"/>
      <c r="U366" s="683"/>
      <c r="V366" s="683"/>
      <c r="W366" s="683"/>
      <c r="X366" s="683"/>
      <c r="Y366" s="683"/>
      <c r="Z366" s="683"/>
    </row>
    <row r="367" spans="1:26" ht="15.75" hidden="1" customHeight="1">
      <c r="A367" s="683"/>
      <c r="B367" s="66"/>
      <c r="C367" s="707"/>
      <c r="D367" s="66"/>
      <c r="E367" s="66"/>
      <c r="F367" s="66"/>
      <c r="G367" s="66"/>
      <c r="H367" s="66"/>
      <c r="I367" s="683"/>
      <c r="J367" s="685"/>
      <c r="K367" s="685"/>
      <c r="L367" s="683"/>
      <c r="M367" s="683"/>
      <c r="N367" s="685"/>
      <c r="O367" s="685"/>
      <c r="P367" s="683"/>
      <c r="Q367" s="683"/>
      <c r="S367" s="683"/>
      <c r="T367" s="683"/>
      <c r="U367" s="683"/>
      <c r="V367" s="683"/>
      <c r="W367" s="683"/>
      <c r="X367" s="683"/>
      <c r="Y367" s="683"/>
      <c r="Z367" s="683"/>
    </row>
    <row r="368" spans="1:26" ht="15.75" hidden="1" customHeight="1">
      <c r="A368" s="683"/>
      <c r="B368" s="66"/>
      <c r="C368" s="707"/>
      <c r="D368" s="66"/>
      <c r="E368" s="66"/>
      <c r="F368" s="66"/>
      <c r="G368" s="66"/>
      <c r="H368" s="66"/>
      <c r="I368" s="683"/>
      <c r="J368" s="685"/>
      <c r="K368" s="685"/>
      <c r="L368" s="683"/>
      <c r="M368" s="683"/>
      <c r="N368" s="685"/>
      <c r="O368" s="685"/>
      <c r="P368" s="683"/>
      <c r="Q368" s="683"/>
      <c r="S368" s="683"/>
      <c r="T368" s="683"/>
      <c r="U368" s="683"/>
      <c r="V368" s="683"/>
      <c r="W368" s="683"/>
      <c r="X368" s="683"/>
      <c r="Y368" s="683"/>
      <c r="Z368" s="683"/>
    </row>
    <row r="369" spans="1:26" ht="15.75" hidden="1" customHeight="1">
      <c r="A369" s="683"/>
      <c r="B369" s="66"/>
      <c r="C369" s="707"/>
      <c r="D369" s="66"/>
      <c r="E369" s="66"/>
      <c r="F369" s="66"/>
      <c r="G369" s="66"/>
      <c r="H369" s="66"/>
      <c r="I369" s="683"/>
      <c r="J369" s="685"/>
      <c r="K369" s="685"/>
      <c r="L369" s="683"/>
      <c r="M369" s="683"/>
      <c r="N369" s="685"/>
      <c r="O369" s="685"/>
      <c r="P369" s="683"/>
      <c r="Q369" s="683"/>
      <c r="S369" s="683"/>
      <c r="T369" s="683"/>
      <c r="U369" s="683"/>
      <c r="V369" s="683"/>
      <c r="W369" s="683"/>
      <c r="X369" s="683"/>
      <c r="Y369" s="683"/>
      <c r="Z369" s="683"/>
    </row>
    <row r="370" spans="1:26" ht="15.75" hidden="1" customHeight="1">
      <c r="A370" s="683"/>
      <c r="B370" s="66"/>
      <c r="C370" s="707"/>
      <c r="D370" s="66"/>
      <c r="E370" s="66"/>
      <c r="F370" s="66"/>
      <c r="G370" s="66"/>
      <c r="H370" s="66"/>
      <c r="I370" s="683"/>
      <c r="J370" s="685"/>
      <c r="K370" s="685"/>
      <c r="L370" s="683"/>
      <c r="M370" s="683"/>
      <c r="N370" s="685"/>
      <c r="O370" s="685"/>
      <c r="P370" s="683"/>
      <c r="Q370" s="683"/>
      <c r="S370" s="683"/>
      <c r="T370" s="683"/>
      <c r="U370" s="683"/>
      <c r="V370" s="683"/>
      <c r="W370" s="683"/>
      <c r="X370" s="683"/>
      <c r="Y370" s="683"/>
      <c r="Z370" s="683"/>
    </row>
    <row r="371" spans="1:26" ht="15.75" hidden="1" customHeight="1">
      <c r="A371" s="683"/>
      <c r="B371" s="66"/>
      <c r="C371" s="707"/>
      <c r="D371" s="66"/>
      <c r="E371" s="66"/>
      <c r="F371" s="66"/>
      <c r="G371" s="66"/>
      <c r="H371" s="66"/>
      <c r="I371" s="683"/>
      <c r="J371" s="685"/>
      <c r="K371" s="685"/>
      <c r="L371" s="683"/>
      <c r="M371" s="683"/>
      <c r="N371" s="685"/>
      <c r="O371" s="685"/>
      <c r="P371" s="683"/>
      <c r="Q371" s="683"/>
      <c r="S371" s="683"/>
      <c r="T371" s="683"/>
      <c r="U371" s="683"/>
      <c r="V371" s="683"/>
      <c r="W371" s="683"/>
      <c r="X371" s="683"/>
      <c r="Y371" s="683"/>
      <c r="Z371" s="683"/>
    </row>
    <row r="372" spans="1:26" ht="15.75" hidden="1" customHeight="1">
      <c r="A372" s="683"/>
      <c r="B372" s="66"/>
      <c r="C372" s="707"/>
      <c r="D372" s="66"/>
      <c r="E372" s="66"/>
      <c r="F372" s="66"/>
      <c r="G372" s="66"/>
      <c r="H372" s="66"/>
      <c r="I372" s="683"/>
      <c r="J372" s="685"/>
      <c r="K372" s="685"/>
      <c r="L372" s="683"/>
      <c r="M372" s="683"/>
      <c r="N372" s="685"/>
      <c r="O372" s="685"/>
      <c r="P372" s="683"/>
      <c r="Q372" s="683"/>
      <c r="S372" s="683"/>
      <c r="T372" s="683"/>
      <c r="U372" s="683"/>
      <c r="V372" s="683"/>
      <c r="W372" s="683"/>
      <c r="X372" s="683"/>
      <c r="Y372" s="683"/>
      <c r="Z372" s="683"/>
    </row>
    <row r="373" spans="1:26" ht="15.75" hidden="1" customHeight="1">
      <c r="A373" s="683"/>
      <c r="B373" s="66"/>
      <c r="C373" s="707"/>
      <c r="D373" s="66"/>
      <c r="E373" s="66"/>
      <c r="F373" s="66"/>
      <c r="G373" s="66"/>
      <c r="H373" s="66"/>
      <c r="I373" s="683"/>
      <c r="J373" s="685"/>
      <c r="K373" s="685"/>
      <c r="L373" s="683"/>
      <c r="M373" s="683"/>
      <c r="N373" s="685"/>
      <c r="O373" s="685"/>
      <c r="P373" s="683"/>
      <c r="Q373" s="683"/>
      <c r="S373" s="683"/>
      <c r="T373" s="683"/>
      <c r="U373" s="683"/>
      <c r="V373" s="683"/>
      <c r="W373" s="683"/>
      <c r="X373" s="683"/>
      <c r="Y373" s="683"/>
      <c r="Z373" s="683"/>
    </row>
    <row r="374" spans="1:26" ht="15.75" hidden="1" customHeight="1">
      <c r="A374" s="683"/>
      <c r="B374" s="66"/>
      <c r="C374" s="707"/>
      <c r="D374" s="66"/>
      <c r="E374" s="66"/>
      <c r="F374" s="66"/>
      <c r="G374" s="66"/>
      <c r="H374" s="66"/>
      <c r="I374" s="683"/>
      <c r="J374" s="685"/>
      <c r="K374" s="685"/>
      <c r="L374" s="683"/>
      <c r="M374" s="683"/>
      <c r="N374" s="685"/>
      <c r="O374" s="685"/>
      <c r="P374" s="683"/>
      <c r="Q374" s="683"/>
      <c r="S374" s="683"/>
      <c r="T374" s="683"/>
      <c r="U374" s="683"/>
      <c r="V374" s="683"/>
      <c r="W374" s="683"/>
      <c r="X374" s="683"/>
      <c r="Y374" s="683"/>
      <c r="Z374" s="683"/>
    </row>
    <row r="375" spans="1:26" ht="15.75" hidden="1" customHeight="1">
      <c r="A375" s="683"/>
      <c r="B375" s="66"/>
      <c r="C375" s="707"/>
      <c r="D375" s="66"/>
      <c r="E375" s="66"/>
      <c r="F375" s="66"/>
      <c r="G375" s="66"/>
      <c r="H375" s="66"/>
      <c r="I375" s="683"/>
      <c r="J375" s="685"/>
      <c r="K375" s="685"/>
      <c r="L375" s="683"/>
      <c r="M375" s="683"/>
      <c r="N375" s="685"/>
      <c r="O375" s="685"/>
      <c r="P375" s="683"/>
      <c r="Q375" s="683"/>
      <c r="S375" s="683"/>
      <c r="T375" s="683"/>
      <c r="U375" s="683"/>
      <c r="V375" s="683"/>
      <c r="W375" s="683"/>
      <c r="X375" s="683"/>
      <c r="Y375" s="683"/>
      <c r="Z375" s="683"/>
    </row>
    <row r="376" spans="1:26" ht="15.75" hidden="1" customHeight="1">
      <c r="A376" s="683"/>
      <c r="B376" s="66"/>
      <c r="C376" s="707"/>
      <c r="D376" s="66"/>
      <c r="E376" s="66"/>
      <c r="F376" s="66"/>
      <c r="G376" s="66"/>
      <c r="H376" s="66"/>
      <c r="I376" s="683"/>
      <c r="J376" s="685"/>
      <c r="K376" s="685"/>
      <c r="L376" s="683"/>
      <c r="M376" s="683"/>
      <c r="N376" s="685"/>
      <c r="O376" s="685"/>
      <c r="P376" s="683"/>
      <c r="Q376" s="683"/>
      <c r="S376" s="683"/>
      <c r="T376" s="683"/>
      <c r="U376" s="683"/>
      <c r="V376" s="683"/>
      <c r="W376" s="683"/>
      <c r="X376" s="683"/>
      <c r="Y376" s="683"/>
      <c r="Z376" s="683"/>
    </row>
    <row r="377" spans="1:26" ht="15.75" hidden="1" customHeight="1">
      <c r="A377" s="683"/>
      <c r="B377" s="66"/>
      <c r="C377" s="707"/>
      <c r="D377" s="66"/>
      <c r="E377" s="66"/>
      <c r="F377" s="66"/>
      <c r="G377" s="66"/>
      <c r="H377" s="66"/>
      <c r="I377" s="683"/>
      <c r="J377" s="685"/>
      <c r="K377" s="685"/>
      <c r="L377" s="683"/>
      <c r="M377" s="683"/>
      <c r="N377" s="685"/>
      <c r="O377" s="685"/>
      <c r="P377" s="683"/>
      <c r="Q377" s="683"/>
      <c r="S377" s="683"/>
      <c r="T377" s="683"/>
      <c r="U377" s="683"/>
      <c r="V377" s="683"/>
      <c r="W377" s="683"/>
      <c r="X377" s="683"/>
      <c r="Y377" s="683"/>
      <c r="Z377" s="683"/>
    </row>
    <row r="378" spans="1:26" ht="15.75" hidden="1" customHeight="1">
      <c r="A378" s="683"/>
      <c r="B378" s="66"/>
      <c r="C378" s="707"/>
      <c r="D378" s="66"/>
      <c r="E378" s="66"/>
      <c r="F378" s="66"/>
      <c r="G378" s="66"/>
      <c r="H378" s="66"/>
      <c r="I378" s="683"/>
      <c r="J378" s="685"/>
      <c r="K378" s="685"/>
      <c r="L378" s="683"/>
      <c r="M378" s="683"/>
      <c r="N378" s="685"/>
      <c r="O378" s="685"/>
      <c r="P378" s="683"/>
      <c r="Q378" s="683"/>
      <c r="S378" s="683"/>
      <c r="T378" s="683"/>
      <c r="U378" s="683"/>
      <c r="V378" s="683"/>
      <c r="W378" s="683"/>
      <c r="X378" s="683"/>
      <c r="Y378" s="683"/>
      <c r="Z378" s="683"/>
    </row>
    <row r="379" spans="1:26" ht="15.75" hidden="1" customHeight="1">
      <c r="A379" s="683"/>
      <c r="B379" s="66"/>
      <c r="C379" s="707"/>
      <c r="D379" s="66"/>
      <c r="E379" s="66"/>
      <c r="F379" s="66"/>
      <c r="G379" s="66"/>
      <c r="H379" s="66"/>
      <c r="I379" s="683"/>
      <c r="J379" s="685"/>
      <c r="K379" s="685"/>
      <c r="L379" s="683"/>
      <c r="M379" s="683"/>
      <c r="N379" s="685"/>
      <c r="O379" s="685"/>
      <c r="P379" s="683"/>
      <c r="Q379" s="683"/>
      <c r="S379" s="683"/>
      <c r="T379" s="683"/>
      <c r="U379" s="683"/>
      <c r="V379" s="683"/>
      <c r="W379" s="683"/>
      <c r="X379" s="683"/>
      <c r="Y379" s="683"/>
      <c r="Z379" s="683"/>
    </row>
    <row r="380" spans="1:26" ht="15.75" hidden="1" customHeight="1">
      <c r="A380" s="683"/>
      <c r="B380" s="66"/>
      <c r="C380" s="707"/>
      <c r="D380" s="66"/>
      <c r="E380" s="66"/>
      <c r="F380" s="66"/>
      <c r="G380" s="66"/>
      <c r="H380" s="66"/>
      <c r="I380" s="683"/>
      <c r="J380" s="685"/>
      <c r="K380" s="685"/>
      <c r="L380" s="683"/>
      <c r="M380" s="683"/>
      <c r="N380" s="685"/>
      <c r="O380" s="685"/>
      <c r="P380" s="683"/>
      <c r="Q380" s="683"/>
      <c r="S380" s="683"/>
      <c r="T380" s="683"/>
      <c r="U380" s="683"/>
      <c r="V380" s="683"/>
      <c r="W380" s="683"/>
      <c r="X380" s="683"/>
      <c r="Y380" s="683"/>
      <c r="Z380" s="683"/>
    </row>
    <row r="381" spans="1:26" ht="15.75" hidden="1" customHeight="1">
      <c r="A381" s="683"/>
      <c r="B381" s="66"/>
      <c r="C381" s="707"/>
      <c r="D381" s="66"/>
      <c r="E381" s="66"/>
      <c r="F381" s="66"/>
      <c r="G381" s="66"/>
      <c r="H381" s="66"/>
      <c r="I381" s="683"/>
      <c r="J381" s="685"/>
      <c r="K381" s="685"/>
      <c r="L381" s="683"/>
      <c r="M381" s="683"/>
      <c r="N381" s="685"/>
      <c r="O381" s="685"/>
      <c r="P381" s="683"/>
      <c r="Q381" s="683"/>
      <c r="S381" s="683"/>
      <c r="T381" s="683"/>
      <c r="U381" s="683"/>
      <c r="V381" s="683"/>
      <c r="W381" s="683"/>
      <c r="X381" s="683"/>
      <c r="Y381" s="683"/>
      <c r="Z381" s="683"/>
    </row>
    <row r="382" spans="1:26" ht="15.75" hidden="1" customHeight="1">
      <c r="A382" s="683"/>
      <c r="B382" s="66"/>
      <c r="C382" s="707"/>
      <c r="D382" s="66"/>
      <c r="E382" s="66"/>
      <c r="F382" s="66"/>
      <c r="G382" s="66"/>
      <c r="H382" s="66"/>
      <c r="I382" s="683"/>
      <c r="J382" s="685"/>
      <c r="K382" s="685"/>
      <c r="L382" s="683"/>
      <c r="M382" s="683"/>
      <c r="N382" s="685"/>
      <c r="O382" s="685"/>
      <c r="P382" s="683"/>
      <c r="Q382" s="683"/>
      <c r="S382" s="683"/>
      <c r="T382" s="683"/>
      <c r="U382" s="683"/>
      <c r="V382" s="683"/>
      <c r="W382" s="683"/>
      <c r="X382" s="683"/>
      <c r="Y382" s="683"/>
      <c r="Z382" s="683"/>
    </row>
    <row r="383" spans="1:26" ht="15.75" hidden="1" customHeight="1">
      <c r="A383" s="683"/>
      <c r="B383" s="66"/>
      <c r="C383" s="707"/>
      <c r="D383" s="66"/>
      <c r="E383" s="66"/>
      <c r="F383" s="66"/>
      <c r="G383" s="66"/>
      <c r="H383" s="66"/>
      <c r="I383" s="683"/>
      <c r="J383" s="685"/>
      <c r="K383" s="685"/>
      <c r="L383" s="683"/>
      <c r="M383" s="683"/>
      <c r="N383" s="685"/>
      <c r="O383" s="685"/>
      <c r="P383" s="683"/>
      <c r="Q383" s="683"/>
      <c r="S383" s="683"/>
      <c r="T383" s="683"/>
      <c r="U383" s="683"/>
      <c r="V383" s="683"/>
      <c r="W383" s="683"/>
      <c r="X383" s="683"/>
      <c r="Y383" s="683"/>
      <c r="Z383" s="683"/>
    </row>
    <row r="384" spans="1:26" ht="15.75" hidden="1" customHeight="1">
      <c r="A384" s="683"/>
      <c r="B384" s="66"/>
      <c r="C384" s="707"/>
      <c r="D384" s="66"/>
      <c r="E384" s="66"/>
      <c r="F384" s="66"/>
      <c r="G384" s="66"/>
      <c r="H384" s="66"/>
      <c r="I384" s="683"/>
      <c r="J384" s="685"/>
      <c r="K384" s="685"/>
      <c r="L384" s="683"/>
      <c r="M384" s="683"/>
      <c r="N384" s="685"/>
      <c r="O384" s="685"/>
      <c r="P384" s="683"/>
      <c r="Q384" s="683"/>
      <c r="S384" s="683"/>
      <c r="T384" s="683"/>
      <c r="U384" s="683"/>
      <c r="V384" s="683"/>
      <c r="W384" s="683"/>
      <c r="X384" s="683"/>
      <c r="Y384" s="683"/>
      <c r="Z384" s="683"/>
    </row>
    <row r="385" spans="1:26" ht="15.75" hidden="1" customHeight="1">
      <c r="A385" s="683"/>
      <c r="B385" s="66"/>
      <c r="C385" s="707"/>
      <c r="D385" s="66"/>
      <c r="E385" s="66"/>
      <c r="F385" s="66"/>
      <c r="G385" s="66"/>
      <c r="H385" s="66"/>
      <c r="I385" s="683"/>
      <c r="J385" s="685"/>
      <c r="K385" s="685"/>
      <c r="L385" s="683"/>
      <c r="M385" s="683"/>
      <c r="N385" s="685"/>
      <c r="O385" s="685"/>
      <c r="P385" s="683"/>
      <c r="Q385" s="683"/>
      <c r="S385" s="683"/>
      <c r="T385" s="683"/>
      <c r="U385" s="683"/>
      <c r="V385" s="683"/>
      <c r="W385" s="683"/>
      <c r="X385" s="683"/>
      <c r="Y385" s="683"/>
      <c r="Z385" s="683"/>
    </row>
    <row r="386" spans="1:26" ht="15.75" hidden="1" customHeight="1">
      <c r="A386" s="683"/>
      <c r="B386" s="66"/>
      <c r="C386" s="707"/>
      <c r="D386" s="66"/>
      <c r="E386" s="66"/>
      <c r="F386" s="66"/>
      <c r="G386" s="66"/>
      <c r="H386" s="66"/>
      <c r="I386" s="683"/>
      <c r="J386" s="685"/>
      <c r="K386" s="685"/>
      <c r="L386" s="683"/>
      <c r="M386" s="683"/>
      <c r="N386" s="685"/>
      <c r="O386" s="685"/>
      <c r="P386" s="683"/>
      <c r="Q386" s="683"/>
      <c r="S386" s="683"/>
      <c r="T386" s="683"/>
      <c r="U386" s="683"/>
      <c r="V386" s="683"/>
      <c r="W386" s="683"/>
      <c r="X386" s="683"/>
      <c r="Y386" s="683"/>
      <c r="Z386" s="683"/>
    </row>
    <row r="387" spans="1:26" ht="15.75" hidden="1" customHeight="1">
      <c r="A387" s="683"/>
      <c r="B387" s="66"/>
      <c r="C387" s="707"/>
      <c r="D387" s="66"/>
      <c r="E387" s="66"/>
      <c r="F387" s="66"/>
      <c r="G387" s="66"/>
      <c r="H387" s="66"/>
      <c r="I387" s="683"/>
      <c r="J387" s="685"/>
      <c r="K387" s="685"/>
      <c r="L387" s="683"/>
      <c r="M387" s="683"/>
      <c r="N387" s="685"/>
      <c r="O387" s="685"/>
      <c r="P387" s="683"/>
      <c r="Q387" s="683"/>
      <c r="S387" s="683"/>
      <c r="T387" s="683"/>
      <c r="U387" s="683"/>
      <c r="V387" s="683"/>
      <c r="W387" s="683"/>
      <c r="X387" s="683"/>
      <c r="Y387" s="683"/>
      <c r="Z387" s="683"/>
    </row>
    <row r="388" spans="1:26" ht="15.75" hidden="1" customHeight="1">
      <c r="A388" s="683"/>
      <c r="B388" s="66"/>
      <c r="C388" s="707"/>
      <c r="D388" s="66"/>
      <c r="E388" s="66"/>
      <c r="F388" s="66"/>
      <c r="G388" s="66"/>
      <c r="H388" s="66"/>
      <c r="I388" s="683"/>
      <c r="J388" s="685"/>
      <c r="K388" s="685"/>
      <c r="L388" s="683"/>
      <c r="M388" s="683"/>
      <c r="N388" s="685"/>
      <c r="O388" s="685"/>
      <c r="P388" s="683"/>
      <c r="Q388" s="683"/>
      <c r="S388" s="683"/>
      <c r="T388" s="683"/>
      <c r="U388" s="683"/>
      <c r="V388" s="683"/>
      <c r="W388" s="683"/>
      <c r="X388" s="683"/>
      <c r="Y388" s="683"/>
      <c r="Z388" s="683"/>
    </row>
    <row r="389" spans="1:26" ht="15.75" hidden="1" customHeight="1">
      <c r="A389" s="683"/>
      <c r="B389" s="66"/>
      <c r="C389" s="707"/>
      <c r="D389" s="66"/>
      <c r="E389" s="66"/>
      <c r="F389" s="66"/>
      <c r="G389" s="66"/>
      <c r="H389" s="66"/>
      <c r="I389" s="683"/>
      <c r="J389" s="685"/>
      <c r="K389" s="685"/>
      <c r="L389" s="683"/>
      <c r="M389" s="683"/>
      <c r="N389" s="685"/>
      <c r="O389" s="685"/>
      <c r="P389" s="683"/>
      <c r="Q389" s="683"/>
      <c r="S389" s="683"/>
      <c r="T389" s="683"/>
      <c r="U389" s="683"/>
      <c r="V389" s="683"/>
      <c r="W389" s="683"/>
      <c r="X389" s="683"/>
      <c r="Y389" s="683"/>
      <c r="Z389" s="683"/>
    </row>
    <row r="390" spans="1:26" ht="15.75" hidden="1" customHeight="1">
      <c r="A390" s="683"/>
      <c r="B390" s="66"/>
      <c r="C390" s="707"/>
      <c r="D390" s="66"/>
      <c r="E390" s="66"/>
      <c r="F390" s="66"/>
      <c r="G390" s="66"/>
      <c r="H390" s="66"/>
      <c r="I390" s="683"/>
      <c r="J390" s="685"/>
      <c r="K390" s="685"/>
      <c r="L390" s="683"/>
      <c r="M390" s="683"/>
      <c r="N390" s="685"/>
      <c r="O390" s="685"/>
      <c r="P390" s="683"/>
      <c r="Q390" s="683"/>
      <c r="S390" s="683"/>
      <c r="T390" s="683"/>
      <c r="U390" s="683"/>
      <c r="V390" s="683"/>
      <c r="W390" s="683"/>
      <c r="X390" s="683"/>
      <c r="Y390" s="683"/>
      <c r="Z390" s="683"/>
    </row>
    <row r="391" spans="1:26" ht="15.75" hidden="1" customHeight="1">
      <c r="A391" s="683"/>
      <c r="B391" s="66"/>
      <c r="C391" s="707"/>
      <c r="D391" s="66"/>
      <c r="E391" s="66"/>
      <c r="F391" s="66"/>
      <c r="G391" s="66"/>
      <c r="H391" s="66"/>
      <c r="I391" s="683"/>
      <c r="J391" s="685"/>
      <c r="K391" s="685"/>
      <c r="L391" s="683"/>
      <c r="M391" s="683"/>
      <c r="N391" s="685"/>
      <c r="O391" s="685"/>
      <c r="P391" s="683"/>
      <c r="Q391" s="683"/>
      <c r="S391" s="683"/>
      <c r="T391" s="683"/>
      <c r="U391" s="683"/>
      <c r="V391" s="683"/>
      <c r="W391" s="683"/>
      <c r="X391" s="683"/>
      <c r="Y391" s="683"/>
      <c r="Z391" s="683"/>
    </row>
    <row r="392" spans="1:26" ht="15.75" hidden="1" customHeight="1">
      <c r="A392" s="683"/>
      <c r="B392" s="66"/>
      <c r="C392" s="707"/>
      <c r="D392" s="66"/>
      <c r="E392" s="66"/>
      <c r="F392" s="66"/>
      <c r="G392" s="66"/>
      <c r="H392" s="66"/>
      <c r="I392" s="683"/>
      <c r="J392" s="685"/>
      <c r="K392" s="685"/>
      <c r="L392" s="683"/>
      <c r="M392" s="683"/>
      <c r="N392" s="685"/>
      <c r="O392" s="685"/>
      <c r="P392" s="683"/>
      <c r="Q392" s="683"/>
      <c r="S392" s="683"/>
      <c r="T392" s="683"/>
      <c r="U392" s="683"/>
      <c r="V392" s="683"/>
      <c r="W392" s="683"/>
      <c r="X392" s="683"/>
      <c r="Y392" s="683"/>
      <c r="Z392" s="683"/>
    </row>
    <row r="393" spans="1:26" ht="15.75" hidden="1" customHeight="1">
      <c r="A393" s="683"/>
      <c r="B393" s="66"/>
      <c r="C393" s="707"/>
      <c r="D393" s="66"/>
      <c r="E393" s="66"/>
      <c r="F393" s="66"/>
      <c r="G393" s="66"/>
      <c r="H393" s="66"/>
      <c r="I393" s="683"/>
      <c r="J393" s="685"/>
      <c r="K393" s="685"/>
      <c r="L393" s="683"/>
      <c r="M393" s="683"/>
      <c r="N393" s="685"/>
      <c r="O393" s="685"/>
      <c r="P393" s="683"/>
      <c r="Q393" s="683"/>
      <c r="S393" s="683"/>
      <c r="T393" s="683"/>
      <c r="U393" s="683"/>
      <c r="V393" s="683"/>
      <c r="W393" s="683"/>
      <c r="X393" s="683"/>
      <c r="Y393" s="683"/>
      <c r="Z393" s="683"/>
    </row>
    <row r="394" spans="1:26" ht="15.75" hidden="1" customHeight="1">
      <c r="A394" s="683"/>
      <c r="B394" s="66"/>
      <c r="C394" s="707"/>
      <c r="D394" s="66"/>
      <c r="E394" s="66"/>
      <c r="F394" s="66"/>
      <c r="G394" s="66"/>
      <c r="H394" s="66"/>
      <c r="I394" s="683"/>
      <c r="J394" s="685"/>
      <c r="K394" s="685"/>
      <c r="L394" s="683"/>
      <c r="M394" s="683"/>
      <c r="N394" s="685"/>
      <c r="O394" s="685"/>
      <c r="P394" s="683"/>
      <c r="Q394" s="683"/>
      <c r="S394" s="683"/>
      <c r="T394" s="683"/>
      <c r="U394" s="683"/>
      <c r="V394" s="683"/>
      <c r="W394" s="683"/>
      <c r="X394" s="683"/>
      <c r="Y394" s="683"/>
      <c r="Z394" s="683"/>
    </row>
    <row r="395" spans="1:26" ht="15.75" hidden="1" customHeight="1">
      <c r="A395" s="683"/>
      <c r="B395" s="66"/>
      <c r="C395" s="707"/>
      <c r="D395" s="66"/>
      <c r="E395" s="66"/>
      <c r="F395" s="66"/>
      <c r="G395" s="66"/>
      <c r="H395" s="66"/>
      <c r="I395" s="683"/>
      <c r="J395" s="685"/>
      <c r="K395" s="685"/>
      <c r="L395" s="683"/>
      <c r="M395" s="683"/>
      <c r="N395" s="685"/>
      <c r="O395" s="685"/>
      <c r="P395" s="683"/>
      <c r="Q395" s="683"/>
      <c r="S395" s="683"/>
      <c r="T395" s="683"/>
      <c r="U395" s="683"/>
      <c r="V395" s="683"/>
      <c r="W395" s="683"/>
      <c r="X395" s="683"/>
      <c r="Y395" s="683"/>
      <c r="Z395" s="683"/>
    </row>
    <row r="396" spans="1:26" ht="15.75" hidden="1" customHeight="1">
      <c r="A396" s="683"/>
      <c r="B396" s="66"/>
      <c r="C396" s="707"/>
      <c r="D396" s="66"/>
      <c r="E396" s="66"/>
      <c r="F396" s="66"/>
      <c r="G396" s="66"/>
      <c r="H396" s="66"/>
      <c r="I396" s="683"/>
      <c r="J396" s="685"/>
      <c r="K396" s="685"/>
      <c r="L396" s="683"/>
      <c r="M396" s="683"/>
      <c r="N396" s="685"/>
      <c r="O396" s="685"/>
      <c r="P396" s="683"/>
      <c r="Q396" s="683"/>
      <c r="S396" s="683"/>
      <c r="T396" s="683"/>
      <c r="U396" s="683"/>
      <c r="V396" s="683"/>
      <c r="W396" s="683"/>
      <c r="X396" s="683"/>
      <c r="Y396" s="683"/>
      <c r="Z396" s="683"/>
    </row>
    <row r="397" spans="1:26" ht="15.75" hidden="1" customHeight="1">
      <c r="A397" s="683"/>
      <c r="B397" s="66"/>
      <c r="C397" s="707"/>
      <c r="D397" s="66"/>
      <c r="E397" s="66"/>
      <c r="F397" s="66"/>
      <c r="G397" s="66"/>
      <c r="H397" s="66"/>
      <c r="I397" s="683"/>
      <c r="J397" s="685"/>
      <c r="K397" s="685"/>
      <c r="L397" s="683"/>
      <c r="M397" s="683"/>
      <c r="N397" s="685"/>
      <c r="O397" s="685"/>
      <c r="P397" s="683"/>
      <c r="Q397" s="683"/>
      <c r="S397" s="683"/>
      <c r="T397" s="683"/>
      <c r="U397" s="683"/>
      <c r="V397" s="683"/>
      <c r="W397" s="683"/>
      <c r="X397" s="683"/>
      <c r="Y397" s="683"/>
      <c r="Z397" s="683"/>
    </row>
    <row r="398" spans="1:26" ht="15.75" hidden="1" customHeight="1">
      <c r="A398" s="683"/>
      <c r="B398" s="66"/>
      <c r="C398" s="707"/>
      <c r="D398" s="66"/>
      <c r="E398" s="66"/>
      <c r="F398" s="66"/>
      <c r="G398" s="66"/>
      <c r="H398" s="66"/>
      <c r="I398" s="683"/>
      <c r="J398" s="685"/>
      <c r="K398" s="685"/>
      <c r="L398" s="683"/>
      <c r="M398" s="683"/>
      <c r="N398" s="685"/>
      <c r="O398" s="685"/>
      <c r="P398" s="683"/>
      <c r="Q398" s="683"/>
      <c r="S398" s="683"/>
      <c r="T398" s="683"/>
      <c r="U398" s="683"/>
      <c r="V398" s="683"/>
      <c r="W398" s="683"/>
      <c r="X398" s="683"/>
      <c r="Y398" s="683"/>
      <c r="Z398" s="683"/>
    </row>
    <row r="399" spans="1:26" ht="15.75" hidden="1" customHeight="1">
      <c r="A399" s="683"/>
      <c r="B399" s="66"/>
      <c r="C399" s="707"/>
      <c r="D399" s="66"/>
      <c r="E399" s="66"/>
      <c r="F399" s="66"/>
      <c r="G399" s="66"/>
      <c r="H399" s="66"/>
      <c r="I399" s="683"/>
      <c r="J399" s="685"/>
      <c r="K399" s="685"/>
      <c r="L399" s="683"/>
      <c r="M399" s="683"/>
      <c r="N399" s="685"/>
      <c r="O399" s="685"/>
      <c r="P399" s="683"/>
      <c r="Q399" s="683"/>
      <c r="S399" s="683"/>
      <c r="T399" s="683"/>
      <c r="U399" s="683"/>
      <c r="V399" s="683"/>
      <c r="W399" s="683"/>
      <c r="X399" s="683"/>
      <c r="Y399" s="683"/>
      <c r="Z399" s="683"/>
    </row>
    <row r="400" spans="1:26" ht="15.75" hidden="1" customHeight="1">
      <c r="A400" s="683"/>
      <c r="B400" s="66"/>
      <c r="C400" s="707"/>
      <c r="D400" s="66"/>
      <c r="E400" s="66"/>
      <c r="F400" s="66"/>
      <c r="G400" s="66"/>
      <c r="H400" s="66"/>
      <c r="I400" s="683"/>
      <c r="J400" s="685"/>
      <c r="K400" s="685"/>
      <c r="L400" s="683"/>
      <c r="M400" s="683"/>
      <c r="N400" s="685"/>
      <c r="O400" s="685"/>
      <c r="P400" s="683"/>
      <c r="Q400" s="683"/>
      <c r="S400" s="683"/>
      <c r="T400" s="683"/>
      <c r="U400" s="683"/>
      <c r="V400" s="683"/>
      <c r="W400" s="683"/>
      <c r="X400" s="683"/>
      <c r="Y400" s="683"/>
      <c r="Z400" s="683"/>
    </row>
    <row r="401" spans="1:26" ht="15.75" hidden="1" customHeight="1">
      <c r="A401" s="683"/>
      <c r="B401" s="66"/>
      <c r="C401" s="707"/>
      <c r="D401" s="66"/>
      <c r="E401" s="66"/>
      <c r="F401" s="66"/>
      <c r="G401" s="66"/>
      <c r="H401" s="66"/>
      <c r="I401" s="683"/>
      <c r="J401" s="685"/>
      <c r="K401" s="685"/>
      <c r="L401" s="683"/>
      <c r="M401" s="683"/>
      <c r="N401" s="685"/>
      <c r="O401" s="685"/>
      <c r="P401" s="683"/>
      <c r="Q401" s="683"/>
      <c r="S401" s="683"/>
      <c r="T401" s="683"/>
      <c r="U401" s="683"/>
      <c r="V401" s="683"/>
      <c r="W401" s="683"/>
      <c r="X401" s="683"/>
      <c r="Y401" s="683"/>
      <c r="Z401" s="683"/>
    </row>
    <row r="402" spans="1:26" ht="15.75" hidden="1" customHeight="1">
      <c r="A402" s="683"/>
      <c r="B402" s="66"/>
      <c r="C402" s="707"/>
      <c r="D402" s="66"/>
      <c r="E402" s="66"/>
      <c r="F402" s="66"/>
      <c r="G402" s="66"/>
      <c r="H402" s="66"/>
      <c r="I402" s="683"/>
      <c r="J402" s="685"/>
      <c r="K402" s="685"/>
      <c r="L402" s="683"/>
      <c r="M402" s="683"/>
      <c r="N402" s="685"/>
      <c r="O402" s="685"/>
      <c r="P402" s="683"/>
      <c r="Q402" s="683"/>
      <c r="S402" s="683"/>
      <c r="T402" s="683"/>
      <c r="U402" s="683"/>
      <c r="V402" s="683"/>
      <c r="W402" s="683"/>
      <c r="X402" s="683"/>
      <c r="Y402" s="683"/>
      <c r="Z402" s="683"/>
    </row>
    <row r="403" spans="1:26" ht="15.75" hidden="1" customHeight="1">
      <c r="A403" s="683"/>
      <c r="B403" s="66"/>
      <c r="C403" s="707"/>
      <c r="D403" s="66"/>
      <c r="E403" s="66"/>
      <c r="F403" s="66"/>
      <c r="G403" s="66"/>
      <c r="H403" s="66"/>
      <c r="I403" s="683"/>
      <c r="J403" s="685"/>
      <c r="K403" s="685"/>
      <c r="L403" s="683"/>
      <c r="M403" s="683"/>
      <c r="N403" s="685"/>
      <c r="O403" s="685"/>
      <c r="P403" s="683"/>
      <c r="Q403" s="683"/>
      <c r="S403" s="683"/>
      <c r="T403" s="683"/>
      <c r="U403" s="683"/>
      <c r="V403" s="683"/>
      <c r="W403" s="683"/>
      <c r="X403" s="683"/>
      <c r="Y403" s="683"/>
      <c r="Z403" s="683"/>
    </row>
    <row r="404" spans="1:26" ht="15.75" hidden="1" customHeight="1">
      <c r="A404" s="683"/>
      <c r="B404" s="66"/>
      <c r="C404" s="707"/>
      <c r="D404" s="66"/>
      <c r="E404" s="66"/>
      <c r="F404" s="66"/>
      <c r="G404" s="66"/>
      <c r="H404" s="66"/>
      <c r="I404" s="683"/>
      <c r="J404" s="685"/>
      <c r="K404" s="685"/>
      <c r="L404" s="683"/>
      <c r="M404" s="683"/>
      <c r="N404" s="685"/>
      <c r="O404" s="685"/>
      <c r="P404" s="683"/>
      <c r="Q404" s="683"/>
      <c r="S404" s="683"/>
      <c r="T404" s="683"/>
      <c r="U404" s="683"/>
      <c r="V404" s="683"/>
      <c r="W404" s="683"/>
      <c r="X404" s="683"/>
      <c r="Y404" s="683"/>
      <c r="Z404" s="683"/>
    </row>
    <row r="405" spans="1:26" ht="15.75" hidden="1" customHeight="1">
      <c r="A405" s="683"/>
      <c r="B405" s="66"/>
      <c r="C405" s="707"/>
      <c r="D405" s="66"/>
      <c r="E405" s="66"/>
      <c r="F405" s="66"/>
      <c r="G405" s="66"/>
      <c r="H405" s="66"/>
      <c r="I405" s="683"/>
      <c r="J405" s="685"/>
      <c r="K405" s="685"/>
      <c r="L405" s="683"/>
      <c r="M405" s="683"/>
      <c r="N405" s="685"/>
      <c r="O405" s="685"/>
      <c r="P405" s="683"/>
      <c r="Q405" s="683"/>
      <c r="S405" s="683"/>
      <c r="T405" s="683"/>
      <c r="U405" s="683"/>
      <c r="V405" s="683"/>
      <c r="W405" s="683"/>
      <c r="X405" s="683"/>
      <c r="Y405" s="683"/>
      <c r="Z405" s="683"/>
    </row>
    <row r="406" spans="1:26" ht="15.75" hidden="1" customHeight="1">
      <c r="A406" s="683"/>
      <c r="B406" s="66"/>
      <c r="C406" s="707"/>
      <c r="D406" s="66"/>
      <c r="E406" s="66"/>
      <c r="F406" s="66"/>
      <c r="G406" s="66"/>
      <c r="H406" s="66"/>
      <c r="I406" s="683"/>
      <c r="J406" s="685"/>
      <c r="K406" s="685"/>
      <c r="L406" s="683"/>
      <c r="M406" s="683"/>
      <c r="N406" s="685"/>
      <c r="O406" s="685"/>
      <c r="P406" s="683"/>
      <c r="Q406" s="683"/>
      <c r="S406" s="683"/>
      <c r="T406" s="683"/>
      <c r="U406" s="683"/>
      <c r="V406" s="683"/>
      <c r="W406" s="683"/>
      <c r="X406" s="683"/>
      <c r="Y406" s="683"/>
      <c r="Z406" s="683"/>
    </row>
    <row r="407" spans="1:26" ht="15.75" hidden="1" customHeight="1">
      <c r="A407" s="683"/>
      <c r="B407" s="66"/>
      <c r="C407" s="707"/>
      <c r="D407" s="66"/>
      <c r="E407" s="66"/>
      <c r="F407" s="66"/>
      <c r="G407" s="66"/>
      <c r="H407" s="66"/>
      <c r="I407" s="683"/>
      <c r="J407" s="685"/>
      <c r="K407" s="685"/>
      <c r="L407" s="683"/>
      <c r="M407" s="683"/>
      <c r="N407" s="685"/>
      <c r="O407" s="685"/>
      <c r="P407" s="683"/>
      <c r="Q407" s="683"/>
      <c r="S407" s="683"/>
      <c r="T407" s="683"/>
      <c r="U407" s="683"/>
      <c r="V407" s="683"/>
      <c r="W407" s="683"/>
      <c r="X407" s="683"/>
      <c r="Y407" s="683"/>
      <c r="Z407" s="683"/>
    </row>
    <row r="408" spans="1:26" ht="15.75" hidden="1" customHeight="1">
      <c r="A408" s="683"/>
      <c r="B408" s="66"/>
      <c r="C408" s="707"/>
      <c r="D408" s="66"/>
      <c r="E408" s="66"/>
      <c r="F408" s="66"/>
      <c r="G408" s="66"/>
      <c r="H408" s="66"/>
      <c r="I408" s="683"/>
      <c r="J408" s="685"/>
      <c r="K408" s="685"/>
      <c r="L408" s="683"/>
      <c r="M408" s="683"/>
      <c r="N408" s="685"/>
      <c r="O408" s="685"/>
      <c r="P408" s="683"/>
      <c r="Q408" s="683"/>
      <c r="S408" s="683"/>
      <c r="T408" s="683"/>
      <c r="U408" s="683"/>
      <c r="V408" s="683"/>
      <c r="W408" s="683"/>
      <c r="X408" s="683"/>
      <c r="Y408" s="683"/>
      <c r="Z408" s="683"/>
    </row>
    <row r="409" spans="1:26" ht="15.75" hidden="1" customHeight="1">
      <c r="A409" s="683"/>
      <c r="B409" s="66"/>
      <c r="C409" s="707"/>
      <c r="D409" s="66"/>
      <c r="E409" s="66"/>
      <c r="F409" s="66"/>
      <c r="G409" s="66"/>
      <c r="H409" s="66"/>
      <c r="I409" s="683"/>
      <c r="J409" s="685"/>
      <c r="K409" s="685"/>
      <c r="L409" s="683"/>
      <c r="M409" s="683"/>
      <c r="N409" s="685"/>
      <c r="O409" s="685"/>
      <c r="P409" s="683"/>
      <c r="Q409" s="683"/>
      <c r="S409" s="683"/>
      <c r="T409" s="683"/>
      <c r="U409" s="683"/>
      <c r="V409" s="683"/>
      <c r="W409" s="683"/>
      <c r="X409" s="683"/>
      <c r="Y409" s="683"/>
      <c r="Z409" s="683"/>
    </row>
    <row r="410" spans="1:26" ht="15.75" hidden="1" customHeight="1">
      <c r="A410" s="683"/>
      <c r="B410" s="66"/>
      <c r="C410" s="707"/>
      <c r="D410" s="66"/>
      <c r="E410" s="66"/>
      <c r="F410" s="66"/>
      <c r="G410" s="66"/>
      <c r="H410" s="66"/>
      <c r="I410" s="683"/>
      <c r="J410" s="685"/>
      <c r="K410" s="685"/>
      <c r="L410" s="683"/>
      <c r="M410" s="683"/>
      <c r="N410" s="685"/>
      <c r="O410" s="685"/>
      <c r="P410" s="683"/>
      <c r="Q410" s="683"/>
      <c r="S410" s="683"/>
      <c r="T410" s="683"/>
      <c r="U410" s="683"/>
      <c r="V410" s="683"/>
      <c r="W410" s="683"/>
      <c r="X410" s="683"/>
      <c r="Y410" s="683"/>
      <c r="Z410" s="683"/>
    </row>
    <row r="411" spans="1:26" ht="15.75" hidden="1" customHeight="1">
      <c r="A411" s="683"/>
      <c r="B411" s="66"/>
      <c r="C411" s="707"/>
      <c r="D411" s="66"/>
      <c r="E411" s="66"/>
      <c r="F411" s="66"/>
      <c r="G411" s="66"/>
      <c r="H411" s="66"/>
      <c r="I411" s="683"/>
      <c r="J411" s="685"/>
      <c r="K411" s="685"/>
      <c r="L411" s="683"/>
      <c r="M411" s="683"/>
      <c r="N411" s="685"/>
      <c r="O411" s="685"/>
      <c r="P411" s="683"/>
      <c r="Q411" s="683"/>
      <c r="S411" s="683"/>
      <c r="T411" s="683"/>
      <c r="U411" s="683"/>
      <c r="V411" s="683"/>
      <c r="W411" s="683"/>
      <c r="X411" s="683"/>
      <c r="Y411" s="683"/>
      <c r="Z411" s="683"/>
    </row>
    <row r="412" spans="1:26" ht="15.75" hidden="1" customHeight="1">
      <c r="A412" s="683"/>
      <c r="B412" s="66"/>
      <c r="C412" s="707"/>
      <c r="D412" s="66"/>
      <c r="E412" s="66"/>
      <c r="F412" s="66"/>
      <c r="G412" s="66"/>
      <c r="H412" s="66"/>
      <c r="I412" s="683"/>
      <c r="J412" s="685"/>
      <c r="K412" s="685"/>
      <c r="L412" s="683"/>
      <c r="M412" s="683"/>
      <c r="N412" s="685"/>
      <c r="O412" s="685"/>
      <c r="P412" s="683"/>
      <c r="Q412" s="683"/>
      <c r="S412" s="683"/>
      <c r="T412" s="683"/>
      <c r="U412" s="683"/>
      <c r="V412" s="683"/>
      <c r="W412" s="683"/>
      <c r="X412" s="683"/>
      <c r="Y412" s="683"/>
      <c r="Z412" s="683"/>
    </row>
    <row r="413" spans="1:26" ht="15.75" hidden="1" customHeight="1">
      <c r="A413" s="683"/>
      <c r="B413" s="66"/>
      <c r="C413" s="707"/>
      <c r="D413" s="66"/>
      <c r="E413" s="66"/>
      <c r="F413" s="66"/>
      <c r="G413" s="66"/>
      <c r="H413" s="66"/>
      <c r="I413" s="683"/>
      <c r="J413" s="685"/>
      <c r="K413" s="685"/>
      <c r="L413" s="683"/>
      <c r="M413" s="683"/>
      <c r="N413" s="685"/>
      <c r="O413" s="685"/>
      <c r="P413" s="683"/>
      <c r="Q413" s="683"/>
      <c r="S413" s="683"/>
      <c r="T413" s="683"/>
      <c r="U413" s="683"/>
      <c r="V413" s="683"/>
      <c r="W413" s="683"/>
      <c r="X413" s="683"/>
      <c r="Y413" s="683"/>
      <c r="Z413" s="683"/>
    </row>
    <row r="414" spans="1:26" ht="15.75" hidden="1" customHeight="1">
      <c r="A414" s="683"/>
      <c r="B414" s="66"/>
      <c r="C414" s="707"/>
      <c r="D414" s="66"/>
      <c r="E414" s="66"/>
      <c r="F414" s="66"/>
      <c r="G414" s="66"/>
      <c r="H414" s="66"/>
      <c r="I414" s="683"/>
      <c r="J414" s="685"/>
      <c r="K414" s="685"/>
      <c r="L414" s="683"/>
      <c r="M414" s="683"/>
      <c r="N414" s="685"/>
      <c r="O414" s="685"/>
      <c r="P414" s="683"/>
      <c r="Q414" s="683"/>
      <c r="S414" s="683"/>
      <c r="T414" s="683"/>
      <c r="U414" s="683"/>
      <c r="V414" s="683"/>
      <c r="W414" s="683"/>
      <c r="X414" s="683"/>
      <c r="Y414" s="683"/>
      <c r="Z414" s="683"/>
    </row>
    <row r="415" spans="1:26" ht="15.75" hidden="1" customHeight="1">
      <c r="A415" s="683"/>
      <c r="B415" s="66"/>
      <c r="C415" s="707"/>
      <c r="D415" s="66"/>
      <c r="E415" s="66"/>
      <c r="F415" s="66"/>
      <c r="G415" s="66"/>
      <c r="H415" s="66"/>
      <c r="I415" s="683"/>
      <c r="J415" s="685"/>
      <c r="K415" s="685"/>
      <c r="L415" s="683"/>
      <c r="M415" s="683"/>
      <c r="N415" s="685"/>
      <c r="O415" s="685"/>
      <c r="P415" s="683"/>
      <c r="Q415" s="683"/>
      <c r="S415" s="683"/>
      <c r="T415" s="683"/>
      <c r="U415" s="683"/>
      <c r="V415" s="683"/>
      <c r="W415" s="683"/>
      <c r="X415" s="683"/>
      <c r="Y415" s="683"/>
      <c r="Z415" s="683"/>
    </row>
    <row r="416" spans="1:26" ht="15.75" hidden="1" customHeight="1">
      <c r="A416" s="683"/>
      <c r="B416" s="66"/>
      <c r="C416" s="707"/>
      <c r="D416" s="66"/>
      <c r="E416" s="66"/>
      <c r="F416" s="66"/>
      <c r="G416" s="66"/>
      <c r="H416" s="66"/>
      <c r="I416" s="683"/>
      <c r="J416" s="685"/>
      <c r="K416" s="685"/>
      <c r="L416" s="683"/>
      <c r="M416" s="683"/>
      <c r="N416" s="685"/>
      <c r="O416" s="685"/>
      <c r="P416" s="683"/>
      <c r="Q416" s="683"/>
      <c r="S416" s="683"/>
      <c r="T416" s="683"/>
      <c r="U416" s="683"/>
      <c r="V416" s="683"/>
      <c r="W416" s="683"/>
      <c r="X416" s="683"/>
      <c r="Y416" s="683"/>
      <c r="Z416" s="683"/>
    </row>
    <row r="417" spans="1:26" ht="15.75" hidden="1" customHeight="1">
      <c r="A417" s="683"/>
      <c r="B417" s="66"/>
      <c r="C417" s="707"/>
      <c r="D417" s="66"/>
      <c r="E417" s="66"/>
      <c r="F417" s="66"/>
      <c r="G417" s="66"/>
      <c r="H417" s="66"/>
      <c r="I417" s="683"/>
      <c r="J417" s="685"/>
      <c r="K417" s="685"/>
      <c r="L417" s="683"/>
      <c r="M417" s="683"/>
      <c r="N417" s="685"/>
      <c r="O417" s="685"/>
      <c r="P417" s="683"/>
      <c r="Q417" s="683"/>
      <c r="S417" s="683"/>
      <c r="T417" s="683"/>
      <c r="U417" s="683"/>
      <c r="V417" s="683"/>
      <c r="W417" s="683"/>
      <c r="X417" s="683"/>
      <c r="Y417" s="683"/>
      <c r="Z417" s="683"/>
    </row>
    <row r="418" spans="1:26" ht="15.75" hidden="1" customHeight="1">
      <c r="A418" s="683"/>
      <c r="B418" s="66"/>
      <c r="C418" s="707"/>
      <c r="D418" s="66"/>
      <c r="E418" s="66"/>
      <c r="F418" s="66"/>
      <c r="G418" s="66"/>
      <c r="H418" s="66"/>
      <c r="I418" s="683"/>
      <c r="J418" s="685"/>
      <c r="K418" s="685"/>
      <c r="L418" s="683"/>
      <c r="M418" s="683"/>
      <c r="N418" s="685"/>
      <c r="O418" s="685"/>
      <c r="P418" s="683"/>
      <c r="Q418" s="683"/>
      <c r="S418" s="683"/>
      <c r="T418" s="683"/>
      <c r="U418" s="683"/>
      <c r="V418" s="683"/>
      <c r="W418" s="683"/>
      <c r="X418" s="683"/>
      <c r="Y418" s="683"/>
      <c r="Z418" s="683"/>
    </row>
    <row r="419" spans="1:26" ht="15.75" hidden="1" customHeight="1">
      <c r="A419" s="683"/>
      <c r="B419" s="66"/>
      <c r="C419" s="707"/>
      <c r="D419" s="66"/>
      <c r="E419" s="66"/>
      <c r="F419" s="66"/>
      <c r="G419" s="66"/>
      <c r="H419" s="66"/>
      <c r="I419" s="683"/>
      <c r="J419" s="685"/>
      <c r="K419" s="685"/>
      <c r="L419" s="683"/>
      <c r="M419" s="683"/>
      <c r="N419" s="685"/>
      <c r="O419" s="685"/>
      <c r="P419" s="683"/>
      <c r="Q419" s="683"/>
      <c r="S419" s="683"/>
      <c r="T419" s="683"/>
      <c r="U419" s="683"/>
      <c r="V419" s="683"/>
      <c r="W419" s="683"/>
      <c r="X419" s="683"/>
      <c r="Y419" s="683"/>
      <c r="Z419" s="683"/>
    </row>
    <row r="420" spans="1:26" ht="15.75" hidden="1" customHeight="1">
      <c r="A420" s="683"/>
      <c r="B420" s="66"/>
      <c r="C420" s="707"/>
      <c r="D420" s="66"/>
      <c r="E420" s="66"/>
      <c r="F420" s="66"/>
      <c r="G420" s="66"/>
      <c r="H420" s="66"/>
      <c r="I420" s="683"/>
      <c r="J420" s="685"/>
      <c r="K420" s="685"/>
      <c r="L420" s="683"/>
      <c r="M420" s="683"/>
      <c r="N420" s="685"/>
      <c r="O420" s="685"/>
      <c r="P420" s="683"/>
      <c r="Q420" s="683"/>
      <c r="S420" s="683"/>
      <c r="T420" s="683"/>
      <c r="U420" s="683"/>
      <c r="V420" s="683"/>
      <c r="W420" s="683"/>
      <c r="X420" s="683"/>
      <c r="Y420" s="683"/>
      <c r="Z420" s="683"/>
    </row>
    <row r="421" spans="1:26" ht="15.75" hidden="1" customHeight="1">
      <c r="A421" s="683"/>
      <c r="B421" s="66"/>
      <c r="C421" s="707"/>
      <c r="D421" s="66"/>
      <c r="E421" s="66"/>
      <c r="F421" s="66"/>
      <c r="G421" s="66"/>
      <c r="H421" s="66"/>
      <c r="I421" s="683"/>
      <c r="J421" s="685"/>
      <c r="K421" s="685"/>
      <c r="L421" s="683"/>
      <c r="M421" s="683"/>
      <c r="N421" s="685"/>
      <c r="O421" s="685"/>
      <c r="P421" s="683"/>
      <c r="Q421" s="683"/>
      <c r="S421" s="683"/>
      <c r="T421" s="683"/>
      <c r="U421" s="683"/>
      <c r="V421" s="683"/>
      <c r="W421" s="683"/>
      <c r="X421" s="683"/>
      <c r="Y421" s="683"/>
      <c r="Z421" s="683"/>
    </row>
    <row r="422" spans="1:26" ht="15.75" hidden="1" customHeight="1">
      <c r="A422" s="683"/>
      <c r="B422" s="66"/>
      <c r="C422" s="707"/>
      <c r="D422" s="66"/>
      <c r="E422" s="66"/>
      <c r="F422" s="66"/>
      <c r="G422" s="66"/>
      <c r="H422" s="66"/>
      <c r="I422" s="683"/>
      <c r="J422" s="685"/>
      <c r="K422" s="685"/>
      <c r="L422" s="683"/>
      <c r="M422" s="683"/>
      <c r="N422" s="685"/>
      <c r="O422" s="685"/>
      <c r="P422" s="683"/>
      <c r="Q422" s="683"/>
      <c r="S422" s="683"/>
      <c r="T422" s="683"/>
      <c r="U422" s="683"/>
      <c r="V422" s="683"/>
      <c r="W422" s="683"/>
      <c r="X422" s="683"/>
      <c r="Y422" s="683"/>
      <c r="Z422" s="683"/>
    </row>
    <row r="423" spans="1:26" ht="15.75" hidden="1" customHeight="1">
      <c r="A423" s="683"/>
      <c r="B423" s="66"/>
      <c r="C423" s="707"/>
      <c r="D423" s="66"/>
      <c r="E423" s="66"/>
      <c r="F423" s="66"/>
      <c r="G423" s="66"/>
      <c r="H423" s="66"/>
      <c r="I423" s="683"/>
      <c r="J423" s="685"/>
      <c r="K423" s="685"/>
      <c r="L423" s="683"/>
      <c r="M423" s="683"/>
      <c r="N423" s="685"/>
      <c r="O423" s="685"/>
      <c r="P423" s="683"/>
      <c r="Q423" s="683"/>
      <c r="S423" s="683"/>
      <c r="T423" s="683"/>
      <c r="U423" s="683"/>
      <c r="V423" s="683"/>
      <c r="W423" s="683"/>
      <c r="X423" s="683"/>
      <c r="Y423" s="683"/>
      <c r="Z423" s="683"/>
    </row>
    <row r="424" spans="1:26" ht="15.75" hidden="1" customHeight="1">
      <c r="A424" s="683"/>
      <c r="B424" s="66"/>
      <c r="C424" s="707"/>
      <c r="D424" s="66"/>
      <c r="E424" s="66"/>
      <c r="F424" s="66"/>
      <c r="G424" s="66"/>
      <c r="H424" s="66"/>
      <c r="I424" s="683"/>
      <c r="J424" s="685"/>
      <c r="K424" s="685"/>
      <c r="L424" s="683"/>
      <c r="M424" s="683"/>
      <c r="N424" s="685"/>
      <c r="O424" s="685"/>
      <c r="P424" s="683"/>
      <c r="Q424" s="683"/>
      <c r="S424" s="683"/>
      <c r="T424" s="683"/>
      <c r="U424" s="683"/>
      <c r="V424" s="683"/>
      <c r="W424" s="683"/>
      <c r="X424" s="683"/>
      <c r="Y424" s="683"/>
      <c r="Z424" s="683"/>
    </row>
    <row r="425" spans="1:26" ht="15.75" hidden="1" customHeight="1">
      <c r="A425" s="683"/>
      <c r="B425" s="66"/>
      <c r="C425" s="707"/>
      <c r="D425" s="66"/>
      <c r="E425" s="66"/>
      <c r="F425" s="66"/>
      <c r="G425" s="66"/>
      <c r="H425" s="66"/>
      <c r="I425" s="683"/>
      <c r="J425" s="685"/>
      <c r="K425" s="685"/>
      <c r="L425" s="683"/>
      <c r="M425" s="683"/>
      <c r="N425" s="685"/>
      <c r="O425" s="685"/>
      <c r="P425" s="683"/>
      <c r="Q425" s="683"/>
      <c r="S425" s="683"/>
      <c r="T425" s="683"/>
      <c r="U425" s="683"/>
      <c r="V425" s="683"/>
      <c r="W425" s="683"/>
      <c r="X425" s="683"/>
      <c r="Y425" s="683"/>
      <c r="Z425" s="683"/>
    </row>
    <row r="426" spans="1:26" ht="15.75" hidden="1" customHeight="1">
      <c r="A426" s="683"/>
      <c r="B426" s="66"/>
      <c r="C426" s="707"/>
      <c r="D426" s="66"/>
      <c r="E426" s="66"/>
      <c r="F426" s="66"/>
      <c r="G426" s="66"/>
      <c r="H426" s="66"/>
      <c r="I426" s="683"/>
      <c r="J426" s="685"/>
      <c r="K426" s="685"/>
      <c r="L426" s="683"/>
      <c r="M426" s="683"/>
      <c r="N426" s="685"/>
      <c r="O426" s="685"/>
      <c r="P426" s="683"/>
      <c r="Q426" s="683"/>
      <c r="S426" s="683"/>
      <c r="T426" s="683"/>
      <c r="U426" s="683"/>
      <c r="V426" s="683"/>
      <c r="W426" s="683"/>
      <c r="X426" s="683"/>
      <c r="Y426" s="683"/>
      <c r="Z426" s="683"/>
    </row>
    <row r="427" spans="1:26" ht="15.75" hidden="1" customHeight="1">
      <c r="A427" s="683"/>
      <c r="B427" s="66"/>
      <c r="C427" s="707"/>
      <c r="D427" s="66"/>
      <c r="E427" s="66"/>
      <c r="F427" s="66"/>
      <c r="G427" s="66"/>
      <c r="H427" s="66"/>
      <c r="I427" s="683"/>
      <c r="J427" s="685"/>
      <c r="K427" s="685"/>
      <c r="L427" s="683"/>
      <c r="M427" s="683"/>
      <c r="N427" s="685"/>
      <c r="O427" s="685"/>
      <c r="P427" s="683"/>
      <c r="Q427" s="683"/>
      <c r="S427" s="683"/>
      <c r="T427" s="683"/>
      <c r="U427" s="683"/>
      <c r="V427" s="683"/>
      <c r="W427" s="683"/>
      <c r="X427" s="683"/>
      <c r="Y427" s="683"/>
      <c r="Z427" s="683"/>
    </row>
    <row r="428" spans="1:26" ht="15.75" hidden="1" customHeight="1">
      <c r="A428" s="683"/>
      <c r="B428" s="66"/>
      <c r="C428" s="707"/>
      <c r="D428" s="66"/>
      <c r="E428" s="66"/>
      <c r="F428" s="66"/>
      <c r="G428" s="66"/>
      <c r="H428" s="66"/>
      <c r="I428" s="683"/>
      <c r="J428" s="685"/>
      <c r="K428" s="685"/>
      <c r="L428" s="683"/>
      <c r="M428" s="683"/>
      <c r="N428" s="685"/>
      <c r="O428" s="685"/>
      <c r="P428" s="683"/>
      <c r="Q428" s="683"/>
      <c r="S428" s="683"/>
      <c r="T428" s="683"/>
      <c r="U428" s="683"/>
      <c r="V428" s="683"/>
      <c r="W428" s="683"/>
      <c r="X428" s="683"/>
      <c r="Y428" s="683"/>
      <c r="Z428" s="683"/>
    </row>
    <row r="429" spans="1:26" ht="15.75" hidden="1" customHeight="1">
      <c r="A429" s="683"/>
      <c r="B429" s="66"/>
      <c r="C429" s="707"/>
      <c r="D429" s="66"/>
      <c r="E429" s="66"/>
      <c r="F429" s="66"/>
      <c r="G429" s="66"/>
      <c r="H429" s="66"/>
      <c r="I429" s="683"/>
      <c r="J429" s="685"/>
      <c r="K429" s="685"/>
      <c r="L429" s="683"/>
      <c r="M429" s="683"/>
      <c r="N429" s="685"/>
      <c r="O429" s="685"/>
      <c r="P429" s="683"/>
      <c r="Q429" s="683"/>
      <c r="S429" s="683"/>
      <c r="T429" s="683"/>
      <c r="U429" s="683"/>
      <c r="V429" s="683"/>
      <c r="W429" s="683"/>
      <c r="X429" s="683"/>
      <c r="Y429" s="683"/>
      <c r="Z429" s="683"/>
    </row>
    <row r="430" spans="1:26" ht="15.75" hidden="1" customHeight="1">
      <c r="A430" s="683"/>
      <c r="B430" s="66"/>
      <c r="C430" s="707"/>
      <c r="D430" s="66"/>
      <c r="E430" s="66"/>
      <c r="F430" s="66"/>
      <c r="G430" s="66"/>
      <c r="H430" s="66"/>
      <c r="I430" s="683"/>
      <c r="J430" s="685"/>
      <c r="K430" s="685"/>
      <c r="L430" s="683"/>
      <c r="M430" s="683"/>
      <c r="N430" s="685"/>
      <c r="O430" s="685"/>
      <c r="P430" s="683"/>
      <c r="Q430" s="683"/>
      <c r="S430" s="683"/>
      <c r="T430" s="683"/>
      <c r="U430" s="683"/>
      <c r="V430" s="683"/>
      <c r="W430" s="683"/>
      <c r="X430" s="683"/>
      <c r="Y430" s="683"/>
      <c r="Z430" s="683"/>
    </row>
    <row r="431" spans="1:26" ht="15.75" hidden="1" customHeight="1">
      <c r="A431" s="683"/>
      <c r="B431" s="66"/>
      <c r="C431" s="707"/>
      <c r="D431" s="66"/>
      <c r="E431" s="66"/>
      <c r="F431" s="66"/>
      <c r="G431" s="66"/>
      <c r="H431" s="66"/>
      <c r="I431" s="683"/>
      <c r="J431" s="685"/>
      <c r="K431" s="685"/>
      <c r="L431" s="683"/>
      <c r="M431" s="683"/>
      <c r="N431" s="685"/>
      <c r="O431" s="685"/>
      <c r="P431" s="683"/>
      <c r="Q431" s="683"/>
      <c r="S431" s="683"/>
      <c r="T431" s="683"/>
      <c r="U431" s="683"/>
      <c r="V431" s="683"/>
      <c r="W431" s="683"/>
      <c r="X431" s="683"/>
      <c r="Y431" s="683"/>
      <c r="Z431" s="683"/>
    </row>
    <row r="432" spans="1:26" ht="15.75" hidden="1" customHeight="1">
      <c r="A432" s="683"/>
      <c r="B432" s="66"/>
      <c r="C432" s="707"/>
      <c r="D432" s="66"/>
      <c r="E432" s="66"/>
      <c r="F432" s="66"/>
      <c r="G432" s="66"/>
      <c r="H432" s="66"/>
      <c r="I432" s="683"/>
      <c r="J432" s="685"/>
      <c r="K432" s="685"/>
      <c r="L432" s="683"/>
      <c r="M432" s="683"/>
      <c r="N432" s="685"/>
      <c r="O432" s="685"/>
      <c r="P432" s="683"/>
      <c r="Q432" s="683"/>
      <c r="S432" s="683"/>
      <c r="T432" s="683"/>
      <c r="U432" s="683"/>
      <c r="V432" s="683"/>
      <c r="W432" s="683"/>
      <c r="X432" s="683"/>
      <c r="Y432" s="683"/>
      <c r="Z432" s="683"/>
    </row>
    <row r="433" spans="1:26" ht="15.75" hidden="1" customHeight="1">
      <c r="A433" s="683"/>
      <c r="B433" s="66"/>
      <c r="C433" s="707"/>
      <c r="D433" s="66"/>
      <c r="E433" s="66"/>
      <c r="F433" s="66"/>
      <c r="G433" s="66"/>
      <c r="H433" s="66"/>
      <c r="I433" s="683"/>
      <c r="J433" s="685"/>
      <c r="K433" s="685"/>
      <c r="L433" s="683"/>
      <c r="M433" s="683"/>
      <c r="N433" s="685"/>
      <c r="O433" s="685"/>
      <c r="P433" s="683"/>
      <c r="Q433" s="683"/>
      <c r="S433" s="683"/>
      <c r="T433" s="683"/>
      <c r="U433" s="683"/>
      <c r="V433" s="683"/>
      <c r="W433" s="683"/>
      <c r="X433" s="683"/>
      <c r="Y433" s="683"/>
      <c r="Z433" s="683"/>
    </row>
    <row r="434" spans="1:26" ht="15.75" hidden="1" customHeight="1">
      <c r="A434" s="683"/>
      <c r="B434" s="66"/>
      <c r="C434" s="707"/>
      <c r="D434" s="66"/>
      <c r="E434" s="66"/>
      <c r="F434" s="66"/>
      <c r="G434" s="66"/>
      <c r="H434" s="66"/>
      <c r="I434" s="683"/>
      <c r="J434" s="685"/>
      <c r="K434" s="685"/>
      <c r="L434" s="683"/>
      <c r="M434" s="683"/>
      <c r="N434" s="685"/>
      <c r="O434" s="685"/>
      <c r="P434" s="683"/>
      <c r="Q434" s="683"/>
      <c r="S434" s="683"/>
      <c r="T434" s="683"/>
      <c r="U434" s="683"/>
      <c r="V434" s="683"/>
      <c r="W434" s="683"/>
      <c r="X434" s="683"/>
      <c r="Y434" s="683"/>
      <c r="Z434" s="683"/>
    </row>
    <row r="435" spans="1:26" ht="15.75" hidden="1" customHeight="1">
      <c r="A435" s="683"/>
      <c r="B435" s="66"/>
      <c r="C435" s="707"/>
      <c r="D435" s="66"/>
      <c r="E435" s="66"/>
      <c r="F435" s="66"/>
      <c r="G435" s="66"/>
      <c r="H435" s="66"/>
      <c r="I435" s="683"/>
      <c r="J435" s="685"/>
      <c r="K435" s="685"/>
      <c r="L435" s="683"/>
      <c r="M435" s="683"/>
      <c r="N435" s="685"/>
      <c r="O435" s="685"/>
      <c r="P435" s="683"/>
      <c r="Q435" s="683"/>
      <c r="S435" s="683"/>
      <c r="T435" s="683"/>
      <c r="U435" s="683"/>
      <c r="V435" s="683"/>
      <c r="W435" s="683"/>
      <c r="X435" s="683"/>
      <c r="Y435" s="683"/>
      <c r="Z435" s="683"/>
    </row>
    <row r="436" spans="1:26" ht="15.75" hidden="1" customHeight="1">
      <c r="A436" s="683"/>
      <c r="B436" s="66"/>
      <c r="C436" s="707"/>
      <c r="D436" s="66"/>
      <c r="E436" s="66"/>
      <c r="F436" s="66"/>
      <c r="G436" s="66"/>
      <c r="H436" s="66"/>
      <c r="I436" s="683"/>
      <c r="J436" s="685"/>
      <c r="K436" s="685"/>
      <c r="L436" s="683"/>
      <c r="M436" s="683"/>
      <c r="N436" s="685"/>
      <c r="O436" s="685"/>
      <c r="P436" s="683"/>
      <c r="Q436" s="683"/>
      <c r="S436" s="683"/>
      <c r="T436" s="683"/>
      <c r="U436" s="683"/>
      <c r="V436" s="683"/>
      <c r="W436" s="683"/>
      <c r="X436" s="683"/>
      <c r="Y436" s="683"/>
      <c r="Z436" s="683"/>
    </row>
    <row r="437" spans="1:26" ht="15.75" hidden="1" customHeight="1">
      <c r="A437" s="683"/>
      <c r="B437" s="66"/>
      <c r="C437" s="707"/>
      <c r="D437" s="66"/>
      <c r="E437" s="66"/>
      <c r="F437" s="66"/>
      <c r="G437" s="66"/>
      <c r="H437" s="66"/>
      <c r="I437" s="683"/>
      <c r="J437" s="685"/>
      <c r="K437" s="685"/>
      <c r="L437" s="683"/>
      <c r="M437" s="683"/>
      <c r="N437" s="685"/>
      <c r="O437" s="685"/>
      <c r="P437" s="683"/>
      <c r="Q437" s="683"/>
      <c r="S437" s="683"/>
      <c r="T437" s="683"/>
      <c r="U437" s="683"/>
      <c r="V437" s="683"/>
      <c r="W437" s="683"/>
      <c r="X437" s="683"/>
      <c r="Y437" s="683"/>
      <c r="Z437" s="683"/>
    </row>
    <row r="438" spans="1:26" ht="15.75" hidden="1" customHeight="1">
      <c r="A438" s="683"/>
      <c r="B438" s="66"/>
      <c r="C438" s="707"/>
      <c r="D438" s="66"/>
      <c r="E438" s="66"/>
      <c r="F438" s="66"/>
      <c r="G438" s="66"/>
      <c r="H438" s="66"/>
      <c r="I438" s="683"/>
      <c r="J438" s="685"/>
      <c r="K438" s="685"/>
      <c r="L438" s="683"/>
      <c r="M438" s="683"/>
      <c r="N438" s="685"/>
      <c r="O438" s="685"/>
      <c r="P438" s="683"/>
      <c r="Q438" s="683"/>
      <c r="S438" s="683"/>
      <c r="T438" s="683"/>
      <c r="U438" s="683"/>
      <c r="V438" s="683"/>
      <c r="W438" s="683"/>
      <c r="X438" s="683"/>
      <c r="Y438" s="683"/>
      <c r="Z438" s="683"/>
    </row>
    <row r="439" spans="1:26" ht="15.75" hidden="1" customHeight="1">
      <c r="A439" s="683"/>
      <c r="B439" s="66"/>
      <c r="C439" s="707"/>
      <c r="D439" s="66"/>
      <c r="E439" s="66"/>
      <c r="F439" s="66"/>
      <c r="G439" s="66"/>
      <c r="H439" s="66"/>
      <c r="I439" s="683"/>
      <c r="J439" s="685"/>
      <c r="K439" s="685"/>
      <c r="L439" s="683"/>
      <c r="M439" s="683"/>
      <c r="N439" s="685"/>
      <c r="O439" s="685"/>
      <c r="P439" s="683"/>
      <c r="Q439" s="683"/>
      <c r="S439" s="683"/>
      <c r="T439" s="683"/>
      <c r="U439" s="683"/>
      <c r="V439" s="683"/>
      <c r="W439" s="683"/>
      <c r="X439" s="683"/>
      <c r="Y439" s="683"/>
      <c r="Z439" s="683"/>
    </row>
    <row r="440" spans="1:26" ht="15.75" hidden="1" customHeight="1">
      <c r="A440" s="683"/>
      <c r="B440" s="66"/>
      <c r="C440" s="707"/>
      <c r="D440" s="66"/>
      <c r="E440" s="66"/>
      <c r="F440" s="66"/>
      <c r="G440" s="66"/>
      <c r="H440" s="66"/>
      <c r="I440" s="683"/>
      <c r="J440" s="685"/>
      <c r="K440" s="685"/>
      <c r="L440" s="683"/>
      <c r="M440" s="683"/>
      <c r="N440" s="685"/>
      <c r="O440" s="685"/>
      <c r="P440" s="683"/>
      <c r="Q440" s="683"/>
      <c r="S440" s="683"/>
      <c r="T440" s="683"/>
      <c r="U440" s="683"/>
      <c r="V440" s="683"/>
      <c r="W440" s="683"/>
      <c r="X440" s="683"/>
      <c r="Y440" s="683"/>
      <c r="Z440" s="683"/>
    </row>
    <row r="441" spans="1:26" ht="15.75" hidden="1" customHeight="1">
      <c r="A441" s="683"/>
      <c r="B441" s="66"/>
      <c r="C441" s="707"/>
      <c r="D441" s="66"/>
      <c r="E441" s="66"/>
      <c r="F441" s="66"/>
      <c r="G441" s="66"/>
      <c r="H441" s="66"/>
      <c r="I441" s="683"/>
      <c r="J441" s="685"/>
      <c r="K441" s="685"/>
      <c r="L441" s="683"/>
      <c r="M441" s="683"/>
      <c r="N441" s="685"/>
      <c r="O441" s="685"/>
      <c r="P441" s="683"/>
      <c r="Q441" s="683"/>
      <c r="S441" s="683"/>
      <c r="T441" s="683"/>
      <c r="U441" s="683"/>
      <c r="V441" s="683"/>
      <c r="W441" s="683"/>
      <c r="X441" s="683"/>
      <c r="Y441" s="683"/>
      <c r="Z441" s="683"/>
    </row>
    <row r="442" spans="1:26" ht="15.75" hidden="1" customHeight="1">
      <c r="A442" s="683"/>
      <c r="B442" s="66"/>
      <c r="C442" s="707"/>
      <c r="D442" s="66"/>
      <c r="E442" s="66"/>
      <c r="F442" s="66"/>
      <c r="G442" s="66"/>
      <c r="H442" s="66"/>
      <c r="I442" s="683"/>
      <c r="J442" s="685"/>
      <c r="K442" s="685"/>
      <c r="L442" s="683"/>
      <c r="M442" s="683"/>
      <c r="N442" s="685"/>
      <c r="O442" s="685"/>
      <c r="P442" s="683"/>
      <c r="Q442" s="683"/>
      <c r="S442" s="683"/>
      <c r="T442" s="683"/>
      <c r="U442" s="683"/>
      <c r="V442" s="683"/>
      <c r="W442" s="683"/>
      <c r="X442" s="683"/>
      <c r="Y442" s="683"/>
      <c r="Z442" s="683"/>
    </row>
    <row r="443" spans="1:26" ht="15.75" hidden="1" customHeight="1">
      <c r="A443" s="683"/>
      <c r="B443" s="66"/>
      <c r="C443" s="707"/>
      <c r="D443" s="66"/>
      <c r="E443" s="66"/>
      <c r="F443" s="66"/>
      <c r="G443" s="66"/>
      <c r="H443" s="66"/>
      <c r="I443" s="683"/>
      <c r="J443" s="685"/>
      <c r="K443" s="685"/>
      <c r="L443" s="683"/>
      <c r="M443" s="683"/>
      <c r="N443" s="685"/>
      <c r="O443" s="685"/>
      <c r="P443" s="683"/>
      <c r="Q443" s="683"/>
      <c r="S443" s="683"/>
      <c r="T443" s="683"/>
      <c r="U443" s="683"/>
      <c r="V443" s="683"/>
      <c r="W443" s="683"/>
      <c r="X443" s="683"/>
      <c r="Y443" s="683"/>
      <c r="Z443" s="683"/>
    </row>
    <row r="444" spans="1:26" ht="15.75" hidden="1" customHeight="1">
      <c r="A444" s="683"/>
      <c r="B444" s="66"/>
      <c r="C444" s="707"/>
      <c r="D444" s="66"/>
      <c r="E444" s="66"/>
      <c r="F444" s="66"/>
      <c r="G444" s="66"/>
      <c r="H444" s="66"/>
      <c r="I444" s="683"/>
      <c r="J444" s="685"/>
      <c r="K444" s="685"/>
      <c r="L444" s="683"/>
      <c r="M444" s="683"/>
      <c r="N444" s="685"/>
      <c r="O444" s="685"/>
      <c r="P444" s="683"/>
      <c r="Q444" s="683"/>
      <c r="S444" s="683"/>
      <c r="T444" s="683"/>
      <c r="U444" s="683"/>
      <c r="V444" s="683"/>
      <c r="W444" s="683"/>
      <c r="X444" s="683"/>
      <c r="Y444" s="683"/>
      <c r="Z444" s="683"/>
    </row>
    <row r="445" spans="1:26" ht="15.75" hidden="1" customHeight="1">
      <c r="A445" s="683"/>
      <c r="B445" s="66"/>
      <c r="C445" s="707"/>
      <c r="D445" s="66"/>
      <c r="E445" s="66"/>
      <c r="F445" s="66"/>
      <c r="G445" s="66"/>
      <c r="H445" s="66"/>
      <c r="I445" s="683"/>
      <c r="J445" s="685"/>
      <c r="K445" s="685"/>
      <c r="L445" s="683"/>
      <c r="M445" s="683"/>
      <c r="N445" s="685"/>
      <c r="O445" s="685"/>
      <c r="P445" s="683"/>
      <c r="Q445" s="683"/>
      <c r="S445" s="683"/>
      <c r="T445" s="683"/>
      <c r="U445" s="683"/>
      <c r="V445" s="683"/>
      <c r="W445" s="683"/>
      <c r="X445" s="683"/>
      <c r="Y445" s="683"/>
      <c r="Z445" s="683"/>
    </row>
    <row r="446" spans="1:26" ht="15.75" hidden="1" customHeight="1">
      <c r="A446" s="683"/>
      <c r="B446" s="66"/>
      <c r="C446" s="707"/>
      <c r="D446" s="66"/>
      <c r="E446" s="66"/>
      <c r="F446" s="66"/>
      <c r="G446" s="66"/>
      <c r="H446" s="66"/>
      <c r="I446" s="683"/>
      <c r="J446" s="685"/>
      <c r="K446" s="685"/>
      <c r="L446" s="683"/>
      <c r="M446" s="683"/>
      <c r="N446" s="685"/>
      <c r="O446" s="685"/>
      <c r="P446" s="683"/>
      <c r="Q446" s="683"/>
      <c r="S446" s="683"/>
      <c r="T446" s="683"/>
      <c r="U446" s="683"/>
      <c r="V446" s="683"/>
      <c r="W446" s="683"/>
      <c r="X446" s="683"/>
      <c r="Y446" s="683"/>
      <c r="Z446" s="683"/>
    </row>
    <row r="447" spans="1:26" ht="15.75" hidden="1" customHeight="1">
      <c r="A447" s="683"/>
      <c r="B447" s="66"/>
      <c r="C447" s="707"/>
      <c r="D447" s="66"/>
      <c r="E447" s="66"/>
      <c r="F447" s="66"/>
      <c r="G447" s="66"/>
      <c r="H447" s="66"/>
      <c r="I447" s="683"/>
      <c r="J447" s="685"/>
      <c r="K447" s="685"/>
      <c r="L447" s="683"/>
      <c r="M447" s="683"/>
      <c r="N447" s="685"/>
      <c r="O447" s="685"/>
      <c r="P447" s="683"/>
      <c r="Q447" s="683"/>
      <c r="S447" s="683"/>
      <c r="T447" s="683"/>
      <c r="U447" s="683"/>
      <c r="V447" s="683"/>
      <c r="W447" s="683"/>
      <c r="X447" s="683"/>
      <c r="Y447" s="683"/>
      <c r="Z447" s="683"/>
    </row>
    <row r="448" spans="1:26" ht="15.75" hidden="1" customHeight="1">
      <c r="A448" s="683"/>
      <c r="B448" s="66"/>
      <c r="C448" s="707"/>
      <c r="D448" s="66"/>
      <c r="E448" s="66"/>
      <c r="F448" s="66"/>
      <c r="G448" s="66"/>
      <c r="H448" s="66"/>
      <c r="I448" s="683"/>
      <c r="J448" s="685"/>
      <c r="K448" s="685"/>
      <c r="L448" s="683"/>
      <c r="M448" s="683"/>
      <c r="N448" s="685"/>
      <c r="O448" s="685"/>
      <c r="P448" s="683"/>
      <c r="Q448" s="683"/>
      <c r="S448" s="683"/>
      <c r="T448" s="683"/>
      <c r="U448" s="683"/>
      <c r="V448" s="683"/>
      <c r="W448" s="683"/>
      <c r="X448" s="683"/>
      <c r="Y448" s="683"/>
      <c r="Z448" s="683"/>
    </row>
    <row r="449" spans="1:26" ht="15.75" hidden="1" customHeight="1">
      <c r="A449" s="683"/>
      <c r="B449" s="66"/>
      <c r="C449" s="707"/>
      <c r="D449" s="66"/>
      <c r="E449" s="66"/>
      <c r="F449" s="66"/>
      <c r="G449" s="66"/>
      <c r="H449" s="66"/>
      <c r="I449" s="683"/>
      <c r="J449" s="685"/>
      <c r="K449" s="685"/>
      <c r="L449" s="683"/>
      <c r="M449" s="683"/>
      <c r="N449" s="685"/>
      <c r="O449" s="685"/>
      <c r="P449" s="683"/>
      <c r="Q449" s="683"/>
      <c r="S449" s="683"/>
      <c r="T449" s="683"/>
      <c r="U449" s="683"/>
      <c r="V449" s="683"/>
      <c r="W449" s="683"/>
      <c r="X449" s="683"/>
      <c r="Y449" s="683"/>
      <c r="Z449" s="683"/>
    </row>
    <row r="450" spans="1:26" ht="15.75" hidden="1" customHeight="1">
      <c r="A450" s="683"/>
      <c r="B450" s="66"/>
      <c r="C450" s="707"/>
      <c r="D450" s="66"/>
      <c r="E450" s="66"/>
      <c r="F450" s="66"/>
      <c r="G450" s="66"/>
      <c r="H450" s="66"/>
      <c r="I450" s="683"/>
      <c r="J450" s="685"/>
      <c r="K450" s="685"/>
      <c r="L450" s="683"/>
      <c r="M450" s="683"/>
      <c r="N450" s="685"/>
      <c r="O450" s="685"/>
      <c r="P450" s="683"/>
      <c r="Q450" s="683"/>
      <c r="S450" s="683"/>
      <c r="T450" s="683"/>
      <c r="U450" s="683"/>
      <c r="V450" s="683"/>
      <c r="W450" s="683"/>
      <c r="X450" s="683"/>
      <c r="Y450" s="683"/>
      <c r="Z450" s="683"/>
    </row>
    <row r="451" spans="1:26" ht="15.75" hidden="1" customHeight="1">
      <c r="A451" s="683"/>
      <c r="B451" s="66"/>
      <c r="C451" s="707"/>
      <c r="D451" s="66"/>
      <c r="E451" s="66"/>
      <c r="F451" s="66"/>
      <c r="G451" s="66"/>
      <c r="H451" s="66"/>
      <c r="I451" s="683"/>
      <c r="J451" s="685"/>
      <c r="K451" s="685"/>
      <c r="L451" s="683"/>
      <c r="M451" s="683"/>
      <c r="N451" s="685"/>
      <c r="O451" s="685"/>
      <c r="P451" s="683"/>
      <c r="Q451" s="683"/>
      <c r="S451" s="683"/>
      <c r="T451" s="683"/>
      <c r="U451" s="683"/>
      <c r="V451" s="683"/>
      <c r="W451" s="683"/>
      <c r="X451" s="683"/>
      <c r="Y451" s="683"/>
      <c r="Z451" s="683"/>
    </row>
    <row r="452" spans="1:26" ht="15.75" hidden="1" customHeight="1">
      <c r="A452" s="683"/>
      <c r="B452" s="66"/>
      <c r="C452" s="707"/>
      <c r="D452" s="66"/>
      <c r="E452" s="66"/>
      <c r="F452" s="66"/>
      <c r="G452" s="66"/>
      <c r="H452" s="66"/>
      <c r="I452" s="683"/>
      <c r="J452" s="685"/>
      <c r="K452" s="685"/>
      <c r="L452" s="683"/>
      <c r="M452" s="683"/>
      <c r="N452" s="685"/>
      <c r="O452" s="685"/>
      <c r="P452" s="683"/>
      <c r="Q452" s="683"/>
      <c r="S452" s="683"/>
      <c r="T452" s="683"/>
      <c r="U452" s="683"/>
      <c r="V452" s="683"/>
      <c r="W452" s="683"/>
      <c r="X452" s="683"/>
      <c r="Y452" s="683"/>
      <c r="Z452" s="683"/>
    </row>
    <row r="453" spans="1:26" ht="15.75" hidden="1" customHeight="1">
      <c r="A453" s="683"/>
      <c r="B453" s="66"/>
      <c r="C453" s="707"/>
      <c r="D453" s="66"/>
      <c r="E453" s="66"/>
      <c r="F453" s="66"/>
      <c r="G453" s="66"/>
      <c r="H453" s="66"/>
      <c r="I453" s="683"/>
      <c r="J453" s="685"/>
      <c r="K453" s="685"/>
      <c r="L453" s="683"/>
      <c r="M453" s="683"/>
      <c r="N453" s="685"/>
      <c r="O453" s="685"/>
      <c r="P453" s="683"/>
      <c r="Q453" s="683"/>
      <c r="S453" s="683"/>
      <c r="T453" s="683"/>
      <c r="U453" s="683"/>
      <c r="V453" s="683"/>
      <c r="W453" s="683"/>
      <c r="X453" s="683"/>
      <c r="Y453" s="683"/>
      <c r="Z453" s="683"/>
    </row>
    <row r="454" spans="1:26" ht="15.75" hidden="1" customHeight="1">
      <c r="A454" s="683"/>
      <c r="B454" s="66"/>
      <c r="C454" s="707"/>
      <c r="D454" s="66"/>
      <c r="E454" s="66"/>
      <c r="F454" s="66"/>
      <c r="G454" s="66"/>
      <c r="H454" s="66"/>
      <c r="I454" s="683"/>
      <c r="J454" s="685"/>
      <c r="K454" s="685"/>
      <c r="L454" s="683"/>
      <c r="M454" s="683"/>
      <c r="N454" s="685"/>
      <c r="O454" s="685"/>
      <c r="P454" s="683"/>
      <c r="Q454" s="683"/>
      <c r="S454" s="683"/>
      <c r="T454" s="683"/>
      <c r="U454" s="683"/>
      <c r="V454" s="683"/>
      <c r="W454" s="683"/>
      <c r="X454" s="683"/>
      <c r="Y454" s="683"/>
      <c r="Z454" s="683"/>
    </row>
    <row r="455" spans="1:26" ht="15.75" hidden="1" customHeight="1">
      <c r="A455" s="683"/>
      <c r="B455" s="66"/>
      <c r="C455" s="707"/>
      <c r="D455" s="66"/>
      <c r="E455" s="66"/>
      <c r="F455" s="66"/>
      <c r="G455" s="66"/>
      <c r="H455" s="66"/>
      <c r="I455" s="683"/>
      <c r="J455" s="685"/>
      <c r="K455" s="685"/>
      <c r="L455" s="683"/>
      <c r="M455" s="683"/>
      <c r="N455" s="685"/>
      <c r="O455" s="685"/>
      <c r="P455" s="683"/>
      <c r="Q455" s="683"/>
      <c r="S455" s="683"/>
      <c r="T455" s="683"/>
      <c r="U455" s="683"/>
      <c r="V455" s="683"/>
      <c r="W455" s="683"/>
      <c r="X455" s="683"/>
      <c r="Y455" s="683"/>
      <c r="Z455" s="683"/>
    </row>
    <row r="456" spans="1:26" ht="15.75" hidden="1" customHeight="1">
      <c r="A456" s="683"/>
      <c r="B456" s="66"/>
      <c r="C456" s="707"/>
      <c r="D456" s="66"/>
      <c r="E456" s="66"/>
      <c r="F456" s="66"/>
      <c r="G456" s="66"/>
      <c r="H456" s="66"/>
      <c r="I456" s="683"/>
      <c r="J456" s="685"/>
      <c r="K456" s="685"/>
      <c r="L456" s="683"/>
      <c r="M456" s="683"/>
      <c r="N456" s="685"/>
      <c r="O456" s="685"/>
      <c r="P456" s="683"/>
      <c r="Q456" s="683"/>
      <c r="S456" s="683"/>
      <c r="T456" s="683"/>
      <c r="U456" s="683"/>
      <c r="V456" s="683"/>
      <c r="W456" s="683"/>
      <c r="X456" s="683"/>
      <c r="Y456" s="683"/>
      <c r="Z456" s="683"/>
    </row>
    <row r="457" spans="1:26" ht="15.75" hidden="1" customHeight="1">
      <c r="A457" s="683"/>
      <c r="B457" s="66"/>
      <c r="C457" s="707"/>
      <c r="D457" s="66"/>
      <c r="E457" s="66"/>
      <c r="F457" s="66"/>
      <c r="G457" s="66"/>
      <c r="H457" s="66"/>
      <c r="I457" s="683"/>
      <c r="J457" s="685"/>
      <c r="K457" s="685"/>
      <c r="L457" s="683"/>
      <c r="M457" s="683"/>
      <c r="N457" s="685"/>
      <c r="O457" s="685"/>
      <c r="P457" s="683"/>
      <c r="Q457" s="683"/>
      <c r="S457" s="683"/>
      <c r="T457" s="683"/>
      <c r="U457" s="683"/>
      <c r="V457" s="683"/>
      <c r="W457" s="683"/>
      <c r="X457" s="683"/>
      <c r="Y457" s="683"/>
      <c r="Z457" s="683"/>
    </row>
    <row r="458" spans="1:26" ht="15.75" hidden="1" customHeight="1">
      <c r="A458" s="683"/>
      <c r="B458" s="66"/>
      <c r="C458" s="707"/>
      <c r="D458" s="66"/>
      <c r="E458" s="66"/>
      <c r="F458" s="66"/>
      <c r="G458" s="66"/>
      <c r="H458" s="66"/>
      <c r="I458" s="683"/>
      <c r="J458" s="685"/>
      <c r="K458" s="685"/>
      <c r="L458" s="683"/>
      <c r="M458" s="683"/>
      <c r="N458" s="685"/>
      <c r="O458" s="685"/>
      <c r="P458" s="683"/>
      <c r="Q458" s="683"/>
      <c r="S458" s="683"/>
      <c r="T458" s="683"/>
      <c r="U458" s="683"/>
      <c r="V458" s="683"/>
      <c r="W458" s="683"/>
      <c r="X458" s="683"/>
      <c r="Y458" s="683"/>
      <c r="Z458" s="683"/>
    </row>
    <row r="459" spans="1:26" ht="15.75" hidden="1" customHeight="1">
      <c r="A459" s="683"/>
      <c r="B459" s="66"/>
      <c r="C459" s="707"/>
      <c r="D459" s="66"/>
      <c r="E459" s="66"/>
      <c r="F459" s="66"/>
      <c r="G459" s="66"/>
      <c r="H459" s="66"/>
      <c r="I459" s="683"/>
      <c r="J459" s="685"/>
      <c r="K459" s="685"/>
      <c r="L459" s="683"/>
      <c r="M459" s="683"/>
      <c r="N459" s="685"/>
      <c r="O459" s="685"/>
      <c r="P459" s="683"/>
      <c r="Q459" s="683"/>
      <c r="S459" s="683"/>
      <c r="T459" s="683"/>
      <c r="U459" s="683"/>
      <c r="V459" s="683"/>
      <c r="W459" s="683"/>
      <c r="X459" s="683"/>
      <c r="Y459" s="683"/>
      <c r="Z459" s="683"/>
    </row>
    <row r="460" spans="1:26" ht="15.75" hidden="1" customHeight="1">
      <c r="A460" s="683"/>
      <c r="B460" s="66"/>
      <c r="C460" s="707"/>
      <c r="D460" s="66"/>
      <c r="E460" s="66"/>
      <c r="F460" s="66"/>
      <c r="G460" s="66"/>
      <c r="H460" s="66"/>
      <c r="I460" s="683"/>
      <c r="J460" s="685"/>
      <c r="K460" s="685"/>
      <c r="L460" s="683"/>
      <c r="M460" s="683"/>
      <c r="N460" s="685"/>
      <c r="O460" s="685"/>
      <c r="P460" s="683"/>
      <c r="Q460" s="683"/>
      <c r="S460" s="683"/>
      <c r="T460" s="683"/>
      <c r="U460" s="683"/>
      <c r="V460" s="683"/>
      <c r="W460" s="683"/>
      <c r="X460" s="683"/>
      <c r="Y460" s="683"/>
      <c r="Z460" s="683"/>
    </row>
    <row r="461" spans="1:26" ht="15.75" hidden="1" customHeight="1">
      <c r="A461" s="683"/>
      <c r="B461" s="66"/>
      <c r="C461" s="707"/>
      <c r="D461" s="66"/>
      <c r="E461" s="66"/>
      <c r="F461" s="66"/>
      <c r="G461" s="66"/>
      <c r="H461" s="66"/>
      <c r="I461" s="683"/>
      <c r="J461" s="685"/>
      <c r="K461" s="685"/>
      <c r="L461" s="683"/>
      <c r="M461" s="683"/>
      <c r="N461" s="685"/>
      <c r="O461" s="685"/>
      <c r="P461" s="683"/>
      <c r="Q461" s="683"/>
      <c r="S461" s="683"/>
      <c r="T461" s="683"/>
      <c r="U461" s="683"/>
      <c r="V461" s="683"/>
      <c r="W461" s="683"/>
      <c r="X461" s="683"/>
      <c r="Y461" s="683"/>
      <c r="Z461" s="683"/>
    </row>
    <row r="462" spans="1:26" ht="15.75" hidden="1" customHeight="1">
      <c r="A462" s="683"/>
      <c r="B462" s="66"/>
      <c r="C462" s="707"/>
      <c r="D462" s="66"/>
      <c r="E462" s="66"/>
      <c r="F462" s="66"/>
      <c r="G462" s="66"/>
      <c r="H462" s="66"/>
      <c r="I462" s="683"/>
      <c r="J462" s="685"/>
      <c r="K462" s="685"/>
      <c r="L462" s="683"/>
      <c r="M462" s="683"/>
      <c r="N462" s="685"/>
      <c r="O462" s="685"/>
      <c r="P462" s="683"/>
      <c r="Q462" s="683"/>
      <c r="S462" s="683"/>
      <c r="T462" s="683"/>
      <c r="U462" s="683"/>
      <c r="V462" s="683"/>
      <c r="W462" s="683"/>
      <c r="X462" s="683"/>
      <c r="Y462" s="683"/>
      <c r="Z462" s="683"/>
    </row>
    <row r="463" spans="1:26" ht="15.75" hidden="1" customHeight="1">
      <c r="A463" s="683"/>
      <c r="B463" s="66"/>
      <c r="C463" s="707"/>
      <c r="D463" s="66"/>
      <c r="E463" s="66"/>
      <c r="F463" s="66"/>
      <c r="G463" s="66"/>
      <c r="H463" s="66"/>
      <c r="I463" s="683"/>
      <c r="J463" s="685"/>
      <c r="K463" s="685"/>
      <c r="L463" s="683"/>
      <c r="M463" s="683"/>
      <c r="N463" s="685"/>
      <c r="O463" s="685"/>
      <c r="P463" s="683"/>
      <c r="Q463" s="683"/>
      <c r="S463" s="683"/>
      <c r="T463" s="683"/>
      <c r="U463" s="683"/>
      <c r="V463" s="683"/>
      <c r="W463" s="683"/>
      <c r="X463" s="683"/>
      <c r="Y463" s="683"/>
      <c r="Z463" s="683"/>
    </row>
    <row r="464" spans="1:26" ht="15.75" hidden="1" customHeight="1">
      <c r="A464" s="683"/>
      <c r="B464" s="66"/>
      <c r="C464" s="707"/>
      <c r="D464" s="66"/>
      <c r="E464" s="66"/>
      <c r="F464" s="66"/>
      <c r="G464" s="66"/>
      <c r="H464" s="66"/>
      <c r="I464" s="683"/>
      <c r="J464" s="685"/>
      <c r="K464" s="685"/>
      <c r="L464" s="683"/>
      <c r="M464" s="683"/>
      <c r="N464" s="685"/>
      <c r="O464" s="685"/>
      <c r="P464" s="683"/>
      <c r="Q464" s="683"/>
      <c r="S464" s="683"/>
      <c r="T464" s="683"/>
      <c r="U464" s="683"/>
      <c r="V464" s="683"/>
      <c r="W464" s="683"/>
      <c r="X464" s="683"/>
      <c r="Y464" s="683"/>
      <c r="Z464" s="683"/>
    </row>
    <row r="465" spans="1:26" ht="15.75" hidden="1" customHeight="1">
      <c r="A465" s="683"/>
      <c r="B465" s="66"/>
      <c r="C465" s="707"/>
      <c r="D465" s="66"/>
      <c r="E465" s="66"/>
      <c r="F465" s="66"/>
      <c r="G465" s="66"/>
      <c r="H465" s="66"/>
      <c r="I465" s="683"/>
      <c r="J465" s="685"/>
      <c r="K465" s="685"/>
      <c r="L465" s="683"/>
      <c r="M465" s="683"/>
      <c r="N465" s="685"/>
      <c r="O465" s="685"/>
      <c r="P465" s="683"/>
      <c r="Q465" s="683"/>
      <c r="S465" s="683"/>
      <c r="T465" s="683"/>
      <c r="U465" s="683"/>
      <c r="V465" s="683"/>
      <c r="W465" s="683"/>
      <c r="X465" s="683"/>
      <c r="Y465" s="683"/>
      <c r="Z465" s="683"/>
    </row>
    <row r="466" spans="1:26" ht="15.75" hidden="1" customHeight="1">
      <c r="A466" s="683"/>
      <c r="B466" s="66"/>
      <c r="C466" s="707"/>
      <c r="D466" s="66"/>
      <c r="E466" s="66"/>
      <c r="F466" s="66"/>
      <c r="G466" s="66"/>
      <c r="H466" s="66"/>
      <c r="I466" s="683"/>
      <c r="J466" s="685"/>
      <c r="K466" s="685"/>
      <c r="L466" s="683"/>
      <c r="M466" s="683"/>
      <c r="N466" s="685"/>
      <c r="O466" s="685"/>
      <c r="P466" s="683"/>
      <c r="Q466" s="683"/>
      <c r="S466" s="683"/>
      <c r="T466" s="683"/>
      <c r="U466" s="683"/>
      <c r="V466" s="683"/>
      <c r="W466" s="683"/>
      <c r="X466" s="683"/>
      <c r="Y466" s="683"/>
      <c r="Z466" s="683"/>
    </row>
    <row r="467" spans="1:26" ht="15.75" hidden="1" customHeight="1">
      <c r="A467" s="683"/>
      <c r="B467" s="66"/>
      <c r="C467" s="707"/>
      <c r="D467" s="66"/>
      <c r="E467" s="66"/>
      <c r="F467" s="66"/>
      <c r="G467" s="66"/>
      <c r="H467" s="66"/>
      <c r="I467" s="683"/>
      <c r="J467" s="685"/>
      <c r="K467" s="685"/>
      <c r="L467" s="683"/>
      <c r="M467" s="683"/>
      <c r="N467" s="685"/>
      <c r="O467" s="685"/>
      <c r="P467" s="683"/>
      <c r="Q467" s="683"/>
      <c r="S467" s="683"/>
      <c r="T467" s="683"/>
      <c r="U467" s="683"/>
      <c r="V467" s="683"/>
      <c r="W467" s="683"/>
      <c r="X467" s="683"/>
      <c r="Y467" s="683"/>
      <c r="Z467" s="683"/>
    </row>
    <row r="468" spans="1:26" ht="15.75" hidden="1" customHeight="1">
      <c r="A468" s="683"/>
      <c r="B468" s="66"/>
      <c r="C468" s="707"/>
      <c r="D468" s="66"/>
      <c r="E468" s="66"/>
      <c r="F468" s="66"/>
      <c r="G468" s="66"/>
      <c r="H468" s="66"/>
      <c r="I468" s="683"/>
      <c r="J468" s="685"/>
      <c r="K468" s="685"/>
      <c r="L468" s="683"/>
      <c r="M468" s="683"/>
      <c r="N468" s="685"/>
      <c r="O468" s="685"/>
      <c r="P468" s="683"/>
      <c r="Q468" s="683"/>
      <c r="S468" s="683"/>
      <c r="T468" s="683"/>
      <c r="U468" s="683"/>
      <c r="V468" s="683"/>
      <c r="W468" s="683"/>
      <c r="X468" s="683"/>
      <c r="Y468" s="683"/>
      <c r="Z468" s="683"/>
    </row>
    <row r="469" spans="1:26" ht="15.75" hidden="1" customHeight="1">
      <c r="A469" s="683"/>
      <c r="B469" s="66"/>
      <c r="C469" s="707"/>
      <c r="D469" s="66"/>
      <c r="E469" s="66"/>
      <c r="F469" s="66"/>
      <c r="G469" s="66"/>
      <c r="H469" s="66"/>
      <c r="I469" s="683"/>
      <c r="J469" s="685"/>
      <c r="K469" s="685"/>
      <c r="L469" s="683"/>
      <c r="M469" s="683"/>
      <c r="N469" s="685"/>
      <c r="O469" s="685"/>
      <c r="P469" s="683"/>
      <c r="Q469" s="683"/>
      <c r="S469" s="683"/>
      <c r="T469" s="683"/>
      <c r="U469" s="683"/>
      <c r="V469" s="683"/>
      <c r="W469" s="683"/>
      <c r="X469" s="683"/>
      <c r="Y469" s="683"/>
      <c r="Z469" s="683"/>
    </row>
    <row r="470" spans="1:26" ht="15.75" hidden="1" customHeight="1">
      <c r="A470" s="683"/>
      <c r="B470" s="66"/>
      <c r="C470" s="707"/>
      <c r="D470" s="66"/>
      <c r="E470" s="66"/>
      <c r="F470" s="66"/>
      <c r="G470" s="66"/>
      <c r="H470" s="66"/>
      <c r="I470" s="683"/>
      <c r="J470" s="685"/>
      <c r="K470" s="685"/>
      <c r="L470" s="683"/>
      <c r="M470" s="683"/>
      <c r="N470" s="685"/>
      <c r="O470" s="685"/>
      <c r="P470" s="683"/>
      <c r="Q470" s="683"/>
      <c r="S470" s="683"/>
      <c r="T470" s="683"/>
      <c r="U470" s="683"/>
      <c r="V470" s="683"/>
      <c r="W470" s="683"/>
      <c r="X470" s="683"/>
      <c r="Y470" s="683"/>
      <c r="Z470" s="683"/>
    </row>
    <row r="471" spans="1:26" ht="15.75" hidden="1" customHeight="1">
      <c r="A471" s="683"/>
      <c r="B471" s="66"/>
      <c r="C471" s="707"/>
      <c r="D471" s="66"/>
      <c r="E471" s="66"/>
      <c r="F471" s="66"/>
      <c r="G471" s="66"/>
      <c r="H471" s="66"/>
      <c r="I471" s="683"/>
      <c r="J471" s="685"/>
      <c r="K471" s="685"/>
      <c r="L471" s="683"/>
      <c r="M471" s="683"/>
      <c r="N471" s="685"/>
      <c r="O471" s="685"/>
      <c r="P471" s="683"/>
      <c r="Q471" s="683"/>
      <c r="S471" s="683"/>
      <c r="T471" s="683"/>
      <c r="U471" s="683"/>
      <c r="V471" s="683"/>
      <c r="W471" s="683"/>
      <c r="X471" s="683"/>
      <c r="Y471" s="683"/>
      <c r="Z471" s="683"/>
    </row>
    <row r="472" spans="1:26" ht="15.75" hidden="1" customHeight="1">
      <c r="A472" s="683"/>
      <c r="B472" s="66"/>
      <c r="C472" s="707"/>
      <c r="D472" s="66"/>
      <c r="E472" s="66"/>
      <c r="F472" s="66"/>
      <c r="G472" s="66"/>
      <c r="H472" s="66"/>
      <c r="I472" s="683"/>
      <c r="J472" s="685"/>
      <c r="K472" s="685"/>
      <c r="L472" s="683"/>
      <c r="M472" s="683"/>
      <c r="N472" s="685"/>
      <c r="O472" s="685"/>
      <c r="P472" s="683"/>
      <c r="Q472" s="683"/>
      <c r="S472" s="683"/>
      <c r="T472" s="683"/>
      <c r="U472" s="683"/>
      <c r="V472" s="683"/>
      <c r="W472" s="683"/>
      <c r="X472" s="683"/>
      <c r="Y472" s="683"/>
      <c r="Z472" s="683"/>
    </row>
    <row r="473" spans="1:26" ht="15.75" hidden="1" customHeight="1">
      <c r="A473" s="683"/>
      <c r="B473" s="66"/>
      <c r="C473" s="707"/>
      <c r="D473" s="66"/>
      <c r="E473" s="66"/>
      <c r="F473" s="66"/>
      <c r="G473" s="66"/>
      <c r="H473" s="66"/>
      <c r="I473" s="683"/>
      <c r="J473" s="685"/>
      <c r="K473" s="685"/>
      <c r="L473" s="683"/>
      <c r="M473" s="683"/>
      <c r="N473" s="685"/>
      <c r="O473" s="685"/>
      <c r="P473" s="683"/>
      <c r="Q473" s="683"/>
      <c r="S473" s="683"/>
      <c r="T473" s="683"/>
      <c r="U473" s="683"/>
      <c r="V473" s="683"/>
      <c r="W473" s="683"/>
      <c r="X473" s="683"/>
      <c r="Y473" s="683"/>
      <c r="Z473" s="683"/>
    </row>
    <row r="474" spans="1:26" ht="15.75" hidden="1" customHeight="1">
      <c r="A474" s="683"/>
      <c r="B474" s="66"/>
      <c r="C474" s="707"/>
      <c r="D474" s="66"/>
      <c r="E474" s="66"/>
      <c r="F474" s="66"/>
      <c r="G474" s="66"/>
      <c r="H474" s="66"/>
      <c r="I474" s="683"/>
      <c r="J474" s="685"/>
      <c r="K474" s="685"/>
      <c r="L474" s="683"/>
      <c r="M474" s="683"/>
      <c r="N474" s="685"/>
      <c r="O474" s="685"/>
      <c r="P474" s="683"/>
      <c r="Q474" s="683"/>
      <c r="S474" s="683"/>
      <c r="T474" s="683"/>
      <c r="U474" s="683"/>
      <c r="V474" s="683"/>
      <c r="W474" s="683"/>
      <c r="X474" s="683"/>
      <c r="Y474" s="683"/>
      <c r="Z474" s="683"/>
    </row>
    <row r="475" spans="1:26" ht="15.75" hidden="1" customHeight="1">
      <c r="A475" s="683"/>
      <c r="B475" s="66"/>
      <c r="C475" s="707"/>
      <c r="D475" s="66"/>
      <c r="E475" s="66"/>
      <c r="F475" s="66"/>
      <c r="G475" s="66"/>
      <c r="H475" s="66"/>
      <c r="I475" s="683"/>
      <c r="J475" s="685"/>
      <c r="K475" s="685"/>
      <c r="L475" s="683"/>
      <c r="M475" s="683"/>
      <c r="N475" s="685"/>
      <c r="O475" s="685"/>
      <c r="P475" s="683"/>
      <c r="Q475" s="683"/>
      <c r="S475" s="683"/>
      <c r="T475" s="683"/>
      <c r="U475" s="683"/>
      <c r="V475" s="683"/>
      <c r="W475" s="683"/>
      <c r="X475" s="683"/>
      <c r="Y475" s="683"/>
      <c r="Z475" s="683"/>
    </row>
    <row r="476" spans="1:26" ht="15.75" hidden="1" customHeight="1">
      <c r="A476" s="683"/>
      <c r="B476" s="66"/>
      <c r="C476" s="707"/>
      <c r="D476" s="66"/>
      <c r="E476" s="66"/>
      <c r="F476" s="66"/>
      <c r="G476" s="66"/>
      <c r="H476" s="66"/>
      <c r="I476" s="683"/>
      <c r="J476" s="685"/>
      <c r="K476" s="685"/>
      <c r="L476" s="683"/>
      <c r="M476" s="683"/>
      <c r="N476" s="685"/>
      <c r="O476" s="685"/>
      <c r="P476" s="683"/>
      <c r="Q476" s="683"/>
      <c r="S476" s="683"/>
      <c r="T476" s="683"/>
      <c r="U476" s="683"/>
      <c r="V476" s="683"/>
      <c r="W476" s="683"/>
      <c r="X476" s="683"/>
      <c r="Y476" s="683"/>
      <c r="Z476" s="683"/>
    </row>
    <row r="477" spans="1:26" ht="15.75" hidden="1" customHeight="1">
      <c r="A477" s="683"/>
      <c r="B477" s="66"/>
      <c r="C477" s="707"/>
      <c r="D477" s="66"/>
      <c r="E477" s="66"/>
      <c r="F477" s="66"/>
      <c r="G477" s="66"/>
      <c r="H477" s="66"/>
      <c r="I477" s="683"/>
      <c r="J477" s="685"/>
      <c r="K477" s="685"/>
      <c r="L477" s="683"/>
      <c r="M477" s="683"/>
      <c r="N477" s="685"/>
      <c r="O477" s="685"/>
      <c r="P477" s="683"/>
      <c r="Q477" s="683"/>
      <c r="S477" s="683"/>
      <c r="T477" s="683"/>
      <c r="U477" s="683"/>
      <c r="V477" s="683"/>
      <c r="W477" s="683"/>
      <c r="X477" s="683"/>
      <c r="Y477" s="683"/>
      <c r="Z477" s="683"/>
    </row>
    <row r="478" spans="1:26" ht="15.75" hidden="1" customHeight="1">
      <c r="A478" s="683"/>
      <c r="B478" s="66"/>
      <c r="C478" s="707"/>
      <c r="D478" s="66"/>
      <c r="E478" s="66"/>
      <c r="F478" s="66"/>
      <c r="G478" s="66"/>
      <c r="H478" s="66"/>
      <c r="I478" s="683"/>
      <c r="J478" s="685"/>
      <c r="K478" s="685"/>
      <c r="L478" s="683"/>
      <c r="M478" s="683"/>
      <c r="N478" s="685"/>
      <c r="O478" s="685"/>
      <c r="P478" s="683"/>
      <c r="Q478" s="683"/>
      <c r="S478" s="683"/>
      <c r="T478" s="683"/>
      <c r="U478" s="683"/>
      <c r="V478" s="683"/>
      <c r="W478" s="683"/>
      <c r="X478" s="683"/>
      <c r="Y478" s="683"/>
      <c r="Z478" s="683"/>
    </row>
    <row r="479" spans="1:26" ht="15.75" hidden="1" customHeight="1">
      <c r="A479" s="683"/>
      <c r="B479" s="66"/>
      <c r="C479" s="707"/>
      <c r="D479" s="66"/>
      <c r="E479" s="66"/>
      <c r="F479" s="66"/>
      <c r="G479" s="66"/>
      <c r="H479" s="66"/>
      <c r="I479" s="683"/>
      <c r="J479" s="685"/>
      <c r="K479" s="685"/>
      <c r="L479" s="683"/>
      <c r="M479" s="683"/>
      <c r="N479" s="685"/>
      <c r="O479" s="685"/>
      <c r="P479" s="683"/>
      <c r="Q479" s="683"/>
      <c r="S479" s="683"/>
      <c r="T479" s="683"/>
      <c r="U479" s="683"/>
      <c r="V479" s="683"/>
      <c r="W479" s="683"/>
      <c r="X479" s="683"/>
      <c r="Y479" s="683"/>
      <c r="Z479" s="683"/>
    </row>
    <row r="480" spans="1:26" ht="15.75" hidden="1" customHeight="1">
      <c r="A480" s="683"/>
      <c r="B480" s="66"/>
      <c r="C480" s="707"/>
      <c r="D480" s="66"/>
      <c r="E480" s="66"/>
      <c r="F480" s="66"/>
      <c r="G480" s="66"/>
      <c r="H480" s="66"/>
      <c r="I480" s="683"/>
      <c r="J480" s="685"/>
      <c r="K480" s="685"/>
      <c r="L480" s="683"/>
      <c r="M480" s="683"/>
      <c r="N480" s="685"/>
      <c r="O480" s="685"/>
      <c r="P480" s="683"/>
      <c r="Q480" s="683"/>
      <c r="S480" s="683"/>
      <c r="T480" s="683"/>
      <c r="U480" s="683"/>
      <c r="V480" s="683"/>
      <c r="W480" s="683"/>
      <c r="X480" s="683"/>
      <c r="Y480" s="683"/>
      <c r="Z480" s="683"/>
    </row>
    <row r="481" spans="1:26" ht="15.75" hidden="1" customHeight="1">
      <c r="A481" s="683"/>
      <c r="B481" s="66"/>
      <c r="C481" s="707"/>
      <c r="D481" s="66"/>
      <c r="E481" s="66"/>
      <c r="F481" s="66"/>
      <c r="G481" s="66"/>
      <c r="H481" s="66"/>
      <c r="I481" s="683"/>
      <c r="J481" s="685"/>
      <c r="K481" s="685"/>
      <c r="L481" s="683"/>
      <c r="M481" s="683"/>
      <c r="N481" s="685"/>
      <c r="O481" s="685"/>
      <c r="P481" s="683"/>
      <c r="Q481" s="683"/>
      <c r="S481" s="683"/>
      <c r="T481" s="683"/>
      <c r="U481" s="683"/>
      <c r="V481" s="683"/>
      <c r="W481" s="683"/>
      <c r="X481" s="683"/>
      <c r="Y481" s="683"/>
      <c r="Z481" s="683"/>
    </row>
    <row r="482" spans="1:26" ht="15.75" hidden="1" customHeight="1">
      <c r="A482" s="683"/>
      <c r="B482" s="66"/>
      <c r="C482" s="707"/>
      <c r="D482" s="66"/>
      <c r="E482" s="66"/>
      <c r="F482" s="66"/>
      <c r="G482" s="66"/>
      <c r="H482" s="66"/>
      <c r="I482" s="683"/>
      <c r="J482" s="685"/>
      <c r="K482" s="685"/>
      <c r="L482" s="683"/>
      <c r="M482" s="683"/>
      <c r="N482" s="685"/>
      <c r="O482" s="685"/>
      <c r="P482" s="683"/>
      <c r="Q482" s="683"/>
      <c r="S482" s="683"/>
      <c r="T482" s="683"/>
      <c r="U482" s="683"/>
      <c r="V482" s="683"/>
      <c r="W482" s="683"/>
      <c r="X482" s="683"/>
      <c r="Y482" s="683"/>
      <c r="Z482" s="683"/>
    </row>
    <row r="483" spans="1:26" ht="15.75" hidden="1" customHeight="1">
      <c r="A483" s="683"/>
      <c r="B483" s="66"/>
      <c r="C483" s="707"/>
      <c r="D483" s="66"/>
      <c r="E483" s="66"/>
      <c r="F483" s="66"/>
      <c r="G483" s="66"/>
      <c r="H483" s="66"/>
      <c r="I483" s="683"/>
      <c r="J483" s="685"/>
      <c r="K483" s="685"/>
      <c r="L483" s="683"/>
      <c r="M483" s="683"/>
      <c r="N483" s="685"/>
      <c r="O483" s="685"/>
      <c r="P483" s="683"/>
      <c r="Q483" s="683"/>
      <c r="S483" s="683"/>
      <c r="T483" s="683"/>
      <c r="U483" s="683"/>
      <c r="V483" s="683"/>
      <c r="W483" s="683"/>
      <c r="X483" s="683"/>
      <c r="Y483" s="683"/>
      <c r="Z483" s="683"/>
    </row>
    <row r="484" spans="1:26" ht="15.75" hidden="1" customHeight="1">
      <c r="A484" s="683"/>
      <c r="B484" s="66"/>
      <c r="C484" s="707"/>
      <c r="D484" s="66"/>
      <c r="E484" s="66"/>
      <c r="F484" s="66"/>
      <c r="G484" s="66"/>
      <c r="H484" s="66"/>
      <c r="I484" s="683"/>
      <c r="J484" s="685"/>
      <c r="K484" s="685"/>
      <c r="L484" s="683"/>
      <c r="M484" s="683"/>
      <c r="N484" s="685"/>
      <c r="O484" s="685"/>
      <c r="P484" s="683"/>
      <c r="Q484" s="683"/>
      <c r="S484" s="683"/>
      <c r="T484" s="683"/>
      <c r="U484" s="683"/>
      <c r="V484" s="683"/>
      <c r="W484" s="683"/>
      <c r="X484" s="683"/>
      <c r="Y484" s="683"/>
      <c r="Z484" s="683"/>
    </row>
    <row r="485" spans="1:26" ht="15.75" hidden="1" customHeight="1">
      <c r="A485" s="683"/>
      <c r="B485" s="66"/>
      <c r="C485" s="707"/>
      <c r="D485" s="66"/>
      <c r="E485" s="66"/>
      <c r="F485" s="66"/>
      <c r="G485" s="66"/>
      <c r="H485" s="66"/>
      <c r="I485" s="683"/>
      <c r="J485" s="685"/>
      <c r="K485" s="685"/>
      <c r="L485" s="683"/>
      <c r="M485" s="683"/>
      <c r="N485" s="685"/>
      <c r="O485" s="685"/>
      <c r="P485" s="683"/>
      <c r="Q485" s="683"/>
      <c r="S485" s="683"/>
      <c r="T485" s="683"/>
      <c r="U485" s="683"/>
      <c r="V485" s="683"/>
      <c r="W485" s="683"/>
      <c r="X485" s="683"/>
      <c r="Y485" s="683"/>
      <c r="Z485" s="683"/>
    </row>
    <row r="486" spans="1:26" ht="15.75" hidden="1" customHeight="1">
      <c r="A486" s="683"/>
      <c r="B486" s="66"/>
      <c r="C486" s="707"/>
      <c r="D486" s="66"/>
      <c r="E486" s="66"/>
      <c r="F486" s="66"/>
      <c r="G486" s="66"/>
      <c r="H486" s="66"/>
      <c r="I486" s="683"/>
      <c r="J486" s="685"/>
      <c r="K486" s="685"/>
      <c r="L486" s="683"/>
      <c r="M486" s="683"/>
      <c r="N486" s="685"/>
      <c r="O486" s="685"/>
      <c r="P486" s="683"/>
      <c r="Q486" s="683"/>
      <c r="S486" s="683"/>
      <c r="T486" s="683"/>
      <c r="U486" s="683"/>
      <c r="V486" s="683"/>
      <c r="W486" s="683"/>
      <c r="X486" s="683"/>
      <c r="Y486" s="683"/>
      <c r="Z486" s="683"/>
    </row>
    <row r="487" spans="1:26" ht="15.75" hidden="1" customHeight="1">
      <c r="A487" s="683"/>
      <c r="B487" s="66"/>
      <c r="C487" s="707"/>
      <c r="D487" s="66"/>
      <c r="E487" s="66"/>
      <c r="F487" s="66"/>
      <c r="G487" s="66"/>
      <c r="H487" s="66"/>
      <c r="I487" s="683"/>
      <c r="J487" s="685"/>
      <c r="K487" s="685"/>
      <c r="L487" s="683"/>
      <c r="M487" s="683"/>
      <c r="N487" s="685"/>
      <c r="O487" s="685"/>
      <c r="P487" s="683"/>
      <c r="Q487" s="683"/>
      <c r="S487" s="683"/>
      <c r="T487" s="683"/>
      <c r="U487" s="683"/>
      <c r="V487" s="683"/>
      <c r="W487" s="683"/>
      <c r="X487" s="683"/>
      <c r="Y487" s="683"/>
      <c r="Z487" s="683"/>
    </row>
    <row r="488" spans="1:26" ht="15.75" hidden="1" customHeight="1">
      <c r="A488" s="683"/>
      <c r="B488" s="66"/>
      <c r="C488" s="707"/>
      <c r="D488" s="66"/>
      <c r="E488" s="66"/>
      <c r="F488" s="66"/>
      <c r="G488" s="66"/>
      <c r="H488" s="66"/>
      <c r="I488" s="683"/>
      <c r="J488" s="685"/>
      <c r="K488" s="685"/>
      <c r="L488" s="683"/>
      <c r="M488" s="683"/>
      <c r="N488" s="685"/>
      <c r="O488" s="685"/>
      <c r="P488" s="683"/>
      <c r="Q488" s="683"/>
      <c r="S488" s="683"/>
      <c r="T488" s="683"/>
      <c r="U488" s="683"/>
      <c r="V488" s="683"/>
      <c r="W488" s="683"/>
      <c r="X488" s="683"/>
      <c r="Y488" s="683"/>
      <c r="Z488" s="683"/>
    </row>
    <row r="489" spans="1:26" ht="15.75" hidden="1" customHeight="1">
      <c r="A489" s="683"/>
      <c r="B489" s="66"/>
      <c r="C489" s="707"/>
      <c r="D489" s="66"/>
      <c r="E489" s="66"/>
      <c r="F489" s="66"/>
      <c r="G489" s="66"/>
      <c r="H489" s="66"/>
      <c r="I489" s="683"/>
      <c r="J489" s="685"/>
      <c r="K489" s="685"/>
      <c r="L489" s="683"/>
      <c r="M489" s="683"/>
      <c r="N489" s="685"/>
      <c r="O489" s="685"/>
      <c r="P489" s="683"/>
      <c r="Q489" s="683"/>
      <c r="S489" s="683"/>
      <c r="T489" s="683"/>
      <c r="U489" s="683"/>
      <c r="V489" s="683"/>
      <c r="W489" s="683"/>
      <c r="X489" s="683"/>
      <c r="Y489" s="683"/>
      <c r="Z489" s="683"/>
    </row>
    <row r="490" spans="1:26" ht="15.75" hidden="1" customHeight="1">
      <c r="A490" s="683"/>
      <c r="B490" s="66"/>
      <c r="C490" s="707"/>
      <c r="D490" s="66"/>
      <c r="E490" s="66"/>
      <c r="F490" s="66"/>
      <c r="G490" s="66"/>
      <c r="H490" s="66"/>
      <c r="I490" s="683"/>
      <c r="J490" s="685"/>
      <c r="K490" s="685"/>
      <c r="L490" s="683"/>
      <c r="M490" s="683"/>
      <c r="N490" s="685"/>
      <c r="O490" s="685"/>
      <c r="P490" s="683"/>
      <c r="Q490" s="683"/>
      <c r="S490" s="683"/>
      <c r="T490" s="683"/>
      <c r="U490" s="683"/>
      <c r="V490" s="683"/>
      <c r="W490" s="683"/>
      <c r="X490" s="683"/>
      <c r="Y490" s="683"/>
      <c r="Z490" s="683"/>
    </row>
    <row r="491" spans="1:26" ht="15.75" hidden="1" customHeight="1">
      <c r="A491" s="683"/>
      <c r="B491" s="66"/>
      <c r="C491" s="707"/>
      <c r="D491" s="66"/>
      <c r="E491" s="66"/>
      <c r="F491" s="66"/>
      <c r="G491" s="66"/>
      <c r="H491" s="66"/>
      <c r="I491" s="683"/>
      <c r="J491" s="685"/>
      <c r="K491" s="685"/>
      <c r="L491" s="683"/>
      <c r="M491" s="683"/>
      <c r="N491" s="685"/>
      <c r="O491" s="685"/>
      <c r="P491" s="683"/>
      <c r="Q491" s="683"/>
      <c r="S491" s="683"/>
      <c r="T491" s="683"/>
      <c r="U491" s="683"/>
      <c r="V491" s="683"/>
      <c r="W491" s="683"/>
      <c r="X491" s="683"/>
      <c r="Y491" s="683"/>
      <c r="Z491" s="683"/>
    </row>
    <row r="492" spans="1:26" ht="15.75" hidden="1" customHeight="1">
      <c r="A492" s="683"/>
      <c r="B492" s="66"/>
      <c r="C492" s="707"/>
      <c r="D492" s="66"/>
      <c r="E492" s="66"/>
      <c r="F492" s="66"/>
      <c r="G492" s="66"/>
      <c r="H492" s="66"/>
      <c r="I492" s="683"/>
      <c r="J492" s="685"/>
      <c r="K492" s="685"/>
      <c r="L492" s="683"/>
      <c r="M492" s="683"/>
      <c r="N492" s="685"/>
      <c r="O492" s="685"/>
      <c r="P492" s="683"/>
      <c r="Q492" s="683"/>
      <c r="S492" s="683"/>
      <c r="T492" s="683"/>
      <c r="U492" s="683"/>
      <c r="V492" s="683"/>
      <c r="W492" s="683"/>
      <c r="X492" s="683"/>
      <c r="Y492" s="683"/>
      <c r="Z492" s="683"/>
    </row>
    <row r="493" spans="1:26" ht="15.75" hidden="1" customHeight="1">
      <c r="A493" s="683"/>
      <c r="B493" s="66"/>
      <c r="C493" s="707"/>
      <c r="D493" s="66"/>
      <c r="E493" s="66"/>
      <c r="F493" s="66"/>
      <c r="G493" s="66"/>
      <c r="H493" s="66"/>
      <c r="I493" s="683"/>
      <c r="J493" s="685"/>
      <c r="K493" s="685"/>
      <c r="L493" s="683"/>
      <c r="M493" s="683"/>
      <c r="N493" s="685"/>
      <c r="O493" s="685"/>
      <c r="P493" s="683"/>
      <c r="Q493" s="683"/>
      <c r="S493" s="683"/>
      <c r="T493" s="683"/>
      <c r="U493" s="683"/>
      <c r="V493" s="683"/>
      <c r="W493" s="683"/>
      <c r="X493" s="683"/>
      <c r="Y493" s="683"/>
      <c r="Z493" s="683"/>
    </row>
    <row r="494" spans="1:26" ht="15.75" hidden="1" customHeight="1">
      <c r="A494" s="683"/>
      <c r="B494" s="66"/>
      <c r="C494" s="707"/>
      <c r="D494" s="66"/>
      <c r="E494" s="66"/>
      <c r="F494" s="66"/>
      <c r="G494" s="66"/>
      <c r="H494" s="66"/>
      <c r="I494" s="683"/>
      <c r="J494" s="685"/>
      <c r="K494" s="685"/>
      <c r="L494" s="683"/>
      <c r="M494" s="683"/>
      <c r="N494" s="685"/>
      <c r="O494" s="685"/>
      <c r="P494" s="683"/>
      <c r="Q494" s="683"/>
      <c r="S494" s="683"/>
      <c r="T494" s="683"/>
      <c r="U494" s="683"/>
      <c r="V494" s="683"/>
      <c r="W494" s="683"/>
      <c r="X494" s="683"/>
      <c r="Y494" s="683"/>
      <c r="Z494" s="683"/>
    </row>
    <row r="495" spans="1:26" ht="15.75" hidden="1" customHeight="1">
      <c r="A495" s="683"/>
      <c r="B495" s="66"/>
      <c r="C495" s="707"/>
      <c r="D495" s="66"/>
      <c r="E495" s="66"/>
      <c r="F495" s="66"/>
      <c r="G495" s="66"/>
      <c r="H495" s="66"/>
      <c r="I495" s="683"/>
      <c r="J495" s="685"/>
      <c r="K495" s="685"/>
      <c r="L495" s="683"/>
      <c r="M495" s="683"/>
      <c r="N495" s="685"/>
      <c r="O495" s="685"/>
      <c r="P495" s="683"/>
      <c r="Q495" s="683"/>
      <c r="S495" s="683"/>
      <c r="T495" s="683"/>
      <c r="U495" s="683"/>
      <c r="V495" s="683"/>
      <c r="W495" s="683"/>
      <c r="X495" s="683"/>
      <c r="Y495" s="683"/>
      <c r="Z495" s="683"/>
    </row>
    <row r="496" spans="1:26" ht="15.75" hidden="1" customHeight="1">
      <c r="A496" s="683"/>
      <c r="B496" s="66"/>
      <c r="C496" s="707"/>
      <c r="D496" s="66"/>
      <c r="E496" s="66"/>
      <c r="F496" s="66"/>
      <c r="G496" s="66"/>
      <c r="H496" s="66"/>
      <c r="I496" s="683"/>
      <c r="J496" s="685"/>
      <c r="K496" s="685"/>
      <c r="L496" s="683"/>
      <c r="M496" s="683"/>
      <c r="N496" s="685"/>
      <c r="O496" s="685"/>
      <c r="P496" s="683"/>
      <c r="Q496" s="683"/>
      <c r="S496" s="683"/>
      <c r="T496" s="683"/>
      <c r="U496" s="683"/>
      <c r="V496" s="683"/>
      <c r="W496" s="683"/>
      <c r="X496" s="683"/>
      <c r="Y496" s="683"/>
      <c r="Z496" s="683"/>
    </row>
    <row r="497" spans="1:26" ht="15.75" hidden="1" customHeight="1">
      <c r="A497" s="683"/>
      <c r="B497" s="66"/>
      <c r="C497" s="707"/>
      <c r="D497" s="66"/>
      <c r="E497" s="66"/>
      <c r="F497" s="66"/>
      <c r="G497" s="66"/>
      <c r="H497" s="66"/>
      <c r="I497" s="683"/>
      <c r="J497" s="685"/>
      <c r="K497" s="685"/>
      <c r="L497" s="683"/>
      <c r="M497" s="683"/>
      <c r="N497" s="685"/>
      <c r="O497" s="685"/>
      <c r="P497" s="683"/>
      <c r="Q497" s="683"/>
      <c r="S497" s="683"/>
      <c r="T497" s="683"/>
      <c r="U497" s="683"/>
      <c r="V497" s="683"/>
      <c r="W497" s="683"/>
      <c r="X497" s="683"/>
      <c r="Y497" s="683"/>
      <c r="Z497" s="683"/>
    </row>
    <row r="498" spans="1:26" ht="15.75" hidden="1" customHeight="1">
      <c r="A498" s="683"/>
      <c r="B498" s="66"/>
      <c r="C498" s="707"/>
      <c r="D498" s="66"/>
      <c r="E498" s="66"/>
      <c r="F498" s="66"/>
      <c r="G498" s="66"/>
      <c r="H498" s="66"/>
      <c r="I498" s="683"/>
      <c r="J498" s="685"/>
      <c r="K498" s="685"/>
      <c r="L498" s="683"/>
      <c r="M498" s="683"/>
      <c r="N498" s="685"/>
      <c r="O498" s="685"/>
      <c r="P498" s="683"/>
      <c r="Q498" s="683"/>
      <c r="S498" s="683"/>
      <c r="T498" s="683"/>
      <c r="U498" s="683"/>
      <c r="V498" s="683"/>
      <c r="W498" s="683"/>
      <c r="X498" s="683"/>
      <c r="Y498" s="683"/>
      <c r="Z498" s="683"/>
    </row>
    <row r="499" spans="1:26" ht="15.75" hidden="1" customHeight="1">
      <c r="A499" s="683"/>
      <c r="B499" s="66"/>
      <c r="C499" s="707"/>
      <c r="D499" s="66"/>
      <c r="E499" s="66"/>
      <c r="F499" s="66"/>
      <c r="G499" s="66"/>
      <c r="H499" s="66"/>
      <c r="I499" s="683"/>
      <c r="J499" s="685"/>
      <c r="K499" s="685"/>
      <c r="L499" s="683"/>
      <c r="M499" s="683"/>
      <c r="N499" s="685"/>
      <c r="O499" s="685"/>
      <c r="P499" s="683"/>
      <c r="Q499" s="683"/>
      <c r="S499" s="683"/>
      <c r="T499" s="683"/>
      <c r="U499" s="683"/>
      <c r="V499" s="683"/>
      <c r="W499" s="683"/>
      <c r="X499" s="683"/>
      <c r="Y499" s="683"/>
      <c r="Z499" s="683"/>
    </row>
    <row r="500" spans="1:26" ht="15.75" hidden="1" customHeight="1">
      <c r="A500" s="683"/>
      <c r="B500" s="66"/>
      <c r="C500" s="707"/>
      <c r="D500" s="66"/>
      <c r="E500" s="66"/>
      <c r="F500" s="66"/>
      <c r="G500" s="66"/>
      <c r="H500" s="66"/>
      <c r="I500" s="683"/>
      <c r="J500" s="685"/>
      <c r="K500" s="685"/>
      <c r="L500" s="683"/>
      <c r="M500" s="683"/>
      <c r="N500" s="685"/>
      <c r="O500" s="685"/>
      <c r="P500" s="683"/>
      <c r="Q500" s="683"/>
      <c r="S500" s="683"/>
      <c r="T500" s="683"/>
      <c r="U500" s="683"/>
      <c r="V500" s="683"/>
      <c r="W500" s="683"/>
      <c r="X500" s="683"/>
      <c r="Y500" s="683"/>
      <c r="Z500" s="683"/>
    </row>
    <row r="501" spans="1:26" ht="15.75" hidden="1" customHeight="1">
      <c r="A501" s="683"/>
      <c r="B501" s="66"/>
      <c r="C501" s="707"/>
      <c r="D501" s="66"/>
      <c r="E501" s="66"/>
      <c r="F501" s="66"/>
      <c r="G501" s="66"/>
      <c r="H501" s="66"/>
      <c r="I501" s="683"/>
      <c r="J501" s="685"/>
      <c r="K501" s="685"/>
      <c r="L501" s="683"/>
      <c r="M501" s="683"/>
      <c r="N501" s="685"/>
      <c r="O501" s="685"/>
      <c r="P501" s="683"/>
      <c r="Q501" s="683"/>
      <c r="S501" s="683"/>
      <c r="T501" s="683"/>
      <c r="U501" s="683"/>
      <c r="V501" s="683"/>
      <c r="W501" s="683"/>
      <c r="X501" s="683"/>
      <c r="Y501" s="683"/>
      <c r="Z501" s="683"/>
    </row>
    <row r="502" spans="1:26" ht="15.75" hidden="1" customHeight="1">
      <c r="A502" s="683"/>
      <c r="B502" s="66"/>
      <c r="C502" s="707"/>
      <c r="D502" s="66"/>
      <c r="E502" s="66"/>
      <c r="F502" s="66"/>
      <c r="G502" s="66"/>
      <c r="H502" s="66"/>
      <c r="I502" s="683"/>
      <c r="J502" s="685"/>
      <c r="K502" s="685"/>
      <c r="L502" s="683"/>
      <c r="M502" s="683"/>
      <c r="N502" s="685"/>
      <c r="O502" s="685"/>
      <c r="P502" s="683"/>
      <c r="Q502" s="683"/>
      <c r="S502" s="683"/>
      <c r="T502" s="683"/>
      <c r="U502" s="683"/>
      <c r="V502" s="683"/>
      <c r="W502" s="683"/>
      <c r="X502" s="683"/>
      <c r="Y502" s="683"/>
      <c r="Z502" s="683"/>
    </row>
    <row r="503" spans="1:26" ht="15.75" hidden="1" customHeight="1">
      <c r="A503" s="683"/>
      <c r="B503" s="66"/>
      <c r="C503" s="707"/>
      <c r="D503" s="66"/>
      <c r="E503" s="66"/>
      <c r="F503" s="66"/>
      <c r="G503" s="66"/>
      <c r="H503" s="66"/>
      <c r="I503" s="683"/>
      <c r="J503" s="685"/>
      <c r="K503" s="685"/>
      <c r="L503" s="683"/>
      <c r="M503" s="683"/>
      <c r="N503" s="685"/>
      <c r="O503" s="685"/>
      <c r="P503" s="683"/>
      <c r="Q503" s="683"/>
      <c r="S503" s="683"/>
      <c r="T503" s="683"/>
      <c r="U503" s="683"/>
      <c r="V503" s="683"/>
      <c r="W503" s="683"/>
      <c r="X503" s="683"/>
      <c r="Y503" s="683"/>
      <c r="Z503" s="683"/>
    </row>
    <row r="504" spans="1:26" ht="15.75" hidden="1" customHeight="1">
      <c r="A504" s="683"/>
      <c r="B504" s="66"/>
      <c r="C504" s="707"/>
      <c r="D504" s="66"/>
      <c r="E504" s="66"/>
      <c r="F504" s="66"/>
      <c r="G504" s="66"/>
      <c r="H504" s="66"/>
      <c r="I504" s="683"/>
      <c r="J504" s="685"/>
      <c r="K504" s="685"/>
      <c r="L504" s="683"/>
      <c r="M504" s="683"/>
      <c r="N504" s="685"/>
      <c r="O504" s="685"/>
      <c r="P504" s="683"/>
      <c r="Q504" s="683"/>
      <c r="S504" s="683"/>
      <c r="T504" s="683"/>
      <c r="U504" s="683"/>
      <c r="V504" s="683"/>
      <c r="W504" s="683"/>
      <c r="X504" s="683"/>
      <c r="Y504" s="683"/>
      <c r="Z504" s="683"/>
    </row>
    <row r="505" spans="1:26" ht="15.75" hidden="1" customHeight="1">
      <c r="A505" s="683"/>
      <c r="B505" s="66"/>
      <c r="C505" s="707"/>
      <c r="D505" s="66"/>
      <c r="E505" s="66"/>
      <c r="F505" s="66"/>
      <c r="G505" s="66"/>
      <c r="H505" s="66"/>
      <c r="I505" s="683"/>
      <c r="J505" s="685"/>
      <c r="K505" s="685"/>
      <c r="L505" s="683"/>
      <c r="M505" s="683"/>
      <c r="N505" s="685"/>
      <c r="O505" s="685"/>
      <c r="P505" s="683"/>
      <c r="Q505" s="683"/>
      <c r="S505" s="683"/>
      <c r="T505" s="683"/>
      <c r="U505" s="683"/>
      <c r="V505" s="683"/>
      <c r="W505" s="683"/>
      <c r="X505" s="683"/>
      <c r="Y505" s="683"/>
      <c r="Z505" s="683"/>
    </row>
    <row r="506" spans="1:26" ht="15.75" hidden="1" customHeight="1">
      <c r="A506" s="683"/>
      <c r="B506" s="66"/>
      <c r="C506" s="707"/>
      <c r="D506" s="66"/>
      <c r="E506" s="66"/>
      <c r="F506" s="66"/>
      <c r="G506" s="66"/>
      <c r="H506" s="66"/>
      <c r="I506" s="683"/>
      <c r="J506" s="685"/>
      <c r="K506" s="685"/>
      <c r="L506" s="683"/>
      <c r="M506" s="683"/>
      <c r="N506" s="685"/>
      <c r="O506" s="685"/>
      <c r="P506" s="683"/>
      <c r="Q506" s="683"/>
      <c r="S506" s="683"/>
      <c r="T506" s="683"/>
      <c r="U506" s="683"/>
      <c r="V506" s="683"/>
      <c r="W506" s="683"/>
      <c r="X506" s="683"/>
      <c r="Y506" s="683"/>
      <c r="Z506" s="683"/>
    </row>
    <row r="507" spans="1:26" ht="15.75" hidden="1" customHeight="1">
      <c r="A507" s="683"/>
      <c r="B507" s="66"/>
      <c r="C507" s="707"/>
      <c r="D507" s="66"/>
      <c r="E507" s="66"/>
      <c r="F507" s="66"/>
      <c r="G507" s="66"/>
      <c r="H507" s="66"/>
      <c r="I507" s="683"/>
      <c r="J507" s="685"/>
      <c r="K507" s="685"/>
      <c r="L507" s="683"/>
      <c r="M507" s="683"/>
      <c r="N507" s="685"/>
      <c r="O507" s="685"/>
      <c r="P507" s="683"/>
      <c r="Q507" s="683"/>
      <c r="S507" s="683"/>
      <c r="T507" s="683"/>
      <c r="U507" s="683"/>
      <c r="V507" s="683"/>
      <c r="W507" s="683"/>
      <c r="X507" s="683"/>
      <c r="Y507" s="683"/>
      <c r="Z507" s="683"/>
    </row>
    <row r="508" spans="1:26" ht="15.75" hidden="1" customHeight="1">
      <c r="A508" s="683"/>
      <c r="B508" s="66"/>
      <c r="C508" s="707"/>
      <c r="D508" s="66"/>
      <c r="E508" s="66"/>
      <c r="F508" s="66"/>
      <c r="G508" s="66"/>
      <c r="H508" s="66"/>
      <c r="I508" s="683"/>
      <c r="J508" s="685"/>
      <c r="K508" s="685"/>
      <c r="L508" s="683"/>
      <c r="M508" s="683"/>
      <c r="N508" s="685"/>
      <c r="O508" s="685"/>
      <c r="P508" s="683"/>
      <c r="Q508" s="683"/>
      <c r="S508" s="683"/>
      <c r="T508" s="683"/>
      <c r="U508" s="683"/>
      <c r="V508" s="683"/>
      <c r="W508" s="683"/>
      <c r="X508" s="683"/>
      <c r="Y508" s="683"/>
      <c r="Z508" s="683"/>
    </row>
    <row r="509" spans="1:26" ht="15.75" hidden="1" customHeight="1">
      <c r="A509" s="683"/>
      <c r="B509" s="66"/>
      <c r="C509" s="707"/>
      <c r="D509" s="66"/>
      <c r="E509" s="66"/>
      <c r="F509" s="66"/>
      <c r="G509" s="66"/>
      <c r="H509" s="66"/>
      <c r="I509" s="683"/>
      <c r="J509" s="685"/>
      <c r="K509" s="685"/>
      <c r="L509" s="683"/>
      <c r="M509" s="683"/>
      <c r="N509" s="685"/>
      <c r="O509" s="685"/>
      <c r="P509" s="683"/>
      <c r="Q509" s="683"/>
      <c r="S509" s="683"/>
      <c r="T509" s="683"/>
      <c r="U509" s="683"/>
      <c r="V509" s="683"/>
      <c r="W509" s="683"/>
      <c r="X509" s="683"/>
      <c r="Y509" s="683"/>
      <c r="Z509" s="683"/>
    </row>
    <row r="510" spans="1:26" ht="15.75" hidden="1" customHeight="1">
      <c r="A510" s="683"/>
      <c r="B510" s="66"/>
      <c r="C510" s="707"/>
      <c r="D510" s="66"/>
      <c r="E510" s="66"/>
      <c r="F510" s="66"/>
      <c r="G510" s="66"/>
      <c r="H510" s="66"/>
      <c r="I510" s="683"/>
      <c r="J510" s="685"/>
      <c r="K510" s="685"/>
      <c r="L510" s="683"/>
      <c r="M510" s="683"/>
      <c r="N510" s="685"/>
      <c r="O510" s="685"/>
      <c r="P510" s="683"/>
      <c r="Q510" s="683"/>
      <c r="S510" s="683"/>
      <c r="T510" s="683"/>
      <c r="U510" s="683"/>
      <c r="V510" s="683"/>
      <c r="W510" s="683"/>
      <c r="X510" s="683"/>
      <c r="Y510" s="683"/>
      <c r="Z510" s="683"/>
    </row>
    <row r="511" spans="1:26" ht="15.75" hidden="1" customHeight="1">
      <c r="A511" s="683"/>
      <c r="B511" s="66"/>
      <c r="C511" s="707"/>
      <c r="D511" s="66"/>
      <c r="E511" s="66"/>
      <c r="F511" s="66"/>
      <c r="G511" s="66"/>
      <c r="H511" s="66"/>
      <c r="I511" s="683"/>
      <c r="J511" s="685"/>
      <c r="K511" s="685"/>
      <c r="L511" s="683"/>
      <c r="M511" s="683"/>
      <c r="N511" s="685"/>
      <c r="O511" s="685"/>
      <c r="P511" s="683"/>
      <c r="Q511" s="683"/>
      <c r="S511" s="683"/>
      <c r="T511" s="683"/>
      <c r="U511" s="683"/>
      <c r="V511" s="683"/>
      <c r="W511" s="683"/>
      <c r="X511" s="683"/>
      <c r="Y511" s="683"/>
      <c r="Z511" s="683"/>
    </row>
    <row r="512" spans="1:26" ht="15.75" hidden="1" customHeight="1">
      <c r="A512" s="683"/>
      <c r="B512" s="66"/>
      <c r="C512" s="707"/>
      <c r="D512" s="66"/>
      <c r="E512" s="66"/>
      <c r="F512" s="66"/>
      <c r="G512" s="66"/>
      <c r="H512" s="66"/>
      <c r="I512" s="683"/>
      <c r="J512" s="685"/>
      <c r="K512" s="685"/>
      <c r="L512" s="683"/>
      <c r="M512" s="683"/>
      <c r="N512" s="685"/>
      <c r="O512" s="685"/>
      <c r="P512" s="683"/>
      <c r="Q512" s="683"/>
      <c r="S512" s="683"/>
      <c r="T512" s="683"/>
      <c r="U512" s="683"/>
      <c r="V512" s="683"/>
      <c r="W512" s="683"/>
      <c r="X512" s="683"/>
      <c r="Y512" s="683"/>
      <c r="Z512" s="683"/>
    </row>
    <row r="513" spans="1:26" ht="15.75" hidden="1" customHeight="1">
      <c r="A513" s="683"/>
      <c r="B513" s="66"/>
      <c r="C513" s="707"/>
      <c r="D513" s="66"/>
      <c r="E513" s="66"/>
      <c r="F513" s="66"/>
      <c r="G513" s="66"/>
      <c r="H513" s="66"/>
      <c r="I513" s="683"/>
      <c r="J513" s="685"/>
      <c r="K513" s="685"/>
      <c r="L513" s="683"/>
      <c r="M513" s="683"/>
      <c r="N513" s="685"/>
      <c r="O513" s="685"/>
      <c r="P513" s="683"/>
      <c r="Q513" s="683"/>
      <c r="S513" s="683"/>
      <c r="T513" s="683"/>
      <c r="U513" s="683"/>
      <c r="V513" s="683"/>
      <c r="W513" s="683"/>
      <c r="X513" s="683"/>
      <c r="Y513" s="683"/>
      <c r="Z513" s="683"/>
    </row>
    <row r="514" spans="1:26" ht="15.75" hidden="1" customHeight="1">
      <c r="A514" s="683"/>
      <c r="B514" s="66"/>
      <c r="C514" s="707"/>
      <c r="D514" s="66"/>
      <c r="E514" s="66"/>
      <c r="F514" s="66"/>
      <c r="G514" s="66"/>
      <c r="H514" s="66"/>
      <c r="I514" s="683"/>
      <c r="J514" s="685"/>
      <c r="K514" s="685"/>
      <c r="L514" s="683"/>
      <c r="M514" s="683"/>
      <c r="N514" s="685"/>
      <c r="O514" s="685"/>
      <c r="P514" s="683"/>
      <c r="Q514" s="683"/>
      <c r="S514" s="683"/>
      <c r="T514" s="683"/>
      <c r="U514" s="683"/>
      <c r="V514" s="683"/>
      <c r="W514" s="683"/>
      <c r="X514" s="683"/>
      <c r="Y514" s="683"/>
      <c r="Z514" s="683"/>
    </row>
    <row r="515" spans="1:26" ht="15.75" hidden="1" customHeight="1">
      <c r="A515" s="683"/>
      <c r="B515" s="66"/>
      <c r="C515" s="707"/>
      <c r="D515" s="66"/>
      <c r="E515" s="66"/>
      <c r="F515" s="66"/>
      <c r="G515" s="66"/>
      <c r="H515" s="66"/>
      <c r="I515" s="683"/>
      <c r="J515" s="685"/>
      <c r="K515" s="685"/>
      <c r="L515" s="683"/>
      <c r="M515" s="683"/>
      <c r="N515" s="685"/>
      <c r="O515" s="685"/>
      <c r="P515" s="683"/>
      <c r="Q515" s="683"/>
      <c r="S515" s="683"/>
      <c r="T515" s="683"/>
      <c r="U515" s="683"/>
      <c r="V515" s="683"/>
      <c r="W515" s="683"/>
      <c r="X515" s="683"/>
      <c r="Y515" s="683"/>
      <c r="Z515" s="683"/>
    </row>
    <row r="516" spans="1:26" ht="15.75" hidden="1" customHeight="1">
      <c r="A516" s="683"/>
      <c r="B516" s="66"/>
      <c r="C516" s="707"/>
      <c r="D516" s="66"/>
      <c r="E516" s="66"/>
      <c r="F516" s="66"/>
      <c r="G516" s="66"/>
      <c r="H516" s="66"/>
      <c r="I516" s="683"/>
      <c r="J516" s="685"/>
      <c r="K516" s="685"/>
      <c r="L516" s="683"/>
      <c r="M516" s="683"/>
      <c r="N516" s="685"/>
      <c r="O516" s="685"/>
      <c r="P516" s="683"/>
      <c r="Q516" s="683"/>
      <c r="S516" s="683"/>
      <c r="T516" s="683"/>
      <c r="U516" s="683"/>
      <c r="V516" s="683"/>
      <c r="W516" s="683"/>
      <c r="X516" s="683"/>
      <c r="Y516" s="683"/>
      <c r="Z516" s="683"/>
    </row>
    <row r="517" spans="1:26" ht="15.75" hidden="1" customHeight="1">
      <c r="A517" s="683"/>
      <c r="B517" s="66"/>
      <c r="C517" s="707"/>
      <c r="D517" s="66"/>
      <c r="E517" s="66"/>
      <c r="F517" s="66"/>
      <c r="G517" s="66"/>
      <c r="H517" s="66"/>
      <c r="I517" s="683"/>
      <c r="J517" s="685"/>
      <c r="K517" s="685"/>
      <c r="L517" s="683"/>
      <c r="M517" s="683"/>
      <c r="N517" s="685"/>
      <c r="O517" s="685"/>
      <c r="P517" s="683"/>
      <c r="Q517" s="683"/>
      <c r="S517" s="683"/>
      <c r="T517" s="683"/>
      <c r="U517" s="683"/>
      <c r="V517" s="683"/>
      <c r="W517" s="683"/>
      <c r="X517" s="683"/>
      <c r="Y517" s="683"/>
      <c r="Z517" s="683"/>
    </row>
    <row r="518" spans="1:26" ht="15.75" hidden="1" customHeight="1">
      <c r="A518" s="683"/>
      <c r="B518" s="66"/>
      <c r="C518" s="707"/>
      <c r="D518" s="66"/>
      <c r="E518" s="66"/>
      <c r="F518" s="66"/>
      <c r="G518" s="66"/>
      <c r="H518" s="66"/>
      <c r="I518" s="683"/>
      <c r="J518" s="685"/>
      <c r="K518" s="685"/>
      <c r="L518" s="683"/>
      <c r="M518" s="683"/>
      <c r="N518" s="685"/>
      <c r="O518" s="685"/>
      <c r="P518" s="683"/>
      <c r="Q518" s="683"/>
      <c r="S518" s="683"/>
      <c r="T518" s="683"/>
      <c r="U518" s="683"/>
      <c r="V518" s="683"/>
      <c r="W518" s="683"/>
      <c r="X518" s="683"/>
      <c r="Y518" s="683"/>
      <c r="Z518" s="683"/>
    </row>
    <row r="519" spans="1:26" ht="15.75" hidden="1" customHeight="1">
      <c r="A519" s="683"/>
      <c r="B519" s="66"/>
      <c r="C519" s="707"/>
      <c r="D519" s="66"/>
      <c r="E519" s="66"/>
      <c r="F519" s="66"/>
      <c r="G519" s="66"/>
      <c r="H519" s="66"/>
      <c r="I519" s="683"/>
      <c r="J519" s="685"/>
      <c r="K519" s="685"/>
      <c r="L519" s="683"/>
      <c r="M519" s="683"/>
      <c r="N519" s="685"/>
      <c r="O519" s="685"/>
      <c r="P519" s="683"/>
      <c r="Q519" s="683"/>
      <c r="S519" s="683"/>
      <c r="T519" s="683"/>
      <c r="U519" s="683"/>
      <c r="V519" s="683"/>
      <c r="W519" s="683"/>
      <c r="X519" s="683"/>
      <c r="Y519" s="683"/>
      <c r="Z519" s="683"/>
    </row>
    <row r="520" spans="1:26" ht="15.75" hidden="1" customHeight="1">
      <c r="A520" s="683"/>
      <c r="B520" s="66"/>
      <c r="C520" s="707"/>
      <c r="D520" s="66"/>
      <c r="E520" s="66"/>
      <c r="F520" s="66"/>
      <c r="G520" s="66"/>
      <c r="H520" s="66"/>
      <c r="I520" s="683"/>
      <c r="J520" s="685"/>
      <c r="K520" s="685"/>
      <c r="L520" s="683"/>
      <c r="M520" s="683"/>
      <c r="N520" s="685"/>
      <c r="O520" s="685"/>
      <c r="P520" s="683"/>
      <c r="Q520" s="683"/>
      <c r="S520" s="683"/>
      <c r="T520" s="683"/>
      <c r="U520" s="683"/>
      <c r="V520" s="683"/>
      <c r="W520" s="683"/>
      <c r="X520" s="683"/>
      <c r="Y520" s="683"/>
      <c r="Z520" s="683"/>
    </row>
    <row r="521" spans="1:26" ht="15.75" hidden="1" customHeight="1">
      <c r="A521" s="683"/>
      <c r="B521" s="66"/>
      <c r="C521" s="707"/>
      <c r="D521" s="66"/>
      <c r="E521" s="66"/>
      <c r="F521" s="66"/>
      <c r="G521" s="66"/>
      <c r="H521" s="66"/>
      <c r="I521" s="683"/>
      <c r="J521" s="685"/>
      <c r="K521" s="685"/>
      <c r="L521" s="683"/>
      <c r="M521" s="683"/>
      <c r="N521" s="685"/>
      <c r="O521" s="685"/>
      <c r="P521" s="683"/>
      <c r="Q521" s="683"/>
      <c r="S521" s="683"/>
      <c r="T521" s="683"/>
      <c r="U521" s="683"/>
      <c r="V521" s="683"/>
      <c r="W521" s="683"/>
      <c r="X521" s="683"/>
      <c r="Y521" s="683"/>
      <c r="Z521" s="683"/>
    </row>
    <row r="522" spans="1:26" ht="15.75" hidden="1" customHeight="1">
      <c r="A522" s="683"/>
      <c r="B522" s="66"/>
      <c r="C522" s="707"/>
      <c r="D522" s="66"/>
      <c r="E522" s="66"/>
      <c r="F522" s="66"/>
      <c r="G522" s="66"/>
      <c r="H522" s="66"/>
      <c r="I522" s="683"/>
      <c r="J522" s="685"/>
      <c r="K522" s="685"/>
      <c r="L522" s="683"/>
      <c r="M522" s="683"/>
      <c r="N522" s="685"/>
      <c r="O522" s="685"/>
      <c r="P522" s="683"/>
      <c r="Q522" s="683"/>
      <c r="S522" s="683"/>
      <c r="T522" s="683"/>
      <c r="U522" s="683"/>
      <c r="V522" s="683"/>
      <c r="W522" s="683"/>
      <c r="X522" s="683"/>
      <c r="Y522" s="683"/>
      <c r="Z522" s="683"/>
    </row>
    <row r="523" spans="1:26" ht="15.75" hidden="1" customHeight="1">
      <c r="A523" s="683"/>
      <c r="B523" s="66"/>
      <c r="C523" s="707"/>
      <c r="D523" s="66"/>
      <c r="E523" s="66"/>
      <c r="F523" s="66"/>
      <c r="G523" s="66"/>
      <c r="H523" s="66"/>
      <c r="I523" s="683"/>
      <c r="J523" s="685"/>
      <c r="K523" s="685"/>
      <c r="L523" s="683"/>
      <c r="M523" s="683"/>
      <c r="N523" s="685"/>
      <c r="O523" s="685"/>
      <c r="P523" s="683"/>
      <c r="Q523" s="683"/>
      <c r="S523" s="683"/>
      <c r="T523" s="683"/>
      <c r="U523" s="683"/>
      <c r="V523" s="683"/>
      <c r="W523" s="683"/>
      <c r="X523" s="683"/>
      <c r="Y523" s="683"/>
      <c r="Z523" s="683"/>
    </row>
    <row r="524" spans="1:26" ht="15.75" hidden="1" customHeight="1">
      <c r="A524" s="683"/>
      <c r="B524" s="66"/>
      <c r="C524" s="707"/>
      <c r="D524" s="66"/>
      <c r="E524" s="66"/>
      <c r="F524" s="66"/>
      <c r="G524" s="66"/>
      <c r="H524" s="66"/>
      <c r="I524" s="683"/>
      <c r="J524" s="685"/>
      <c r="K524" s="685"/>
      <c r="L524" s="683"/>
      <c r="M524" s="683"/>
      <c r="N524" s="685"/>
      <c r="O524" s="685"/>
      <c r="P524" s="683"/>
      <c r="Q524" s="683"/>
      <c r="S524" s="683"/>
      <c r="T524" s="683"/>
      <c r="U524" s="683"/>
      <c r="V524" s="683"/>
      <c r="W524" s="683"/>
      <c r="X524" s="683"/>
      <c r="Y524" s="683"/>
      <c r="Z524" s="683"/>
    </row>
    <row r="525" spans="1:26" ht="15.75" hidden="1" customHeight="1">
      <c r="A525" s="683"/>
      <c r="B525" s="66"/>
      <c r="C525" s="707"/>
      <c r="D525" s="66"/>
      <c r="E525" s="66"/>
      <c r="F525" s="66"/>
      <c r="G525" s="66"/>
      <c r="H525" s="66"/>
      <c r="I525" s="683"/>
      <c r="J525" s="685"/>
      <c r="K525" s="685"/>
      <c r="L525" s="683"/>
      <c r="M525" s="683"/>
      <c r="N525" s="685"/>
      <c r="O525" s="685"/>
      <c r="P525" s="683"/>
      <c r="Q525" s="683"/>
      <c r="S525" s="683"/>
      <c r="T525" s="683"/>
      <c r="U525" s="683"/>
      <c r="V525" s="683"/>
      <c r="W525" s="683"/>
      <c r="X525" s="683"/>
      <c r="Y525" s="683"/>
      <c r="Z525" s="683"/>
    </row>
    <row r="526" spans="1:26" ht="15.75" hidden="1" customHeight="1">
      <c r="A526" s="683"/>
      <c r="B526" s="66"/>
      <c r="C526" s="707"/>
      <c r="D526" s="66"/>
      <c r="E526" s="66"/>
      <c r="F526" s="66"/>
      <c r="G526" s="66"/>
      <c r="H526" s="66"/>
      <c r="I526" s="683"/>
      <c r="J526" s="685"/>
      <c r="K526" s="685"/>
      <c r="L526" s="683"/>
      <c r="M526" s="683"/>
      <c r="N526" s="685"/>
      <c r="O526" s="685"/>
      <c r="P526" s="683"/>
      <c r="Q526" s="683"/>
      <c r="S526" s="683"/>
      <c r="T526" s="683"/>
      <c r="U526" s="683"/>
      <c r="V526" s="683"/>
      <c r="W526" s="683"/>
      <c r="X526" s="683"/>
      <c r="Y526" s="683"/>
      <c r="Z526" s="683"/>
    </row>
    <row r="527" spans="1:26" ht="15.75" hidden="1" customHeight="1">
      <c r="A527" s="683"/>
      <c r="B527" s="66"/>
      <c r="C527" s="707"/>
      <c r="D527" s="66"/>
      <c r="E527" s="66"/>
      <c r="F527" s="66"/>
      <c r="G527" s="66"/>
      <c r="H527" s="66"/>
      <c r="I527" s="683"/>
      <c r="J527" s="685"/>
      <c r="K527" s="685"/>
      <c r="L527" s="683"/>
      <c r="M527" s="683"/>
      <c r="N527" s="685"/>
      <c r="O527" s="685"/>
      <c r="P527" s="683"/>
      <c r="Q527" s="683"/>
      <c r="S527" s="683"/>
      <c r="T527" s="683"/>
      <c r="U527" s="683"/>
      <c r="V527" s="683"/>
      <c r="W527" s="683"/>
      <c r="X527" s="683"/>
      <c r="Y527" s="683"/>
      <c r="Z527" s="683"/>
    </row>
    <row r="528" spans="1:26" ht="15.75" hidden="1" customHeight="1">
      <c r="A528" s="683"/>
      <c r="B528" s="66"/>
      <c r="C528" s="707"/>
      <c r="D528" s="66"/>
      <c r="E528" s="66"/>
      <c r="F528" s="66"/>
      <c r="G528" s="66"/>
      <c r="H528" s="66"/>
      <c r="I528" s="683"/>
      <c r="J528" s="685"/>
      <c r="K528" s="685"/>
      <c r="L528" s="683"/>
      <c r="M528" s="683"/>
      <c r="N528" s="685"/>
      <c r="O528" s="685"/>
      <c r="P528" s="683"/>
      <c r="Q528" s="683"/>
      <c r="S528" s="683"/>
      <c r="T528" s="683"/>
      <c r="U528" s="683"/>
      <c r="V528" s="683"/>
      <c r="W528" s="683"/>
      <c r="X528" s="683"/>
      <c r="Y528" s="683"/>
      <c r="Z528" s="683"/>
    </row>
    <row r="529" spans="1:26" ht="15.75" hidden="1" customHeight="1">
      <c r="A529" s="683"/>
      <c r="B529" s="66"/>
      <c r="C529" s="707"/>
      <c r="D529" s="66"/>
      <c r="E529" s="66"/>
      <c r="F529" s="66"/>
      <c r="G529" s="66"/>
      <c r="H529" s="66"/>
      <c r="I529" s="683"/>
      <c r="J529" s="685"/>
      <c r="K529" s="685"/>
      <c r="L529" s="683"/>
      <c r="M529" s="683"/>
      <c r="N529" s="685"/>
      <c r="O529" s="685"/>
      <c r="P529" s="683"/>
      <c r="Q529" s="683"/>
      <c r="S529" s="683"/>
      <c r="T529" s="683"/>
      <c r="U529" s="683"/>
      <c r="V529" s="683"/>
      <c r="W529" s="683"/>
      <c r="X529" s="683"/>
      <c r="Y529" s="683"/>
      <c r="Z529" s="683"/>
    </row>
    <row r="530" spans="1:26" ht="15.75" hidden="1" customHeight="1">
      <c r="A530" s="683"/>
      <c r="B530" s="66"/>
      <c r="C530" s="707"/>
      <c r="D530" s="66"/>
      <c r="E530" s="66"/>
      <c r="F530" s="66"/>
      <c r="G530" s="66"/>
      <c r="H530" s="66"/>
      <c r="I530" s="683"/>
      <c r="J530" s="685"/>
      <c r="K530" s="685"/>
      <c r="L530" s="683"/>
      <c r="M530" s="683"/>
      <c r="N530" s="685"/>
      <c r="O530" s="685"/>
      <c r="P530" s="683"/>
      <c r="Q530" s="683"/>
      <c r="S530" s="683"/>
      <c r="T530" s="683"/>
      <c r="U530" s="683"/>
      <c r="V530" s="683"/>
      <c r="W530" s="683"/>
      <c r="X530" s="683"/>
      <c r="Y530" s="683"/>
      <c r="Z530" s="683"/>
    </row>
    <row r="531" spans="1:26" ht="15.75" hidden="1" customHeight="1">
      <c r="A531" s="683"/>
      <c r="B531" s="66"/>
      <c r="C531" s="707"/>
      <c r="D531" s="66"/>
      <c r="E531" s="66"/>
      <c r="F531" s="66"/>
      <c r="G531" s="66"/>
      <c r="H531" s="66"/>
      <c r="I531" s="683"/>
      <c r="J531" s="685"/>
      <c r="K531" s="685"/>
      <c r="L531" s="683"/>
      <c r="M531" s="683"/>
      <c r="N531" s="685"/>
      <c r="O531" s="685"/>
      <c r="P531" s="683"/>
      <c r="Q531" s="683"/>
      <c r="S531" s="683"/>
      <c r="T531" s="683"/>
      <c r="U531" s="683"/>
      <c r="V531" s="683"/>
      <c r="W531" s="683"/>
      <c r="X531" s="683"/>
      <c r="Y531" s="683"/>
      <c r="Z531" s="683"/>
    </row>
    <row r="532" spans="1:26" ht="15.75" hidden="1" customHeight="1">
      <c r="A532" s="683"/>
      <c r="B532" s="66"/>
      <c r="C532" s="707"/>
      <c r="D532" s="66"/>
      <c r="E532" s="66"/>
      <c r="F532" s="66"/>
      <c r="G532" s="66"/>
      <c r="H532" s="66"/>
      <c r="I532" s="683"/>
      <c r="J532" s="685"/>
      <c r="K532" s="685"/>
      <c r="L532" s="683"/>
      <c r="M532" s="683"/>
      <c r="N532" s="685"/>
      <c r="O532" s="685"/>
      <c r="P532" s="683"/>
      <c r="Q532" s="683"/>
      <c r="S532" s="683"/>
      <c r="T532" s="683"/>
      <c r="U532" s="683"/>
      <c r="V532" s="683"/>
      <c r="W532" s="683"/>
      <c r="X532" s="683"/>
      <c r="Y532" s="683"/>
      <c r="Z532" s="683"/>
    </row>
    <row r="533" spans="1:26" ht="15.75" hidden="1" customHeight="1">
      <c r="A533" s="683"/>
      <c r="B533" s="66"/>
      <c r="C533" s="707"/>
      <c r="D533" s="66"/>
      <c r="E533" s="66"/>
      <c r="F533" s="66"/>
      <c r="G533" s="66"/>
      <c r="H533" s="66"/>
      <c r="I533" s="683"/>
      <c r="J533" s="685"/>
      <c r="K533" s="685"/>
      <c r="L533" s="683"/>
      <c r="M533" s="683"/>
      <c r="N533" s="685"/>
      <c r="O533" s="685"/>
      <c r="P533" s="683"/>
      <c r="Q533" s="683"/>
      <c r="S533" s="683"/>
      <c r="T533" s="683"/>
      <c r="U533" s="683"/>
      <c r="V533" s="683"/>
      <c r="W533" s="683"/>
      <c r="X533" s="683"/>
      <c r="Y533" s="683"/>
      <c r="Z533" s="683"/>
    </row>
    <row r="534" spans="1:26" ht="15.75" hidden="1" customHeight="1">
      <c r="A534" s="683"/>
      <c r="B534" s="66"/>
      <c r="C534" s="707"/>
      <c r="D534" s="66"/>
      <c r="E534" s="66"/>
      <c r="F534" s="66"/>
      <c r="G534" s="66"/>
      <c r="H534" s="66"/>
      <c r="I534" s="683"/>
      <c r="J534" s="685"/>
      <c r="K534" s="685"/>
      <c r="L534" s="683"/>
      <c r="M534" s="683"/>
      <c r="N534" s="685"/>
      <c r="O534" s="685"/>
      <c r="P534" s="683"/>
      <c r="Q534" s="683"/>
      <c r="S534" s="683"/>
      <c r="T534" s="683"/>
      <c r="U534" s="683"/>
      <c r="V534" s="683"/>
      <c r="W534" s="683"/>
      <c r="X534" s="683"/>
      <c r="Y534" s="683"/>
      <c r="Z534" s="683"/>
    </row>
    <row r="535" spans="1:26" ht="15.75" hidden="1" customHeight="1">
      <c r="A535" s="683"/>
      <c r="B535" s="66"/>
      <c r="C535" s="707"/>
      <c r="D535" s="66"/>
      <c r="E535" s="66"/>
      <c r="F535" s="66"/>
      <c r="G535" s="66"/>
      <c r="H535" s="66"/>
      <c r="I535" s="683"/>
      <c r="J535" s="685"/>
      <c r="K535" s="685"/>
      <c r="L535" s="683"/>
      <c r="M535" s="683"/>
      <c r="N535" s="685"/>
      <c r="O535" s="685"/>
      <c r="P535" s="683"/>
      <c r="Q535" s="683"/>
      <c r="S535" s="683"/>
      <c r="T535" s="683"/>
      <c r="U535" s="683"/>
      <c r="V535" s="683"/>
      <c r="W535" s="683"/>
      <c r="X535" s="683"/>
      <c r="Y535" s="683"/>
      <c r="Z535" s="683"/>
    </row>
    <row r="536" spans="1:26" ht="15.75" hidden="1" customHeight="1">
      <c r="A536" s="683"/>
      <c r="B536" s="66"/>
      <c r="C536" s="707"/>
      <c r="D536" s="66"/>
      <c r="E536" s="66"/>
      <c r="F536" s="66"/>
      <c r="G536" s="66"/>
      <c r="H536" s="66"/>
      <c r="I536" s="683"/>
      <c r="J536" s="685"/>
      <c r="K536" s="685"/>
      <c r="L536" s="683"/>
      <c r="M536" s="683"/>
      <c r="N536" s="685"/>
      <c r="O536" s="685"/>
      <c r="P536" s="683"/>
      <c r="Q536" s="683"/>
      <c r="S536" s="683"/>
      <c r="T536" s="683"/>
      <c r="U536" s="683"/>
      <c r="V536" s="683"/>
      <c r="W536" s="683"/>
      <c r="X536" s="683"/>
      <c r="Y536" s="683"/>
      <c r="Z536" s="683"/>
    </row>
    <row r="537" spans="1:26" ht="15.75" hidden="1" customHeight="1">
      <c r="A537" s="683"/>
      <c r="B537" s="66"/>
      <c r="C537" s="707"/>
      <c r="D537" s="66"/>
      <c r="E537" s="66"/>
      <c r="F537" s="66"/>
      <c r="G537" s="66"/>
      <c r="H537" s="66"/>
      <c r="I537" s="683"/>
      <c r="J537" s="685"/>
      <c r="K537" s="685"/>
      <c r="L537" s="683"/>
      <c r="M537" s="683"/>
      <c r="N537" s="685"/>
      <c r="O537" s="685"/>
      <c r="P537" s="683"/>
      <c r="Q537" s="683"/>
      <c r="S537" s="683"/>
      <c r="T537" s="683"/>
      <c r="U537" s="683"/>
      <c r="V537" s="683"/>
      <c r="W537" s="683"/>
      <c r="X537" s="683"/>
      <c r="Y537" s="683"/>
      <c r="Z537" s="683"/>
    </row>
    <row r="538" spans="1:26" ht="15.75" hidden="1" customHeight="1">
      <c r="A538" s="683"/>
      <c r="B538" s="66"/>
      <c r="C538" s="707"/>
      <c r="D538" s="66"/>
      <c r="E538" s="66"/>
      <c r="F538" s="66"/>
      <c r="G538" s="66"/>
      <c r="H538" s="66"/>
      <c r="I538" s="683"/>
      <c r="J538" s="685"/>
      <c r="K538" s="685"/>
      <c r="L538" s="683"/>
      <c r="M538" s="683"/>
      <c r="N538" s="685"/>
      <c r="O538" s="685"/>
      <c r="P538" s="683"/>
      <c r="Q538" s="683"/>
      <c r="S538" s="683"/>
      <c r="T538" s="683"/>
      <c r="U538" s="683"/>
      <c r="V538" s="683"/>
      <c r="W538" s="683"/>
      <c r="X538" s="683"/>
      <c r="Y538" s="683"/>
      <c r="Z538" s="683"/>
    </row>
    <row r="539" spans="1:26" ht="15.75" hidden="1" customHeight="1">
      <c r="A539" s="683"/>
      <c r="B539" s="66"/>
      <c r="C539" s="707"/>
      <c r="D539" s="66"/>
      <c r="E539" s="66"/>
      <c r="F539" s="66"/>
      <c r="G539" s="66"/>
      <c r="H539" s="66"/>
      <c r="I539" s="683"/>
      <c r="J539" s="685"/>
      <c r="K539" s="685"/>
      <c r="L539" s="683"/>
      <c r="M539" s="683"/>
      <c r="N539" s="685"/>
      <c r="O539" s="685"/>
      <c r="P539" s="683"/>
      <c r="Q539" s="683"/>
      <c r="S539" s="683"/>
      <c r="T539" s="683"/>
      <c r="U539" s="683"/>
      <c r="V539" s="683"/>
      <c r="W539" s="683"/>
      <c r="X539" s="683"/>
      <c r="Y539" s="683"/>
      <c r="Z539" s="683"/>
    </row>
    <row r="540" spans="1:26" ht="15.75" hidden="1" customHeight="1">
      <c r="A540" s="683"/>
      <c r="B540" s="66"/>
      <c r="C540" s="707"/>
      <c r="D540" s="66"/>
      <c r="E540" s="66"/>
      <c r="F540" s="66"/>
      <c r="G540" s="66"/>
      <c r="H540" s="66"/>
      <c r="I540" s="683"/>
      <c r="J540" s="685"/>
      <c r="K540" s="685"/>
      <c r="L540" s="683"/>
      <c r="M540" s="683"/>
      <c r="N540" s="685"/>
      <c r="O540" s="685"/>
      <c r="P540" s="683"/>
      <c r="Q540" s="683"/>
      <c r="S540" s="683"/>
      <c r="T540" s="683"/>
      <c r="U540" s="683"/>
      <c r="V540" s="683"/>
      <c r="W540" s="683"/>
      <c r="X540" s="683"/>
      <c r="Y540" s="683"/>
      <c r="Z540" s="683"/>
    </row>
    <row r="541" spans="1:26" ht="15.75" hidden="1" customHeight="1">
      <c r="A541" s="683"/>
      <c r="B541" s="66"/>
      <c r="C541" s="707"/>
      <c r="D541" s="66"/>
      <c r="E541" s="66"/>
      <c r="F541" s="66"/>
      <c r="G541" s="66"/>
      <c r="H541" s="66"/>
      <c r="I541" s="683"/>
      <c r="J541" s="685"/>
      <c r="K541" s="685"/>
      <c r="L541" s="683"/>
      <c r="M541" s="683"/>
      <c r="N541" s="685"/>
      <c r="O541" s="685"/>
      <c r="P541" s="683"/>
      <c r="Q541" s="683"/>
      <c r="S541" s="683"/>
      <c r="T541" s="683"/>
      <c r="U541" s="683"/>
      <c r="V541" s="683"/>
      <c r="W541" s="683"/>
      <c r="X541" s="683"/>
      <c r="Y541" s="683"/>
      <c r="Z541" s="683"/>
    </row>
    <row r="542" spans="1:26" ht="15.75" hidden="1" customHeight="1">
      <c r="A542" s="683"/>
      <c r="B542" s="66"/>
      <c r="C542" s="707"/>
      <c r="D542" s="66"/>
      <c r="E542" s="66"/>
      <c r="F542" s="66"/>
      <c r="G542" s="66"/>
      <c r="H542" s="66"/>
      <c r="I542" s="683"/>
      <c r="J542" s="685"/>
      <c r="K542" s="685"/>
      <c r="L542" s="683"/>
      <c r="M542" s="683"/>
      <c r="N542" s="685"/>
      <c r="O542" s="685"/>
      <c r="P542" s="683"/>
      <c r="Q542" s="683"/>
      <c r="S542" s="683"/>
      <c r="T542" s="683"/>
      <c r="U542" s="683"/>
      <c r="V542" s="683"/>
      <c r="W542" s="683"/>
      <c r="X542" s="683"/>
      <c r="Y542" s="683"/>
      <c r="Z542" s="683"/>
    </row>
    <row r="543" spans="1:26" ht="15.75" hidden="1" customHeight="1">
      <c r="A543" s="683"/>
      <c r="B543" s="66"/>
      <c r="C543" s="707"/>
      <c r="D543" s="66"/>
      <c r="E543" s="66"/>
      <c r="F543" s="66"/>
      <c r="G543" s="66"/>
      <c r="H543" s="66"/>
      <c r="I543" s="683"/>
      <c r="J543" s="685"/>
      <c r="K543" s="685"/>
      <c r="L543" s="683"/>
      <c r="M543" s="683"/>
      <c r="N543" s="685"/>
      <c r="O543" s="685"/>
      <c r="P543" s="683"/>
      <c r="Q543" s="683"/>
      <c r="S543" s="683"/>
      <c r="T543" s="683"/>
      <c r="U543" s="683"/>
      <c r="V543" s="683"/>
      <c r="W543" s="683"/>
      <c r="X543" s="683"/>
      <c r="Y543" s="683"/>
      <c r="Z543" s="683"/>
    </row>
    <row r="544" spans="1:26" ht="15.75" hidden="1" customHeight="1">
      <c r="A544" s="683"/>
      <c r="B544" s="66"/>
      <c r="C544" s="707"/>
      <c r="D544" s="66"/>
      <c r="E544" s="66"/>
      <c r="F544" s="66"/>
      <c r="G544" s="66"/>
      <c r="H544" s="66"/>
      <c r="I544" s="683"/>
      <c r="J544" s="685"/>
      <c r="K544" s="685"/>
      <c r="L544" s="683"/>
      <c r="M544" s="683"/>
      <c r="N544" s="685"/>
      <c r="O544" s="685"/>
      <c r="P544" s="683"/>
      <c r="Q544" s="683"/>
      <c r="S544" s="683"/>
      <c r="T544" s="683"/>
      <c r="U544" s="683"/>
      <c r="V544" s="683"/>
      <c r="W544" s="683"/>
      <c r="X544" s="683"/>
      <c r="Y544" s="683"/>
      <c r="Z544" s="683"/>
    </row>
    <row r="545" spans="1:26" ht="15.75" hidden="1" customHeight="1">
      <c r="A545" s="683"/>
      <c r="B545" s="66"/>
      <c r="C545" s="707"/>
      <c r="D545" s="66"/>
      <c r="E545" s="66"/>
      <c r="F545" s="66"/>
      <c r="G545" s="66"/>
      <c r="H545" s="66"/>
      <c r="I545" s="683"/>
      <c r="J545" s="685"/>
      <c r="K545" s="685"/>
      <c r="L545" s="683"/>
      <c r="M545" s="683"/>
      <c r="N545" s="685"/>
      <c r="O545" s="685"/>
      <c r="P545" s="683"/>
      <c r="Q545" s="683"/>
      <c r="S545" s="683"/>
      <c r="T545" s="683"/>
      <c r="U545" s="683"/>
      <c r="V545" s="683"/>
      <c r="W545" s="683"/>
      <c r="X545" s="683"/>
      <c r="Y545" s="683"/>
      <c r="Z545" s="683"/>
    </row>
    <row r="546" spans="1:26" ht="15.75" hidden="1" customHeight="1">
      <c r="A546" s="683"/>
      <c r="B546" s="66"/>
      <c r="C546" s="707"/>
      <c r="D546" s="66"/>
      <c r="E546" s="66"/>
      <c r="F546" s="66"/>
      <c r="G546" s="66"/>
      <c r="H546" s="66"/>
      <c r="I546" s="683"/>
      <c r="J546" s="685"/>
      <c r="K546" s="685"/>
      <c r="L546" s="683"/>
      <c r="M546" s="683"/>
      <c r="N546" s="685"/>
      <c r="O546" s="685"/>
      <c r="P546" s="683"/>
      <c r="Q546" s="683"/>
      <c r="S546" s="683"/>
      <c r="T546" s="683"/>
      <c r="U546" s="683"/>
      <c r="V546" s="683"/>
      <c r="W546" s="683"/>
      <c r="X546" s="683"/>
      <c r="Y546" s="683"/>
      <c r="Z546" s="683"/>
    </row>
    <row r="547" spans="1:26" ht="15.75" hidden="1" customHeight="1">
      <c r="A547" s="683"/>
      <c r="B547" s="66"/>
      <c r="C547" s="707"/>
      <c r="D547" s="66"/>
      <c r="E547" s="66"/>
      <c r="F547" s="66"/>
      <c r="G547" s="66"/>
      <c r="H547" s="66"/>
      <c r="I547" s="683"/>
      <c r="J547" s="685"/>
      <c r="K547" s="685"/>
      <c r="L547" s="683"/>
      <c r="M547" s="683"/>
      <c r="N547" s="685"/>
      <c r="O547" s="685"/>
      <c r="P547" s="683"/>
      <c r="Q547" s="683"/>
      <c r="S547" s="683"/>
      <c r="T547" s="683"/>
      <c r="U547" s="683"/>
      <c r="V547" s="683"/>
      <c r="W547" s="683"/>
      <c r="X547" s="683"/>
      <c r="Y547" s="683"/>
      <c r="Z547" s="683"/>
    </row>
    <row r="548" spans="1:26" ht="15.75" hidden="1" customHeight="1">
      <c r="A548" s="683"/>
      <c r="B548" s="66"/>
      <c r="C548" s="707"/>
      <c r="D548" s="66"/>
      <c r="E548" s="66"/>
      <c r="F548" s="66"/>
      <c r="G548" s="66"/>
      <c r="H548" s="66"/>
      <c r="I548" s="683"/>
      <c r="J548" s="685"/>
      <c r="K548" s="685"/>
      <c r="L548" s="683"/>
      <c r="M548" s="683"/>
      <c r="N548" s="685"/>
      <c r="O548" s="685"/>
      <c r="P548" s="683"/>
      <c r="Q548" s="683"/>
      <c r="S548" s="683"/>
      <c r="T548" s="683"/>
      <c r="U548" s="683"/>
      <c r="V548" s="683"/>
      <c r="W548" s="683"/>
      <c r="X548" s="683"/>
      <c r="Y548" s="683"/>
      <c r="Z548" s="683"/>
    </row>
    <row r="549" spans="1:26" ht="15.75" hidden="1" customHeight="1">
      <c r="A549" s="683"/>
      <c r="B549" s="66"/>
      <c r="C549" s="707"/>
      <c r="D549" s="66"/>
      <c r="E549" s="66"/>
      <c r="F549" s="66"/>
      <c r="G549" s="66"/>
      <c r="H549" s="66"/>
      <c r="I549" s="683"/>
      <c r="J549" s="685"/>
      <c r="K549" s="685"/>
      <c r="L549" s="683"/>
      <c r="M549" s="683"/>
      <c r="N549" s="685"/>
      <c r="O549" s="685"/>
      <c r="P549" s="683"/>
      <c r="Q549" s="683"/>
      <c r="S549" s="683"/>
      <c r="T549" s="683"/>
      <c r="U549" s="683"/>
      <c r="V549" s="683"/>
      <c r="W549" s="683"/>
      <c r="X549" s="683"/>
      <c r="Y549" s="683"/>
      <c r="Z549" s="683"/>
    </row>
    <row r="550" spans="1:26" ht="15.75" hidden="1" customHeight="1">
      <c r="A550" s="683"/>
      <c r="B550" s="66"/>
      <c r="C550" s="707"/>
      <c r="D550" s="66"/>
      <c r="E550" s="66"/>
      <c r="F550" s="66"/>
      <c r="G550" s="66"/>
      <c r="H550" s="66"/>
      <c r="I550" s="683"/>
      <c r="J550" s="685"/>
      <c r="K550" s="685"/>
      <c r="L550" s="683"/>
      <c r="M550" s="683"/>
      <c r="N550" s="685"/>
      <c r="O550" s="685"/>
      <c r="P550" s="683"/>
      <c r="Q550" s="683"/>
      <c r="S550" s="683"/>
      <c r="T550" s="683"/>
      <c r="U550" s="683"/>
      <c r="V550" s="683"/>
      <c r="W550" s="683"/>
      <c r="X550" s="683"/>
      <c r="Y550" s="683"/>
      <c r="Z550" s="683"/>
    </row>
    <row r="551" spans="1:26" ht="15.75" hidden="1" customHeight="1">
      <c r="A551" s="683"/>
      <c r="B551" s="66"/>
      <c r="C551" s="707"/>
      <c r="D551" s="66"/>
      <c r="E551" s="66"/>
      <c r="F551" s="66"/>
      <c r="G551" s="66"/>
      <c r="H551" s="66"/>
      <c r="I551" s="683"/>
      <c r="J551" s="685"/>
      <c r="K551" s="685"/>
      <c r="L551" s="683"/>
      <c r="M551" s="683"/>
      <c r="N551" s="685"/>
      <c r="O551" s="685"/>
      <c r="P551" s="683"/>
      <c r="Q551" s="683"/>
      <c r="S551" s="683"/>
      <c r="T551" s="683"/>
      <c r="U551" s="683"/>
      <c r="V551" s="683"/>
      <c r="W551" s="683"/>
      <c r="X551" s="683"/>
      <c r="Y551" s="683"/>
      <c r="Z551" s="683"/>
    </row>
    <row r="552" spans="1:26" ht="15.75" hidden="1" customHeight="1">
      <c r="A552" s="683"/>
      <c r="B552" s="66"/>
      <c r="C552" s="707"/>
      <c r="D552" s="66"/>
      <c r="E552" s="66"/>
      <c r="F552" s="66"/>
      <c r="G552" s="66"/>
      <c r="H552" s="66"/>
      <c r="I552" s="683"/>
      <c r="J552" s="685"/>
      <c r="K552" s="685"/>
      <c r="L552" s="683"/>
      <c r="M552" s="683"/>
      <c r="N552" s="685"/>
      <c r="O552" s="685"/>
      <c r="P552" s="683"/>
      <c r="Q552" s="683"/>
      <c r="S552" s="683"/>
      <c r="T552" s="683"/>
      <c r="U552" s="683"/>
      <c r="V552" s="683"/>
      <c r="W552" s="683"/>
      <c r="X552" s="683"/>
      <c r="Y552" s="683"/>
      <c r="Z552" s="683"/>
    </row>
    <row r="553" spans="1:26" ht="15.75" hidden="1" customHeight="1">
      <c r="A553" s="683"/>
      <c r="B553" s="66"/>
      <c r="C553" s="707"/>
      <c r="D553" s="66"/>
      <c r="E553" s="66"/>
      <c r="F553" s="66"/>
      <c r="G553" s="66"/>
      <c r="H553" s="66"/>
      <c r="I553" s="683"/>
      <c r="J553" s="685"/>
      <c r="K553" s="685"/>
      <c r="L553" s="683"/>
      <c r="M553" s="683"/>
      <c r="N553" s="685"/>
      <c r="O553" s="685"/>
      <c r="P553" s="683"/>
      <c r="Q553" s="683"/>
      <c r="S553" s="683"/>
      <c r="T553" s="683"/>
      <c r="U553" s="683"/>
      <c r="V553" s="683"/>
      <c r="W553" s="683"/>
      <c r="X553" s="683"/>
      <c r="Y553" s="683"/>
      <c r="Z553" s="683"/>
    </row>
    <row r="554" spans="1:26" ht="15.75" hidden="1" customHeight="1">
      <c r="A554" s="683"/>
      <c r="B554" s="66"/>
      <c r="C554" s="707"/>
      <c r="D554" s="66"/>
      <c r="E554" s="66"/>
      <c r="F554" s="66"/>
      <c r="G554" s="66"/>
      <c r="H554" s="66"/>
      <c r="I554" s="683"/>
      <c r="J554" s="685"/>
      <c r="K554" s="685"/>
      <c r="L554" s="683"/>
      <c r="M554" s="683"/>
      <c r="N554" s="685"/>
      <c r="O554" s="685"/>
      <c r="P554" s="683"/>
      <c r="Q554" s="683"/>
      <c r="S554" s="683"/>
      <c r="T554" s="683"/>
      <c r="U554" s="683"/>
      <c r="V554" s="683"/>
      <c r="W554" s="683"/>
      <c r="X554" s="683"/>
      <c r="Y554" s="683"/>
      <c r="Z554" s="683"/>
    </row>
    <row r="555" spans="1:26" ht="15.75" hidden="1" customHeight="1">
      <c r="A555" s="683"/>
      <c r="B555" s="66"/>
      <c r="C555" s="707"/>
      <c r="D555" s="66"/>
      <c r="E555" s="66"/>
      <c r="F555" s="66"/>
      <c r="G555" s="66"/>
      <c r="H555" s="66"/>
      <c r="I555" s="683"/>
      <c r="J555" s="685"/>
      <c r="K555" s="685"/>
      <c r="L555" s="683"/>
      <c r="M555" s="683"/>
      <c r="N555" s="685"/>
      <c r="O555" s="685"/>
      <c r="P555" s="683"/>
      <c r="Q555" s="683"/>
      <c r="S555" s="683"/>
      <c r="T555" s="683"/>
      <c r="U555" s="683"/>
      <c r="V555" s="683"/>
      <c r="W555" s="683"/>
      <c r="X555" s="683"/>
      <c r="Y555" s="683"/>
      <c r="Z555" s="683"/>
    </row>
    <row r="556" spans="1:26" ht="15.75" hidden="1" customHeight="1">
      <c r="A556" s="683"/>
      <c r="B556" s="66"/>
      <c r="C556" s="707"/>
      <c r="D556" s="66"/>
      <c r="E556" s="66"/>
      <c r="F556" s="66"/>
      <c r="G556" s="66"/>
      <c r="H556" s="66"/>
      <c r="I556" s="683"/>
      <c r="J556" s="685"/>
      <c r="K556" s="685"/>
      <c r="L556" s="683"/>
      <c r="M556" s="683"/>
      <c r="N556" s="685"/>
      <c r="O556" s="685"/>
      <c r="P556" s="683"/>
      <c r="Q556" s="683"/>
      <c r="S556" s="683"/>
      <c r="T556" s="683"/>
      <c r="U556" s="683"/>
      <c r="V556" s="683"/>
      <c r="W556" s="683"/>
      <c r="X556" s="683"/>
      <c r="Y556" s="683"/>
      <c r="Z556" s="683"/>
    </row>
    <row r="557" spans="1:26" ht="15.75" hidden="1" customHeight="1">
      <c r="A557" s="683"/>
      <c r="B557" s="66"/>
      <c r="C557" s="707"/>
      <c r="D557" s="66"/>
      <c r="E557" s="66"/>
      <c r="F557" s="66"/>
      <c r="G557" s="66"/>
      <c r="H557" s="66"/>
      <c r="I557" s="683"/>
      <c r="J557" s="685"/>
      <c r="K557" s="685"/>
      <c r="L557" s="683"/>
      <c r="M557" s="683"/>
      <c r="N557" s="685"/>
      <c r="O557" s="685"/>
      <c r="P557" s="683"/>
      <c r="Q557" s="683"/>
      <c r="S557" s="683"/>
      <c r="T557" s="683"/>
      <c r="U557" s="683"/>
      <c r="V557" s="683"/>
      <c r="W557" s="683"/>
      <c r="X557" s="683"/>
      <c r="Y557" s="683"/>
      <c r="Z557" s="683"/>
    </row>
    <row r="558" spans="1:26" ht="15.75" hidden="1" customHeight="1">
      <c r="A558" s="683"/>
      <c r="B558" s="66"/>
      <c r="C558" s="707"/>
      <c r="D558" s="66"/>
      <c r="E558" s="66"/>
      <c r="F558" s="66"/>
      <c r="G558" s="66"/>
      <c r="H558" s="66"/>
      <c r="I558" s="683"/>
      <c r="J558" s="685"/>
      <c r="K558" s="685"/>
      <c r="L558" s="683"/>
      <c r="M558" s="683"/>
      <c r="N558" s="685"/>
      <c r="O558" s="685"/>
      <c r="P558" s="683"/>
      <c r="Q558" s="683"/>
      <c r="S558" s="683"/>
      <c r="T558" s="683"/>
      <c r="U558" s="683"/>
      <c r="V558" s="683"/>
      <c r="W558" s="683"/>
      <c r="X558" s="683"/>
      <c r="Y558" s="683"/>
      <c r="Z558" s="683"/>
    </row>
    <row r="559" spans="1:26" ht="15.75" hidden="1" customHeight="1">
      <c r="A559" s="683"/>
      <c r="B559" s="66"/>
      <c r="C559" s="707"/>
      <c r="D559" s="66"/>
      <c r="E559" s="66"/>
      <c r="F559" s="66"/>
      <c r="G559" s="66"/>
      <c r="H559" s="66"/>
      <c r="I559" s="683"/>
      <c r="J559" s="685"/>
      <c r="K559" s="685"/>
      <c r="L559" s="683"/>
      <c r="M559" s="683"/>
      <c r="N559" s="685"/>
      <c r="O559" s="685"/>
      <c r="P559" s="683"/>
      <c r="Q559" s="683"/>
      <c r="S559" s="683"/>
      <c r="T559" s="683"/>
      <c r="U559" s="683"/>
      <c r="V559" s="683"/>
      <c r="W559" s="683"/>
      <c r="X559" s="683"/>
      <c r="Y559" s="683"/>
      <c r="Z559" s="683"/>
    </row>
    <row r="560" spans="1:26" ht="15.75" hidden="1" customHeight="1">
      <c r="A560" s="683"/>
      <c r="B560" s="66"/>
      <c r="C560" s="707"/>
      <c r="D560" s="66"/>
      <c r="E560" s="66"/>
      <c r="F560" s="66"/>
      <c r="G560" s="66"/>
      <c r="H560" s="66"/>
      <c r="I560" s="683"/>
      <c r="J560" s="685"/>
      <c r="K560" s="685"/>
      <c r="L560" s="683"/>
      <c r="M560" s="683"/>
      <c r="N560" s="685"/>
      <c r="O560" s="685"/>
      <c r="P560" s="683"/>
      <c r="Q560" s="683"/>
      <c r="S560" s="683"/>
      <c r="T560" s="683"/>
      <c r="U560" s="683"/>
      <c r="V560" s="683"/>
      <c r="W560" s="683"/>
      <c r="X560" s="683"/>
      <c r="Y560" s="683"/>
      <c r="Z560" s="683"/>
    </row>
    <row r="561" spans="1:26" ht="15.75" hidden="1" customHeight="1">
      <c r="A561" s="683"/>
      <c r="B561" s="66"/>
      <c r="C561" s="707"/>
      <c r="D561" s="66"/>
      <c r="E561" s="66"/>
      <c r="F561" s="66"/>
      <c r="G561" s="66"/>
      <c r="H561" s="66"/>
      <c r="I561" s="683"/>
      <c r="J561" s="685"/>
      <c r="K561" s="685"/>
      <c r="L561" s="683"/>
      <c r="M561" s="683"/>
      <c r="N561" s="685"/>
      <c r="O561" s="685"/>
      <c r="P561" s="683"/>
      <c r="Q561" s="683"/>
      <c r="S561" s="683"/>
      <c r="T561" s="683"/>
      <c r="U561" s="683"/>
      <c r="V561" s="683"/>
      <c r="W561" s="683"/>
      <c r="X561" s="683"/>
      <c r="Y561" s="683"/>
      <c r="Z561" s="683"/>
    </row>
    <row r="562" spans="1:26" ht="15.75" hidden="1" customHeight="1">
      <c r="A562" s="683"/>
      <c r="B562" s="66"/>
      <c r="C562" s="707"/>
      <c r="D562" s="66"/>
      <c r="E562" s="66"/>
      <c r="F562" s="66"/>
      <c r="G562" s="66"/>
      <c r="H562" s="66"/>
      <c r="I562" s="683"/>
      <c r="J562" s="685"/>
      <c r="K562" s="685"/>
      <c r="L562" s="683"/>
      <c r="M562" s="683"/>
      <c r="N562" s="685"/>
      <c r="O562" s="685"/>
      <c r="P562" s="683"/>
      <c r="Q562" s="683"/>
      <c r="S562" s="683"/>
      <c r="T562" s="683"/>
      <c r="U562" s="683"/>
      <c r="V562" s="683"/>
      <c r="W562" s="683"/>
      <c r="X562" s="683"/>
      <c r="Y562" s="683"/>
      <c r="Z562" s="683"/>
    </row>
    <row r="563" spans="1:26" ht="15.75" hidden="1" customHeight="1">
      <c r="A563" s="683"/>
      <c r="B563" s="66"/>
      <c r="C563" s="707"/>
      <c r="D563" s="66"/>
      <c r="E563" s="66"/>
      <c r="F563" s="66"/>
      <c r="G563" s="66"/>
      <c r="H563" s="66"/>
      <c r="I563" s="683"/>
      <c r="J563" s="685"/>
      <c r="K563" s="685"/>
      <c r="L563" s="683"/>
      <c r="M563" s="683"/>
      <c r="N563" s="685"/>
      <c r="O563" s="685"/>
      <c r="P563" s="683"/>
      <c r="Q563" s="683"/>
      <c r="S563" s="683"/>
      <c r="T563" s="683"/>
      <c r="U563" s="683"/>
      <c r="V563" s="683"/>
      <c r="W563" s="683"/>
      <c r="X563" s="683"/>
      <c r="Y563" s="683"/>
      <c r="Z563" s="683"/>
    </row>
    <row r="564" spans="1:26" ht="15.75" hidden="1" customHeight="1">
      <c r="A564" s="683"/>
      <c r="B564" s="66"/>
      <c r="C564" s="707"/>
      <c r="D564" s="66"/>
      <c r="E564" s="66"/>
      <c r="F564" s="66"/>
      <c r="G564" s="66"/>
      <c r="H564" s="66"/>
      <c r="I564" s="683"/>
      <c r="J564" s="685"/>
      <c r="K564" s="685"/>
      <c r="L564" s="683"/>
      <c r="M564" s="683"/>
      <c r="N564" s="685"/>
      <c r="O564" s="685"/>
      <c r="P564" s="683"/>
      <c r="Q564" s="683"/>
      <c r="S564" s="683"/>
      <c r="T564" s="683"/>
      <c r="U564" s="683"/>
      <c r="V564" s="683"/>
      <c r="W564" s="683"/>
      <c r="X564" s="683"/>
      <c r="Y564" s="683"/>
      <c r="Z564" s="683"/>
    </row>
    <row r="565" spans="1:26" ht="15.75" hidden="1" customHeight="1">
      <c r="A565" s="683"/>
      <c r="B565" s="66"/>
      <c r="C565" s="707"/>
      <c r="D565" s="66"/>
      <c r="E565" s="66"/>
      <c r="F565" s="66"/>
      <c r="G565" s="66"/>
      <c r="H565" s="66"/>
      <c r="I565" s="683"/>
      <c r="J565" s="685"/>
      <c r="K565" s="685"/>
      <c r="L565" s="683"/>
      <c r="M565" s="683"/>
      <c r="N565" s="685"/>
      <c r="O565" s="685"/>
      <c r="P565" s="683"/>
      <c r="Q565" s="683"/>
      <c r="S565" s="683"/>
      <c r="T565" s="683"/>
      <c r="U565" s="683"/>
      <c r="V565" s="683"/>
      <c r="W565" s="683"/>
      <c r="X565" s="683"/>
      <c r="Y565" s="683"/>
      <c r="Z565" s="683"/>
    </row>
    <row r="566" spans="1:26" ht="15.75" hidden="1" customHeight="1">
      <c r="A566" s="683"/>
      <c r="B566" s="66"/>
      <c r="C566" s="707"/>
      <c r="D566" s="66"/>
      <c r="E566" s="66"/>
      <c r="F566" s="66"/>
      <c r="G566" s="66"/>
      <c r="H566" s="66"/>
      <c r="I566" s="683"/>
      <c r="J566" s="685"/>
      <c r="K566" s="685"/>
      <c r="L566" s="683"/>
      <c r="M566" s="683"/>
      <c r="N566" s="685"/>
      <c r="O566" s="685"/>
      <c r="P566" s="683"/>
      <c r="Q566" s="683"/>
      <c r="S566" s="683"/>
      <c r="T566" s="683"/>
      <c r="U566" s="683"/>
      <c r="V566" s="683"/>
      <c r="W566" s="683"/>
      <c r="X566" s="683"/>
      <c r="Y566" s="683"/>
      <c r="Z566" s="683"/>
    </row>
    <row r="567" spans="1:26" ht="15.75" hidden="1" customHeight="1">
      <c r="A567" s="683"/>
      <c r="B567" s="66"/>
      <c r="C567" s="707"/>
      <c r="D567" s="66"/>
      <c r="E567" s="66"/>
      <c r="F567" s="66"/>
      <c r="G567" s="66"/>
      <c r="H567" s="66"/>
      <c r="I567" s="683"/>
      <c r="J567" s="685"/>
      <c r="K567" s="685"/>
      <c r="L567" s="683"/>
      <c r="M567" s="683"/>
      <c r="N567" s="685"/>
      <c r="O567" s="685"/>
      <c r="P567" s="683"/>
      <c r="Q567" s="683"/>
      <c r="S567" s="683"/>
      <c r="T567" s="683"/>
      <c r="U567" s="683"/>
      <c r="V567" s="683"/>
      <c r="W567" s="683"/>
      <c r="X567" s="683"/>
      <c r="Y567" s="683"/>
      <c r="Z567" s="683"/>
    </row>
    <row r="568" spans="1:26" ht="15.75" hidden="1" customHeight="1">
      <c r="A568" s="683"/>
      <c r="B568" s="66"/>
      <c r="C568" s="707"/>
      <c r="D568" s="66"/>
      <c r="E568" s="66"/>
      <c r="F568" s="66"/>
      <c r="G568" s="66"/>
      <c r="H568" s="66"/>
      <c r="I568" s="683"/>
      <c r="J568" s="685"/>
      <c r="K568" s="685"/>
      <c r="L568" s="683"/>
      <c r="M568" s="683"/>
      <c r="N568" s="685"/>
      <c r="O568" s="685"/>
      <c r="P568" s="683"/>
      <c r="Q568" s="683"/>
      <c r="S568" s="683"/>
      <c r="T568" s="683"/>
      <c r="U568" s="683"/>
      <c r="V568" s="683"/>
      <c r="W568" s="683"/>
      <c r="X568" s="683"/>
      <c r="Y568" s="683"/>
      <c r="Z568" s="683"/>
    </row>
    <row r="569" spans="1:26" ht="15.75" hidden="1" customHeight="1">
      <c r="A569" s="683"/>
      <c r="B569" s="66"/>
      <c r="C569" s="707"/>
      <c r="D569" s="66"/>
      <c r="E569" s="66"/>
      <c r="F569" s="66"/>
      <c r="G569" s="66"/>
      <c r="H569" s="66"/>
      <c r="I569" s="683"/>
      <c r="J569" s="685"/>
      <c r="K569" s="685"/>
      <c r="L569" s="683"/>
      <c r="M569" s="683"/>
      <c r="N569" s="685"/>
      <c r="O569" s="685"/>
      <c r="P569" s="683"/>
      <c r="Q569" s="683"/>
      <c r="S569" s="683"/>
      <c r="T569" s="683"/>
      <c r="U569" s="683"/>
      <c r="V569" s="683"/>
      <c r="W569" s="683"/>
      <c r="X569" s="683"/>
      <c r="Y569" s="683"/>
      <c r="Z569" s="683"/>
    </row>
    <row r="570" spans="1:26" ht="15.75" hidden="1" customHeight="1">
      <c r="A570" s="683"/>
      <c r="B570" s="66"/>
      <c r="C570" s="707"/>
      <c r="D570" s="66"/>
      <c r="E570" s="66"/>
      <c r="F570" s="66"/>
      <c r="G570" s="66"/>
      <c r="H570" s="66"/>
      <c r="I570" s="683"/>
      <c r="J570" s="685"/>
      <c r="K570" s="685"/>
      <c r="L570" s="683"/>
      <c r="M570" s="683"/>
      <c r="N570" s="685"/>
      <c r="O570" s="685"/>
      <c r="P570" s="683"/>
      <c r="Q570" s="683"/>
      <c r="S570" s="683"/>
      <c r="T570" s="683"/>
      <c r="U570" s="683"/>
      <c r="V570" s="683"/>
      <c r="W570" s="683"/>
      <c r="X570" s="683"/>
      <c r="Y570" s="683"/>
      <c r="Z570" s="683"/>
    </row>
    <row r="571" spans="1:26" ht="15.75" hidden="1" customHeight="1">
      <c r="A571" s="683"/>
      <c r="B571" s="66"/>
      <c r="C571" s="707"/>
      <c r="D571" s="66"/>
      <c r="E571" s="66"/>
      <c r="F571" s="66"/>
      <c r="G571" s="66"/>
      <c r="H571" s="66"/>
      <c r="I571" s="683"/>
      <c r="J571" s="685"/>
      <c r="K571" s="685"/>
      <c r="L571" s="683"/>
      <c r="M571" s="683"/>
      <c r="N571" s="685"/>
      <c r="O571" s="685"/>
      <c r="P571" s="683"/>
      <c r="Q571" s="683"/>
      <c r="S571" s="683"/>
      <c r="T571" s="683"/>
      <c r="U571" s="683"/>
      <c r="V571" s="683"/>
      <c r="W571" s="683"/>
      <c r="X571" s="683"/>
      <c r="Y571" s="683"/>
      <c r="Z571" s="683"/>
    </row>
    <row r="572" spans="1:26" ht="15.75" hidden="1" customHeight="1">
      <c r="A572" s="683"/>
      <c r="B572" s="66"/>
      <c r="C572" s="707"/>
      <c r="D572" s="66"/>
      <c r="E572" s="66"/>
      <c r="F572" s="66"/>
      <c r="G572" s="66"/>
      <c r="H572" s="66"/>
      <c r="I572" s="683"/>
      <c r="J572" s="685"/>
      <c r="K572" s="685"/>
      <c r="L572" s="683"/>
      <c r="M572" s="683"/>
      <c r="N572" s="685"/>
      <c r="O572" s="685"/>
      <c r="P572" s="683"/>
      <c r="Q572" s="683"/>
      <c r="S572" s="683"/>
      <c r="T572" s="683"/>
      <c r="U572" s="683"/>
      <c r="V572" s="683"/>
      <c r="W572" s="683"/>
      <c r="X572" s="683"/>
      <c r="Y572" s="683"/>
      <c r="Z572" s="683"/>
    </row>
    <row r="573" spans="1:26" ht="15.75" hidden="1" customHeight="1">
      <c r="A573" s="683"/>
      <c r="B573" s="66"/>
      <c r="C573" s="707"/>
      <c r="D573" s="66"/>
      <c r="E573" s="66"/>
      <c r="F573" s="66"/>
      <c r="G573" s="66"/>
      <c r="H573" s="66"/>
      <c r="I573" s="683"/>
      <c r="J573" s="685"/>
      <c r="K573" s="685"/>
      <c r="L573" s="683"/>
      <c r="M573" s="683"/>
      <c r="N573" s="685"/>
      <c r="O573" s="685"/>
      <c r="P573" s="683"/>
      <c r="Q573" s="683"/>
      <c r="S573" s="683"/>
      <c r="T573" s="683"/>
      <c r="U573" s="683"/>
      <c r="V573" s="683"/>
      <c r="W573" s="683"/>
      <c r="X573" s="683"/>
      <c r="Y573" s="683"/>
      <c r="Z573" s="683"/>
    </row>
    <row r="574" spans="1:26" ht="15.75" hidden="1" customHeight="1">
      <c r="A574" s="683"/>
      <c r="B574" s="66"/>
      <c r="C574" s="707"/>
      <c r="D574" s="66"/>
      <c r="E574" s="66"/>
      <c r="F574" s="66"/>
      <c r="G574" s="66"/>
      <c r="H574" s="66"/>
      <c r="I574" s="683"/>
      <c r="J574" s="685"/>
      <c r="K574" s="685"/>
      <c r="L574" s="683"/>
      <c r="M574" s="683"/>
      <c r="N574" s="685"/>
      <c r="O574" s="685"/>
      <c r="P574" s="683"/>
      <c r="Q574" s="683"/>
      <c r="S574" s="683"/>
      <c r="T574" s="683"/>
      <c r="U574" s="683"/>
      <c r="V574" s="683"/>
      <c r="W574" s="683"/>
      <c r="X574" s="683"/>
      <c r="Y574" s="683"/>
      <c r="Z574" s="683"/>
    </row>
    <row r="575" spans="1:26" ht="15.75" hidden="1" customHeight="1">
      <c r="A575" s="683"/>
      <c r="B575" s="66"/>
      <c r="C575" s="707"/>
      <c r="D575" s="66"/>
      <c r="E575" s="66"/>
      <c r="F575" s="66"/>
      <c r="G575" s="66"/>
      <c r="H575" s="66"/>
      <c r="I575" s="683"/>
      <c r="J575" s="685"/>
      <c r="K575" s="685"/>
      <c r="L575" s="683"/>
      <c r="M575" s="683"/>
      <c r="N575" s="685"/>
      <c r="O575" s="685"/>
      <c r="P575" s="683"/>
      <c r="Q575" s="683"/>
      <c r="S575" s="683"/>
      <c r="T575" s="683"/>
      <c r="U575" s="683"/>
      <c r="V575" s="683"/>
      <c r="W575" s="683"/>
      <c r="X575" s="683"/>
      <c r="Y575" s="683"/>
      <c r="Z575" s="683"/>
    </row>
    <row r="576" spans="1:26" ht="15.75" hidden="1" customHeight="1">
      <c r="A576" s="683"/>
      <c r="B576" s="66"/>
      <c r="C576" s="707"/>
      <c r="D576" s="66"/>
      <c r="E576" s="66"/>
      <c r="F576" s="66"/>
      <c r="G576" s="66"/>
      <c r="H576" s="66"/>
      <c r="I576" s="683"/>
      <c r="J576" s="685"/>
      <c r="K576" s="685"/>
      <c r="L576" s="683"/>
      <c r="M576" s="683"/>
      <c r="N576" s="685"/>
      <c r="O576" s="685"/>
      <c r="P576" s="683"/>
      <c r="Q576" s="683"/>
      <c r="S576" s="683"/>
      <c r="T576" s="683"/>
      <c r="U576" s="683"/>
      <c r="V576" s="683"/>
      <c r="W576" s="683"/>
      <c r="X576" s="683"/>
      <c r="Y576" s="683"/>
      <c r="Z576" s="683"/>
    </row>
    <row r="577" spans="1:26" ht="15.75" hidden="1" customHeight="1">
      <c r="A577" s="683"/>
      <c r="B577" s="66"/>
      <c r="C577" s="707"/>
      <c r="D577" s="66"/>
      <c r="E577" s="66"/>
      <c r="F577" s="66"/>
      <c r="G577" s="66"/>
      <c r="H577" s="66"/>
      <c r="I577" s="683"/>
      <c r="J577" s="685"/>
      <c r="K577" s="685"/>
      <c r="L577" s="683"/>
      <c r="M577" s="683"/>
      <c r="N577" s="685"/>
      <c r="O577" s="685"/>
      <c r="P577" s="683"/>
      <c r="Q577" s="683"/>
      <c r="S577" s="683"/>
      <c r="T577" s="683"/>
      <c r="U577" s="683"/>
      <c r="V577" s="683"/>
      <c r="W577" s="683"/>
      <c r="X577" s="683"/>
      <c r="Y577" s="683"/>
      <c r="Z577" s="683"/>
    </row>
    <row r="578" spans="1:26" ht="15.75" hidden="1" customHeight="1">
      <c r="A578" s="683"/>
      <c r="B578" s="66"/>
      <c r="C578" s="707"/>
      <c r="D578" s="66"/>
      <c r="E578" s="66"/>
      <c r="F578" s="66"/>
      <c r="G578" s="66"/>
      <c r="H578" s="66"/>
      <c r="I578" s="683"/>
      <c r="J578" s="685"/>
      <c r="K578" s="685"/>
      <c r="L578" s="683"/>
      <c r="M578" s="683"/>
      <c r="N578" s="685"/>
      <c r="O578" s="685"/>
      <c r="P578" s="683"/>
      <c r="Q578" s="683"/>
      <c r="S578" s="683"/>
      <c r="T578" s="683"/>
      <c r="U578" s="683"/>
      <c r="V578" s="683"/>
      <c r="W578" s="683"/>
      <c r="X578" s="683"/>
      <c r="Y578" s="683"/>
      <c r="Z578" s="683"/>
    </row>
    <row r="579" spans="1:26" ht="15.75" hidden="1" customHeight="1">
      <c r="A579" s="683"/>
      <c r="B579" s="66"/>
      <c r="C579" s="707"/>
      <c r="D579" s="66"/>
      <c r="E579" s="66"/>
      <c r="F579" s="66"/>
      <c r="G579" s="66"/>
      <c r="H579" s="66"/>
      <c r="I579" s="683"/>
      <c r="J579" s="685"/>
      <c r="K579" s="685"/>
      <c r="L579" s="683"/>
      <c r="M579" s="683"/>
      <c r="N579" s="685"/>
      <c r="O579" s="685"/>
      <c r="P579" s="683"/>
      <c r="Q579" s="683"/>
      <c r="S579" s="683"/>
      <c r="T579" s="683"/>
      <c r="U579" s="683"/>
      <c r="V579" s="683"/>
      <c r="W579" s="683"/>
      <c r="X579" s="683"/>
      <c r="Y579" s="683"/>
      <c r="Z579" s="683"/>
    </row>
    <row r="580" spans="1:26" ht="15.75" hidden="1" customHeight="1">
      <c r="A580" s="683"/>
      <c r="B580" s="66"/>
      <c r="C580" s="707"/>
      <c r="D580" s="66"/>
      <c r="E580" s="66"/>
      <c r="F580" s="66"/>
      <c r="G580" s="66"/>
      <c r="H580" s="66"/>
      <c r="I580" s="683"/>
      <c r="J580" s="685"/>
      <c r="K580" s="685"/>
      <c r="L580" s="683"/>
      <c r="M580" s="683"/>
      <c r="N580" s="685"/>
      <c r="O580" s="685"/>
      <c r="P580" s="683"/>
      <c r="Q580" s="683"/>
      <c r="S580" s="683"/>
      <c r="T580" s="683"/>
      <c r="U580" s="683"/>
      <c r="V580" s="683"/>
      <c r="W580" s="683"/>
      <c r="X580" s="683"/>
      <c r="Y580" s="683"/>
      <c r="Z580" s="683"/>
    </row>
    <row r="581" spans="1:26" ht="15.75" hidden="1" customHeight="1">
      <c r="A581" s="683"/>
      <c r="B581" s="66"/>
      <c r="C581" s="707"/>
      <c r="D581" s="66"/>
      <c r="E581" s="66"/>
      <c r="F581" s="66"/>
      <c r="G581" s="66"/>
      <c r="H581" s="66"/>
      <c r="I581" s="683"/>
      <c r="J581" s="685"/>
      <c r="K581" s="685"/>
      <c r="L581" s="683"/>
      <c r="M581" s="683"/>
      <c r="N581" s="685"/>
      <c r="O581" s="685"/>
      <c r="P581" s="683"/>
      <c r="Q581" s="683"/>
      <c r="S581" s="683"/>
      <c r="T581" s="683"/>
      <c r="U581" s="683"/>
      <c r="V581" s="683"/>
      <c r="W581" s="683"/>
      <c r="X581" s="683"/>
      <c r="Y581" s="683"/>
      <c r="Z581" s="683"/>
    </row>
    <row r="582" spans="1:26" ht="15.75" hidden="1" customHeight="1">
      <c r="A582" s="683"/>
      <c r="B582" s="66"/>
      <c r="C582" s="707"/>
      <c r="D582" s="66"/>
      <c r="E582" s="66"/>
      <c r="F582" s="66"/>
      <c r="G582" s="66"/>
      <c r="H582" s="66"/>
      <c r="I582" s="683"/>
      <c r="J582" s="685"/>
      <c r="K582" s="685"/>
      <c r="L582" s="683"/>
      <c r="M582" s="683"/>
      <c r="N582" s="685"/>
      <c r="O582" s="685"/>
      <c r="P582" s="683"/>
      <c r="Q582" s="683"/>
      <c r="S582" s="683"/>
      <c r="T582" s="683"/>
      <c r="U582" s="683"/>
      <c r="V582" s="683"/>
      <c r="W582" s="683"/>
      <c r="X582" s="683"/>
      <c r="Y582" s="683"/>
      <c r="Z582" s="683"/>
    </row>
    <row r="583" spans="1:26" ht="15.75" hidden="1" customHeight="1">
      <c r="A583" s="683"/>
      <c r="B583" s="66"/>
      <c r="C583" s="707"/>
      <c r="D583" s="66"/>
      <c r="E583" s="66"/>
      <c r="F583" s="66"/>
      <c r="G583" s="66"/>
      <c r="H583" s="66"/>
      <c r="I583" s="683"/>
      <c r="J583" s="685"/>
      <c r="K583" s="685"/>
      <c r="L583" s="683"/>
      <c r="M583" s="683"/>
      <c r="N583" s="685"/>
      <c r="O583" s="685"/>
      <c r="P583" s="683"/>
      <c r="Q583" s="683"/>
      <c r="S583" s="683"/>
      <c r="T583" s="683"/>
      <c r="U583" s="683"/>
      <c r="V583" s="683"/>
      <c r="W583" s="683"/>
      <c r="X583" s="683"/>
      <c r="Y583" s="683"/>
      <c r="Z583" s="683"/>
    </row>
    <row r="584" spans="1:26" ht="15.75" hidden="1" customHeight="1">
      <c r="A584" s="683"/>
      <c r="B584" s="66"/>
      <c r="C584" s="707"/>
      <c r="D584" s="66"/>
      <c r="E584" s="66"/>
      <c r="F584" s="66"/>
      <c r="G584" s="66"/>
      <c r="H584" s="66"/>
      <c r="I584" s="683"/>
      <c r="J584" s="685"/>
      <c r="K584" s="685"/>
      <c r="L584" s="683"/>
      <c r="M584" s="683"/>
      <c r="N584" s="685"/>
      <c r="O584" s="685"/>
      <c r="P584" s="683"/>
      <c r="Q584" s="683"/>
      <c r="S584" s="683"/>
      <c r="T584" s="683"/>
      <c r="U584" s="683"/>
      <c r="V584" s="683"/>
      <c r="W584" s="683"/>
      <c r="X584" s="683"/>
      <c r="Y584" s="683"/>
      <c r="Z584" s="683"/>
    </row>
    <row r="585" spans="1:26" ht="15.75" hidden="1" customHeight="1">
      <c r="A585" s="683"/>
      <c r="B585" s="66"/>
      <c r="C585" s="707"/>
      <c r="D585" s="66"/>
      <c r="E585" s="66"/>
      <c r="F585" s="66"/>
      <c r="G585" s="66"/>
      <c r="H585" s="66"/>
      <c r="I585" s="683"/>
      <c r="J585" s="685"/>
      <c r="K585" s="685"/>
      <c r="L585" s="683"/>
      <c r="M585" s="683"/>
      <c r="N585" s="685"/>
      <c r="O585" s="685"/>
      <c r="P585" s="683"/>
      <c r="Q585" s="683"/>
      <c r="S585" s="683"/>
      <c r="T585" s="683"/>
      <c r="U585" s="683"/>
      <c r="V585" s="683"/>
      <c r="W585" s="683"/>
      <c r="X585" s="683"/>
      <c r="Y585" s="683"/>
      <c r="Z585" s="683"/>
    </row>
    <row r="586" spans="1:26" ht="15.75" hidden="1" customHeight="1">
      <c r="A586" s="683"/>
      <c r="B586" s="66"/>
      <c r="C586" s="707"/>
      <c r="D586" s="66"/>
      <c r="E586" s="66"/>
      <c r="F586" s="66"/>
      <c r="G586" s="66"/>
      <c r="H586" s="66"/>
      <c r="I586" s="683"/>
      <c r="J586" s="685"/>
      <c r="K586" s="685"/>
      <c r="L586" s="683"/>
      <c r="M586" s="683"/>
      <c r="N586" s="685"/>
      <c r="O586" s="685"/>
      <c r="P586" s="683"/>
      <c r="Q586" s="683"/>
      <c r="S586" s="683"/>
      <c r="T586" s="683"/>
      <c r="U586" s="683"/>
      <c r="V586" s="683"/>
      <c r="W586" s="683"/>
      <c r="X586" s="683"/>
      <c r="Y586" s="683"/>
      <c r="Z586" s="683"/>
    </row>
    <row r="587" spans="1:26" ht="15.75" hidden="1" customHeight="1">
      <c r="A587" s="683"/>
      <c r="B587" s="66"/>
      <c r="C587" s="707"/>
      <c r="D587" s="66"/>
      <c r="E587" s="66"/>
      <c r="F587" s="66"/>
      <c r="G587" s="66"/>
      <c r="H587" s="66"/>
      <c r="I587" s="683"/>
      <c r="J587" s="685"/>
      <c r="K587" s="685"/>
      <c r="L587" s="683"/>
      <c r="M587" s="683"/>
      <c r="N587" s="685"/>
      <c r="O587" s="685"/>
      <c r="P587" s="683"/>
      <c r="Q587" s="683"/>
      <c r="S587" s="683"/>
      <c r="T587" s="683"/>
      <c r="U587" s="683"/>
      <c r="V587" s="683"/>
      <c r="W587" s="683"/>
      <c r="X587" s="683"/>
      <c r="Y587" s="683"/>
      <c r="Z587" s="683"/>
    </row>
    <row r="588" spans="1:26" ht="15.75" hidden="1" customHeight="1">
      <c r="A588" s="683"/>
      <c r="B588" s="66"/>
      <c r="C588" s="707"/>
      <c r="D588" s="66"/>
      <c r="E588" s="66"/>
      <c r="F588" s="66"/>
      <c r="G588" s="66"/>
      <c r="H588" s="66"/>
      <c r="I588" s="683"/>
      <c r="J588" s="685"/>
      <c r="K588" s="685"/>
      <c r="L588" s="683"/>
      <c r="M588" s="683"/>
      <c r="N588" s="685"/>
      <c r="O588" s="685"/>
      <c r="P588" s="683"/>
      <c r="Q588" s="683"/>
      <c r="S588" s="683"/>
      <c r="T588" s="683"/>
      <c r="U588" s="683"/>
      <c r="V588" s="683"/>
      <c r="W588" s="683"/>
      <c r="X588" s="683"/>
      <c r="Y588" s="683"/>
      <c r="Z588" s="683"/>
    </row>
    <row r="589" spans="1:26" ht="15.75" hidden="1" customHeight="1">
      <c r="A589" s="683"/>
      <c r="B589" s="66"/>
      <c r="C589" s="707"/>
      <c r="D589" s="66"/>
      <c r="E589" s="66"/>
      <c r="F589" s="66"/>
      <c r="G589" s="66"/>
      <c r="H589" s="66"/>
      <c r="I589" s="683"/>
      <c r="J589" s="685"/>
      <c r="K589" s="685"/>
      <c r="L589" s="683"/>
      <c r="M589" s="683"/>
      <c r="N589" s="685"/>
      <c r="O589" s="685"/>
      <c r="P589" s="683"/>
      <c r="Q589" s="683"/>
      <c r="S589" s="683"/>
      <c r="T589" s="683"/>
      <c r="U589" s="683"/>
      <c r="V589" s="683"/>
      <c r="W589" s="683"/>
      <c r="X589" s="683"/>
      <c r="Y589" s="683"/>
      <c r="Z589" s="683"/>
    </row>
    <row r="590" spans="1:26" ht="15.75" hidden="1" customHeight="1">
      <c r="A590" s="683"/>
      <c r="B590" s="66"/>
      <c r="C590" s="707"/>
      <c r="D590" s="66"/>
      <c r="E590" s="66"/>
      <c r="F590" s="66"/>
      <c r="G590" s="66"/>
      <c r="H590" s="66"/>
      <c r="I590" s="683"/>
      <c r="J590" s="685"/>
      <c r="K590" s="685"/>
      <c r="L590" s="683"/>
      <c r="M590" s="683"/>
      <c r="N590" s="685"/>
      <c r="O590" s="685"/>
      <c r="P590" s="683"/>
      <c r="Q590" s="683"/>
      <c r="S590" s="683"/>
      <c r="T590" s="683"/>
      <c r="U590" s="683"/>
      <c r="V590" s="683"/>
      <c r="W590" s="683"/>
      <c r="X590" s="683"/>
      <c r="Y590" s="683"/>
      <c r="Z590" s="683"/>
    </row>
    <row r="591" spans="1:26" ht="15.75" hidden="1" customHeight="1">
      <c r="A591" s="683"/>
      <c r="B591" s="66"/>
      <c r="C591" s="707"/>
      <c r="D591" s="66"/>
      <c r="E591" s="66"/>
      <c r="F591" s="66"/>
      <c r="G591" s="66"/>
      <c r="H591" s="66"/>
      <c r="I591" s="683"/>
      <c r="J591" s="685"/>
      <c r="K591" s="685"/>
      <c r="L591" s="683"/>
      <c r="M591" s="683"/>
      <c r="N591" s="685"/>
      <c r="O591" s="685"/>
      <c r="P591" s="683"/>
      <c r="Q591" s="683"/>
      <c r="S591" s="683"/>
      <c r="T591" s="683"/>
      <c r="U591" s="683"/>
      <c r="V591" s="683"/>
      <c r="W591" s="683"/>
      <c r="X591" s="683"/>
      <c r="Y591" s="683"/>
      <c r="Z591" s="683"/>
    </row>
    <row r="592" spans="1:26" ht="15.75" hidden="1" customHeight="1">
      <c r="A592" s="683"/>
      <c r="B592" s="66"/>
      <c r="C592" s="707"/>
      <c r="D592" s="66"/>
      <c r="E592" s="66"/>
      <c r="F592" s="66"/>
      <c r="G592" s="66"/>
      <c r="H592" s="66"/>
      <c r="I592" s="683"/>
      <c r="J592" s="685"/>
      <c r="K592" s="685"/>
      <c r="L592" s="683"/>
      <c r="M592" s="683"/>
      <c r="N592" s="685"/>
      <c r="O592" s="685"/>
      <c r="P592" s="683"/>
      <c r="Q592" s="683"/>
      <c r="S592" s="683"/>
      <c r="T592" s="683"/>
      <c r="U592" s="683"/>
      <c r="V592" s="683"/>
      <c r="W592" s="683"/>
      <c r="X592" s="683"/>
      <c r="Y592" s="683"/>
      <c r="Z592" s="683"/>
    </row>
    <row r="593" spans="1:26" ht="15.75" hidden="1" customHeight="1">
      <c r="A593" s="683"/>
      <c r="B593" s="66"/>
      <c r="C593" s="707"/>
      <c r="D593" s="66"/>
      <c r="E593" s="66"/>
      <c r="F593" s="66"/>
      <c r="G593" s="66"/>
      <c r="H593" s="66"/>
      <c r="I593" s="683"/>
      <c r="J593" s="685"/>
      <c r="K593" s="685"/>
      <c r="L593" s="683"/>
      <c r="M593" s="683"/>
      <c r="N593" s="685"/>
      <c r="O593" s="685"/>
      <c r="P593" s="683"/>
      <c r="Q593" s="683"/>
      <c r="S593" s="683"/>
      <c r="T593" s="683"/>
      <c r="U593" s="683"/>
      <c r="V593" s="683"/>
      <c r="W593" s="683"/>
      <c r="X593" s="683"/>
      <c r="Y593" s="683"/>
      <c r="Z593" s="683"/>
    </row>
    <row r="594" spans="1:26" ht="15.75" hidden="1" customHeight="1">
      <c r="A594" s="683"/>
      <c r="B594" s="66"/>
      <c r="C594" s="707"/>
      <c r="D594" s="66"/>
      <c r="E594" s="66"/>
      <c r="F594" s="66"/>
      <c r="G594" s="66"/>
      <c r="H594" s="66"/>
      <c r="I594" s="683"/>
      <c r="J594" s="685"/>
      <c r="K594" s="685"/>
      <c r="L594" s="683"/>
      <c r="M594" s="683"/>
      <c r="N594" s="685"/>
      <c r="O594" s="685"/>
      <c r="P594" s="683"/>
      <c r="Q594" s="683"/>
      <c r="S594" s="683"/>
      <c r="T594" s="683"/>
      <c r="U594" s="683"/>
      <c r="V594" s="683"/>
      <c r="W594" s="683"/>
      <c r="X594" s="683"/>
      <c r="Y594" s="683"/>
      <c r="Z594" s="683"/>
    </row>
    <row r="595" spans="1:26" ht="15.75" hidden="1" customHeight="1">
      <c r="A595" s="683"/>
      <c r="B595" s="66"/>
      <c r="C595" s="707"/>
      <c r="D595" s="66"/>
      <c r="E595" s="66"/>
      <c r="F595" s="66"/>
      <c r="G595" s="66"/>
      <c r="H595" s="66"/>
      <c r="I595" s="683"/>
      <c r="J595" s="685"/>
      <c r="K595" s="685"/>
      <c r="L595" s="683"/>
      <c r="M595" s="683"/>
      <c r="N595" s="685"/>
      <c r="O595" s="685"/>
      <c r="P595" s="683"/>
      <c r="Q595" s="683"/>
      <c r="S595" s="683"/>
      <c r="T595" s="683"/>
      <c r="U595" s="683"/>
      <c r="V595" s="683"/>
      <c r="W595" s="683"/>
      <c r="X595" s="683"/>
      <c r="Y595" s="683"/>
      <c r="Z595" s="683"/>
    </row>
    <row r="596" spans="1:26" ht="15.75" hidden="1" customHeight="1">
      <c r="A596" s="683"/>
      <c r="B596" s="66"/>
      <c r="C596" s="707"/>
      <c r="D596" s="66"/>
      <c r="E596" s="66"/>
      <c r="F596" s="66"/>
      <c r="G596" s="66"/>
      <c r="H596" s="66"/>
      <c r="I596" s="683"/>
      <c r="J596" s="685"/>
      <c r="K596" s="685"/>
      <c r="L596" s="683"/>
      <c r="M596" s="683"/>
      <c r="N596" s="685"/>
      <c r="O596" s="685"/>
      <c r="P596" s="683"/>
      <c r="Q596" s="683"/>
      <c r="S596" s="683"/>
      <c r="T596" s="683"/>
      <c r="U596" s="683"/>
      <c r="V596" s="683"/>
      <c r="W596" s="683"/>
      <c r="X596" s="683"/>
      <c r="Y596" s="683"/>
      <c r="Z596" s="683"/>
    </row>
    <row r="597" spans="1:26" ht="15.75" hidden="1" customHeight="1">
      <c r="A597" s="683"/>
      <c r="B597" s="66"/>
      <c r="C597" s="707"/>
      <c r="D597" s="66"/>
      <c r="E597" s="66"/>
      <c r="F597" s="66"/>
      <c r="G597" s="66"/>
      <c r="H597" s="66"/>
      <c r="I597" s="683"/>
      <c r="J597" s="685"/>
      <c r="K597" s="685"/>
      <c r="L597" s="683"/>
      <c r="M597" s="683"/>
      <c r="N597" s="685"/>
      <c r="O597" s="685"/>
      <c r="P597" s="683"/>
      <c r="Q597" s="683"/>
      <c r="S597" s="683"/>
      <c r="T597" s="683"/>
      <c r="U597" s="683"/>
      <c r="V597" s="683"/>
      <c r="W597" s="683"/>
      <c r="X597" s="683"/>
      <c r="Y597" s="683"/>
      <c r="Z597" s="683"/>
    </row>
    <row r="598" spans="1:26" ht="15.75" hidden="1" customHeight="1">
      <c r="A598" s="683"/>
      <c r="B598" s="66"/>
      <c r="C598" s="707"/>
      <c r="D598" s="66"/>
      <c r="E598" s="66"/>
      <c r="F598" s="66"/>
      <c r="G598" s="66"/>
      <c r="H598" s="66"/>
      <c r="I598" s="683"/>
      <c r="J598" s="685"/>
      <c r="K598" s="685"/>
      <c r="L598" s="683"/>
      <c r="M598" s="683"/>
      <c r="N598" s="685"/>
      <c r="O598" s="685"/>
      <c r="P598" s="683"/>
      <c r="Q598" s="683"/>
      <c r="S598" s="683"/>
      <c r="T598" s="683"/>
      <c r="U598" s="683"/>
      <c r="V598" s="683"/>
      <c r="W598" s="683"/>
      <c r="X598" s="683"/>
      <c r="Y598" s="683"/>
      <c r="Z598" s="683"/>
    </row>
    <row r="599" spans="1:26" ht="15.75" hidden="1" customHeight="1">
      <c r="A599" s="683"/>
      <c r="B599" s="66"/>
      <c r="C599" s="707"/>
      <c r="D599" s="66"/>
      <c r="E599" s="66"/>
      <c r="F599" s="66"/>
      <c r="G599" s="66"/>
      <c r="H599" s="66"/>
      <c r="I599" s="683"/>
      <c r="J599" s="685"/>
      <c r="K599" s="685"/>
      <c r="L599" s="683"/>
      <c r="M599" s="683"/>
      <c r="N599" s="685"/>
      <c r="O599" s="685"/>
      <c r="P599" s="683"/>
      <c r="Q599" s="683"/>
      <c r="S599" s="683"/>
      <c r="T599" s="683"/>
      <c r="U599" s="683"/>
      <c r="V599" s="683"/>
      <c r="W599" s="683"/>
      <c r="X599" s="683"/>
      <c r="Y599" s="683"/>
      <c r="Z599" s="683"/>
    </row>
    <row r="600" spans="1:26" ht="15.75" hidden="1" customHeight="1">
      <c r="A600" s="683"/>
      <c r="B600" s="66"/>
      <c r="C600" s="707"/>
      <c r="D600" s="66"/>
      <c r="E600" s="66"/>
      <c r="F600" s="66"/>
      <c r="G600" s="66"/>
      <c r="H600" s="66"/>
      <c r="I600" s="683"/>
      <c r="J600" s="685"/>
      <c r="K600" s="685"/>
      <c r="L600" s="683"/>
      <c r="M600" s="683"/>
      <c r="N600" s="685"/>
      <c r="O600" s="685"/>
      <c r="P600" s="683"/>
      <c r="Q600" s="683"/>
      <c r="S600" s="683"/>
      <c r="T600" s="683"/>
      <c r="U600" s="683"/>
      <c r="V600" s="683"/>
      <c r="W600" s="683"/>
      <c r="X600" s="683"/>
      <c r="Y600" s="683"/>
      <c r="Z600" s="683"/>
    </row>
    <row r="601" spans="1:26" ht="15.75" hidden="1" customHeight="1">
      <c r="A601" s="683"/>
      <c r="B601" s="66"/>
      <c r="C601" s="707"/>
      <c r="D601" s="66"/>
      <c r="E601" s="66"/>
      <c r="F601" s="66"/>
      <c r="G601" s="66"/>
      <c r="H601" s="66"/>
      <c r="I601" s="683"/>
      <c r="J601" s="685"/>
      <c r="K601" s="685"/>
      <c r="L601" s="683"/>
      <c r="M601" s="683"/>
      <c r="N601" s="685"/>
      <c r="O601" s="685"/>
      <c r="P601" s="683"/>
      <c r="Q601" s="683"/>
      <c r="S601" s="683"/>
      <c r="T601" s="683"/>
      <c r="U601" s="683"/>
      <c r="V601" s="683"/>
      <c r="W601" s="683"/>
      <c r="X601" s="683"/>
      <c r="Y601" s="683"/>
      <c r="Z601" s="683"/>
    </row>
    <row r="602" spans="1:26" ht="15.75" hidden="1" customHeight="1">
      <c r="A602" s="683"/>
      <c r="B602" s="66"/>
      <c r="C602" s="707"/>
      <c r="D602" s="66"/>
      <c r="E602" s="66"/>
      <c r="F602" s="66"/>
      <c r="G602" s="66"/>
      <c r="H602" s="66"/>
      <c r="I602" s="683"/>
      <c r="J602" s="685"/>
      <c r="K602" s="685"/>
      <c r="L602" s="683"/>
      <c r="M602" s="683"/>
      <c r="N602" s="685"/>
      <c r="O602" s="685"/>
      <c r="P602" s="683"/>
      <c r="Q602" s="683"/>
      <c r="S602" s="683"/>
      <c r="T602" s="683"/>
      <c r="U602" s="683"/>
      <c r="V602" s="683"/>
      <c r="W602" s="683"/>
      <c r="X602" s="683"/>
      <c r="Y602" s="683"/>
      <c r="Z602" s="683"/>
    </row>
    <row r="603" spans="1:26" ht="15.75" hidden="1" customHeight="1">
      <c r="A603" s="683"/>
      <c r="B603" s="66"/>
      <c r="C603" s="707"/>
      <c r="D603" s="66"/>
      <c r="E603" s="66"/>
      <c r="F603" s="66"/>
      <c r="G603" s="66"/>
      <c r="H603" s="66"/>
      <c r="I603" s="683"/>
      <c r="J603" s="685"/>
      <c r="K603" s="685"/>
      <c r="L603" s="683"/>
      <c r="M603" s="683"/>
      <c r="N603" s="685"/>
      <c r="O603" s="685"/>
      <c r="P603" s="683"/>
      <c r="Q603" s="683"/>
      <c r="S603" s="683"/>
      <c r="T603" s="683"/>
      <c r="U603" s="683"/>
      <c r="V603" s="683"/>
      <c r="W603" s="683"/>
      <c r="X603" s="683"/>
      <c r="Y603" s="683"/>
      <c r="Z603" s="683"/>
    </row>
    <row r="604" spans="1:26" ht="15.75" hidden="1" customHeight="1">
      <c r="A604" s="683"/>
      <c r="B604" s="66"/>
      <c r="C604" s="707"/>
      <c r="D604" s="66"/>
      <c r="E604" s="66"/>
      <c r="F604" s="66"/>
      <c r="G604" s="66"/>
      <c r="H604" s="66"/>
      <c r="I604" s="683"/>
      <c r="J604" s="685"/>
      <c r="K604" s="685"/>
      <c r="L604" s="683"/>
      <c r="M604" s="683"/>
      <c r="N604" s="685"/>
      <c r="O604" s="685"/>
      <c r="P604" s="683"/>
      <c r="Q604" s="683"/>
      <c r="S604" s="683"/>
      <c r="T604" s="683"/>
      <c r="U604" s="683"/>
      <c r="V604" s="683"/>
      <c r="W604" s="683"/>
      <c r="X604" s="683"/>
      <c r="Y604" s="683"/>
      <c r="Z604" s="683"/>
    </row>
    <row r="605" spans="1:26" ht="15.75" hidden="1" customHeight="1">
      <c r="A605" s="683"/>
      <c r="B605" s="66"/>
      <c r="C605" s="707"/>
      <c r="D605" s="66"/>
      <c r="E605" s="66"/>
      <c r="F605" s="66"/>
      <c r="G605" s="66"/>
      <c r="H605" s="66"/>
      <c r="I605" s="683"/>
      <c r="J605" s="685"/>
      <c r="K605" s="685"/>
      <c r="L605" s="683"/>
      <c r="M605" s="683"/>
      <c r="N605" s="685"/>
      <c r="O605" s="685"/>
      <c r="P605" s="683"/>
      <c r="Q605" s="683"/>
      <c r="S605" s="683"/>
      <c r="T605" s="683"/>
      <c r="U605" s="683"/>
      <c r="V605" s="683"/>
      <c r="W605" s="683"/>
      <c r="X605" s="683"/>
      <c r="Y605" s="683"/>
      <c r="Z605" s="683"/>
    </row>
    <row r="606" spans="1:26" ht="15.75" hidden="1" customHeight="1">
      <c r="A606" s="683"/>
      <c r="B606" s="66"/>
      <c r="C606" s="707"/>
      <c r="D606" s="66"/>
      <c r="E606" s="66"/>
      <c r="F606" s="66"/>
      <c r="G606" s="66"/>
      <c r="H606" s="66"/>
      <c r="I606" s="683"/>
      <c r="J606" s="685"/>
      <c r="K606" s="685"/>
      <c r="L606" s="683"/>
      <c r="M606" s="683"/>
      <c r="N606" s="685"/>
      <c r="O606" s="685"/>
      <c r="P606" s="683"/>
      <c r="Q606" s="683"/>
      <c r="S606" s="683"/>
      <c r="T606" s="683"/>
      <c r="U606" s="683"/>
      <c r="V606" s="683"/>
      <c r="W606" s="683"/>
      <c r="X606" s="683"/>
      <c r="Y606" s="683"/>
      <c r="Z606" s="683"/>
    </row>
    <row r="607" spans="1:26" ht="15.75" hidden="1" customHeight="1">
      <c r="A607" s="683"/>
      <c r="B607" s="66"/>
      <c r="C607" s="707"/>
      <c r="D607" s="66"/>
      <c r="E607" s="66"/>
      <c r="F607" s="66"/>
      <c r="G607" s="66"/>
      <c r="H607" s="66"/>
      <c r="I607" s="683"/>
      <c r="J607" s="685"/>
      <c r="K607" s="685"/>
      <c r="L607" s="683"/>
      <c r="M607" s="683"/>
      <c r="N607" s="685"/>
      <c r="O607" s="685"/>
      <c r="P607" s="683"/>
      <c r="Q607" s="683"/>
      <c r="S607" s="683"/>
      <c r="T607" s="683"/>
      <c r="U607" s="683"/>
      <c r="V607" s="683"/>
      <c r="W607" s="683"/>
      <c r="X607" s="683"/>
      <c r="Y607" s="683"/>
      <c r="Z607" s="683"/>
    </row>
    <row r="608" spans="1:26" ht="15.75" hidden="1" customHeight="1">
      <c r="A608" s="683"/>
      <c r="B608" s="66"/>
      <c r="C608" s="707"/>
      <c r="D608" s="66"/>
      <c r="E608" s="66"/>
      <c r="F608" s="66"/>
      <c r="G608" s="66"/>
      <c r="H608" s="66"/>
      <c r="I608" s="683"/>
      <c r="J608" s="685"/>
      <c r="K608" s="685"/>
      <c r="L608" s="683"/>
      <c r="M608" s="683"/>
      <c r="N608" s="685"/>
      <c r="O608" s="685"/>
      <c r="P608" s="683"/>
      <c r="Q608" s="683"/>
      <c r="S608" s="683"/>
      <c r="T608" s="683"/>
      <c r="U608" s="683"/>
      <c r="V608" s="683"/>
      <c r="W608" s="683"/>
      <c r="X608" s="683"/>
      <c r="Y608" s="683"/>
      <c r="Z608" s="683"/>
    </row>
    <row r="609" spans="1:26" ht="15.75" hidden="1" customHeight="1">
      <c r="A609" s="683"/>
      <c r="B609" s="66"/>
      <c r="C609" s="707"/>
      <c r="D609" s="66"/>
      <c r="E609" s="66"/>
      <c r="F609" s="66"/>
      <c r="G609" s="66"/>
      <c r="H609" s="66"/>
      <c r="I609" s="683"/>
      <c r="J609" s="685"/>
      <c r="K609" s="685"/>
      <c r="L609" s="683"/>
      <c r="M609" s="683"/>
      <c r="N609" s="685"/>
      <c r="O609" s="685"/>
      <c r="P609" s="683"/>
      <c r="Q609" s="683"/>
      <c r="S609" s="683"/>
      <c r="T609" s="683"/>
      <c r="U609" s="683"/>
      <c r="V609" s="683"/>
      <c r="W609" s="683"/>
      <c r="X609" s="683"/>
      <c r="Y609" s="683"/>
      <c r="Z609" s="683"/>
    </row>
    <row r="610" spans="1:26" ht="15.75" hidden="1" customHeight="1">
      <c r="A610" s="683"/>
      <c r="B610" s="66"/>
      <c r="C610" s="707"/>
      <c r="D610" s="66"/>
      <c r="E610" s="66"/>
      <c r="F610" s="66"/>
      <c r="G610" s="66"/>
      <c r="H610" s="66"/>
      <c r="I610" s="683"/>
      <c r="J610" s="685"/>
      <c r="K610" s="685"/>
      <c r="L610" s="683"/>
      <c r="M610" s="683"/>
      <c r="N610" s="685"/>
      <c r="O610" s="685"/>
      <c r="P610" s="683"/>
      <c r="Q610" s="683"/>
      <c r="S610" s="683"/>
      <c r="T610" s="683"/>
      <c r="U610" s="683"/>
      <c r="V610" s="683"/>
      <c r="W610" s="683"/>
      <c r="X610" s="683"/>
      <c r="Y610" s="683"/>
      <c r="Z610" s="683"/>
    </row>
    <row r="611" spans="1:26" ht="15.75" hidden="1" customHeight="1">
      <c r="A611" s="683"/>
      <c r="B611" s="66"/>
      <c r="C611" s="707"/>
      <c r="D611" s="66"/>
      <c r="E611" s="66"/>
      <c r="F611" s="66"/>
      <c r="G611" s="66"/>
      <c r="H611" s="66"/>
      <c r="I611" s="683"/>
      <c r="J611" s="685"/>
      <c r="K611" s="685"/>
      <c r="L611" s="683"/>
      <c r="M611" s="683"/>
      <c r="N611" s="685"/>
      <c r="O611" s="685"/>
      <c r="P611" s="683"/>
      <c r="Q611" s="683"/>
      <c r="S611" s="683"/>
      <c r="T611" s="683"/>
      <c r="U611" s="683"/>
      <c r="V611" s="683"/>
      <c r="W611" s="683"/>
      <c r="X611" s="683"/>
      <c r="Y611" s="683"/>
      <c r="Z611" s="683"/>
    </row>
    <row r="612" spans="1:26" ht="15.75" hidden="1" customHeight="1">
      <c r="A612" s="683"/>
      <c r="B612" s="66"/>
      <c r="C612" s="707"/>
      <c r="D612" s="66"/>
      <c r="E612" s="66"/>
      <c r="F612" s="66"/>
      <c r="G612" s="66"/>
      <c r="H612" s="66"/>
      <c r="I612" s="683"/>
      <c r="J612" s="685"/>
      <c r="K612" s="685"/>
      <c r="L612" s="683"/>
      <c r="M612" s="683"/>
      <c r="N612" s="685"/>
      <c r="O612" s="685"/>
      <c r="P612" s="683"/>
      <c r="Q612" s="683"/>
      <c r="S612" s="683"/>
      <c r="T612" s="683"/>
      <c r="U612" s="683"/>
      <c r="V612" s="683"/>
      <c r="W612" s="683"/>
      <c r="X612" s="683"/>
      <c r="Y612" s="683"/>
      <c r="Z612" s="683"/>
    </row>
    <row r="613" spans="1:26" ht="15.75" hidden="1" customHeight="1">
      <c r="A613" s="683"/>
      <c r="B613" s="66"/>
      <c r="C613" s="707"/>
      <c r="D613" s="66"/>
      <c r="E613" s="66"/>
      <c r="F613" s="66"/>
      <c r="G613" s="66"/>
      <c r="H613" s="66"/>
      <c r="I613" s="683"/>
      <c r="J613" s="685"/>
      <c r="K613" s="685"/>
      <c r="L613" s="683"/>
      <c r="M613" s="683"/>
      <c r="N613" s="685"/>
      <c r="O613" s="685"/>
      <c r="P613" s="683"/>
      <c r="Q613" s="683"/>
      <c r="S613" s="683"/>
      <c r="T613" s="683"/>
      <c r="U613" s="683"/>
      <c r="V613" s="683"/>
      <c r="W613" s="683"/>
      <c r="X613" s="683"/>
      <c r="Y613" s="683"/>
      <c r="Z613" s="683"/>
    </row>
    <row r="614" spans="1:26" ht="15.75" hidden="1" customHeight="1">
      <c r="A614" s="683"/>
      <c r="B614" s="66"/>
      <c r="C614" s="707"/>
      <c r="D614" s="66"/>
      <c r="E614" s="66"/>
      <c r="F614" s="66"/>
      <c r="G614" s="66"/>
      <c r="H614" s="66"/>
      <c r="I614" s="683"/>
      <c r="J614" s="685"/>
      <c r="K614" s="685"/>
      <c r="L614" s="683"/>
      <c r="M614" s="683"/>
      <c r="N614" s="685"/>
      <c r="O614" s="685"/>
      <c r="P614" s="683"/>
      <c r="Q614" s="683"/>
      <c r="S614" s="683"/>
      <c r="T614" s="683"/>
      <c r="U614" s="683"/>
      <c r="V614" s="683"/>
      <c r="W614" s="683"/>
      <c r="X614" s="683"/>
      <c r="Y614" s="683"/>
      <c r="Z614" s="683"/>
    </row>
    <row r="615" spans="1:26" ht="15.75" hidden="1" customHeight="1">
      <c r="A615" s="683"/>
      <c r="B615" s="66"/>
      <c r="C615" s="707"/>
      <c r="D615" s="66"/>
      <c r="E615" s="66"/>
      <c r="F615" s="66"/>
      <c r="G615" s="66"/>
      <c r="H615" s="66"/>
      <c r="I615" s="683"/>
      <c r="J615" s="685"/>
      <c r="K615" s="685"/>
      <c r="L615" s="683"/>
      <c r="M615" s="683"/>
      <c r="N615" s="685"/>
      <c r="O615" s="685"/>
      <c r="P615" s="683"/>
      <c r="Q615" s="683"/>
      <c r="S615" s="683"/>
      <c r="T615" s="683"/>
      <c r="U615" s="683"/>
      <c r="V615" s="683"/>
      <c r="W615" s="683"/>
      <c r="X615" s="683"/>
      <c r="Y615" s="683"/>
      <c r="Z615" s="683"/>
    </row>
    <row r="616" spans="1:26" ht="15.75" hidden="1" customHeight="1">
      <c r="A616" s="683"/>
      <c r="B616" s="66"/>
      <c r="C616" s="707"/>
      <c r="D616" s="66"/>
      <c r="E616" s="66"/>
      <c r="F616" s="66"/>
      <c r="G616" s="66"/>
      <c r="H616" s="66"/>
      <c r="I616" s="683"/>
      <c r="J616" s="685"/>
      <c r="K616" s="685"/>
      <c r="L616" s="683"/>
      <c r="M616" s="683"/>
      <c r="N616" s="685"/>
      <c r="O616" s="685"/>
      <c r="P616" s="683"/>
      <c r="Q616" s="683"/>
      <c r="S616" s="683"/>
      <c r="T616" s="683"/>
      <c r="U616" s="683"/>
      <c r="V616" s="683"/>
      <c r="W616" s="683"/>
      <c r="X616" s="683"/>
      <c r="Y616" s="683"/>
      <c r="Z616" s="683"/>
    </row>
    <row r="617" spans="1:26" ht="15.75" hidden="1" customHeight="1">
      <c r="A617" s="683"/>
      <c r="B617" s="66"/>
      <c r="C617" s="707"/>
      <c r="D617" s="66"/>
      <c r="E617" s="66"/>
      <c r="F617" s="66"/>
      <c r="G617" s="66"/>
      <c r="H617" s="66"/>
      <c r="I617" s="683"/>
      <c r="J617" s="685"/>
      <c r="K617" s="685"/>
      <c r="L617" s="683"/>
      <c r="M617" s="683"/>
      <c r="N617" s="685"/>
      <c r="O617" s="685"/>
      <c r="P617" s="683"/>
      <c r="Q617" s="683"/>
      <c r="S617" s="683"/>
      <c r="T617" s="683"/>
      <c r="U617" s="683"/>
      <c r="V617" s="683"/>
      <c r="W617" s="683"/>
      <c r="X617" s="683"/>
      <c r="Y617" s="683"/>
      <c r="Z617" s="683"/>
    </row>
    <row r="618" spans="1:26" ht="15.75" hidden="1" customHeight="1">
      <c r="A618" s="683"/>
      <c r="B618" s="66"/>
      <c r="C618" s="707"/>
      <c r="D618" s="66"/>
      <c r="E618" s="66"/>
      <c r="F618" s="66"/>
      <c r="G618" s="66"/>
      <c r="H618" s="66"/>
      <c r="I618" s="683"/>
      <c r="J618" s="685"/>
      <c r="K618" s="685"/>
      <c r="L618" s="683"/>
      <c r="M618" s="683"/>
      <c r="N618" s="685"/>
      <c r="O618" s="685"/>
      <c r="P618" s="683"/>
      <c r="Q618" s="683"/>
      <c r="S618" s="683"/>
      <c r="T618" s="683"/>
      <c r="U618" s="683"/>
      <c r="V618" s="683"/>
      <c r="W618" s="683"/>
      <c r="X618" s="683"/>
      <c r="Y618" s="683"/>
      <c r="Z618" s="683"/>
    </row>
    <row r="619" spans="1:26" ht="15.75" hidden="1" customHeight="1">
      <c r="A619" s="683"/>
      <c r="B619" s="66"/>
      <c r="C619" s="707"/>
      <c r="D619" s="66"/>
      <c r="E619" s="66"/>
      <c r="F619" s="66"/>
      <c r="G619" s="66"/>
      <c r="H619" s="66"/>
      <c r="I619" s="683"/>
      <c r="J619" s="685"/>
      <c r="K619" s="685"/>
      <c r="L619" s="683"/>
      <c r="M619" s="683"/>
      <c r="N619" s="685"/>
      <c r="O619" s="685"/>
      <c r="P619" s="683"/>
      <c r="Q619" s="683"/>
      <c r="S619" s="683"/>
      <c r="T619" s="683"/>
      <c r="U619" s="683"/>
      <c r="V619" s="683"/>
      <c r="W619" s="683"/>
      <c r="X619" s="683"/>
      <c r="Y619" s="683"/>
      <c r="Z619" s="683"/>
    </row>
    <row r="620" spans="1:26" ht="15.75" hidden="1" customHeight="1">
      <c r="A620" s="683"/>
      <c r="B620" s="66"/>
      <c r="C620" s="707"/>
      <c r="D620" s="66"/>
      <c r="E620" s="66"/>
      <c r="F620" s="66"/>
      <c r="G620" s="66"/>
      <c r="H620" s="66"/>
      <c r="I620" s="683"/>
      <c r="J620" s="685"/>
      <c r="K620" s="685"/>
      <c r="L620" s="683"/>
      <c r="M620" s="683"/>
      <c r="N620" s="685"/>
      <c r="O620" s="685"/>
      <c r="P620" s="683"/>
      <c r="Q620" s="683"/>
      <c r="S620" s="683"/>
      <c r="T620" s="683"/>
      <c r="U620" s="683"/>
      <c r="V620" s="683"/>
      <c r="W620" s="683"/>
      <c r="X620" s="683"/>
      <c r="Y620" s="683"/>
      <c r="Z620" s="683"/>
    </row>
    <row r="621" spans="1:26" ht="15.75" hidden="1" customHeight="1">
      <c r="A621" s="683"/>
      <c r="B621" s="66"/>
      <c r="C621" s="707"/>
      <c r="D621" s="66"/>
      <c r="E621" s="66"/>
      <c r="F621" s="66"/>
      <c r="G621" s="66"/>
      <c r="H621" s="66"/>
      <c r="I621" s="683"/>
      <c r="J621" s="685"/>
      <c r="K621" s="685"/>
      <c r="L621" s="683"/>
      <c r="M621" s="683"/>
      <c r="N621" s="685"/>
      <c r="O621" s="685"/>
      <c r="P621" s="683"/>
      <c r="Q621" s="683"/>
      <c r="S621" s="683"/>
      <c r="T621" s="683"/>
      <c r="U621" s="683"/>
      <c r="V621" s="683"/>
      <c r="W621" s="683"/>
      <c r="X621" s="683"/>
      <c r="Y621" s="683"/>
      <c r="Z621" s="683"/>
    </row>
    <row r="622" spans="1:26" ht="15.75" hidden="1" customHeight="1">
      <c r="A622" s="683"/>
      <c r="B622" s="66"/>
      <c r="C622" s="707"/>
      <c r="D622" s="66"/>
      <c r="E622" s="66"/>
      <c r="F622" s="66"/>
      <c r="G622" s="66"/>
      <c r="H622" s="66"/>
      <c r="I622" s="683"/>
      <c r="J622" s="685"/>
      <c r="K622" s="685"/>
      <c r="L622" s="683"/>
      <c r="M622" s="683"/>
      <c r="N622" s="685"/>
      <c r="O622" s="685"/>
      <c r="P622" s="683"/>
      <c r="Q622" s="683"/>
      <c r="S622" s="683"/>
      <c r="T622" s="683"/>
      <c r="U622" s="683"/>
      <c r="V622" s="683"/>
      <c r="W622" s="683"/>
      <c r="X622" s="683"/>
      <c r="Y622" s="683"/>
      <c r="Z622" s="683"/>
    </row>
    <row r="623" spans="1:26" ht="15.75" hidden="1" customHeight="1">
      <c r="A623" s="683"/>
      <c r="B623" s="66"/>
      <c r="C623" s="707"/>
      <c r="D623" s="66"/>
      <c r="E623" s="66"/>
      <c r="F623" s="66"/>
      <c r="G623" s="66"/>
      <c r="H623" s="66"/>
      <c r="I623" s="683"/>
      <c r="J623" s="685"/>
      <c r="K623" s="685"/>
      <c r="L623" s="683"/>
      <c r="M623" s="683"/>
      <c r="N623" s="685"/>
      <c r="O623" s="685"/>
      <c r="P623" s="683"/>
      <c r="Q623" s="683"/>
      <c r="S623" s="683"/>
      <c r="T623" s="683"/>
      <c r="U623" s="683"/>
      <c r="V623" s="683"/>
      <c r="W623" s="683"/>
      <c r="X623" s="683"/>
      <c r="Y623" s="683"/>
      <c r="Z623" s="683"/>
    </row>
    <row r="624" spans="1:26" ht="15.75" hidden="1" customHeight="1">
      <c r="A624" s="683"/>
      <c r="B624" s="66"/>
      <c r="C624" s="707"/>
      <c r="D624" s="66"/>
      <c r="E624" s="66"/>
      <c r="F624" s="66"/>
      <c r="G624" s="66"/>
      <c r="H624" s="66"/>
      <c r="I624" s="683"/>
      <c r="J624" s="685"/>
      <c r="K624" s="685"/>
      <c r="L624" s="683"/>
      <c r="M624" s="683"/>
      <c r="N624" s="685"/>
      <c r="O624" s="685"/>
      <c r="P624" s="683"/>
      <c r="Q624" s="683"/>
      <c r="S624" s="683"/>
      <c r="T624" s="683"/>
      <c r="U624" s="683"/>
      <c r="V624" s="683"/>
      <c r="W624" s="683"/>
      <c r="X624" s="683"/>
      <c r="Y624" s="683"/>
      <c r="Z624" s="683"/>
    </row>
    <row r="625" spans="1:26" ht="15.75" hidden="1" customHeight="1">
      <c r="A625" s="683"/>
      <c r="B625" s="66"/>
      <c r="C625" s="707"/>
      <c r="D625" s="66"/>
      <c r="E625" s="66"/>
      <c r="F625" s="66"/>
      <c r="G625" s="66"/>
      <c r="H625" s="66"/>
      <c r="I625" s="683"/>
      <c r="J625" s="685"/>
      <c r="K625" s="685"/>
      <c r="L625" s="683"/>
      <c r="M625" s="683"/>
      <c r="N625" s="685"/>
      <c r="O625" s="685"/>
      <c r="P625" s="683"/>
      <c r="Q625" s="683"/>
      <c r="S625" s="683"/>
      <c r="T625" s="683"/>
      <c r="U625" s="683"/>
      <c r="V625" s="683"/>
      <c r="W625" s="683"/>
      <c r="X625" s="683"/>
      <c r="Y625" s="683"/>
      <c r="Z625" s="683"/>
    </row>
    <row r="626" spans="1:26" ht="15.75" hidden="1" customHeight="1">
      <c r="A626" s="683"/>
      <c r="B626" s="66"/>
      <c r="C626" s="707"/>
      <c r="D626" s="66"/>
      <c r="E626" s="66"/>
      <c r="F626" s="66"/>
      <c r="G626" s="66"/>
      <c r="H626" s="66"/>
      <c r="I626" s="683"/>
      <c r="J626" s="685"/>
      <c r="K626" s="685"/>
      <c r="L626" s="683"/>
      <c r="M626" s="683"/>
      <c r="N626" s="685"/>
      <c r="O626" s="685"/>
      <c r="P626" s="683"/>
      <c r="Q626" s="683"/>
      <c r="S626" s="683"/>
      <c r="T626" s="683"/>
      <c r="U626" s="683"/>
      <c r="V626" s="683"/>
      <c r="W626" s="683"/>
      <c r="X626" s="683"/>
      <c r="Y626" s="683"/>
      <c r="Z626" s="683"/>
    </row>
    <row r="627" spans="1:26" ht="15.75" hidden="1" customHeight="1">
      <c r="A627" s="683"/>
      <c r="B627" s="66"/>
      <c r="C627" s="707"/>
      <c r="D627" s="66"/>
      <c r="E627" s="66"/>
      <c r="F627" s="66"/>
      <c r="G627" s="66"/>
      <c r="H627" s="66"/>
      <c r="I627" s="683"/>
      <c r="J627" s="685"/>
      <c r="K627" s="685"/>
      <c r="L627" s="683"/>
      <c r="M627" s="683"/>
      <c r="N627" s="685"/>
      <c r="O627" s="685"/>
      <c r="P627" s="683"/>
      <c r="Q627" s="683"/>
      <c r="S627" s="683"/>
      <c r="T627" s="683"/>
      <c r="U627" s="683"/>
      <c r="V627" s="683"/>
      <c r="W627" s="683"/>
      <c r="X627" s="683"/>
      <c r="Y627" s="683"/>
      <c r="Z627" s="683"/>
    </row>
    <row r="628" spans="1:26" ht="15.75" hidden="1" customHeight="1">
      <c r="A628" s="683"/>
      <c r="B628" s="66"/>
      <c r="C628" s="707"/>
      <c r="D628" s="66"/>
      <c r="E628" s="66"/>
      <c r="F628" s="66"/>
      <c r="G628" s="66"/>
      <c r="H628" s="66"/>
      <c r="I628" s="683"/>
      <c r="J628" s="685"/>
      <c r="K628" s="685"/>
      <c r="L628" s="683"/>
      <c r="M628" s="683"/>
      <c r="N628" s="685"/>
      <c r="O628" s="685"/>
      <c r="P628" s="683"/>
      <c r="Q628" s="683"/>
      <c r="S628" s="683"/>
      <c r="T628" s="683"/>
      <c r="U628" s="683"/>
      <c r="V628" s="683"/>
      <c r="W628" s="683"/>
      <c r="X628" s="683"/>
      <c r="Y628" s="683"/>
      <c r="Z628" s="683"/>
    </row>
    <row r="629" spans="1:26" ht="15.75" hidden="1" customHeight="1">
      <c r="A629" s="683"/>
      <c r="B629" s="66"/>
      <c r="C629" s="707"/>
      <c r="D629" s="66"/>
      <c r="E629" s="66"/>
      <c r="F629" s="66"/>
      <c r="G629" s="66"/>
      <c r="H629" s="66"/>
      <c r="I629" s="683"/>
      <c r="J629" s="685"/>
      <c r="K629" s="685"/>
      <c r="L629" s="683"/>
      <c r="M629" s="683"/>
      <c r="N629" s="685"/>
      <c r="O629" s="685"/>
      <c r="P629" s="683"/>
      <c r="Q629" s="683"/>
      <c r="S629" s="683"/>
      <c r="T629" s="683"/>
      <c r="U629" s="683"/>
      <c r="V629" s="683"/>
      <c r="W629" s="683"/>
      <c r="X629" s="683"/>
      <c r="Y629" s="683"/>
      <c r="Z629" s="683"/>
    </row>
    <row r="630" spans="1:26" ht="15.75" hidden="1" customHeight="1">
      <c r="A630" s="683"/>
      <c r="B630" s="66"/>
      <c r="C630" s="707"/>
      <c r="D630" s="66"/>
      <c r="E630" s="66"/>
      <c r="F630" s="66"/>
      <c r="G630" s="66"/>
      <c r="H630" s="66"/>
      <c r="I630" s="683"/>
      <c r="J630" s="685"/>
      <c r="K630" s="685"/>
      <c r="L630" s="683"/>
      <c r="M630" s="683"/>
      <c r="N630" s="685"/>
      <c r="O630" s="685"/>
      <c r="P630" s="683"/>
      <c r="Q630" s="683"/>
      <c r="S630" s="683"/>
      <c r="T630" s="683"/>
      <c r="U630" s="683"/>
      <c r="V630" s="683"/>
      <c r="W630" s="683"/>
      <c r="X630" s="683"/>
      <c r="Y630" s="683"/>
      <c r="Z630" s="683"/>
    </row>
    <row r="631" spans="1:26" ht="15.75" hidden="1" customHeight="1">
      <c r="A631" s="683"/>
      <c r="B631" s="66"/>
      <c r="C631" s="707"/>
      <c r="D631" s="66"/>
      <c r="E631" s="66"/>
      <c r="F631" s="66"/>
      <c r="G631" s="66"/>
      <c r="H631" s="66"/>
      <c r="I631" s="683"/>
      <c r="J631" s="685"/>
      <c r="K631" s="685"/>
      <c r="L631" s="683"/>
      <c r="M631" s="683"/>
      <c r="N631" s="685"/>
      <c r="O631" s="685"/>
      <c r="P631" s="683"/>
      <c r="Q631" s="683"/>
      <c r="S631" s="683"/>
      <c r="T631" s="683"/>
      <c r="U631" s="683"/>
      <c r="V631" s="683"/>
      <c r="W631" s="683"/>
      <c r="X631" s="683"/>
      <c r="Y631" s="683"/>
      <c r="Z631" s="683"/>
    </row>
    <row r="632" spans="1:26" ht="15.75" hidden="1" customHeight="1">
      <c r="A632" s="683"/>
      <c r="B632" s="66"/>
      <c r="C632" s="707"/>
      <c r="D632" s="66"/>
      <c r="E632" s="66"/>
      <c r="F632" s="66"/>
      <c r="G632" s="66"/>
      <c r="H632" s="66"/>
      <c r="I632" s="683"/>
      <c r="J632" s="685"/>
      <c r="K632" s="685"/>
      <c r="L632" s="683"/>
      <c r="M632" s="683"/>
      <c r="N632" s="685"/>
      <c r="O632" s="685"/>
      <c r="P632" s="683"/>
      <c r="Q632" s="683"/>
      <c r="S632" s="683"/>
      <c r="T632" s="683"/>
      <c r="U632" s="683"/>
      <c r="V632" s="683"/>
      <c r="W632" s="683"/>
      <c r="X632" s="683"/>
      <c r="Y632" s="683"/>
      <c r="Z632" s="683"/>
    </row>
    <row r="633" spans="1:26" ht="15.75" hidden="1" customHeight="1">
      <c r="A633" s="683"/>
      <c r="B633" s="66"/>
      <c r="C633" s="707"/>
      <c r="D633" s="66"/>
      <c r="E633" s="66"/>
      <c r="F633" s="66"/>
      <c r="G633" s="66"/>
      <c r="H633" s="66"/>
      <c r="I633" s="683"/>
      <c r="J633" s="685"/>
      <c r="K633" s="685"/>
      <c r="L633" s="683"/>
      <c r="M633" s="683"/>
      <c r="N633" s="685"/>
      <c r="O633" s="685"/>
      <c r="P633" s="683"/>
      <c r="Q633" s="683"/>
      <c r="S633" s="683"/>
      <c r="T633" s="683"/>
      <c r="U633" s="683"/>
      <c r="V633" s="683"/>
      <c r="W633" s="683"/>
      <c r="X633" s="683"/>
      <c r="Y633" s="683"/>
      <c r="Z633" s="683"/>
    </row>
    <row r="634" spans="1:26" ht="15.75" hidden="1" customHeight="1">
      <c r="A634" s="683"/>
      <c r="B634" s="66"/>
      <c r="C634" s="707"/>
      <c r="D634" s="66"/>
      <c r="E634" s="66"/>
      <c r="F634" s="66"/>
      <c r="G634" s="66"/>
      <c r="H634" s="66"/>
      <c r="I634" s="683"/>
      <c r="J634" s="685"/>
      <c r="K634" s="685"/>
      <c r="L634" s="683"/>
      <c r="M634" s="683"/>
      <c r="N634" s="685"/>
      <c r="O634" s="685"/>
      <c r="P634" s="683"/>
      <c r="Q634" s="683"/>
      <c r="S634" s="683"/>
      <c r="T634" s="683"/>
      <c r="U634" s="683"/>
      <c r="V634" s="683"/>
      <c r="W634" s="683"/>
      <c r="X634" s="683"/>
      <c r="Y634" s="683"/>
      <c r="Z634" s="683"/>
    </row>
    <row r="635" spans="1:26" ht="15.75" hidden="1" customHeight="1">
      <c r="A635" s="683"/>
      <c r="B635" s="66"/>
      <c r="C635" s="707"/>
      <c r="D635" s="66"/>
      <c r="E635" s="66"/>
      <c r="F635" s="66"/>
      <c r="G635" s="66"/>
      <c r="H635" s="66"/>
      <c r="I635" s="683"/>
      <c r="J635" s="685"/>
      <c r="K635" s="685"/>
      <c r="L635" s="683"/>
      <c r="M635" s="683"/>
      <c r="N635" s="685"/>
      <c r="O635" s="685"/>
      <c r="P635" s="683"/>
      <c r="Q635" s="683"/>
      <c r="S635" s="683"/>
      <c r="T635" s="683"/>
      <c r="U635" s="683"/>
      <c r="V635" s="683"/>
      <c r="W635" s="683"/>
      <c r="X635" s="683"/>
      <c r="Y635" s="683"/>
      <c r="Z635" s="683"/>
    </row>
    <row r="636" spans="1:26" ht="15.75" hidden="1" customHeight="1">
      <c r="A636" s="683"/>
      <c r="B636" s="66"/>
      <c r="C636" s="707"/>
      <c r="D636" s="66"/>
      <c r="E636" s="66"/>
      <c r="F636" s="66"/>
      <c r="G636" s="66"/>
      <c r="H636" s="66"/>
      <c r="I636" s="683"/>
      <c r="J636" s="685"/>
      <c r="K636" s="685"/>
      <c r="L636" s="683"/>
      <c r="M636" s="683"/>
      <c r="N636" s="685"/>
      <c r="O636" s="685"/>
      <c r="P636" s="683"/>
      <c r="Q636" s="683"/>
      <c r="S636" s="683"/>
      <c r="T636" s="683"/>
      <c r="U636" s="683"/>
      <c r="V636" s="683"/>
      <c r="W636" s="683"/>
      <c r="X636" s="683"/>
      <c r="Y636" s="683"/>
      <c r="Z636" s="683"/>
    </row>
    <row r="637" spans="1:26" ht="15.75" hidden="1" customHeight="1">
      <c r="A637" s="683"/>
      <c r="B637" s="66"/>
      <c r="C637" s="707"/>
      <c r="D637" s="66"/>
      <c r="E637" s="66"/>
      <c r="F637" s="66"/>
      <c r="G637" s="66"/>
      <c r="H637" s="66"/>
      <c r="I637" s="683"/>
      <c r="J637" s="685"/>
      <c r="K637" s="685"/>
      <c r="L637" s="683"/>
      <c r="M637" s="683"/>
      <c r="N637" s="685"/>
      <c r="O637" s="685"/>
      <c r="P637" s="683"/>
      <c r="Q637" s="683"/>
      <c r="S637" s="683"/>
      <c r="T637" s="683"/>
      <c r="U637" s="683"/>
      <c r="V637" s="683"/>
      <c r="W637" s="683"/>
      <c r="X637" s="683"/>
      <c r="Y637" s="683"/>
      <c r="Z637" s="683"/>
    </row>
    <row r="638" spans="1:26" ht="15.75" hidden="1" customHeight="1">
      <c r="A638" s="683"/>
      <c r="B638" s="66"/>
      <c r="C638" s="707"/>
      <c r="D638" s="66"/>
      <c r="E638" s="66"/>
      <c r="F638" s="66"/>
      <c r="G638" s="66"/>
      <c r="H638" s="66"/>
      <c r="I638" s="683"/>
      <c r="J638" s="685"/>
      <c r="K638" s="685"/>
      <c r="L638" s="683"/>
      <c r="M638" s="683"/>
      <c r="N638" s="685"/>
      <c r="O638" s="685"/>
      <c r="P638" s="683"/>
      <c r="Q638" s="683"/>
      <c r="S638" s="683"/>
      <c r="T638" s="683"/>
      <c r="U638" s="683"/>
      <c r="V638" s="683"/>
      <c r="W638" s="683"/>
      <c r="X638" s="683"/>
      <c r="Y638" s="683"/>
      <c r="Z638" s="683"/>
    </row>
    <row r="639" spans="1:26" ht="15.75" hidden="1" customHeight="1">
      <c r="A639" s="683"/>
      <c r="B639" s="66"/>
      <c r="C639" s="707"/>
      <c r="D639" s="66"/>
      <c r="E639" s="66"/>
      <c r="F639" s="66"/>
      <c r="G639" s="66"/>
      <c r="H639" s="66"/>
      <c r="I639" s="683"/>
      <c r="J639" s="685"/>
      <c r="K639" s="685"/>
      <c r="L639" s="683"/>
      <c r="M639" s="683"/>
      <c r="N639" s="685"/>
      <c r="O639" s="685"/>
      <c r="P639" s="683"/>
      <c r="Q639" s="683"/>
      <c r="S639" s="683"/>
      <c r="T639" s="683"/>
      <c r="U639" s="683"/>
      <c r="V639" s="683"/>
      <c r="W639" s="683"/>
      <c r="X639" s="683"/>
      <c r="Y639" s="683"/>
      <c r="Z639" s="683"/>
    </row>
    <row r="640" spans="1:26" ht="15.75" hidden="1" customHeight="1">
      <c r="A640" s="683"/>
      <c r="B640" s="66"/>
      <c r="C640" s="707"/>
      <c r="D640" s="66"/>
      <c r="E640" s="66"/>
      <c r="F640" s="66"/>
      <c r="G640" s="66"/>
      <c r="H640" s="66"/>
      <c r="I640" s="683"/>
      <c r="J640" s="685"/>
      <c r="K640" s="685"/>
      <c r="L640" s="683"/>
      <c r="M640" s="683"/>
      <c r="N640" s="685"/>
      <c r="O640" s="685"/>
      <c r="P640" s="683"/>
      <c r="Q640" s="683"/>
      <c r="S640" s="683"/>
      <c r="T640" s="683"/>
      <c r="U640" s="683"/>
      <c r="V640" s="683"/>
      <c r="W640" s="683"/>
      <c r="X640" s="683"/>
      <c r="Y640" s="683"/>
      <c r="Z640" s="683"/>
    </row>
    <row r="641" spans="1:26" ht="15.75" hidden="1" customHeight="1">
      <c r="A641" s="683"/>
      <c r="B641" s="66"/>
      <c r="C641" s="707"/>
      <c r="D641" s="66"/>
      <c r="E641" s="66"/>
      <c r="F641" s="66"/>
      <c r="G641" s="66"/>
      <c r="H641" s="66"/>
      <c r="I641" s="683"/>
      <c r="J641" s="685"/>
      <c r="K641" s="685"/>
      <c r="L641" s="683"/>
      <c r="M641" s="683"/>
      <c r="N641" s="685"/>
      <c r="O641" s="685"/>
      <c r="P641" s="683"/>
      <c r="Q641" s="683"/>
      <c r="S641" s="683"/>
      <c r="T641" s="683"/>
      <c r="U641" s="683"/>
      <c r="V641" s="683"/>
      <c r="W641" s="683"/>
      <c r="X641" s="683"/>
      <c r="Y641" s="683"/>
      <c r="Z641" s="683"/>
    </row>
    <row r="642" spans="1:26" ht="15.75" hidden="1" customHeight="1">
      <c r="A642" s="683"/>
      <c r="B642" s="66"/>
      <c r="C642" s="707"/>
      <c r="D642" s="66"/>
      <c r="E642" s="66"/>
      <c r="F642" s="66"/>
      <c r="G642" s="66"/>
      <c r="H642" s="66"/>
      <c r="I642" s="683"/>
      <c r="J642" s="685"/>
      <c r="K642" s="685"/>
      <c r="L642" s="683"/>
      <c r="M642" s="683"/>
      <c r="N642" s="685"/>
      <c r="O642" s="685"/>
      <c r="P642" s="683"/>
      <c r="Q642" s="683"/>
      <c r="S642" s="683"/>
      <c r="T642" s="683"/>
      <c r="U642" s="683"/>
      <c r="V642" s="683"/>
      <c r="W642" s="683"/>
      <c r="X642" s="683"/>
      <c r="Y642" s="683"/>
      <c r="Z642" s="683"/>
    </row>
    <row r="643" spans="1:26" ht="15.75" hidden="1" customHeight="1">
      <c r="A643" s="683"/>
      <c r="B643" s="66"/>
      <c r="C643" s="707"/>
      <c r="D643" s="66"/>
      <c r="E643" s="66"/>
      <c r="F643" s="66"/>
      <c r="G643" s="66"/>
      <c r="H643" s="66"/>
      <c r="I643" s="683"/>
      <c r="J643" s="685"/>
      <c r="K643" s="685"/>
      <c r="L643" s="683"/>
      <c r="M643" s="683"/>
      <c r="N643" s="685"/>
      <c r="O643" s="685"/>
      <c r="P643" s="683"/>
      <c r="Q643" s="683"/>
      <c r="S643" s="683"/>
      <c r="T643" s="683"/>
      <c r="U643" s="683"/>
      <c r="V643" s="683"/>
      <c r="W643" s="683"/>
      <c r="X643" s="683"/>
      <c r="Y643" s="683"/>
      <c r="Z643" s="683"/>
    </row>
    <row r="644" spans="1:26" ht="15.75" hidden="1" customHeight="1">
      <c r="A644" s="683"/>
      <c r="B644" s="66"/>
      <c r="C644" s="707"/>
      <c r="D644" s="66"/>
      <c r="E644" s="66"/>
      <c r="F644" s="66"/>
      <c r="G644" s="66"/>
      <c r="H644" s="66"/>
      <c r="I644" s="683"/>
      <c r="J644" s="685"/>
      <c r="K644" s="685"/>
      <c r="L644" s="683"/>
      <c r="M644" s="683"/>
      <c r="N644" s="685"/>
      <c r="O644" s="685"/>
      <c r="P644" s="683"/>
      <c r="Q644" s="683"/>
      <c r="S644" s="683"/>
      <c r="T644" s="683"/>
      <c r="U644" s="683"/>
      <c r="V644" s="683"/>
      <c r="W644" s="683"/>
      <c r="X644" s="683"/>
      <c r="Y644" s="683"/>
      <c r="Z644" s="683"/>
    </row>
    <row r="645" spans="1:26" ht="15.75" hidden="1" customHeight="1">
      <c r="A645" s="683"/>
      <c r="B645" s="66"/>
      <c r="C645" s="707"/>
      <c r="D645" s="66"/>
      <c r="E645" s="66"/>
      <c r="F645" s="66"/>
      <c r="G645" s="66"/>
      <c r="H645" s="66"/>
      <c r="I645" s="683"/>
      <c r="J645" s="685"/>
      <c r="K645" s="685"/>
      <c r="L645" s="683"/>
      <c r="M645" s="683"/>
      <c r="N645" s="685"/>
      <c r="O645" s="685"/>
      <c r="P645" s="683"/>
      <c r="Q645" s="683"/>
      <c r="S645" s="683"/>
      <c r="T645" s="683"/>
      <c r="U645" s="683"/>
      <c r="V645" s="683"/>
      <c r="W645" s="683"/>
      <c r="X645" s="683"/>
      <c r="Y645" s="683"/>
      <c r="Z645" s="683"/>
    </row>
    <row r="646" spans="1:26" ht="15.75" hidden="1" customHeight="1">
      <c r="A646" s="683"/>
      <c r="B646" s="66"/>
      <c r="C646" s="707"/>
      <c r="D646" s="66"/>
      <c r="E646" s="66"/>
      <c r="F646" s="66"/>
      <c r="G646" s="66"/>
      <c r="H646" s="66"/>
      <c r="I646" s="683"/>
      <c r="J646" s="685"/>
      <c r="K646" s="685"/>
      <c r="L646" s="683"/>
      <c r="M646" s="683"/>
      <c r="N646" s="685"/>
      <c r="O646" s="685"/>
      <c r="P646" s="683"/>
      <c r="Q646" s="683"/>
      <c r="S646" s="683"/>
      <c r="T646" s="683"/>
      <c r="U646" s="683"/>
      <c r="V646" s="683"/>
      <c r="W646" s="683"/>
      <c r="X646" s="683"/>
      <c r="Y646" s="683"/>
      <c r="Z646" s="683"/>
    </row>
    <row r="647" spans="1:26" ht="15.75" hidden="1" customHeight="1">
      <c r="A647" s="683"/>
      <c r="B647" s="66"/>
      <c r="C647" s="707"/>
      <c r="D647" s="66"/>
      <c r="E647" s="66"/>
      <c r="F647" s="66"/>
      <c r="G647" s="66"/>
      <c r="H647" s="66"/>
      <c r="I647" s="683"/>
      <c r="J647" s="685"/>
      <c r="K647" s="685"/>
      <c r="L647" s="683"/>
      <c r="M647" s="683"/>
      <c r="N647" s="685"/>
      <c r="O647" s="685"/>
      <c r="P647" s="683"/>
      <c r="Q647" s="683"/>
      <c r="S647" s="683"/>
      <c r="T647" s="683"/>
      <c r="U647" s="683"/>
      <c r="V647" s="683"/>
      <c r="W647" s="683"/>
      <c r="X647" s="683"/>
      <c r="Y647" s="683"/>
      <c r="Z647" s="683"/>
    </row>
    <row r="648" spans="1:26" ht="15.75" hidden="1" customHeight="1">
      <c r="A648" s="683"/>
      <c r="B648" s="66"/>
      <c r="C648" s="707"/>
      <c r="D648" s="66"/>
      <c r="E648" s="66"/>
      <c r="F648" s="66"/>
      <c r="G648" s="66"/>
      <c r="H648" s="66"/>
      <c r="I648" s="683"/>
      <c r="J648" s="685"/>
      <c r="K648" s="685"/>
      <c r="L648" s="683"/>
      <c r="M648" s="683"/>
      <c r="N648" s="685"/>
      <c r="O648" s="685"/>
      <c r="P648" s="683"/>
      <c r="Q648" s="683"/>
      <c r="S648" s="683"/>
      <c r="T648" s="683"/>
      <c r="U648" s="683"/>
      <c r="V648" s="683"/>
      <c r="W648" s="683"/>
      <c r="X648" s="683"/>
      <c r="Y648" s="683"/>
      <c r="Z648" s="683"/>
    </row>
    <row r="649" spans="1:26" ht="15.75" hidden="1" customHeight="1">
      <c r="A649" s="683"/>
      <c r="B649" s="66"/>
      <c r="C649" s="707"/>
      <c r="D649" s="66"/>
      <c r="E649" s="66"/>
      <c r="F649" s="66"/>
      <c r="G649" s="66"/>
      <c r="H649" s="66"/>
      <c r="I649" s="683"/>
      <c r="J649" s="685"/>
      <c r="K649" s="685"/>
      <c r="L649" s="683"/>
      <c r="M649" s="683"/>
      <c r="N649" s="685"/>
      <c r="O649" s="685"/>
      <c r="P649" s="683"/>
      <c r="Q649" s="683"/>
      <c r="S649" s="683"/>
      <c r="T649" s="683"/>
      <c r="U649" s="683"/>
      <c r="V649" s="683"/>
      <c r="W649" s="683"/>
      <c r="X649" s="683"/>
      <c r="Y649" s="683"/>
      <c r="Z649" s="683"/>
    </row>
    <row r="650" spans="1:26" ht="15.75" hidden="1" customHeight="1">
      <c r="A650" s="683"/>
      <c r="B650" s="66"/>
      <c r="C650" s="707"/>
      <c r="D650" s="66"/>
      <c r="E650" s="66"/>
      <c r="F650" s="66"/>
      <c r="G650" s="66"/>
      <c r="H650" s="66"/>
      <c r="I650" s="683"/>
      <c r="J650" s="685"/>
      <c r="K650" s="685"/>
      <c r="L650" s="683"/>
      <c r="M650" s="683"/>
      <c r="N650" s="685"/>
      <c r="O650" s="685"/>
      <c r="P650" s="683"/>
      <c r="Q650" s="683"/>
      <c r="S650" s="683"/>
      <c r="T650" s="683"/>
      <c r="U650" s="683"/>
      <c r="V650" s="683"/>
      <c r="W650" s="683"/>
      <c r="X650" s="683"/>
      <c r="Y650" s="683"/>
      <c r="Z650" s="683"/>
    </row>
    <row r="651" spans="1:26" ht="15.75" hidden="1" customHeight="1">
      <c r="A651" s="683"/>
      <c r="B651" s="66"/>
      <c r="C651" s="707"/>
      <c r="D651" s="66"/>
      <c r="E651" s="66"/>
      <c r="F651" s="66"/>
      <c r="G651" s="66"/>
      <c r="H651" s="66"/>
      <c r="I651" s="683"/>
      <c r="J651" s="685"/>
      <c r="K651" s="685"/>
      <c r="L651" s="683"/>
      <c r="M651" s="683"/>
      <c r="N651" s="685"/>
      <c r="O651" s="685"/>
      <c r="P651" s="683"/>
      <c r="Q651" s="683"/>
      <c r="S651" s="683"/>
      <c r="T651" s="683"/>
      <c r="U651" s="683"/>
      <c r="V651" s="683"/>
      <c r="W651" s="683"/>
      <c r="X651" s="683"/>
      <c r="Y651" s="683"/>
      <c r="Z651" s="683"/>
    </row>
    <row r="652" spans="1:26" ht="15.75" hidden="1" customHeight="1">
      <c r="A652" s="683"/>
      <c r="B652" s="66"/>
      <c r="C652" s="707"/>
      <c r="D652" s="66"/>
      <c r="E652" s="66"/>
      <c r="F652" s="66"/>
      <c r="G652" s="66"/>
      <c r="H652" s="66"/>
      <c r="I652" s="683"/>
      <c r="J652" s="685"/>
      <c r="K652" s="685"/>
      <c r="L652" s="683"/>
      <c r="M652" s="683"/>
      <c r="N652" s="685"/>
      <c r="O652" s="685"/>
      <c r="P652" s="683"/>
      <c r="Q652" s="683"/>
      <c r="S652" s="683"/>
      <c r="T652" s="683"/>
      <c r="U652" s="683"/>
      <c r="V652" s="683"/>
      <c r="W652" s="683"/>
      <c r="X652" s="683"/>
      <c r="Y652" s="683"/>
      <c r="Z652" s="683"/>
    </row>
    <row r="653" spans="1:26" ht="15.75" hidden="1" customHeight="1">
      <c r="A653" s="683"/>
      <c r="B653" s="66"/>
      <c r="C653" s="707"/>
      <c r="D653" s="66"/>
      <c r="E653" s="66"/>
      <c r="F653" s="66"/>
      <c r="G653" s="66"/>
      <c r="H653" s="66"/>
      <c r="I653" s="683"/>
      <c r="J653" s="685"/>
      <c r="K653" s="685"/>
      <c r="L653" s="683"/>
      <c r="M653" s="683"/>
      <c r="N653" s="685"/>
      <c r="O653" s="685"/>
      <c r="P653" s="683"/>
      <c r="Q653" s="683"/>
      <c r="S653" s="683"/>
      <c r="T653" s="683"/>
      <c r="U653" s="683"/>
      <c r="V653" s="683"/>
      <c r="W653" s="683"/>
      <c r="X653" s="683"/>
      <c r="Y653" s="683"/>
      <c r="Z653" s="683"/>
    </row>
    <row r="654" spans="1:26" ht="15.75" hidden="1" customHeight="1">
      <c r="A654" s="683"/>
      <c r="B654" s="66"/>
      <c r="C654" s="707"/>
      <c r="D654" s="66"/>
      <c r="E654" s="66"/>
      <c r="F654" s="66"/>
      <c r="G654" s="66"/>
      <c r="H654" s="66"/>
      <c r="I654" s="683"/>
      <c r="J654" s="685"/>
      <c r="K654" s="685"/>
      <c r="L654" s="683"/>
      <c r="M654" s="683"/>
      <c r="N654" s="685"/>
      <c r="O654" s="685"/>
      <c r="P654" s="683"/>
      <c r="Q654" s="683"/>
      <c r="S654" s="683"/>
      <c r="T654" s="683"/>
      <c r="U654" s="683"/>
      <c r="V654" s="683"/>
      <c r="W654" s="683"/>
      <c r="X654" s="683"/>
      <c r="Y654" s="683"/>
      <c r="Z654" s="683"/>
    </row>
    <row r="655" spans="1:26" ht="15.75" hidden="1" customHeight="1">
      <c r="A655" s="683"/>
      <c r="B655" s="66"/>
      <c r="C655" s="707"/>
      <c r="D655" s="66"/>
      <c r="E655" s="66"/>
      <c r="F655" s="66"/>
      <c r="G655" s="66"/>
      <c r="H655" s="66"/>
      <c r="I655" s="683"/>
      <c r="J655" s="685"/>
      <c r="K655" s="685"/>
      <c r="L655" s="683"/>
      <c r="M655" s="683"/>
      <c r="N655" s="685"/>
      <c r="O655" s="685"/>
      <c r="P655" s="683"/>
      <c r="Q655" s="683"/>
      <c r="S655" s="683"/>
      <c r="T655" s="683"/>
      <c r="U655" s="683"/>
      <c r="V655" s="683"/>
      <c r="W655" s="683"/>
      <c r="X655" s="683"/>
      <c r="Y655" s="683"/>
      <c r="Z655" s="683"/>
    </row>
    <row r="656" spans="1:26" ht="15.75" hidden="1" customHeight="1">
      <c r="A656" s="683"/>
      <c r="B656" s="66"/>
      <c r="C656" s="707"/>
      <c r="D656" s="66"/>
      <c r="E656" s="66"/>
      <c r="F656" s="66"/>
      <c r="G656" s="66"/>
      <c r="H656" s="66"/>
      <c r="I656" s="683"/>
      <c r="J656" s="685"/>
      <c r="K656" s="685"/>
      <c r="L656" s="683"/>
      <c r="M656" s="683"/>
      <c r="N656" s="685"/>
      <c r="O656" s="685"/>
      <c r="P656" s="683"/>
      <c r="Q656" s="683"/>
      <c r="S656" s="683"/>
      <c r="T656" s="683"/>
      <c r="U656" s="683"/>
      <c r="V656" s="683"/>
      <c r="W656" s="683"/>
      <c r="X656" s="683"/>
      <c r="Y656" s="683"/>
      <c r="Z656" s="683"/>
    </row>
    <row r="657" spans="1:26" ht="15.75" hidden="1" customHeight="1">
      <c r="A657" s="683"/>
      <c r="B657" s="66"/>
      <c r="C657" s="707"/>
      <c r="D657" s="66"/>
      <c r="E657" s="66"/>
      <c r="F657" s="66"/>
      <c r="G657" s="66"/>
      <c r="H657" s="66"/>
      <c r="I657" s="683"/>
      <c r="J657" s="685"/>
      <c r="K657" s="685"/>
      <c r="L657" s="683"/>
      <c r="M657" s="683"/>
      <c r="N657" s="685"/>
      <c r="O657" s="685"/>
      <c r="P657" s="683"/>
      <c r="Q657" s="683"/>
      <c r="S657" s="683"/>
      <c r="T657" s="683"/>
      <c r="U657" s="683"/>
      <c r="V657" s="683"/>
      <c r="W657" s="683"/>
      <c r="X657" s="683"/>
      <c r="Y657" s="683"/>
      <c r="Z657" s="683"/>
    </row>
    <row r="658" spans="1:26" ht="15.75" hidden="1" customHeight="1">
      <c r="A658" s="683"/>
      <c r="B658" s="66"/>
      <c r="C658" s="707"/>
      <c r="D658" s="66"/>
      <c r="E658" s="66"/>
      <c r="F658" s="66"/>
      <c r="G658" s="66"/>
      <c r="H658" s="66"/>
      <c r="I658" s="683"/>
      <c r="J658" s="685"/>
      <c r="K658" s="685"/>
      <c r="L658" s="683"/>
      <c r="M658" s="683"/>
      <c r="N658" s="685"/>
      <c r="O658" s="685"/>
      <c r="P658" s="683"/>
      <c r="Q658" s="683"/>
      <c r="S658" s="683"/>
      <c r="T658" s="683"/>
      <c r="U658" s="683"/>
      <c r="V658" s="683"/>
      <c r="W658" s="683"/>
      <c r="X658" s="683"/>
      <c r="Y658" s="683"/>
      <c r="Z658" s="683"/>
    </row>
    <row r="659" spans="1:26" ht="15.75" hidden="1" customHeight="1">
      <c r="A659" s="683"/>
      <c r="B659" s="66"/>
      <c r="C659" s="707"/>
      <c r="D659" s="66"/>
      <c r="E659" s="66"/>
      <c r="F659" s="66"/>
      <c r="G659" s="66"/>
      <c r="H659" s="66"/>
      <c r="I659" s="683"/>
      <c r="J659" s="685"/>
      <c r="K659" s="685"/>
      <c r="L659" s="683"/>
      <c r="M659" s="683"/>
      <c r="N659" s="685"/>
      <c r="O659" s="685"/>
      <c r="P659" s="683"/>
      <c r="Q659" s="683"/>
      <c r="S659" s="683"/>
      <c r="T659" s="683"/>
      <c r="U659" s="683"/>
      <c r="V659" s="683"/>
      <c r="W659" s="683"/>
      <c r="X659" s="683"/>
      <c r="Y659" s="683"/>
      <c r="Z659" s="683"/>
    </row>
    <row r="660" spans="1:26" ht="15.75" hidden="1" customHeight="1">
      <c r="A660" s="683"/>
      <c r="B660" s="66"/>
      <c r="C660" s="707"/>
      <c r="D660" s="66"/>
      <c r="E660" s="66"/>
      <c r="F660" s="66"/>
      <c r="G660" s="66"/>
      <c r="H660" s="66"/>
      <c r="I660" s="683"/>
      <c r="J660" s="685"/>
      <c r="K660" s="685"/>
      <c r="L660" s="683"/>
      <c r="M660" s="683"/>
      <c r="N660" s="685"/>
      <c r="O660" s="685"/>
      <c r="P660" s="683"/>
      <c r="Q660" s="683"/>
      <c r="S660" s="683"/>
      <c r="T660" s="683"/>
      <c r="U660" s="683"/>
      <c r="V660" s="683"/>
      <c r="W660" s="683"/>
      <c r="X660" s="683"/>
      <c r="Y660" s="683"/>
      <c r="Z660" s="683"/>
    </row>
    <row r="661" spans="1:26" ht="15.75" hidden="1" customHeight="1">
      <c r="A661" s="683"/>
      <c r="B661" s="66"/>
      <c r="C661" s="707"/>
      <c r="D661" s="66"/>
      <c r="E661" s="66"/>
      <c r="F661" s="66"/>
      <c r="G661" s="66"/>
      <c r="H661" s="66"/>
      <c r="I661" s="683"/>
      <c r="J661" s="685"/>
      <c r="K661" s="685"/>
      <c r="L661" s="683"/>
      <c r="M661" s="683"/>
      <c r="N661" s="685"/>
      <c r="O661" s="685"/>
      <c r="P661" s="683"/>
      <c r="Q661" s="683"/>
      <c r="S661" s="683"/>
      <c r="T661" s="683"/>
      <c r="U661" s="683"/>
      <c r="V661" s="683"/>
      <c r="W661" s="683"/>
      <c r="X661" s="683"/>
      <c r="Y661" s="683"/>
      <c r="Z661" s="683"/>
    </row>
    <row r="662" spans="1:26" ht="15.75" hidden="1" customHeight="1">
      <c r="A662" s="683"/>
      <c r="B662" s="66"/>
      <c r="C662" s="707"/>
      <c r="D662" s="66"/>
      <c r="E662" s="66"/>
      <c r="F662" s="66"/>
      <c r="G662" s="66"/>
      <c r="H662" s="66"/>
      <c r="I662" s="683"/>
      <c r="J662" s="685"/>
      <c r="K662" s="685"/>
      <c r="L662" s="683"/>
      <c r="M662" s="683"/>
      <c r="N662" s="685"/>
      <c r="O662" s="685"/>
      <c r="P662" s="683"/>
      <c r="Q662" s="683"/>
      <c r="S662" s="683"/>
      <c r="T662" s="683"/>
      <c r="U662" s="683"/>
      <c r="V662" s="683"/>
      <c r="W662" s="683"/>
      <c r="X662" s="683"/>
      <c r="Y662" s="683"/>
      <c r="Z662" s="683"/>
    </row>
    <row r="663" spans="1:26" ht="15.75" hidden="1" customHeight="1">
      <c r="A663" s="683"/>
      <c r="B663" s="66"/>
      <c r="C663" s="707"/>
      <c r="D663" s="66"/>
      <c r="E663" s="66"/>
      <c r="F663" s="66"/>
      <c r="G663" s="66"/>
      <c r="H663" s="66"/>
      <c r="I663" s="683"/>
      <c r="J663" s="685"/>
      <c r="K663" s="685"/>
      <c r="L663" s="683"/>
      <c r="M663" s="683"/>
      <c r="N663" s="685"/>
      <c r="O663" s="685"/>
      <c r="P663" s="683"/>
      <c r="Q663" s="683"/>
      <c r="S663" s="683"/>
      <c r="T663" s="683"/>
      <c r="U663" s="683"/>
      <c r="V663" s="683"/>
      <c r="W663" s="683"/>
      <c r="X663" s="683"/>
      <c r="Y663" s="683"/>
      <c r="Z663" s="683"/>
    </row>
    <row r="664" spans="1:26" ht="15.75" hidden="1" customHeight="1">
      <c r="A664" s="683"/>
      <c r="B664" s="66"/>
      <c r="C664" s="707"/>
      <c r="D664" s="66"/>
      <c r="E664" s="66"/>
      <c r="F664" s="66"/>
      <c r="G664" s="66"/>
      <c r="H664" s="66"/>
      <c r="I664" s="683"/>
      <c r="J664" s="685"/>
      <c r="K664" s="685"/>
      <c r="L664" s="683"/>
      <c r="M664" s="683"/>
      <c r="N664" s="685"/>
      <c r="O664" s="685"/>
      <c r="P664" s="683"/>
      <c r="Q664" s="683"/>
      <c r="S664" s="683"/>
      <c r="T664" s="683"/>
      <c r="U664" s="683"/>
      <c r="V664" s="683"/>
      <c r="W664" s="683"/>
      <c r="X664" s="683"/>
      <c r="Y664" s="683"/>
      <c r="Z664" s="683"/>
    </row>
    <row r="665" spans="1:26" ht="15.75" hidden="1" customHeight="1">
      <c r="A665" s="683"/>
      <c r="B665" s="66"/>
      <c r="C665" s="707"/>
      <c r="D665" s="66"/>
      <c r="E665" s="66"/>
      <c r="F665" s="66"/>
      <c r="G665" s="66"/>
      <c r="H665" s="66"/>
      <c r="I665" s="683"/>
      <c r="J665" s="685"/>
      <c r="K665" s="685"/>
      <c r="L665" s="683"/>
      <c r="M665" s="683"/>
      <c r="N665" s="685"/>
      <c r="O665" s="685"/>
      <c r="P665" s="683"/>
      <c r="Q665" s="683"/>
      <c r="S665" s="683"/>
      <c r="T665" s="683"/>
      <c r="U665" s="683"/>
      <c r="V665" s="683"/>
      <c r="W665" s="683"/>
      <c r="X665" s="683"/>
      <c r="Y665" s="683"/>
      <c r="Z665" s="683"/>
    </row>
    <row r="666" spans="1:26" ht="15.75" hidden="1" customHeight="1">
      <c r="A666" s="683"/>
      <c r="B666" s="66"/>
      <c r="C666" s="707"/>
      <c r="D666" s="66"/>
      <c r="E666" s="66"/>
      <c r="F666" s="66"/>
      <c r="G666" s="66"/>
      <c r="H666" s="66"/>
      <c r="I666" s="683"/>
      <c r="J666" s="685"/>
      <c r="K666" s="685"/>
      <c r="L666" s="683"/>
      <c r="M666" s="683"/>
      <c r="N666" s="685"/>
      <c r="O666" s="685"/>
      <c r="P666" s="683"/>
      <c r="Q666" s="683"/>
      <c r="S666" s="683"/>
      <c r="T666" s="683"/>
      <c r="U666" s="683"/>
      <c r="V666" s="683"/>
      <c r="W666" s="683"/>
      <c r="X666" s="683"/>
      <c r="Y666" s="683"/>
      <c r="Z666" s="683"/>
    </row>
    <row r="667" spans="1:26" ht="15.75" hidden="1" customHeight="1">
      <c r="A667" s="683"/>
      <c r="B667" s="66"/>
      <c r="C667" s="707"/>
      <c r="D667" s="66"/>
      <c r="E667" s="66"/>
      <c r="F667" s="66"/>
      <c r="G667" s="66"/>
      <c r="H667" s="66"/>
      <c r="I667" s="683"/>
      <c r="J667" s="685"/>
      <c r="K667" s="685"/>
      <c r="L667" s="683"/>
      <c r="M667" s="683"/>
      <c r="N667" s="685"/>
      <c r="O667" s="685"/>
      <c r="P667" s="683"/>
      <c r="Q667" s="683"/>
      <c r="S667" s="683"/>
      <c r="T667" s="683"/>
      <c r="U667" s="683"/>
      <c r="V667" s="683"/>
      <c r="W667" s="683"/>
      <c r="X667" s="683"/>
      <c r="Y667" s="683"/>
      <c r="Z667" s="683"/>
    </row>
    <row r="668" spans="1:26" ht="15.75" hidden="1" customHeight="1">
      <c r="A668" s="683"/>
      <c r="B668" s="66"/>
      <c r="C668" s="707"/>
      <c r="D668" s="66"/>
      <c r="E668" s="66"/>
      <c r="F668" s="66"/>
      <c r="G668" s="66"/>
      <c r="H668" s="66"/>
      <c r="I668" s="683"/>
      <c r="J668" s="685"/>
      <c r="K668" s="685"/>
      <c r="L668" s="683"/>
      <c r="M668" s="683"/>
      <c r="N668" s="685"/>
      <c r="O668" s="685"/>
      <c r="P668" s="683"/>
      <c r="Q668" s="683"/>
      <c r="S668" s="683"/>
      <c r="T668" s="683"/>
      <c r="U668" s="683"/>
      <c r="V668" s="683"/>
      <c r="W668" s="683"/>
      <c r="X668" s="683"/>
      <c r="Y668" s="683"/>
      <c r="Z668" s="683"/>
    </row>
    <row r="669" spans="1:26" ht="15.75" hidden="1" customHeight="1">
      <c r="A669" s="683"/>
      <c r="B669" s="66"/>
      <c r="C669" s="707"/>
      <c r="D669" s="66"/>
      <c r="E669" s="66"/>
      <c r="F669" s="66"/>
      <c r="G669" s="66"/>
      <c r="H669" s="66"/>
      <c r="I669" s="683"/>
      <c r="J669" s="685"/>
      <c r="K669" s="685"/>
      <c r="L669" s="683"/>
      <c r="M669" s="683"/>
      <c r="N669" s="685"/>
      <c r="O669" s="685"/>
      <c r="P669" s="683"/>
      <c r="Q669" s="683"/>
      <c r="S669" s="683"/>
      <c r="T669" s="683"/>
      <c r="U669" s="683"/>
      <c r="V669" s="683"/>
      <c r="W669" s="683"/>
      <c r="X669" s="683"/>
      <c r="Y669" s="683"/>
      <c r="Z669" s="683"/>
    </row>
    <row r="670" spans="1:26" ht="15.75" hidden="1" customHeight="1">
      <c r="A670" s="683"/>
      <c r="B670" s="66"/>
      <c r="C670" s="707"/>
      <c r="D670" s="66"/>
      <c r="E670" s="66"/>
      <c r="F670" s="66"/>
      <c r="G670" s="66"/>
      <c r="H670" s="66"/>
      <c r="I670" s="683"/>
      <c r="J670" s="685"/>
      <c r="K670" s="685"/>
      <c r="L670" s="683"/>
      <c r="M670" s="683"/>
      <c r="N670" s="685"/>
      <c r="O670" s="685"/>
      <c r="P670" s="683"/>
      <c r="Q670" s="683"/>
      <c r="S670" s="683"/>
      <c r="T670" s="683"/>
      <c r="U670" s="683"/>
      <c r="V670" s="683"/>
      <c r="W670" s="683"/>
      <c r="X670" s="683"/>
      <c r="Y670" s="683"/>
      <c r="Z670" s="683"/>
    </row>
    <row r="671" spans="1:26" ht="15.75" hidden="1" customHeight="1">
      <c r="A671" s="683"/>
      <c r="B671" s="66"/>
      <c r="C671" s="707"/>
      <c r="D671" s="66"/>
      <c r="E671" s="66"/>
      <c r="F671" s="66"/>
      <c r="G671" s="66"/>
      <c r="H671" s="66"/>
      <c r="I671" s="683"/>
      <c r="J671" s="685"/>
      <c r="K671" s="685"/>
      <c r="L671" s="683"/>
      <c r="M671" s="683"/>
      <c r="N671" s="685"/>
      <c r="O671" s="685"/>
      <c r="P671" s="683"/>
      <c r="Q671" s="683"/>
      <c r="S671" s="683"/>
      <c r="T671" s="683"/>
      <c r="U671" s="683"/>
      <c r="V671" s="683"/>
      <c r="W671" s="683"/>
      <c r="X671" s="683"/>
      <c r="Y671" s="683"/>
      <c r="Z671" s="683"/>
    </row>
    <row r="672" spans="1:26" ht="15.75" hidden="1" customHeight="1">
      <c r="A672" s="683"/>
      <c r="B672" s="66"/>
      <c r="C672" s="707"/>
      <c r="D672" s="66"/>
      <c r="E672" s="66"/>
      <c r="F672" s="66"/>
      <c r="G672" s="66"/>
      <c r="H672" s="66"/>
      <c r="I672" s="683"/>
      <c r="J672" s="685"/>
      <c r="K672" s="685"/>
      <c r="L672" s="683"/>
      <c r="M672" s="683"/>
      <c r="N672" s="685"/>
      <c r="O672" s="685"/>
      <c r="P672" s="683"/>
      <c r="Q672" s="683"/>
      <c r="S672" s="683"/>
      <c r="T672" s="683"/>
      <c r="U672" s="683"/>
      <c r="V672" s="683"/>
      <c r="W672" s="683"/>
      <c r="X672" s="683"/>
      <c r="Y672" s="683"/>
      <c r="Z672" s="683"/>
    </row>
    <row r="673" spans="1:26" ht="15.75" hidden="1" customHeight="1">
      <c r="A673" s="683"/>
      <c r="B673" s="66"/>
      <c r="C673" s="707"/>
      <c r="D673" s="66"/>
      <c r="E673" s="66"/>
      <c r="F673" s="66"/>
      <c r="G673" s="66"/>
      <c r="H673" s="66"/>
      <c r="I673" s="683"/>
      <c r="J673" s="685"/>
      <c r="K673" s="685"/>
      <c r="L673" s="683"/>
      <c r="M673" s="683"/>
      <c r="N673" s="685"/>
      <c r="O673" s="685"/>
      <c r="P673" s="683"/>
      <c r="Q673" s="683"/>
      <c r="S673" s="683"/>
      <c r="T673" s="683"/>
      <c r="U673" s="683"/>
      <c r="V673" s="683"/>
      <c r="W673" s="683"/>
      <c r="X673" s="683"/>
      <c r="Y673" s="683"/>
      <c r="Z673" s="683"/>
    </row>
    <row r="674" spans="1:26" ht="15.75" hidden="1" customHeight="1">
      <c r="A674" s="683"/>
      <c r="B674" s="66"/>
      <c r="C674" s="707"/>
      <c r="D674" s="66"/>
      <c r="E674" s="66"/>
      <c r="F674" s="66"/>
      <c r="G674" s="66"/>
      <c r="H674" s="66"/>
      <c r="I674" s="683"/>
      <c r="J674" s="685"/>
      <c r="K674" s="685"/>
      <c r="L674" s="683"/>
      <c r="M674" s="683"/>
      <c r="N674" s="685"/>
      <c r="O674" s="685"/>
      <c r="P674" s="683"/>
      <c r="Q674" s="683"/>
      <c r="S674" s="683"/>
      <c r="T674" s="683"/>
      <c r="U674" s="683"/>
      <c r="V674" s="683"/>
      <c r="W674" s="683"/>
      <c r="X674" s="683"/>
      <c r="Y674" s="683"/>
      <c r="Z674" s="683"/>
    </row>
    <row r="675" spans="1:26" ht="15.75" hidden="1" customHeight="1">
      <c r="A675" s="683"/>
      <c r="B675" s="66"/>
      <c r="C675" s="707"/>
      <c r="D675" s="66"/>
      <c r="E675" s="66"/>
      <c r="F675" s="66"/>
      <c r="G675" s="66"/>
      <c r="H675" s="66"/>
      <c r="I675" s="683"/>
      <c r="J675" s="685"/>
      <c r="K675" s="685"/>
      <c r="L675" s="683"/>
      <c r="M675" s="683"/>
      <c r="N675" s="685"/>
      <c r="O675" s="685"/>
      <c r="P675" s="683"/>
      <c r="Q675" s="683"/>
      <c r="S675" s="683"/>
      <c r="T675" s="683"/>
      <c r="U675" s="683"/>
      <c r="V675" s="683"/>
      <c r="W675" s="683"/>
      <c r="X675" s="683"/>
      <c r="Y675" s="683"/>
      <c r="Z675" s="683"/>
    </row>
    <row r="676" spans="1:26" ht="15.75" hidden="1" customHeight="1">
      <c r="A676" s="683"/>
      <c r="B676" s="66"/>
      <c r="C676" s="707"/>
      <c r="D676" s="66"/>
      <c r="E676" s="66"/>
      <c r="F676" s="66"/>
      <c r="G676" s="66"/>
      <c r="H676" s="66"/>
      <c r="I676" s="683"/>
      <c r="J676" s="685"/>
      <c r="K676" s="685"/>
      <c r="L676" s="683"/>
      <c r="M676" s="683"/>
      <c r="N676" s="685"/>
      <c r="O676" s="685"/>
      <c r="P676" s="683"/>
      <c r="Q676" s="683"/>
      <c r="S676" s="683"/>
      <c r="T676" s="683"/>
      <c r="U676" s="683"/>
      <c r="V676" s="683"/>
      <c r="W676" s="683"/>
      <c r="X676" s="683"/>
      <c r="Y676" s="683"/>
      <c r="Z676" s="683"/>
    </row>
    <row r="677" spans="1:26" ht="15.75" hidden="1" customHeight="1">
      <c r="A677" s="683"/>
      <c r="B677" s="66"/>
      <c r="C677" s="707"/>
      <c r="D677" s="66"/>
      <c r="E677" s="66"/>
      <c r="F677" s="66"/>
      <c r="G677" s="66"/>
      <c r="H677" s="66"/>
      <c r="I677" s="683"/>
      <c r="J677" s="685"/>
      <c r="K677" s="685"/>
      <c r="L677" s="683"/>
      <c r="M677" s="683"/>
      <c r="N677" s="685"/>
      <c r="O677" s="685"/>
      <c r="P677" s="683"/>
      <c r="Q677" s="683"/>
      <c r="S677" s="683"/>
      <c r="T677" s="683"/>
      <c r="U677" s="683"/>
      <c r="V677" s="683"/>
      <c r="W677" s="683"/>
      <c r="X677" s="683"/>
      <c r="Y677" s="683"/>
      <c r="Z677" s="683"/>
    </row>
    <row r="678" spans="1:26" ht="15.75" hidden="1" customHeight="1">
      <c r="A678" s="683"/>
      <c r="B678" s="66"/>
      <c r="C678" s="707"/>
      <c r="D678" s="66"/>
      <c r="E678" s="66"/>
      <c r="F678" s="66"/>
      <c r="G678" s="66"/>
      <c r="H678" s="66"/>
      <c r="I678" s="683"/>
      <c r="J678" s="685"/>
      <c r="K678" s="685"/>
      <c r="L678" s="683"/>
      <c r="M678" s="683"/>
      <c r="N678" s="685"/>
      <c r="O678" s="685"/>
      <c r="P678" s="683"/>
      <c r="Q678" s="683"/>
      <c r="S678" s="683"/>
      <c r="T678" s="683"/>
      <c r="U678" s="683"/>
      <c r="V678" s="683"/>
      <c r="W678" s="683"/>
      <c r="X678" s="683"/>
      <c r="Y678" s="683"/>
      <c r="Z678" s="683"/>
    </row>
    <row r="679" spans="1:26" ht="15.75" hidden="1" customHeight="1">
      <c r="A679" s="683"/>
      <c r="B679" s="66"/>
      <c r="C679" s="707"/>
      <c r="D679" s="66"/>
      <c r="E679" s="66"/>
      <c r="F679" s="66"/>
      <c r="G679" s="66"/>
      <c r="H679" s="66"/>
      <c r="I679" s="683"/>
      <c r="J679" s="685"/>
      <c r="K679" s="685"/>
      <c r="L679" s="683"/>
      <c r="M679" s="683"/>
      <c r="N679" s="685"/>
      <c r="O679" s="685"/>
      <c r="P679" s="683"/>
      <c r="Q679" s="683"/>
      <c r="S679" s="683"/>
      <c r="T679" s="683"/>
      <c r="U679" s="683"/>
      <c r="V679" s="683"/>
      <c r="W679" s="683"/>
      <c r="X679" s="683"/>
      <c r="Y679" s="683"/>
      <c r="Z679" s="683"/>
    </row>
    <row r="680" spans="1:26" ht="15.75" hidden="1" customHeight="1">
      <c r="A680" s="683"/>
      <c r="B680" s="66"/>
      <c r="C680" s="707"/>
      <c r="D680" s="66"/>
      <c r="E680" s="66"/>
      <c r="F680" s="66"/>
      <c r="G680" s="66"/>
      <c r="H680" s="66"/>
      <c r="I680" s="683"/>
      <c r="J680" s="685"/>
      <c r="K680" s="685"/>
      <c r="L680" s="683"/>
      <c r="M680" s="683"/>
      <c r="N680" s="685"/>
      <c r="O680" s="685"/>
      <c r="P680" s="683"/>
      <c r="Q680" s="683"/>
      <c r="S680" s="683"/>
      <c r="T680" s="683"/>
      <c r="U680" s="683"/>
      <c r="V680" s="683"/>
      <c r="W680" s="683"/>
      <c r="X680" s="683"/>
      <c r="Y680" s="683"/>
      <c r="Z680" s="683"/>
    </row>
    <row r="681" spans="1:26" ht="15.75" hidden="1" customHeight="1">
      <c r="A681" s="683"/>
      <c r="B681" s="66"/>
      <c r="C681" s="707"/>
      <c r="D681" s="66"/>
      <c r="E681" s="66"/>
      <c r="F681" s="66"/>
      <c r="G681" s="66"/>
      <c r="H681" s="66"/>
      <c r="I681" s="683"/>
      <c r="J681" s="685"/>
      <c r="K681" s="685"/>
      <c r="L681" s="683"/>
      <c r="M681" s="683"/>
      <c r="N681" s="685"/>
      <c r="O681" s="685"/>
      <c r="P681" s="683"/>
      <c r="Q681" s="683"/>
      <c r="S681" s="683"/>
      <c r="T681" s="683"/>
      <c r="U681" s="683"/>
      <c r="V681" s="683"/>
      <c r="W681" s="683"/>
      <c r="X681" s="683"/>
      <c r="Y681" s="683"/>
      <c r="Z681" s="683"/>
    </row>
    <row r="682" spans="1:26" ht="15.75" hidden="1" customHeight="1">
      <c r="A682" s="683"/>
      <c r="B682" s="66"/>
      <c r="C682" s="707"/>
      <c r="D682" s="66"/>
      <c r="E682" s="66"/>
      <c r="F682" s="66"/>
      <c r="G682" s="66"/>
      <c r="H682" s="66"/>
      <c r="I682" s="683"/>
      <c r="J682" s="685"/>
      <c r="K682" s="685"/>
      <c r="L682" s="683"/>
      <c r="M682" s="683"/>
      <c r="N682" s="685"/>
      <c r="O682" s="685"/>
      <c r="P682" s="683"/>
      <c r="Q682" s="683"/>
      <c r="S682" s="683"/>
      <c r="T682" s="683"/>
      <c r="U682" s="683"/>
      <c r="V682" s="683"/>
      <c r="W682" s="683"/>
      <c r="X682" s="683"/>
      <c r="Y682" s="683"/>
      <c r="Z682" s="683"/>
    </row>
    <row r="683" spans="1:26" ht="15.75" hidden="1" customHeight="1">
      <c r="A683" s="683"/>
      <c r="B683" s="66"/>
      <c r="C683" s="707"/>
      <c r="D683" s="66"/>
      <c r="E683" s="66"/>
      <c r="F683" s="66"/>
      <c r="G683" s="66"/>
      <c r="H683" s="66"/>
      <c r="I683" s="683"/>
      <c r="J683" s="685"/>
      <c r="K683" s="685"/>
      <c r="L683" s="683"/>
      <c r="M683" s="683"/>
      <c r="N683" s="685"/>
      <c r="O683" s="685"/>
      <c r="P683" s="683"/>
      <c r="Q683" s="683"/>
      <c r="S683" s="683"/>
      <c r="T683" s="683"/>
      <c r="U683" s="683"/>
      <c r="V683" s="683"/>
      <c r="W683" s="683"/>
      <c r="X683" s="683"/>
      <c r="Y683" s="683"/>
      <c r="Z683" s="683"/>
    </row>
    <row r="684" spans="1:26" ht="15.75" hidden="1" customHeight="1">
      <c r="A684" s="683"/>
      <c r="B684" s="66"/>
      <c r="C684" s="707"/>
      <c r="D684" s="66"/>
      <c r="E684" s="66"/>
      <c r="F684" s="66"/>
      <c r="G684" s="66"/>
      <c r="H684" s="66"/>
      <c r="I684" s="683"/>
      <c r="J684" s="685"/>
      <c r="K684" s="685"/>
      <c r="L684" s="683"/>
      <c r="M684" s="683"/>
      <c r="N684" s="685"/>
      <c r="O684" s="685"/>
      <c r="P684" s="683"/>
      <c r="Q684" s="683"/>
      <c r="S684" s="683"/>
      <c r="T684" s="683"/>
      <c r="U684" s="683"/>
      <c r="V684" s="683"/>
      <c r="W684" s="683"/>
      <c r="X684" s="683"/>
      <c r="Y684" s="683"/>
      <c r="Z684" s="683"/>
    </row>
    <row r="685" spans="1:26" ht="15.75" hidden="1" customHeight="1">
      <c r="A685" s="683"/>
      <c r="B685" s="66"/>
      <c r="C685" s="707"/>
      <c r="D685" s="66"/>
      <c r="E685" s="66"/>
      <c r="F685" s="66"/>
      <c r="G685" s="66"/>
      <c r="H685" s="66"/>
      <c r="I685" s="683"/>
      <c r="J685" s="685"/>
      <c r="K685" s="685"/>
      <c r="L685" s="683"/>
      <c r="M685" s="683"/>
      <c r="N685" s="685"/>
      <c r="O685" s="685"/>
      <c r="P685" s="683"/>
      <c r="Q685" s="683"/>
      <c r="S685" s="683"/>
      <c r="T685" s="683"/>
      <c r="U685" s="683"/>
      <c r="V685" s="683"/>
      <c r="W685" s="683"/>
      <c r="X685" s="683"/>
      <c r="Y685" s="683"/>
      <c r="Z685" s="683"/>
    </row>
    <row r="686" spans="1:26" ht="15.75" hidden="1" customHeight="1">
      <c r="A686" s="683"/>
      <c r="B686" s="66"/>
      <c r="C686" s="707"/>
      <c r="D686" s="66"/>
      <c r="E686" s="66"/>
      <c r="F686" s="66"/>
      <c r="G686" s="66"/>
      <c r="H686" s="66"/>
      <c r="I686" s="683"/>
      <c r="J686" s="685"/>
      <c r="K686" s="685"/>
      <c r="L686" s="683"/>
      <c r="M686" s="683"/>
      <c r="N686" s="685"/>
      <c r="O686" s="685"/>
      <c r="P686" s="683"/>
      <c r="Q686" s="683"/>
      <c r="S686" s="683"/>
      <c r="T686" s="683"/>
      <c r="U686" s="683"/>
      <c r="V686" s="683"/>
      <c r="W686" s="683"/>
      <c r="X686" s="683"/>
      <c r="Y686" s="683"/>
      <c r="Z686" s="683"/>
    </row>
    <row r="687" spans="1:26" ht="15.75" hidden="1" customHeight="1">
      <c r="A687" s="683"/>
      <c r="B687" s="66"/>
      <c r="C687" s="707"/>
      <c r="D687" s="66"/>
      <c r="E687" s="66"/>
      <c r="F687" s="66"/>
      <c r="G687" s="66"/>
      <c r="H687" s="66"/>
      <c r="I687" s="683"/>
      <c r="J687" s="685"/>
      <c r="K687" s="685"/>
      <c r="L687" s="683"/>
      <c r="M687" s="683"/>
      <c r="N687" s="685"/>
      <c r="O687" s="685"/>
      <c r="P687" s="683"/>
      <c r="Q687" s="683"/>
      <c r="S687" s="683"/>
      <c r="T687" s="683"/>
      <c r="U687" s="683"/>
      <c r="V687" s="683"/>
      <c r="W687" s="683"/>
      <c r="X687" s="683"/>
      <c r="Y687" s="683"/>
      <c r="Z687" s="683"/>
    </row>
    <row r="688" spans="1:26" ht="15.75" hidden="1" customHeight="1">
      <c r="A688" s="683"/>
      <c r="B688" s="66"/>
      <c r="C688" s="707"/>
      <c r="D688" s="66"/>
      <c r="E688" s="66"/>
      <c r="F688" s="66"/>
      <c r="G688" s="66"/>
      <c r="H688" s="66"/>
      <c r="I688" s="683"/>
      <c r="J688" s="685"/>
      <c r="K688" s="685"/>
      <c r="L688" s="683"/>
      <c r="M688" s="683"/>
      <c r="N688" s="685"/>
      <c r="O688" s="685"/>
      <c r="P688" s="683"/>
      <c r="Q688" s="683"/>
      <c r="S688" s="683"/>
      <c r="T688" s="683"/>
      <c r="U688" s="683"/>
      <c r="V688" s="683"/>
      <c r="W688" s="683"/>
      <c r="X688" s="683"/>
      <c r="Y688" s="683"/>
      <c r="Z688" s="683"/>
    </row>
    <row r="689" spans="1:26" ht="15.75" hidden="1" customHeight="1">
      <c r="A689" s="683"/>
      <c r="B689" s="66"/>
      <c r="C689" s="707"/>
      <c r="D689" s="66"/>
      <c r="E689" s="66"/>
      <c r="F689" s="66"/>
      <c r="G689" s="66"/>
      <c r="H689" s="66"/>
      <c r="I689" s="683"/>
      <c r="J689" s="685"/>
      <c r="K689" s="685"/>
      <c r="L689" s="683"/>
      <c r="M689" s="683"/>
      <c r="N689" s="685"/>
      <c r="O689" s="685"/>
      <c r="P689" s="683"/>
      <c r="Q689" s="683"/>
      <c r="S689" s="683"/>
      <c r="T689" s="683"/>
      <c r="U689" s="683"/>
      <c r="V689" s="683"/>
      <c r="W689" s="683"/>
      <c r="X689" s="683"/>
      <c r="Y689" s="683"/>
      <c r="Z689" s="683"/>
    </row>
    <row r="690" spans="1:26" ht="15.75" hidden="1" customHeight="1">
      <c r="A690" s="683"/>
      <c r="B690" s="66"/>
      <c r="C690" s="707"/>
      <c r="D690" s="66"/>
      <c r="E690" s="66"/>
      <c r="F690" s="66"/>
      <c r="G690" s="66"/>
      <c r="H690" s="66"/>
      <c r="I690" s="683"/>
      <c r="J690" s="685"/>
      <c r="K690" s="685"/>
      <c r="L690" s="683"/>
      <c r="M690" s="683"/>
      <c r="N690" s="685"/>
      <c r="O690" s="685"/>
      <c r="P690" s="683"/>
      <c r="Q690" s="683"/>
      <c r="S690" s="683"/>
      <c r="T690" s="683"/>
      <c r="U690" s="683"/>
      <c r="V690" s="683"/>
      <c r="W690" s="683"/>
      <c r="X690" s="683"/>
      <c r="Y690" s="683"/>
      <c r="Z690" s="683"/>
    </row>
    <row r="691" spans="1:26" ht="15.75" hidden="1" customHeight="1">
      <c r="A691" s="683"/>
      <c r="B691" s="66"/>
      <c r="C691" s="707"/>
      <c r="D691" s="66"/>
      <c r="E691" s="66"/>
      <c r="F691" s="66"/>
      <c r="G691" s="66"/>
      <c r="H691" s="66"/>
      <c r="I691" s="683"/>
      <c r="J691" s="685"/>
      <c r="K691" s="685"/>
      <c r="L691" s="683"/>
      <c r="M691" s="683"/>
      <c r="N691" s="685"/>
      <c r="O691" s="685"/>
      <c r="P691" s="683"/>
      <c r="Q691" s="683"/>
      <c r="S691" s="683"/>
      <c r="T691" s="683"/>
      <c r="U691" s="683"/>
      <c r="V691" s="683"/>
      <c r="W691" s="683"/>
      <c r="X691" s="683"/>
      <c r="Y691" s="683"/>
      <c r="Z691" s="683"/>
    </row>
    <row r="692" spans="1:26" ht="15.75" hidden="1" customHeight="1">
      <c r="A692" s="683"/>
      <c r="B692" s="66"/>
      <c r="C692" s="707"/>
      <c r="D692" s="66"/>
      <c r="E692" s="66"/>
      <c r="F692" s="66"/>
      <c r="G692" s="66"/>
      <c r="H692" s="66"/>
      <c r="I692" s="683"/>
      <c r="J692" s="685"/>
      <c r="K692" s="685"/>
      <c r="L692" s="683"/>
      <c r="M692" s="683"/>
      <c r="N692" s="685"/>
      <c r="O692" s="685"/>
      <c r="P692" s="683"/>
      <c r="Q692" s="683"/>
      <c r="S692" s="683"/>
      <c r="T692" s="683"/>
      <c r="U692" s="683"/>
      <c r="V692" s="683"/>
      <c r="W692" s="683"/>
      <c r="X692" s="683"/>
      <c r="Y692" s="683"/>
      <c r="Z692" s="683"/>
    </row>
    <row r="693" spans="1:26" ht="15.75" hidden="1" customHeight="1">
      <c r="A693" s="683"/>
      <c r="B693" s="66"/>
      <c r="C693" s="707"/>
      <c r="D693" s="66"/>
      <c r="E693" s="66"/>
      <c r="F693" s="66"/>
      <c r="G693" s="66"/>
      <c r="H693" s="66"/>
      <c r="I693" s="683"/>
      <c r="J693" s="685"/>
      <c r="K693" s="685"/>
      <c r="L693" s="683"/>
      <c r="M693" s="683"/>
      <c r="N693" s="685"/>
      <c r="O693" s="685"/>
      <c r="P693" s="683"/>
      <c r="Q693" s="683"/>
      <c r="S693" s="683"/>
      <c r="T693" s="683"/>
      <c r="U693" s="683"/>
      <c r="V693" s="683"/>
      <c r="W693" s="683"/>
      <c r="X693" s="683"/>
      <c r="Y693" s="683"/>
      <c r="Z693" s="683"/>
    </row>
    <row r="694" spans="1:26" ht="15.75" hidden="1" customHeight="1">
      <c r="A694" s="683"/>
      <c r="B694" s="66"/>
      <c r="C694" s="707"/>
      <c r="D694" s="66"/>
      <c r="E694" s="66"/>
      <c r="F694" s="66"/>
      <c r="G694" s="66"/>
      <c r="H694" s="66"/>
      <c r="I694" s="683"/>
      <c r="J694" s="685"/>
      <c r="K694" s="685"/>
      <c r="L694" s="683"/>
      <c r="M694" s="683"/>
      <c r="N694" s="685"/>
      <c r="O694" s="685"/>
      <c r="P694" s="683"/>
      <c r="Q694" s="683"/>
      <c r="S694" s="683"/>
      <c r="T694" s="683"/>
      <c r="U694" s="683"/>
      <c r="V694" s="683"/>
      <c r="W694" s="683"/>
      <c r="X694" s="683"/>
      <c r="Y694" s="683"/>
      <c r="Z694" s="683"/>
    </row>
    <row r="695" spans="1:26" ht="15.75" hidden="1" customHeight="1">
      <c r="A695" s="683"/>
      <c r="B695" s="66"/>
      <c r="C695" s="707"/>
      <c r="D695" s="66"/>
      <c r="E695" s="66"/>
      <c r="F695" s="66"/>
      <c r="G695" s="66"/>
      <c r="H695" s="66"/>
      <c r="I695" s="683"/>
      <c r="J695" s="685"/>
      <c r="K695" s="685"/>
      <c r="L695" s="683"/>
      <c r="M695" s="683"/>
      <c r="N695" s="685"/>
      <c r="O695" s="685"/>
      <c r="P695" s="683"/>
      <c r="Q695" s="683"/>
      <c r="S695" s="683"/>
      <c r="T695" s="683"/>
      <c r="U695" s="683"/>
      <c r="V695" s="683"/>
      <c r="W695" s="683"/>
      <c r="X695" s="683"/>
      <c r="Y695" s="683"/>
      <c r="Z695" s="683"/>
    </row>
    <row r="696" spans="1:26" ht="15.75" hidden="1" customHeight="1">
      <c r="A696" s="683"/>
      <c r="B696" s="66"/>
      <c r="C696" s="707"/>
      <c r="D696" s="66"/>
      <c r="E696" s="66"/>
      <c r="F696" s="66"/>
      <c r="G696" s="66"/>
      <c r="H696" s="66"/>
      <c r="I696" s="683"/>
      <c r="J696" s="685"/>
      <c r="K696" s="685"/>
      <c r="L696" s="683"/>
      <c r="M696" s="683"/>
      <c r="N696" s="685"/>
      <c r="O696" s="685"/>
      <c r="P696" s="683"/>
      <c r="Q696" s="683"/>
      <c r="S696" s="683"/>
      <c r="T696" s="683"/>
      <c r="U696" s="683"/>
      <c r="V696" s="683"/>
      <c r="W696" s="683"/>
      <c r="X696" s="683"/>
      <c r="Y696" s="683"/>
      <c r="Z696" s="683"/>
    </row>
    <row r="697" spans="1:26" ht="15.75" hidden="1" customHeight="1">
      <c r="A697" s="683"/>
      <c r="B697" s="66"/>
      <c r="C697" s="707"/>
      <c r="D697" s="66"/>
      <c r="E697" s="66"/>
      <c r="F697" s="66"/>
      <c r="G697" s="66"/>
      <c r="H697" s="66"/>
      <c r="I697" s="683"/>
      <c r="J697" s="685"/>
      <c r="K697" s="685"/>
      <c r="L697" s="683"/>
      <c r="M697" s="683"/>
      <c r="N697" s="685"/>
      <c r="O697" s="685"/>
      <c r="P697" s="683"/>
      <c r="Q697" s="683"/>
      <c r="S697" s="683"/>
      <c r="T697" s="683"/>
      <c r="U697" s="683"/>
      <c r="V697" s="683"/>
      <c r="W697" s="683"/>
      <c r="X697" s="683"/>
      <c r="Y697" s="683"/>
      <c r="Z697" s="683"/>
    </row>
    <row r="698" spans="1:26" ht="15.75" hidden="1" customHeight="1">
      <c r="A698" s="683"/>
      <c r="B698" s="66"/>
      <c r="C698" s="707"/>
      <c r="D698" s="66"/>
      <c r="E698" s="66"/>
      <c r="F698" s="66"/>
      <c r="G698" s="66"/>
      <c r="H698" s="66"/>
      <c r="I698" s="683"/>
      <c r="J698" s="685"/>
      <c r="K698" s="685"/>
      <c r="L698" s="683"/>
      <c r="M698" s="683"/>
      <c r="N698" s="685"/>
      <c r="O698" s="685"/>
      <c r="P698" s="683"/>
      <c r="Q698" s="683"/>
      <c r="S698" s="683"/>
      <c r="T698" s="683"/>
      <c r="U698" s="683"/>
      <c r="V698" s="683"/>
      <c r="W698" s="683"/>
      <c r="X698" s="683"/>
      <c r="Y698" s="683"/>
      <c r="Z698" s="683"/>
    </row>
    <row r="699" spans="1:26" ht="15.75" hidden="1" customHeight="1">
      <c r="A699" s="683"/>
      <c r="B699" s="66"/>
      <c r="C699" s="707"/>
      <c r="D699" s="66"/>
      <c r="E699" s="66"/>
      <c r="F699" s="66"/>
      <c r="G699" s="66"/>
      <c r="H699" s="66"/>
      <c r="I699" s="683"/>
      <c r="J699" s="685"/>
      <c r="K699" s="685"/>
      <c r="L699" s="683"/>
      <c r="M699" s="683"/>
      <c r="N699" s="685"/>
      <c r="O699" s="685"/>
      <c r="P699" s="683"/>
      <c r="Q699" s="683"/>
      <c r="S699" s="683"/>
      <c r="T699" s="683"/>
      <c r="U699" s="683"/>
      <c r="V699" s="683"/>
      <c r="W699" s="683"/>
      <c r="X699" s="683"/>
      <c r="Y699" s="683"/>
      <c r="Z699" s="683"/>
    </row>
    <row r="700" spans="1:26" ht="15.75" hidden="1" customHeight="1">
      <c r="A700" s="683"/>
      <c r="B700" s="66"/>
      <c r="C700" s="707"/>
      <c r="D700" s="66"/>
      <c r="E700" s="66"/>
      <c r="F700" s="66"/>
      <c r="G700" s="66"/>
      <c r="H700" s="66"/>
      <c r="I700" s="683"/>
      <c r="J700" s="685"/>
      <c r="K700" s="685"/>
      <c r="L700" s="683"/>
      <c r="M700" s="683"/>
      <c r="N700" s="685"/>
      <c r="O700" s="685"/>
      <c r="P700" s="683"/>
      <c r="Q700" s="683"/>
      <c r="S700" s="683"/>
      <c r="T700" s="683"/>
      <c r="U700" s="683"/>
      <c r="V700" s="683"/>
      <c r="W700" s="683"/>
      <c r="X700" s="683"/>
      <c r="Y700" s="683"/>
      <c r="Z700" s="683"/>
    </row>
    <row r="701" spans="1:26" ht="15.75" hidden="1" customHeight="1">
      <c r="A701" s="683"/>
      <c r="B701" s="66"/>
      <c r="C701" s="707"/>
      <c r="D701" s="66"/>
      <c r="E701" s="66"/>
      <c r="F701" s="66"/>
      <c r="G701" s="66"/>
      <c r="H701" s="66"/>
      <c r="I701" s="683"/>
      <c r="J701" s="685"/>
      <c r="K701" s="685"/>
      <c r="L701" s="683"/>
      <c r="M701" s="683"/>
      <c r="N701" s="685"/>
      <c r="O701" s="685"/>
      <c r="P701" s="683"/>
      <c r="Q701" s="683"/>
      <c r="S701" s="683"/>
      <c r="T701" s="683"/>
      <c r="U701" s="683"/>
      <c r="V701" s="683"/>
      <c r="W701" s="683"/>
      <c r="X701" s="683"/>
      <c r="Y701" s="683"/>
      <c r="Z701" s="683"/>
    </row>
    <row r="702" spans="1:26" ht="15.75" hidden="1" customHeight="1">
      <c r="A702" s="683"/>
      <c r="B702" s="66"/>
      <c r="C702" s="707"/>
      <c r="D702" s="66"/>
      <c r="E702" s="66"/>
      <c r="F702" s="66"/>
      <c r="G702" s="66"/>
      <c r="H702" s="66"/>
      <c r="I702" s="683"/>
      <c r="J702" s="685"/>
      <c r="K702" s="685"/>
      <c r="L702" s="683"/>
      <c r="M702" s="683"/>
      <c r="N702" s="685"/>
      <c r="O702" s="685"/>
      <c r="P702" s="683"/>
      <c r="Q702" s="683"/>
      <c r="S702" s="683"/>
      <c r="T702" s="683"/>
      <c r="U702" s="683"/>
      <c r="V702" s="683"/>
      <c r="W702" s="683"/>
      <c r="X702" s="683"/>
      <c r="Y702" s="683"/>
      <c r="Z702" s="683"/>
    </row>
    <row r="703" spans="1:26" ht="15.75" hidden="1" customHeight="1">
      <c r="A703" s="683"/>
      <c r="B703" s="66"/>
      <c r="C703" s="707"/>
      <c r="D703" s="66"/>
      <c r="E703" s="66"/>
      <c r="F703" s="66"/>
      <c r="G703" s="66"/>
      <c r="H703" s="66"/>
      <c r="I703" s="683"/>
      <c r="J703" s="685"/>
      <c r="K703" s="685"/>
      <c r="L703" s="683"/>
      <c r="M703" s="683"/>
      <c r="N703" s="685"/>
      <c r="O703" s="685"/>
      <c r="P703" s="683"/>
      <c r="Q703" s="683"/>
      <c r="S703" s="683"/>
      <c r="T703" s="683"/>
      <c r="U703" s="683"/>
      <c r="V703" s="683"/>
      <c r="W703" s="683"/>
      <c r="X703" s="683"/>
      <c r="Y703" s="683"/>
      <c r="Z703" s="683"/>
    </row>
    <row r="704" spans="1:26" ht="15.75" hidden="1" customHeight="1">
      <c r="A704" s="683"/>
      <c r="B704" s="66"/>
      <c r="C704" s="707"/>
      <c r="D704" s="66"/>
      <c r="E704" s="66"/>
      <c r="F704" s="66"/>
      <c r="G704" s="66"/>
      <c r="H704" s="66"/>
      <c r="I704" s="683"/>
      <c r="J704" s="685"/>
      <c r="K704" s="685"/>
      <c r="L704" s="683"/>
      <c r="M704" s="683"/>
      <c r="N704" s="685"/>
      <c r="O704" s="685"/>
      <c r="P704" s="683"/>
      <c r="Q704" s="683"/>
      <c r="S704" s="683"/>
      <c r="T704" s="683"/>
      <c r="U704" s="683"/>
      <c r="V704" s="683"/>
      <c r="W704" s="683"/>
      <c r="X704" s="683"/>
      <c r="Y704" s="683"/>
      <c r="Z704" s="683"/>
    </row>
    <row r="705" spans="1:26" ht="15.75" hidden="1" customHeight="1">
      <c r="A705" s="683"/>
      <c r="B705" s="66"/>
      <c r="C705" s="707"/>
      <c r="D705" s="66"/>
      <c r="E705" s="66"/>
      <c r="F705" s="66"/>
      <c r="G705" s="66"/>
      <c r="H705" s="66"/>
      <c r="I705" s="683"/>
      <c r="J705" s="685"/>
      <c r="K705" s="685"/>
      <c r="L705" s="683"/>
      <c r="M705" s="683"/>
      <c r="N705" s="685"/>
      <c r="O705" s="685"/>
      <c r="P705" s="683"/>
      <c r="Q705" s="683"/>
      <c r="S705" s="683"/>
      <c r="T705" s="683"/>
      <c r="U705" s="683"/>
      <c r="V705" s="683"/>
      <c r="W705" s="683"/>
      <c r="X705" s="683"/>
      <c r="Y705" s="683"/>
      <c r="Z705" s="683"/>
    </row>
    <row r="706" spans="1:26" ht="15.75" hidden="1" customHeight="1">
      <c r="A706" s="683"/>
      <c r="B706" s="66"/>
      <c r="C706" s="707"/>
      <c r="D706" s="66"/>
      <c r="E706" s="66"/>
      <c r="F706" s="66"/>
      <c r="G706" s="66"/>
      <c r="H706" s="66"/>
      <c r="I706" s="683"/>
      <c r="J706" s="685"/>
      <c r="K706" s="685"/>
      <c r="L706" s="683"/>
      <c r="M706" s="683"/>
      <c r="N706" s="685"/>
      <c r="O706" s="685"/>
      <c r="P706" s="683"/>
      <c r="Q706" s="683"/>
      <c r="S706" s="683"/>
      <c r="T706" s="683"/>
      <c r="U706" s="683"/>
      <c r="V706" s="683"/>
      <c r="W706" s="683"/>
      <c r="X706" s="683"/>
      <c r="Y706" s="683"/>
      <c r="Z706" s="683"/>
    </row>
    <row r="707" spans="1:26" ht="15.75" hidden="1" customHeight="1">
      <c r="A707" s="683"/>
      <c r="B707" s="66"/>
      <c r="C707" s="707"/>
      <c r="D707" s="66"/>
      <c r="E707" s="66"/>
      <c r="F707" s="66"/>
      <c r="G707" s="66"/>
      <c r="H707" s="66"/>
      <c r="I707" s="683"/>
      <c r="J707" s="685"/>
      <c r="K707" s="685"/>
      <c r="L707" s="683"/>
      <c r="M707" s="683"/>
      <c r="N707" s="685"/>
      <c r="O707" s="685"/>
      <c r="P707" s="683"/>
      <c r="Q707" s="683"/>
      <c r="S707" s="683"/>
      <c r="T707" s="683"/>
      <c r="U707" s="683"/>
      <c r="V707" s="683"/>
      <c r="W707" s="683"/>
      <c r="X707" s="683"/>
      <c r="Y707" s="683"/>
      <c r="Z707" s="683"/>
    </row>
    <row r="708" spans="1:26" ht="15.75" hidden="1" customHeight="1">
      <c r="A708" s="683"/>
      <c r="B708" s="66"/>
      <c r="C708" s="707"/>
      <c r="D708" s="66"/>
      <c r="E708" s="66"/>
      <c r="F708" s="66"/>
      <c r="G708" s="66"/>
      <c r="H708" s="66"/>
      <c r="I708" s="683"/>
      <c r="J708" s="685"/>
      <c r="K708" s="685"/>
      <c r="L708" s="683"/>
      <c r="M708" s="683"/>
      <c r="N708" s="685"/>
      <c r="O708" s="685"/>
      <c r="P708" s="683"/>
      <c r="Q708" s="683"/>
      <c r="S708" s="683"/>
      <c r="T708" s="683"/>
      <c r="U708" s="683"/>
      <c r="V708" s="683"/>
      <c r="W708" s="683"/>
      <c r="X708" s="683"/>
      <c r="Y708" s="683"/>
      <c r="Z708" s="683"/>
    </row>
    <row r="709" spans="1:26" ht="15.75" hidden="1" customHeight="1">
      <c r="A709" s="683"/>
      <c r="B709" s="66"/>
      <c r="C709" s="707"/>
      <c r="D709" s="66"/>
      <c r="E709" s="66"/>
      <c r="F709" s="66"/>
      <c r="G709" s="66"/>
      <c r="H709" s="66"/>
      <c r="I709" s="683"/>
      <c r="J709" s="685"/>
      <c r="K709" s="685"/>
      <c r="L709" s="683"/>
      <c r="M709" s="683"/>
      <c r="N709" s="685"/>
      <c r="O709" s="685"/>
      <c r="P709" s="683"/>
      <c r="Q709" s="683"/>
      <c r="S709" s="683"/>
      <c r="T709" s="683"/>
      <c r="U709" s="683"/>
      <c r="V709" s="683"/>
      <c r="W709" s="683"/>
      <c r="X709" s="683"/>
      <c r="Y709" s="683"/>
      <c r="Z709" s="683"/>
    </row>
    <row r="710" spans="1:26" ht="15.75" hidden="1" customHeight="1">
      <c r="A710" s="683"/>
      <c r="B710" s="66"/>
      <c r="C710" s="707"/>
      <c r="D710" s="66"/>
      <c r="E710" s="66"/>
      <c r="F710" s="66"/>
      <c r="G710" s="66"/>
      <c r="H710" s="66"/>
      <c r="I710" s="683"/>
      <c r="J710" s="685"/>
      <c r="K710" s="685"/>
      <c r="L710" s="683"/>
      <c r="M710" s="683"/>
      <c r="N710" s="685"/>
      <c r="O710" s="685"/>
      <c r="P710" s="683"/>
      <c r="Q710" s="683"/>
      <c r="S710" s="683"/>
      <c r="T710" s="683"/>
      <c r="U710" s="683"/>
      <c r="V710" s="683"/>
      <c r="W710" s="683"/>
      <c r="X710" s="683"/>
      <c r="Y710" s="683"/>
      <c r="Z710" s="683"/>
    </row>
    <row r="711" spans="1:26" ht="15.75" hidden="1" customHeight="1">
      <c r="A711" s="683"/>
      <c r="B711" s="66"/>
      <c r="C711" s="707"/>
      <c r="D711" s="66"/>
      <c r="E711" s="66"/>
      <c r="F711" s="66"/>
      <c r="G711" s="66"/>
      <c r="H711" s="66"/>
      <c r="I711" s="683"/>
      <c r="J711" s="685"/>
      <c r="K711" s="685"/>
      <c r="L711" s="683"/>
      <c r="M711" s="683"/>
      <c r="N711" s="685"/>
      <c r="O711" s="685"/>
      <c r="P711" s="683"/>
      <c r="Q711" s="683"/>
      <c r="S711" s="683"/>
      <c r="T711" s="683"/>
      <c r="U711" s="683"/>
      <c r="V711" s="683"/>
      <c r="W711" s="683"/>
      <c r="X711" s="683"/>
      <c r="Y711" s="683"/>
      <c r="Z711" s="683"/>
    </row>
    <row r="712" spans="1:26" ht="15.75" hidden="1" customHeight="1">
      <c r="A712" s="683"/>
      <c r="B712" s="66"/>
      <c r="C712" s="707"/>
      <c r="D712" s="66"/>
      <c r="E712" s="66"/>
      <c r="F712" s="66"/>
      <c r="G712" s="66"/>
      <c r="H712" s="66"/>
      <c r="I712" s="683"/>
      <c r="J712" s="685"/>
      <c r="K712" s="685"/>
      <c r="L712" s="683"/>
      <c r="M712" s="683"/>
      <c r="N712" s="685"/>
      <c r="O712" s="685"/>
      <c r="P712" s="683"/>
      <c r="Q712" s="683"/>
      <c r="S712" s="683"/>
      <c r="T712" s="683"/>
      <c r="U712" s="683"/>
      <c r="V712" s="683"/>
      <c r="W712" s="683"/>
      <c r="X712" s="683"/>
      <c r="Y712" s="683"/>
      <c r="Z712" s="683"/>
    </row>
    <row r="713" spans="1:26" ht="15.75" hidden="1" customHeight="1">
      <c r="A713" s="683"/>
      <c r="B713" s="66"/>
      <c r="C713" s="707"/>
      <c r="D713" s="66"/>
      <c r="E713" s="66"/>
      <c r="F713" s="66"/>
      <c r="G713" s="66"/>
      <c r="H713" s="66"/>
      <c r="I713" s="683"/>
      <c r="J713" s="685"/>
      <c r="K713" s="685"/>
      <c r="L713" s="683"/>
      <c r="M713" s="683"/>
      <c r="N713" s="685"/>
      <c r="O713" s="685"/>
      <c r="P713" s="683"/>
      <c r="Q713" s="683"/>
      <c r="S713" s="683"/>
      <c r="T713" s="683"/>
      <c r="U713" s="683"/>
      <c r="V713" s="683"/>
      <c r="W713" s="683"/>
      <c r="X713" s="683"/>
      <c r="Y713" s="683"/>
      <c r="Z713" s="683"/>
    </row>
    <row r="714" spans="1:26" ht="15.75" hidden="1" customHeight="1">
      <c r="A714" s="683"/>
      <c r="B714" s="66"/>
      <c r="C714" s="707"/>
      <c r="D714" s="66"/>
      <c r="E714" s="66"/>
      <c r="F714" s="66"/>
      <c r="G714" s="66"/>
      <c r="H714" s="66"/>
      <c r="I714" s="683"/>
      <c r="J714" s="685"/>
      <c r="K714" s="685"/>
      <c r="L714" s="683"/>
      <c r="M714" s="683"/>
      <c r="N714" s="685"/>
      <c r="O714" s="685"/>
      <c r="P714" s="683"/>
      <c r="Q714" s="683"/>
      <c r="S714" s="683"/>
      <c r="T714" s="683"/>
      <c r="U714" s="683"/>
      <c r="V714" s="683"/>
      <c r="W714" s="683"/>
      <c r="X714" s="683"/>
      <c r="Y714" s="683"/>
      <c r="Z714" s="683"/>
    </row>
    <row r="715" spans="1:26" ht="15.75" hidden="1" customHeight="1">
      <c r="A715" s="683"/>
      <c r="B715" s="66"/>
      <c r="C715" s="707"/>
      <c r="D715" s="66"/>
      <c r="E715" s="66"/>
      <c r="F715" s="66"/>
      <c r="G715" s="66"/>
      <c r="H715" s="66"/>
      <c r="I715" s="683"/>
      <c r="J715" s="685"/>
      <c r="K715" s="685"/>
      <c r="L715" s="683"/>
      <c r="M715" s="683"/>
      <c r="N715" s="685"/>
      <c r="O715" s="685"/>
      <c r="P715" s="683"/>
      <c r="Q715" s="683"/>
      <c r="S715" s="683"/>
      <c r="T715" s="683"/>
      <c r="U715" s="683"/>
      <c r="V715" s="683"/>
      <c r="W715" s="683"/>
      <c r="X715" s="683"/>
      <c r="Y715" s="683"/>
      <c r="Z715" s="683"/>
    </row>
    <row r="716" spans="1:26" ht="15.75" hidden="1" customHeight="1">
      <c r="A716" s="683"/>
      <c r="B716" s="66"/>
      <c r="C716" s="707"/>
      <c r="D716" s="66"/>
      <c r="E716" s="66"/>
      <c r="F716" s="66"/>
      <c r="G716" s="66"/>
      <c r="H716" s="66"/>
      <c r="I716" s="683"/>
      <c r="J716" s="685"/>
      <c r="K716" s="685"/>
      <c r="L716" s="683"/>
      <c r="M716" s="683"/>
      <c r="N716" s="685"/>
      <c r="O716" s="685"/>
      <c r="P716" s="683"/>
      <c r="Q716" s="683"/>
      <c r="S716" s="683"/>
      <c r="T716" s="683"/>
      <c r="U716" s="683"/>
      <c r="V716" s="683"/>
      <c r="W716" s="683"/>
      <c r="X716" s="683"/>
      <c r="Y716" s="683"/>
      <c r="Z716" s="683"/>
    </row>
    <row r="717" spans="1:26" ht="15.75" hidden="1" customHeight="1">
      <c r="A717" s="683"/>
      <c r="B717" s="66"/>
      <c r="C717" s="707"/>
      <c r="D717" s="66"/>
      <c r="E717" s="66"/>
      <c r="F717" s="66"/>
      <c r="G717" s="66"/>
      <c r="H717" s="66"/>
      <c r="I717" s="683"/>
      <c r="J717" s="685"/>
      <c r="K717" s="685"/>
      <c r="L717" s="683"/>
      <c r="M717" s="683"/>
      <c r="N717" s="685"/>
      <c r="O717" s="685"/>
      <c r="P717" s="683"/>
      <c r="Q717" s="683"/>
      <c r="S717" s="683"/>
      <c r="T717" s="683"/>
      <c r="U717" s="683"/>
      <c r="V717" s="683"/>
      <c r="W717" s="683"/>
      <c r="X717" s="683"/>
      <c r="Y717" s="683"/>
      <c r="Z717" s="683"/>
    </row>
    <row r="718" spans="1:26" ht="15.75" hidden="1" customHeight="1">
      <c r="A718" s="683"/>
      <c r="B718" s="66"/>
      <c r="C718" s="707"/>
      <c r="D718" s="66"/>
      <c r="E718" s="66"/>
      <c r="F718" s="66"/>
      <c r="G718" s="66"/>
      <c r="H718" s="66"/>
      <c r="I718" s="683"/>
      <c r="J718" s="685"/>
      <c r="K718" s="685"/>
      <c r="L718" s="683"/>
      <c r="M718" s="683"/>
      <c r="N718" s="685"/>
      <c r="O718" s="685"/>
      <c r="P718" s="683"/>
      <c r="Q718" s="683"/>
      <c r="S718" s="683"/>
      <c r="T718" s="683"/>
      <c r="U718" s="683"/>
      <c r="V718" s="683"/>
      <c r="W718" s="683"/>
      <c r="X718" s="683"/>
      <c r="Y718" s="683"/>
      <c r="Z718" s="683"/>
    </row>
    <row r="719" spans="1:26" ht="15.75" hidden="1" customHeight="1">
      <c r="A719" s="683"/>
      <c r="B719" s="66"/>
      <c r="C719" s="707"/>
      <c r="D719" s="66"/>
      <c r="E719" s="66"/>
      <c r="F719" s="66"/>
      <c r="G719" s="66"/>
      <c r="H719" s="66"/>
      <c r="I719" s="683"/>
      <c r="J719" s="685"/>
      <c r="K719" s="685"/>
      <c r="L719" s="683"/>
      <c r="M719" s="683"/>
      <c r="N719" s="685"/>
      <c r="O719" s="685"/>
      <c r="P719" s="683"/>
      <c r="Q719" s="683"/>
      <c r="S719" s="683"/>
      <c r="T719" s="683"/>
      <c r="U719" s="683"/>
      <c r="V719" s="683"/>
      <c r="W719" s="683"/>
      <c r="X719" s="683"/>
      <c r="Y719" s="683"/>
      <c r="Z719" s="683"/>
    </row>
    <row r="720" spans="1:26" ht="15.75" hidden="1" customHeight="1">
      <c r="A720" s="683"/>
      <c r="B720" s="66"/>
      <c r="C720" s="707"/>
      <c r="D720" s="66"/>
      <c r="E720" s="66"/>
      <c r="F720" s="66"/>
      <c r="G720" s="66"/>
      <c r="H720" s="66"/>
      <c r="I720" s="683"/>
      <c r="J720" s="685"/>
      <c r="K720" s="685"/>
      <c r="L720" s="683"/>
      <c r="M720" s="683"/>
      <c r="N720" s="685"/>
      <c r="O720" s="685"/>
      <c r="P720" s="683"/>
      <c r="Q720" s="683"/>
      <c r="S720" s="683"/>
      <c r="T720" s="683"/>
      <c r="U720" s="683"/>
      <c r="V720" s="683"/>
      <c r="W720" s="683"/>
      <c r="X720" s="683"/>
      <c r="Y720" s="683"/>
      <c r="Z720" s="683"/>
    </row>
    <row r="721" spans="1:26" ht="15.75" hidden="1" customHeight="1">
      <c r="A721" s="683"/>
      <c r="B721" s="66"/>
      <c r="C721" s="707"/>
      <c r="D721" s="66"/>
      <c r="E721" s="66"/>
      <c r="F721" s="66"/>
      <c r="G721" s="66"/>
      <c r="H721" s="66"/>
      <c r="I721" s="683"/>
      <c r="J721" s="685"/>
      <c r="K721" s="685"/>
      <c r="L721" s="683"/>
      <c r="M721" s="683"/>
      <c r="N721" s="685"/>
      <c r="O721" s="685"/>
      <c r="P721" s="683"/>
      <c r="Q721" s="683"/>
      <c r="S721" s="683"/>
      <c r="T721" s="683"/>
      <c r="U721" s="683"/>
      <c r="V721" s="683"/>
      <c r="W721" s="683"/>
      <c r="X721" s="683"/>
      <c r="Y721" s="683"/>
      <c r="Z721" s="683"/>
    </row>
    <row r="722" spans="1:26" ht="15.75" hidden="1" customHeight="1">
      <c r="A722" s="683"/>
      <c r="B722" s="66"/>
      <c r="C722" s="707"/>
      <c r="D722" s="66"/>
      <c r="E722" s="66"/>
      <c r="F722" s="66"/>
      <c r="G722" s="66"/>
      <c r="H722" s="66"/>
      <c r="I722" s="683"/>
      <c r="J722" s="685"/>
      <c r="K722" s="685"/>
      <c r="L722" s="683"/>
      <c r="M722" s="683"/>
      <c r="N722" s="685"/>
      <c r="O722" s="685"/>
      <c r="P722" s="683"/>
      <c r="Q722" s="683"/>
      <c r="S722" s="683"/>
      <c r="T722" s="683"/>
      <c r="U722" s="683"/>
      <c r="V722" s="683"/>
      <c r="W722" s="683"/>
      <c r="X722" s="683"/>
      <c r="Y722" s="683"/>
      <c r="Z722" s="683"/>
    </row>
    <row r="723" spans="1:26" ht="15.75" hidden="1" customHeight="1">
      <c r="A723" s="683"/>
      <c r="B723" s="66"/>
      <c r="C723" s="707"/>
      <c r="D723" s="66"/>
      <c r="E723" s="66"/>
      <c r="F723" s="66"/>
      <c r="G723" s="66"/>
      <c r="H723" s="66"/>
      <c r="I723" s="683"/>
      <c r="J723" s="685"/>
      <c r="K723" s="685"/>
      <c r="L723" s="683"/>
      <c r="M723" s="683"/>
      <c r="N723" s="685"/>
      <c r="O723" s="685"/>
      <c r="P723" s="683"/>
      <c r="Q723" s="683"/>
      <c r="S723" s="683"/>
      <c r="T723" s="683"/>
      <c r="U723" s="683"/>
      <c r="V723" s="683"/>
      <c r="W723" s="683"/>
      <c r="X723" s="683"/>
      <c r="Y723" s="683"/>
      <c r="Z723" s="683"/>
    </row>
    <row r="724" spans="1:26" ht="15.75" hidden="1" customHeight="1">
      <c r="A724" s="683"/>
      <c r="B724" s="66"/>
      <c r="C724" s="707"/>
      <c r="D724" s="66"/>
      <c r="E724" s="66"/>
      <c r="F724" s="66"/>
      <c r="G724" s="66"/>
      <c r="H724" s="66"/>
      <c r="I724" s="683"/>
      <c r="J724" s="685"/>
      <c r="K724" s="685"/>
      <c r="L724" s="683"/>
      <c r="M724" s="683"/>
      <c r="N724" s="685"/>
      <c r="O724" s="685"/>
      <c r="P724" s="683"/>
      <c r="Q724" s="683"/>
      <c r="S724" s="683"/>
      <c r="T724" s="683"/>
      <c r="U724" s="683"/>
      <c r="V724" s="683"/>
      <c r="W724" s="683"/>
      <c r="X724" s="683"/>
      <c r="Y724" s="683"/>
      <c r="Z724" s="683"/>
    </row>
    <row r="725" spans="1:26" ht="15.75" hidden="1" customHeight="1">
      <c r="A725" s="683"/>
      <c r="B725" s="66"/>
      <c r="C725" s="707"/>
      <c r="D725" s="66"/>
      <c r="E725" s="66"/>
      <c r="F725" s="66"/>
      <c r="G725" s="66"/>
      <c r="H725" s="66"/>
      <c r="I725" s="683"/>
      <c r="J725" s="685"/>
      <c r="K725" s="685"/>
      <c r="L725" s="683"/>
      <c r="M725" s="683"/>
      <c r="N725" s="685"/>
      <c r="O725" s="685"/>
      <c r="P725" s="683"/>
      <c r="Q725" s="683"/>
      <c r="S725" s="683"/>
      <c r="T725" s="683"/>
      <c r="U725" s="683"/>
      <c r="V725" s="683"/>
      <c r="W725" s="683"/>
      <c r="X725" s="683"/>
      <c r="Y725" s="683"/>
      <c r="Z725" s="683"/>
    </row>
    <row r="726" spans="1:26" ht="15.75" hidden="1" customHeight="1">
      <c r="A726" s="683"/>
      <c r="B726" s="66"/>
      <c r="C726" s="707"/>
      <c r="D726" s="66"/>
      <c r="E726" s="66"/>
      <c r="F726" s="66"/>
      <c r="G726" s="66"/>
      <c r="H726" s="66"/>
      <c r="I726" s="683"/>
      <c r="J726" s="685"/>
      <c r="K726" s="685"/>
      <c r="L726" s="683"/>
      <c r="M726" s="683"/>
      <c r="N726" s="685"/>
      <c r="O726" s="685"/>
      <c r="P726" s="683"/>
      <c r="Q726" s="683"/>
      <c r="S726" s="683"/>
      <c r="T726" s="683"/>
      <c r="U726" s="683"/>
      <c r="V726" s="683"/>
      <c r="W726" s="683"/>
      <c r="X726" s="683"/>
      <c r="Y726" s="683"/>
      <c r="Z726" s="683"/>
    </row>
    <row r="727" spans="1:26" ht="15.75" hidden="1" customHeight="1">
      <c r="A727" s="683"/>
      <c r="B727" s="66"/>
      <c r="C727" s="707"/>
      <c r="D727" s="66"/>
      <c r="E727" s="66"/>
      <c r="F727" s="66"/>
      <c r="G727" s="66"/>
      <c r="H727" s="66"/>
      <c r="I727" s="683"/>
      <c r="J727" s="685"/>
      <c r="K727" s="685"/>
      <c r="L727" s="683"/>
      <c r="M727" s="683"/>
      <c r="N727" s="685"/>
      <c r="O727" s="685"/>
      <c r="P727" s="683"/>
      <c r="Q727" s="683"/>
      <c r="S727" s="683"/>
      <c r="T727" s="683"/>
      <c r="U727" s="683"/>
      <c r="V727" s="683"/>
      <c r="W727" s="683"/>
      <c r="X727" s="683"/>
      <c r="Y727" s="683"/>
      <c r="Z727" s="683"/>
    </row>
    <row r="728" spans="1:26" ht="15.75" hidden="1" customHeight="1">
      <c r="A728" s="683"/>
      <c r="B728" s="66"/>
      <c r="C728" s="707"/>
      <c r="D728" s="66"/>
      <c r="E728" s="66"/>
      <c r="F728" s="66"/>
      <c r="G728" s="66"/>
      <c r="H728" s="66"/>
      <c r="I728" s="683"/>
      <c r="J728" s="685"/>
      <c r="K728" s="685"/>
      <c r="L728" s="683"/>
      <c r="M728" s="683"/>
      <c r="N728" s="685"/>
      <c r="O728" s="685"/>
      <c r="P728" s="683"/>
      <c r="Q728" s="683"/>
      <c r="S728" s="683"/>
      <c r="T728" s="683"/>
      <c r="U728" s="683"/>
      <c r="V728" s="683"/>
      <c r="W728" s="683"/>
      <c r="X728" s="683"/>
      <c r="Y728" s="683"/>
      <c r="Z728" s="683"/>
    </row>
    <row r="729" spans="1:26" ht="15.75" hidden="1" customHeight="1">
      <c r="A729" s="683"/>
      <c r="B729" s="66"/>
      <c r="C729" s="707"/>
      <c r="D729" s="66"/>
      <c r="E729" s="66"/>
      <c r="F729" s="66"/>
      <c r="G729" s="66"/>
      <c r="H729" s="66"/>
      <c r="I729" s="683"/>
      <c r="J729" s="685"/>
      <c r="K729" s="685"/>
      <c r="L729" s="683"/>
      <c r="M729" s="683"/>
      <c r="N729" s="685"/>
      <c r="O729" s="685"/>
      <c r="P729" s="683"/>
      <c r="Q729" s="683"/>
      <c r="S729" s="683"/>
      <c r="T729" s="683"/>
      <c r="U729" s="683"/>
      <c r="V729" s="683"/>
      <c r="W729" s="683"/>
      <c r="X729" s="683"/>
      <c r="Y729" s="683"/>
      <c r="Z729" s="683"/>
    </row>
    <row r="730" spans="1:26" ht="15.75" hidden="1" customHeight="1">
      <c r="A730" s="683"/>
      <c r="B730" s="66"/>
      <c r="C730" s="707"/>
      <c r="D730" s="66"/>
      <c r="E730" s="66"/>
      <c r="F730" s="66"/>
      <c r="G730" s="66"/>
      <c r="H730" s="66"/>
      <c r="I730" s="683"/>
      <c r="J730" s="685"/>
      <c r="K730" s="685"/>
      <c r="L730" s="683"/>
      <c r="M730" s="683"/>
      <c r="N730" s="685"/>
      <c r="O730" s="685"/>
      <c r="P730" s="683"/>
      <c r="Q730" s="683"/>
      <c r="S730" s="683"/>
      <c r="T730" s="683"/>
      <c r="U730" s="683"/>
      <c r="V730" s="683"/>
      <c r="W730" s="683"/>
      <c r="X730" s="683"/>
      <c r="Y730" s="683"/>
      <c r="Z730" s="683"/>
    </row>
    <row r="731" spans="1:26" ht="15.75" hidden="1" customHeight="1">
      <c r="A731" s="683"/>
      <c r="B731" s="66"/>
      <c r="C731" s="707"/>
      <c r="D731" s="66"/>
      <c r="E731" s="66"/>
      <c r="F731" s="66"/>
      <c r="G731" s="66"/>
      <c r="H731" s="66"/>
      <c r="I731" s="683"/>
      <c r="J731" s="685"/>
      <c r="K731" s="685"/>
      <c r="L731" s="683"/>
      <c r="M731" s="683"/>
      <c r="N731" s="685"/>
      <c r="O731" s="685"/>
      <c r="P731" s="683"/>
      <c r="Q731" s="683"/>
      <c r="S731" s="683"/>
      <c r="T731" s="683"/>
      <c r="U731" s="683"/>
      <c r="V731" s="683"/>
      <c r="W731" s="683"/>
      <c r="X731" s="683"/>
      <c r="Y731" s="683"/>
      <c r="Z731" s="683"/>
    </row>
    <row r="732" spans="1:26" ht="15.75" hidden="1" customHeight="1">
      <c r="A732" s="683"/>
      <c r="B732" s="66"/>
      <c r="C732" s="707"/>
      <c r="D732" s="66"/>
      <c r="E732" s="66"/>
      <c r="F732" s="66"/>
      <c r="G732" s="66"/>
      <c r="H732" s="66"/>
      <c r="I732" s="683"/>
      <c r="J732" s="685"/>
      <c r="K732" s="685"/>
      <c r="L732" s="683"/>
      <c r="M732" s="683"/>
      <c r="N732" s="685"/>
      <c r="O732" s="685"/>
      <c r="P732" s="683"/>
      <c r="Q732" s="683"/>
      <c r="S732" s="683"/>
      <c r="T732" s="683"/>
      <c r="U732" s="683"/>
      <c r="V732" s="683"/>
      <c r="W732" s="683"/>
      <c r="X732" s="683"/>
      <c r="Y732" s="683"/>
      <c r="Z732" s="683"/>
    </row>
    <row r="733" spans="1:26" ht="15.75" hidden="1" customHeight="1">
      <c r="A733" s="683"/>
      <c r="B733" s="66"/>
      <c r="C733" s="707"/>
      <c r="D733" s="66"/>
      <c r="E733" s="66"/>
      <c r="F733" s="66"/>
      <c r="G733" s="66"/>
      <c r="H733" s="66"/>
      <c r="I733" s="683"/>
      <c r="J733" s="685"/>
      <c r="K733" s="685"/>
      <c r="L733" s="683"/>
      <c r="M733" s="683"/>
      <c r="N733" s="685"/>
      <c r="O733" s="685"/>
      <c r="P733" s="683"/>
      <c r="Q733" s="683"/>
      <c r="S733" s="683"/>
      <c r="T733" s="683"/>
      <c r="U733" s="683"/>
      <c r="V733" s="683"/>
      <c r="W733" s="683"/>
      <c r="X733" s="683"/>
      <c r="Y733" s="683"/>
      <c r="Z733" s="683"/>
    </row>
    <row r="734" spans="1:26" ht="15.75" hidden="1" customHeight="1">
      <c r="A734" s="683"/>
      <c r="B734" s="66"/>
      <c r="C734" s="707"/>
      <c r="D734" s="66"/>
      <c r="E734" s="66"/>
      <c r="F734" s="66"/>
      <c r="G734" s="66"/>
      <c r="H734" s="66"/>
      <c r="I734" s="683"/>
      <c r="J734" s="685"/>
      <c r="K734" s="685"/>
      <c r="L734" s="683"/>
      <c r="M734" s="683"/>
      <c r="N734" s="685"/>
      <c r="O734" s="685"/>
      <c r="P734" s="683"/>
      <c r="Q734" s="683"/>
      <c r="S734" s="683"/>
      <c r="T734" s="683"/>
      <c r="U734" s="683"/>
      <c r="V734" s="683"/>
      <c r="W734" s="683"/>
      <c r="X734" s="683"/>
      <c r="Y734" s="683"/>
      <c r="Z734" s="683"/>
    </row>
    <row r="735" spans="1:26" ht="15.75" hidden="1" customHeight="1">
      <c r="A735" s="683"/>
      <c r="B735" s="66"/>
      <c r="C735" s="707"/>
      <c r="D735" s="66"/>
      <c r="E735" s="66"/>
      <c r="F735" s="66"/>
      <c r="G735" s="66"/>
      <c r="H735" s="66"/>
      <c r="I735" s="683"/>
      <c r="J735" s="685"/>
      <c r="K735" s="685"/>
      <c r="L735" s="683"/>
      <c r="M735" s="683"/>
      <c r="N735" s="685"/>
      <c r="O735" s="685"/>
      <c r="P735" s="683"/>
      <c r="Q735" s="683"/>
      <c r="S735" s="683"/>
      <c r="T735" s="683"/>
      <c r="U735" s="683"/>
      <c r="V735" s="683"/>
      <c r="W735" s="683"/>
      <c r="X735" s="683"/>
      <c r="Y735" s="683"/>
      <c r="Z735" s="683"/>
    </row>
    <row r="736" spans="1:26" ht="15.75" hidden="1" customHeight="1">
      <c r="A736" s="683"/>
      <c r="B736" s="66"/>
      <c r="C736" s="707"/>
      <c r="D736" s="66"/>
      <c r="E736" s="66"/>
      <c r="F736" s="66"/>
      <c r="G736" s="66"/>
      <c r="H736" s="66"/>
      <c r="I736" s="683"/>
      <c r="J736" s="685"/>
      <c r="K736" s="685"/>
      <c r="L736" s="683"/>
      <c r="M736" s="683"/>
      <c r="N736" s="685"/>
      <c r="O736" s="685"/>
      <c r="P736" s="683"/>
      <c r="Q736" s="683"/>
      <c r="S736" s="683"/>
      <c r="T736" s="683"/>
      <c r="U736" s="683"/>
      <c r="V736" s="683"/>
      <c r="W736" s="683"/>
      <c r="X736" s="683"/>
      <c r="Y736" s="683"/>
      <c r="Z736" s="683"/>
    </row>
    <row r="737" spans="1:26" ht="15.75" hidden="1" customHeight="1">
      <c r="A737" s="683"/>
      <c r="B737" s="66"/>
      <c r="C737" s="707"/>
      <c r="D737" s="66"/>
      <c r="E737" s="66"/>
      <c r="F737" s="66"/>
      <c r="G737" s="66"/>
      <c r="H737" s="66"/>
      <c r="I737" s="683"/>
      <c r="J737" s="685"/>
      <c r="K737" s="685"/>
      <c r="L737" s="683"/>
      <c r="M737" s="683"/>
      <c r="N737" s="685"/>
      <c r="O737" s="685"/>
      <c r="P737" s="683"/>
      <c r="Q737" s="683"/>
      <c r="S737" s="683"/>
      <c r="T737" s="683"/>
      <c r="U737" s="683"/>
      <c r="V737" s="683"/>
      <c r="W737" s="683"/>
      <c r="X737" s="683"/>
      <c r="Y737" s="683"/>
      <c r="Z737" s="683"/>
    </row>
    <row r="738" spans="1:26" ht="15.75" hidden="1" customHeight="1">
      <c r="A738" s="683"/>
      <c r="B738" s="66"/>
      <c r="C738" s="707"/>
      <c r="D738" s="66"/>
      <c r="E738" s="66"/>
      <c r="F738" s="66"/>
      <c r="G738" s="66"/>
      <c r="H738" s="66"/>
      <c r="I738" s="683"/>
      <c r="J738" s="685"/>
      <c r="K738" s="685"/>
      <c r="L738" s="683"/>
      <c r="M738" s="683"/>
      <c r="N738" s="685"/>
      <c r="O738" s="685"/>
      <c r="P738" s="683"/>
      <c r="Q738" s="683"/>
      <c r="S738" s="683"/>
      <c r="T738" s="683"/>
      <c r="U738" s="683"/>
      <c r="V738" s="683"/>
      <c r="W738" s="683"/>
      <c r="X738" s="683"/>
      <c r="Y738" s="683"/>
      <c r="Z738" s="683"/>
    </row>
    <row r="739" spans="1:26" ht="15.75" hidden="1" customHeight="1">
      <c r="A739" s="683"/>
      <c r="B739" s="66"/>
      <c r="C739" s="707"/>
      <c r="D739" s="66"/>
      <c r="E739" s="66"/>
      <c r="F739" s="66"/>
      <c r="G739" s="66"/>
      <c r="H739" s="66"/>
      <c r="I739" s="683"/>
      <c r="J739" s="685"/>
      <c r="K739" s="685"/>
      <c r="L739" s="683"/>
      <c r="M739" s="683"/>
      <c r="N739" s="685"/>
      <c r="O739" s="685"/>
      <c r="P739" s="683"/>
      <c r="Q739" s="683"/>
      <c r="S739" s="683"/>
      <c r="T739" s="683"/>
      <c r="U739" s="683"/>
      <c r="V739" s="683"/>
      <c r="W739" s="683"/>
      <c r="X739" s="683"/>
      <c r="Y739" s="683"/>
      <c r="Z739" s="683"/>
    </row>
    <row r="740" spans="1:26" ht="15.75" hidden="1" customHeight="1">
      <c r="A740" s="683"/>
      <c r="B740" s="66"/>
      <c r="C740" s="707"/>
      <c r="D740" s="66"/>
      <c r="E740" s="66"/>
      <c r="F740" s="66"/>
      <c r="G740" s="66"/>
      <c r="H740" s="66"/>
      <c r="I740" s="683"/>
      <c r="J740" s="685"/>
      <c r="K740" s="685"/>
      <c r="L740" s="683"/>
      <c r="M740" s="683"/>
      <c r="N740" s="685"/>
      <c r="O740" s="685"/>
      <c r="P740" s="683"/>
      <c r="Q740" s="683"/>
      <c r="S740" s="683"/>
      <c r="T740" s="683"/>
      <c r="U740" s="683"/>
      <c r="V740" s="683"/>
      <c r="W740" s="683"/>
      <c r="X740" s="683"/>
      <c r="Y740" s="683"/>
      <c r="Z740" s="683"/>
    </row>
    <row r="741" spans="1:26" ht="15.75" hidden="1" customHeight="1">
      <c r="A741" s="683"/>
      <c r="B741" s="66"/>
      <c r="C741" s="707"/>
      <c r="D741" s="66"/>
      <c r="E741" s="66"/>
      <c r="F741" s="66"/>
      <c r="G741" s="66"/>
      <c r="H741" s="66"/>
      <c r="I741" s="683"/>
      <c r="J741" s="685"/>
      <c r="K741" s="685"/>
      <c r="L741" s="683"/>
      <c r="M741" s="683"/>
      <c r="N741" s="685"/>
      <c r="O741" s="685"/>
      <c r="P741" s="683"/>
      <c r="Q741" s="683"/>
      <c r="S741" s="683"/>
      <c r="T741" s="683"/>
      <c r="U741" s="683"/>
      <c r="V741" s="683"/>
      <c r="W741" s="683"/>
      <c r="X741" s="683"/>
      <c r="Y741" s="683"/>
      <c r="Z741" s="683"/>
    </row>
    <row r="742" spans="1:26" ht="15.75" hidden="1" customHeight="1">
      <c r="A742" s="683"/>
      <c r="B742" s="66"/>
      <c r="C742" s="707"/>
      <c r="D742" s="66"/>
      <c r="E742" s="66"/>
      <c r="F742" s="66"/>
      <c r="G742" s="66"/>
      <c r="H742" s="66"/>
      <c r="I742" s="683"/>
      <c r="J742" s="685"/>
      <c r="K742" s="685"/>
      <c r="L742" s="683"/>
      <c r="M742" s="683"/>
      <c r="N742" s="685"/>
      <c r="O742" s="685"/>
      <c r="P742" s="683"/>
      <c r="Q742" s="683"/>
      <c r="S742" s="683"/>
      <c r="T742" s="683"/>
      <c r="U742" s="683"/>
      <c r="V742" s="683"/>
      <c r="W742" s="683"/>
      <c r="X742" s="683"/>
      <c r="Y742" s="683"/>
      <c r="Z742" s="683"/>
    </row>
    <row r="743" spans="1:26" ht="15.75" hidden="1" customHeight="1">
      <c r="A743" s="683"/>
      <c r="B743" s="66"/>
      <c r="C743" s="707"/>
      <c r="D743" s="66"/>
      <c r="E743" s="66"/>
      <c r="F743" s="66"/>
      <c r="G743" s="66"/>
      <c r="H743" s="66"/>
      <c r="I743" s="683"/>
      <c r="J743" s="685"/>
      <c r="K743" s="685"/>
      <c r="L743" s="683"/>
      <c r="M743" s="683"/>
      <c r="N743" s="685"/>
      <c r="O743" s="685"/>
      <c r="P743" s="683"/>
      <c r="Q743" s="683"/>
      <c r="S743" s="683"/>
      <c r="T743" s="683"/>
      <c r="U743" s="683"/>
      <c r="V743" s="683"/>
      <c r="W743" s="683"/>
      <c r="X743" s="683"/>
      <c r="Y743" s="683"/>
      <c r="Z743" s="683"/>
    </row>
    <row r="744" spans="1:26" ht="15.75" hidden="1" customHeight="1">
      <c r="A744" s="683"/>
      <c r="B744" s="66"/>
      <c r="C744" s="707"/>
      <c r="D744" s="66"/>
      <c r="E744" s="66"/>
      <c r="F744" s="66"/>
      <c r="G744" s="66"/>
      <c r="H744" s="66"/>
      <c r="I744" s="683"/>
      <c r="J744" s="685"/>
      <c r="K744" s="685"/>
      <c r="L744" s="683"/>
      <c r="M744" s="683"/>
      <c r="N744" s="685"/>
      <c r="O744" s="685"/>
      <c r="P744" s="683"/>
      <c r="Q744" s="683"/>
      <c r="S744" s="683"/>
      <c r="T744" s="683"/>
      <c r="U744" s="683"/>
      <c r="V744" s="683"/>
      <c r="W744" s="683"/>
      <c r="X744" s="683"/>
      <c r="Y744" s="683"/>
      <c r="Z744" s="683"/>
    </row>
    <row r="745" spans="1:26" ht="15.75" hidden="1" customHeight="1">
      <c r="A745" s="683"/>
      <c r="B745" s="66"/>
      <c r="C745" s="707"/>
      <c r="D745" s="66"/>
      <c r="E745" s="66"/>
      <c r="F745" s="66"/>
      <c r="G745" s="66"/>
      <c r="H745" s="66"/>
      <c r="I745" s="683"/>
      <c r="J745" s="685"/>
      <c r="K745" s="685"/>
      <c r="L745" s="683"/>
      <c r="M745" s="683"/>
      <c r="N745" s="685"/>
      <c r="O745" s="685"/>
      <c r="P745" s="683"/>
      <c r="Q745" s="683"/>
      <c r="S745" s="683"/>
      <c r="T745" s="683"/>
      <c r="U745" s="683"/>
      <c r="V745" s="683"/>
      <c r="W745" s="683"/>
      <c r="X745" s="683"/>
      <c r="Y745" s="683"/>
      <c r="Z745" s="683"/>
    </row>
    <row r="746" spans="1:26" ht="15.75" hidden="1" customHeight="1">
      <c r="A746" s="683"/>
      <c r="B746" s="66"/>
      <c r="C746" s="707"/>
      <c r="D746" s="66"/>
      <c r="E746" s="66"/>
      <c r="F746" s="66"/>
      <c r="G746" s="66"/>
      <c r="H746" s="66"/>
      <c r="I746" s="683"/>
      <c r="J746" s="685"/>
      <c r="K746" s="685"/>
      <c r="L746" s="683"/>
      <c r="M746" s="683"/>
      <c r="N746" s="685"/>
      <c r="O746" s="685"/>
      <c r="P746" s="683"/>
      <c r="Q746" s="683"/>
      <c r="S746" s="683"/>
      <c r="T746" s="683"/>
      <c r="U746" s="683"/>
      <c r="V746" s="683"/>
      <c r="W746" s="683"/>
      <c r="X746" s="683"/>
      <c r="Y746" s="683"/>
      <c r="Z746" s="683"/>
    </row>
    <row r="747" spans="1:26" ht="15.75" hidden="1" customHeight="1">
      <c r="A747" s="683"/>
      <c r="B747" s="66"/>
      <c r="C747" s="707"/>
      <c r="D747" s="66"/>
      <c r="E747" s="66"/>
      <c r="F747" s="66"/>
      <c r="G747" s="66"/>
      <c r="H747" s="66"/>
      <c r="I747" s="683"/>
      <c r="J747" s="685"/>
      <c r="K747" s="685"/>
      <c r="L747" s="683"/>
      <c r="M747" s="683"/>
      <c r="N747" s="685"/>
      <c r="O747" s="685"/>
      <c r="P747" s="683"/>
      <c r="Q747" s="683"/>
      <c r="S747" s="683"/>
      <c r="T747" s="683"/>
      <c r="U747" s="683"/>
      <c r="V747" s="683"/>
      <c r="W747" s="683"/>
      <c r="X747" s="683"/>
      <c r="Y747" s="683"/>
      <c r="Z747" s="683"/>
    </row>
    <row r="748" spans="1:26" ht="15.75" hidden="1" customHeight="1">
      <c r="A748" s="683"/>
      <c r="B748" s="66"/>
      <c r="C748" s="707"/>
      <c r="D748" s="66"/>
      <c r="E748" s="66"/>
      <c r="F748" s="66"/>
      <c r="G748" s="66"/>
      <c r="H748" s="66"/>
      <c r="I748" s="683"/>
      <c r="J748" s="685"/>
      <c r="K748" s="685"/>
      <c r="L748" s="683"/>
      <c r="M748" s="683"/>
      <c r="N748" s="685"/>
      <c r="O748" s="685"/>
      <c r="P748" s="683"/>
      <c r="Q748" s="683"/>
      <c r="S748" s="683"/>
      <c r="T748" s="683"/>
      <c r="U748" s="683"/>
      <c r="V748" s="683"/>
      <c r="W748" s="683"/>
      <c r="X748" s="683"/>
      <c r="Y748" s="683"/>
      <c r="Z748" s="683"/>
    </row>
    <row r="749" spans="1:26" ht="15.75" hidden="1" customHeight="1">
      <c r="A749" s="683"/>
      <c r="B749" s="66"/>
      <c r="C749" s="707"/>
      <c r="D749" s="66"/>
      <c r="E749" s="66"/>
      <c r="F749" s="66"/>
      <c r="G749" s="66"/>
      <c r="H749" s="66"/>
      <c r="I749" s="683"/>
      <c r="J749" s="685"/>
      <c r="K749" s="685"/>
      <c r="L749" s="683"/>
      <c r="M749" s="683"/>
      <c r="N749" s="685"/>
      <c r="O749" s="685"/>
      <c r="P749" s="683"/>
      <c r="Q749" s="683"/>
      <c r="S749" s="683"/>
      <c r="T749" s="683"/>
      <c r="U749" s="683"/>
      <c r="V749" s="683"/>
      <c r="W749" s="683"/>
      <c r="X749" s="683"/>
      <c r="Y749" s="683"/>
      <c r="Z749" s="683"/>
    </row>
    <row r="750" spans="1:26" ht="15.75" hidden="1" customHeight="1">
      <c r="A750" s="683"/>
      <c r="B750" s="66"/>
      <c r="C750" s="707"/>
      <c r="D750" s="66"/>
      <c r="E750" s="66"/>
      <c r="F750" s="66"/>
      <c r="G750" s="66"/>
      <c r="H750" s="66"/>
      <c r="I750" s="683"/>
      <c r="J750" s="685"/>
      <c r="K750" s="685"/>
      <c r="L750" s="683"/>
      <c r="M750" s="683"/>
      <c r="N750" s="685"/>
      <c r="O750" s="685"/>
      <c r="P750" s="683"/>
      <c r="Q750" s="683"/>
      <c r="S750" s="683"/>
      <c r="T750" s="683"/>
      <c r="U750" s="683"/>
      <c r="V750" s="683"/>
      <c r="W750" s="683"/>
      <c r="X750" s="683"/>
      <c r="Y750" s="683"/>
      <c r="Z750" s="683"/>
    </row>
    <row r="751" spans="1:26" ht="15.75" hidden="1" customHeight="1">
      <c r="A751" s="683"/>
      <c r="B751" s="66"/>
      <c r="C751" s="707"/>
      <c r="D751" s="66"/>
      <c r="E751" s="66"/>
      <c r="F751" s="66"/>
      <c r="G751" s="66"/>
      <c r="H751" s="66"/>
      <c r="I751" s="683"/>
      <c r="J751" s="685"/>
      <c r="K751" s="685"/>
      <c r="L751" s="683"/>
      <c r="M751" s="683"/>
      <c r="N751" s="685"/>
      <c r="O751" s="685"/>
      <c r="P751" s="683"/>
      <c r="Q751" s="683"/>
      <c r="S751" s="683"/>
      <c r="T751" s="683"/>
      <c r="U751" s="683"/>
      <c r="V751" s="683"/>
      <c r="W751" s="683"/>
      <c r="X751" s="683"/>
      <c r="Y751" s="683"/>
      <c r="Z751" s="683"/>
    </row>
    <row r="752" spans="1:26" ht="15.75" hidden="1" customHeight="1">
      <c r="A752" s="683"/>
      <c r="B752" s="66"/>
      <c r="C752" s="707"/>
      <c r="D752" s="66"/>
      <c r="E752" s="66"/>
      <c r="F752" s="66"/>
      <c r="G752" s="66"/>
      <c r="H752" s="66"/>
      <c r="I752" s="683"/>
      <c r="J752" s="685"/>
      <c r="K752" s="685"/>
      <c r="L752" s="683"/>
      <c r="M752" s="683"/>
      <c r="N752" s="685"/>
      <c r="O752" s="685"/>
      <c r="P752" s="683"/>
      <c r="Q752" s="683"/>
      <c r="S752" s="683"/>
      <c r="T752" s="683"/>
      <c r="U752" s="683"/>
      <c r="V752" s="683"/>
      <c r="W752" s="683"/>
      <c r="X752" s="683"/>
      <c r="Y752" s="683"/>
      <c r="Z752" s="683"/>
    </row>
    <row r="753" spans="1:26" ht="15.75" hidden="1" customHeight="1">
      <c r="A753" s="683"/>
      <c r="B753" s="66"/>
      <c r="C753" s="707"/>
      <c r="D753" s="66"/>
      <c r="E753" s="66"/>
      <c r="F753" s="66"/>
      <c r="G753" s="66"/>
      <c r="H753" s="66"/>
      <c r="I753" s="683"/>
      <c r="J753" s="685"/>
      <c r="K753" s="685"/>
      <c r="L753" s="683"/>
      <c r="M753" s="683"/>
      <c r="N753" s="685"/>
      <c r="O753" s="685"/>
      <c r="P753" s="683"/>
      <c r="Q753" s="683"/>
      <c r="S753" s="683"/>
      <c r="T753" s="683"/>
      <c r="U753" s="683"/>
      <c r="V753" s="683"/>
      <c r="W753" s="683"/>
      <c r="X753" s="683"/>
      <c r="Y753" s="683"/>
      <c r="Z753" s="683"/>
    </row>
    <row r="754" spans="1:26" ht="15.75" hidden="1" customHeight="1">
      <c r="A754" s="683"/>
      <c r="B754" s="66"/>
      <c r="C754" s="707"/>
      <c r="D754" s="66"/>
      <c r="E754" s="66"/>
      <c r="F754" s="66"/>
      <c r="G754" s="66"/>
      <c r="H754" s="66"/>
      <c r="I754" s="683"/>
      <c r="J754" s="685"/>
      <c r="K754" s="685"/>
      <c r="L754" s="683"/>
      <c r="M754" s="683"/>
      <c r="N754" s="685"/>
      <c r="O754" s="685"/>
      <c r="P754" s="683"/>
      <c r="Q754" s="683"/>
      <c r="S754" s="683"/>
      <c r="T754" s="683"/>
      <c r="U754" s="683"/>
      <c r="V754" s="683"/>
      <c r="W754" s="683"/>
      <c r="X754" s="683"/>
      <c r="Y754" s="683"/>
      <c r="Z754" s="683"/>
    </row>
    <row r="755" spans="1:26" ht="15.75" hidden="1" customHeight="1">
      <c r="A755" s="683"/>
      <c r="B755" s="66"/>
      <c r="C755" s="707"/>
      <c r="D755" s="66"/>
      <c r="E755" s="66"/>
      <c r="F755" s="66"/>
      <c r="G755" s="66"/>
      <c r="H755" s="66"/>
      <c r="I755" s="683"/>
      <c r="J755" s="685"/>
      <c r="K755" s="685"/>
      <c r="L755" s="683"/>
      <c r="M755" s="683"/>
      <c r="N755" s="685"/>
      <c r="O755" s="685"/>
      <c r="P755" s="683"/>
      <c r="Q755" s="683"/>
      <c r="S755" s="683"/>
      <c r="T755" s="683"/>
      <c r="U755" s="683"/>
      <c r="V755" s="683"/>
      <c r="W755" s="683"/>
      <c r="X755" s="683"/>
      <c r="Y755" s="683"/>
      <c r="Z755" s="683"/>
    </row>
    <row r="756" spans="1:26" ht="15.75" hidden="1" customHeight="1">
      <c r="A756" s="683"/>
      <c r="B756" s="66"/>
      <c r="C756" s="707"/>
      <c r="D756" s="66"/>
      <c r="E756" s="66"/>
      <c r="F756" s="66"/>
      <c r="G756" s="66"/>
      <c r="H756" s="66"/>
      <c r="I756" s="683"/>
      <c r="J756" s="685"/>
      <c r="K756" s="685"/>
      <c r="L756" s="683"/>
      <c r="M756" s="683"/>
      <c r="N756" s="685"/>
      <c r="O756" s="685"/>
      <c r="P756" s="683"/>
      <c r="Q756" s="683"/>
      <c r="S756" s="683"/>
      <c r="T756" s="683"/>
      <c r="U756" s="683"/>
      <c r="V756" s="683"/>
      <c r="W756" s="683"/>
      <c r="X756" s="683"/>
      <c r="Y756" s="683"/>
      <c r="Z756" s="683"/>
    </row>
    <row r="757" spans="1:26" ht="15.75" hidden="1" customHeight="1">
      <c r="A757" s="683"/>
      <c r="B757" s="66"/>
      <c r="C757" s="707"/>
      <c r="D757" s="66"/>
      <c r="E757" s="66"/>
      <c r="F757" s="66"/>
      <c r="G757" s="66"/>
      <c r="H757" s="66"/>
      <c r="I757" s="683"/>
      <c r="J757" s="685"/>
      <c r="K757" s="685"/>
      <c r="L757" s="683"/>
      <c r="M757" s="683"/>
      <c r="N757" s="685"/>
      <c r="O757" s="685"/>
      <c r="P757" s="683"/>
      <c r="Q757" s="683"/>
      <c r="S757" s="683"/>
      <c r="T757" s="683"/>
      <c r="U757" s="683"/>
      <c r="V757" s="683"/>
      <c r="W757" s="683"/>
      <c r="X757" s="683"/>
      <c r="Y757" s="683"/>
      <c r="Z757" s="683"/>
    </row>
    <row r="758" spans="1:26" ht="15.75" hidden="1" customHeight="1">
      <c r="A758" s="683"/>
      <c r="B758" s="66"/>
      <c r="C758" s="707"/>
      <c r="D758" s="66"/>
      <c r="E758" s="66"/>
      <c r="F758" s="66"/>
      <c r="G758" s="66"/>
      <c r="H758" s="66"/>
      <c r="I758" s="683"/>
      <c r="J758" s="685"/>
      <c r="K758" s="685"/>
      <c r="L758" s="683"/>
      <c r="M758" s="683"/>
      <c r="N758" s="685"/>
      <c r="O758" s="685"/>
      <c r="P758" s="683"/>
      <c r="Q758" s="683"/>
      <c r="S758" s="683"/>
      <c r="T758" s="683"/>
      <c r="U758" s="683"/>
      <c r="V758" s="683"/>
      <c r="W758" s="683"/>
      <c r="X758" s="683"/>
      <c r="Y758" s="683"/>
      <c r="Z758" s="683"/>
    </row>
    <row r="759" spans="1:26" ht="15.75" hidden="1" customHeight="1">
      <c r="A759" s="683"/>
      <c r="B759" s="66"/>
      <c r="C759" s="707"/>
      <c r="D759" s="66"/>
      <c r="E759" s="66"/>
      <c r="F759" s="66"/>
      <c r="G759" s="66"/>
      <c r="H759" s="66"/>
      <c r="I759" s="683"/>
      <c r="J759" s="685"/>
      <c r="K759" s="685"/>
      <c r="L759" s="683"/>
      <c r="M759" s="683"/>
      <c r="N759" s="685"/>
      <c r="O759" s="685"/>
      <c r="P759" s="683"/>
      <c r="Q759" s="683"/>
      <c r="S759" s="683"/>
      <c r="T759" s="683"/>
      <c r="U759" s="683"/>
      <c r="V759" s="683"/>
      <c r="W759" s="683"/>
      <c r="X759" s="683"/>
      <c r="Y759" s="683"/>
      <c r="Z759" s="683"/>
    </row>
    <row r="760" spans="1:26" ht="15.75" hidden="1" customHeight="1">
      <c r="A760" s="683"/>
      <c r="B760" s="66"/>
      <c r="C760" s="707"/>
      <c r="D760" s="66"/>
      <c r="E760" s="66"/>
      <c r="F760" s="66"/>
      <c r="G760" s="66"/>
      <c r="H760" s="66"/>
      <c r="I760" s="683"/>
      <c r="J760" s="685"/>
      <c r="K760" s="685"/>
      <c r="L760" s="683"/>
      <c r="M760" s="683"/>
      <c r="N760" s="685"/>
      <c r="O760" s="685"/>
      <c r="P760" s="683"/>
      <c r="Q760" s="683"/>
      <c r="S760" s="683"/>
      <c r="T760" s="683"/>
      <c r="U760" s="683"/>
      <c r="V760" s="683"/>
      <c r="W760" s="683"/>
      <c r="X760" s="683"/>
      <c r="Y760" s="683"/>
      <c r="Z760" s="683"/>
    </row>
    <row r="761" spans="1:26" ht="15.75" hidden="1" customHeight="1">
      <c r="A761" s="683"/>
      <c r="B761" s="66"/>
      <c r="C761" s="707"/>
      <c r="D761" s="66"/>
      <c r="E761" s="66"/>
      <c r="F761" s="66"/>
      <c r="G761" s="66"/>
      <c r="H761" s="66"/>
      <c r="I761" s="683"/>
      <c r="J761" s="685"/>
      <c r="K761" s="685"/>
      <c r="L761" s="683"/>
      <c r="M761" s="683"/>
      <c r="N761" s="685"/>
      <c r="O761" s="685"/>
      <c r="P761" s="683"/>
      <c r="Q761" s="683"/>
      <c r="S761" s="683"/>
      <c r="T761" s="683"/>
      <c r="U761" s="683"/>
      <c r="V761" s="683"/>
      <c r="W761" s="683"/>
      <c r="X761" s="683"/>
      <c r="Y761" s="683"/>
      <c r="Z761" s="683"/>
    </row>
    <row r="762" spans="1:26" ht="15.75" hidden="1" customHeight="1">
      <c r="A762" s="683"/>
      <c r="B762" s="66"/>
      <c r="C762" s="707"/>
      <c r="D762" s="66"/>
      <c r="E762" s="66"/>
      <c r="F762" s="66"/>
      <c r="G762" s="66"/>
      <c r="H762" s="66"/>
      <c r="I762" s="683"/>
      <c r="J762" s="685"/>
      <c r="K762" s="685"/>
      <c r="L762" s="683"/>
      <c r="M762" s="683"/>
      <c r="N762" s="685"/>
      <c r="O762" s="685"/>
      <c r="P762" s="683"/>
      <c r="Q762" s="683"/>
      <c r="S762" s="683"/>
      <c r="T762" s="683"/>
      <c r="U762" s="683"/>
      <c r="V762" s="683"/>
      <c r="W762" s="683"/>
      <c r="X762" s="683"/>
      <c r="Y762" s="683"/>
      <c r="Z762" s="683"/>
    </row>
    <row r="763" spans="1:26" ht="15.75" hidden="1" customHeight="1">
      <c r="A763" s="683"/>
      <c r="B763" s="66"/>
      <c r="C763" s="707"/>
      <c r="D763" s="66"/>
      <c r="E763" s="66"/>
      <c r="F763" s="66"/>
      <c r="G763" s="66"/>
      <c r="H763" s="66"/>
      <c r="I763" s="683"/>
      <c r="J763" s="685"/>
      <c r="K763" s="685"/>
      <c r="L763" s="683"/>
      <c r="M763" s="683"/>
      <c r="N763" s="685"/>
      <c r="O763" s="685"/>
      <c r="P763" s="683"/>
      <c r="Q763" s="683"/>
      <c r="S763" s="683"/>
      <c r="T763" s="683"/>
      <c r="U763" s="683"/>
      <c r="V763" s="683"/>
      <c r="W763" s="683"/>
      <c r="X763" s="683"/>
      <c r="Y763" s="683"/>
      <c r="Z763" s="683"/>
    </row>
    <row r="764" spans="1:26" ht="15.75" hidden="1" customHeight="1">
      <c r="A764" s="683"/>
      <c r="B764" s="66"/>
      <c r="C764" s="707"/>
      <c r="D764" s="66"/>
      <c r="E764" s="66"/>
      <c r="F764" s="66"/>
      <c r="G764" s="66"/>
      <c r="H764" s="66"/>
      <c r="I764" s="683"/>
      <c r="J764" s="685"/>
      <c r="K764" s="685"/>
      <c r="L764" s="683"/>
      <c r="M764" s="683"/>
      <c r="N764" s="685"/>
      <c r="O764" s="685"/>
      <c r="P764" s="683"/>
      <c r="Q764" s="683"/>
      <c r="S764" s="683"/>
      <c r="T764" s="683"/>
      <c r="U764" s="683"/>
      <c r="V764" s="683"/>
      <c r="W764" s="683"/>
      <c r="X764" s="683"/>
      <c r="Y764" s="683"/>
      <c r="Z764" s="683"/>
    </row>
    <row r="765" spans="1:26" ht="15.75" hidden="1" customHeight="1">
      <c r="A765" s="683"/>
      <c r="B765" s="66"/>
      <c r="C765" s="707"/>
      <c r="D765" s="66"/>
      <c r="E765" s="66"/>
      <c r="F765" s="66"/>
      <c r="G765" s="66"/>
      <c r="H765" s="66"/>
      <c r="I765" s="683"/>
      <c r="J765" s="685"/>
      <c r="K765" s="685"/>
      <c r="L765" s="683"/>
      <c r="M765" s="683"/>
      <c r="N765" s="685"/>
      <c r="O765" s="685"/>
      <c r="P765" s="683"/>
      <c r="Q765" s="683"/>
      <c r="S765" s="683"/>
      <c r="T765" s="683"/>
      <c r="U765" s="683"/>
      <c r="V765" s="683"/>
      <c r="W765" s="683"/>
      <c r="X765" s="683"/>
      <c r="Y765" s="683"/>
      <c r="Z765" s="683"/>
    </row>
    <row r="766" spans="1:26" ht="15.75" hidden="1" customHeight="1">
      <c r="A766" s="683"/>
      <c r="B766" s="66"/>
      <c r="C766" s="707"/>
      <c r="D766" s="66"/>
      <c r="E766" s="66"/>
      <c r="F766" s="66"/>
      <c r="G766" s="66"/>
      <c r="H766" s="66"/>
      <c r="I766" s="683"/>
      <c r="J766" s="685"/>
      <c r="K766" s="685"/>
      <c r="L766" s="683"/>
      <c r="M766" s="683"/>
      <c r="N766" s="685"/>
      <c r="O766" s="685"/>
      <c r="P766" s="683"/>
      <c r="Q766" s="683"/>
      <c r="S766" s="683"/>
      <c r="T766" s="683"/>
      <c r="U766" s="683"/>
      <c r="V766" s="683"/>
      <c r="W766" s="683"/>
      <c r="X766" s="683"/>
      <c r="Y766" s="683"/>
      <c r="Z766" s="683"/>
    </row>
    <row r="767" spans="1:26" ht="15.75" hidden="1" customHeight="1">
      <c r="A767" s="683"/>
      <c r="B767" s="66"/>
      <c r="C767" s="707"/>
      <c r="D767" s="66"/>
      <c r="E767" s="66"/>
      <c r="F767" s="66"/>
      <c r="G767" s="66"/>
      <c r="H767" s="66"/>
      <c r="I767" s="683"/>
      <c r="J767" s="685"/>
      <c r="K767" s="685"/>
      <c r="L767" s="683"/>
      <c r="M767" s="683"/>
      <c r="N767" s="685"/>
      <c r="O767" s="685"/>
      <c r="P767" s="683"/>
      <c r="Q767" s="683"/>
      <c r="S767" s="683"/>
      <c r="T767" s="683"/>
      <c r="U767" s="683"/>
      <c r="V767" s="683"/>
      <c r="W767" s="683"/>
      <c r="X767" s="683"/>
      <c r="Y767" s="683"/>
      <c r="Z767" s="683"/>
    </row>
    <row r="768" spans="1:26" ht="15.75" hidden="1" customHeight="1">
      <c r="A768" s="683"/>
      <c r="B768" s="66"/>
      <c r="C768" s="707"/>
      <c r="D768" s="66"/>
      <c r="E768" s="66"/>
      <c r="F768" s="66"/>
      <c r="G768" s="66"/>
      <c r="H768" s="66"/>
      <c r="I768" s="683"/>
      <c r="J768" s="685"/>
      <c r="K768" s="685"/>
      <c r="L768" s="683"/>
      <c r="M768" s="683"/>
      <c r="N768" s="685"/>
      <c r="O768" s="685"/>
      <c r="P768" s="683"/>
      <c r="Q768" s="683"/>
      <c r="S768" s="683"/>
      <c r="T768" s="683"/>
      <c r="U768" s="683"/>
      <c r="V768" s="683"/>
      <c r="W768" s="683"/>
      <c r="X768" s="683"/>
      <c r="Y768" s="683"/>
      <c r="Z768" s="683"/>
    </row>
    <row r="769" spans="1:26" ht="15.75" hidden="1" customHeight="1">
      <c r="A769" s="683"/>
      <c r="B769" s="66"/>
      <c r="C769" s="707"/>
      <c r="D769" s="66"/>
      <c r="E769" s="66"/>
      <c r="F769" s="66"/>
      <c r="G769" s="66"/>
      <c r="H769" s="66"/>
      <c r="I769" s="683"/>
      <c r="J769" s="685"/>
      <c r="K769" s="685"/>
      <c r="L769" s="683"/>
      <c r="M769" s="683"/>
      <c r="N769" s="685"/>
      <c r="O769" s="685"/>
      <c r="P769" s="683"/>
      <c r="Q769" s="683"/>
      <c r="S769" s="683"/>
      <c r="T769" s="683"/>
      <c r="U769" s="683"/>
      <c r="V769" s="683"/>
      <c r="W769" s="683"/>
      <c r="X769" s="683"/>
      <c r="Y769" s="683"/>
      <c r="Z769" s="683"/>
    </row>
    <row r="770" spans="1:26" ht="15.75" hidden="1" customHeight="1">
      <c r="A770" s="683"/>
      <c r="B770" s="66"/>
      <c r="C770" s="707"/>
      <c r="D770" s="66"/>
      <c r="E770" s="66"/>
      <c r="F770" s="66"/>
      <c r="G770" s="66"/>
      <c r="H770" s="66"/>
      <c r="I770" s="683"/>
      <c r="J770" s="685"/>
      <c r="K770" s="685"/>
      <c r="L770" s="683"/>
      <c r="M770" s="683"/>
      <c r="N770" s="685"/>
      <c r="O770" s="685"/>
      <c r="P770" s="683"/>
      <c r="Q770" s="683"/>
      <c r="S770" s="683"/>
      <c r="T770" s="683"/>
      <c r="U770" s="683"/>
      <c r="V770" s="683"/>
      <c r="W770" s="683"/>
      <c r="X770" s="683"/>
      <c r="Y770" s="683"/>
      <c r="Z770" s="683"/>
    </row>
    <row r="771" spans="1:26" ht="15.75" hidden="1" customHeight="1">
      <c r="A771" s="683"/>
      <c r="B771" s="66"/>
      <c r="C771" s="707"/>
      <c r="D771" s="66"/>
      <c r="E771" s="66"/>
      <c r="F771" s="66"/>
      <c r="G771" s="66"/>
      <c r="H771" s="66"/>
      <c r="I771" s="683"/>
      <c r="J771" s="685"/>
      <c r="K771" s="685"/>
      <c r="L771" s="683"/>
      <c r="M771" s="683"/>
      <c r="N771" s="685"/>
      <c r="O771" s="685"/>
      <c r="P771" s="683"/>
      <c r="Q771" s="683"/>
      <c r="S771" s="683"/>
      <c r="T771" s="683"/>
      <c r="U771" s="683"/>
      <c r="V771" s="683"/>
      <c r="W771" s="683"/>
      <c r="X771" s="683"/>
      <c r="Y771" s="683"/>
      <c r="Z771" s="683"/>
    </row>
    <row r="772" spans="1:26" ht="15.75" hidden="1" customHeight="1">
      <c r="A772" s="683"/>
      <c r="B772" s="66"/>
      <c r="C772" s="707"/>
      <c r="D772" s="66"/>
      <c r="E772" s="66"/>
      <c r="F772" s="66"/>
      <c r="G772" s="66"/>
      <c r="H772" s="66"/>
      <c r="I772" s="683"/>
      <c r="J772" s="685"/>
      <c r="K772" s="685"/>
      <c r="L772" s="683"/>
      <c r="M772" s="683"/>
      <c r="N772" s="685"/>
      <c r="O772" s="685"/>
      <c r="P772" s="683"/>
      <c r="Q772" s="683"/>
      <c r="S772" s="683"/>
      <c r="T772" s="683"/>
      <c r="U772" s="683"/>
      <c r="V772" s="683"/>
      <c r="W772" s="683"/>
      <c r="X772" s="683"/>
      <c r="Y772" s="683"/>
      <c r="Z772" s="683"/>
    </row>
    <row r="773" spans="1:26" ht="15.75" hidden="1" customHeight="1">
      <c r="A773" s="683"/>
      <c r="B773" s="66"/>
      <c r="C773" s="707"/>
      <c r="D773" s="66"/>
      <c r="E773" s="66"/>
      <c r="F773" s="66"/>
      <c r="G773" s="66"/>
      <c r="H773" s="66"/>
      <c r="I773" s="683"/>
      <c r="J773" s="685"/>
      <c r="K773" s="685"/>
      <c r="L773" s="683"/>
      <c r="M773" s="683"/>
      <c r="N773" s="685"/>
      <c r="O773" s="685"/>
      <c r="P773" s="683"/>
      <c r="Q773" s="683"/>
      <c r="S773" s="683"/>
      <c r="T773" s="683"/>
      <c r="U773" s="683"/>
      <c r="V773" s="683"/>
      <c r="W773" s="683"/>
      <c r="X773" s="683"/>
      <c r="Y773" s="683"/>
      <c r="Z773" s="683"/>
    </row>
    <row r="774" spans="1:26" ht="15.75" hidden="1" customHeight="1">
      <c r="A774" s="683"/>
      <c r="B774" s="66"/>
      <c r="C774" s="707"/>
      <c r="D774" s="66"/>
      <c r="E774" s="66"/>
      <c r="F774" s="66"/>
      <c r="G774" s="66"/>
      <c r="H774" s="66"/>
      <c r="I774" s="683"/>
      <c r="J774" s="685"/>
      <c r="K774" s="685"/>
      <c r="L774" s="683"/>
      <c r="M774" s="683"/>
      <c r="N774" s="685"/>
      <c r="O774" s="685"/>
      <c r="P774" s="683"/>
      <c r="Q774" s="683"/>
      <c r="S774" s="683"/>
      <c r="T774" s="683"/>
      <c r="U774" s="683"/>
      <c r="V774" s="683"/>
      <c r="W774" s="683"/>
      <c r="X774" s="683"/>
      <c r="Y774" s="683"/>
      <c r="Z774" s="683"/>
    </row>
    <row r="775" spans="1:26" ht="15.75" hidden="1" customHeight="1">
      <c r="A775" s="683"/>
      <c r="B775" s="66"/>
      <c r="C775" s="707"/>
      <c r="D775" s="66"/>
      <c r="E775" s="66"/>
      <c r="F775" s="66"/>
      <c r="G775" s="66"/>
      <c r="H775" s="66"/>
      <c r="I775" s="683"/>
      <c r="J775" s="685"/>
      <c r="K775" s="685"/>
      <c r="L775" s="683"/>
      <c r="M775" s="683"/>
      <c r="N775" s="685"/>
      <c r="O775" s="685"/>
      <c r="P775" s="683"/>
      <c r="Q775" s="683"/>
      <c r="S775" s="683"/>
      <c r="T775" s="683"/>
      <c r="U775" s="683"/>
      <c r="V775" s="683"/>
      <c r="W775" s="683"/>
      <c r="X775" s="683"/>
      <c r="Y775" s="683"/>
      <c r="Z775" s="683"/>
    </row>
    <row r="776" spans="1:26" ht="15.75" hidden="1" customHeight="1">
      <c r="A776" s="683"/>
      <c r="B776" s="66"/>
      <c r="C776" s="707"/>
      <c r="D776" s="66"/>
      <c r="E776" s="66"/>
      <c r="F776" s="66"/>
      <c r="G776" s="66"/>
      <c r="H776" s="66"/>
      <c r="I776" s="683"/>
      <c r="J776" s="685"/>
      <c r="K776" s="685"/>
      <c r="L776" s="683"/>
      <c r="M776" s="683"/>
      <c r="N776" s="685"/>
      <c r="O776" s="685"/>
      <c r="P776" s="683"/>
      <c r="Q776" s="683"/>
      <c r="S776" s="683"/>
      <c r="T776" s="683"/>
      <c r="U776" s="683"/>
      <c r="V776" s="683"/>
      <c r="W776" s="683"/>
      <c r="X776" s="683"/>
      <c r="Y776" s="683"/>
      <c r="Z776" s="683"/>
    </row>
    <row r="777" spans="1:26" ht="15.75" hidden="1" customHeight="1">
      <c r="A777" s="683"/>
      <c r="B777" s="66"/>
      <c r="C777" s="707"/>
      <c r="D777" s="66"/>
      <c r="E777" s="66"/>
      <c r="F777" s="66"/>
      <c r="G777" s="66"/>
      <c r="H777" s="66"/>
      <c r="I777" s="683"/>
      <c r="J777" s="685"/>
      <c r="K777" s="685"/>
      <c r="L777" s="683"/>
      <c r="M777" s="683"/>
      <c r="N777" s="685"/>
      <c r="O777" s="685"/>
      <c r="P777" s="683"/>
      <c r="Q777" s="683"/>
      <c r="S777" s="683"/>
      <c r="T777" s="683"/>
      <c r="U777" s="683"/>
      <c r="V777" s="683"/>
      <c r="W777" s="683"/>
      <c r="X777" s="683"/>
      <c r="Y777" s="683"/>
      <c r="Z777" s="683"/>
    </row>
    <row r="778" spans="1:26" ht="15.75" hidden="1" customHeight="1">
      <c r="A778" s="683"/>
      <c r="B778" s="66"/>
      <c r="C778" s="707"/>
      <c r="D778" s="66"/>
      <c r="E778" s="66"/>
      <c r="F778" s="66"/>
      <c r="G778" s="66"/>
      <c r="H778" s="66"/>
      <c r="I778" s="683"/>
      <c r="J778" s="685"/>
      <c r="K778" s="685"/>
      <c r="L778" s="683"/>
      <c r="M778" s="683"/>
      <c r="N778" s="685"/>
      <c r="O778" s="685"/>
      <c r="P778" s="683"/>
      <c r="Q778" s="683"/>
      <c r="S778" s="683"/>
      <c r="T778" s="683"/>
      <c r="U778" s="683"/>
      <c r="V778" s="683"/>
      <c r="W778" s="683"/>
      <c r="X778" s="683"/>
      <c r="Y778" s="683"/>
      <c r="Z778" s="683"/>
    </row>
    <row r="779" spans="1:26" ht="15.75" hidden="1" customHeight="1">
      <c r="A779" s="683"/>
      <c r="B779" s="66"/>
      <c r="C779" s="707"/>
      <c r="D779" s="66"/>
      <c r="E779" s="66"/>
      <c r="F779" s="66"/>
      <c r="G779" s="66"/>
      <c r="H779" s="66"/>
      <c r="I779" s="683"/>
      <c r="J779" s="685"/>
      <c r="K779" s="685"/>
      <c r="L779" s="683"/>
      <c r="M779" s="683"/>
      <c r="N779" s="685"/>
      <c r="O779" s="685"/>
      <c r="P779" s="683"/>
      <c r="Q779" s="683"/>
      <c r="S779" s="683"/>
      <c r="T779" s="683"/>
      <c r="U779" s="683"/>
      <c r="V779" s="683"/>
      <c r="W779" s="683"/>
      <c r="X779" s="683"/>
      <c r="Y779" s="683"/>
      <c r="Z779" s="683"/>
    </row>
    <row r="780" spans="1:26" ht="15.75" hidden="1" customHeight="1">
      <c r="A780" s="683"/>
      <c r="B780" s="66"/>
      <c r="C780" s="707"/>
      <c r="D780" s="66"/>
      <c r="E780" s="66"/>
      <c r="F780" s="66"/>
      <c r="G780" s="66"/>
      <c r="H780" s="66"/>
      <c r="I780" s="683"/>
      <c r="J780" s="685"/>
      <c r="K780" s="685"/>
      <c r="L780" s="683"/>
      <c r="M780" s="683"/>
      <c r="N780" s="685"/>
      <c r="O780" s="685"/>
      <c r="P780" s="683"/>
      <c r="Q780" s="683"/>
      <c r="S780" s="683"/>
      <c r="T780" s="683"/>
      <c r="U780" s="683"/>
      <c r="V780" s="683"/>
      <c r="W780" s="683"/>
      <c r="X780" s="683"/>
      <c r="Y780" s="683"/>
      <c r="Z780" s="683"/>
    </row>
    <row r="781" spans="1:26" ht="15.75" hidden="1" customHeight="1">
      <c r="A781" s="683"/>
      <c r="B781" s="66"/>
      <c r="C781" s="707"/>
      <c r="D781" s="66"/>
      <c r="E781" s="66"/>
      <c r="F781" s="66"/>
      <c r="G781" s="66"/>
      <c r="H781" s="66"/>
      <c r="I781" s="683"/>
      <c r="J781" s="685"/>
      <c r="K781" s="685"/>
      <c r="L781" s="683"/>
      <c r="M781" s="683"/>
      <c r="N781" s="685"/>
      <c r="O781" s="685"/>
      <c r="P781" s="683"/>
      <c r="Q781" s="683"/>
      <c r="S781" s="683"/>
      <c r="T781" s="683"/>
      <c r="U781" s="683"/>
      <c r="V781" s="683"/>
      <c r="W781" s="683"/>
      <c r="X781" s="683"/>
      <c r="Y781" s="683"/>
      <c r="Z781" s="683"/>
    </row>
    <row r="782" spans="1:26" ht="15.75" hidden="1" customHeight="1">
      <c r="A782" s="683"/>
      <c r="B782" s="66"/>
      <c r="C782" s="707"/>
      <c r="D782" s="66"/>
      <c r="E782" s="66"/>
      <c r="F782" s="66"/>
      <c r="G782" s="66"/>
      <c r="H782" s="66"/>
      <c r="I782" s="683"/>
      <c r="J782" s="685"/>
      <c r="K782" s="685"/>
      <c r="L782" s="683"/>
      <c r="M782" s="683"/>
      <c r="N782" s="685"/>
      <c r="O782" s="685"/>
      <c r="P782" s="683"/>
      <c r="Q782" s="683"/>
      <c r="S782" s="683"/>
      <c r="T782" s="683"/>
      <c r="U782" s="683"/>
      <c r="V782" s="683"/>
      <c r="W782" s="683"/>
      <c r="X782" s="683"/>
      <c r="Y782" s="683"/>
      <c r="Z782" s="683"/>
    </row>
    <row r="783" spans="1:26" ht="15.75" hidden="1" customHeight="1">
      <c r="A783" s="683"/>
      <c r="B783" s="66"/>
      <c r="C783" s="707"/>
      <c r="D783" s="66"/>
      <c r="E783" s="66"/>
      <c r="F783" s="66"/>
      <c r="G783" s="66"/>
      <c r="H783" s="66"/>
      <c r="I783" s="683"/>
      <c r="J783" s="685"/>
      <c r="K783" s="685"/>
      <c r="L783" s="683"/>
      <c r="M783" s="683"/>
      <c r="N783" s="685"/>
      <c r="O783" s="685"/>
      <c r="P783" s="683"/>
      <c r="Q783" s="683"/>
      <c r="S783" s="683"/>
      <c r="T783" s="683"/>
      <c r="U783" s="683"/>
      <c r="V783" s="683"/>
      <c r="W783" s="683"/>
      <c r="X783" s="683"/>
      <c r="Y783" s="683"/>
      <c r="Z783" s="683"/>
    </row>
    <row r="784" spans="1:26" ht="15.75" hidden="1" customHeight="1">
      <c r="A784" s="683"/>
      <c r="B784" s="66"/>
      <c r="C784" s="707"/>
      <c r="D784" s="66"/>
      <c r="E784" s="66"/>
      <c r="F784" s="66"/>
      <c r="G784" s="66"/>
      <c r="H784" s="66"/>
      <c r="I784" s="683"/>
      <c r="J784" s="685"/>
      <c r="K784" s="685"/>
      <c r="L784" s="683"/>
      <c r="M784" s="683"/>
      <c r="N784" s="685"/>
      <c r="O784" s="685"/>
      <c r="P784" s="683"/>
      <c r="Q784" s="683"/>
      <c r="S784" s="683"/>
      <c r="T784" s="683"/>
      <c r="U784" s="683"/>
      <c r="V784" s="683"/>
      <c r="W784" s="683"/>
      <c r="X784" s="683"/>
      <c r="Y784" s="683"/>
      <c r="Z784" s="683"/>
    </row>
    <row r="785" spans="1:26" ht="15.75" hidden="1" customHeight="1">
      <c r="A785" s="683"/>
      <c r="B785" s="66"/>
      <c r="C785" s="707"/>
      <c r="D785" s="66"/>
      <c r="E785" s="66"/>
      <c r="F785" s="66"/>
      <c r="G785" s="66"/>
      <c r="H785" s="66"/>
      <c r="I785" s="683"/>
      <c r="J785" s="685"/>
      <c r="K785" s="685"/>
      <c r="L785" s="683"/>
      <c r="M785" s="683"/>
      <c r="N785" s="685"/>
      <c r="O785" s="685"/>
      <c r="P785" s="683"/>
      <c r="Q785" s="683"/>
      <c r="S785" s="683"/>
      <c r="T785" s="683"/>
      <c r="U785" s="683"/>
      <c r="V785" s="683"/>
      <c r="W785" s="683"/>
      <c r="X785" s="683"/>
      <c r="Y785" s="683"/>
      <c r="Z785" s="683"/>
    </row>
    <row r="786" spans="1:26" ht="15.75" hidden="1" customHeight="1">
      <c r="A786" s="683"/>
      <c r="B786" s="66"/>
      <c r="C786" s="707"/>
      <c r="D786" s="66"/>
      <c r="E786" s="66"/>
      <c r="F786" s="66"/>
      <c r="G786" s="66"/>
      <c r="H786" s="66"/>
      <c r="I786" s="683"/>
      <c r="J786" s="685"/>
      <c r="K786" s="685"/>
      <c r="L786" s="683"/>
      <c r="M786" s="683"/>
      <c r="N786" s="685"/>
      <c r="O786" s="685"/>
      <c r="P786" s="683"/>
      <c r="Q786" s="683"/>
      <c r="S786" s="683"/>
      <c r="T786" s="683"/>
      <c r="U786" s="683"/>
      <c r="V786" s="683"/>
      <c r="W786" s="683"/>
      <c r="X786" s="683"/>
      <c r="Y786" s="683"/>
      <c r="Z786" s="683"/>
    </row>
    <row r="787" spans="1:26" ht="15.75" hidden="1" customHeight="1">
      <c r="A787" s="683"/>
      <c r="B787" s="66"/>
      <c r="C787" s="707"/>
      <c r="D787" s="66"/>
      <c r="E787" s="66"/>
      <c r="F787" s="66"/>
      <c r="G787" s="66"/>
      <c r="H787" s="66"/>
      <c r="I787" s="683"/>
      <c r="J787" s="685"/>
      <c r="K787" s="685"/>
      <c r="L787" s="683"/>
      <c r="M787" s="683"/>
      <c r="N787" s="685"/>
      <c r="O787" s="685"/>
      <c r="P787" s="683"/>
      <c r="Q787" s="683"/>
      <c r="S787" s="683"/>
      <c r="T787" s="683"/>
      <c r="U787" s="683"/>
      <c r="V787" s="683"/>
      <c r="W787" s="683"/>
      <c r="X787" s="683"/>
      <c r="Y787" s="683"/>
      <c r="Z787" s="683"/>
    </row>
    <row r="788" spans="1:26" ht="15.75" hidden="1" customHeight="1">
      <c r="A788" s="683"/>
      <c r="B788" s="66"/>
      <c r="C788" s="707"/>
      <c r="D788" s="66"/>
      <c r="E788" s="66"/>
      <c r="F788" s="66"/>
      <c r="G788" s="66"/>
      <c r="H788" s="66"/>
      <c r="I788" s="683"/>
      <c r="J788" s="685"/>
      <c r="K788" s="685"/>
      <c r="L788" s="683"/>
      <c r="M788" s="683"/>
      <c r="N788" s="685"/>
      <c r="O788" s="685"/>
      <c r="P788" s="683"/>
      <c r="Q788" s="683"/>
      <c r="S788" s="683"/>
      <c r="T788" s="683"/>
      <c r="U788" s="683"/>
      <c r="V788" s="683"/>
      <c r="W788" s="683"/>
      <c r="X788" s="683"/>
      <c r="Y788" s="683"/>
      <c r="Z788" s="683"/>
    </row>
    <row r="789" spans="1:26" ht="15.75" hidden="1" customHeight="1">
      <c r="A789" s="683"/>
      <c r="B789" s="66"/>
      <c r="C789" s="707"/>
      <c r="D789" s="66"/>
      <c r="E789" s="66"/>
      <c r="F789" s="66"/>
      <c r="G789" s="66"/>
      <c r="H789" s="66"/>
      <c r="I789" s="683"/>
      <c r="J789" s="685"/>
      <c r="K789" s="685"/>
      <c r="L789" s="683"/>
      <c r="M789" s="683"/>
      <c r="N789" s="685"/>
      <c r="O789" s="685"/>
      <c r="P789" s="683"/>
      <c r="Q789" s="683"/>
      <c r="S789" s="683"/>
      <c r="T789" s="683"/>
      <c r="U789" s="683"/>
      <c r="V789" s="683"/>
      <c r="W789" s="683"/>
      <c r="X789" s="683"/>
      <c r="Y789" s="683"/>
      <c r="Z789" s="683"/>
    </row>
    <row r="790" spans="1:26" ht="15.75" hidden="1" customHeight="1">
      <c r="A790" s="683"/>
      <c r="B790" s="66"/>
      <c r="C790" s="707"/>
      <c r="D790" s="66"/>
      <c r="E790" s="66"/>
      <c r="F790" s="66"/>
      <c r="G790" s="66"/>
      <c r="H790" s="66"/>
      <c r="I790" s="683"/>
      <c r="J790" s="685"/>
      <c r="K790" s="685"/>
      <c r="L790" s="683"/>
      <c r="M790" s="683"/>
      <c r="N790" s="685"/>
      <c r="O790" s="685"/>
      <c r="P790" s="683"/>
      <c r="Q790" s="683"/>
      <c r="S790" s="683"/>
      <c r="T790" s="683"/>
      <c r="U790" s="683"/>
      <c r="V790" s="683"/>
      <c r="W790" s="683"/>
      <c r="X790" s="683"/>
      <c r="Y790" s="683"/>
      <c r="Z790" s="683"/>
    </row>
    <row r="791" spans="1:26" ht="15.75" hidden="1" customHeight="1">
      <c r="A791" s="683"/>
      <c r="B791" s="66"/>
      <c r="C791" s="707"/>
      <c r="D791" s="66"/>
      <c r="E791" s="66"/>
      <c r="F791" s="66"/>
      <c r="G791" s="66"/>
      <c r="H791" s="66"/>
      <c r="I791" s="683"/>
      <c r="J791" s="685"/>
      <c r="K791" s="685"/>
      <c r="L791" s="683"/>
      <c r="M791" s="683"/>
      <c r="N791" s="685"/>
      <c r="O791" s="685"/>
      <c r="P791" s="683"/>
      <c r="Q791" s="683"/>
      <c r="S791" s="683"/>
      <c r="T791" s="683"/>
      <c r="U791" s="683"/>
      <c r="V791" s="683"/>
      <c r="W791" s="683"/>
      <c r="X791" s="683"/>
      <c r="Y791" s="683"/>
      <c r="Z791" s="683"/>
    </row>
    <row r="792" spans="1:26" ht="15.75" hidden="1" customHeight="1">
      <c r="A792" s="683"/>
      <c r="B792" s="66"/>
      <c r="C792" s="707"/>
      <c r="D792" s="66"/>
      <c r="E792" s="66"/>
      <c r="F792" s="66"/>
      <c r="G792" s="66"/>
      <c r="H792" s="66"/>
      <c r="I792" s="683"/>
      <c r="J792" s="685"/>
      <c r="K792" s="685"/>
      <c r="L792" s="683"/>
      <c r="M792" s="683"/>
      <c r="N792" s="685"/>
      <c r="O792" s="685"/>
      <c r="P792" s="683"/>
      <c r="Q792" s="683"/>
      <c r="S792" s="683"/>
      <c r="T792" s="683"/>
      <c r="U792" s="683"/>
      <c r="V792" s="683"/>
      <c r="W792" s="683"/>
      <c r="X792" s="683"/>
      <c r="Y792" s="683"/>
      <c r="Z792" s="683"/>
    </row>
    <row r="793" spans="1:26" ht="15.75" hidden="1" customHeight="1">
      <c r="A793" s="683"/>
      <c r="B793" s="66"/>
      <c r="C793" s="707"/>
      <c r="D793" s="66"/>
      <c r="E793" s="66"/>
      <c r="F793" s="66"/>
      <c r="G793" s="66"/>
      <c r="H793" s="66"/>
      <c r="I793" s="683"/>
      <c r="J793" s="685"/>
      <c r="K793" s="685"/>
      <c r="L793" s="683"/>
      <c r="M793" s="683"/>
      <c r="N793" s="685"/>
      <c r="O793" s="685"/>
      <c r="P793" s="683"/>
      <c r="Q793" s="683"/>
      <c r="S793" s="683"/>
      <c r="T793" s="683"/>
      <c r="U793" s="683"/>
      <c r="V793" s="683"/>
      <c r="W793" s="683"/>
      <c r="X793" s="683"/>
      <c r="Y793" s="683"/>
      <c r="Z793" s="683"/>
    </row>
    <row r="794" spans="1:26" ht="15.75" hidden="1" customHeight="1">
      <c r="A794" s="683"/>
      <c r="B794" s="66"/>
      <c r="C794" s="707"/>
      <c r="D794" s="66"/>
      <c r="E794" s="66"/>
      <c r="F794" s="66"/>
      <c r="G794" s="66"/>
      <c r="H794" s="66"/>
      <c r="I794" s="683"/>
      <c r="J794" s="685"/>
      <c r="K794" s="685"/>
      <c r="L794" s="683"/>
      <c r="M794" s="683"/>
      <c r="N794" s="685"/>
      <c r="O794" s="685"/>
      <c r="P794" s="683"/>
      <c r="Q794" s="683"/>
      <c r="S794" s="683"/>
      <c r="T794" s="683"/>
      <c r="U794" s="683"/>
      <c r="V794" s="683"/>
      <c r="W794" s="683"/>
      <c r="X794" s="683"/>
      <c r="Y794" s="683"/>
      <c r="Z794" s="683"/>
    </row>
    <row r="795" spans="1:26" ht="15.75" hidden="1" customHeight="1">
      <c r="A795" s="683"/>
      <c r="B795" s="66"/>
      <c r="C795" s="707"/>
      <c r="D795" s="66"/>
      <c r="E795" s="66"/>
      <c r="F795" s="66"/>
      <c r="G795" s="66"/>
      <c r="H795" s="66"/>
      <c r="I795" s="683"/>
      <c r="J795" s="685"/>
      <c r="K795" s="685"/>
      <c r="L795" s="683"/>
      <c r="M795" s="683"/>
      <c r="N795" s="685"/>
      <c r="O795" s="685"/>
      <c r="P795" s="683"/>
      <c r="Q795" s="683"/>
      <c r="S795" s="683"/>
      <c r="T795" s="683"/>
      <c r="U795" s="683"/>
      <c r="V795" s="683"/>
      <c r="W795" s="683"/>
      <c r="X795" s="683"/>
      <c r="Y795" s="683"/>
      <c r="Z795" s="683"/>
    </row>
    <row r="796" spans="1:26" ht="15.75" hidden="1" customHeight="1">
      <c r="A796" s="683"/>
      <c r="B796" s="66"/>
      <c r="C796" s="707"/>
      <c r="D796" s="66"/>
      <c r="E796" s="66"/>
      <c r="F796" s="66"/>
      <c r="G796" s="66"/>
      <c r="H796" s="66"/>
      <c r="I796" s="683"/>
      <c r="J796" s="685"/>
      <c r="K796" s="685"/>
      <c r="L796" s="683"/>
      <c r="M796" s="683"/>
      <c r="N796" s="685"/>
      <c r="O796" s="685"/>
      <c r="P796" s="683"/>
      <c r="Q796" s="683"/>
      <c r="S796" s="683"/>
      <c r="T796" s="683"/>
      <c r="U796" s="683"/>
      <c r="V796" s="683"/>
      <c r="W796" s="683"/>
      <c r="X796" s="683"/>
      <c r="Y796" s="683"/>
      <c r="Z796" s="683"/>
    </row>
    <row r="797" spans="1:26" ht="15.75" hidden="1" customHeight="1">
      <c r="A797" s="683"/>
      <c r="B797" s="66"/>
      <c r="C797" s="707"/>
      <c r="D797" s="66"/>
      <c r="E797" s="66"/>
      <c r="F797" s="66"/>
      <c r="G797" s="66"/>
      <c r="H797" s="66"/>
      <c r="I797" s="683"/>
      <c r="J797" s="685"/>
      <c r="K797" s="685"/>
      <c r="L797" s="683"/>
      <c r="M797" s="683"/>
      <c r="N797" s="685"/>
      <c r="O797" s="685"/>
      <c r="P797" s="683"/>
      <c r="Q797" s="683"/>
      <c r="S797" s="683"/>
      <c r="T797" s="683"/>
      <c r="U797" s="683"/>
      <c r="V797" s="683"/>
      <c r="W797" s="683"/>
      <c r="X797" s="683"/>
      <c r="Y797" s="683"/>
      <c r="Z797" s="683"/>
    </row>
    <row r="798" spans="1:26" ht="15.75" hidden="1" customHeight="1">
      <c r="A798" s="683"/>
      <c r="B798" s="66"/>
      <c r="C798" s="707"/>
      <c r="D798" s="66"/>
      <c r="E798" s="66"/>
      <c r="F798" s="66"/>
      <c r="G798" s="66"/>
      <c r="H798" s="66"/>
      <c r="I798" s="683"/>
      <c r="J798" s="685"/>
      <c r="K798" s="685"/>
      <c r="L798" s="683"/>
      <c r="M798" s="683"/>
      <c r="N798" s="685"/>
      <c r="O798" s="685"/>
      <c r="P798" s="683"/>
      <c r="Q798" s="683"/>
      <c r="S798" s="683"/>
      <c r="T798" s="683"/>
      <c r="U798" s="683"/>
      <c r="V798" s="683"/>
      <c r="W798" s="683"/>
      <c r="X798" s="683"/>
      <c r="Y798" s="683"/>
      <c r="Z798" s="683"/>
    </row>
    <row r="799" spans="1:26" ht="15.75" hidden="1" customHeight="1">
      <c r="A799" s="683"/>
      <c r="B799" s="66"/>
      <c r="C799" s="707"/>
      <c r="D799" s="66"/>
      <c r="E799" s="66"/>
      <c r="F799" s="66"/>
      <c r="G799" s="66"/>
      <c r="H799" s="66"/>
      <c r="I799" s="683"/>
      <c r="J799" s="685"/>
      <c r="K799" s="685"/>
      <c r="L799" s="683"/>
      <c r="M799" s="683"/>
      <c r="N799" s="685"/>
      <c r="O799" s="685"/>
      <c r="P799" s="683"/>
      <c r="Q799" s="683"/>
      <c r="S799" s="683"/>
      <c r="T799" s="683"/>
      <c r="U799" s="683"/>
      <c r="V799" s="683"/>
      <c r="W799" s="683"/>
      <c r="X799" s="683"/>
      <c r="Y799" s="683"/>
      <c r="Z799" s="683"/>
    </row>
    <row r="800" spans="1:26" ht="15.75" hidden="1" customHeight="1">
      <c r="A800" s="683"/>
      <c r="B800" s="66"/>
      <c r="C800" s="707"/>
      <c r="D800" s="66"/>
      <c r="E800" s="66"/>
      <c r="F800" s="66"/>
      <c r="G800" s="66"/>
      <c r="H800" s="66"/>
      <c r="I800" s="683"/>
      <c r="J800" s="685"/>
      <c r="K800" s="685"/>
      <c r="L800" s="683"/>
      <c r="M800" s="683"/>
      <c r="N800" s="685"/>
      <c r="O800" s="685"/>
      <c r="P800" s="683"/>
      <c r="Q800" s="683"/>
      <c r="S800" s="683"/>
      <c r="T800" s="683"/>
      <c r="U800" s="683"/>
      <c r="V800" s="683"/>
      <c r="W800" s="683"/>
      <c r="X800" s="683"/>
      <c r="Y800" s="683"/>
      <c r="Z800" s="683"/>
    </row>
    <row r="801" spans="1:26" ht="15.75" hidden="1" customHeight="1">
      <c r="A801" s="683"/>
      <c r="B801" s="66"/>
      <c r="C801" s="707"/>
      <c r="D801" s="66"/>
      <c r="E801" s="66"/>
      <c r="F801" s="66"/>
      <c r="G801" s="66"/>
      <c r="H801" s="66"/>
      <c r="I801" s="683"/>
      <c r="J801" s="685"/>
      <c r="K801" s="685"/>
      <c r="L801" s="683"/>
      <c r="M801" s="683"/>
      <c r="N801" s="685"/>
      <c r="O801" s="685"/>
      <c r="P801" s="683"/>
      <c r="Q801" s="683"/>
      <c r="S801" s="683"/>
      <c r="T801" s="683"/>
      <c r="U801" s="683"/>
      <c r="V801" s="683"/>
      <c r="W801" s="683"/>
      <c r="X801" s="683"/>
      <c r="Y801" s="683"/>
      <c r="Z801" s="683"/>
    </row>
    <row r="802" spans="1:26" ht="15.75" hidden="1" customHeight="1">
      <c r="A802" s="683"/>
      <c r="B802" s="66"/>
      <c r="C802" s="707"/>
      <c r="D802" s="66"/>
      <c r="E802" s="66"/>
      <c r="F802" s="66"/>
      <c r="G802" s="66"/>
      <c r="H802" s="66"/>
      <c r="I802" s="683"/>
      <c r="J802" s="685"/>
      <c r="K802" s="685"/>
      <c r="L802" s="683"/>
      <c r="M802" s="683"/>
      <c r="N802" s="685"/>
      <c r="O802" s="685"/>
      <c r="P802" s="683"/>
      <c r="Q802" s="683"/>
      <c r="S802" s="683"/>
      <c r="T802" s="683"/>
      <c r="U802" s="683"/>
      <c r="V802" s="683"/>
      <c r="W802" s="683"/>
      <c r="X802" s="683"/>
      <c r="Y802" s="683"/>
      <c r="Z802" s="683"/>
    </row>
    <row r="803" spans="1:26" ht="15.75" hidden="1" customHeight="1">
      <c r="A803" s="683"/>
      <c r="B803" s="66"/>
      <c r="C803" s="707"/>
      <c r="D803" s="66"/>
      <c r="E803" s="66"/>
      <c r="F803" s="66"/>
      <c r="G803" s="66"/>
      <c r="H803" s="66"/>
      <c r="I803" s="683"/>
      <c r="J803" s="685"/>
      <c r="K803" s="685"/>
      <c r="L803" s="683"/>
      <c r="M803" s="683"/>
      <c r="N803" s="685"/>
      <c r="O803" s="685"/>
      <c r="P803" s="683"/>
      <c r="Q803" s="683"/>
      <c r="S803" s="683"/>
      <c r="T803" s="683"/>
      <c r="U803" s="683"/>
      <c r="V803" s="683"/>
      <c r="W803" s="683"/>
      <c r="X803" s="683"/>
      <c r="Y803" s="683"/>
      <c r="Z803" s="683"/>
    </row>
    <row r="804" spans="1:26" ht="15.75" hidden="1" customHeight="1">
      <c r="A804" s="683"/>
      <c r="B804" s="66"/>
      <c r="C804" s="707"/>
      <c r="D804" s="66"/>
      <c r="E804" s="66"/>
      <c r="F804" s="66"/>
      <c r="G804" s="66"/>
      <c r="H804" s="66"/>
      <c r="I804" s="683"/>
      <c r="J804" s="685"/>
      <c r="K804" s="685"/>
      <c r="L804" s="683"/>
      <c r="M804" s="683"/>
      <c r="N804" s="685"/>
      <c r="O804" s="685"/>
      <c r="P804" s="683"/>
      <c r="Q804" s="683"/>
      <c r="S804" s="683"/>
      <c r="T804" s="683"/>
      <c r="U804" s="683"/>
      <c r="V804" s="683"/>
      <c r="W804" s="683"/>
      <c r="X804" s="683"/>
      <c r="Y804" s="683"/>
      <c r="Z804" s="683"/>
    </row>
    <row r="805" spans="1:26" ht="15.75" hidden="1" customHeight="1">
      <c r="A805" s="683"/>
      <c r="B805" s="66"/>
      <c r="C805" s="707"/>
      <c r="D805" s="66"/>
      <c r="E805" s="66"/>
      <c r="F805" s="66"/>
      <c r="G805" s="66"/>
      <c r="H805" s="66"/>
      <c r="I805" s="683"/>
      <c r="J805" s="685"/>
      <c r="K805" s="685"/>
      <c r="L805" s="683"/>
      <c r="M805" s="683"/>
      <c r="N805" s="685"/>
      <c r="O805" s="685"/>
      <c r="P805" s="683"/>
      <c r="Q805" s="683"/>
      <c r="S805" s="683"/>
      <c r="T805" s="683"/>
      <c r="U805" s="683"/>
      <c r="V805" s="683"/>
      <c r="W805" s="683"/>
      <c r="X805" s="683"/>
      <c r="Y805" s="683"/>
      <c r="Z805" s="683"/>
    </row>
    <row r="806" spans="1:26" ht="15.75" hidden="1" customHeight="1">
      <c r="A806" s="683"/>
      <c r="B806" s="66"/>
      <c r="C806" s="707"/>
      <c r="D806" s="66"/>
      <c r="E806" s="66"/>
      <c r="F806" s="66"/>
      <c r="G806" s="66"/>
      <c r="H806" s="66"/>
      <c r="I806" s="683"/>
      <c r="J806" s="685"/>
      <c r="K806" s="685"/>
      <c r="L806" s="683"/>
      <c r="M806" s="683"/>
      <c r="N806" s="685"/>
      <c r="O806" s="685"/>
      <c r="P806" s="683"/>
      <c r="Q806" s="683"/>
      <c r="S806" s="683"/>
      <c r="T806" s="683"/>
      <c r="U806" s="683"/>
      <c r="V806" s="683"/>
      <c r="W806" s="683"/>
      <c r="X806" s="683"/>
      <c r="Y806" s="683"/>
      <c r="Z806" s="683"/>
    </row>
    <row r="807" spans="1:26" ht="15.75" hidden="1" customHeight="1">
      <c r="A807" s="683"/>
      <c r="B807" s="66"/>
      <c r="C807" s="707"/>
      <c r="D807" s="66"/>
      <c r="E807" s="66"/>
      <c r="F807" s="66"/>
      <c r="G807" s="66"/>
      <c r="H807" s="66"/>
      <c r="I807" s="683"/>
      <c r="J807" s="685"/>
      <c r="K807" s="685"/>
      <c r="L807" s="683"/>
      <c r="M807" s="683"/>
      <c r="N807" s="685"/>
      <c r="O807" s="685"/>
      <c r="P807" s="683"/>
      <c r="Q807" s="683"/>
      <c r="S807" s="683"/>
      <c r="T807" s="683"/>
      <c r="U807" s="683"/>
      <c r="V807" s="683"/>
      <c r="W807" s="683"/>
      <c r="X807" s="683"/>
      <c r="Y807" s="683"/>
      <c r="Z807" s="683"/>
    </row>
    <row r="808" spans="1:26" ht="15.75" hidden="1" customHeight="1">
      <c r="A808" s="683"/>
      <c r="B808" s="66"/>
      <c r="C808" s="707"/>
      <c r="D808" s="66"/>
      <c r="E808" s="66"/>
      <c r="F808" s="66"/>
      <c r="G808" s="66"/>
      <c r="H808" s="66"/>
      <c r="I808" s="683"/>
      <c r="J808" s="685"/>
      <c r="K808" s="685"/>
      <c r="L808" s="683"/>
      <c r="M808" s="683"/>
      <c r="N808" s="685"/>
      <c r="O808" s="685"/>
      <c r="P808" s="683"/>
      <c r="Q808" s="683"/>
      <c r="S808" s="683"/>
      <c r="T808" s="683"/>
      <c r="U808" s="683"/>
      <c r="V808" s="683"/>
      <c r="W808" s="683"/>
      <c r="X808" s="683"/>
      <c r="Y808" s="683"/>
      <c r="Z808" s="683"/>
    </row>
    <row r="809" spans="1:26" ht="15.75" hidden="1" customHeight="1">
      <c r="A809" s="683"/>
      <c r="B809" s="66"/>
      <c r="C809" s="707"/>
      <c r="D809" s="66"/>
      <c r="E809" s="66"/>
      <c r="F809" s="66"/>
      <c r="G809" s="66"/>
      <c r="H809" s="66"/>
      <c r="I809" s="683"/>
      <c r="J809" s="685"/>
      <c r="K809" s="685"/>
      <c r="L809" s="683"/>
      <c r="M809" s="683"/>
      <c r="N809" s="685"/>
      <c r="O809" s="685"/>
      <c r="P809" s="683"/>
      <c r="Q809" s="683"/>
      <c r="S809" s="683"/>
      <c r="T809" s="683"/>
      <c r="U809" s="683"/>
      <c r="V809" s="683"/>
      <c r="W809" s="683"/>
      <c r="X809" s="683"/>
      <c r="Y809" s="683"/>
      <c r="Z809" s="683"/>
    </row>
    <row r="810" spans="1:26" ht="15.75" hidden="1" customHeight="1">
      <c r="A810" s="683"/>
      <c r="B810" s="66"/>
      <c r="C810" s="707"/>
      <c r="D810" s="66"/>
      <c r="E810" s="66"/>
      <c r="F810" s="66"/>
      <c r="G810" s="66"/>
      <c r="H810" s="66"/>
      <c r="I810" s="683"/>
      <c r="J810" s="685"/>
      <c r="K810" s="685"/>
      <c r="L810" s="683"/>
      <c r="M810" s="683"/>
      <c r="N810" s="685"/>
      <c r="O810" s="685"/>
      <c r="P810" s="683"/>
      <c r="Q810" s="683"/>
      <c r="S810" s="683"/>
      <c r="T810" s="683"/>
      <c r="U810" s="683"/>
      <c r="V810" s="683"/>
      <c r="W810" s="683"/>
      <c r="X810" s="683"/>
      <c r="Y810" s="683"/>
      <c r="Z810" s="683"/>
    </row>
    <row r="811" spans="1:26" ht="15.75" hidden="1" customHeight="1">
      <c r="A811" s="683"/>
      <c r="B811" s="66"/>
      <c r="C811" s="707"/>
      <c r="D811" s="66"/>
      <c r="E811" s="66"/>
      <c r="F811" s="66"/>
      <c r="G811" s="66"/>
      <c r="H811" s="66"/>
      <c r="I811" s="683"/>
      <c r="J811" s="685"/>
      <c r="K811" s="685"/>
      <c r="L811" s="683"/>
      <c r="M811" s="683"/>
      <c r="N811" s="685"/>
      <c r="O811" s="685"/>
      <c r="P811" s="683"/>
      <c r="Q811" s="683"/>
      <c r="S811" s="683"/>
      <c r="T811" s="683"/>
      <c r="U811" s="683"/>
      <c r="V811" s="683"/>
      <c r="W811" s="683"/>
      <c r="X811" s="683"/>
      <c r="Y811" s="683"/>
      <c r="Z811" s="683"/>
    </row>
    <row r="812" spans="1:26" ht="15.75" hidden="1" customHeight="1">
      <c r="A812" s="683"/>
      <c r="B812" s="66"/>
      <c r="C812" s="707"/>
      <c r="D812" s="66"/>
      <c r="E812" s="66"/>
      <c r="F812" s="66"/>
      <c r="G812" s="66"/>
      <c r="H812" s="66"/>
      <c r="I812" s="683"/>
      <c r="J812" s="685"/>
      <c r="K812" s="685"/>
      <c r="L812" s="683"/>
      <c r="M812" s="683"/>
      <c r="N812" s="685"/>
      <c r="O812" s="685"/>
      <c r="P812" s="683"/>
      <c r="Q812" s="683"/>
      <c r="S812" s="683"/>
      <c r="T812" s="683"/>
      <c r="U812" s="683"/>
      <c r="V812" s="683"/>
      <c r="W812" s="683"/>
      <c r="X812" s="683"/>
      <c r="Y812" s="683"/>
      <c r="Z812" s="683"/>
    </row>
    <row r="813" spans="1:26" ht="15.75" hidden="1" customHeight="1">
      <c r="A813" s="683"/>
      <c r="B813" s="66"/>
      <c r="C813" s="707"/>
      <c r="D813" s="66"/>
      <c r="E813" s="66"/>
      <c r="F813" s="66"/>
      <c r="G813" s="66"/>
      <c r="H813" s="66"/>
      <c r="I813" s="683"/>
      <c r="J813" s="685"/>
      <c r="K813" s="685"/>
      <c r="L813" s="683"/>
      <c r="M813" s="683"/>
      <c r="N813" s="685"/>
      <c r="O813" s="685"/>
      <c r="P813" s="683"/>
      <c r="Q813" s="683"/>
      <c r="S813" s="683"/>
      <c r="T813" s="683"/>
      <c r="U813" s="683"/>
      <c r="V813" s="683"/>
      <c r="W813" s="683"/>
      <c r="X813" s="683"/>
      <c r="Y813" s="683"/>
      <c r="Z813" s="683"/>
    </row>
    <row r="814" spans="1:26" ht="15.75" hidden="1" customHeight="1">
      <c r="A814" s="683"/>
      <c r="B814" s="66"/>
      <c r="C814" s="707"/>
      <c r="D814" s="66"/>
      <c r="E814" s="66"/>
      <c r="F814" s="66"/>
      <c r="G814" s="66"/>
      <c r="H814" s="66"/>
      <c r="I814" s="683"/>
      <c r="J814" s="685"/>
      <c r="K814" s="685"/>
      <c r="L814" s="683"/>
      <c r="M814" s="683"/>
      <c r="N814" s="685"/>
      <c r="O814" s="685"/>
      <c r="P814" s="683"/>
      <c r="Q814" s="683"/>
      <c r="S814" s="683"/>
      <c r="T814" s="683"/>
      <c r="U814" s="683"/>
      <c r="V814" s="683"/>
      <c r="W814" s="683"/>
      <c r="X814" s="683"/>
      <c r="Y814" s="683"/>
      <c r="Z814" s="683"/>
    </row>
    <row r="815" spans="1:26" ht="15.75" hidden="1" customHeight="1">
      <c r="A815" s="683"/>
      <c r="B815" s="66"/>
      <c r="C815" s="707"/>
      <c r="D815" s="66"/>
      <c r="E815" s="66"/>
      <c r="F815" s="66"/>
      <c r="G815" s="66"/>
      <c r="H815" s="66"/>
      <c r="I815" s="683"/>
      <c r="J815" s="685"/>
      <c r="K815" s="685"/>
      <c r="L815" s="683"/>
      <c r="M815" s="683"/>
      <c r="N815" s="685"/>
      <c r="O815" s="685"/>
      <c r="P815" s="683"/>
      <c r="Q815" s="683"/>
      <c r="S815" s="683"/>
      <c r="T815" s="683"/>
      <c r="U815" s="683"/>
      <c r="V815" s="683"/>
      <c r="W815" s="683"/>
      <c r="X815" s="683"/>
      <c r="Y815" s="683"/>
      <c r="Z815" s="683"/>
    </row>
    <row r="816" spans="1:26" ht="15.75" hidden="1" customHeight="1">
      <c r="A816" s="683"/>
      <c r="B816" s="66"/>
      <c r="C816" s="707"/>
      <c r="D816" s="66"/>
      <c r="E816" s="66"/>
      <c r="F816" s="66"/>
      <c r="G816" s="66"/>
      <c r="H816" s="66"/>
      <c r="I816" s="683"/>
      <c r="J816" s="685"/>
      <c r="K816" s="685"/>
      <c r="L816" s="683"/>
      <c r="M816" s="683"/>
      <c r="N816" s="685"/>
      <c r="O816" s="685"/>
      <c r="P816" s="683"/>
      <c r="Q816" s="683"/>
      <c r="S816" s="683"/>
      <c r="T816" s="683"/>
      <c r="U816" s="683"/>
      <c r="V816" s="683"/>
      <c r="W816" s="683"/>
      <c r="X816" s="683"/>
      <c r="Y816" s="683"/>
      <c r="Z816" s="683"/>
    </row>
    <row r="817" spans="1:26" ht="15.75" hidden="1" customHeight="1">
      <c r="A817" s="683"/>
      <c r="B817" s="66"/>
      <c r="C817" s="707"/>
      <c r="D817" s="66"/>
      <c r="E817" s="66"/>
      <c r="F817" s="66"/>
      <c r="G817" s="66"/>
      <c r="H817" s="66"/>
      <c r="I817" s="683"/>
      <c r="J817" s="685"/>
      <c r="K817" s="685"/>
      <c r="L817" s="683"/>
      <c r="M817" s="683"/>
      <c r="N817" s="685"/>
      <c r="O817" s="685"/>
      <c r="P817" s="683"/>
      <c r="Q817" s="683"/>
      <c r="S817" s="683"/>
      <c r="T817" s="683"/>
      <c r="U817" s="683"/>
      <c r="V817" s="683"/>
      <c r="W817" s="683"/>
      <c r="X817" s="683"/>
      <c r="Y817" s="683"/>
      <c r="Z817" s="683"/>
    </row>
    <row r="818" spans="1:26" ht="15.75" hidden="1" customHeight="1">
      <c r="A818" s="683"/>
      <c r="B818" s="66"/>
      <c r="C818" s="707"/>
      <c r="D818" s="66"/>
      <c r="E818" s="66"/>
      <c r="F818" s="66"/>
      <c r="G818" s="66"/>
      <c r="H818" s="66"/>
      <c r="I818" s="683"/>
      <c r="J818" s="685"/>
      <c r="K818" s="685"/>
      <c r="L818" s="683"/>
      <c r="M818" s="683"/>
      <c r="N818" s="685"/>
      <c r="O818" s="685"/>
      <c r="P818" s="683"/>
      <c r="Q818" s="683"/>
      <c r="S818" s="683"/>
      <c r="T818" s="683"/>
      <c r="U818" s="683"/>
      <c r="V818" s="683"/>
      <c r="W818" s="683"/>
      <c r="X818" s="683"/>
      <c r="Y818" s="683"/>
      <c r="Z818" s="683"/>
    </row>
    <row r="819" spans="1:26" ht="15.75" hidden="1" customHeight="1">
      <c r="A819" s="683"/>
      <c r="B819" s="66"/>
      <c r="C819" s="707"/>
      <c r="D819" s="66"/>
      <c r="E819" s="66"/>
      <c r="F819" s="66"/>
      <c r="G819" s="66"/>
      <c r="H819" s="66"/>
      <c r="I819" s="683"/>
      <c r="J819" s="685"/>
      <c r="K819" s="685"/>
      <c r="L819" s="683"/>
      <c r="M819" s="683"/>
      <c r="N819" s="685"/>
      <c r="O819" s="685"/>
      <c r="P819" s="683"/>
      <c r="Q819" s="683"/>
      <c r="S819" s="683"/>
      <c r="T819" s="683"/>
      <c r="U819" s="683"/>
      <c r="V819" s="683"/>
      <c r="W819" s="683"/>
      <c r="X819" s="683"/>
      <c r="Y819" s="683"/>
      <c r="Z819" s="683"/>
    </row>
    <row r="820" spans="1:26" ht="15.75" hidden="1" customHeight="1">
      <c r="A820" s="683"/>
      <c r="B820" s="66"/>
      <c r="C820" s="707"/>
      <c r="D820" s="66"/>
      <c r="E820" s="66"/>
      <c r="F820" s="66"/>
      <c r="G820" s="66"/>
      <c r="H820" s="66"/>
      <c r="I820" s="683"/>
      <c r="J820" s="685"/>
      <c r="K820" s="685"/>
      <c r="L820" s="683"/>
      <c r="M820" s="683"/>
      <c r="N820" s="685"/>
      <c r="O820" s="685"/>
      <c r="P820" s="683"/>
      <c r="Q820" s="683"/>
      <c r="S820" s="683"/>
      <c r="T820" s="683"/>
      <c r="U820" s="683"/>
      <c r="V820" s="683"/>
      <c r="W820" s="683"/>
      <c r="X820" s="683"/>
      <c r="Y820" s="683"/>
      <c r="Z820" s="683"/>
    </row>
    <row r="821" spans="1:26" ht="15.75" hidden="1" customHeight="1">
      <c r="A821" s="683"/>
      <c r="B821" s="66"/>
      <c r="C821" s="707"/>
      <c r="D821" s="66"/>
      <c r="E821" s="66"/>
      <c r="F821" s="66"/>
      <c r="G821" s="66"/>
      <c r="H821" s="66"/>
      <c r="I821" s="683"/>
      <c r="J821" s="685"/>
      <c r="K821" s="685"/>
      <c r="L821" s="683"/>
      <c r="M821" s="683"/>
      <c r="N821" s="685"/>
      <c r="O821" s="685"/>
      <c r="P821" s="683"/>
      <c r="Q821" s="683"/>
      <c r="S821" s="683"/>
      <c r="T821" s="683"/>
      <c r="U821" s="683"/>
      <c r="V821" s="683"/>
      <c r="W821" s="683"/>
      <c r="X821" s="683"/>
      <c r="Y821" s="683"/>
      <c r="Z821" s="683"/>
    </row>
    <row r="822" spans="1:26" ht="15.75" hidden="1" customHeight="1">
      <c r="A822" s="683"/>
      <c r="B822" s="66"/>
      <c r="C822" s="707"/>
      <c r="D822" s="66"/>
      <c r="E822" s="66"/>
      <c r="F822" s="66"/>
      <c r="G822" s="66"/>
      <c r="H822" s="66"/>
      <c r="I822" s="683"/>
      <c r="J822" s="685"/>
      <c r="K822" s="685"/>
      <c r="L822" s="683"/>
      <c r="M822" s="683"/>
      <c r="N822" s="685"/>
      <c r="O822" s="685"/>
      <c r="P822" s="683"/>
      <c r="Q822" s="683"/>
      <c r="S822" s="683"/>
      <c r="T822" s="683"/>
      <c r="U822" s="683"/>
      <c r="V822" s="683"/>
      <c r="W822" s="683"/>
      <c r="X822" s="683"/>
      <c r="Y822" s="683"/>
      <c r="Z822" s="683"/>
    </row>
    <row r="823" spans="1:26" ht="15.75" hidden="1" customHeight="1">
      <c r="A823" s="683"/>
      <c r="B823" s="66"/>
      <c r="C823" s="707"/>
      <c r="D823" s="66"/>
      <c r="E823" s="66"/>
      <c r="F823" s="66"/>
      <c r="G823" s="66"/>
      <c r="H823" s="66"/>
      <c r="I823" s="683"/>
      <c r="J823" s="685"/>
      <c r="K823" s="685"/>
      <c r="L823" s="683"/>
      <c r="M823" s="683"/>
      <c r="N823" s="685"/>
      <c r="O823" s="685"/>
      <c r="P823" s="683"/>
      <c r="Q823" s="683"/>
      <c r="S823" s="683"/>
      <c r="T823" s="683"/>
      <c r="U823" s="683"/>
      <c r="V823" s="683"/>
      <c r="W823" s="683"/>
      <c r="X823" s="683"/>
      <c r="Y823" s="683"/>
      <c r="Z823" s="683"/>
    </row>
    <row r="824" spans="1:26" ht="15.75" hidden="1" customHeight="1">
      <c r="A824" s="683"/>
      <c r="B824" s="66"/>
      <c r="C824" s="707"/>
      <c r="D824" s="66"/>
      <c r="E824" s="66"/>
      <c r="F824" s="66"/>
      <c r="G824" s="66"/>
      <c r="H824" s="66"/>
      <c r="I824" s="683"/>
      <c r="J824" s="685"/>
      <c r="K824" s="685"/>
      <c r="L824" s="683"/>
      <c r="M824" s="683"/>
      <c r="N824" s="685"/>
      <c r="O824" s="685"/>
      <c r="P824" s="683"/>
      <c r="Q824" s="683"/>
      <c r="S824" s="683"/>
      <c r="T824" s="683"/>
      <c r="U824" s="683"/>
      <c r="V824" s="683"/>
      <c r="W824" s="683"/>
      <c r="X824" s="683"/>
      <c r="Y824" s="683"/>
      <c r="Z824" s="683"/>
    </row>
    <row r="825" spans="1:26" ht="15.75" hidden="1" customHeight="1">
      <c r="A825" s="683"/>
      <c r="B825" s="66"/>
      <c r="C825" s="707"/>
      <c r="D825" s="66"/>
      <c r="E825" s="66"/>
      <c r="F825" s="66"/>
      <c r="G825" s="66"/>
      <c r="H825" s="66"/>
      <c r="I825" s="683"/>
      <c r="J825" s="685"/>
      <c r="K825" s="685"/>
      <c r="L825" s="683"/>
      <c r="M825" s="683"/>
      <c r="N825" s="685"/>
      <c r="O825" s="685"/>
      <c r="P825" s="683"/>
      <c r="Q825" s="683"/>
      <c r="S825" s="683"/>
      <c r="T825" s="683"/>
      <c r="U825" s="683"/>
      <c r="V825" s="683"/>
      <c r="W825" s="683"/>
      <c r="X825" s="683"/>
      <c r="Y825" s="683"/>
      <c r="Z825" s="683"/>
    </row>
    <row r="826" spans="1:26" ht="15.75" hidden="1" customHeight="1">
      <c r="A826" s="683"/>
      <c r="B826" s="66"/>
      <c r="C826" s="707"/>
      <c r="D826" s="66"/>
      <c r="E826" s="66"/>
      <c r="F826" s="66"/>
      <c r="G826" s="66"/>
      <c r="H826" s="66"/>
      <c r="I826" s="683"/>
      <c r="J826" s="685"/>
      <c r="K826" s="685"/>
      <c r="L826" s="683"/>
      <c r="M826" s="683"/>
      <c r="N826" s="685"/>
      <c r="O826" s="685"/>
      <c r="P826" s="683"/>
      <c r="Q826" s="683"/>
      <c r="S826" s="683"/>
      <c r="T826" s="683"/>
      <c r="U826" s="683"/>
      <c r="V826" s="683"/>
      <c r="W826" s="683"/>
      <c r="X826" s="683"/>
      <c r="Y826" s="683"/>
      <c r="Z826" s="683"/>
    </row>
    <row r="827" spans="1:26" ht="15.75" hidden="1" customHeight="1">
      <c r="A827" s="683"/>
      <c r="B827" s="66"/>
      <c r="C827" s="707"/>
      <c r="D827" s="66"/>
      <c r="E827" s="66"/>
      <c r="F827" s="66"/>
      <c r="G827" s="66"/>
      <c r="H827" s="66"/>
      <c r="I827" s="683"/>
      <c r="J827" s="685"/>
      <c r="K827" s="685"/>
      <c r="L827" s="683"/>
      <c r="M827" s="683"/>
      <c r="N827" s="685"/>
      <c r="O827" s="685"/>
      <c r="P827" s="683"/>
      <c r="Q827" s="683"/>
      <c r="S827" s="683"/>
      <c r="T827" s="683"/>
      <c r="U827" s="683"/>
      <c r="V827" s="683"/>
      <c r="W827" s="683"/>
      <c r="X827" s="683"/>
      <c r="Y827" s="683"/>
      <c r="Z827" s="683"/>
    </row>
    <row r="828" spans="1:26" ht="15.75" hidden="1" customHeight="1">
      <c r="A828" s="683"/>
      <c r="B828" s="66"/>
      <c r="C828" s="707"/>
      <c r="D828" s="66"/>
      <c r="E828" s="66"/>
      <c r="F828" s="66"/>
      <c r="G828" s="66"/>
      <c r="H828" s="66"/>
      <c r="I828" s="683"/>
      <c r="J828" s="685"/>
      <c r="K828" s="685"/>
      <c r="L828" s="683"/>
      <c r="M828" s="683"/>
      <c r="N828" s="685"/>
      <c r="O828" s="685"/>
      <c r="P828" s="683"/>
      <c r="Q828" s="683"/>
      <c r="S828" s="683"/>
      <c r="T828" s="683"/>
      <c r="U828" s="683"/>
      <c r="V828" s="683"/>
      <c r="W828" s="683"/>
      <c r="X828" s="683"/>
      <c r="Y828" s="683"/>
      <c r="Z828" s="683"/>
    </row>
    <row r="829" spans="1:26" ht="15.75" hidden="1" customHeight="1">
      <c r="A829" s="683"/>
      <c r="B829" s="66"/>
      <c r="C829" s="707"/>
      <c r="D829" s="66"/>
      <c r="E829" s="66"/>
      <c r="F829" s="66"/>
      <c r="G829" s="66"/>
      <c r="H829" s="66"/>
      <c r="I829" s="683"/>
      <c r="J829" s="685"/>
      <c r="K829" s="685"/>
      <c r="L829" s="683"/>
      <c r="M829" s="683"/>
      <c r="N829" s="685"/>
      <c r="O829" s="685"/>
      <c r="P829" s="683"/>
      <c r="Q829" s="683"/>
      <c r="S829" s="683"/>
      <c r="T829" s="683"/>
      <c r="U829" s="683"/>
      <c r="V829" s="683"/>
      <c r="W829" s="683"/>
      <c r="X829" s="683"/>
      <c r="Y829" s="683"/>
      <c r="Z829" s="683"/>
    </row>
    <row r="830" spans="1:26" ht="15.75" hidden="1" customHeight="1">
      <c r="A830" s="683"/>
      <c r="B830" s="66"/>
      <c r="C830" s="707"/>
      <c r="D830" s="66"/>
      <c r="E830" s="66"/>
      <c r="F830" s="66"/>
      <c r="G830" s="66"/>
      <c r="H830" s="66"/>
      <c r="I830" s="683"/>
      <c r="J830" s="685"/>
      <c r="K830" s="685"/>
      <c r="L830" s="683"/>
      <c r="M830" s="683"/>
      <c r="N830" s="685"/>
      <c r="O830" s="685"/>
      <c r="P830" s="683"/>
      <c r="Q830" s="683"/>
      <c r="S830" s="683"/>
      <c r="T830" s="683"/>
      <c r="U830" s="683"/>
      <c r="V830" s="683"/>
      <c r="W830" s="683"/>
      <c r="X830" s="683"/>
      <c r="Y830" s="683"/>
      <c r="Z830" s="683"/>
    </row>
    <row r="831" spans="1:26" ht="15.75" hidden="1" customHeight="1">
      <c r="A831" s="683"/>
      <c r="B831" s="66"/>
      <c r="C831" s="707"/>
      <c r="D831" s="66"/>
      <c r="E831" s="66"/>
      <c r="F831" s="66"/>
      <c r="G831" s="66"/>
      <c r="H831" s="66"/>
      <c r="I831" s="683"/>
      <c r="J831" s="685"/>
      <c r="K831" s="685"/>
      <c r="L831" s="683"/>
      <c r="M831" s="683"/>
      <c r="N831" s="685"/>
      <c r="O831" s="685"/>
      <c r="P831" s="683"/>
      <c r="Q831" s="683"/>
      <c r="S831" s="683"/>
      <c r="T831" s="683"/>
      <c r="U831" s="683"/>
      <c r="V831" s="683"/>
      <c r="W831" s="683"/>
      <c r="X831" s="683"/>
      <c r="Y831" s="683"/>
      <c r="Z831" s="683"/>
    </row>
    <row r="832" spans="1:26" ht="15.75" hidden="1" customHeight="1">
      <c r="A832" s="683"/>
      <c r="B832" s="66"/>
      <c r="C832" s="707"/>
      <c r="D832" s="66"/>
      <c r="E832" s="66"/>
      <c r="F832" s="66"/>
      <c r="G832" s="66"/>
      <c r="H832" s="66"/>
      <c r="I832" s="683"/>
      <c r="J832" s="685"/>
      <c r="K832" s="685"/>
      <c r="L832" s="683"/>
      <c r="M832" s="683"/>
      <c r="N832" s="685"/>
      <c r="O832" s="685"/>
      <c r="P832" s="683"/>
      <c r="Q832" s="683"/>
      <c r="S832" s="683"/>
      <c r="T832" s="683"/>
      <c r="U832" s="683"/>
      <c r="V832" s="683"/>
      <c r="W832" s="683"/>
      <c r="X832" s="683"/>
      <c r="Y832" s="683"/>
      <c r="Z832" s="683"/>
    </row>
    <row r="833" spans="1:26" ht="15.75" hidden="1" customHeight="1">
      <c r="A833" s="683"/>
      <c r="B833" s="66"/>
      <c r="C833" s="707"/>
      <c r="D833" s="66"/>
      <c r="E833" s="66"/>
      <c r="F833" s="66"/>
      <c r="G833" s="66"/>
      <c r="H833" s="66"/>
      <c r="I833" s="683"/>
      <c r="J833" s="685"/>
      <c r="K833" s="685"/>
      <c r="L833" s="683"/>
      <c r="M833" s="683"/>
      <c r="N833" s="685"/>
      <c r="O833" s="685"/>
      <c r="P833" s="683"/>
      <c r="Q833" s="683"/>
      <c r="S833" s="683"/>
      <c r="T833" s="683"/>
      <c r="U833" s="683"/>
      <c r="V833" s="683"/>
      <c r="W833" s="683"/>
      <c r="X833" s="683"/>
      <c r="Y833" s="683"/>
      <c r="Z833" s="683"/>
    </row>
    <row r="834" spans="1:26" ht="15.75" hidden="1" customHeight="1">
      <c r="A834" s="683"/>
      <c r="B834" s="66"/>
      <c r="C834" s="707"/>
      <c r="D834" s="66"/>
      <c r="E834" s="66"/>
      <c r="F834" s="66"/>
      <c r="G834" s="66"/>
      <c r="H834" s="66"/>
      <c r="I834" s="683"/>
      <c r="J834" s="685"/>
      <c r="K834" s="685"/>
      <c r="L834" s="683"/>
      <c r="M834" s="683"/>
      <c r="N834" s="685"/>
      <c r="O834" s="685"/>
      <c r="P834" s="683"/>
      <c r="Q834" s="683"/>
      <c r="S834" s="683"/>
      <c r="T834" s="683"/>
      <c r="U834" s="683"/>
      <c r="V834" s="683"/>
      <c r="W834" s="683"/>
      <c r="X834" s="683"/>
      <c r="Y834" s="683"/>
      <c r="Z834" s="683"/>
    </row>
    <row r="835" spans="1:26" ht="15.75" hidden="1" customHeight="1">
      <c r="A835" s="683"/>
      <c r="B835" s="66"/>
      <c r="C835" s="707"/>
      <c r="D835" s="66"/>
      <c r="E835" s="66"/>
      <c r="F835" s="66"/>
      <c r="G835" s="66"/>
      <c r="H835" s="66"/>
      <c r="I835" s="683"/>
      <c r="J835" s="685"/>
      <c r="K835" s="685"/>
      <c r="L835" s="683"/>
      <c r="M835" s="683"/>
      <c r="N835" s="685"/>
      <c r="O835" s="685"/>
      <c r="P835" s="683"/>
      <c r="Q835" s="683"/>
      <c r="S835" s="683"/>
      <c r="T835" s="683"/>
      <c r="U835" s="683"/>
      <c r="V835" s="683"/>
      <c r="W835" s="683"/>
      <c r="X835" s="683"/>
      <c r="Y835" s="683"/>
      <c r="Z835" s="683"/>
    </row>
    <row r="836" spans="1:26" ht="15.75" hidden="1" customHeight="1">
      <c r="A836" s="683"/>
      <c r="B836" s="66"/>
      <c r="C836" s="707"/>
      <c r="D836" s="66"/>
      <c r="E836" s="66"/>
      <c r="F836" s="66"/>
      <c r="G836" s="66"/>
      <c r="H836" s="66"/>
      <c r="I836" s="683"/>
      <c r="J836" s="685"/>
      <c r="K836" s="685"/>
      <c r="L836" s="683"/>
      <c r="M836" s="683"/>
      <c r="N836" s="685"/>
      <c r="O836" s="685"/>
      <c r="P836" s="683"/>
      <c r="Q836" s="683"/>
      <c r="S836" s="683"/>
      <c r="T836" s="683"/>
      <c r="U836" s="683"/>
      <c r="V836" s="683"/>
      <c r="W836" s="683"/>
      <c r="X836" s="683"/>
      <c r="Y836" s="683"/>
      <c r="Z836" s="683"/>
    </row>
    <row r="837" spans="1:26" ht="15.75" hidden="1" customHeight="1">
      <c r="A837" s="683"/>
      <c r="B837" s="66"/>
      <c r="C837" s="707"/>
      <c r="D837" s="66"/>
      <c r="E837" s="66"/>
      <c r="F837" s="66"/>
      <c r="G837" s="66"/>
      <c r="H837" s="66"/>
      <c r="I837" s="683"/>
      <c r="J837" s="685"/>
      <c r="K837" s="685"/>
      <c r="L837" s="683"/>
      <c r="M837" s="683"/>
      <c r="N837" s="685"/>
      <c r="O837" s="685"/>
      <c r="P837" s="683"/>
      <c r="Q837" s="683"/>
      <c r="S837" s="683"/>
      <c r="T837" s="683"/>
      <c r="U837" s="683"/>
      <c r="V837" s="683"/>
      <c r="W837" s="683"/>
      <c r="X837" s="683"/>
      <c r="Y837" s="683"/>
      <c r="Z837" s="683"/>
    </row>
    <row r="838" spans="1:26" ht="15.75" hidden="1" customHeight="1">
      <c r="A838" s="683"/>
      <c r="B838" s="66"/>
      <c r="C838" s="707"/>
      <c r="D838" s="66"/>
      <c r="E838" s="66"/>
      <c r="F838" s="66"/>
      <c r="G838" s="66"/>
      <c r="H838" s="66"/>
      <c r="I838" s="683"/>
      <c r="J838" s="685"/>
      <c r="K838" s="685"/>
      <c r="L838" s="683"/>
      <c r="M838" s="683"/>
      <c r="N838" s="685"/>
      <c r="O838" s="685"/>
      <c r="P838" s="683"/>
      <c r="Q838" s="683"/>
      <c r="S838" s="683"/>
      <c r="T838" s="683"/>
      <c r="U838" s="683"/>
      <c r="V838" s="683"/>
      <c r="W838" s="683"/>
      <c r="X838" s="683"/>
      <c r="Y838" s="683"/>
      <c r="Z838" s="683"/>
    </row>
    <row r="839" spans="1:26" ht="15.75" hidden="1" customHeight="1">
      <c r="A839" s="683"/>
      <c r="B839" s="66"/>
      <c r="C839" s="707"/>
      <c r="D839" s="66"/>
      <c r="E839" s="66"/>
      <c r="F839" s="66"/>
      <c r="G839" s="66"/>
      <c r="H839" s="66"/>
      <c r="I839" s="683"/>
      <c r="J839" s="685"/>
      <c r="K839" s="685"/>
      <c r="L839" s="683"/>
      <c r="M839" s="683"/>
      <c r="N839" s="685"/>
      <c r="O839" s="685"/>
      <c r="P839" s="683"/>
      <c r="Q839" s="683"/>
      <c r="S839" s="683"/>
      <c r="T839" s="683"/>
      <c r="U839" s="683"/>
      <c r="V839" s="683"/>
      <c r="W839" s="683"/>
      <c r="X839" s="683"/>
      <c r="Y839" s="683"/>
      <c r="Z839" s="683"/>
    </row>
    <row r="840" spans="1:26" ht="15.75" hidden="1" customHeight="1">
      <c r="A840" s="683"/>
      <c r="B840" s="66"/>
      <c r="C840" s="707"/>
      <c r="D840" s="66"/>
      <c r="E840" s="66"/>
      <c r="F840" s="66"/>
      <c r="G840" s="66"/>
      <c r="H840" s="66"/>
      <c r="I840" s="683"/>
      <c r="J840" s="685"/>
      <c r="K840" s="685"/>
      <c r="L840" s="683"/>
      <c r="M840" s="683"/>
      <c r="N840" s="685"/>
      <c r="O840" s="685"/>
      <c r="P840" s="683"/>
      <c r="Q840" s="683"/>
      <c r="S840" s="683"/>
      <c r="T840" s="683"/>
      <c r="U840" s="683"/>
      <c r="V840" s="683"/>
      <c r="W840" s="683"/>
      <c r="X840" s="683"/>
      <c r="Y840" s="683"/>
      <c r="Z840" s="683"/>
    </row>
    <row r="841" spans="1:26" ht="15.75" hidden="1" customHeight="1">
      <c r="A841" s="683"/>
      <c r="B841" s="66"/>
      <c r="C841" s="707"/>
      <c r="D841" s="66"/>
      <c r="E841" s="66"/>
      <c r="F841" s="66"/>
      <c r="G841" s="66"/>
      <c r="H841" s="66"/>
      <c r="I841" s="683"/>
      <c r="J841" s="685"/>
      <c r="K841" s="685"/>
      <c r="L841" s="683"/>
      <c r="M841" s="683"/>
      <c r="N841" s="685"/>
      <c r="O841" s="685"/>
      <c r="P841" s="683"/>
      <c r="Q841" s="683"/>
      <c r="S841" s="683"/>
      <c r="T841" s="683"/>
      <c r="U841" s="683"/>
      <c r="V841" s="683"/>
      <c r="W841" s="683"/>
      <c r="X841" s="683"/>
      <c r="Y841" s="683"/>
      <c r="Z841" s="683"/>
    </row>
    <row r="842" spans="1:26" ht="15.75" hidden="1" customHeight="1">
      <c r="A842" s="683"/>
      <c r="B842" s="66"/>
      <c r="C842" s="707"/>
      <c r="D842" s="66"/>
      <c r="E842" s="66"/>
      <c r="F842" s="66"/>
      <c r="G842" s="66"/>
      <c r="H842" s="66"/>
      <c r="I842" s="683"/>
      <c r="J842" s="685"/>
      <c r="K842" s="685"/>
      <c r="L842" s="683"/>
      <c r="M842" s="683"/>
      <c r="N842" s="685"/>
      <c r="O842" s="685"/>
      <c r="P842" s="683"/>
      <c r="Q842" s="683"/>
      <c r="S842" s="683"/>
      <c r="T842" s="683"/>
      <c r="U842" s="683"/>
      <c r="V842" s="683"/>
      <c r="W842" s="683"/>
      <c r="X842" s="683"/>
      <c r="Y842" s="683"/>
      <c r="Z842" s="683"/>
    </row>
    <row r="843" spans="1:26" ht="15.75" hidden="1" customHeight="1">
      <c r="A843" s="683"/>
      <c r="B843" s="66"/>
      <c r="C843" s="707"/>
      <c r="D843" s="66"/>
      <c r="E843" s="66"/>
      <c r="F843" s="66"/>
      <c r="G843" s="66"/>
      <c r="H843" s="66"/>
      <c r="I843" s="683"/>
      <c r="J843" s="685"/>
      <c r="K843" s="685"/>
      <c r="L843" s="683"/>
      <c r="M843" s="683"/>
      <c r="N843" s="685"/>
      <c r="O843" s="685"/>
      <c r="P843" s="683"/>
      <c r="Q843" s="683"/>
      <c r="S843" s="683"/>
      <c r="T843" s="683"/>
      <c r="U843" s="683"/>
      <c r="V843" s="683"/>
      <c r="W843" s="683"/>
      <c r="X843" s="683"/>
      <c r="Y843" s="683"/>
      <c r="Z843" s="683"/>
    </row>
    <row r="844" spans="1:26" ht="15.75" hidden="1" customHeight="1">
      <c r="A844" s="683"/>
      <c r="B844" s="66"/>
      <c r="C844" s="707"/>
      <c r="D844" s="66"/>
      <c r="E844" s="66"/>
      <c r="F844" s="66"/>
      <c r="G844" s="66"/>
      <c r="H844" s="66"/>
      <c r="I844" s="683"/>
      <c r="J844" s="685"/>
      <c r="K844" s="685"/>
      <c r="L844" s="683"/>
      <c r="M844" s="683"/>
      <c r="N844" s="685"/>
      <c r="O844" s="685"/>
      <c r="P844" s="683"/>
      <c r="Q844" s="683"/>
      <c r="S844" s="683"/>
      <c r="T844" s="683"/>
      <c r="U844" s="683"/>
      <c r="V844" s="683"/>
      <c r="W844" s="683"/>
      <c r="X844" s="683"/>
      <c r="Y844" s="683"/>
      <c r="Z844" s="683"/>
    </row>
    <row r="845" spans="1:26" ht="15.75" hidden="1" customHeight="1">
      <c r="A845" s="683"/>
      <c r="B845" s="66"/>
      <c r="C845" s="707"/>
      <c r="D845" s="66"/>
      <c r="E845" s="66"/>
      <c r="F845" s="66"/>
      <c r="G845" s="66"/>
      <c r="H845" s="66"/>
      <c r="I845" s="683"/>
      <c r="J845" s="685"/>
      <c r="K845" s="685"/>
      <c r="L845" s="683"/>
      <c r="M845" s="683"/>
      <c r="N845" s="685"/>
      <c r="O845" s="685"/>
      <c r="P845" s="683"/>
      <c r="Q845" s="683"/>
      <c r="S845" s="683"/>
      <c r="T845" s="683"/>
      <c r="U845" s="683"/>
      <c r="V845" s="683"/>
      <c r="W845" s="683"/>
      <c r="X845" s="683"/>
      <c r="Y845" s="683"/>
      <c r="Z845" s="683"/>
    </row>
    <row r="846" spans="1:26" ht="15.75" hidden="1" customHeight="1">
      <c r="A846" s="683"/>
      <c r="B846" s="66"/>
      <c r="C846" s="707"/>
      <c r="D846" s="66"/>
      <c r="E846" s="66"/>
      <c r="F846" s="66"/>
      <c r="G846" s="66"/>
      <c r="H846" s="66"/>
      <c r="I846" s="683"/>
      <c r="J846" s="685"/>
      <c r="K846" s="685"/>
      <c r="L846" s="683"/>
      <c r="M846" s="683"/>
      <c r="N846" s="685"/>
      <c r="O846" s="685"/>
      <c r="P846" s="683"/>
      <c r="Q846" s="683"/>
      <c r="S846" s="683"/>
      <c r="T846" s="683"/>
      <c r="U846" s="683"/>
      <c r="V846" s="683"/>
      <c r="W846" s="683"/>
      <c r="X846" s="683"/>
      <c r="Y846" s="683"/>
      <c r="Z846" s="683"/>
    </row>
    <row r="847" spans="1:26" ht="15.75" hidden="1" customHeight="1">
      <c r="A847" s="683"/>
      <c r="B847" s="66"/>
      <c r="C847" s="707"/>
      <c r="D847" s="66"/>
      <c r="E847" s="66"/>
      <c r="F847" s="66"/>
      <c r="G847" s="66"/>
      <c r="H847" s="66"/>
      <c r="I847" s="683"/>
      <c r="J847" s="685"/>
      <c r="K847" s="685"/>
      <c r="L847" s="683"/>
      <c r="M847" s="683"/>
      <c r="N847" s="685"/>
      <c r="O847" s="685"/>
      <c r="P847" s="683"/>
      <c r="Q847" s="683"/>
      <c r="S847" s="683"/>
      <c r="T847" s="683"/>
      <c r="U847" s="683"/>
      <c r="V847" s="683"/>
      <c r="W847" s="683"/>
      <c r="X847" s="683"/>
      <c r="Y847" s="683"/>
      <c r="Z847" s="683"/>
    </row>
    <row r="848" spans="1:26" ht="15.75" hidden="1" customHeight="1">
      <c r="A848" s="683"/>
      <c r="B848" s="66"/>
      <c r="C848" s="707"/>
      <c r="D848" s="66"/>
      <c r="E848" s="66"/>
      <c r="F848" s="66"/>
      <c r="G848" s="66"/>
      <c r="H848" s="66"/>
      <c r="I848" s="683"/>
      <c r="J848" s="685"/>
      <c r="K848" s="685"/>
      <c r="L848" s="683"/>
      <c r="M848" s="683"/>
      <c r="N848" s="685"/>
      <c r="O848" s="685"/>
      <c r="P848" s="683"/>
      <c r="Q848" s="683"/>
      <c r="S848" s="683"/>
      <c r="T848" s="683"/>
      <c r="U848" s="683"/>
      <c r="V848" s="683"/>
      <c r="W848" s="683"/>
      <c r="X848" s="683"/>
      <c r="Y848" s="683"/>
      <c r="Z848" s="683"/>
    </row>
    <row r="849" spans="1:26" ht="15.75" hidden="1" customHeight="1">
      <c r="A849" s="683"/>
      <c r="B849" s="66"/>
      <c r="C849" s="707"/>
      <c r="D849" s="66"/>
      <c r="E849" s="66"/>
      <c r="F849" s="66"/>
      <c r="G849" s="66"/>
      <c r="H849" s="66"/>
      <c r="I849" s="683"/>
      <c r="J849" s="685"/>
      <c r="K849" s="685"/>
      <c r="L849" s="683"/>
      <c r="M849" s="683"/>
      <c r="N849" s="685"/>
      <c r="O849" s="685"/>
      <c r="P849" s="683"/>
      <c r="Q849" s="683"/>
      <c r="S849" s="683"/>
      <c r="T849" s="683"/>
      <c r="U849" s="683"/>
      <c r="V849" s="683"/>
      <c r="W849" s="683"/>
      <c r="X849" s="683"/>
      <c r="Y849" s="683"/>
      <c r="Z849" s="683"/>
    </row>
    <row r="850" spans="1:26" ht="15.75" hidden="1" customHeight="1">
      <c r="A850" s="683"/>
      <c r="B850" s="66"/>
      <c r="C850" s="707"/>
      <c r="D850" s="66"/>
      <c r="E850" s="66"/>
      <c r="F850" s="66"/>
      <c r="G850" s="66"/>
      <c r="H850" s="66"/>
      <c r="I850" s="683"/>
      <c r="J850" s="685"/>
      <c r="K850" s="685"/>
      <c r="L850" s="683"/>
      <c r="M850" s="683"/>
      <c r="N850" s="685"/>
      <c r="O850" s="685"/>
      <c r="P850" s="683"/>
      <c r="Q850" s="683"/>
      <c r="S850" s="683"/>
      <c r="T850" s="683"/>
      <c r="U850" s="683"/>
      <c r="V850" s="683"/>
      <c r="W850" s="683"/>
      <c r="X850" s="683"/>
      <c r="Y850" s="683"/>
      <c r="Z850" s="683"/>
    </row>
    <row r="851" spans="1:26" ht="15.75" hidden="1" customHeight="1">
      <c r="A851" s="683"/>
      <c r="B851" s="66"/>
      <c r="C851" s="707"/>
      <c r="D851" s="66"/>
      <c r="E851" s="66"/>
      <c r="F851" s="66"/>
      <c r="G851" s="66"/>
      <c r="H851" s="66"/>
      <c r="I851" s="683"/>
      <c r="J851" s="685"/>
      <c r="K851" s="685"/>
      <c r="L851" s="683"/>
      <c r="M851" s="683"/>
      <c r="N851" s="685"/>
      <c r="O851" s="685"/>
      <c r="P851" s="683"/>
      <c r="Q851" s="683"/>
      <c r="S851" s="683"/>
      <c r="T851" s="683"/>
      <c r="U851" s="683"/>
      <c r="V851" s="683"/>
      <c r="W851" s="683"/>
      <c r="X851" s="683"/>
      <c r="Y851" s="683"/>
      <c r="Z851" s="683"/>
    </row>
    <row r="852" spans="1:26" ht="15.75" hidden="1" customHeight="1">
      <c r="A852" s="683"/>
      <c r="B852" s="66"/>
      <c r="C852" s="707"/>
      <c r="D852" s="66"/>
      <c r="E852" s="66"/>
      <c r="F852" s="66"/>
      <c r="G852" s="66"/>
      <c r="H852" s="66"/>
      <c r="I852" s="683"/>
      <c r="J852" s="685"/>
      <c r="K852" s="685"/>
      <c r="L852" s="683"/>
      <c r="M852" s="683"/>
      <c r="N852" s="685"/>
      <c r="O852" s="685"/>
      <c r="P852" s="683"/>
      <c r="Q852" s="683"/>
      <c r="S852" s="683"/>
      <c r="T852" s="683"/>
      <c r="U852" s="683"/>
      <c r="V852" s="683"/>
      <c r="W852" s="683"/>
      <c r="X852" s="683"/>
      <c r="Y852" s="683"/>
      <c r="Z852" s="683"/>
    </row>
    <row r="853" spans="1:26" ht="15.75" hidden="1" customHeight="1">
      <c r="A853" s="683"/>
      <c r="B853" s="66"/>
      <c r="C853" s="707"/>
      <c r="D853" s="66"/>
      <c r="E853" s="66"/>
      <c r="F853" s="66"/>
      <c r="G853" s="66"/>
      <c r="H853" s="66"/>
      <c r="I853" s="683"/>
      <c r="J853" s="685"/>
      <c r="K853" s="685"/>
      <c r="L853" s="683"/>
      <c r="M853" s="683"/>
      <c r="N853" s="685"/>
      <c r="O853" s="685"/>
      <c r="P853" s="683"/>
      <c r="Q853" s="683"/>
      <c r="S853" s="683"/>
      <c r="T853" s="683"/>
      <c r="U853" s="683"/>
      <c r="V853" s="683"/>
      <c r="W853" s="683"/>
      <c r="X853" s="683"/>
      <c r="Y853" s="683"/>
      <c r="Z853" s="683"/>
    </row>
    <row r="854" spans="1:26" ht="15.75" hidden="1" customHeight="1">
      <c r="A854" s="683"/>
      <c r="B854" s="66"/>
      <c r="C854" s="707"/>
      <c r="D854" s="66"/>
      <c r="E854" s="66"/>
      <c r="F854" s="66"/>
      <c r="G854" s="66"/>
      <c r="H854" s="66"/>
      <c r="I854" s="683"/>
      <c r="J854" s="685"/>
      <c r="K854" s="685"/>
      <c r="L854" s="683"/>
      <c r="M854" s="683"/>
      <c r="N854" s="685"/>
      <c r="O854" s="685"/>
      <c r="P854" s="683"/>
      <c r="Q854" s="683"/>
      <c r="S854" s="683"/>
      <c r="T854" s="683"/>
      <c r="U854" s="683"/>
      <c r="V854" s="683"/>
      <c r="W854" s="683"/>
      <c r="X854" s="683"/>
      <c r="Y854" s="683"/>
      <c r="Z854" s="683"/>
    </row>
    <row r="855" spans="1:26" ht="15.75" hidden="1" customHeight="1">
      <c r="A855" s="683"/>
      <c r="B855" s="66"/>
      <c r="C855" s="707"/>
      <c r="D855" s="66"/>
      <c r="E855" s="66"/>
      <c r="F855" s="66"/>
      <c r="G855" s="66"/>
      <c r="H855" s="66"/>
      <c r="I855" s="683"/>
      <c r="J855" s="685"/>
      <c r="K855" s="685"/>
      <c r="L855" s="683"/>
      <c r="M855" s="683"/>
      <c r="N855" s="685"/>
      <c r="O855" s="685"/>
      <c r="P855" s="683"/>
      <c r="Q855" s="683"/>
      <c r="S855" s="683"/>
      <c r="T855" s="683"/>
      <c r="U855" s="683"/>
      <c r="V855" s="683"/>
      <c r="W855" s="683"/>
      <c r="X855" s="683"/>
      <c r="Y855" s="683"/>
      <c r="Z855" s="683"/>
    </row>
    <row r="856" spans="1:26" ht="15.75" hidden="1" customHeight="1">
      <c r="A856" s="683"/>
      <c r="B856" s="66"/>
      <c r="C856" s="707"/>
      <c r="D856" s="66"/>
      <c r="E856" s="66"/>
      <c r="F856" s="66"/>
      <c r="G856" s="66"/>
      <c r="H856" s="66"/>
      <c r="I856" s="683"/>
      <c r="J856" s="685"/>
      <c r="K856" s="685"/>
      <c r="L856" s="683"/>
      <c r="M856" s="683"/>
      <c r="N856" s="685"/>
      <c r="O856" s="685"/>
      <c r="P856" s="683"/>
      <c r="Q856" s="683"/>
      <c r="S856" s="683"/>
      <c r="T856" s="683"/>
      <c r="U856" s="683"/>
      <c r="V856" s="683"/>
      <c r="W856" s="683"/>
      <c r="X856" s="683"/>
      <c r="Y856" s="683"/>
      <c r="Z856" s="683"/>
    </row>
    <row r="857" spans="1:26" ht="15.75" hidden="1" customHeight="1">
      <c r="A857" s="683"/>
      <c r="B857" s="66"/>
      <c r="C857" s="707"/>
      <c r="D857" s="66"/>
      <c r="E857" s="66"/>
      <c r="F857" s="66"/>
      <c r="G857" s="66"/>
      <c r="H857" s="66"/>
      <c r="I857" s="683"/>
      <c r="J857" s="685"/>
      <c r="K857" s="685"/>
      <c r="L857" s="683"/>
      <c r="M857" s="683"/>
      <c r="N857" s="685"/>
      <c r="O857" s="685"/>
      <c r="P857" s="683"/>
      <c r="Q857" s="683"/>
      <c r="S857" s="683"/>
      <c r="T857" s="683"/>
      <c r="U857" s="683"/>
      <c r="V857" s="683"/>
      <c r="W857" s="683"/>
      <c r="X857" s="683"/>
      <c r="Y857" s="683"/>
      <c r="Z857" s="683"/>
    </row>
    <row r="858" spans="1:26" ht="15.75" hidden="1" customHeight="1">
      <c r="A858" s="683"/>
      <c r="B858" s="66"/>
      <c r="C858" s="707"/>
      <c r="D858" s="66"/>
      <c r="E858" s="66"/>
      <c r="F858" s="66"/>
      <c r="G858" s="66"/>
      <c r="H858" s="66"/>
      <c r="I858" s="683"/>
      <c r="J858" s="685"/>
      <c r="K858" s="685"/>
      <c r="L858" s="683"/>
      <c r="M858" s="683"/>
      <c r="N858" s="685"/>
      <c r="O858" s="685"/>
      <c r="P858" s="683"/>
      <c r="Q858" s="683"/>
      <c r="S858" s="683"/>
      <c r="T858" s="683"/>
      <c r="U858" s="683"/>
      <c r="V858" s="683"/>
      <c r="W858" s="683"/>
      <c r="X858" s="683"/>
      <c r="Y858" s="683"/>
      <c r="Z858" s="683"/>
    </row>
    <row r="859" spans="1:26" ht="15.75" hidden="1" customHeight="1">
      <c r="A859" s="683"/>
      <c r="B859" s="66"/>
      <c r="C859" s="707"/>
      <c r="D859" s="66"/>
      <c r="E859" s="66"/>
      <c r="F859" s="66"/>
      <c r="G859" s="66"/>
      <c r="H859" s="66"/>
      <c r="I859" s="683"/>
      <c r="J859" s="685"/>
      <c r="K859" s="685"/>
      <c r="L859" s="683"/>
      <c r="M859" s="683"/>
      <c r="N859" s="685"/>
      <c r="O859" s="685"/>
      <c r="P859" s="683"/>
      <c r="Q859" s="683"/>
      <c r="S859" s="683"/>
      <c r="T859" s="683"/>
      <c r="U859" s="683"/>
      <c r="V859" s="683"/>
      <c r="W859" s="683"/>
      <c r="X859" s="683"/>
      <c r="Y859" s="683"/>
      <c r="Z859" s="683"/>
    </row>
    <row r="860" spans="1:26" ht="15.75" hidden="1" customHeight="1">
      <c r="A860" s="683"/>
      <c r="B860" s="66"/>
      <c r="C860" s="707"/>
      <c r="D860" s="66"/>
      <c r="E860" s="66"/>
      <c r="F860" s="66"/>
      <c r="G860" s="66"/>
      <c r="H860" s="66"/>
      <c r="I860" s="683"/>
      <c r="J860" s="685"/>
      <c r="K860" s="685"/>
      <c r="L860" s="683"/>
      <c r="M860" s="683"/>
      <c r="N860" s="685"/>
      <c r="O860" s="685"/>
      <c r="P860" s="683"/>
      <c r="Q860" s="683"/>
      <c r="S860" s="683"/>
      <c r="T860" s="683"/>
      <c r="U860" s="683"/>
      <c r="V860" s="683"/>
      <c r="W860" s="683"/>
      <c r="X860" s="683"/>
      <c r="Y860" s="683"/>
      <c r="Z860" s="683"/>
    </row>
    <row r="861" spans="1:26" ht="15.75" hidden="1" customHeight="1">
      <c r="A861" s="683"/>
      <c r="B861" s="66"/>
      <c r="C861" s="707"/>
      <c r="D861" s="66"/>
      <c r="E861" s="66"/>
      <c r="F861" s="66"/>
      <c r="G861" s="66"/>
      <c r="H861" s="66"/>
      <c r="I861" s="683"/>
      <c r="J861" s="685"/>
      <c r="K861" s="685"/>
      <c r="L861" s="683"/>
      <c r="M861" s="683"/>
      <c r="N861" s="685"/>
      <c r="O861" s="685"/>
      <c r="P861" s="683"/>
      <c r="Q861" s="683"/>
      <c r="S861" s="683"/>
      <c r="T861" s="683"/>
      <c r="U861" s="683"/>
      <c r="V861" s="683"/>
      <c r="W861" s="683"/>
      <c r="X861" s="683"/>
      <c r="Y861" s="683"/>
      <c r="Z861" s="683"/>
    </row>
    <row r="862" spans="1:26" ht="15.75" hidden="1" customHeight="1">
      <c r="A862" s="683"/>
      <c r="B862" s="66"/>
      <c r="C862" s="707"/>
      <c r="D862" s="66"/>
      <c r="E862" s="66"/>
      <c r="F862" s="66"/>
      <c r="G862" s="66"/>
      <c r="H862" s="66"/>
      <c r="I862" s="683"/>
      <c r="J862" s="685"/>
      <c r="K862" s="685"/>
      <c r="L862" s="683"/>
      <c r="M862" s="683"/>
      <c r="N862" s="685"/>
      <c r="O862" s="685"/>
      <c r="P862" s="683"/>
      <c r="Q862" s="683"/>
      <c r="S862" s="683"/>
      <c r="T862" s="683"/>
      <c r="U862" s="683"/>
      <c r="V862" s="683"/>
      <c r="W862" s="683"/>
      <c r="X862" s="683"/>
      <c r="Y862" s="683"/>
      <c r="Z862" s="683"/>
    </row>
    <row r="863" spans="1:26" ht="15.75" hidden="1" customHeight="1">
      <c r="A863" s="683"/>
      <c r="B863" s="66"/>
      <c r="C863" s="707"/>
      <c r="D863" s="66"/>
      <c r="E863" s="66"/>
      <c r="F863" s="66"/>
      <c r="G863" s="66"/>
      <c r="H863" s="66"/>
      <c r="I863" s="683"/>
      <c r="J863" s="685"/>
      <c r="K863" s="685"/>
      <c r="L863" s="683"/>
      <c r="M863" s="683"/>
      <c r="N863" s="685"/>
      <c r="O863" s="685"/>
      <c r="P863" s="683"/>
      <c r="Q863" s="683"/>
      <c r="S863" s="683"/>
      <c r="T863" s="683"/>
      <c r="U863" s="683"/>
      <c r="V863" s="683"/>
      <c r="W863" s="683"/>
      <c r="X863" s="683"/>
      <c r="Y863" s="683"/>
      <c r="Z863" s="683"/>
    </row>
    <row r="864" spans="1:26" ht="15.75" hidden="1" customHeight="1">
      <c r="A864" s="683"/>
      <c r="B864" s="66"/>
      <c r="C864" s="707"/>
      <c r="D864" s="66"/>
      <c r="E864" s="66"/>
      <c r="F864" s="66"/>
      <c r="G864" s="66"/>
      <c r="H864" s="66"/>
      <c r="I864" s="683"/>
      <c r="J864" s="685"/>
      <c r="K864" s="685"/>
      <c r="L864" s="683"/>
      <c r="M864" s="683"/>
      <c r="N864" s="685"/>
      <c r="O864" s="685"/>
      <c r="P864" s="683"/>
      <c r="Q864" s="683"/>
      <c r="S864" s="683"/>
      <c r="T864" s="683"/>
      <c r="U864" s="683"/>
      <c r="V864" s="683"/>
      <c r="W864" s="683"/>
      <c r="X864" s="683"/>
      <c r="Y864" s="683"/>
      <c r="Z864" s="683"/>
    </row>
    <row r="865" spans="1:26" ht="15.75" hidden="1" customHeight="1">
      <c r="A865" s="683"/>
      <c r="B865" s="66"/>
      <c r="C865" s="707"/>
      <c r="D865" s="66"/>
      <c r="E865" s="66"/>
      <c r="F865" s="66"/>
      <c r="G865" s="66"/>
      <c r="H865" s="66"/>
      <c r="I865" s="683"/>
      <c r="J865" s="685"/>
      <c r="K865" s="685"/>
      <c r="L865" s="683"/>
      <c r="M865" s="683"/>
      <c r="N865" s="685"/>
      <c r="O865" s="685"/>
      <c r="P865" s="683"/>
      <c r="Q865" s="683"/>
      <c r="S865" s="683"/>
      <c r="T865" s="683"/>
      <c r="U865" s="683"/>
      <c r="V865" s="683"/>
      <c r="W865" s="683"/>
      <c r="X865" s="683"/>
      <c r="Y865" s="683"/>
      <c r="Z865" s="683"/>
    </row>
    <row r="866" spans="1:26" ht="15.75" hidden="1" customHeight="1">
      <c r="A866" s="683"/>
      <c r="B866" s="66"/>
      <c r="C866" s="707"/>
      <c r="D866" s="66"/>
      <c r="E866" s="66"/>
      <c r="F866" s="66"/>
      <c r="G866" s="66"/>
      <c r="H866" s="66"/>
      <c r="I866" s="683"/>
      <c r="J866" s="685"/>
      <c r="K866" s="685"/>
      <c r="L866" s="683"/>
      <c r="M866" s="683"/>
      <c r="N866" s="685"/>
      <c r="O866" s="685"/>
      <c r="P866" s="683"/>
      <c r="Q866" s="683"/>
      <c r="S866" s="683"/>
      <c r="T866" s="683"/>
      <c r="U866" s="683"/>
      <c r="V866" s="683"/>
      <c r="W866" s="683"/>
      <c r="X866" s="683"/>
      <c r="Y866" s="683"/>
      <c r="Z866" s="683"/>
    </row>
    <row r="867" spans="1:26" ht="15.75" hidden="1" customHeight="1">
      <c r="A867" s="683"/>
      <c r="B867" s="66"/>
      <c r="C867" s="707"/>
      <c r="D867" s="66"/>
      <c r="E867" s="66"/>
      <c r="F867" s="66"/>
      <c r="G867" s="66"/>
      <c r="H867" s="66"/>
      <c r="I867" s="683"/>
      <c r="J867" s="685"/>
      <c r="K867" s="685"/>
      <c r="L867" s="683"/>
      <c r="M867" s="683"/>
      <c r="N867" s="685"/>
      <c r="O867" s="685"/>
      <c r="P867" s="683"/>
      <c r="Q867" s="683"/>
      <c r="S867" s="683"/>
      <c r="T867" s="683"/>
      <c r="U867" s="683"/>
      <c r="V867" s="683"/>
      <c r="W867" s="683"/>
      <c r="X867" s="683"/>
      <c r="Y867" s="683"/>
      <c r="Z867" s="683"/>
    </row>
    <row r="868" spans="1:26" ht="15.75" hidden="1" customHeight="1">
      <c r="A868" s="683"/>
      <c r="B868" s="66"/>
      <c r="C868" s="707"/>
      <c r="D868" s="66"/>
      <c r="E868" s="66"/>
      <c r="F868" s="66"/>
      <c r="G868" s="66"/>
      <c r="H868" s="66"/>
      <c r="I868" s="683"/>
      <c r="J868" s="685"/>
      <c r="K868" s="685"/>
      <c r="L868" s="683"/>
      <c r="M868" s="683"/>
      <c r="N868" s="685"/>
      <c r="O868" s="685"/>
      <c r="P868" s="683"/>
      <c r="Q868" s="683"/>
      <c r="S868" s="683"/>
      <c r="T868" s="683"/>
      <c r="U868" s="683"/>
      <c r="V868" s="683"/>
      <c r="W868" s="683"/>
      <c r="X868" s="683"/>
      <c r="Y868" s="683"/>
      <c r="Z868" s="683"/>
    </row>
    <row r="869" spans="1:26" ht="15.75" hidden="1" customHeight="1">
      <c r="A869" s="683"/>
      <c r="B869" s="66"/>
      <c r="C869" s="707"/>
      <c r="D869" s="66"/>
      <c r="E869" s="66"/>
      <c r="F869" s="66"/>
      <c r="G869" s="66"/>
      <c r="H869" s="66"/>
      <c r="I869" s="683"/>
      <c r="J869" s="685"/>
      <c r="K869" s="685"/>
      <c r="L869" s="683"/>
      <c r="M869" s="683"/>
      <c r="N869" s="685"/>
      <c r="O869" s="685"/>
      <c r="P869" s="683"/>
      <c r="Q869" s="683"/>
      <c r="S869" s="683"/>
      <c r="T869" s="683"/>
      <c r="U869" s="683"/>
      <c r="V869" s="683"/>
      <c r="W869" s="683"/>
      <c r="X869" s="683"/>
      <c r="Y869" s="683"/>
      <c r="Z869" s="683"/>
    </row>
    <row r="870" spans="1:26" ht="15.75" hidden="1" customHeight="1">
      <c r="A870" s="683"/>
      <c r="B870" s="66"/>
      <c r="C870" s="707"/>
      <c r="D870" s="66"/>
      <c r="E870" s="66"/>
      <c r="F870" s="66"/>
      <c r="G870" s="66"/>
      <c r="H870" s="66"/>
      <c r="I870" s="683"/>
      <c r="J870" s="685"/>
      <c r="K870" s="685"/>
      <c r="L870" s="683"/>
      <c r="M870" s="683"/>
      <c r="N870" s="685"/>
      <c r="O870" s="685"/>
      <c r="P870" s="683"/>
      <c r="Q870" s="683"/>
      <c r="S870" s="683"/>
      <c r="T870" s="683"/>
      <c r="U870" s="683"/>
      <c r="V870" s="683"/>
      <c r="W870" s="683"/>
      <c r="X870" s="683"/>
      <c r="Y870" s="683"/>
      <c r="Z870" s="683"/>
    </row>
    <row r="871" spans="1:26" ht="15.75" hidden="1" customHeight="1">
      <c r="A871" s="683"/>
      <c r="B871" s="66"/>
      <c r="C871" s="707"/>
      <c r="D871" s="66"/>
      <c r="E871" s="66"/>
      <c r="F871" s="66"/>
      <c r="G871" s="66"/>
      <c r="H871" s="66"/>
      <c r="I871" s="683"/>
      <c r="J871" s="685"/>
      <c r="K871" s="685"/>
      <c r="L871" s="683"/>
      <c r="M871" s="683"/>
      <c r="N871" s="685"/>
      <c r="O871" s="685"/>
      <c r="P871" s="683"/>
      <c r="Q871" s="683"/>
      <c r="S871" s="683"/>
      <c r="T871" s="683"/>
      <c r="U871" s="683"/>
      <c r="V871" s="683"/>
      <c r="W871" s="683"/>
      <c r="X871" s="683"/>
      <c r="Y871" s="683"/>
      <c r="Z871" s="683"/>
    </row>
    <row r="872" spans="1:26" ht="15.75" hidden="1" customHeight="1">
      <c r="A872" s="683"/>
      <c r="B872" s="66"/>
      <c r="C872" s="707"/>
      <c r="D872" s="66"/>
      <c r="E872" s="66"/>
      <c r="F872" s="66"/>
      <c r="G872" s="66"/>
      <c r="H872" s="66"/>
      <c r="I872" s="683"/>
      <c r="J872" s="685"/>
      <c r="K872" s="685"/>
      <c r="L872" s="683"/>
      <c r="M872" s="683"/>
      <c r="N872" s="685"/>
      <c r="O872" s="685"/>
      <c r="P872" s="683"/>
      <c r="Q872" s="683"/>
      <c r="S872" s="683"/>
      <c r="T872" s="683"/>
      <c r="U872" s="683"/>
      <c r="V872" s="683"/>
      <c r="W872" s="683"/>
      <c r="X872" s="683"/>
      <c r="Y872" s="683"/>
      <c r="Z872" s="683"/>
    </row>
    <row r="873" spans="1:26" ht="15.75" hidden="1" customHeight="1">
      <c r="A873" s="683"/>
      <c r="B873" s="66"/>
      <c r="C873" s="707"/>
      <c r="D873" s="66"/>
      <c r="E873" s="66"/>
      <c r="F873" s="66"/>
      <c r="G873" s="66"/>
      <c r="H873" s="66"/>
      <c r="I873" s="683"/>
      <c r="J873" s="685"/>
      <c r="K873" s="685"/>
      <c r="L873" s="683"/>
      <c r="M873" s="683"/>
      <c r="N873" s="685"/>
      <c r="O873" s="685"/>
      <c r="P873" s="683"/>
      <c r="Q873" s="683"/>
      <c r="S873" s="683"/>
      <c r="T873" s="683"/>
      <c r="U873" s="683"/>
      <c r="V873" s="683"/>
      <c r="W873" s="683"/>
      <c r="X873" s="683"/>
      <c r="Y873" s="683"/>
      <c r="Z873" s="683"/>
    </row>
    <row r="874" spans="1:26" ht="15.75" hidden="1" customHeight="1">
      <c r="A874" s="683"/>
      <c r="B874" s="66"/>
      <c r="C874" s="707"/>
      <c r="D874" s="66"/>
      <c r="E874" s="66"/>
      <c r="F874" s="66"/>
      <c r="G874" s="66"/>
      <c r="H874" s="66"/>
      <c r="I874" s="683"/>
      <c r="J874" s="685"/>
      <c r="K874" s="685"/>
      <c r="L874" s="683"/>
      <c r="M874" s="683"/>
      <c r="N874" s="685"/>
      <c r="O874" s="685"/>
      <c r="P874" s="683"/>
      <c r="Q874" s="683"/>
      <c r="S874" s="683"/>
      <c r="T874" s="683"/>
      <c r="U874" s="683"/>
      <c r="V874" s="683"/>
      <c r="W874" s="683"/>
      <c r="X874" s="683"/>
      <c r="Y874" s="683"/>
      <c r="Z874" s="683"/>
    </row>
    <row r="875" spans="1:26" ht="15.75" hidden="1" customHeight="1">
      <c r="A875" s="683"/>
      <c r="B875" s="66"/>
      <c r="C875" s="707"/>
      <c r="D875" s="66"/>
      <c r="E875" s="66"/>
      <c r="F875" s="66"/>
      <c r="G875" s="66"/>
      <c r="H875" s="66"/>
      <c r="I875" s="683"/>
      <c r="J875" s="685"/>
      <c r="K875" s="685"/>
      <c r="L875" s="683"/>
      <c r="M875" s="683"/>
      <c r="N875" s="685"/>
      <c r="O875" s="685"/>
      <c r="P875" s="683"/>
      <c r="Q875" s="683"/>
      <c r="S875" s="683"/>
      <c r="T875" s="683"/>
      <c r="U875" s="683"/>
      <c r="V875" s="683"/>
      <c r="W875" s="683"/>
      <c r="X875" s="683"/>
      <c r="Y875" s="683"/>
      <c r="Z875" s="683"/>
    </row>
    <row r="876" spans="1:26" ht="15.75" hidden="1" customHeight="1">
      <c r="A876" s="683"/>
      <c r="B876" s="66"/>
      <c r="C876" s="707"/>
      <c r="D876" s="66"/>
      <c r="E876" s="66"/>
      <c r="F876" s="66"/>
      <c r="G876" s="66"/>
      <c r="H876" s="66"/>
      <c r="I876" s="683"/>
      <c r="J876" s="685"/>
      <c r="K876" s="685"/>
      <c r="L876" s="683"/>
      <c r="M876" s="683"/>
      <c r="N876" s="685"/>
      <c r="O876" s="685"/>
      <c r="P876" s="683"/>
      <c r="Q876" s="683"/>
      <c r="S876" s="683"/>
      <c r="T876" s="683"/>
      <c r="U876" s="683"/>
      <c r="V876" s="683"/>
      <c r="W876" s="683"/>
      <c r="X876" s="683"/>
      <c r="Y876" s="683"/>
      <c r="Z876" s="683"/>
    </row>
    <row r="877" spans="1:26" ht="15.75" hidden="1" customHeight="1">
      <c r="A877" s="683"/>
      <c r="B877" s="66"/>
      <c r="C877" s="707"/>
      <c r="D877" s="66"/>
      <c r="E877" s="66"/>
      <c r="F877" s="66"/>
      <c r="G877" s="66"/>
      <c r="H877" s="66"/>
      <c r="I877" s="683"/>
      <c r="J877" s="685"/>
      <c r="K877" s="685"/>
      <c r="L877" s="683"/>
      <c r="M877" s="683"/>
      <c r="N877" s="685"/>
      <c r="O877" s="685"/>
      <c r="P877" s="683"/>
      <c r="Q877" s="683"/>
      <c r="S877" s="683"/>
      <c r="T877" s="683"/>
      <c r="U877" s="683"/>
      <c r="V877" s="683"/>
      <c r="W877" s="683"/>
      <c r="X877" s="683"/>
      <c r="Y877" s="683"/>
      <c r="Z877" s="683"/>
    </row>
    <row r="878" spans="1:26" ht="15.75" hidden="1" customHeight="1">
      <c r="A878" s="683"/>
      <c r="B878" s="66"/>
      <c r="C878" s="707"/>
      <c r="D878" s="66"/>
      <c r="E878" s="66"/>
      <c r="F878" s="66"/>
      <c r="G878" s="66"/>
      <c r="H878" s="66"/>
      <c r="I878" s="683"/>
      <c r="J878" s="685"/>
      <c r="K878" s="685"/>
      <c r="L878" s="683"/>
      <c r="M878" s="683"/>
      <c r="N878" s="685"/>
      <c r="O878" s="685"/>
      <c r="P878" s="683"/>
      <c r="Q878" s="683"/>
      <c r="S878" s="683"/>
      <c r="T878" s="683"/>
      <c r="U878" s="683"/>
      <c r="V878" s="683"/>
      <c r="W878" s="683"/>
      <c r="X878" s="683"/>
      <c r="Y878" s="683"/>
      <c r="Z878" s="683"/>
    </row>
    <row r="879" spans="1:26" ht="15.75" hidden="1" customHeight="1">
      <c r="A879" s="683"/>
      <c r="B879" s="66"/>
      <c r="C879" s="707"/>
      <c r="D879" s="66"/>
      <c r="E879" s="66"/>
      <c r="F879" s="66"/>
      <c r="G879" s="66"/>
      <c r="H879" s="66"/>
      <c r="I879" s="683"/>
      <c r="J879" s="685"/>
      <c r="K879" s="685"/>
      <c r="L879" s="683"/>
      <c r="M879" s="683"/>
      <c r="N879" s="685"/>
      <c r="O879" s="685"/>
      <c r="P879" s="683"/>
      <c r="Q879" s="683"/>
      <c r="S879" s="683"/>
      <c r="T879" s="683"/>
      <c r="U879" s="683"/>
      <c r="V879" s="683"/>
      <c r="W879" s="683"/>
      <c r="X879" s="683"/>
      <c r="Y879" s="683"/>
      <c r="Z879" s="683"/>
    </row>
    <row r="880" spans="1:26" ht="15.75" hidden="1" customHeight="1">
      <c r="A880" s="683"/>
      <c r="B880" s="66"/>
      <c r="C880" s="707"/>
      <c r="D880" s="66"/>
      <c r="E880" s="66"/>
      <c r="F880" s="66"/>
      <c r="G880" s="66"/>
      <c r="H880" s="66"/>
      <c r="I880" s="683"/>
      <c r="J880" s="685"/>
      <c r="K880" s="685"/>
      <c r="L880" s="683"/>
      <c r="M880" s="683"/>
      <c r="N880" s="685"/>
      <c r="O880" s="685"/>
      <c r="P880" s="683"/>
      <c r="Q880" s="683"/>
      <c r="S880" s="683"/>
      <c r="T880" s="683"/>
      <c r="U880" s="683"/>
      <c r="V880" s="683"/>
      <c r="W880" s="683"/>
      <c r="X880" s="683"/>
      <c r="Y880" s="683"/>
      <c r="Z880" s="683"/>
    </row>
    <row r="881" spans="1:26" ht="15.75" hidden="1" customHeight="1">
      <c r="A881" s="683"/>
      <c r="B881" s="66"/>
      <c r="C881" s="707"/>
      <c r="D881" s="66"/>
      <c r="E881" s="66"/>
      <c r="F881" s="66"/>
      <c r="G881" s="66"/>
      <c r="H881" s="66"/>
      <c r="I881" s="683"/>
      <c r="J881" s="685"/>
      <c r="K881" s="685"/>
      <c r="L881" s="683"/>
      <c r="M881" s="683"/>
      <c r="N881" s="685"/>
      <c r="O881" s="685"/>
      <c r="P881" s="683"/>
      <c r="Q881" s="683"/>
      <c r="S881" s="683"/>
      <c r="T881" s="683"/>
      <c r="U881" s="683"/>
      <c r="V881" s="683"/>
      <c r="W881" s="683"/>
      <c r="X881" s="683"/>
      <c r="Y881" s="683"/>
      <c r="Z881" s="683"/>
    </row>
    <row r="882" spans="1:26" ht="15.75" hidden="1" customHeight="1">
      <c r="A882" s="683"/>
      <c r="B882" s="66"/>
      <c r="C882" s="707"/>
      <c r="D882" s="66"/>
      <c r="E882" s="66"/>
      <c r="F882" s="66"/>
      <c r="G882" s="66"/>
      <c r="H882" s="66"/>
      <c r="I882" s="683"/>
      <c r="J882" s="685"/>
      <c r="K882" s="685"/>
      <c r="L882" s="683"/>
      <c r="M882" s="683"/>
      <c r="N882" s="685"/>
      <c r="O882" s="685"/>
      <c r="P882" s="683"/>
      <c r="Q882" s="683"/>
      <c r="S882" s="683"/>
      <c r="T882" s="683"/>
      <c r="U882" s="683"/>
      <c r="V882" s="683"/>
      <c r="W882" s="683"/>
      <c r="X882" s="683"/>
      <c r="Y882" s="683"/>
      <c r="Z882" s="683"/>
    </row>
    <row r="883" spans="1:26" ht="15.75" hidden="1" customHeight="1">
      <c r="A883" s="683"/>
      <c r="B883" s="66"/>
      <c r="C883" s="707"/>
      <c r="D883" s="66"/>
      <c r="E883" s="66"/>
      <c r="F883" s="66"/>
      <c r="G883" s="66"/>
      <c r="H883" s="66"/>
      <c r="I883" s="683"/>
      <c r="J883" s="685"/>
      <c r="K883" s="685"/>
      <c r="L883" s="683"/>
      <c r="M883" s="683"/>
      <c r="N883" s="685"/>
      <c r="O883" s="685"/>
      <c r="P883" s="683"/>
      <c r="Q883" s="683"/>
      <c r="S883" s="683"/>
      <c r="T883" s="683"/>
      <c r="U883" s="683"/>
      <c r="V883" s="683"/>
      <c r="W883" s="683"/>
      <c r="X883" s="683"/>
      <c r="Y883" s="683"/>
      <c r="Z883" s="683"/>
    </row>
    <row r="884" spans="1:26" ht="15.75" hidden="1" customHeight="1">
      <c r="A884" s="683"/>
      <c r="B884" s="66"/>
      <c r="C884" s="707"/>
      <c r="D884" s="66"/>
      <c r="E884" s="66"/>
      <c r="F884" s="66"/>
      <c r="G884" s="66"/>
      <c r="H884" s="66"/>
      <c r="I884" s="683"/>
      <c r="J884" s="685"/>
      <c r="K884" s="685"/>
      <c r="L884" s="683"/>
      <c r="M884" s="683"/>
      <c r="N884" s="685"/>
      <c r="O884" s="685"/>
      <c r="P884" s="683"/>
      <c r="Q884" s="683"/>
      <c r="S884" s="683"/>
      <c r="T884" s="683"/>
      <c r="U884" s="683"/>
      <c r="V884" s="683"/>
      <c r="W884" s="683"/>
      <c r="X884" s="683"/>
      <c r="Y884" s="683"/>
      <c r="Z884" s="683"/>
    </row>
    <row r="885" spans="1:26" ht="15.75" hidden="1" customHeight="1">
      <c r="A885" s="683"/>
      <c r="B885" s="66"/>
      <c r="C885" s="707"/>
      <c r="D885" s="66"/>
      <c r="E885" s="66"/>
      <c r="F885" s="66"/>
      <c r="G885" s="66"/>
      <c r="H885" s="66"/>
      <c r="I885" s="683"/>
      <c r="J885" s="685"/>
      <c r="K885" s="685"/>
      <c r="L885" s="683"/>
      <c r="M885" s="683"/>
      <c r="N885" s="685"/>
      <c r="O885" s="685"/>
      <c r="P885" s="683"/>
      <c r="Q885" s="683"/>
      <c r="S885" s="683"/>
      <c r="T885" s="683"/>
      <c r="U885" s="683"/>
      <c r="V885" s="683"/>
      <c r="W885" s="683"/>
      <c r="X885" s="683"/>
      <c r="Y885" s="683"/>
      <c r="Z885" s="683"/>
    </row>
    <row r="886" spans="1:26" ht="15.75" hidden="1" customHeight="1">
      <c r="A886" s="683"/>
      <c r="B886" s="66"/>
      <c r="C886" s="707"/>
      <c r="D886" s="66"/>
      <c r="E886" s="66"/>
      <c r="F886" s="66"/>
      <c r="G886" s="66"/>
      <c r="H886" s="66"/>
      <c r="I886" s="683"/>
      <c r="J886" s="685"/>
      <c r="K886" s="685"/>
      <c r="L886" s="683"/>
      <c r="M886" s="683"/>
      <c r="N886" s="685"/>
      <c r="O886" s="685"/>
      <c r="P886" s="683"/>
      <c r="Q886" s="683"/>
      <c r="S886" s="683"/>
      <c r="T886" s="683"/>
      <c r="U886" s="683"/>
      <c r="V886" s="683"/>
      <c r="W886" s="683"/>
      <c r="X886" s="683"/>
      <c r="Y886" s="683"/>
      <c r="Z886" s="683"/>
    </row>
    <row r="887" spans="1:26" ht="15.75" hidden="1" customHeight="1">
      <c r="A887" s="683"/>
      <c r="B887" s="66"/>
      <c r="C887" s="707"/>
      <c r="D887" s="66"/>
      <c r="E887" s="66"/>
      <c r="F887" s="66"/>
      <c r="G887" s="66"/>
      <c r="H887" s="66"/>
      <c r="I887" s="683"/>
      <c r="J887" s="685"/>
      <c r="K887" s="685"/>
      <c r="L887" s="683"/>
      <c r="M887" s="683"/>
      <c r="N887" s="685"/>
      <c r="O887" s="685"/>
      <c r="P887" s="683"/>
      <c r="Q887" s="683"/>
      <c r="S887" s="683"/>
      <c r="T887" s="683"/>
      <c r="U887" s="683"/>
      <c r="V887" s="683"/>
      <c r="W887" s="683"/>
      <c r="X887" s="683"/>
      <c r="Y887" s="683"/>
      <c r="Z887" s="683"/>
    </row>
    <row r="888" spans="1:26" ht="15.75" hidden="1" customHeight="1">
      <c r="A888" s="683"/>
      <c r="B888" s="66"/>
      <c r="C888" s="707"/>
      <c r="D888" s="66"/>
      <c r="E888" s="66"/>
      <c r="F888" s="66"/>
      <c r="G888" s="66"/>
      <c r="H888" s="66"/>
      <c r="I888" s="683"/>
      <c r="J888" s="685"/>
      <c r="K888" s="685"/>
      <c r="L888" s="683"/>
      <c r="M888" s="683"/>
      <c r="N888" s="685"/>
      <c r="O888" s="685"/>
      <c r="P888" s="683"/>
      <c r="Q888" s="683"/>
      <c r="S888" s="683"/>
      <c r="T888" s="683"/>
      <c r="U888" s="683"/>
      <c r="V888" s="683"/>
      <c r="W888" s="683"/>
      <c r="X888" s="683"/>
      <c r="Y888" s="683"/>
      <c r="Z888" s="683"/>
    </row>
    <row r="889" spans="1:26" ht="15.75" hidden="1" customHeight="1">
      <c r="A889" s="683"/>
      <c r="B889" s="66"/>
      <c r="C889" s="707"/>
      <c r="D889" s="66"/>
      <c r="E889" s="66"/>
      <c r="F889" s="66"/>
      <c r="G889" s="66"/>
      <c r="H889" s="66"/>
      <c r="I889" s="683"/>
      <c r="J889" s="685"/>
      <c r="K889" s="685"/>
      <c r="L889" s="683"/>
      <c r="M889" s="683"/>
      <c r="N889" s="685"/>
      <c r="O889" s="685"/>
      <c r="P889" s="683"/>
      <c r="Q889" s="683"/>
      <c r="S889" s="683"/>
      <c r="T889" s="683"/>
      <c r="U889" s="683"/>
      <c r="V889" s="683"/>
      <c r="W889" s="683"/>
      <c r="X889" s="683"/>
      <c r="Y889" s="683"/>
      <c r="Z889" s="683"/>
    </row>
    <row r="890" spans="1:26" ht="15.75" hidden="1" customHeight="1">
      <c r="A890" s="683"/>
      <c r="B890" s="66"/>
      <c r="C890" s="707"/>
      <c r="D890" s="66"/>
      <c r="E890" s="66"/>
      <c r="F890" s="66"/>
      <c r="G890" s="66"/>
      <c r="H890" s="66"/>
      <c r="I890" s="683"/>
      <c r="J890" s="685"/>
      <c r="K890" s="685"/>
      <c r="L890" s="683"/>
      <c r="M890" s="683"/>
      <c r="N890" s="685"/>
      <c r="O890" s="685"/>
      <c r="P890" s="683"/>
      <c r="Q890" s="683"/>
      <c r="S890" s="683"/>
      <c r="T890" s="683"/>
      <c r="U890" s="683"/>
      <c r="V890" s="683"/>
      <c r="W890" s="683"/>
      <c r="X890" s="683"/>
      <c r="Y890" s="683"/>
      <c r="Z890" s="683"/>
    </row>
    <row r="891" spans="1:26" ht="15.75" hidden="1" customHeight="1">
      <c r="A891" s="683"/>
      <c r="B891" s="66"/>
      <c r="C891" s="707"/>
      <c r="D891" s="66"/>
      <c r="E891" s="66"/>
      <c r="F891" s="66"/>
      <c r="G891" s="66"/>
      <c r="H891" s="66"/>
      <c r="I891" s="683"/>
      <c r="J891" s="685"/>
      <c r="K891" s="685"/>
      <c r="L891" s="683"/>
      <c r="M891" s="683"/>
      <c r="N891" s="685"/>
      <c r="O891" s="685"/>
      <c r="P891" s="683"/>
      <c r="Q891" s="683"/>
      <c r="S891" s="683"/>
      <c r="T891" s="683"/>
      <c r="U891" s="683"/>
      <c r="V891" s="683"/>
      <c r="W891" s="683"/>
      <c r="X891" s="683"/>
      <c r="Y891" s="683"/>
      <c r="Z891" s="683"/>
    </row>
    <row r="892" spans="1:26" ht="15.75" hidden="1" customHeight="1">
      <c r="A892" s="683"/>
      <c r="B892" s="66"/>
      <c r="C892" s="707"/>
      <c r="D892" s="66"/>
      <c r="E892" s="66"/>
      <c r="F892" s="66"/>
      <c r="G892" s="66"/>
      <c r="H892" s="66"/>
      <c r="I892" s="683"/>
      <c r="J892" s="685"/>
      <c r="K892" s="685"/>
      <c r="L892" s="683"/>
      <c r="M892" s="683"/>
      <c r="N892" s="685"/>
      <c r="O892" s="685"/>
      <c r="P892" s="683"/>
      <c r="Q892" s="683"/>
      <c r="S892" s="683"/>
      <c r="T892" s="683"/>
      <c r="U892" s="683"/>
      <c r="V892" s="683"/>
      <c r="W892" s="683"/>
      <c r="X892" s="683"/>
      <c r="Y892" s="683"/>
      <c r="Z892" s="683"/>
    </row>
    <row r="893" spans="1:26" ht="15.75" hidden="1" customHeight="1">
      <c r="A893" s="683"/>
      <c r="B893" s="66"/>
      <c r="C893" s="707"/>
      <c r="D893" s="66"/>
      <c r="E893" s="66"/>
      <c r="F893" s="66"/>
      <c r="G893" s="66"/>
      <c r="H893" s="66"/>
      <c r="I893" s="683"/>
      <c r="J893" s="685"/>
      <c r="K893" s="685"/>
      <c r="L893" s="683"/>
      <c r="M893" s="683"/>
      <c r="N893" s="685"/>
      <c r="O893" s="685"/>
      <c r="P893" s="683"/>
      <c r="Q893" s="683"/>
      <c r="S893" s="683"/>
      <c r="T893" s="683"/>
      <c r="U893" s="683"/>
      <c r="V893" s="683"/>
      <c r="W893" s="683"/>
      <c r="X893" s="683"/>
      <c r="Y893" s="683"/>
      <c r="Z893" s="683"/>
    </row>
    <row r="894" spans="1:26" ht="15.75" hidden="1" customHeight="1">
      <c r="A894" s="683"/>
      <c r="B894" s="66"/>
      <c r="C894" s="707"/>
      <c r="D894" s="66"/>
      <c r="E894" s="66"/>
      <c r="F894" s="66"/>
      <c r="G894" s="66"/>
      <c r="H894" s="66"/>
      <c r="I894" s="683"/>
      <c r="J894" s="685"/>
      <c r="K894" s="685"/>
      <c r="L894" s="683"/>
      <c r="M894" s="683"/>
      <c r="N894" s="685"/>
      <c r="O894" s="685"/>
      <c r="P894" s="683"/>
      <c r="Q894" s="683"/>
      <c r="S894" s="683"/>
      <c r="T894" s="683"/>
      <c r="U894" s="683"/>
      <c r="V894" s="683"/>
      <c r="W894" s="683"/>
      <c r="X894" s="683"/>
      <c r="Y894" s="683"/>
      <c r="Z894" s="683"/>
    </row>
    <row r="895" spans="1:26" ht="15.75" hidden="1" customHeight="1">
      <c r="A895" s="683"/>
      <c r="B895" s="66"/>
      <c r="C895" s="707"/>
      <c r="D895" s="66"/>
      <c r="E895" s="66"/>
      <c r="F895" s="66"/>
      <c r="G895" s="66"/>
      <c r="H895" s="66"/>
      <c r="I895" s="683"/>
      <c r="J895" s="685"/>
      <c r="K895" s="685"/>
      <c r="L895" s="683"/>
      <c r="M895" s="683"/>
      <c r="N895" s="685"/>
      <c r="O895" s="685"/>
      <c r="P895" s="683"/>
      <c r="Q895" s="683"/>
      <c r="S895" s="683"/>
      <c r="T895" s="683"/>
      <c r="U895" s="683"/>
      <c r="V895" s="683"/>
      <c r="W895" s="683"/>
      <c r="X895" s="683"/>
      <c r="Y895" s="683"/>
      <c r="Z895" s="683"/>
    </row>
    <row r="896" spans="1:26" ht="15.75" hidden="1" customHeight="1">
      <c r="A896" s="683"/>
      <c r="B896" s="66"/>
      <c r="C896" s="707"/>
      <c r="D896" s="66"/>
      <c r="E896" s="66"/>
      <c r="F896" s="66"/>
      <c r="G896" s="66"/>
      <c r="H896" s="66"/>
      <c r="I896" s="683"/>
      <c r="J896" s="685"/>
      <c r="K896" s="685"/>
      <c r="L896" s="683"/>
      <c r="M896" s="683"/>
      <c r="N896" s="685"/>
      <c r="O896" s="685"/>
      <c r="P896" s="683"/>
      <c r="Q896" s="683"/>
      <c r="S896" s="683"/>
      <c r="T896" s="683"/>
      <c r="U896" s="683"/>
      <c r="V896" s="683"/>
      <c r="W896" s="683"/>
      <c r="X896" s="683"/>
      <c r="Y896" s="683"/>
      <c r="Z896" s="683"/>
    </row>
    <row r="897" spans="1:26" ht="15.75" hidden="1" customHeight="1">
      <c r="A897" s="683"/>
      <c r="B897" s="66"/>
      <c r="C897" s="707"/>
      <c r="D897" s="66"/>
      <c r="E897" s="66"/>
      <c r="F897" s="66"/>
      <c r="G897" s="66"/>
      <c r="H897" s="66"/>
      <c r="I897" s="683"/>
      <c r="J897" s="685"/>
      <c r="K897" s="685"/>
      <c r="L897" s="683"/>
      <c r="M897" s="683"/>
      <c r="N897" s="685"/>
      <c r="O897" s="685"/>
      <c r="P897" s="683"/>
      <c r="Q897" s="683"/>
      <c r="S897" s="683"/>
      <c r="T897" s="683"/>
      <c r="U897" s="683"/>
      <c r="V897" s="683"/>
      <c r="W897" s="683"/>
      <c r="X897" s="683"/>
      <c r="Y897" s="683"/>
      <c r="Z897" s="683"/>
    </row>
    <row r="898" spans="1:26" ht="15.75" hidden="1" customHeight="1">
      <c r="A898" s="683"/>
      <c r="B898" s="66"/>
      <c r="C898" s="707"/>
      <c r="D898" s="66"/>
      <c r="E898" s="66"/>
      <c r="F898" s="66"/>
      <c r="G898" s="66"/>
      <c r="H898" s="66"/>
      <c r="I898" s="683"/>
      <c r="J898" s="685"/>
      <c r="K898" s="685"/>
      <c r="L898" s="683"/>
      <c r="M898" s="683"/>
      <c r="N898" s="685"/>
      <c r="O898" s="685"/>
      <c r="P898" s="683"/>
      <c r="Q898" s="683"/>
      <c r="S898" s="683"/>
      <c r="T898" s="683"/>
      <c r="U898" s="683"/>
      <c r="V898" s="683"/>
      <c r="W898" s="683"/>
      <c r="X898" s="683"/>
      <c r="Y898" s="683"/>
      <c r="Z898" s="683"/>
    </row>
    <row r="899" spans="1:26" ht="15.75" hidden="1" customHeight="1">
      <c r="A899" s="683"/>
      <c r="B899" s="66"/>
      <c r="C899" s="707"/>
      <c r="D899" s="66"/>
      <c r="E899" s="66"/>
      <c r="F899" s="66"/>
      <c r="G899" s="66"/>
      <c r="H899" s="66"/>
      <c r="I899" s="683"/>
      <c r="J899" s="685"/>
      <c r="K899" s="685"/>
      <c r="L899" s="683"/>
      <c r="M899" s="683"/>
      <c r="N899" s="685"/>
      <c r="O899" s="685"/>
      <c r="P899" s="683"/>
      <c r="Q899" s="683"/>
      <c r="S899" s="683"/>
      <c r="T899" s="683"/>
      <c r="U899" s="683"/>
      <c r="V899" s="683"/>
      <c r="W899" s="683"/>
      <c r="X899" s="683"/>
      <c r="Y899" s="683"/>
      <c r="Z899" s="683"/>
    </row>
    <row r="900" spans="1:26" ht="15.75" hidden="1" customHeight="1">
      <c r="A900" s="683"/>
      <c r="B900" s="66"/>
      <c r="C900" s="707"/>
      <c r="D900" s="66"/>
      <c r="E900" s="66"/>
      <c r="F900" s="66"/>
      <c r="G900" s="66"/>
      <c r="H900" s="66"/>
      <c r="I900" s="683"/>
      <c r="J900" s="685"/>
      <c r="K900" s="685"/>
      <c r="L900" s="683"/>
      <c r="M900" s="683"/>
      <c r="N900" s="685"/>
      <c r="O900" s="685"/>
      <c r="P900" s="683"/>
      <c r="Q900" s="683"/>
      <c r="S900" s="683"/>
      <c r="T900" s="683"/>
      <c r="U900" s="683"/>
      <c r="V900" s="683"/>
      <c r="W900" s="683"/>
      <c r="X900" s="683"/>
      <c r="Y900" s="683"/>
      <c r="Z900" s="683"/>
    </row>
    <row r="901" spans="1:26" ht="15.75" hidden="1" customHeight="1">
      <c r="A901" s="683"/>
      <c r="B901" s="66"/>
      <c r="C901" s="707"/>
      <c r="D901" s="66"/>
      <c r="E901" s="66"/>
      <c r="F901" s="66"/>
      <c r="G901" s="66"/>
      <c r="H901" s="66"/>
      <c r="I901" s="683"/>
      <c r="J901" s="685"/>
      <c r="K901" s="685"/>
      <c r="L901" s="683"/>
      <c r="M901" s="683"/>
      <c r="N901" s="685"/>
      <c r="O901" s="685"/>
      <c r="P901" s="683"/>
      <c r="Q901" s="683"/>
      <c r="S901" s="683"/>
      <c r="T901" s="683"/>
      <c r="U901" s="683"/>
      <c r="V901" s="683"/>
      <c r="W901" s="683"/>
      <c r="X901" s="683"/>
      <c r="Y901" s="683"/>
      <c r="Z901" s="683"/>
    </row>
    <row r="902" spans="1:26" ht="15.75" hidden="1" customHeight="1">
      <c r="A902" s="683"/>
      <c r="B902" s="66"/>
      <c r="C902" s="707"/>
      <c r="D902" s="66"/>
      <c r="E902" s="66"/>
      <c r="F902" s="66"/>
      <c r="G902" s="66"/>
      <c r="H902" s="66"/>
      <c r="I902" s="683"/>
      <c r="J902" s="685"/>
      <c r="K902" s="685"/>
      <c r="L902" s="683"/>
      <c r="M902" s="683"/>
      <c r="N902" s="685"/>
      <c r="O902" s="685"/>
      <c r="P902" s="683"/>
      <c r="Q902" s="683"/>
      <c r="S902" s="683"/>
      <c r="T902" s="683"/>
      <c r="U902" s="683"/>
      <c r="V902" s="683"/>
      <c r="W902" s="683"/>
      <c r="X902" s="683"/>
      <c r="Y902" s="683"/>
      <c r="Z902" s="683"/>
    </row>
    <row r="903" spans="1:26" ht="15.75" hidden="1" customHeight="1">
      <c r="A903" s="683"/>
      <c r="B903" s="66"/>
      <c r="C903" s="707"/>
      <c r="D903" s="66"/>
      <c r="E903" s="66"/>
      <c r="F903" s="66"/>
      <c r="G903" s="66"/>
      <c r="H903" s="66"/>
      <c r="I903" s="683"/>
      <c r="J903" s="685"/>
      <c r="K903" s="685"/>
      <c r="L903" s="683"/>
      <c r="M903" s="683"/>
      <c r="N903" s="685"/>
      <c r="O903" s="685"/>
      <c r="P903" s="683"/>
      <c r="Q903" s="683"/>
      <c r="S903" s="683"/>
      <c r="T903" s="683"/>
      <c r="U903" s="683"/>
      <c r="V903" s="683"/>
      <c r="W903" s="683"/>
      <c r="X903" s="683"/>
      <c r="Y903" s="683"/>
      <c r="Z903" s="683"/>
    </row>
    <row r="904" spans="1:26" ht="15.75" hidden="1" customHeight="1">
      <c r="A904" s="683"/>
      <c r="B904" s="66"/>
      <c r="C904" s="707"/>
      <c r="D904" s="66"/>
      <c r="E904" s="66"/>
      <c r="F904" s="66"/>
      <c r="G904" s="66"/>
      <c r="H904" s="66"/>
      <c r="I904" s="683"/>
      <c r="J904" s="685"/>
      <c r="K904" s="685"/>
      <c r="L904" s="683"/>
      <c r="M904" s="683"/>
      <c r="N904" s="685"/>
      <c r="O904" s="685"/>
      <c r="P904" s="683"/>
      <c r="Q904" s="683"/>
      <c r="S904" s="683"/>
      <c r="T904" s="683"/>
      <c r="U904" s="683"/>
      <c r="V904" s="683"/>
      <c r="W904" s="683"/>
      <c r="X904" s="683"/>
      <c r="Y904" s="683"/>
      <c r="Z904" s="683"/>
    </row>
    <row r="905" spans="1:26" ht="15.75" hidden="1" customHeight="1">
      <c r="A905" s="683"/>
      <c r="B905" s="66"/>
      <c r="C905" s="707"/>
      <c r="D905" s="66"/>
      <c r="E905" s="66"/>
      <c r="F905" s="66"/>
      <c r="G905" s="66"/>
      <c r="H905" s="66"/>
      <c r="I905" s="683"/>
      <c r="J905" s="685"/>
      <c r="K905" s="685"/>
      <c r="L905" s="683"/>
      <c r="M905" s="683"/>
      <c r="N905" s="685"/>
      <c r="O905" s="685"/>
      <c r="P905" s="683"/>
      <c r="Q905" s="683"/>
      <c r="S905" s="683"/>
      <c r="T905" s="683"/>
      <c r="U905" s="683"/>
      <c r="V905" s="683"/>
      <c r="W905" s="683"/>
      <c r="X905" s="683"/>
      <c r="Y905" s="683"/>
      <c r="Z905" s="683"/>
    </row>
    <row r="906" spans="1:26" ht="15.75" hidden="1" customHeight="1">
      <c r="A906" s="683"/>
      <c r="B906" s="66"/>
      <c r="C906" s="707"/>
      <c r="D906" s="66"/>
      <c r="E906" s="66"/>
      <c r="F906" s="66"/>
      <c r="G906" s="66"/>
      <c r="H906" s="66"/>
      <c r="I906" s="683"/>
      <c r="J906" s="685"/>
      <c r="K906" s="685"/>
      <c r="L906" s="683"/>
      <c r="M906" s="683"/>
      <c r="N906" s="685"/>
      <c r="O906" s="685"/>
      <c r="P906" s="683"/>
      <c r="Q906" s="683"/>
      <c r="S906" s="683"/>
      <c r="T906" s="683"/>
      <c r="U906" s="683"/>
      <c r="V906" s="683"/>
      <c r="W906" s="683"/>
      <c r="X906" s="683"/>
      <c r="Y906" s="683"/>
      <c r="Z906" s="683"/>
    </row>
    <row r="907" spans="1:26" ht="15.75" hidden="1" customHeight="1">
      <c r="A907" s="683"/>
      <c r="B907" s="66"/>
      <c r="C907" s="707"/>
      <c r="D907" s="66"/>
      <c r="E907" s="66"/>
      <c r="F907" s="66"/>
      <c r="G907" s="66"/>
      <c r="H907" s="66"/>
      <c r="I907" s="683"/>
      <c r="J907" s="685"/>
      <c r="K907" s="685"/>
      <c r="L907" s="683"/>
      <c r="M907" s="683"/>
      <c r="N907" s="685"/>
      <c r="O907" s="685"/>
      <c r="P907" s="683"/>
      <c r="Q907" s="683"/>
      <c r="S907" s="683"/>
      <c r="T907" s="683"/>
      <c r="U907" s="683"/>
      <c r="V907" s="683"/>
      <c r="W907" s="683"/>
      <c r="X907" s="683"/>
      <c r="Y907" s="683"/>
      <c r="Z907" s="683"/>
    </row>
    <row r="908" spans="1:26" ht="15.75" hidden="1" customHeight="1">
      <c r="A908" s="683"/>
      <c r="B908" s="66"/>
      <c r="C908" s="707"/>
      <c r="D908" s="66"/>
      <c r="E908" s="66"/>
      <c r="F908" s="66"/>
      <c r="G908" s="66"/>
      <c r="H908" s="66"/>
      <c r="I908" s="683"/>
      <c r="J908" s="685"/>
      <c r="K908" s="685"/>
      <c r="L908" s="683"/>
      <c r="M908" s="683"/>
      <c r="N908" s="685"/>
      <c r="O908" s="685"/>
      <c r="P908" s="683"/>
      <c r="Q908" s="683"/>
      <c r="S908" s="683"/>
      <c r="T908" s="683"/>
      <c r="U908" s="683"/>
      <c r="V908" s="683"/>
      <c r="W908" s="683"/>
      <c r="X908" s="683"/>
      <c r="Y908" s="683"/>
      <c r="Z908" s="683"/>
    </row>
    <row r="909" spans="1:26" ht="15.75" hidden="1" customHeight="1">
      <c r="A909" s="683"/>
      <c r="B909" s="66"/>
      <c r="C909" s="707"/>
      <c r="D909" s="66"/>
      <c r="E909" s="66"/>
      <c r="F909" s="66"/>
      <c r="G909" s="66"/>
      <c r="H909" s="66"/>
      <c r="I909" s="683"/>
      <c r="J909" s="685"/>
      <c r="K909" s="685"/>
      <c r="L909" s="683"/>
      <c r="M909" s="683"/>
      <c r="N909" s="685"/>
      <c r="O909" s="685"/>
      <c r="P909" s="683"/>
      <c r="Q909" s="683"/>
      <c r="S909" s="683"/>
      <c r="T909" s="683"/>
      <c r="U909" s="683"/>
      <c r="V909" s="683"/>
      <c r="W909" s="683"/>
      <c r="X909" s="683"/>
      <c r="Y909" s="683"/>
      <c r="Z909" s="683"/>
    </row>
    <row r="910" spans="1:26" ht="15.75" hidden="1" customHeight="1">
      <c r="A910" s="683"/>
      <c r="B910" s="66"/>
      <c r="C910" s="707"/>
      <c r="D910" s="66"/>
      <c r="E910" s="66"/>
      <c r="F910" s="66"/>
      <c r="G910" s="66"/>
      <c r="H910" s="66"/>
      <c r="I910" s="683"/>
      <c r="J910" s="685"/>
      <c r="K910" s="685"/>
      <c r="L910" s="683"/>
      <c r="M910" s="683"/>
      <c r="N910" s="685"/>
      <c r="O910" s="685"/>
      <c r="P910" s="683"/>
      <c r="Q910" s="683"/>
      <c r="S910" s="683"/>
      <c r="T910" s="683"/>
      <c r="U910" s="683"/>
      <c r="V910" s="683"/>
      <c r="W910" s="683"/>
      <c r="X910" s="683"/>
      <c r="Y910" s="683"/>
      <c r="Z910" s="683"/>
    </row>
    <row r="911" spans="1:26" ht="15.75" hidden="1" customHeight="1">
      <c r="A911" s="683"/>
      <c r="B911" s="66"/>
      <c r="C911" s="707"/>
      <c r="D911" s="66"/>
      <c r="E911" s="66"/>
      <c r="F911" s="66"/>
      <c r="G911" s="66"/>
      <c r="H911" s="66"/>
      <c r="I911" s="683"/>
      <c r="J911" s="685"/>
      <c r="K911" s="685"/>
      <c r="L911" s="683"/>
      <c r="M911" s="683"/>
      <c r="N911" s="685"/>
      <c r="O911" s="685"/>
      <c r="P911" s="683"/>
      <c r="Q911" s="683"/>
      <c r="S911" s="683"/>
      <c r="T911" s="683"/>
      <c r="U911" s="683"/>
      <c r="V911" s="683"/>
      <c r="W911" s="683"/>
      <c r="X911" s="683"/>
      <c r="Y911" s="683"/>
      <c r="Z911" s="683"/>
    </row>
    <row r="912" spans="1:26" ht="15.75" hidden="1" customHeight="1">
      <c r="A912" s="683"/>
      <c r="B912" s="66"/>
      <c r="C912" s="707"/>
      <c r="D912" s="66"/>
      <c r="E912" s="66"/>
      <c r="F912" s="66"/>
      <c r="G912" s="66"/>
      <c r="H912" s="66"/>
      <c r="I912" s="683"/>
      <c r="J912" s="685"/>
      <c r="K912" s="685"/>
      <c r="L912" s="683"/>
      <c r="M912" s="683"/>
      <c r="N912" s="685"/>
      <c r="O912" s="685"/>
      <c r="P912" s="683"/>
      <c r="Q912" s="683"/>
      <c r="S912" s="683"/>
      <c r="T912" s="683"/>
      <c r="U912" s="683"/>
      <c r="V912" s="683"/>
      <c r="W912" s="683"/>
      <c r="X912" s="683"/>
      <c r="Y912" s="683"/>
      <c r="Z912" s="683"/>
    </row>
    <row r="913" spans="1:26" ht="15.75" hidden="1" customHeight="1">
      <c r="A913" s="683"/>
      <c r="B913" s="66"/>
      <c r="C913" s="707"/>
      <c r="D913" s="66"/>
      <c r="E913" s="66"/>
      <c r="F913" s="66"/>
      <c r="G913" s="66"/>
      <c r="H913" s="66"/>
      <c r="I913" s="683"/>
      <c r="J913" s="685"/>
      <c r="K913" s="685"/>
      <c r="L913" s="683"/>
      <c r="M913" s="683"/>
      <c r="N913" s="685"/>
      <c r="O913" s="685"/>
      <c r="P913" s="683"/>
      <c r="Q913" s="683"/>
      <c r="S913" s="683"/>
      <c r="T913" s="683"/>
      <c r="U913" s="683"/>
      <c r="V913" s="683"/>
      <c r="W913" s="683"/>
      <c r="X913" s="683"/>
      <c r="Y913" s="683"/>
      <c r="Z913" s="683"/>
    </row>
    <row r="914" spans="1:26" ht="15.75" hidden="1" customHeight="1">
      <c r="A914" s="683"/>
      <c r="B914" s="66"/>
      <c r="C914" s="707"/>
      <c r="D914" s="66"/>
      <c r="E914" s="66"/>
      <c r="F914" s="66"/>
      <c r="G914" s="66"/>
      <c r="H914" s="66"/>
      <c r="I914" s="683"/>
      <c r="J914" s="685"/>
      <c r="K914" s="685"/>
      <c r="L914" s="683"/>
      <c r="M914" s="683"/>
      <c r="N914" s="685"/>
      <c r="O914" s="685"/>
      <c r="P914" s="683"/>
      <c r="Q914" s="683"/>
      <c r="S914" s="683"/>
      <c r="T914" s="683"/>
      <c r="U914" s="683"/>
      <c r="V914" s="683"/>
      <c r="W914" s="683"/>
      <c r="X914" s="683"/>
      <c r="Y914" s="683"/>
      <c r="Z914" s="683"/>
    </row>
    <row r="915" spans="1:26" ht="15.75" hidden="1" customHeight="1">
      <c r="A915" s="683"/>
      <c r="B915" s="66"/>
      <c r="C915" s="707"/>
      <c r="D915" s="66"/>
      <c r="E915" s="66"/>
      <c r="F915" s="66"/>
      <c r="G915" s="66"/>
      <c r="H915" s="66"/>
      <c r="I915" s="683"/>
      <c r="J915" s="685"/>
      <c r="K915" s="685"/>
      <c r="L915" s="683"/>
      <c r="M915" s="683"/>
      <c r="N915" s="685"/>
      <c r="O915" s="685"/>
      <c r="P915" s="683"/>
      <c r="Q915" s="683"/>
      <c r="S915" s="683"/>
      <c r="T915" s="683"/>
      <c r="U915" s="683"/>
      <c r="V915" s="683"/>
      <c r="W915" s="683"/>
      <c r="X915" s="683"/>
      <c r="Y915" s="683"/>
      <c r="Z915" s="683"/>
    </row>
    <row r="916" spans="1:26" ht="15.75" hidden="1" customHeight="1">
      <c r="A916" s="683"/>
      <c r="B916" s="66"/>
      <c r="C916" s="707"/>
      <c r="D916" s="66"/>
      <c r="E916" s="66"/>
      <c r="F916" s="66"/>
      <c r="G916" s="66"/>
      <c r="H916" s="66"/>
      <c r="I916" s="683"/>
      <c r="J916" s="685"/>
      <c r="K916" s="685"/>
      <c r="L916" s="683"/>
      <c r="M916" s="683"/>
      <c r="N916" s="685"/>
      <c r="O916" s="685"/>
      <c r="P916" s="683"/>
      <c r="Q916" s="683"/>
      <c r="S916" s="683"/>
      <c r="T916" s="683"/>
      <c r="U916" s="683"/>
      <c r="V916" s="683"/>
      <c r="W916" s="683"/>
      <c r="X916" s="683"/>
      <c r="Y916" s="683"/>
      <c r="Z916" s="683"/>
    </row>
    <row r="917" spans="1:26" ht="15.75" hidden="1" customHeight="1">
      <c r="A917" s="683"/>
      <c r="B917" s="66"/>
      <c r="C917" s="707"/>
      <c r="D917" s="66"/>
      <c r="E917" s="66"/>
      <c r="F917" s="66"/>
      <c r="G917" s="66"/>
      <c r="H917" s="66"/>
      <c r="I917" s="683"/>
      <c r="J917" s="685"/>
      <c r="K917" s="685"/>
      <c r="L917" s="683"/>
      <c r="M917" s="683"/>
      <c r="N917" s="685"/>
      <c r="O917" s="685"/>
      <c r="P917" s="683"/>
      <c r="Q917" s="683"/>
      <c r="S917" s="683"/>
      <c r="T917" s="683"/>
      <c r="U917" s="683"/>
      <c r="V917" s="683"/>
      <c r="W917" s="683"/>
      <c r="X917" s="683"/>
      <c r="Y917" s="683"/>
      <c r="Z917" s="683"/>
    </row>
    <row r="918" spans="1:26" ht="15.75" hidden="1" customHeight="1">
      <c r="A918" s="683"/>
      <c r="B918" s="66"/>
      <c r="C918" s="707"/>
      <c r="D918" s="66"/>
      <c r="E918" s="66"/>
      <c r="F918" s="66"/>
      <c r="G918" s="66"/>
      <c r="H918" s="66"/>
      <c r="I918" s="683"/>
      <c r="J918" s="685"/>
      <c r="K918" s="685"/>
      <c r="L918" s="683"/>
      <c r="M918" s="683"/>
      <c r="N918" s="685"/>
      <c r="O918" s="685"/>
      <c r="P918" s="683"/>
      <c r="Q918" s="683"/>
      <c r="S918" s="683"/>
      <c r="T918" s="683"/>
      <c r="U918" s="683"/>
      <c r="V918" s="683"/>
      <c r="W918" s="683"/>
      <c r="X918" s="683"/>
      <c r="Y918" s="683"/>
      <c r="Z918" s="683"/>
    </row>
    <row r="919" spans="1:26" ht="15.75" hidden="1" customHeight="1">
      <c r="A919" s="683"/>
      <c r="B919" s="66"/>
      <c r="C919" s="707"/>
      <c r="D919" s="66"/>
      <c r="E919" s="66"/>
      <c r="F919" s="66"/>
      <c r="G919" s="66"/>
      <c r="H919" s="66"/>
      <c r="I919" s="683"/>
      <c r="J919" s="685"/>
      <c r="K919" s="685"/>
      <c r="L919" s="683"/>
      <c r="M919" s="683"/>
      <c r="N919" s="685"/>
      <c r="O919" s="685"/>
      <c r="P919" s="683"/>
      <c r="Q919" s="683"/>
      <c r="S919" s="683"/>
      <c r="T919" s="683"/>
      <c r="U919" s="683"/>
      <c r="V919" s="683"/>
      <c r="W919" s="683"/>
      <c r="X919" s="683"/>
      <c r="Y919" s="683"/>
      <c r="Z919" s="683"/>
    </row>
    <row r="920" spans="1:26" ht="15.75" hidden="1" customHeight="1">
      <c r="A920" s="683"/>
      <c r="B920" s="66"/>
      <c r="C920" s="707"/>
      <c r="D920" s="66"/>
      <c r="E920" s="66"/>
      <c r="F920" s="66"/>
      <c r="G920" s="66"/>
      <c r="H920" s="66"/>
      <c r="I920" s="683"/>
      <c r="J920" s="685"/>
      <c r="K920" s="685"/>
      <c r="L920" s="683"/>
      <c r="M920" s="683"/>
      <c r="N920" s="685"/>
      <c r="O920" s="685"/>
      <c r="P920" s="683"/>
      <c r="Q920" s="683"/>
      <c r="S920" s="683"/>
      <c r="T920" s="683"/>
      <c r="U920" s="683"/>
      <c r="V920" s="683"/>
      <c r="W920" s="683"/>
      <c r="X920" s="683"/>
      <c r="Y920" s="683"/>
      <c r="Z920" s="683"/>
    </row>
    <row r="921" spans="1:26" ht="15.75" hidden="1" customHeight="1">
      <c r="A921" s="683"/>
      <c r="B921" s="66"/>
      <c r="C921" s="707"/>
      <c r="D921" s="66"/>
      <c r="E921" s="66"/>
      <c r="F921" s="66"/>
      <c r="G921" s="66"/>
      <c r="H921" s="66"/>
      <c r="I921" s="683"/>
      <c r="J921" s="685"/>
      <c r="K921" s="685"/>
      <c r="L921" s="683"/>
      <c r="M921" s="683"/>
      <c r="N921" s="685"/>
      <c r="O921" s="685"/>
      <c r="P921" s="683"/>
      <c r="Q921" s="683"/>
      <c r="S921" s="683"/>
      <c r="T921" s="683"/>
      <c r="U921" s="683"/>
      <c r="V921" s="683"/>
      <c r="W921" s="683"/>
      <c r="X921" s="683"/>
      <c r="Y921" s="683"/>
      <c r="Z921" s="683"/>
    </row>
    <row r="922" spans="1:26" ht="15.75" hidden="1" customHeight="1">
      <c r="A922" s="683"/>
      <c r="B922" s="66"/>
      <c r="C922" s="707"/>
      <c r="D922" s="66"/>
      <c r="E922" s="66"/>
      <c r="F922" s="66"/>
      <c r="G922" s="66"/>
      <c r="H922" s="66"/>
      <c r="I922" s="683"/>
      <c r="J922" s="685"/>
      <c r="K922" s="685"/>
      <c r="L922" s="683"/>
      <c r="M922" s="683"/>
      <c r="N922" s="685"/>
      <c r="O922" s="685"/>
      <c r="P922" s="683"/>
      <c r="Q922" s="683"/>
      <c r="S922" s="683"/>
      <c r="T922" s="683"/>
      <c r="U922" s="683"/>
      <c r="V922" s="683"/>
      <c r="W922" s="683"/>
      <c r="X922" s="683"/>
      <c r="Y922" s="683"/>
      <c r="Z922" s="683"/>
    </row>
    <row r="923" spans="1:26" ht="15.75" hidden="1" customHeight="1">
      <c r="A923" s="683"/>
      <c r="B923" s="66"/>
      <c r="C923" s="707"/>
      <c r="D923" s="66"/>
      <c r="E923" s="66"/>
      <c r="F923" s="66"/>
      <c r="G923" s="66"/>
      <c r="H923" s="66"/>
      <c r="I923" s="683"/>
      <c r="J923" s="685"/>
      <c r="K923" s="685"/>
      <c r="L923" s="683"/>
      <c r="M923" s="683"/>
      <c r="N923" s="685"/>
      <c r="O923" s="685"/>
      <c r="P923" s="683"/>
      <c r="Q923" s="683"/>
      <c r="S923" s="683"/>
      <c r="T923" s="683"/>
      <c r="U923" s="683"/>
      <c r="V923" s="683"/>
      <c r="W923" s="683"/>
      <c r="X923" s="683"/>
      <c r="Y923" s="683"/>
      <c r="Z923" s="683"/>
    </row>
    <row r="924" spans="1:26" ht="15.75" hidden="1" customHeight="1">
      <c r="A924" s="683"/>
      <c r="B924" s="66"/>
      <c r="C924" s="707"/>
      <c r="D924" s="66"/>
      <c r="E924" s="66"/>
      <c r="F924" s="66"/>
      <c r="G924" s="66"/>
      <c r="H924" s="66"/>
      <c r="I924" s="683"/>
      <c r="J924" s="685"/>
      <c r="K924" s="685"/>
      <c r="L924" s="683"/>
      <c r="M924" s="683"/>
      <c r="N924" s="685"/>
      <c r="O924" s="685"/>
      <c r="P924" s="683"/>
      <c r="Q924" s="683"/>
      <c r="S924" s="683"/>
      <c r="T924" s="683"/>
      <c r="U924" s="683"/>
      <c r="V924" s="683"/>
      <c r="W924" s="683"/>
      <c r="X924" s="683"/>
      <c r="Y924" s="683"/>
      <c r="Z924" s="683"/>
    </row>
    <row r="925" spans="1:26" ht="15.75" hidden="1" customHeight="1">
      <c r="A925" s="683"/>
      <c r="B925" s="66"/>
      <c r="C925" s="707"/>
      <c r="D925" s="66"/>
      <c r="E925" s="66"/>
      <c r="F925" s="66"/>
      <c r="G925" s="66"/>
      <c r="H925" s="66"/>
      <c r="I925" s="683"/>
      <c r="J925" s="685"/>
      <c r="K925" s="685"/>
      <c r="L925" s="683"/>
      <c r="M925" s="683"/>
      <c r="N925" s="685"/>
      <c r="O925" s="685"/>
      <c r="P925" s="683"/>
      <c r="Q925" s="683"/>
      <c r="S925" s="683"/>
      <c r="T925" s="683"/>
      <c r="U925" s="683"/>
      <c r="V925" s="683"/>
      <c r="W925" s="683"/>
      <c r="X925" s="683"/>
      <c r="Y925" s="683"/>
      <c r="Z925" s="683"/>
    </row>
    <row r="926" spans="1:26" ht="15.75" hidden="1" customHeight="1">
      <c r="A926" s="683"/>
      <c r="B926" s="66"/>
      <c r="C926" s="707"/>
      <c r="D926" s="66"/>
      <c r="E926" s="66"/>
      <c r="F926" s="66"/>
      <c r="G926" s="66"/>
      <c r="H926" s="66"/>
      <c r="I926" s="683"/>
      <c r="J926" s="685"/>
      <c r="K926" s="685"/>
      <c r="L926" s="683"/>
      <c r="M926" s="683"/>
      <c r="N926" s="685"/>
      <c r="O926" s="685"/>
      <c r="P926" s="683"/>
      <c r="Q926" s="683"/>
      <c r="S926" s="683"/>
      <c r="T926" s="683"/>
      <c r="U926" s="683"/>
      <c r="V926" s="683"/>
      <c r="W926" s="683"/>
      <c r="X926" s="683"/>
      <c r="Y926" s="683"/>
      <c r="Z926" s="683"/>
    </row>
    <row r="927" spans="1:26" ht="15.75" hidden="1" customHeight="1">
      <c r="A927" s="683"/>
      <c r="B927" s="66"/>
      <c r="C927" s="707"/>
      <c r="D927" s="66"/>
      <c r="E927" s="66"/>
      <c r="F927" s="66"/>
      <c r="G927" s="66"/>
      <c r="H927" s="66"/>
      <c r="I927" s="683"/>
      <c r="J927" s="685"/>
      <c r="K927" s="685"/>
      <c r="L927" s="683"/>
      <c r="M927" s="683"/>
      <c r="N927" s="685"/>
      <c r="O927" s="685"/>
      <c r="P927" s="683"/>
      <c r="Q927" s="683"/>
      <c r="S927" s="683"/>
      <c r="T927" s="683"/>
      <c r="U927" s="683"/>
      <c r="V927" s="683"/>
      <c r="W927" s="683"/>
      <c r="X927" s="683"/>
      <c r="Y927" s="683"/>
      <c r="Z927" s="683"/>
    </row>
    <row r="928" spans="1:26" ht="15.75" hidden="1" customHeight="1">
      <c r="A928" s="683"/>
      <c r="B928" s="66"/>
      <c r="C928" s="707"/>
      <c r="D928" s="66"/>
      <c r="E928" s="66"/>
      <c r="F928" s="66"/>
      <c r="G928" s="66"/>
      <c r="H928" s="66"/>
      <c r="I928" s="683"/>
      <c r="J928" s="685"/>
      <c r="K928" s="685"/>
      <c r="L928" s="683"/>
      <c r="M928" s="683"/>
      <c r="N928" s="685"/>
      <c r="O928" s="685"/>
      <c r="P928" s="683"/>
      <c r="Q928" s="683"/>
      <c r="S928" s="683"/>
      <c r="T928" s="683"/>
      <c r="U928" s="683"/>
      <c r="V928" s="683"/>
      <c r="W928" s="683"/>
      <c r="X928" s="683"/>
      <c r="Y928" s="683"/>
      <c r="Z928" s="683"/>
    </row>
    <row r="929" spans="1:26" ht="15.75" hidden="1" customHeight="1">
      <c r="A929" s="683"/>
      <c r="B929" s="66"/>
      <c r="C929" s="707"/>
      <c r="D929" s="66"/>
      <c r="E929" s="66"/>
      <c r="F929" s="66"/>
      <c r="G929" s="66"/>
      <c r="H929" s="66"/>
      <c r="I929" s="683"/>
      <c r="J929" s="685"/>
      <c r="K929" s="685"/>
      <c r="L929" s="683"/>
      <c r="M929" s="683"/>
      <c r="N929" s="685"/>
      <c r="O929" s="685"/>
      <c r="P929" s="683"/>
      <c r="Q929" s="683"/>
      <c r="S929" s="683"/>
      <c r="T929" s="683"/>
      <c r="U929" s="683"/>
      <c r="V929" s="683"/>
      <c r="W929" s="683"/>
      <c r="X929" s="683"/>
      <c r="Y929" s="683"/>
      <c r="Z929" s="683"/>
    </row>
    <row r="930" spans="1:26" ht="15.75" hidden="1" customHeight="1">
      <c r="A930" s="683"/>
      <c r="B930" s="66"/>
      <c r="C930" s="707"/>
      <c r="D930" s="66"/>
      <c r="E930" s="66"/>
      <c r="F930" s="66"/>
      <c r="G930" s="66"/>
      <c r="H930" s="66"/>
      <c r="I930" s="683"/>
      <c r="J930" s="685"/>
      <c r="K930" s="685"/>
      <c r="L930" s="683"/>
      <c r="M930" s="683"/>
      <c r="N930" s="685"/>
      <c r="O930" s="685"/>
      <c r="P930" s="683"/>
      <c r="Q930" s="683"/>
      <c r="S930" s="683"/>
      <c r="T930" s="683"/>
      <c r="U930" s="683"/>
      <c r="V930" s="683"/>
      <c r="W930" s="683"/>
      <c r="X930" s="683"/>
      <c r="Y930" s="683"/>
      <c r="Z930" s="683"/>
    </row>
    <row r="931" spans="1:26" ht="15.75" hidden="1" customHeight="1">
      <c r="A931" s="683"/>
      <c r="B931" s="66"/>
      <c r="C931" s="707"/>
      <c r="D931" s="66"/>
      <c r="E931" s="66"/>
      <c r="F931" s="66"/>
      <c r="G931" s="66"/>
      <c r="H931" s="66"/>
      <c r="I931" s="683"/>
      <c r="J931" s="685"/>
      <c r="K931" s="685"/>
      <c r="L931" s="683"/>
      <c r="M931" s="683"/>
      <c r="N931" s="685"/>
      <c r="O931" s="685"/>
      <c r="P931" s="683"/>
      <c r="Q931" s="683"/>
      <c r="S931" s="683"/>
      <c r="T931" s="683"/>
      <c r="U931" s="683"/>
      <c r="V931" s="683"/>
      <c r="W931" s="683"/>
      <c r="X931" s="683"/>
      <c r="Y931" s="683"/>
      <c r="Z931" s="683"/>
    </row>
    <row r="932" spans="1:26" ht="15.75" hidden="1" customHeight="1">
      <c r="A932" s="683"/>
      <c r="B932" s="66"/>
      <c r="C932" s="707"/>
      <c r="D932" s="66"/>
      <c r="E932" s="66"/>
      <c r="F932" s="66"/>
      <c r="G932" s="66"/>
      <c r="H932" s="66"/>
      <c r="I932" s="683"/>
      <c r="J932" s="685"/>
      <c r="K932" s="685"/>
      <c r="L932" s="683"/>
      <c r="M932" s="683"/>
      <c r="N932" s="685"/>
      <c r="O932" s="685"/>
      <c r="P932" s="683"/>
      <c r="Q932" s="683"/>
      <c r="S932" s="683"/>
      <c r="T932" s="683"/>
      <c r="U932" s="683"/>
      <c r="V932" s="683"/>
      <c r="W932" s="683"/>
      <c r="X932" s="683"/>
      <c r="Y932" s="683"/>
      <c r="Z932" s="683"/>
    </row>
    <row r="933" spans="1:26" ht="15.75" hidden="1" customHeight="1">
      <c r="A933" s="683"/>
      <c r="B933" s="66"/>
      <c r="C933" s="707"/>
      <c r="D933" s="66"/>
      <c r="E933" s="66"/>
      <c r="F933" s="66"/>
      <c r="G933" s="66"/>
      <c r="H933" s="66"/>
      <c r="I933" s="683"/>
      <c r="J933" s="685"/>
      <c r="K933" s="685"/>
      <c r="L933" s="683"/>
      <c r="M933" s="683"/>
      <c r="N933" s="685"/>
      <c r="O933" s="685"/>
      <c r="P933" s="683"/>
      <c r="Q933" s="683"/>
      <c r="S933" s="683"/>
      <c r="T933" s="683"/>
      <c r="U933" s="683"/>
      <c r="V933" s="683"/>
      <c r="W933" s="683"/>
      <c r="X933" s="683"/>
      <c r="Y933" s="683"/>
      <c r="Z933" s="683"/>
    </row>
    <row r="934" spans="1:26" ht="15.75" hidden="1" customHeight="1">
      <c r="A934" s="683"/>
      <c r="B934" s="66"/>
      <c r="C934" s="707"/>
      <c r="D934" s="66"/>
      <c r="E934" s="66"/>
      <c r="F934" s="66"/>
      <c r="G934" s="66"/>
      <c r="H934" s="66"/>
      <c r="I934" s="683"/>
      <c r="J934" s="685"/>
      <c r="K934" s="685"/>
      <c r="L934" s="683"/>
      <c r="M934" s="683"/>
      <c r="N934" s="685"/>
      <c r="O934" s="685"/>
      <c r="P934" s="683"/>
      <c r="Q934" s="683"/>
      <c r="S934" s="683"/>
      <c r="T934" s="683"/>
      <c r="U934" s="683"/>
      <c r="V934" s="683"/>
      <c r="W934" s="683"/>
      <c r="X934" s="683"/>
      <c r="Y934" s="683"/>
      <c r="Z934" s="683"/>
    </row>
    <row r="935" spans="1:26" ht="15.75" hidden="1" customHeight="1">
      <c r="A935" s="683"/>
      <c r="B935" s="66"/>
      <c r="C935" s="707"/>
      <c r="D935" s="66"/>
      <c r="E935" s="66"/>
      <c r="F935" s="66"/>
      <c r="G935" s="66"/>
      <c r="H935" s="66"/>
      <c r="I935" s="683"/>
      <c r="J935" s="685"/>
      <c r="K935" s="685"/>
      <c r="L935" s="683"/>
      <c r="M935" s="683"/>
      <c r="N935" s="685"/>
      <c r="O935" s="685"/>
      <c r="P935" s="683"/>
      <c r="Q935" s="683"/>
      <c r="S935" s="683"/>
      <c r="T935" s="683"/>
      <c r="U935" s="683"/>
      <c r="V935" s="683"/>
      <c r="W935" s="683"/>
      <c r="X935" s="683"/>
      <c r="Y935" s="683"/>
      <c r="Z935" s="683"/>
    </row>
    <row r="936" spans="1:26" ht="15.75" hidden="1" customHeight="1">
      <c r="A936" s="683"/>
      <c r="B936" s="66"/>
      <c r="C936" s="707"/>
      <c r="D936" s="66"/>
      <c r="E936" s="66"/>
      <c r="F936" s="66"/>
      <c r="G936" s="66"/>
      <c r="H936" s="66"/>
      <c r="I936" s="683"/>
      <c r="J936" s="685"/>
      <c r="K936" s="685"/>
      <c r="L936" s="683"/>
      <c r="M936" s="683"/>
      <c r="N936" s="685"/>
      <c r="O936" s="685"/>
      <c r="P936" s="683"/>
      <c r="Q936" s="683"/>
      <c r="S936" s="683"/>
      <c r="T936" s="683"/>
      <c r="U936" s="683"/>
      <c r="V936" s="683"/>
      <c r="W936" s="683"/>
      <c r="X936" s="683"/>
      <c r="Y936" s="683"/>
      <c r="Z936" s="683"/>
    </row>
    <row r="937" spans="1:26" ht="15.75" hidden="1" customHeight="1">
      <c r="A937" s="683"/>
      <c r="B937" s="66"/>
      <c r="C937" s="707"/>
      <c r="D937" s="66"/>
      <c r="E937" s="66"/>
      <c r="F937" s="66"/>
      <c r="G937" s="66"/>
      <c r="H937" s="66"/>
      <c r="I937" s="683"/>
      <c r="J937" s="685"/>
      <c r="K937" s="685"/>
      <c r="L937" s="683"/>
      <c r="M937" s="683"/>
      <c r="N937" s="685"/>
      <c r="O937" s="685"/>
      <c r="P937" s="683"/>
      <c r="Q937" s="683"/>
      <c r="S937" s="683"/>
      <c r="T937" s="683"/>
      <c r="U937" s="683"/>
      <c r="V937" s="683"/>
      <c r="W937" s="683"/>
      <c r="X937" s="683"/>
      <c r="Y937" s="683"/>
      <c r="Z937" s="683"/>
    </row>
    <row r="938" spans="1:26" ht="15.75" hidden="1" customHeight="1">
      <c r="A938" s="683"/>
      <c r="B938" s="66"/>
      <c r="C938" s="707"/>
      <c r="D938" s="66"/>
      <c r="E938" s="66"/>
      <c r="F938" s="66"/>
      <c r="G938" s="66"/>
      <c r="H938" s="66"/>
      <c r="I938" s="683"/>
      <c r="J938" s="685"/>
      <c r="K938" s="685"/>
      <c r="L938" s="683"/>
      <c r="M938" s="683"/>
      <c r="N938" s="685"/>
      <c r="O938" s="685"/>
      <c r="P938" s="683"/>
      <c r="Q938" s="683"/>
      <c r="S938" s="683"/>
      <c r="T938" s="683"/>
      <c r="U938" s="683"/>
      <c r="V938" s="683"/>
      <c r="W938" s="683"/>
      <c r="X938" s="683"/>
      <c r="Y938" s="683"/>
      <c r="Z938" s="683"/>
    </row>
    <row r="939" spans="1:26" ht="15.75" hidden="1" customHeight="1">
      <c r="A939" s="683"/>
      <c r="B939" s="66"/>
      <c r="C939" s="707"/>
      <c r="D939" s="66"/>
      <c r="E939" s="66"/>
      <c r="F939" s="66"/>
      <c r="G939" s="66"/>
      <c r="H939" s="66"/>
      <c r="I939" s="683"/>
      <c r="J939" s="685"/>
      <c r="K939" s="685"/>
      <c r="L939" s="683"/>
      <c r="M939" s="683"/>
      <c r="N939" s="685"/>
      <c r="O939" s="685"/>
      <c r="P939" s="683"/>
      <c r="Q939" s="683"/>
      <c r="S939" s="683"/>
      <c r="T939" s="683"/>
      <c r="U939" s="683"/>
      <c r="V939" s="683"/>
      <c r="W939" s="683"/>
      <c r="X939" s="683"/>
      <c r="Y939" s="683"/>
      <c r="Z939" s="683"/>
    </row>
    <row r="940" spans="1:26" ht="15.75" hidden="1" customHeight="1">
      <c r="A940" s="683"/>
      <c r="B940" s="66"/>
      <c r="C940" s="707"/>
      <c r="D940" s="66"/>
      <c r="E940" s="66"/>
      <c r="F940" s="66"/>
      <c r="G940" s="66"/>
      <c r="H940" s="66"/>
      <c r="I940" s="683"/>
      <c r="J940" s="685"/>
      <c r="K940" s="685"/>
      <c r="L940" s="683"/>
      <c r="M940" s="683"/>
      <c r="N940" s="685"/>
      <c r="O940" s="685"/>
      <c r="P940" s="683"/>
      <c r="Q940" s="683"/>
      <c r="S940" s="683"/>
      <c r="T940" s="683"/>
      <c r="U940" s="683"/>
      <c r="V940" s="683"/>
      <c r="W940" s="683"/>
      <c r="X940" s="683"/>
      <c r="Y940" s="683"/>
      <c r="Z940" s="683"/>
    </row>
    <row r="941" spans="1:26" ht="15.75" hidden="1" customHeight="1">
      <c r="A941" s="683"/>
      <c r="B941" s="66"/>
      <c r="C941" s="707"/>
      <c r="D941" s="66"/>
      <c r="E941" s="66"/>
      <c r="F941" s="66"/>
      <c r="G941" s="66"/>
      <c r="H941" s="66"/>
      <c r="I941" s="683"/>
      <c r="J941" s="685"/>
      <c r="K941" s="685"/>
      <c r="L941" s="683"/>
      <c r="M941" s="683"/>
      <c r="N941" s="685"/>
      <c r="O941" s="685"/>
      <c r="P941" s="683"/>
      <c r="Q941" s="683"/>
      <c r="S941" s="683"/>
      <c r="T941" s="683"/>
      <c r="U941" s="683"/>
      <c r="V941" s="683"/>
      <c r="W941" s="683"/>
      <c r="X941" s="683"/>
      <c r="Y941" s="683"/>
      <c r="Z941" s="683"/>
    </row>
    <row r="942" spans="1:26" ht="15.75" hidden="1" customHeight="1">
      <c r="A942" s="683"/>
      <c r="B942" s="66"/>
      <c r="C942" s="707"/>
      <c r="D942" s="66"/>
      <c r="E942" s="66"/>
      <c r="F942" s="66"/>
      <c r="G942" s="66"/>
      <c r="H942" s="66"/>
      <c r="I942" s="683"/>
      <c r="J942" s="685"/>
      <c r="K942" s="685"/>
      <c r="L942" s="683"/>
      <c r="M942" s="683"/>
      <c r="N942" s="685"/>
      <c r="O942" s="685"/>
      <c r="P942" s="683"/>
      <c r="Q942" s="683"/>
      <c r="S942" s="683"/>
      <c r="T942" s="683"/>
      <c r="U942" s="683"/>
      <c r="V942" s="683"/>
      <c r="W942" s="683"/>
      <c r="X942" s="683"/>
      <c r="Y942" s="683"/>
      <c r="Z942" s="683"/>
    </row>
    <row r="943" spans="1:26" ht="15.75" hidden="1" customHeight="1">
      <c r="A943" s="683"/>
      <c r="B943" s="66"/>
      <c r="C943" s="707"/>
      <c r="D943" s="66"/>
      <c r="E943" s="66"/>
      <c r="F943" s="66"/>
      <c r="G943" s="66"/>
      <c r="H943" s="66"/>
      <c r="I943" s="683"/>
      <c r="J943" s="685"/>
      <c r="K943" s="685"/>
      <c r="L943" s="683"/>
      <c r="M943" s="683"/>
      <c r="N943" s="685"/>
      <c r="O943" s="685"/>
      <c r="P943" s="683"/>
      <c r="Q943" s="683"/>
      <c r="S943" s="683"/>
      <c r="T943" s="683"/>
      <c r="U943" s="683"/>
      <c r="V943" s="683"/>
      <c r="W943" s="683"/>
      <c r="X943" s="683"/>
      <c r="Y943" s="683"/>
      <c r="Z943" s="683"/>
    </row>
    <row r="944" spans="1:26" ht="15.75" hidden="1" customHeight="1">
      <c r="A944" s="683"/>
      <c r="B944" s="66"/>
      <c r="C944" s="707"/>
      <c r="D944" s="66"/>
      <c r="E944" s="66"/>
      <c r="F944" s="66"/>
      <c r="G944" s="66"/>
      <c r="H944" s="66"/>
      <c r="I944" s="683"/>
      <c r="J944" s="685"/>
      <c r="K944" s="685"/>
      <c r="L944" s="683"/>
      <c r="M944" s="683"/>
      <c r="N944" s="685"/>
      <c r="O944" s="685"/>
      <c r="P944" s="683"/>
      <c r="Q944" s="683"/>
      <c r="S944" s="683"/>
      <c r="T944" s="683"/>
      <c r="U944" s="683"/>
      <c r="V944" s="683"/>
      <c r="W944" s="683"/>
      <c r="X944" s="683"/>
      <c r="Y944" s="683"/>
      <c r="Z944" s="683"/>
    </row>
    <row r="945" spans="1:26" ht="15.75" hidden="1" customHeight="1">
      <c r="A945" s="683"/>
      <c r="B945" s="66"/>
      <c r="C945" s="707"/>
      <c r="D945" s="66"/>
      <c r="E945" s="66"/>
      <c r="F945" s="66"/>
      <c r="G945" s="66"/>
      <c r="H945" s="66"/>
      <c r="I945" s="683"/>
      <c r="J945" s="685"/>
      <c r="K945" s="685"/>
      <c r="L945" s="683"/>
      <c r="M945" s="683"/>
      <c r="N945" s="685"/>
      <c r="O945" s="685"/>
      <c r="P945" s="683"/>
      <c r="Q945" s="683"/>
      <c r="S945" s="683"/>
      <c r="T945" s="683"/>
      <c r="U945" s="683"/>
      <c r="V945" s="683"/>
      <c r="W945" s="683"/>
      <c r="X945" s="683"/>
      <c r="Y945" s="683"/>
      <c r="Z945" s="683"/>
    </row>
    <row r="946" spans="1:26" ht="15.75" hidden="1" customHeight="1">
      <c r="A946" s="683"/>
      <c r="B946" s="66"/>
      <c r="C946" s="707"/>
      <c r="D946" s="66"/>
      <c r="E946" s="66"/>
      <c r="F946" s="66"/>
      <c r="G946" s="66"/>
      <c r="H946" s="66"/>
      <c r="I946" s="683"/>
      <c r="J946" s="685"/>
      <c r="K946" s="685"/>
      <c r="L946" s="683"/>
      <c r="M946" s="683"/>
      <c r="N946" s="685"/>
      <c r="O946" s="685"/>
      <c r="P946" s="683"/>
      <c r="Q946" s="683"/>
      <c r="S946" s="683"/>
      <c r="T946" s="683"/>
      <c r="U946" s="683"/>
      <c r="V946" s="683"/>
      <c r="W946" s="683"/>
      <c r="X946" s="683"/>
      <c r="Y946" s="683"/>
      <c r="Z946" s="683"/>
    </row>
    <row r="947" spans="1:26" ht="15.75" hidden="1" customHeight="1">
      <c r="A947" s="683"/>
      <c r="B947" s="66"/>
      <c r="C947" s="707"/>
      <c r="D947" s="66"/>
      <c r="E947" s="66"/>
      <c r="F947" s="66"/>
      <c r="G947" s="66"/>
      <c r="H947" s="66"/>
      <c r="I947" s="683"/>
      <c r="J947" s="685"/>
      <c r="K947" s="685"/>
      <c r="L947" s="683"/>
      <c r="M947" s="683"/>
      <c r="N947" s="685"/>
      <c r="O947" s="685"/>
      <c r="P947" s="683"/>
      <c r="Q947" s="683"/>
      <c r="S947" s="683"/>
      <c r="T947" s="683"/>
      <c r="U947" s="683"/>
      <c r="V947" s="683"/>
      <c r="W947" s="683"/>
      <c r="X947" s="683"/>
      <c r="Y947" s="683"/>
      <c r="Z947" s="683"/>
    </row>
    <row r="948" spans="1:26" ht="15.75" hidden="1" customHeight="1">
      <c r="A948" s="683"/>
      <c r="B948" s="66"/>
      <c r="C948" s="707"/>
      <c r="D948" s="66"/>
      <c r="E948" s="66"/>
      <c r="F948" s="66"/>
      <c r="G948" s="66"/>
      <c r="H948" s="66"/>
      <c r="I948" s="683"/>
      <c r="J948" s="685"/>
      <c r="K948" s="685"/>
      <c r="L948" s="683"/>
      <c r="M948" s="683"/>
      <c r="N948" s="685"/>
      <c r="O948" s="685"/>
      <c r="P948" s="683"/>
      <c r="Q948" s="683"/>
      <c r="S948" s="683"/>
      <c r="T948" s="683"/>
      <c r="U948" s="683"/>
      <c r="V948" s="683"/>
      <c r="W948" s="683"/>
      <c r="X948" s="683"/>
      <c r="Y948" s="683"/>
      <c r="Z948" s="683"/>
    </row>
    <row r="949" spans="1:26" ht="15.75" hidden="1" customHeight="1">
      <c r="A949" s="683"/>
      <c r="B949" s="66"/>
      <c r="C949" s="707"/>
      <c r="D949" s="66"/>
      <c r="E949" s="66"/>
      <c r="F949" s="66"/>
      <c r="G949" s="66"/>
      <c r="H949" s="66"/>
      <c r="I949" s="683"/>
      <c r="J949" s="685"/>
      <c r="K949" s="685"/>
      <c r="L949" s="683"/>
      <c r="M949" s="683"/>
      <c r="N949" s="685"/>
      <c r="O949" s="685"/>
      <c r="P949" s="683"/>
      <c r="Q949" s="683"/>
      <c r="S949" s="683"/>
      <c r="T949" s="683"/>
      <c r="U949" s="683"/>
      <c r="V949" s="683"/>
      <c r="W949" s="683"/>
      <c r="X949" s="683"/>
      <c r="Y949" s="683"/>
      <c r="Z949" s="683"/>
    </row>
    <row r="950" spans="1:26" ht="15.75" hidden="1" customHeight="1">
      <c r="A950" s="683"/>
      <c r="B950" s="66"/>
      <c r="C950" s="707"/>
      <c r="D950" s="66"/>
      <c r="E950" s="66"/>
      <c r="F950" s="66"/>
      <c r="G950" s="66"/>
      <c r="H950" s="66"/>
      <c r="I950" s="683"/>
      <c r="J950" s="685"/>
      <c r="K950" s="685"/>
      <c r="L950" s="683"/>
      <c r="M950" s="683"/>
      <c r="N950" s="685"/>
      <c r="O950" s="685"/>
      <c r="P950" s="683"/>
      <c r="Q950" s="683"/>
      <c r="S950" s="683"/>
      <c r="T950" s="683"/>
      <c r="U950" s="683"/>
      <c r="V950" s="683"/>
      <c r="W950" s="683"/>
      <c r="X950" s="683"/>
      <c r="Y950" s="683"/>
      <c r="Z950" s="683"/>
    </row>
    <row r="951" spans="1:26" ht="15.75" hidden="1" customHeight="1">
      <c r="A951" s="683"/>
      <c r="B951" s="66"/>
      <c r="C951" s="707"/>
      <c r="D951" s="66"/>
      <c r="E951" s="66"/>
      <c r="F951" s="66"/>
      <c r="G951" s="66"/>
      <c r="H951" s="66"/>
      <c r="I951" s="683"/>
      <c r="J951" s="685"/>
      <c r="K951" s="685"/>
      <c r="L951" s="683"/>
      <c r="M951" s="683"/>
      <c r="N951" s="685"/>
      <c r="O951" s="685"/>
      <c r="P951" s="683"/>
      <c r="Q951" s="683"/>
      <c r="S951" s="683"/>
      <c r="T951" s="683"/>
      <c r="U951" s="683"/>
      <c r="V951" s="683"/>
      <c r="W951" s="683"/>
      <c r="X951" s="683"/>
      <c r="Y951" s="683"/>
      <c r="Z951" s="683"/>
    </row>
    <row r="952" spans="1:26" ht="15.75" hidden="1" customHeight="1">
      <c r="A952" s="683"/>
      <c r="B952" s="66"/>
      <c r="C952" s="707"/>
      <c r="D952" s="66"/>
      <c r="E952" s="66"/>
      <c r="F952" s="66"/>
      <c r="G952" s="66"/>
      <c r="H952" s="66"/>
      <c r="I952" s="683"/>
      <c r="J952" s="685"/>
      <c r="K952" s="685"/>
      <c r="L952" s="683"/>
      <c r="M952" s="683"/>
      <c r="N952" s="685"/>
      <c r="O952" s="685"/>
      <c r="P952" s="683"/>
      <c r="Q952" s="683"/>
      <c r="S952" s="683"/>
      <c r="T952" s="683"/>
      <c r="U952" s="683"/>
      <c r="V952" s="683"/>
      <c r="W952" s="683"/>
      <c r="X952" s="683"/>
      <c r="Y952" s="683"/>
      <c r="Z952" s="683"/>
    </row>
    <row r="953" spans="1:26" ht="15.75" hidden="1" customHeight="1">
      <c r="A953" s="683"/>
      <c r="B953" s="66"/>
      <c r="C953" s="707"/>
      <c r="D953" s="66"/>
      <c r="E953" s="66"/>
      <c r="F953" s="66"/>
      <c r="G953" s="66"/>
      <c r="H953" s="66"/>
      <c r="I953" s="683"/>
      <c r="J953" s="685"/>
      <c r="K953" s="685"/>
      <c r="L953" s="683"/>
      <c r="M953" s="683"/>
      <c r="N953" s="685"/>
      <c r="O953" s="685"/>
      <c r="P953" s="683"/>
      <c r="Q953" s="683"/>
      <c r="S953" s="683"/>
      <c r="T953" s="683"/>
      <c r="U953" s="683"/>
      <c r="V953" s="683"/>
      <c r="W953" s="683"/>
      <c r="X953" s="683"/>
      <c r="Y953" s="683"/>
      <c r="Z953" s="683"/>
    </row>
    <row r="954" spans="1:26" ht="15.75" hidden="1" customHeight="1">
      <c r="A954" s="683"/>
      <c r="B954" s="66"/>
      <c r="C954" s="707"/>
      <c r="D954" s="66"/>
      <c r="E954" s="66"/>
      <c r="F954" s="66"/>
      <c r="G954" s="66"/>
      <c r="H954" s="66"/>
      <c r="I954" s="683"/>
      <c r="J954" s="685"/>
      <c r="K954" s="685"/>
      <c r="L954" s="683"/>
      <c r="M954" s="683"/>
      <c r="N954" s="685"/>
      <c r="O954" s="685"/>
      <c r="P954" s="683"/>
      <c r="Q954" s="683"/>
      <c r="S954" s="683"/>
      <c r="T954" s="683"/>
      <c r="U954" s="683"/>
      <c r="V954" s="683"/>
      <c r="W954" s="683"/>
      <c r="X954" s="683"/>
      <c r="Y954" s="683"/>
      <c r="Z954" s="683"/>
    </row>
    <row r="955" spans="1:26" ht="15.75" hidden="1" customHeight="1">
      <c r="A955" s="683"/>
      <c r="B955" s="66"/>
      <c r="C955" s="707"/>
      <c r="D955" s="66"/>
      <c r="E955" s="66"/>
      <c r="F955" s="66"/>
      <c r="G955" s="66"/>
      <c r="H955" s="66"/>
      <c r="I955" s="683"/>
      <c r="J955" s="685"/>
      <c r="K955" s="685"/>
      <c r="L955" s="683"/>
      <c r="M955" s="683"/>
      <c r="N955" s="685"/>
      <c r="O955" s="685"/>
      <c r="P955" s="683"/>
      <c r="Q955" s="683"/>
      <c r="S955" s="683"/>
      <c r="T955" s="683"/>
      <c r="U955" s="683"/>
      <c r="V955" s="683"/>
      <c r="W955" s="683"/>
      <c r="X955" s="683"/>
      <c r="Y955" s="683"/>
      <c r="Z955" s="683"/>
    </row>
    <row r="956" spans="1:26" ht="15.75" hidden="1" customHeight="1">
      <c r="A956" s="683"/>
      <c r="B956" s="66"/>
      <c r="C956" s="707"/>
      <c r="D956" s="66"/>
      <c r="E956" s="66"/>
      <c r="F956" s="66"/>
      <c r="G956" s="66"/>
      <c r="H956" s="66"/>
      <c r="I956" s="683"/>
      <c r="J956" s="685"/>
      <c r="K956" s="685"/>
      <c r="L956" s="683"/>
      <c r="M956" s="683"/>
      <c r="N956" s="685"/>
      <c r="O956" s="685"/>
      <c r="P956" s="683"/>
      <c r="Q956" s="683"/>
      <c r="S956" s="683"/>
      <c r="T956" s="683"/>
      <c r="U956" s="683"/>
      <c r="V956" s="683"/>
      <c r="W956" s="683"/>
      <c r="X956" s="683"/>
      <c r="Y956" s="683"/>
      <c r="Z956" s="683"/>
    </row>
    <row r="957" spans="1:26" ht="15.75" hidden="1" customHeight="1">
      <c r="A957" s="683"/>
      <c r="B957" s="66"/>
      <c r="C957" s="707"/>
      <c r="D957" s="66"/>
      <c r="E957" s="66"/>
      <c r="F957" s="66"/>
      <c r="G957" s="66"/>
      <c r="H957" s="66"/>
      <c r="I957" s="683"/>
      <c r="J957" s="685"/>
      <c r="K957" s="685"/>
      <c r="L957" s="683"/>
      <c r="M957" s="683"/>
      <c r="N957" s="685"/>
      <c r="O957" s="685"/>
      <c r="P957" s="683"/>
      <c r="Q957" s="683"/>
      <c r="S957" s="683"/>
      <c r="T957" s="683"/>
      <c r="U957" s="683"/>
      <c r="V957" s="683"/>
      <c r="W957" s="683"/>
      <c r="X957" s="683"/>
      <c r="Y957" s="683"/>
      <c r="Z957" s="683"/>
    </row>
    <row r="958" spans="1:26" ht="15.75" hidden="1" customHeight="1">
      <c r="A958" s="683"/>
      <c r="B958" s="66"/>
      <c r="C958" s="707"/>
      <c r="D958" s="66"/>
      <c r="E958" s="66"/>
      <c r="F958" s="66"/>
      <c r="G958" s="66"/>
      <c r="H958" s="66"/>
      <c r="I958" s="683"/>
      <c r="J958" s="685"/>
      <c r="K958" s="685"/>
      <c r="L958" s="683"/>
      <c r="M958" s="683"/>
      <c r="N958" s="685"/>
      <c r="O958" s="685"/>
      <c r="P958" s="683"/>
      <c r="Q958" s="683"/>
      <c r="S958" s="683"/>
      <c r="T958" s="683"/>
      <c r="U958" s="683"/>
      <c r="V958" s="683"/>
      <c r="W958" s="683"/>
      <c r="X958" s="683"/>
      <c r="Y958" s="683"/>
      <c r="Z958" s="683"/>
    </row>
    <row r="959" spans="1:26" ht="15.75" hidden="1" customHeight="1">
      <c r="A959" s="683"/>
      <c r="B959" s="66"/>
      <c r="C959" s="707"/>
      <c r="D959" s="66"/>
      <c r="E959" s="66"/>
      <c r="F959" s="66"/>
      <c r="G959" s="66"/>
      <c r="H959" s="66"/>
      <c r="I959" s="683"/>
      <c r="J959" s="685"/>
      <c r="K959" s="685"/>
      <c r="L959" s="683"/>
      <c r="M959" s="683"/>
      <c r="N959" s="685"/>
      <c r="O959" s="685"/>
      <c r="P959" s="683"/>
      <c r="Q959" s="683"/>
      <c r="S959" s="683"/>
      <c r="T959" s="683"/>
      <c r="U959" s="683"/>
      <c r="V959" s="683"/>
      <c r="W959" s="683"/>
      <c r="X959" s="683"/>
      <c r="Y959" s="683"/>
      <c r="Z959" s="683"/>
    </row>
    <row r="960" spans="1:26" ht="15.75" hidden="1" customHeight="1">
      <c r="A960" s="683"/>
      <c r="B960" s="66"/>
      <c r="C960" s="707"/>
      <c r="D960" s="66"/>
      <c r="E960" s="66"/>
      <c r="F960" s="66"/>
      <c r="G960" s="66"/>
      <c r="H960" s="66"/>
      <c r="I960" s="683"/>
      <c r="J960" s="685"/>
      <c r="K960" s="685"/>
      <c r="L960" s="683"/>
      <c r="M960" s="683"/>
      <c r="N960" s="685"/>
      <c r="O960" s="685"/>
      <c r="P960" s="683"/>
      <c r="Q960" s="683"/>
      <c r="S960" s="683"/>
      <c r="T960" s="683"/>
      <c r="U960" s="683"/>
      <c r="V960" s="683"/>
      <c r="W960" s="683"/>
      <c r="X960" s="683"/>
      <c r="Y960" s="683"/>
      <c r="Z960" s="683"/>
    </row>
    <row r="961" spans="1:26" ht="15.75" hidden="1" customHeight="1">
      <c r="A961" s="683"/>
      <c r="B961" s="66"/>
      <c r="C961" s="707"/>
      <c r="D961" s="66"/>
      <c r="E961" s="66"/>
      <c r="F961" s="66"/>
      <c r="G961" s="66"/>
      <c r="H961" s="66"/>
      <c r="I961" s="683"/>
      <c r="J961" s="685"/>
      <c r="K961" s="685"/>
      <c r="L961" s="683"/>
      <c r="M961" s="683"/>
      <c r="N961" s="685"/>
      <c r="O961" s="685"/>
      <c r="P961" s="683"/>
      <c r="Q961" s="683"/>
      <c r="S961" s="683"/>
      <c r="T961" s="683"/>
      <c r="U961" s="683"/>
      <c r="V961" s="683"/>
      <c r="W961" s="683"/>
      <c r="X961" s="683"/>
      <c r="Y961" s="683"/>
      <c r="Z961" s="683"/>
    </row>
    <row r="962" spans="1:26" ht="15.75" hidden="1" customHeight="1">
      <c r="A962" s="683"/>
      <c r="B962" s="66"/>
      <c r="C962" s="707"/>
      <c r="D962" s="66"/>
      <c r="E962" s="66"/>
      <c r="F962" s="66"/>
      <c r="G962" s="66"/>
      <c r="H962" s="66"/>
      <c r="I962" s="683"/>
      <c r="J962" s="685"/>
      <c r="K962" s="685"/>
      <c r="L962" s="683"/>
      <c r="M962" s="683"/>
      <c r="N962" s="685"/>
      <c r="O962" s="685"/>
      <c r="P962" s="683"/>
      <c r="Q962" s="683"/>
      <c r="S962" s="683"/>
      <c r="T962" s="683"/>
      <c r="U962" s="683"/>
      <c r="V962" s="683"/>
      <c r="W962" s="683"/>
      <c r="X962" s="683"/>
      <c r="Y962" s="683"/>
      <c r="Z962" s="683"/>
    </row>
    <row r="963" spans="1:26" ht="15.75" hidden="1" customHeight="1">
      <c r="A963" s="683"/>
      <c r="B963" s="66"/>
      <c r="C963" s="707"/>
      <c r="D963" s="66"/>
      <c r="E963" s="66"/>
      <c r="F963" s="66"/>
      <c r="G963" s="66"/>
      <c r="H963" s="66"/>
      <c r="I963" s="683"/>
      <c r="J963" s="685"/>
      <c r="K963" s="685"/>
      <c r="L963" s="683"/>
      <c r="M963" s="683"/>
      <c r="N963" s="685"/>
      <c r="O963" s="685"/>
      <c r="P963" s="683"/>
      <c r="Q963" s="683"/>
      <c r="S963" s="683"/>
      <c r="T963" s="683"/>
      <c r="U963" s="683"/>
      <c r="V963" s="683"/>
      <c r="W963" s="683"/>
      <c r="X963" s="683"/>
      <c r="Y963" s="683"/>
      <c r="Z963" s="683"/>
    </row>
    <row r="964" spans="1:26" ht="15.75" hidden="1" customHeight="1">
      <c r="A964" s="683"/>
      <c r="B964" s="66"/>
      <c r="C964" s="707"/>
      <c r="D964" s="66"/>
      <c r="E964" s="66"/>
      <c r="F964" s="66"/>
      <c r="G964" s="66"/>
      <c r="H964" s="66"/>
      <c r="I964" s="683"/>
      <c r="J964" s="685"/>
      <c r="K964" s="685"/>
      <c r="L964" s="683"/>
      <c r="M964" s="683"/>
      <c r="N964" s="685"/>
      <c r="O964" s="685"/>
      <c r="P964" s="683"/>
      <c r="Q964" s="683"/>
      <c r="S964" s="683"/>
      <c r="T964" s="683"/>
      <c r="U964" s="683"/>
      <c r="V964" s="683"/>
      <c r="W964" s="683"/>
      <c r="X964" s="683"/>
      <c r="Y964" s="683"/>
      <c r="Z964" s="683"/>
    </row>
    <row r="965" spans="1:26" ht="15.75" hidden="1" customHeight="1">
      <c r="A965" s="683"/>
      <c r="B965" s="66"/>
      <c r="C965" s="707"/>
      <c r="D965" s="66"/>
      <c r="E965" s="66"/>
      <c r="F965" s="66"/>
      <c r="G965" s="66"/>
      <c r="H965" s="66"/>
      <c r="I965" s="683"/>
      <c r="J965" s="685"/>
      <c r="K965" s="685"/>
      <c r="L965" s="683"/>
      <c r="M965" s="683"/>
      <c r="N965" s="685"/>
      <c r="O965" s="685"/>
      <c r="P965" s="683"/>
      <c r="Q965" s="683"/>
      <c r="S965" s="683"/>
      <c r="T965" s="683"/>
      <c r="U965" s="683"/>
      <c r="V965" s="683"/>
      <c r="W965" s="683"/>
      <c r="X965" s="683"/>
      <c r="Y965" s="683"/>
      <c r="Z965" s="683"/>
    </row>
    <row r="966" spans="1:26" ht="15.75" hidden="1" customHeight="1">
      <c r="A966" s="683"/>
      <c r="B966" s="66"/>
      <c r="C966" s="707"/>
      <c r="D966" s="66"/>
      <c r="E966" s="66"/>
      <c r="F966" s="66"/>
      <c r="G966" s="66"/>
      <c r="H966" s="66"/>
      <c r="I966" s="683"/>
      <c r="J966" s="685"/>
      <c r="K966" s="685"/>
      <c r="L966" s="683"/>
      <c r="M966" s="683"/>
      <c r="N966" s="685"/>
      <c r="O966" s="685"/>
      <c r="P966" s="683"/>
      <c r="Q966" s="683"/>
      <c r="S966" s="683"/>
      <c r="T966" s="683"/>
      <c r="U966" s="683"/>
      <c r="V966" s="683"/>
      <c r="W966" s="683"/>
      <c r="X966" s="683"/>
      <c r="Y966" s="683"/>
      <c r="Z966" s="683"/>
    </row>
    <row r="967" spans="1:26" ht="15.75" hidden="1" customHeight="1">
      <c r="A967" s="683"/>
      <c r="B967" s="66"/>
      <c r="C967" s="707"/>
      <c r="D967" s="66"/>
      <c r="E967" s="66"/>
      <c r="F967" s="66"/>
      <c r="G967" s="66"/>
      <c r="H967" s="66"/>
      <c r="I967" s="683"/>
      <c r="J967" s="685"/>
      <c r="K967" s="685"/>
      <c r="L967" s="683"/>
      <c r="M967" s="683"/>
      <c r="N967" s="685"/>
      <c r="O967" s="685"/>
      <c r="P967" s="683"/>
      <c r="Q967" s="683"/>
      <c r="S967" s="683"/>
      <c r="T967" s="683"/>
      <c r="U967" s="683"/>
      <c r="V967" s="683"/>
      <c r="W967" s="683"/>
      <c r="X967" s="683"/>
      <c r="Y967" s="683"/>
      <c r="Z967" s="683"/>
    </row>
    <row r="968" spans="1:26" ht="15.75" hidden="1" customHeight="1">
      <c r="A968" s="683"/>
      <c r="B968" s="66"/>
      <c r="C968" s="707"/>
      <c r="D968" s="66"/>
      <c r="E968" s="66"/>
      <c r="F968" s="66"/>
      <c r="G968" s="66"/>
      <c r="H968" s="66"/>
      <c r="I968" s="683"/>
      <c r="J968" s="685"/>
      <c r="K968" s="685"/>
      <c r="L968" s="683"/>
      <c r="M968" s="683"/>
      <c r="N968" s="685"/>
      <c r="O968" s="685"/>
      <c r="P968" s="683"/>
      <c r="Q968" s="683"/>
      <c r="S968" s="683"/>
      <c r="T968" s="683"/>
      <c r="U968" s="683"/>
      <c r="V968" s="683"/>
      <c r="W968" s="683"/>
      <c r="X968" s="683"/>
      <c r="Y968" s="683"/>
      <c r="Z968" s="683"/>
    </row>
    <row r="969" spans="1:26" ht="15.75" hidden="1" customHeight="1">
      <c r="A969" s="683"/>
      <c r="B969" s="66"/>
      <c r="C969" s="707"/>
      <c r="D969" s="66"/>
      <c r="E969" s="66"/>
      <c r="F969" s="66"/>
      <c r="G969" s="66"/>
      <c r="H969" s="66"/>
      <c r="I969" s="683"/>
      <c r="J969" s="685"/>
      <c r="K969" s="685"/>
      <c r="L969" s="683"/>
      <c r="M969" s="683"/>
      <c r="N969" s="685"/>
      <c r="O969" s="685"/>
      <c r="P969" s="683"/>
      <c r="Q969" s="683"/>
      <c r="S969" s="683"/>
      <c r="T969" s="683"/>
      <c r="U969" s="683"/>
      <c r="V969" s="683"/>
      <c r="W969" s="683"/>
      <c r="X969" s="683"/>
      <c r="Y969" s="683"/>
      <c r="Z969" s="683"/>
    </row>
    <row r="970" spans="1:26" ht="15.75" hidden="1" customHeight="1">
      <c r="A970" s="683"/>
      <c r="B970" s="66"/>
      <c r="C970" s="707"/>
      <c r="D970" s="66"/>
      <c r="E970" s="66"/>
      <c r="F970" s="66"/>
      <c r="G970" s="66"/>
      <c r="H970" s="66"/>
      <c r="I970" s="683"/>
      <c r="J970" s="685"/>
      <c r="K970" s="685"/>
      <c r="L970" s="683"/>
      <c r="M970" s="683"/>
      <c r="N970" s="685"/>
      <c r="O970" s="685"/>
      <c r="P970" s="683"/>
      <c r="Q970" s="683"/>
      <c r="S970" s="683"/>
      <c r="T970" s="683"/>
      <c r="U970" s="683"/>
      <c r="V970" s="683"/>
      <c r="W970" s="683"/>
      <c r="X970" s="683"/>
      <c r="Y970" s="683"/>
      <c r="Z970" s="683"/>
    </row>
    <row r="971" spans="1:26" ht="15.75" hidden="1" customHeight="1">
      <c r="A971" s="683"/>
      <c r="B971" s="66"/>
      <c r="C971" s="707"/>
      <c r="D971" s="66"/>
      <c r="E971" s="66"/>
      <c r="F971" s="66"/>
      <c r="G971" s="66"/>
      <c r="H971" s="66"/>
      <c r="I971" s="683"/>
      <c r="J971" s="685"/>
      <c r="K971" s="685"/>
      <c r="L971" s="683"/>
      <c r="M971" s="683"/>
      <c r="N971" s="685"/>
      <c r="O971" s="685"/>
      <c r="P971" s="683"/>
      <c r="Q971" s="683"/>
      <c r="S971" s="683"/>
      <c r="T971" s="683"/>
      <c r="U971" s="683"/>
      <c r="V971" s="683"/>
      <c r="W971" s="683"/>
      <c r="X971" s="683"/>
      <c r="Y971" s="683"/>
      <c r="Z971" s="683"/>
    </row>
    <row r="972" spans="1:26" ht="15.75" hidden="1" customHeight="1">
      <c r="A972" s="683"/>
      <c r="B972" s="66"/>
      <c r="C972" s="707"/>
      <c r="D972" s="66"/>
      <c r="E972" s="66"/>
      <c r="F972" s="66"/>
      <c r="G972" s="66"/>
      <c r="H972" s="66"/>
      <c r="I972" s="683"/>
      <c r="J972" s="685"/>
      <c r="K972" s="685"/>
      <c r="L972" s="683"/>
      <c r="M972" s="683"/>
      <c r="N972" s="685"/>
      <c r="O972" s="685"/>
      <c r="P972" s="683"/>
      <c r="Q972" s="683"/>
      <c r="S972" s="683"/>
      <c r="T972" s="683"/>
      <c r="U972" s="683"/>
      <c r="V972" s="683"/>
      <c r="W972" s="683"/>
      <c r="X972" s="683"/>
      <c r="Y972" s="683"/>
      <c r="Z972" s="683"/>
    </row>
    <row r="973" spans="1:26" ht="15.75" hidden="1" customHeight="1">
      <c r="A973" s="683"/>
      <c r="B973" s="66"/>
      <c r="C973" s="707"/>
      <c r="D973" s="66"/>
      <c r="E973" s="66"/>
      <c r="F973" s="66"/>
      <c r="G973" s="66"/>
      <c r="H973" s="66"/>
      <c r="I973" s="683"/>
      <c r="J973" s="685"/>
      <c r="K973" s="685"/>
      <c r="L973" s="683"/>
      <c r="M973" s="683"/>
      <c r="N973" s="685"/>
      <c r="O973" s="685"/>
      <c r="P973" s="683"/>
      <c r="Q973" s="683"/>
      <c r="S973" s="683"/>
      <c r="T973" s="683"/>
      <c r="U973" s="683"/>
      <c r="V973" s="683"/>
      <c r="W973" s="683"/>
      <c r="X973" s="683"/>
      <c r="Y973" s="683"/>
      <c r="Z973" s="683"/>
    </row>
    <row r="974" spans="1:26" ht="15.75" hidden="1" customHeight="1">
      <c r="A974" s="683"/>
      <c r="B974" s="66"/>
      <c r="C974" s="707"/>
      <c r="D974" s="66"/>
      <c r="E974" s="66"/>
      <c r="F974" s="66"/>
      <c r="G974" s="66"/>
      <c r="H974" s="66"/>
      <c r="I974" s="683"/>
      <c r="J974" s="685"/>
      <c r="K974" s="685"/>
      <c r="L974" s="683"/>
      <c r="M974" s="683"/>
      <c r="N974" s="685"/>
      <c r="O974" s="685"/>
      <c r="P974" s="683"/>
      <c r="Q974" s="683"/>
      <c r="S974" s="683"/>
      <c r="T974" s="683"/>
      <c r="U974" s="683"/>
      <c r="V974" s="683"/>
      <c r="W974" s="683"/>
      <c r="X974" s="683"/>
      <c r="Y974" s="683"/>
      <c r="Z974" s="683"/>
    </row>
    <row r="975" spans="1:26" ht="15.75" hidden="1" customHeight="1">
      <c r="A975" s="683"/>
      <c r="B975" s="66"/>
      <c r="C975" s="707"/>
      <c r="D975" s="66"/>
      <c r="E975" s="66"/>
      <c r="F975" s="66"/>
      <c r="G975" s="66"/>
      <c r="H975" s="66"/>
      <c r="I975" s="683"/>
      <c r="J975" s="685"/>
      <c r="K975" s="685"/>
      <c r="L975" s="683"/>
      <c r="M975" s="683"/>
      <c r="N975" s="685"/>
      <c r="O975" s="685"/>
      <c r="P975" s="683"/>
      <c r="Q975" s="683"/>
      <c r="S975" s="683"/>
      <c r="T975" s="683"/>
      <c r="U975" s="683"/>
      <c r="V975" s="683"/>
      <c r="W975" s="683"/>
      <c r="X975" s="683"/>
      <c r="Y975" s="683"/>
      <c r="Z975" s="683"/>
    </row>
    <row r="976" spans="1:26" ht="15.75" hidden="1" customHeight="1">
      <c r="A976" s="683"/>
      <c r="B976" s="66"/>
      <c r="C976" s="707"/>
      <c r="D976" s="66"/>
      <c r="E976" s="66"/>
      <c r="F976" s="66"/>
      <c r="G976" s="66"/>
      <c r="H976" s="66"/>
      <c r="I976" s="683"/>
      <c r="J976" s="685"/>
      <c r="K976" s="685"/>
      <c r="L976" s="683"/>
      <c r="M976" s="683"/>
      <c r="N976" s="685"/>
      <c r="O976" s="685"/>
      <c r="P976" s="683"/>
      <c r="Q976" s="683"/>
      <c r="S976" s="683"/>
      <c r="T976" s="683"/>
      <c r="U976" s="683"/>
      <c r="V976" s="683"/>
      <c r="W976" s="683"/>
      <c r="X976" s="683"/>
      <c r="Y976" s="683"/>
      <c r="Z976" s="683"/>
    </row>
    <row r="977" spans="1:26" ht="15.75" hidden="1" customHeight="1">
      <c r="A977" s="683"/>
      <c r="B977" s="66"/>
      <c r="C977" s="707"/>
      <c r="D977" s="66"/>
      <c r="E977" s="66"/>
      <c r="F977" s="66"/>
      <c r="G977" s="66"/>
      <c r="H977" s="66"/>
      <c r="I977" s="683"/>
      <c r="J977" s="685"/>
      <c r="K977" s="685"/>
      <c r="L977" s="683"/>
      <c r="M977" s="683"/>
      <c r="N977" s="685"/>
      <c r="O977" s="685"/>
      <c r="P977" s="683"/>
      <c r="Q977" s="683"/>
      <c r="S977" s="683"/>
      <c r="T977" s="683"/>
      <c r="U977" s="683"/>
      <c r="V977" s="683"/>
      <c r="W977" s="683"/>
      <c r="X977" s="683"/>
      <c r="Y977" s="683"/>
      <c r="Z977" s="683"/>
    </row>
    <row r="978" spans="1:26" ht="15.75" hidden="1" customHeight="1">
      <c r="A978" s="683"/>
      <c r="B978" s="66"/>
      <c r="C978" s="707"/>
      <c r="D978" s="66"/>
      <c r="E978" s="66"/>
      <c r="F978" s="66"/>
      <c r="G978" s="66"/>
      <c r="H978" s="66"/>
      <c r="I978" s="683"/>
      <c r="J978" s="685"/>
      <c r="K978" s="685"/>
      <c r="L978" s="683"/>
      <c r="M978" s="683"/>
      <c r="N978" s="685"/>
      <c r="O978" s="685"/>
      <c r="P978" s="683"/>
      <c r="Q978" s="683"/>
      <c r="S978" s="683"/>
      <c r="T978" s="683"/>
      <c r="U978" s="683"/>
      <c r="V978" s="683"/>
      <c r="W978" s="683"/>
      <c r="X978" s="683"/>
      <c r="Y978" s="683"/>
      <c r="Z978" s="683"/>
    </row>
    <row r="979" spans="1:26" ht="15.75" hidden="1" customHeight="1">
      <c r="A979" s="683"/>
      <c r="B979" s="66"/>
      <c r="C979" s="707"/>
      <c r="D979" s="66"/>
      <c r="E979" s="66"/>
      <c r="F979" s="66"/>
      <c r="G979" s="66"/>
      <c r="H979" s="66"/>
      <c r="I979" s="683"/>
      <c r="J979" s="685"/>
      <c r="K979" s="685"/>
      <c r="L979" s="683"/>
      <c r="M979" s="683"/>
      <c r="N979" s="685"/>
      <c r="O979" s="685"/>
      <c r="P979" s="683"/>
      <c r="Q979" s="683"/>
      <c r="S979" s="683"/>
      <c r="T979" s="683"/>
      <c r="U979" s="683"/>
      <c r="V979" s="683"/>
      <c r="W979" s="683"/>
      <c r="X979" s="683"/>
      <c r="Y979" s="683"/>
      <c r="Z979" s="683"/>
    </row>
    <row r="980" spans="1:26" ht="15.75" hidden="1" customHeight="1">
      <c r="A980" s="683"/>
      <c r="B980" s="66"/>
      <c r="C980" s="707"/>
      <c r="D980" s="66"/>
      <c r="E980" s="66"/>
      <c r="F980" s="66"/>
      <c r="G980" s="66"/>
      <c r="H980" s="66"/>
      <c r="I980" s="683"/>
      <c r="J980" s="685"/>
      <c r="K980" s="685"/>
      <c r="L980" s="683"/>
      <c r="M980" s="683"/>
      <c r="N980" s="685"/>
      <c r="O980" s="685"/>
      <c r="P980" s="683"/>
      <c r="Q980" s="683"/>
      <c r="S980" s="683"/>
      <c r="T980" s="683"/>
      <c r="U980" s="683"/>
      <c r="V980" s="683"/>
      <c r="W980" s="683"/>
      <c r="X980" s="683"/>
      <c r="Y980" s="683"/>
      <c r="Z980" s="683"/>
    </row>
    <row r="981" spans="1:26" ht="15.75" hidden="1" customHeight="1">
      <c r="A981" s="683"/>
      <c r="B981" s="66"/>
      <c r="C981" s="707"/>
      <c r="D981" s="66"/>
      <c r="E981" s="66"/>
      <c r="F981" s="66"/>
      <c r="G981" s="66"/>
      <c r="H981" s="66"/>
      <c r="I981" s="683"/>
      <c r="J981" s="685"/>
      <c r="K981" s="685"/>
      <c r="L981" s="683"/>
      <c r="M981" s="683"/>
      <c r="N981" s="685"/>
      <c r="O981" s="685"/>
      <c r="P981" s="683"/>
      <c r="Q981" s="683"/>
      <c r="S981" s="683"/>
      <c r="T981" s="683"/>
      <c r="U981" s="683"/>
      <c r="V981" s="683"/>
      <c r="W981" s="683"/>
      <c r="X981" s="683"/>
      <c r="Y981" s="683"/>
      <c r="Z981" s="683"/>
    </row>
    <row r="982" spans="1:26" ht="15.75" hidden="1" customHeight="1">
      <c r="A982" s="683"/>
      <c r="B982" s="66"/>
      <c r="C982" s="707"/>
      <c r="D982" s="66"/>
      <c r="E982" s="66"/>
      <c r="F982" s="66"/>
      <c r="G982" s="66"/>
      <c r="H982" s="66"/>
      <c r="I982" s="683"/>
      <c r="J982" s="685"/>
      <c r="K982" s="685"/>
      <c r="L982" s="683"/>
      <c r="M982" s="683"/>
      <c r="N982" s="685"/>
      <c r="O982" s="685"/>
      <c r="P982" s="683"/>
      <c r="Q982" s="683"/>
      <c r="S982" s="683"/>
      <c r="T982" s="683"/>
      <c r="U982" s="683"/>
      <c r="V982" s="683"/>
      <c r="W982" s="683"/>
      <c r="X982" s="683"/>
      <c r="Y982" s="683"/>
      <c r="Z982" s="683"/>
    </row>
    <row r="983" spans="1:26" ht="15.75" hidden="1" customHeight="1">
      <c r="A983" s="683"/>
      <c r="B983" s="66"/>
      <c r="C983" s="707"/>
      <c r="D983" s="66"/>
      <c r="E983" s="66"/>
      <c r="F983" s="66"/>
      <c r="G983" s="66"/>
      <c r="H983" s="66"/>
      <c r="I983" s="683"/>
      <c r="J983" s="685"/>
      <c r="K983" s="685"/>
      <c r="L983" s="683"/>
      <c r="M983" s="683"/>
      <c r="N983" s="685"/>
      <c r="O983" s="685"/>
      <c r="P983" s="683"/>
      <c r="Q983" s="683"/>
      <c r="S983" s="683"/>
      <c r="T983" s="683"/>
      <c r="U983" s="683"/>
      <c r="V983" s="683"/>
      <c r="W983" s="683"/>
      <c r="X983" s="683"/>
      <c r="Y983" s="683"/>
      <c r="Z983" s="683"/>
    </row>
    <row r="984" spans="1:26" ht="15.75" hidden="1" customHeight="1">
      <c r="A984" s="683"/>
      <c r="B984" s="66"/>
      <c r="C984" s="707"/>
      <c r="D984" s="66"/>
      <c r="E984" s="66"/>
      <c r="F984" s="66"/>
      <c r="G984" s="66"/>
      <c r="H984" s="66"/>
      <c r="I984" s="683"/>
      <c r="J984" s="685"/>
      <c r="K984" s="685"/>
      <c r="L984" s="683"/>
      <c r="M984" s="683"/>
      <c r="N984" s="685"/>
      <c r="O984" s="685"/>
      <c r="P984" s="683"/>
      <c r="Q984" s="683"/>
      <c r="S984" s="683"/>
      <c r="T984" s="683"/>
      <c r="U984" s="683"/>
      <c r="V984" s="683"/>
      <c r="W984" s="683"/>
      <c r="X984" s="683"/>
      <c r="Y984" s="683"/>
      <c r="Z984" s="683"/>
    </row>
    <row r="985" spans="1:26" ht="15.75" hidden="1" customHeight="1">
      <c r="A985" s="683"/>
      <c r="B985" s="66"/>
      <c r="C985" s="707"/>
      <c r="D985" s="66"/>
      <c r="E985" s="66"/>
      <c r="F985" s="66"/>
      <c r="G985" s="66"/>
      <c r="H985" s="66"/>
      <c r="I985" s="683"/>
      <c r="J985" s="685"/>
      <c r="K985" s="685"/>
      <c r="L985" s="683"/>
      <c r="M985" s="683"/>
      <c r="N985" s="685"/>
      <c r="O985" s="685"/>
      <c r="P985" s="683"/>
      <c r="Q985" s="683"/>
      <c r="S985" s="683"/>
      <c r="T985" s="683"/>
      <c r="U985" s="683"/>
      <c r="V985" s="683"/>
      <c r="W985" s="683"/>
      <c r="X985" s="683"/>
      <c r="Y985" s="683"/>
      <c r="Z985" s="683"/>
    </row>
    <row r="986" spans="1:26" ht="15.75" hidden="1" customHeight="1">
      <c r="A986" s="683"/>
      <c r="B986" s="66"/>
      <c r="C986" s="707"/>
      <c r="D986" s="66"/>
      <c r="E986" s="66"/>
      <c r="F986" s="66"/>
      <c r="G986" s="66"/>
      <c r="H986" s="66"/>
      <c r="I986" s="683"/>
      <c r="J986" s="685"/>
      <c r="K986" s="685"/>
      <c r="L986" s="683"/>
      <c r="M986" s="683"/>
      <c r="N986" s="685"/>
      <c r="O986" s="685"/>
      <c r="P986" s="683"/>
      <c r="Q986" s="683"/>
      <c r="S986" s="683"/>
      <c r="T986" s="683"/>
      <c r="U986" s="683"/>
      <c r="V986" s="683"/>
      <c r="W986" s="683"/>
      <c r="X986" s="683"/>
      <c r="Y986" s="683"/>
      <c r="Z986" s="683"/>
    </row>
    <row r="987" spans="1:26" ht="15.75" hidden="1" customHeight="1">
      <c r="A987" s="683"/>
      <c r="B987" s="66"/>
      <c r="C987" s="707"/>
      <c r="D987" s="66"/>
      <c r="E987" s="66"/>
      <c r="F987" s="66"/>
      <c r="G987" s="66"/>
      <c r="H987" s="66"/>
      <c r="I987" s="683"/>
      <c r="J987" s="685"/>
      <c r="K987" s="685"/>
      <c r="L987" s="683"/>
      <c r="M987" s="683"/>
      <c r="N987" s="685"/>
      <c r="O987" s="685"/>
      <c r="P987" s="683"/>
      <c r="Q987" s="683"/>
      <c r="S987" s="683"/>
      <c r="T987" s="683"/>
      <c r="U987" s="683"/>
      <c r="V987" s="683"/>
      <c r="W987" s="683"/>
      <c r="X987" s="683"/>
      <c r="Y987" s="683"/>
      <c r="Z987" s="683"/>
    </row>
    <row r="988" spans="1:26" ht="15.75" hidden="1" customHeight="1">
      <c r="A988" s="683"/>
      <c r="B988" s="66"/>
      <c r="C988" s="707"/>
      <c r="D988" s="66"/>
      <c r="E988" s="66"/>
      <c r="F988" s="66"/>
      <c r="G988" s="66"/>
      <c r="H988" s="66"/>
      <c r="I988" s="683"/>
      <c r="J988" s="685"/>
      <c r="K988" s="685"/>
      <c r="L988" s="683"/>
      <c r="M988" s="683"/>
      <c r="N988" s="685"/>
      <c r="O988" s="685"/>
      <c r="P988" s="683"/>
      <c r="Q988" s="683"/>
      <c r="S988" s="683"/>
      <c r="T988" s="683"/>
      <c r="U988" s="683"/>
      <c r="V988" s="683"/>
      <c r="W988" s="683"/>
      <c r="X988" s="683"/>
      <c r="Y988" s="683"/>
      <c r="Z988" s="683"/>
    </row>
    <row r="989" spans="1:26" ht="15.75" hidden="1" customHeight="1">
      <c r="A989" s="683"/>
      <c r="B989" s="66"/>
      <c r="C989" s="707"/>
      <c r="D989" s="66"/>
      <c r="E989" s="66"/>
      <c r="F989" s="66"/>
      <c r="G989" s="66"/>
      <c r="H989" s="66"/>
      <c r="I989" s="683"/>
      <c r="J989" s="685"/>
      <c r="K989" s="685"/>
      <c r="L989" s="683"/>
      <c r="M989" s="683"/>
      <c r="N989" s="685"/>
      <c r="O989" s="685"/>
      <c r="P989" s="683"/>
      <c r="Q989" s="683"/>
      <c r="S989" s="683"/>
      <c r="T989" s="683"/>
      <c r="U989" s="683"/>
      <c r="V989" s="683"/>
      <c r="W989" s="683"/>
      <c r="X989" s="683"/>
      <c r="Y989" s="683"/>
      <c r="Z989" s="683"/>
    </row>
  </sheetData>
  <mergeCells count="5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C32:H32"/>
    <mergeCell ref="B21:Q21"/>
    <mergeCell ref="R21:R22"/>
    <mergeCell ref="B22:C22"/>
    <mergeCell ref="B23:C23"/>
    <mergeCell ref="B24:C24"/>
    <mergeCell ref="B25:C25"/>
    <mergeCell ref="B26:C26"/>
    <mergeCell ref="B27:C27"/>
    <mergeCell ref="B28:C28"/>
    <mergeCell ref="B29:C29"/>
    <mergeCell ref="B30:C30"/>
    <mergeCell ref="B40:H40"/>
    <mergeCell ref="C33:H33"/>
    <mergeCell ref="C34:H34"/>
    <mergeCell ref="C35:H35"/>
    <mergeCell ref="C36:H36"/>
    <mergeCell ref="C37:H37"/>
    <mergeCell ref="C38:H38"/>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2838B-A17E-4FD5-A7AF-B8C148A6689B}">
  <sheetPr>
    <tabColor rgb="FF92D050"/>
    <pageSetUpPr fitToPage="1"/>
  </sheetPr>
  <dimension ref="A1:Z1006"/>
  <sheetViews>
    <sheetView zoomScale="60" zoomScaleNormal="60" workbookViewId="0">
      <selection sqref="A1:D1"/>
    </sheetView>
  </sheetViews>
  <sheetFormatPr baseColWidth="10" defaultColWidth="0" defaultRowHeight="0" customHeight="1" zeroHeight="1"/>
  <cols>
    <col min="1" max="1" width="15.6640625" customWidth="1"/>
    <col min="2" max="2" width="70.33203125" customWidth="1"/>
    <col min="3" max="3" width="15.6640625" customWidth="1"/>
    <col min="4" max="17" width="35.6640625" customWidth="1"/>
    <col min="18" max="18" width="35.6640625" hidden="1" customWidth="1"/>
    <col min="19" max="26" width="10.6640625" hidden="1" customWidth="1"/>
    <col min="27" max="16384" width="14.44140625" hidden="1"/>
  </cols>
  <sheetData>
    <row r="1" spans="1:26" ht="14.4">
      <c r="A1" s="708"/>
      <c r="B1" s="708"/>
      <c r="C1" s="709"/>
      <c r="D1" s="708"/>
      <c r="E1" s="708"/>
      <c r="F1" s="708"/>
      <c r="G1" s="708"/>
      <c r="H1" s="708"/>
      <c r="I1" s="708"/>
      <c r="J1" s="710"/>
      <c r="K1" s="710"/>
      <c r="L1" s="708"/>
      <c r="M1" s="708"/>
      <c r="N1" s="710"/>
      <c r="O1" s="710"/>
      <c r="P1" s="708"/>
      <c r="Q1" s="708"/>
      <c r="R1" s="156"/>
      <c r="S1" s="686"/>
      <c r="T1" s="686"/>
      <c r="U1" s="686"/>
      <c r="V1" s="686"/>
      <c r="W1" s="686"/>
      <c r="X1" s="686"/>
      <c r="Y1" s="686"/>
      <c r="Z1" s="686"/>
    </row>
    <row r="2" spans="1:26" ht="15.6">
      <c r="A2" s="683"/>
      <c r="B2" s="687"/>
      <c r="C2" s="684"/>
      <c r="D2" s="683"/>
      <c r="E2" s="683"/>
      <c r="F2" s="683"/>
      <c r="G2" s="683"/>
      <c r="H2" s="683"/>
      <c r="I2" s="683"/>
      <c r="J2" s="685"/>
      <c r="K2" s="688"/>
      <c r="L2" s="683"/>
      <c r="M2" s="683"/>
      <c r="N2" s="685"/>
      <c r="O2" s="685"/>
      <c r="P2" s="683"/>
      <c r="Q2" s="683"/>
      <c r="R2" s="156"/>
      <c r="S2" s="683"/>
      <c r="T2" s="683"/>
      <c r="U2" s="683"/>
      <c r="V2" s="683"/>
      <c r="W2" s="683"/>
      <c r="X2" s="683"/>
      <c r="Y2" s="683"/>
      <c r="Z2" s="683"/>
    </row>
    <row r="3" spans="1:26" ht="19.5" customHeight="1">
      <c r="A3" s="683"/>
      <c r="B3" s="1074" t="s">
        <v>112</v>
      </c>
      <c r="C3" s="926"/>
      <c r="D3" s="1081" t="s">
        <v>113</v>
      </c>
      <c r="E3" s="1066"/>
      <c r="F3" s="1066"/>
      <c r="G3" s="1066"/>
      <c r="H3" s="926"/>
      <c r="I3" s="683"/>
      <c r="J3" s="685"/>
      <c r="K3" s="688"/>
      <c r="L3" s="683"/>
      <c r="M3" s="683"/>
      <c r="N3" s="685"/>
      <c r="O3" s="685"/>
      <c r="P3" s="683"/>
      <c r="Q3" s="683"/>
      <c r="R3" s="156"/>
      <c r="S3" s="126"/>
      <c r="T3" s="126"/>
      <c r="U3" s="126"/>
      <c r="V3" s="126"/>
      <c r="W3" s="126"/>
      <c r="X3" s="126"/>
      <c r="Y3" s="126"/>
      <c r="Z3" s="126"/>
    </row>
    <row r="4" spans="1:26" ht="19.5" customHeight="1">
      <c r="A4" s="683"/>
      <c r="B4" s="1074" t="s">
        <v>114</v>
      </c>
      <c r="C4" s="926"/>
      <c r="D4" s="1080" t="s">
        <v>3766</v>
      </c>
      <c r="E4" s="1066"/>
      <c r="F4" s="1066"/>
      <c r="G4" s="1066"/>
      <c r="H4" s="926"/>
      <c r="I4" s="683"/>
      <c r="J4" s="685"/>
      <c r="K4" s="685"/>
      <c r="L4" s="683"/>
      <c r="M4" s="683"/>
      <c r="N4" s="685"/>
      <c r="O4" s="685"/>
      <c r="P4" s="683"/>
      <c r="Q4" s="683"/>
      <c r="R4" s="156"/>
      <c r="S4" s="126"/>
      <c r="T4" s="126"/>
      <c r="U4" s="126"/>
      <c r="V4" s="126"/>
      <c r="W4" s="126"/>
      <c r="X4" s="126"/>
      <c r="Y4" s="126"/>
      <c r="Z4" s="126"/>
    </row>
    <row r="5" spans="1:26" ht="19.5" customHeight="1">
      <c r="A5" s="683"/>
      <c r="B5" s="1074" t="s">
        <v>116</v>
      </c>
      <c r="C5" s="926"/>
      <c r="D5" s="1080" t="s">
        <v>1505</v>
      </c>
      <c r="E5" s="1066"/>
      <c r="F5" s="1066"/>
      <c r="G5" s="1066"/>
      <c r="H5" s="926"/>
      <c r="I5" s="683"/>
      <c r="J5" s="685"/>
      <c r="K5" s="685"/>
      <c r="L5" s="683"/>
      <c r="M5" s="683"/>
      <c r="N5" s="689"/>
      <c r="O5" s="689"/>
      <c r="P5" s="683"/>
      <c r="Q5" s="683"/>
      <c r="R5" s="156"/>
      <c r="S5" s="126"/>
      <c r="T5" s="126"/>
      <c r="U5" s="126"/>
      <c r="V5" s="126"/>
      <c r="W5" s="126"/>
      <c r="X5" s="126"/>
      <c r="Y5" s="126"/>
      <c r="Z5" s="126"/>
    </row>
    <row r="6" spans="1:26" ht="19.5" customHeight="1">
      <c r="A6" s="683"/>
      <c r="B6" s="1074" t="s">
        <v>118</v>
      </c>
      <c r="C6" s="926"/>
      <c r="D6" s="1080" t="s">
        <v>3725</v>
      </c>
      <c r="E6" s="1066"/>
      <c r="F6" s="1066"/>
      <c r="G6" s="1066"/>
      <c r="H6" s="926"/>
      <c r="I6" s="690"/>
      <c r="J6" s="691"/>
      <c r="K6" s="691"/>
      <c r="L6" s="692"/>
      <c r="M6" s="683"/>
      <c r="N6" s="689"/>
      <c r="O6" s="689"/>
      <c r="P6" s="683"/>
      <c r="Q6" s="683"/>
      <c r="R6" s="156"/>
      <c r="S6" s="126"/>
      <c r="T6" s="126"/>
      <c r="U6" s="126"/>
      <c r="V6" s="126"/>
      <c r="W6" s="126"/>
      <c r="X6" s="126"/>
      <c r="Y6" s="126"/>
      <c r="Z6" s="126"/>
    </row>
    <row r="7" spans="1:26" ht="19.5" customHeight="1">
      <c r="A7" s="683"/>
      <c r="B7" s="1074" t="s">
        <v>120</v>
      </c>
      <c r="C7" s="926"/>
      <c r="D7" s="1080" t="s">
        <v>514</v>
      </c>
      <c r="E7" s="1066"/>
      <c r="F7" s="1066"/>
      <c r="G7" s="1066"/>
      <c r="H7" s="926"/>
      <c r="I7" s="690"/>
      <c r="J7" s="691"/>
      <c r="K7" s="691"/>
      <c r="L7" s="692"/>
      <c r="M7" s="683"/>
      <c r="N7" s="689"/>
      <c r="O7" s="689"/>
      <c r="P7" s="683"/>
      <c r="Q7" s="683"/>
      <c r="R7" s="156"/>
      <c r="S7" s="126"/>
      <c r="T7" s="126"/>
      <c r="U7" s="126"/>
      <c r="V7" s="126"/>
      <c r="W7" s="126"/>
      <c r="X7" s="126"/>
      <c r="Y7" s="126"/>
      <c r="Z7" s="126"/>
    </row>
    <row r="8" spans="1:26" ht="19.5" customHeight="1">
      <c r="A8" s="683"/>
      <c r="B8" s="1074" t="s">
        <v>122</v>
      </c>
      <c r="C8" s="926"/>
      <c r="D8" s="1080" t="s">
        <v>2859</v>
      </c>
      <c r="E8" s="1066"/>
      <c r="F8" s="1066"/>
      <c r="G8" s="1066"/>
      <c r="H8" s="926"/>
      <c r="I8" s="690"/>
      <c r="J8" s="691"/>
      <c r="K8" s="691"/>
      <c r="L8" s="692"/>
      <c r="M8" s="683"/>
      <c r="N8" s="685"/>
      <c r="O8" s="685"/>
      <c r="P8" s="683"/>
      <c r="Q8" s="683"/>
      <c r="R8" s="156"/>
      <c r="S8" s="126"/>
      <c r="T8" s="126"/>
      <c r="U8" s="126"/>
      <c r="V8" s="126"/>
      <c r="W8" s="126"/>
      <c r="X8" s="126"/>
      <c r="Y8" s="126"/>
      <c r="Z8" s="126"/>
    </row>
    <row r="9" spans="1:26" ht="19.5" customHeight="1">
      <c r="A9" s="683"/>
      <c r="B9" s="1074" t="s">
        <v>124</v>
      </c>
      <c r="C9" s="926"/>
      <c r="D9" s="1080" t="s">
        <v>3213</v>
      </c>
      <c r="E9" s="1066"/>
      <c r="F9" s="1066"/>
      <c r="G9" s="1066"/>
      <c r="H9" s="926"/>
      <c r="I9" s="693"/>
      <c r="J9" s="694"/>
      <c r="K9" s="694"/>
      <c r="L9" s="693"/>
      <c r="M9" s="693"/>
      <c r="N9" s="694"/>
      <c r="O9" s="694"/>
      <c r="P9" s="683"/>
      <c r="Q9" s="683"/>
      <c r="R9" s="156"/>
      <c r="S9" s="126"/>
      <c r="T9" s="126"/>
      <c r="U9" s="126"/>
      <c r="V9" s="126"/>
      <c r="W9" s="126"/>
      <c r="X9" s="126"/>
      <c r="Y9" s="126"/>
      <c r="Z9" s="126"/>
    </row>
    <row r="10" spans="1:26" ht="49.5" customHeight="1">
      <c r="A10" s="1077" t="s">
        <v>126</v>
      </c>
      <c r="B10" s="1074" t="s">
        <v>127</v>
      </c>
      <c r="C10" s="926"/>
      <c r="D10" s="1089" t="s">
        <v>4402</v>
      </c>
      <c r="E10" s="1090"/>
      <c r="F10" s="1090"/>
      <c r="G10" s="1090"/>
      <c r="H10" s="1091"/>
      <c r="I10" s="693"/>
      <c r="J10" s="694"/>
      <c r="K10" s="694"/>
      <c r="L10" s="693"/>
      <c r="M10" s="693"/>
      <c r="N10" s="694"/>
      <c r="O10" s="694"/>
      <c r="P10" s="695"/>
      <c r="Q10" s="683"/>
      <c r="R10" s="156"/>
      <c r="S10" s="126"/>
      <c r="T10" s="126"/>
      <c r="U10" s="126"/>
      <c r="V10" s="126"/>
      <c r="W10" s="126"/>
      <c r="X10" s="126"/>
      <c r="Y10" s="126"/>
      <c r="Z10" s="126"/>
    </row>
    <row r="11" spans="1:26" ht="49.5" customHeight="1">
      <c r="A11" s="1078"/>
      <c r="B11" s="1074" t="s">
        <v>128</v>
      </c>
      <c r="C11" s="926"/>
      <c r="D11" s="860" t="s">
        <v>4432</v>
      </c>
      <c r="E11" s="861"/>
      <c r="F11" s="861"/>
      <c r="G11" s="861"/>
      <c r="H11" s="862"/>
      <c r="I11" s="693"/>
      <c r="J11" s="694"/>
      <c r="K11" s="694"/>
      <c r="L11" s="693"/>
      <c r="M11" s="693"/>
      <c r="N11" s="694"/>
      <c r="O11" s="694"/>
      <c r="P11" s="683"/>
      <c r="Q11" s="683"/>
      <c r="R11" s="156"/>
      <c r="S11" s="126"/>
      <c r="T11" s="126"/>
      <c r="U11" s="126"/>
      <c r="V11" s="126"/>
      <c r="W11" s="126"/>
      <c r="X11" s="126"/>
      <c r="Y11" s="126"/>
      <c r="Z11" s="126"/>
    </row>
    <row r="12" spans="1:26" ht="49.5" customHeight="1">
      <c r="A12" s="1077" t="s">
        <v>129</v>
      </c>
      <c r="B12" s="1074" t="s">
        <v>130</v>
      </c>
      <c r="C12" s="926"/>
      <c r="D12" s="860" t="s">
        <v>4398</v>
      </c>
      <c r="E12" s="861"/>
      <c r="F12" s="861"/>
      <c r="G12" s="861"/>
      <c r="H12" s="862"/>
      <c r="I12" s="693"/>
      <c r="J12" s="694"/>
      <c r="K12" s="694"/>
      <c r="L12" s="693"/>
      <c r="M12" s="693"/>
      <c r="N12" s="694"/>
      <c r="O12" s="694"/>
      <c r="P12" s="683"/>
      <c r="Q12" s="683"/>
      <c r="R12" s="156"/>
      <c r="S12" s="126"/>
      <c r="T12" s="126"/>
      <c r="U12" s="126"/>
      <c r="V12" s="126"/>
      <c r="W12" s="126"/>
      <c r="X12" s="126"/>
      <c r="Y12" s="126"/>
      <c r="Z12" s="126"/>
    </row>
    <row r="13" spans="1:26" ht="49.5" customHeight="1">
      <c r="A13" s="1078"/>
      <c r="B13" s="1074" t="s">
        <v>131</v>
      </c>
      <c r="C13" s="926"/>
      <c r="D13" s="860" t="s">
        <v>4414</v>
      </c>
      <c r="E13" s="861"/>
      <c r="F13" s="861"/>
      <c r="G13" s="861"/>
      <c r="H13" s="862"/>
      <c r="I13" s="693"/>
      <c r="J13" s="694"/>
      <c r="K13" s="694"/>
      <c r="L13" s="693"/>
      <c r="M13" s="693"/>
      <c r="N13" s="694"/>
      <c r="O13" s="694"/>
      <c r="P13" s="683"/>
      <c r="Q13" s="683"/>
      <c r="R13" s="156"/>
      <c r="S13" s="126"/>
      <c r="T13" s="126"/>
      <c r="U13" s="126"/>
      <c r="V13" s="126"/>
      <c r="W13" s="126"/>
      <c r="X13" s="126"/>
      <c r="Y13" s="126"/>
      <c r="Z13" s="126"/>
    </row>
    <row r="14" spans="1:26" ht="49.5" customHeight="1">
      <c r="A14" s="1077" t="s">
        <v>471</v>
      </c>
      <c r="B14" s="1074" t="s">
        <v>517</v>
      </c>
      <c r="C14" s="926"/>
      <c r="D14" s="866" t="s">
        <v>4289</v>
      </c>
      <c r="E14" s="867"/>
      <c r="F14" s="867"/>
      <c r="G14" s="867"/>
      <c r="H14" s="868"/>
      <c r="I14" s="696"/>
      <c r="J14" s="694"/>
      <c r="K14" s="694"/>
      <c r="L14" s="693"/>
      <c r="M14" s="693"/>
      <c r="N14" s="694"/>
      <c r="O14" s="694"/>
      <c r="P14" s="683"/>
      <c r="Q14" s="683"/>
      <c r="R14" s="156"/>
      <c r="S14" s="126"/>
      <c r="T14" s="126"/>
      <c r="U14" s="126"/>
      <c r="V14" s="126"/>
      <c r="W14" s="126"/>
      <c r="X14" s="126"/>
      <c r="Y14" s="126"/>
      <c r="Z14" s="126"/>
    </row>
    <row r="15" spans="1:26" ht="49.5" customHeight="1">
      <c r="A15" s="1079"/>
      <c r="B15" s="1074" t="s">
        <v>518</v>
      </c>
      <c r="C15" s="926"/>
      <c r="D15" s="866" t="s">
        <v>4361</v>
      </c>
      <c r="E15" s="867"/>
      <c r="F15" s="867"/>
      <c r="G15" s="867"/>
      <c r="H15" s="868"/>
      <c r="I15" s="696"/>
      <c r="J15" s="694"/>
      <c r="K15" s="694"/>
      <c r="L15" s="693"/>
      <c r="M15" s="693"/>
      <c r="N15" s="694"/>
      <c r="O15" s="694"/>
      <c r="P15" s="683"/>
      <c r="Q15" s="683"/>
      <c r="R15" s="156"/>
      <c r="S15" s="126"/>
      <c r="T15" s="126"/>
      <c r="U15" s="126"/>
      <c r="V15" s="126"/>
      <c r="W15" s="126"/>
      <c r="X15" s="126"/>
      <c r="Y15" s="126"/>
      <c r="Z15" s="126"/>
    </row>
    <row r="16" spans="1:26" ht="49.5" customHeight="1">
      <c r="A16" s="1079"/>
      <c r="B16" s="1074" t="s">
        <v>519</v>
      </c>
      <c r="C16" s="926"/>
      <c r="D16" s="860" t="s">
        <v>14</v>
      </c>
      <c r="E16" s="861"/>
      <c r="F16" s="861"/>
      <c r="G16" s="861"/>
      <c r="H16" s="862"/>
      <c r="I16" s="696"/>
      <c r="J16" s="694"/>
      <c r="K16" s="694"/>
      <c r="L16" s="693"/>
      <c r="M16" s="693"/>
      <c r="N16" s="694"/>
      <c r="O16" s="694"/>
      <c r="P16" s="683"/>
      <c r="Q16" s="683"/>
      <c r="R16" s="156"/>
      <c r="S16" s="126"/>
      <c r="T16" s="126"/>
      <c r="U16" s="126"/>
      <c r="V16" s="126"/>
      <c r="W16" s="126"/>
      <c r="X16" s="126"/>
      <c r="Y16" s="126"/>
      <c r="Z16" s="126"/>
    </row>
    <row r="17" spans="1:26" ht="49.5" customHeight="1">
      <c r="A17" s="1078"/>
      <c r="B17" s="1074" t="s">
        <v>520</v>
      </c>
      <c r="C17" s="926"/>
      <c r="D17" s="860" t="s">
        <v>4362</v>
      </c>
      <c r="E17" s="861"/>
      <c r="F17" s="861"/>
      <c r="G17" s="861"/>
      <c r="H17" s="862"/>
      <c r="I17" s="696"/>
      <c r="J17" s="685"/>
      <c r="K17" s="685"/>
      <c r="L17" s="693"/>
      <c r="M17" s="683"/>
      <c r="N17" s="694"/>
      <c r="O17" s="694"/>
      <c r="P17" s="683"/>
      <c r="Q17" s="683"/>
      <c r="R17" s="156"/>
      <c r="S17" s="126"/>
      <c r="T17" s="126"/>
      <c r="U17" s="126"/>
      <c r="V17" s="126"/>
      <c r="W17" s="126"/>
      <c r="X17" s="126"/>
      <c r="Y17" s="126"/>
      <c r="Z17" s="126"/>
    </row>
    <row r="18" spans="1:26" ht="15.6">
      <c r="A18" s="683"/>
      <c r="B18" s="697"/>
      <c r="C18" s="697"/>
      <c r="D18" s="683"/>
      <c r="E18" s="683"/>
      <c r="F18" s="683"/>
      <c r="G18" s="683"/>
      <c r="H18" s="683"/>
      <c r="I18" s="683"/>
      <c r="J18" s="685"/>
      <c r="K18" s="685"/>
      <c r="L18" s="683"/>
      <c r="M18" s="683"/>
      <c r="N18" s="685"/>
      <c r="O18" s="698"/>
      <c r="P18" s="683"/>
      <c r="Q18" s="683"/>
      <c r="R18" s="156"/>
      <c r="S18" s="686"/>
      <c r="T18" s="686"/>
      <c r="U18" s="686"/>
      <c r="V18" s="686"/>
      <c r="W18" s="686"/>
      <c r="X18" s="686"/>
      <c r="Y18" s="686"/>
      <c r="Z18" s="686"/>
    </row>
    <row r="19" spans="1:26" ht="49.5" customHeight="1">
      <c r="A19" s="683"/>
      <c r="B19" s="1070" t="s">
        <v>137</v>
      </c>
      <c r="C19" s="926"/>
      <c r="D19" s="79">
        <v>80997500</v>
      </c>
      <c r="E19" s="849" t="s">
        <v>4562</v>
      </c>
      <c r="F19" s="850"/>
      <c r="G19" s="850"/>
      <c r="H19" s="851"/>
      <c r="I19" s="683"/>
      <c r="J19" s="685"/>
      <c r="K19" s="685"/>
      <c r="L19" s="683"/>
      <c r="M19" s="683"/>
      <c r="N19" s="685"/>
      <c r="O19" s="698"/>
      <c r="P19" s="683"/>
      <c r="Q19" s="683"/>
      <c r="R19" s="156"/>
      <c r="S19" s="686"/>
      <c r="T19" s="686"/>
      <c r="U19" s="686"/>
      <c r="V19" s="686"/>
      <c r="W19" s="686"/>
      <c r="X19" s="686"/>
      <c r="Y19" s="686"/>
      <c r="Z19" s="686"/>
    </row>
    <row r="20" spans="1:26" ht="15.6">
      <c r="A20" s="683"/>
      <c r="B20" s="1087"/>
      <c r="C20" s="1088"/>
      <c r="D20" s="683"/>
      <c r="E20" s="683"/>
      <c r="F20" s="683"/>
      <c r="G20" s="683"/>
      <c r="H20" s="683"/>
      <c r="I20" s="683"/>
      <c r="J20" s="685"/>
      <c r="K20" s="685"/>
      <c r="L20" s="683"/>
      <c r="M20" s="683"/>
      <c r="N20" s="685"/>
      <c r="O20" s="685"/>
      <c r="P20" s="683"/>
      <c r="Q20" s="683"/>
      <c r="R20" s="156"/>
      <c r="S20" s="126"/>
      <c r="T20" s="126"/>
      <c r="U20" s="126"/>
      <c r="V20" s="126"/>
      <c r="W20" s="126"/>
      <c r="X20" s="126"/>
      <c r="Y20" s="126"/>
      <c r="Z20" s="126"/>
    </row>
    <row r="21" spans="1:26" ht="49.5" customHeight="1">
      <c r="A21" s="683"/>
      <c r="B21" s="1071" t="s">
        <v>138</v>
      </c>
      <c r="C21" s="1066"/>
      <c r="D21" s="1066"/>
      <c r="E21" s="1066"/>
      <c r="F21" s="1066"/>
      <c r="G21" s="1066"/>
      <c r="H21" s="1066"/>
      <c r="I21" s="1066"/>
      <c r="J21" s="1066"/>
      <c r="K21" s="1066"/>
      <c r="L21" s="1066"/>
      <c r="M21" s="1066"/>
      <c r="N21" s="1066"/>
      <c r="O21" s="1066"/>
      <c r="P21" s="1066"/>
      <c r="Q21" s="926"/>
      <c r="R21" s="1072" t="s">
        <v>676</v>
      </c>
      <c r="S21" s="126"/>
      <c r="T21" s="126"/>
      <c r="U21" s="126"/>
      <c r="V21" s="126"/>
      <c r="W21" s="126"/>
      <c r="X21" s="126"/>
      <c r="Y21" s="126"/>
      <c r="Z21" s="126"/>
    </row>
    <row r="22" spans="1:26" ht="49.5" customHeight="1">
      <c r="A22" s="683"/>
      <c r="B22" s="1074"/>
      <c r="C22" s="926"/>
      <c r="D22" s="699" t="s">
        <v>140</v>
      </c>
      <c r="E22" s="699" t="s">
        <v>141</v>
      </c>
      <c r="F22" s="699" t="s">
        <v>142</v>
      </c>
      <c r="G22" s="699" t="s">
        <v>143</v>
      </c>
      <c r="H22" s="699" t="s">
        <v>144</v>
      </c>
      <c r="I22" s="699" t="s">
        <v>145</v>
      </c>
      <c r="J22" s="700" t="s">
        <v>146</v>
      </c>
      <c r="K22" s="700" t="s">
        <v>147</v>
      </c>
      <c r="L22" s="699" t="s">
        <v>148</v>
      </c>
      <c r="M22" s="699" t="s">
        <v>149</v>
      </c>
      <c r="N22" s="700" t="s">
        <v>150</v>
      </c>
      <c r="O22" s="700" t="s">
        <v>151</v>
      </c>
      <c r="P22" s="699" t="s">
        <v>152</v>
      </c>
      <c r="Q22" s="699" t="s">
        <v>153</v>
      </c>
      <c r="R22" s="1073"/>
      <c r="S22" s="126"/>
      <c r="T22" s="126"/>
      <c r="U22" s="126"/>
      <c r="V22" s="126"/>
      <c r="W22" s="126"/>
      <c r="X22" s="126"/>
      <c r="Y22" s="126"/>
      <c r="Z22" s="126"/>
    </row>
    <row r="23" spans="1:26" s="58" customFormat="1" ht="150" customHeight="1">
      <c r="A23" s="701">
        <v>1</v>
      </c>
      <c r="B23" s="1074" t="s">
        <v>154</v>
      </c>
      <c r="C23" s="926"/>
      <c r="D23" s="711" t="s">
        <v>3767</v>
      </c>
      <c r="E23" s="711" t="s">
        <v>3768</v>
      </c>
      <c r="F23" s="712" t="s">
        <v>3769</v>
      </c>
      <c r="G23" s="543" t="s">
        <v>158</v>
      </c>
      <c r="H23" s="543" t="s">
        <v>159</v>
      </c>
      <c r="I23" s="628" t="s">
        <v>3770</v>
      </c>
      <c r="J23" s="713">
        <v>13</v>
      </c>
      <c r="K23" s="713">
        <v>14</v>
      </c>
      <c r="L23" s="543" t="s">
        <v>161</v>
      </c>
      <c r="M23" s="714" t="s">
        <v>162</v>
      </c>
      <c r="N23" s="713">
        <f>J23/K23*100</f>
        <v>92.857142857142861</v>
      </c>
      <c r="O23" s="713">
        <v>12</v>
      </c>
      <c r="P23" s="711" t="s">
        <v>3771</v>
      </c>
      <c r="Q23" s="711"/>
      <c r="R23" s="84"/>
      <c r="S23" s="66"/>
      <c r="T23" s="66"/>
      <c r="U23" s="66"/>
      <c r="V23" s="66"/>
      <c r="W23" s="66"/>
      <c r="X23" s="66"/>
      <c r="Y23" s="66"/>
      <c r="Z23" s="66"/>
    </row>
    <row r="24" spans="1:26" s="58" customFormat="1" ht="150" customHeight="1">
      <c r="A24" s="701">
        <v>1</v>
      </c>
      <c r="B24" s="1074" t="s">
        <v>164</v>
      </c>
      <c r="C24" s="926"/>
      <c r="D24" s="711" t="s">
        <v>3772</v>
      </c>
      <c r="E24" s="711" t="s">
        <v>3773</v>
      </c>
      <c r="F24" s="712" t="s">
        <v>3774</v>
      </c>
      <c r="G24" s="543" t="s">
        <v>158</v>
      </c>
      <c r="H24" s="543" t="s">
        <v>159</v>
      </c>
      <c r="I24" s="628" t="s">
        <v>3775</v>
      </c>
      <c r="J24" s="713">
        <v>13</v>
      </c>
      <c r="K24" s="713">
        <v>14</v>
      </c>
      <c r="L24" s="543" t="s">
        <v>161</v>
      </c>
      <c r="M24" s="714" t="s">
        <v>162</v>
      </c>
      <c r="N24" s="713">
        <f>J24/K24*100</f>
        <v>92.857142857142861</v>
      </c>
      <c r="O24" s="713">
        <v>12</v>
      </c>
      <c r="P24" s="543" t="s">
        <v>3776</v>
      </c>
      <c r="Q24" s="711" t="s">
        <v>3777</v>
      </c>
      <c r="R24" s="84"/>
      <c r="S24" s="66"/>
      <c r="T24" s="66"/>
      <c r="U24" s="66"/>
      <c r="V24" s="66"/>
      <c r="W24" s="66"/>
      <c r="X24" s="66"/>
      <c r="Y24" s="66"/>
      <c r="Z24" s="66"/>
    </row>
    <row r="25" spans="1:26" s="58" customFormat="1" ht="150" customHeight="1">
      <c r="A25" s="701">
        <v>1</v>
      </c>
      <c r="B25" s="1074" t="s">
        <v>171</v>
      </c>
      <c r="C25" s="926"/>
      <c r="D25" s="711" t="s">
        <v>3778</v>
      </c>
      <c r="E25" s="711" t="s">
        <v>3779</v>
      </c>
      <c r="F25" s="712" t="s">
        <v>3780</v>
      </c>
      <c r="G25" s="543" t="s">
        <v>158</v>
      </c>
      <c r="H25" s="543" t="s">
        <v>175</v>
      </c>
      <c r="I25" s="628" t="s">
        <v>3781</v>
      </c>
      <c r="J25" s="713">
        <v>12</v>
      </c>
      <c r="K25" s="713">
        <v>12</v>
      </c>
      <c r="L25" s="543" t="s">
        <v>177</v>
      </c>
      <c r="M25" s="714" t="s">
        <v>162</v>
      </c>
      <c r="N25" s="713">
        <f>J25/K25*100</f>
        <v>100</v>
      </c>
      <c r="O25" s="713">
        <v>12</v>
      </c>
      <c r="P25" s="543" t="s">
        <v>3776</v>
      </c>
      <c r="Q25" s="543" t="s">
        <v>3782</v>
      </c>
      <c r="R25" s="84" t="s">
        <v>836</v>
      </c>
      <c r="S25" s="66"/>
      <c r="T25" s="66"/>
      <c r="U25" s="66"/>
      <c r="V25" s="66"/>
      <c r="W25" s="66"/>
      <c r="X25" s="66"/>
      <c r="Y25" s="66"/>
      <c r="Z25" s="66"/>
    </row>
    <row r="26" spans="1:26" s="58" customFormat="1" ht="150" customHeight="1">
      <c r="A26" s="701">
        <v>1</v>
      </c>
      <c r="B26" s="1074" t="s">
        <v>181</v>
      </c>
      <c r="C26" s="926"/>
      <c r="D26" s="543" t="s">
        <v>3783</v>
      </c>
      <c r="E26" s="711" t="s">
        <v>3784</v>
      </c>
      <c r="F26" s="712" t="s">
        <v>3785</v>
      </c>
      <c r="G26" s="543" t="s">
        <v>158</v>
      </c>
      <c r="H26" s="543" t="s">
        <v>175</v>
      </c>
      <c r="I26" s="628" t="s">
        <v>3786</v>
      </c>
      <c r="J26" s="715">
        <v>17500</v>
      </c>
      <c r="K26" s="715">
        <v>18000</v>
      </c>
      <c r="L26" s="543" t="s">
        <v>177</v>
      </c>
      <c r="M26" s="714" t="s">
        <v>162</v>
      </c>
      <c r="N26" s="715">
        <f>J26/K26*100</f>
        <v>97.222222222222214</v>
      </c>
      <c r="O26" s="715">
        <v>18000</v>
      </c>
      <c r="P26" s="543" t="s">
        <v>3776</v>
      </c>
      <c r="Q26" s="543" t="s">
        <v>3787</v>
      </c>
      <c r="R26" s="84"/>
      <c r="S26" s="66"/>
      <c r="T26" s="66"/>
      <c r="U26" s="66"/>
      <c r="V26" s="66"/>
      <c r="W26" s="66"/>
      <c r="X26" s="66"/>
      <c r="Y26" s="66"/>
      <c r="Z26" s="66"/>
    </row>
    <row r="27" spans="1:26" s="58" customFormat="1" ht="150" customHeight="1">
      <c r="A27" s="701">
        <v>1</v>
      </c>
      <c r="B27" s="1074" t="s">
        <v>188</v>
      </c>
      <c r="C27" s="926"/>
      <c r="D27" s="543" t="s">
        <v>3788</v>
      </c>
      <c r="E27" s="711" t="s">
        <v>3789</v>
      </c>
      <c r="F27" s="712" t="s">
        <v>3790</v>
      </c>
      <c r="G27" s="543" t="s">
        <v>158</v>
      </c>
      <c r="H27" s="543" t="s">
        <v>175</v>
      </c>
      <c r="I27" s="628" t="s">
        <v>3791</v>
      </c>
      <c r="J27" s="715">
        <v>22500</v>
      </c>
      <c r="K27" s="715">
        <v>6</v>
      </c>
      <c r="L27" s="543" t="s">
        <v>177</v>
      </c>
      <c r="M27" s="714" t="s">
        <v>535</v>
      </c>
      <c r="N27" s="715">
        <f>J27/K27</f>
        <v>3750</v>
      </c>
      <c r="O27" s="715">
        <v>3666</v>
      </c>
      <c r="P27" s="543" t="s">
        <v>3776</v>
      </c>
      <c r="Q27" s="543" t="s">
        <v>3792</v>
      </c>
      <c r="R27" s="84"/>
      <c r="S27" s="66"/>
      <c r="T27" s="66"/>
      <c r="U27" s="66"/>
      <c r="V27" s="66"/>
      <c r="W27" s="66"/>
      <c r="X27" s="66"/>
      <c r="Y27" s="66"/>
      <c r="Z27" s="66"/>
    </row>
    <row r="28" spans="1:26" s="58" customFormat="1" ht="150" customHeight="1">
      <c r="A28" s="701">
        <v>1</v>
      </c>
      <c r="B28" s="1074" t="s">
        <v>195</v>
      </c>
      <c r="C28" s="926"/>
      <c r="D28" s="543" t="s">
        <v>3793</v>
      </c>
      <c r="E28" s="711" t="s">
        <v>3794</v>
      </c>
      <c r="F28" s="712" t="s">
        <v>3795</v>
      </c>
      <c r="G28" s="543" t="s">
        <v>158</v>
      </c>
      <c r="H28" s="543" t="s">
        <v>175</v>
      </c>
      <c r="I28" s="629" t="s">
        <v>3796</v>
      </c>
      <c r="J28" s="715">
        <v>330</v>
      </c>
      <c r="K28" s="715">
        <v>345</v>
      </c>
      <c r="L28" s="543" t="s">
        <v>177</v>
      </c>
      <c r="M28" s="714" t="s">
        <v>162</v>
      </c>
      <c r="N28" s="716">
        <f t="shared" ref="N28:N35" si="0">J28/K28*100</f>
        <v>95.652173913043484</v>
      </c>
      <c r="O28" s="716">
        <v>350</v>
      </c>
      <c r="P28" s="543" t="s">
        <v>3776</v>
      </c>
      <c r="Q28" s="543" t="s">
        <v>3797</v>
      </c>
      <c r="R28" s="84"/>
      <c r="S28" s="66"/>
      <c r="T28" s="66"/>
      <c r="U28" s="66"/>
      <c r="V28" s="66"/>
      <c r="W28" s="66"/>
      <c r="X28" s="66"/>
      <c r="Y28" s="66"/>
      <c r="Z28" s="66"/>
    </row>
    <row r="29" spans="1:26" s="58" customFormat="1" ht="150" customHeight="1">
      <c r="A29" s="701">
        <v>1</v>
      </c>
      <c r="B29" s="1074" t="s">
        <v>550</v>
      </c>
      <c r="C29" s="926"/>
      <c r="D29" s="543" t="s">
        <v>3798</v>
      </c>
      <c r="E29" s="711" t="s">
        <v>3799</v>
      </c>
      <c r="F29" s="712" t="s">
        <v>3800</v>
      </c>
      <c r="G29" s="543" t="s">
        <v>158</v>
      </c>
      <c r="H29" s="543" t="s">
        <v>175</v>
      </c>
      <c r="I29" s="628" t="s">
        <v>3801</v>
      </c>
      <c r="J29" s="715">
        <v>153</v>
      </c>
      <c r="K29" s="715">
        <v>155</v>
      </c>
      <c r="L29" s="543" t="s">
        <v>177</v>
      </c>
      <c r="M29" s="714" t="s">
        <v>162</v>
      </c>
      <c r="N29" s="716">
        <f t="shared" si="0"/>
        <v>98.709677419354833</v>
      </c>
      <c r="O29" s="716">
        <v>155</v>
      </c>
      <c r="P29" s="543" t="s">
        <v>3776</v>
      </c>
      <c r="Q29" s="543" t="s">
        <v>3802</v>
      </c>
      <c r="R29" s="84"/>
      <c r="S29" s="66"/>
      <c r="T29" s="66"/>
      <c r="U29" s="66"/>
      <c r="V29" s="66"/>
      <c r="W29" s="66"/>
      <c r="X29" s="66"/>
      <c r="Y29" s="66"/>
      <c r="Z29" s="66"/>
    </row>
    <row r="30" spans="1:26" s="58" customFormat="1" ht="150" customHeight="1">
      <c r="A30" s="701">
        <v>1</v>
      </c>
      <c r="B30" s="1074" t="s">
        <v>201</v>
      </c>
      <c r="C30" s="926"/>
      <c r="D30" s="543" t="s">
        <v>3803</v>
      </c>
      <c r="E30" s="711" t="s">
        <v>3804</v>
      </c>
      <c r="F30" s="712" t="s">
        <v>3805</v>
      </c>
      <c r="G30" s="543" t="s">
        <v>158</v>
      </c>
      <c r="H30" s="543" t="s">
        <v>175</v>
      </c>
      <c r="I30" s="628" t="s">
        <v>3806</v>
      </c>
      <c r="J30" s="715">
        <v>48000</v>
      </c>
      <c r="K30" s="715">
        <v>52000</v>
      </c>
      <c r="L30" s="543" t="s">
        <v>177</v>
      </c>
      <c r="M30" s="714" t="s">
        <v>162</v>
      </c>
      <c r="N30" s="716">
        <f t="shared" si="0"/>
        <v>92.307692307692307</v>
      </c>
      <c r="O30" s="716">
        <v>54000</v>
      </c>
      <c r="P30" s="543" t="s">
        <v>3776</v>
      </c>
      <c r="Q30" s="543" t="s">
        <v>3807</v>
      </c>
      <c r="R30" s="84"/>
      <c r="S30" s="66"/>
      <c r="T30" s="66"/>
      <c r="U30" s="66"/>
      <c r="V30" s="66"/>
      <c r="W30" s="66"/>
      <c r="X30" s="66"/>
      <c r="Y30" s="66"/>
      <c r="Z30" s="66"/>
    </row>
    <row r="31" spans="1:26" s="58" customFormat="1" ht="150" customHeight="1">
      <c r="A31" s="701">
        <v>1</v>
      </c>
      <c r="B31" s="1074" t="s">
        <v>968</v>
      </c>
      <c r="C31" s="926"/>
      <c r="D31" s="543" t="s">
        <v>3808</v>
      </c>
      <c r="E31" s="711" t="s">
        <v>3809</v>
      </c>
      <c r="F31" s="712" t="s">
        <v>3810</v>
      </c>
      <c r="G31" s="543" t="s">
        <v>158</v>
      </c>
      <c r="H31" s="543" t="s">
        <v>175</v>
      </c>
      <c r="I31" s="628" t="s">
        <v>3811</v>
      </c>
      <c r="J31" s="715">
        <v>1000</v>
      </c>
      <c r="K31" s="715">
        <v>1000</v>
      </c>
      <c r="L31" s="543" t="s">
        <v>177</v>
      </c>
      <c r="M31" s="714" t="s">
        <v>162</v>
      </c>
      <c r="N31" s="716">
        <f t="shared" si="0"/>
        <v>100</v>
      </c>
      <c r="O31" s="716">
        <v>1157</v>
      </c>
      <c r="P31" s="543" t="s">
        <v>3776</v>
      </c>
      <c r="Q31" s="543" t="s">
        <v>3812</v>
      </c>
      <c r="R31" s="84"/>
      <c r="S31" s="66"/>
      <c r="T31" s="66"/>
      <c r="U31" s="66"/>
      <c r="V31" s="66"/>
      <c r="W31" s="66"/>
      <c r="X31" s="66"/>
      <c r="Y31" s="66"/>
      <c r="Z31" s="66"/>
    </row>
    <row r="32" spans="1:26" s="58" customFormat="1" ht="150" customHeight="1">
      <c r="A32" s="701">
        <v>1</v>
      </c>
      <c r="B32" s="1074" t="s">
        <v>972</v>
      </c>
      <c r="C32" s="926"/>
      <c r="D32" s="543" t="s">
        <v>3813</v>
      </c>
      <c r="E32" s="711" t="s">
        <v>3814</v>
      </c>
      <c r="F32" s="712" t="s">
        <v>3815</v>
      </c>
      <c r="G32" s="543" t="s">
        <v>158</v>
      </c>
      <c r="H32" s="543" t="s">
        <v>175</v>
      </c>
      <c r="I32" s="628" t="s">
        <v>3816</v>
      </c>
      <c r="J32" s="715">
        <v>25</v>
      </c>
      <c r="K32" s="715">
        <v>27</v>
      </c>
      <c r="L32" s="543" t="s">
        <v>177</v>
      </c>
      <c r="M32" s="714" t="s">
        <v>162</v>
      </c>
      <c r="N32" s="716">
        <f t="shared" si="0"/>
        <v>92.592592592592595</v>
      </c>
      <c r="O32" s="716">
        <v>30</v>
      </c>
      <c r="P32" s="543" t="s">
        <v>3776</v>
      </c>
      <c r="Q32" s="543" t="s">
        <v>3817</v>
      </c>
      <c r="R32" s="84"/>
      <c r="S32" s="66"/>
      <c r="T32" s="66"/>
      <c r="U32" s="66"/>
      <c r="V32" s="66"/>
      <c r="W32" s="66"/>
      <c r="X32" s="66"/>
      <c r="Y32" s="66"/>
      <c r="Z32" s="66"/>
    </row>
    <row r="33" spans="1:26" s="58" customFormat="1" ht="150" customHeight="1">
      <c r="A33" s="701">
        <v>1</v>
      </c>
      <c r="B33" s="1074" t="s">
        <v>978</v>
      </c>
      <c r="C33" s="926"/>
      <c r="D33" s="543" t="s">
        <v>3818</v>
      </c>
      <c r="E33" s="711" t="s">
        <v>3819</v>
      </c>
      <c r="F33" s="712" t="s">
        <v>3820</v>
      </c>
      <c r="G33" s="543" t="s">
        <v>591</v>
      </c>
      <c r="H33" s="543" t="s">
        <v>175</v>
      </c>
      <c r="I33" s="628" t="s">
        <v>3821</v>
      </c>
      <c r="J33" s="713">
        <v>11000</v>
      </c>
      <c r="K33" s="713">
        <v>11500</v>
      </c>
      <c r="L33" s="543" t="s">
        <v>177</v>
      </c>
      <c r="M33" s="714" t="s">
        <v>162</v>
      </c>
      <c r="N33" s="717">
        <f t="shared" si="0"/>
        <v>95.652173913043484</v>
      </c>
      <c r="O33" s="717">
        <v>11500</v>
      </c>
      <c r="P33" s="543" t="s">
        <v>3776</v>
      </c>
      <c r="Q33" s="543" t="s">
        <v>3822</v>
      </c>
      <c r="R33" s="84"/>
      <c r="S33" s="66"/>
      <c r="T33" s="66"/>
      <c r="U33" s="66"/>
      <c r="V33" s="66"/>
      <c r="W33" s="66"/>
      <c r="X33" s="66"/>
      <c r="Y33" s="66"/>
      <c r="Z33" s="66"/>
    </row>
    <row r="34" spans="1:26" s="58" customFormat="1" ht="150" customHeight="1">
      <c r="A34" s="701">
        <v>1</v>
      </c>
      <c r="B34" s="1074" t="s">
        <v>983</v>
      </c>
      <c r="C34" s="926"/>
      <c r="D34" s="543" t="s">
        <v>3823</v>
      </c>
      <c r="E34" s="711" t="s">
        <v>3824</v>
      </c>
      <c r="F34" s="712" t="s">
        <v>3825</v>
      </c>
      <c r="G34" s="543" t="s">
        <v>158</v>
      </c>
      <c r="H34" s="543" t="s">
        <v>175</v>
      </c>
      <c r="I34" s="628" t="s">
        <v>3826</v>
      </c>
      <c r="J34" s="715">
        <v>83</v>
      </c>
      <c r="K34" s="715">
        <v>83</v>
      </c>
      <c r="L34" s="543" t="s">
        <v>177</v>
      </c>
      <c r="M34" s="714" t="s">
        <v>162</v>
      </c>
      <c r="N34" s="717">
        <f t="shared" si="0"/>
        <v>100</v>
      </c>
      <c r="O34" s="716">
        <v>94</v>
      </c>
      <c r="P34" s="543" t="s">
        <v>3776</v>
      </c>
      <c r="Q34" s="543" t="s">
        <v>3827</v>
      </c>
      <c r="R34" s="718"/>
      <c r="S34" s="66"/>
      <c r="T34" s="66"/>
      <c r="U34" s="66"/>
      <c r="V34" s="66"/>
      <c r="W34" s="66"/>
      <c r="X34" s="66"/>
      <c r="Y34" s="66"/>
      <c r="Z34" s="66"/>
    </row>
    <row r="35" spans="1:26" s="58" customFormat="1" ht="150" customHeight="1">
      <c r="A35" s="701">
        <v>1</v>
      </c>
      <c r="B35" s="1074" t="s">
        <v>989</v>
      </c>
      <c r="C35" s="926"/>
      <c r="D35" s="543" t="s">
        <v>3828</v>
      </c>
      <c r="E35" s="711" t="s">
        <v>3829</v>
      </c>
      <c r="F35" s="712" t="s">
        <v>3830</v>
      </c>
      <c r="G35" s="543" t="s">
        <v>158</v>
      </c>
      <c r="H35" s="543" t="s">
        <v>175</v>
      </c>
      <c r="I35" s="628" t="s">
        <v>459</v>
      </c>
      <c r="J35" s="715">
        <v>6</v>
      </c>
      <c r="K35" s="715">
        <v>6</v>
      </c>
      <c r="L35" s="543" t="s">
        <v>177</v>
      </c>
      <c r="M35" s="714" t="s">
        <v>162</v>
      </c>
      <c r="N35" s="717">
        <f t="shared" si="0"/>
        <v>100</v>
      </c>
      <c r="O35" s="716">
        <v>6</v>
      </c>
      <c r="P35" s="543" t="s">
        <v>3776</v>
      </c>
      <c r="Q35" s="543" t="s">
        <v>3831</v>
      </c>
      <c r="R35" s="719"/>
      <c r="S35" s="66"/>
      <c r="T35" s="66"/>
      <c r="U35" s="66"/>
      <c r="V35" s="66"/>
      <c r="W35" s="66"/>
      <c r="X35" s="66"/>
      <c r="Y35" s="66"/>
      <c r="Z35" s="66"/>
    </row>
    <row r="36" spans="1:26" s="58" customFormat="1" ht="150" customHeight="1">
      <c r="A36" s="701">
        <v>1</v>
      </c>
      <c r="B36" s="1074" t="s">
        <v>1656</v>
      </c>
      <c r="C36" s="926"/>
      <c r="D36" s="543" t="s">
        <v>3832</v>
      </c>
      <c r="E36" s="711" t="s">
        <v>3833</v>
      </c>
      <c r="F36" s="712" t="s">
        <v>3834</v>
      </c>
      <c r="G36" s="543" t="s">
        <v>158</v>
      </c>
      <c r="H36" s="543" t="s">
        <v>175</v>
      </c>
      <c r="I36" s="628" t="s">
        <v>3835</v>
      </c>
      <c r="J36" s="715">
        <v>110</v>
      </c>
      <c r="K36" s="715">
        <v>110</v>
      </c>
      <c r="L36" s="543" t="s">
        <v>177</v>
      </c>
      <c r="M36" s="714" t="s">
        <v>162</v>
      </c>
      <c r="N36" s="717">
        <f>(J36/K36)*100</f>
        <v>100</v>
      </c>
      <c r="O36" s="716">
        <v>110</v>
      </c>
      <c r="P36" s="543" t="s">
        <v>3776</v>
      </c>
      <c r="Q36" s="543" t="s">
        <v>3836</v>
      </c>
      <c r="R36" s="719"/>
      <c r="S36" s="66"/>
      <c r="T36" s="66"/>
      <c r="U36" s="66"/>
      <c r="V36" s="66"/>
      <c r="W36" s="66"/>
      <c r="X36" s="66"/>
      <c r="Y36" s="66"/>
      <c r="Z36" s="66"/>
    </row>
    <row r="37" spans="1:26" s="58" customFormat="1" ht="150" customHeight="1">
      <c r="A37" s="701">
        <v>1</v>
      </c>
      <c r="B37" s="1074" t="s">
        <v>1662</v>
      </c>
      <c r="C37" s="926"/>
      <c r="D37" s="543" t="s">
        <v>3837</v>
      </c>
      <c r="E37" s="711" t="s">
        <v>3838</v>
      </c>
      <c r="F37" s="712" t="s">
        <v>3839</v>
      </c>
      <c r="G37" s="543" t="s">
        <v>158</v>
      </c>
      <c r="H37" s="543" t="s">
        <v>175</v>
      </c>
      <c r="I37" s="628" t="s">
        <v>3835</v>
      </c>
      <c r="J37" s="715">
        <v>250</v>
      </c>
      <c r="K37" s="715">
        <v>250</v>
      </c>
      <c r="L37" s="543" t="s">
        <v>177</v>
      </c>
      <c r="M37" s="714" t="s">
        <v>162</v>
      </c>
      <c r="N37" s="717">
        <f>(J37/K37)*100</f>
        <v>100</v>
      </c>
      <c r="O37" s="716">
        <v>250</v>
      </c>
      <c r="P37" s="543" t="s">
        <v>3776</v>
      </c>
      <c r="Q37" s="543" t="s">
        <v>3840</v>
      </c>
      <c r="R37" s="719"/>
      <c r="S37" s="66"/>
      <c r="T37" s="66"/>
      <c r="U37" s="66"/>
      <c r="V37" s="66"/>
      <c r="W37" s="66"/>
      <c r="X37" s="66"/>
      <c r="Y37" s="66"/>
      <c r="Z37" s="66"/>
    </row>
    <row r="38" spans="1:26" s="58" customFormat="1" ht="150" customHeight="1">
      <c r="A38" s="701">
        <v>1</v>
      </c>
      <c r="B38" s="1074" t="s">
        <v>1668</v>
      </c>
      <c r="C38" s="926"/>
      <c r="D38" s="543" t="s">
        <v>3841</v>
      </c>
      <c r="E38" s="711" t="s">
        <v>3842</v>
      </c>
      <c r="F38" s="712" t="s">
        <v>3843</v>
      </c>
      <c r="G38" s="543" t="s">
        <v>158</v>
      </c>
      <c r="H38" s="543" t="s">
        <v>175</v>
      </c>
      <c r="I38" s="628" t="s">
        <v>3844</v>
      </c>
      <c r="J38" s="715">
        <v>480</v>
      </c>
      <c r="K38" s="715">
        <v>480</v>
      </c>
      <c r="L38" s="543" t="s">
        <v>177</v>
      </c>
      <c r="M38" s="714" t="s">
        <v>162</v>
      </c>
      <c r="N38" s="717">
        <f>(J38/K38)*100</f>
        <v>100</v>
      </c>
      <c r="O38" s="716">
        <v>480</v>
      </c>
      <c r="P38" s="543" t="s">
        <v>3776</v>
      </c>
      <c r="Q38" s="711" t="s">
        <v>3845</v>
      </c>
      <c r="R38" s="719"/>
      <c r="S38" s="66"/>
      <c r="T38" s="66"/>
      <c r="U38" s="66"/>
      <c r="V38" s="66"/>
      <c r="W38" s="66"/>
      <c r="X38" s="66"/>
      <c r="Y38" s="66"/>
      <c r="Z38" s="66"/>
    </row>
    <row r="39" spans="1:26" s="58" customFormat="1" ht="150" customHeight="1">
      <c r="A39" s="701">
        <v>1</v>
      </c>
      <c r="B39" s="1074" t="s">
        <v>1675</v>
      </c>
      <c r="C39" s="926"/>
      <c r="D39" s="711" t="s">
        <v>3846</v>
      </c>
      <c r="E39" s="711" t="s">
        <v>3847</v>
      </c>
      <c r="F39" s="712" t="s">
        <v>3848</v>
      </c>
      <c r="G39" s="543" t="s">
        <v>158</v>
      </c>
      <c r="H39" s="543" t="s">
        <v>175</v>
      </c>
      <c r="I39" s="628" t="s">
        <v>3849</v>
      </c>
      <c r="J39" s="715">
        <v>1</v>
      </c>
      <c r="K39" s="715">
        <v>1</v>
      </c>
      <c r="L39" s="543" t="s">
        <v>177</v>
      </c>
      <c r="M39" s="714" t="s">
        <v>162</v>
      </c>
      <c r="N39" s="717">
        <f t="shared" ref="N39:N47" si="1">J39/K39*100</f>
        <v>100</v>
      </c>
      <c r="O39" s="716">
        <v>1</v>
      </c>
      <c r="P39" s="543" t="s">
        <v>3776</v>
      </c>
      <c r="Q39" s="711" t="s">
        <v>3850</v>
      </c>
      <c r="R39" s="719"/>
      <c r="S39" s="66"/>
      <c r="T39" s="66"/>
      <c r="U39" s="66"/>
      <c r="V39" s="66"/>
      <c r="W39" s="66"/>
      <c r="X39" s="66"/>
      <c r="Y39" s="66"/>
      <c r="Z39" s="66"/>
    </row>
    <row r="40" spans="1:26" s="722" customFormat="1" ht="150" customHeight="1">
      <c r="A40" s="701">
        <v>1</v>
      </c>
      <c r="B40" s="1074" t="s">
        <v>3851</v>
      </c>
      <c r="C40" s="926"/>
      <c r="D40" s="720" t="s">
        <v>3852</v>
      </c>
      <c r="E40" s="720" t="s">
        <v>3853</v>
      </c>
      <c r="F40" s="720" t="s">
        <v>3854</v>
      </c>
      <c r="G40" s="199" t="s">
        <v>158</v>
      </c>
      <c r="H40" s="199" t="s">
        <v>175</v>
      </c>
      <c r="I40" s="390" t="s">
        <v>3855</v>
      </c>
      <c r="J40" s="716">
        <v>24640</v>
      </c>
      <c r="K40" s="716">
        <v>24640</v>
      </c>
      <c r="L40" s="199" t="s">
        <v>177</v>
      </c>
      <c r="M40" s="720" t="s">
        <v>162</v>
      </c>
      <c r="N40" s="716">
        <f>J40/K40*100</f>
        <v>100</v>
      </c>
      <c r="O40" s="716">
        <v>0</v>
      </c>
      <c r="P40" s="199" t="s">
        <v>3776</v>
      </c>
      <c r="Q40" s="199" t="s">
        <v>3856</v>
      </c>
      <c r="R40" s="721"/>
      <c r="S40" s="695"/>
      <c r="T40" s="695"/>
      <c r="U40" s="695"/>
      <c r="V40" s="695"/>
      <c r="W40" s="695"/>
      <c r="X40" s="695"/>
      <c r="Y40" s="695"/>
      <c r="Z40" s="695"/>
    </row>
    <row r="41" spans="1:26" s="729" customFormat="1" ht="150" customHeight="1">
      <c r="A41" s="701">
        <v>1</v>
      </c>
      <c r="B41" s="1074" t="s">
        <v>3857</v>
      </c>
      <c r="C41" s="926"/>
      <c r="D41" s="720" t="s">
        <v>3858</v>
      </c>
      <c r="E41" s="720" t="s">
        <v>3859</v>
      </c>
      <c r="F41" s="723" t="s">
        <v>3860</v>
      </c>
      <c r="G41" s="199" t="s">
        <v>158</v>
      </c>
      <c r="H41" s="199" t="s">
        <v>175</v>
      </c>
      <c r="I41" s="390" t="s">
        <v>3861</v>
      </c>
      <c r="J41" s="724">
        <v>650</v>
      </c>
      <c r="K41" s="724">
        <v>900</v>
      </c>
      <c r="L41" s="199" t="s">
        <v>177</v>
      </c>
      <c r="M41" s="725" t="s">
        <v>162</v>
      </c>
      <c r="N41" s="726">
        <f t="shared" ref="N41" si="2">J41/K41*100</f>
        <v>72.222222222222214</v>
      </c>
      <c r="O41" s="724">
        <v>0</v>
      </c>
      <c r="P41" s="199" t="s">
        <v>3776</v>
      </c>
      <c r="Q41" s="199" t="s">
        <v>3862</v>
      </c>
      <c r="R41" s="727"/>
      <c r="S41" s="728"/>
      <c r="T41" s="728"/>
      <c r="U41" s="728"/>
      <c r="V41" s="728"/>
      <c r="W41" s="728"/>
      <c r="X41" s="728"/>
      <c r="Y41" s="728"/>
      <c r="Z41" s="728"/>
    </row>
    <row r="42" spans="1:26" s="58" customFormat="1" ht="150" customHeight="1">
      <c r="A42" s="701">
        <v>1</v>
      </c>
      <c r="B42" s="1074" t="s">
        <v>207</v>
      </c>
      <c r="C42" s="926"/>
      <c r="D42" s="711" t="s">
        <v>3863</v>
      </c>
      <c r="E42" s="711" t="s">
        <v>3864</v>
      </c>
      <c r="F42" s="712" t="s">
        <v>3865</v>
      </c>
      <c r="G42" s="543" t="s">
        <v>158</v>
      </c>
      <c r="H42" s="543" t="s">
        <v>175</v>
      </c>
      <c r="I42" s="628" t="s">
        <v>3866</v>
      </c>
      <c r="J42" s="715">
        <v>29100</v>
      </c>
      <c r="K42" s="715">
        <v>29100</v>
      </c>
      <c r="L42" s="543" t="s">
        <v>177</v>
      </c>
      <c r="M42" s="714" t="s">
        <v>162</v>
      </c>
      <c r="N42" s="717">
        <f t="shared" si="1"/>
        <v>100</v>
      </c>
      <c r="O42" s="715">
        <v>28000</v>
      </c>
      <c r="P42" s="543" t="s">
        <v>3776</v>
      </c>
      <c r="Q42" s="543" t="s">
        <v>3867</v>
      </c>
      <c r="R42" s="730" t="s">
        <v>3868</v>
      </c>
      <c r="S42" s="66"/>
      <c r="T42" s="66"/>
      <c r="U42" s="66"/>
      <c r="V42" s="66"/>
      <c r="W42" s="66"/>
      <c r="X42" s="66"/>
      <c r="Y42" s="66"/>
      <c r="Z42" s="66"/>
    </row>
    <row r="43" spans="1:26" s="58" customFormat="1" ht="150" customHeight="1">
      <c r="A43" s="701">
        <v>1</v>
      </c>
      <c r="B43" s="1074" t="s">
        <v>214</v>
      </c>
      <c r="C43" s="926"/>
      <c r="D43" s="543" t="s">
        <v>3869</v>
      </c>
      <c r="E43" s="711" t="s">
        <v>631</v>
      </c>
      <c r="F43" s="712" t="s">
        <v>3870</v>
      </c>
      <c r="G43" s="543" t="s">
        <v>158</v>
      </c>
      <c r="H43" s="543" t="s">
        <v>175</v>
      </c>
      <c r="I43" s="628" t="s">
        <v>3871</v>
      </c>
      <c r="J43" s="715">
        <v>130</v>
      </c>
      <c r="K43" s="715">
        <v>130</v>
      </c>
      <c r="L43" s="543" t="s">
        <v>177</v>
      </c>
      <c r="M43" s="714" t="s">
        <v>162</v>
      </c>
      <c r="N43" s="731">
        <f t="shared" si="1"/>
        <v>100</v>
      </c>
      <c r="O43" s="732">
        <v>120</v>
      </c>
      <c r="P43" s="543" t="s">
        <v>3776</v>
      </c>
      <c r="Q43" s="543" t="s">
        <v>3872</v>
      </c>
      <c r="R43" s="719"/>
      <c r="S43" s="66"/>
      <c r="T43" s="66"/>
      <c r="U43" s="66"/>
      <c r="V43" s="66"/>
      <c r="W43" s="66"/>
      <c r="X43" s="66"/>
      <c r="Y43" s="66"/>
      <c r="Z43" s="66"/>
    </row>
    <row r="44" spans="1:26" s="58" customFormat="1" ht="150" customHeight="1">
      <c r="A44" s="701">
        <v>1</v>
      </c>
      <c r="B44" s="1074" t="s">
        <v>220</v>
      </c>
      <c r="C44" s="926"/>
      <c r="D44" s="543" t="s">
        <v>3873</v>
      </c>
      <c r="E44" s="711" t="s">
        <v>3874</v>
      </c>
      <c r="F44" s="712" t="s">
        <v>3875</v>
      </c>
      <c r="G44" s="543" t="s">
        <v>158</v>
      </c>
      <c r="H44" s="543" t="s">
        <v>175</v>
      </c>
      <c r="I44" s="628" t="s">
        <v>3876</v>
      </c>
      <c r="J44" s="713">
        <v>3650</v>
      </c>
      <c r="K44" s="713">
        <v>3650</v>
      </c>
      <c r="L44" s="543" t="s">
        <v>177</v>
      </c>
      <c r="M44" s="714" t="s">
        <v>162</v>
      </c>
      <c r="N44" s="713">
        <f t="shared" si="1"/>
        <v>100</v>
      </c>
      <c r="O44" s="713">
        <v>3650</v>
      </c>
      <c r="P44" s="543" t="s">
        <v>3776</v>
      </c>
      <c r="Q44" s="711" t="s">
        <v>3877</v>
      </c>
      <c r="R44" s="719"/>
      <c r="S44" s="66"/>
      <c r="T44" s="66"/>
      <c r="U44" s="66"/>
      <c r="V44" s="66"/>
      <c r="W44" s="66"/>
      <c r="X44" s="66"/>
      <c r="Y44" s="66"/>
      <c r="Z44" s="66"/>
    </row>
    <row r="45" spans="1:26" s="58" customFormat="1" ht="150" customHeight="1">
      <c r="A45" s="701">
        <v>1</v>
      </c>
      <c r="B45" s="1074" t="s">
        <v>226</v>
      </c>
      <c r="C45" s="926"/>
      <c r="D45" s="543" t="s">
        <v>3878</v>
      </c>
      <c r="E45" s="543" t="s">
        <v>3879</v>
      </c>
      <c r="F45" s="627" t="s">
        <v>3880</v>
      </c>
      <c r="G45" s="543" t="s">
        <v>158</v>
      </c>
      <c r="H45" s="543" t="s">
        <v>175</v>
      </c>
      <c r="I45" s="628" t="s">
        <v>3881</v>
      </c>
      <c r="J45" s="713">
        <v>90</v>
      </c>
      <c r="K45" s="713">
        <v>95</v>
      </c>
      <c r="L45" s="543" t="s">
        <v>177</v>
      </c>
      <c r="M45" s="714" t="s">
        <v>162</v>
      </c>
      <c r="N45" s="713">
        <f t="shared" si="1"/>
        <v>94.73684210526315</v>
      </c>
      <c r="O45" s="713">
        <v>252</v>
      </c>
      <c r="P45" s="543" t="s">
        <v>3776</v>
      </c>
      <c r="Q45" s="543" t="s">
        <v>3882</v>
      </c>
      <c r="R45" s="719"/>
      <c r="S45" s="66"/>
      <c r="T45" s="66"/>
      <c r="U45" s="66"/>
      <c r="V45" s="66"/>
      <c r="W45" s="66"/>
      <c r="X45" s="66"/>
      <c r="Y45" s="66"/>
      <c r="Z45" s="66"/>
    </row>
    <row r="46" spans="1:26" s="58" customFormat="1" ht="150" customHeight="1">
      <c r="A46" s="701">
        <v>1</v>
      </c>
      <c r="B46" s="1074" t="s">
        <v>583</v>
      </c>
      <c r="C46" s="926"/>
      <c r="D46" s="543" t="s">
        <v>3883</v>
      </c>
      <c r="E46" s="711" t="s">
        <v>3884</v>
      </c>
      <c r="F46" s="712" t="s">
        <v>3885</v>
      </c>
      <c r="G46" s="543" t="s">
        <v>158</v>
      </c>
      <c r="H46" s="543" t="s">
        <v>175</v>
      </c>
      <c r="I46" s="628" t="s">
        <v>3886</v>
      </c>
      <c r="J46" s="715">
        <v>190</v>
      </c>
      <c r="K46" s="715">
        <v>190</v>
      </c>
      <c r="L46" s="543" t="s">
        <v>177</v>
      </c>
      <c r="M46" s="714" t="s">
        <v>162</v>
      </c>
      <c r="N46" s="713">
        <f t="shared" si="1"/>
        <v>100</v>
      </c>
      <c r="O46" s="713">
        <v>120</v>
      </c>
      <c r="P46" s="543" t="s">
        <v>3776</v>
      </c>
      <c r="Q46" s="627" t="s">
        <v>3872</v>
      </c>
      <c r="R46" s="719"/>
      <c r="S46" s="66"/>
      <c r="T46" s="66"/>
      <c r="U46" s="66"/>
      <c r="V46" s="66"/>
      <c r="W46" s="66"/>
      <c r="X46" s="66"/>
      <c r="Y46" s="66"/>
      <c r="Z46" s="66"/>
    </row>
    <row r="47" spans="1:26" s="58" customFormat="1" ht="150" customHeight="1">
      <c r="A47" s="701">
        <v>1</v>
      </c>
      <c r="B47" s="1074" t="s">
        <v>233</v>
      </c>
      <c r="C47" s="926"/>
      <c r="D47" s="711" t="s">
        <v>3887</v>
      </c>
      <c r="E47" s="711" t="s">
        <v>1414</v>
      </c>
      <c r="F47" s="712" t="s">
        <v>3888</v>
      </c>
      <c r="G47" s="543" t="s">
        <v>158</v>
      </c>
      <c r="H47" s="543" t="s">
        <v>175</v>
      </c>
      <c r="I47" s="628" t="s">
        <v>3889</v>
      </c>
      <c r="J47" s="713">
        <v>12</v>
      </c>
      <c r="K47" s="713">
        <v>12</v>
      </c>
      <c r="L47" s="543" t="s">
        <v>177</v>
      </c>
      <c r="M47" s="714" t="s">
        <v>162</v>
      </c>
      <c r="N47" s="713">
        <f t="shared" si="1"/>
        <v>100</v>
      </c>
      <c r="O47" s="713">
        <v>13</v>
      </c>
      <c r="P47" s="543" t="s">
        <v>3776</v>
      </c>
      <c r="Q47" s="711" t="s">
        <v>3890</v>
      </c>
      <c r="R47" s="730" t="s">
        <v>3868</v>
      </c>
      <c r="S47" s="66"/>
      <c r="T47" s="66"/>
      <c r="U47" s="66"/>
      <c r="V47" s="66"/>
      <c r="W47" s="66"/>
      <c r="X47" s="66"/>
      <c r="Y47" s="66"/>
      <c r="Z47" s="66"/>
    </row>
    <row r="48" spans="1:26" s="58" customFormat="1" ht="150" customHeight="1">
      <c r="A48" s="701">
        <v>1</v>
      </c>
      <c r="B48" s="1074" t="s">
        <v>3891</v>
      </c>
      <c r="C48" s="926"/>
      <c r="D48" s="543" t="s">
        <v>3892</v>
      </c>
      <c r="E48" s="711" t="s">
        <v>3893</v>
      </c>
      <c r="F48" s="712" t="s">
        <v>3894</v>
      </c>
      <c r="G48" s="543" t="s">
        <v>158</v>
      </c>
      <c r="H48" s="543" t="s">
        <v>175</v>
      </c>
      <c r="I48" s="628" t="s">
        <v>3889</v>
      </c>
      <c r="J48" s="713">
        <v>35</v>
      </c>
      <c r="K48" s="713">
        <v>40</v>
      </c>
      <c r="L48" s="543" t="s">
        <v>177</v>
      </c>
      <c r="M48" s="714" t="s">
        <v>162</v>
      </c>
      <c r="N48" s="713">
        <f>(J48/K48)*100</f>
        <v>87.5</v>
      </c>
      <c r="O48" s="713">
        <v>33</v>
      </c>
      <c r="P48" s="543" t="s">
        <v>3776</v>
      </c>
      <c r="Q48" s="711" t="s">
        <v>3895</v>
      </c>
      <c r="R48" s="719"/>
      <c r="S48" s="66"/>
      <c r="T48" s="66"/>
      <c r="U48" s="66"/>
      <c r="V48" s="66"/>
      <c r="W48" s="66"/>
      <c r="X48" s="66"/>
      <c r="Y48" s="66"/>
      <c r="Z48" s="66"/>
    </row>
    <row r="49" spans="1:26" s="58" customFormat="1" ht="150" customHeight="1">
      <c r="A49" s="701">
        <v>1</v>
      </c>
      <c r="B49" s="1074" t="s">
        <v>245</v>
      </c>
      <c r="C49" s="926"/>
      <c r="D49" s="543" t="s">
        <v>3896</v>
      </c>
      <c r="E49" s="227" t="s">
        <v>3897</v>
      </c>
      <c r="F49" s="712" t="s">
        <v>3898</v>
      </c>
      <c r="G49" s="543" t="s">
        <v>158</v>
      </c>
      <c r="H49" s="543" t="s">
        <v>175</v>
      </c>
      <c r="I49" s="628" t="s">
        <v>3899</v>
      </c>
      <c r="J49" s="713">
        <v>980</v>
      </c>
      <c r="K49" s="713">
        <v>1000</v>
      </c>
      <c r="L49" s="543" t="s">
        <v>177</v>
      </c>
      <c r="M49" s="714" t="s">
        <v>162</v>
      </c>
      <c r="N49" s="713">
        <f>(J49/K49)*100</f>
        <v>98</v>
      </c>
      <c r="O49" s="713">
        <v>960</v>
      </c>
      <c r="P49" s="543" t="s">
        <v>3776</v>
      </c>
      <c r="Q49" s="711" t="s">
        <v>3900</v>
      </c>
      <c r="R49" s="719"/>
      <c r="S49" s="66"/>
      <c r="T49" s="66"/>
      <c r="U49" s="66"/>
      <c r="V49" s="66"/>
      <c r="W49" s="66"/>
      <c r="X49" s="66"/>
      <c r="Y49" s="66"/>
      <c r="Z49" s="66"/>
    </row>
    <row r="50" spans="1:26" s="58" customFormat="1" ht="150" customHeight="1">
      <c r="A50" s="701">
        <v>1</v>
      </c>
      <c r="B50" s="1074" t="s">
        <v>251</v>
      </c>
      <c r="C50" s="926"/>
      <c r="D50" s="543" t="s">
        <v>3901</v>
      </c>
      <c r="E50" s="711" t="s">
        <v>3902</v>
      </c>
      <c r="F50" s="712" t="s">
        <v>3903</v>
      </c>
      <c r="G50" s="543" t="s">
        <v>158</v>
      </c>
      <c r="H50" s="543" t="s">
        <v>175</v>
      </c>
      <c r="I50" s="628" t="s">
        <v>3904</v>
      </c>
      <c r="J50" s="713">
        <v>15</v>
      </c>
      <c r="K50" s="713">
        <v>16</v>
      </c>
      <c r="L50" s="543" t="s">
        <v>177</v>
      </c>
      <c r="M50" s="714" t="s">
        <v>162</v>
      </c>
      <c r="N50" s="713">
        <f>J50/K50*100</f>
        <v>93.75</v>
      </c>
      <c r="O50" s="713">
        <v>18</v>
      </c>
      <c r="P50" s="543" t="s">
        <v>3776</v>
      </c>
      <c r="Q50" s="711" t="s">
        <v>3905</v>
      </c>
      <c r="R50" s="719"/>
      <c r="S50" s="66"/>
      <c r="T50" s="66"/>
      <c r="U50" s="66"/>
      <c r="V50" s="66"/>
      <c r="W50" s="66"/>
      <c r="X50" s="66"/>
      <c r="Y50" s="66"/>
      <c r="Z50" s="66"/>
    </row>
    <row r="51" spans="1:26" s="58" customFormat="1" ht="150" customHeight="1">
      <c r="A51" s="701">
        <v>1</v>
      </c>
      <c r="B51" s="1074" t="s">
        <v>611</v>
      </c>
      <c r="C51" s="926"/>
      <c r="D51" s="543" t="s">
        <v>3906</v>
      </c>
      <c r="E51" s="711" t="s">
        <v>3907</v>
      </c>
      <c r="F51" s="712" t="s">
        <v>3894</v>
      </c>
      <c r="G51" s="543" t="s">
        <v>158</v>
      </c>
      <c r="H51" s="543" t="s">
        <v>175</v>
      </c>
      <c r="I51" s="628" t="s">
        <v>3889</v>
      </c>
      <c r="J51" s="713">
        <v>65</v>
      </c>
      <c r="K51" s="713">
        <v>70</v>
      </c>
      <c r="L51" s="543" t="s">
        <v>177</v>
      </c>
      <c r="M51" s="714" t="s">
        <v>162</v>
      </c>
      <c r="N51" s="713">
        <f>J51/K51*100</f>
        <v>92.857142857142861</v>
      </c>
      <c r="O51" s="713">
        <v>60</v>
      </c>
      <c r="P51" s="543" t="s">
        <v>3776</v>
      </c>
      <c r="Q51" s="711" t="s">
        <v>3905</v>
      </c>
      <c r="R51" s="719"/>
      <c r="S51" s="66"/>
      <c r="T51" s="66"/>
      <c r="U51" s="66"/>
      <c r="V51" s="66"/>
      <c r="W51" s="66"/>
      <c r="X51" s="66"/>
      <c r="Y51" s="66"/>
      <c r="Z51" s="66"/>
    </row>
    <row r="52" spans="1:26" s="58" customFormat="1" ht="150" customHeight="1">
      <c r="A52" s="701">
        <v>1</v>
      </c>
      <c r="B52" s="1074" t="s">
        <v>1474</v>
      </c>
      <c r="C52" s="926"/>
      <c r="D52" s="543" t="s">
        <v>3908</v>
      </c>
      <c r="E52" s="711" t="s">
        <v>3909</v>
      </c>
      <c r="F52" s="712" t="s">
        <v>3910</v>
      </c>
      <c r="G52" s="543" t="s">
        <v>158</v>
      </c>
      <c r="H52" s="543" t="s">
        <v>175</v>
      </c>
      <c r="I52" s="628" t="s">
        <v>3889</v>
      </c>
      <c r="J52" s="713">
        <v>245</v>
      </c>
      <c r="K52" s="713">
        <v>250</v>
      </c>
      <c r="L52" s="543" t="s">
        <v>177</v>
      </c>
      <c r="M52" s="714" t="s">
        <v>162</v>
      </c>
      <c r="N52" s="713">
        <f>J52/K52*100</f>
        <v>98</v>
      </c>
      <c r="O52" s="713">
        <v>240</v>
      </c>
      <c r="P52" s="543" t="s">
        <v>3776</v>
      </c>
      <c r="Q52" s="711" t="s">
        <v>3895</v>
      </c>
      <c r="R52" s="719"/>
      <c r="S52" s="66"/>
      <c r="T52" s="66"/>
      <c r="U52" s="66"/>
      <c r="V52" s="66"/>
      <c r="W52" s="66"/>
      <c r="X52" s="66"/>
      <c r="Y52" s="66"/>
      <c r="Z52" s="66"/>
    </row>
    <row r="53" spans="1:26" s="58" customFormat="1" ht="150" customHeight="1">
      <c r="A53" s="701">
        <v>1</v>
      </c>
      <c r="B53" s="1074" t="s">
        <v>1925</v>
      </c>
      <c r="C53" s="926"/>
      <c r="D53" s="543" t="s">
        <v>3911</v>
      </c>
      <c r="E53" s="711" t="s">
        <v>3912</v>
      </c>
      <c r="F53" s="712" t="s">
        <v>3913</v>
      </c>
      <c r="G53" s="543" t="s">
        <v>158</v>
      </c>
      <c r="H53" s="543" t="s">
        <v>175</v>
      </c>
      <c r="I53" s="628" t="s">
        <v>3914</v>
      </c>
      <c r="J53" s="715">
        <v>120</v>
      </c>
      <c r="K53" s="715">
        <v>120</v>
      </c>
      <c r="L53" s="543" t="s">
        <v>177</v>
      </c>
      <c r="M53" s="714" t="s">
        <v>162</v>
      </c>
      <c r="N53" s="715">
        <f t="shared" ref="N53" si="3">J53/K53*100</f>
        <v>100</v>
      </c>
      <c r="O53" s="715">
        <v>120</v>
      </c>
      <c r="P53" s="543" t="s">
        <v>3776</v>
      </c>
      <c r="Q53" s="711" t="s">
        <v>3895</v>
      </c>
      <c r="R53" s="719"/>
      <c r="S53" s="66"/>
      <c r="T53" s="66"/>
      <c r="U53" s="66"/>
      <c r="V53" s="66"/>
      <c r="W53" s="66"/>
      <c r="X53" s="66"/>
      <c r="Y53" s="66"/>
      <c r="Z53" s="66"/>
    </row>
    <row r="54" spans="1:26" s="58" customFormat="1" ht="150" customHeight="1">
      <c r="A54" s="701">
        <v>1</v>
      </c>
      <c r="B54" s="1074" t="s">
        <v>3677</v>
      </c>
      <c r="C54" s="926"/>
      <c r="D54" s="543" t="s">
        <v>3915</v>
      </c>
      <c r="E54" s="711" t="s">
        <v>3916</v>
      </c>
      <c r="F54" s="712" t="s">
        <v>3894</v>
      </c>
      <c r="G54" s="543" t="s">
        <v>158</v>
      </c>
      <c r="H54" s="543" t="s">
        <v>175</v>
      </c>
      <c r="I54" s="628" t="s">
        <v>3889</v>
      </c>
      <c r="J54" s="713">
        <v>222</v>
      </c>
      <c r="K54" s="713">
        <v>230</v>
      </c>
      <c r="L54" s="543" t="s">
        <v>177</v>
      </c>
      <c r="M54" s="714" t="s">
        <v>162</v>
      </c>
      <c r="N54" s="713">
        <f>J54/K54*100</f>
        <v>96.521739130434781</v>
      </c>
      <c r="O54" s="713">
        <v>218</v>
      </c>
      <c r="P54" s="543" t="s">
        <v>3776</v>
      </c>
      <c r="Q54" s="711" t="s">
        <v>3895</v>
      </c>
      <c r="R54" s="733"/>
      <c r="S54" s="66"/>
      <c r="T54" s="66"/>
      <c r="U54" s="66"/>
      <c r="V54" s="66"/>
      <c r="W54" s="66"/>
      <c r="X54" s="66"/>
      <c r="Y54" s="66"/>
      <c r="Z54" s="66"/>
    </row>
    <row r="55" spans="1:26" s="729" customFormat="1" ht="150" customHeight="1">
      <c r="A55" s="701">
        <v>1</v>
      </c>
      <c r="B55" s="1074" t="s">
        <v>3683</v>
      </c>
      <c r="C55" s="926"/>
      <c r="D55" s="199" t="s">
        <v>3917</v>
      </c>
      <c r="E55" s="720" t="s">
        <v>3918</v>
      </c>
      <c r="F55" s="723" t="s">
        <v>3919</v>
      </c>
      <c r="G55" s="199" t="s">
        <v>158</v>
      </c>
      <c r="H55" s="199" t="s">
        <v>175</v>
      </c>
      <c r="I55" s="390" t="s">
        <v>3920</v>
      </c>
      <c r="J55" s="715">
        <v>400</v>
      </c>
      <c r="K55" s="715">
        <v>400</v>
      </c>
      <c r="L55" s="199" t="s">
        <v>177</v>
      </c>
      <c r="M55" s="725" t="s">
        <v>162</v>
      </c>
      <c r="N55" s="715">
        <f t="shared" ref="N55:N58" si="4">J55/K55*100</f>
        <v>100</v>
      </c>
      <c r="O55" s="715">
        <v>0</v>
      </c>
      <c r="P55" s="199" t="s">
        <v>3776</v>
      </c>
      <c r="Q55" s="720" t="s">
        <v>3921</v>
      </c>
      <c r="R55" s="734"/>
      <c r="S55" s="728"/>
      <c r="T55" s="728"/>
      <c r="U55" s="728"/>
      <c r="V55" s="728"/>
      <c r="W55" s="728"/>
      <c r="X55" s="728"/>
      <c r="Y55" s="728"/>
      <c r="Z55" s="728"/>
    </row>
    <row r="56" spans="1:26" s="58" customFormat="1" ht="150" customHeight="1">
      <c r="A56" s="701">
        <v>1</v>
      </c>
      <c r="B56" s="1074" t="s">
        <v>618</v>
      </c>
      <c r="C56" s="1082"/>
      <c r="D56" s="711" t="s">
        <v>3922</v>
      </c>
      <c r="E56" s="711" t="s">
        <v>3923</v>
      </c>
      <c r="F56" s="712" t="s">
        <v>3924</v>
      </c>
      <c r="G56" s="543" t="s">
        <v>158</v>
      </c>
      <c r="H56" s="543" t="s">
        <v>175</v>
      </c>
      <c r="I56" s="628" t="s">
        <v>3925</v>
      </c>
      <c r="J56" s="715">
        <v>251</v>
      </c>
      <c r="K56" s="715">
        <v>251</v>
      </c>
      <c r="L56" s="543" t="s">
        <v>177</v>
      </c>
      <c r="M56" s="714" t="s">
        <v>162</v>
      </c>
      <c r="N56" s="715">
        <f t="shared" si="4"/>
        <v>100</v>
      </c>
      <c r="O56" s="715">
        <v>251</v>
      </c>
      <c r="P56" s="543" t="s">
        <v>3776</v>
      </c>
      <c r="Q56" s="543" t="s">
        <v>3926</v>
      </c>
      <c r="R56" s="66"/>
      <c r="S56" s="66"/>
      <c r="T56" s="66"/>
      <c r="U56" s="66"/>
      <c r="V56" s="66"/>
      <c r="W56" s="66"/>
      <c r="X56" s="66"/>
      <c r="Y56" s="66"/>
      <c r="Z56" s="66"/>
    </row>
    <row r="57" spans="1:26" s="58" customFormat="1" ht="150" customHeight="1">
      <c r="A57" s="701">
        <v>1</v>
      </c>
      <c r="B57" s="1074" t="s">
        <v>261</v>
      </c>
      <c r="C57" s="990"/>
      <c r="D57" s="711" t="s">
        <v>3927</v>
      </c>
      <c r="E57" s="711" t="s">
        <v>3928</v>
      </c>
      <c r="F57" s="712" t="s">
        <v>3929</v>
      </c>
      <c r="G57" s="543" t="s">
        <v>158</v>
      </c>
      <c r="H57" s="543" t="s">
        <v>175</v>
      </c>
      <c r="I57" s="543" t="s">
        <v>3925</v>
      </c>
      <c r="J57" s="716">
        <v>251</v>
      </c>
      <c r="K57" s="716">
        <v>251</v>
      </c>
      <c r="L57" s="543" t="s">
        <v>177</v>
      </c>
      <c r="M57" s="711" t="s">
        <v>162</v>
      </c>
      <c r="N57" s="715">
        <f t="shared" si="4"/>
        <v>100</v>
      </c>
      <c r="O57" s="716">
        <v>251</v>
      </c>
      <c r="P57" s="543" t="s">
        <v>3776</v>
      </c>
      <c r="Q57" s="543" t="s">
        <v>3926</v>
      </c>
      <c r="R57" s="66"/>
      <c r="S57" s="66"/>
      <c r="T57" s="66"/>
      <c r="U57" s="66"/>
      <c r="V57" s="66"/>
      <c r="W57" s="66"/>
      <c r="X57" s="66"/>
      <c r="Y57" s="66"/>
      <c r="Z57" s="66"/>
    </row>
    <row r="58" spans="1:26" s="736" customFormat="1" ht="150" customHeight="1">
      <c r="A58" s="701">
        <v>1</v>
      </c>
      <c r="B58" s="1083" t="s">
        <v>267</v>
      </c>
      <c r="C58" s="1084"/>
      <c r="D58" s="711" t="s">
        <v>3930</v>
      </c>
      <c r="E58" s="711" t="s">
        <v>3931</v>
      </c>
      <c r="F58" s="712" t="s">
        <v>3932</v>
      </c>
      <c r="G58" s="543" t="s">
        <v>158</v>
      </c>
      <c r="H58" s="543" t="s">
        <v>175</v>
      </c>
      <c r="I58" s="543" t="s">
        <v>4485</v>
      </c>
      <c r="J58" s="716">
        <v>59</v>
      </c>
      <c r="K58" s="716">
        <v>62</v>
      </c>
      <c r="L58" s="543" t="s">
        <v>177</v>
      </c>
      <c r="M58" s="711" t="s">
        <v>162</v>
      </c>
      <c r="N58" s="715">
        <f t="shared" si="4"/>
        <v>95.161290322580655</v>
      </c>
      <c r="O58" s="716">
        <v>62</v>
      </c>
      <c r="P58" s="543" t="s">
        <v>3776</v>
      </c>
      <c r="Q58" s="543" t="s">
        <v>3933</v>
      </c>
      <c r="R58" s="735"/>
      <c r="S58" s="735"/>
      <c r="T58" s="735"/>
      <c r="U58" s="735"/>
      <c r="V58" s="735"/>
      <c r="W58" s="735"/>
      <c r="X58" s="735"/>
      <c r="Y58" s="735"/>
      <c r="Z58" s="735"/>
    </row>
    <row r="59" spans="1:26" ht="0" hidden="1" customHeight="1">
      <c r="A59" s="701">
        <v>1</v>
      </c>
    </row>
    <row r="60" spans="1:26" ht="15.75" customHeight="1">
      <c r="A60" s="683"/>
      <c r="B60" s="683"/>
      <c r="C60" s="684"/>
      <c r="D60" s="683"/>
      <c r="E60" s="683"/>
      <c r="F60" s="683"/>
      <c r="G60" s="683"/>
      <c r="H60" s="683"/>
      <c r="I60" s="683"/>
      <c r="J60" s="685"/>
      <c r="K60" s="685"/>
      <c r="L60" s="683"/>
      <c r="M60" s="683"/>
      <c r="N60" s="685"/>
      <c r="O60" s="685"/>
      <c r="P60" s="683"/>
      <c r="Q60" s="683"/>
      <c r="R60" s="683"/>
      <c r="S60" s="126"/>
      <c r="T60" s="126"/>
      <c r="U60" s="126"/>
      <c r="V60" s="126"/>
      <c r="W60" s="126"/>
      <c r="X60" s="126"/>
      <c r="Y60" s="126"/>
      <c r="Z60" s="126"/>
    </row>
    <row r="61" spans="1:26" ht="19.5" customHeight="1">
      <c r="A61" s="683"/>
      <c r="B61" s="702" t="s">
        <v>396</v>
      </c>
      <c r="C61" s="839" t="s">
        <v>4251</v>
      </c>
      <c r="D61" s="840"/>
      <c r="E61" s="840"/>
      <c r="F61" s="840"/>
      <c r="G61" s="840"/>
      <c r="H61" s="841"/>
      <c r="I61" s="703"/>
      <c r="J61" s="704"/>
      <c r="K61" s="704"/>
      <c r="L61" s="703"/>
      <c r="M61" s="703"/>
      <c r="N61" s="705"/>
      <c r="O61" s="705"/>
      <c r="P61" s="703"/>
      <c r="Q61" s="703"/>
      <c r="R61" s="703"/>
      <c r="S61" s="703"/>
      <c r="T61" s="683"/>
      <c r="U61" s="683"/>
      <c r="V61" s="683"/>
      <c r="W61" s="683"/>
      <c r="X61" s="683"/>
      <c r="Y61" s="683"/>
      <c r="Z61" s="683"/>
    </row>
    <row r="62" spans="1:26" ht="19.5" customHeight="1">
      <c r="A62" s="692"/>
      <c r="B62" s="702" t="s">
        <v>398</v>
      </c>
      <c r="C62" s="1067" t="s">
        <v>399</v>
      </c>
      <c r="D62" s="1085"/>
      <c r="E62" s="1085"/>
      <c r="F62" s="1085"/>
      <c r="G62" s="1085"/>
      <c r="H62" s="1086"/>
      <c r="I62" s="703"/>
      <c r="J62" s="704"/>
      <c r="K62" s="704"/>
      <c r="L62" s="703"/>
      <c r="M62" s="703"/>
      <c r="N62" s="705"/>
      <c r="O62" s="705"/>
      <c r="P62" s="703"/>
      <c r="Q62" s="703"/>
      <c r="R62" s="703"/>
      <c r="S62" s="703"/>
      <c r="T62" s="683"/>
      <c r="U62" s="683"/>
      <c r="V62" s="683"/>
      <c r="W62" s="683"/>
      <c r="X62" s="683"/>
      <c r="Y62" s="683"/>
      <c r="Z62" s="683"/>
    </row>
    <row r="63" spans="1:26" ht="19.5" customHeight="1">
      <c r="A63" s="683"/>
      <c r="B63" s="702" t="s">
        <v>668</v>
      </c>
      <c r="C63" s="1067" t="s">
        <v>724</v>
      </c>
      <c r="D63" s="1085"/>
      <c r="E63" s="1085"/>
      <c r="F63" s="1085"/>
      <c r="G63" s="1085"/>
      <c r="H63" s="1086"/>
      <c r="I63" s="703"/>
      <c r="J63" s="704"/>
      <c r="K63" s="704"/>
      <c r="L63" s="703"/>
      <c r="M63" s="703"/>
      <c r="N63" s="705"/>
      <c r="O63" s="705"/>
      <c r="P63" s="703"/>
      <c r="Q63" s="703"/>
      <c r="R63" s="703"/>
      <c r="S63" s="703"/>
      <c r="T63" s="683"/>
      <c r="U63" s="683"/>
      <c r="V63" s="683"/>
      <c r="W63" s="683"/>
      <c r="X63" s="683"/>
      <c r="Y63" s="683"/>
      <c r="Z63" s="683"/>
    </row>
    <row r="64" spans="1:26" ht="19.5" customHeight="1">
      <c r="A64" s="683"/>
      <c r="B64" s="702" t="s">
        <v>402</v>
      </c>
      <c r="C64" s="1067" t="s">
        <v>403</v>
      </c>
      <c r="D64" s="1085"/>
      <c r="E64" s="1085"/>
      <c r="F64" s="1085"/>
      <c r="G64" s="1085"/>
      <c r="H64" s="1086"/>
      <c r="I64" s="703"/>
      <c r="J64" s="704"/>
      <c r="K64" s="704"/>
      <c r="L64" s="703"/>
      <c r="M64" s="703"/>
      <c r="N64" s="705"/>
      <c r="O64" s="705"/>
      <c r="P64" s="703"/>
      <c r="Q64" s="703"/>
      <c r="R64" s="703"/>
      <c r="S64" s="703"/>
      <c r="T64" s="683"/>
      <c r="U64" s="683"/>
      <c r="V64" s="683"/>
      <c r="W64" s="683"/>
      <c r="X64" s="683"/>
      <c r="Y64" s="683"/>
      <c r="Z64" s="683"/>
    </row>
    <row r="65" spans="1:26" ht="19.5" customHeight="1">
      <c r="A65" s="683"/>
      <c r="B65" s="702" t="s">
        <v>404</v>
      </c>
      <c r="C65" s="1067" t="s">
        <v>405</v>
      </c>
      <c r="D65" s="1085"/>
      <c r="E65" s="1085"/>
      <c r="F65" s="1085"/>
      <c r="G65" s="1085"/>
      <c r="H65" s="1086"/>
      <c r="I65" s="703"/>
      <c r="J65" s="704"/>
      <c r="K65" s="704"/>
      <c r="L65" s="703"/>
      <c r="M65" s="703"/>
      <c r="N65" s="705"/>
      <c r="O65" s="705"/>
      <c r="P65" s="703"/>
      <c r="Q65" s="703"/>
      <c r="R65" s="703"/>
      <c r="S65" s="703"/>
      <c r="T65" s="683"/>
      <c r="U65" s="683"/>
      <c r="V65" s="683"/>
      <c r="W65" s="683"/>
      <c r="X65" s="683"/>
      <c r="Y65" s="683"/>
      <c r="Z65" s="683"/>
    </row>
    <row r="66" spans="1:26" ht="19.5" customHeight="1">
      <c r="A66" s="683"/>
      <c r="B66" s="702" t="s">
        <v>406</v>
      </c>
      <c r="C66" s="1065" t="s">
        <v>3934</v>
      </c>
      <c r="D66" s="1066"/>
      <c r="E66" s="1066"/>
      <c r="F66" s="1066"/>
      <c r="G66" s="1066"/>
      <c r="H66" s="926"/>
      <c r="I66" s="703"/>
      <c r="J66" s="704"/>
      <c r="K66" s="704"/>
      <c r="L66" s="703"/>
      <c r="M66" s="703"/>
      <c r="N66" s="705"/>
      <c r="O66" s="705"/>
      <c r="P66" s="703"/>
      <c r="Q66" s="703"/>
      <c r="R66" s="703"/>
      <c r="S66" s="703"/>
      <c r="T66" s="683"/>
      <c r="U66" s="683"/>
      <c r="V66" s="683"/>
      <c r="W66" s="683"/>
      <c r="X66" s="683"/>
      <c r="Y66" s="683"/>
      <c r="Z66" s="683"/>
    </row>
    <row r="67" spans="1:26" ht="19.5" customHeight="1">
      <c r="A67" s="683"/>
      <c r="B67" s="702" t="s">
        <v>408</v>
      </c>
      <c r="C67" s="1069" t="s">
        <v>3765</v>
      </c>
      <c r="D67" s="1066"/>
      <c r="E67" s="1066"/>
      <c r="F67" s="1066"/>
      <c r="G67" s="1066"/>
      <c r="H67" s="926"/>
      <c r="I67" s="703"/>
      <c r="J67" s="704"/>
      <c r="K67" s="704"/>
      <c r="L67" s="703"/>
      <c r="M67" s="703"/>
      <c r="N67" s="705"/>
      <c r="O67" s="705"/>
      <c r="P67" s="703"/>
      <c r="Q67" s="703"/>
      <c r="R67" s="703"/>
      <c r="S67" s="703"/>
      <c r="T67" s="683"/>
      <c r="U67" s="683"/>
      <c r="V67" s="683"/>
      <c r="W67" s="683"/>
      <c r="X67" s="683"/>
      <c r="Y67" s="683"/>
      <c r="Z67" s="683"/>
    </row>
    <row r="68" spans="1:26" ht="19.5" customHeight="1">
      <c r="A68" s="683"/>
      <c r="B68" s="706"/>
      <c r="C68" s="706"/>
      <c r="D68" s="703"/>
      <c r="E68" s="703"/>
      <c r="F68" s="703"/>
      <c r="G68" s="703"/>
      <c r="H68" s="703"/>
      <c r="I68" s="703"/>
      <c r="J68" s="704"/>
      <c r="K68" s="704"/>
      <c r="L68" s="703"/>
      <c r="M68" s="703"/>
      <c r="N68" s="705"/>
      <c r="O68" s="705"/>
      <c r="P68" s="703"/>
      <c r="Q68" s="703"/>
      <c r="R68" s="703"/>
      <c r="S68" s="703"/>
      <c r="T68" s="683"/>
      <c r="U68" s="683"/>
      <c r="V68" s="683"/>
      <c r="W68" s="683"/>
      <c r="X68" s="683"/>
      <c r="Y68" s="683"/>
      <c r="Z68" s="683"/>
    </row>
    <row r="69" spans="1:26" ht="19.5" customHeight="1">
      <c r="A69" s="683"/>
      <c r="B69" s="1065" t="s">
        <v>410</v>
      </c>
      <c r="C69" s="1066"/>
      <c r="D69" s="1066"/>
      <c r="E69" s="1066"/>
      <c r="F69" s="1066"/>
      <c r="G69" s="1066"/>
      <c r="H69" s="926"/>
      <c r="I69" s="683"/>
      <c r="J69" s="685"/>
      <c r="K69" s="685"/>
      <c r="L69" s="683"/>
      <c r="M69" s="683"/>
      <c r="N69" s="685"/>
      <c r="O69" s="698"/>
      <c r="P69" s="683"/>
      <c r="Q69" s="683"/>
      <c r="R69" s="683"/>
      <c r="S69" s="683"/>
      <c r="T69" s="683"/>
      <c r="U69" s="683"/>
      <c r="V69" s="683"/>
      <c r="W69" s="683"/>
      <c r="X69" s="683"/>
      <c r="Y69" s="683"/>
      <c r="Z69" s="683"/>
    </row>
    <row r="70" spans="1:26" ht="15.75" customHeight="1">
      <c r="A70" s="683"/>
      <c r="B70" s="683"/>
      <c r="C70" s="684"/>
      <c r="D70" s="683"/>
      <c r="E70" s="683"/>
      <c r="F70" s="683"/>
      <c r="G70" s="683"/>
      <c r="H70" s="683"/>
      <c r="I70" s="683"/>
      <c r="J70" s="685"/>
      <c r="K70" s="685"/>
      <c r="L70" s="683"/>
      <c r="M70" s="683"/>
      <c r="N70" s="685"/>
      <c r="O70" s="685"/>
      <c r="P70" s="683"/>
      <c r="Q70" s="683"/>
      <c r="R70" s="126"/>
      <c r="S70" s="126"/>
      <c r="T70" s="126"/>
      <c r="U70" s="126"/>
      <c r="V70" s="126"/>
      <c r="W70" s="126"/>
      <c r="X70" s="126"/>
      <c r="Y70" s="126"/>
      <c r="Z70" s="126"/>
    </row>
    <row r="71" spans="1:26" ht="15" hidden="1" customHeight="1">
      <c r="A71" s="683"/>
      <c r="B71" s="126"/>
      <c r="C71" s="737"/>
      <c r="D71" s="126"/>
      <c r="E71" s="126"/>
      <c r="F71" s="126"/>
      <c r="G71" s="126"/>
      <c r="H71" s="126"/>
      <c r="I71" s="683"/>
      <c r="J71" s="685"/>
      <c r="K71" s="685"/>
      <c r="L71" s="683"/>
      <c r="M71" s="683"/>
      <c r="N71" s="685"/>
      <c r="O71" s="685"/>
      <c r="P71" s="683"/>
      <c r="Q71" s="683"/>
      <c r="R71" s="126"/>
      <c r="S71" s="126"/>
      <c r="T71" s="126"/>
      <c r="U71" s="126"/>
      <c r="V71" s="126"/>
      <c r="W71" s="126"/>
      <c r="X71" s="126"/>
      <c r="Y71" s="126"/>
      <c r="Z71" s="126"/>
    </row>
    <row r="72" spans="1:26" ht="15" hidden="1" customHeight="1">
      <c r="A72" s="683"/>
      <c r="B72" s="126"/>
      <c r="C72" s="737"/>
      <c r="D72" s="126"/>
      <c r="E72" s="126"/>
      <c r="F72" s="126"/>
      <c r="G72" s="126"/>
      <c r="H72" s="126"/>
      <c r="I72" s="683"/>
      <c r="J72" s="685"/>
      <c r="K72" s="685"/>
      <c r="L72" s="683"/>
      <c r="M72" s="683"/>
      <c r="N72" s="685"/>
      <c r="O72" s="685"/>
      <c r="P72" s="683"/>
      <c r="Q72" s="683"/>
      <c r="R72" s="126"/>
      <c r="S72" s="126"/>
      <c r="T72" s="126"/>
      <c r="U72" s="126"/>
      <c r="V72" s="126"/>
      <c r="W72" s="126"/>
      <c r="X72" s="126"/>
      <c r="Y72" s="126"/>
      <c r="Z72" s="126"/>
    </row>
    <row r="73" spans="1:26" ht="15.75" hidden="1" customHeight="1">
      <c r="A73" s="683"/>
      <c r="B73" s="126"/>
      <c r="C73" s="737"/>
      <c r="D73" s="126"/>
      <c r="E73" s="126"/>
      <c r="F73" s="126"/>
      <c r="G73" s="126"/>
      <c r="H73" s="126"/>
      <c r="I73" s="683"/>
      <c r="J73" s="685"/>
      <c r="K73" s="685"/>
      <c r="L73" s="683"/>
      <c r="M73" s="683"/>
      <c r="N73" s="685"/>
      <c r="O73" s="685"/>
      <c r="P73" s="683"/>
      <c r="Q73" s="683"/>
      <c r="R73" s="126"/>
      <c r="S73" s="126"/>
      <c r="T73" s="126"/>
      <c r="U73" s="126"/>
      <c r="V73" s="126"/>
      <c r="W73" s="126"/>
      <c r="X73" s="126"/>
      <c r="Y73" s="126"/>
      <c r="Z73" s="126"/>
    </row>
    <row r="74" spans="1:26" ht="15.75" hidden="1" customHeight="1">
      <c r="A74" s="683"/>
      <c r="B74" s="126"/>
      <c r="C74" s="737"/>
      <c r="D74" s="126"/>
      <c r="E74" s="126"/>
      <c r="F74" s="126"/>
      <c r="G74" s="126"/>
      <c r="H74" s="126"/>
      <c r="I74" s="683"/>
      <c r="J74" s="685"/>
      <c r="K74" s="685"/>
      <c r="L74" s="683"/>
      <c r="M74" s="683"/>
      <c r="N74" s="685"/>
      <c r="O74" s="685"/>
      <c r="P74" s="683"/>
      <c r="Q74" s="683"/>
      <c r="R74" s="126"/>
      <c r="S74" s="126"/>
      <c r="T74" s="126"/>
      <c r="U74" s="126"/>
      <c r="V74" s="126"/>
      <c r="W74" s="126"/>
      <c r="X74" s="126"/>
      <c r="Y74" s="126"/>
      <c r="Z74" s="126"/>
    </row>
    <row r="75" spans="1:26" ht="15.75" hidden="1" customHeight="1">
      <c r="A75" s="683"/>
      <c r="B75" s="126"/>
      <c r="C75" s="737"/>
      <c r="D75" s="126"/>
      <c r="E75" s="126"/>
      <c r="F75" s="126"/>
      <c r="G75" s="126"/>
      <c r="H75" s="126"/>
      <c r="I75" s="683"/>
      <c r="J75" s="685"/>
      <c r="K75" s="685"/>
      <c r="L75" s="683"/>
      <c r="M75" s="683"/>
      <c r="N75" s="685"/>
      <c r="O75" s="685"/>
      <c r="P75" s="683"/>
      <c r="Q75" s="683"/>
      <c r="R75" s="126"/>
      <c r="S75" s="126"/>
      <c r="T75" s="126"/>
      <c r="U75" s="126"/>
      <c r="V75" s="126"/>
      <c r="W75" s="126"/>
      <c r="X75" s="126"/>
      <c r="Y75" s="126"/>
      <c r="Z75" s="126"/>
    </row>
    <row r="76" spans="1:26" ht="15.75" hidden="1" customHeight="1">
      <c r="A76" s="683"/>
      <c r="B76" s="126"/>
      <c r="C76" s="737"/>
      <c r="D76" s="126"/>
      <c r="E76" s="126"/>
      <c r="F76" s="126"/>
      <c r="G76" s="126"/>
      <c r="H76" s="126"/>
      <c r="I76" s="683"/>
      <c r="J76" s="685"/>
      <c r="K76" s="685"/>
      <c r="L76" s="683"/>
      <c r="M76" s="683"/>
      <c r="N76" s="685"/>
      <c r="O76" s="685"/>
      <c r="P76" s="683"/>
      <c r="Q76" s="683"/>
      <c r="R76" s="126"/>
      <c r="S76" s="126"/>
      <c r="T76" s="126"/>
      <c r="U76" s="126"/>
      <c r="V76" s="126"/>
      <c r="W76" s="126"/>
      <c r="X76" s="126"/>
      <c r="Y76" s="126"/>
      <c r="Z76" s="126"/>
    </row>
    <row r="77" spans="1:26" ht="15.75" hidden="1" customHeight="1">
      <c r="A77" s="683"/>
      <c r="B77" s="126"/>
      <c r="C77" s="737"/>
      <c r="D77" s="126"/>
      <c r="E77" s="126"/>
      <c r="F77" s="126"/>
      <c r="G77" s="126"/>
      <c r="H77" s="126"/>
      <c r="I77" s="683"/>
      <c r="J77" s="685"/>
      <c r="K77" s="685"/>
      <c r="L77" s="683"/>
      <c r="M77" s="683"/>
      <c r="N77" s="685"/>
      <c r="O77" s="685"/>
      <c r="P77" s="683"/>
      <c r="Q77" s="683"/>
      <c r="R77" s="126"/>
      <c r="S77" s="126"/>
      <c r="T77" s="126"/>
      <c r="U77" s="126"/>
      <c r="V77" s="126"/>
      <c r="W77" s="126"/>
      <c r="X77" s="126"/>
      <c r="Y77" s="126"/>
      <c r="Z77" s="126"/>
    </row>
    <row r="78" spans="1:26" ht="15.75" hidden="1" customHeight="1">
      <c r="A78" s="683"/>
      <c r="B78" s="126"/>
      <c r="C78" s="737"/>
      <c r="D78" s="126"/>
      <c r="E78" s="126"/>
      <c r="F78" s="126"/>
      <c r="G78" s="126"/>
      <c r="H78" s="126"/>
      <c r="I78" s="683"/>
      <c r="J78" s="685"/>
      <c r="K78" s="685"/>
      <c r="L78" s="683"/>
      <c r="M78" s="683"/>
      <c r="N78" s="685"/>
      <c r="O78" s="685"/>
      <c r="P78" s="683"/>
      <c r="Q78" s="683"/>
      <c r="R78" s="126"/>
      <c r="S78" s="126"/>
      <c r="T78" s="126"/>
      <c r="U78" s="126"/>
      <c r="V78" s="126"/>
      <c r="W78" s="126"/>
      <c r="X78" s="126"/>
      <c r="Y78" s="126"/>
      <c r="Z78" s="126"/>
    </row>
    <row r="79" spans="1:26" ht="15.75" hidden="1" customHeight="1">
      <c r="A79" s="683"/>
      <c r="B79" s="126"/>
      <c r="C79" s="737"/>
      <c r="D79" s="126"/>
      <c r="E79" s="126"/>
      <c r="F79" s="126"/>
      <c r="G79" s="126"/>
      <c r="H79" s="126"/>
      <c r="I79" s="683"/>
      <c r="J79" s="685"/>
      <c r="K79" s="685"/>
      <c r="L79" s="683"/>
      <c r="M79" s="683"/>
      <c r="N79" s="685"/>
      <c r="O79" s="685"/>
      <c r="P79" s="683"/>
      <c r="Q79" s="683"/>
      <c r="R79" s="126"/>
      <c r="S79" s="126"/>
      <c r="T79" s="126"/>
      <c r="U79" s="126"/>
      <c r="V79" s="126"/>
      <c r="W79" s="126"/>
      <c r="X79" s="126"/>
      <c r="Y79" s="126"/>
      <c r="Z79" s="126"/>
    </row>
    <row r="80" spans="1:26" ht="15.75" hidden="1" customHeight="1">
      <c r="A80" s="683"/>
      <c r="B80" s="126"/>
      <c r="C80" s="737"/>
      <c r="D80" s="126"/>
      <c r="E80" s="126"/>
      <c r="F80" s="126"/>
      <c r="G80" s="126"/>
      <c r="H80" s="126"/>
      <c r="I80" s="683"/>
      <c r="J80" s="685"/>
      <c r="K80" s="685"/>
      <c r="L80" s="683"/>
      <c r="M80" s="683"/>
      <c r="N80" s="685"/>
      <c r="O80" s="685"/>
      <c r="P80" s="683"/>
      <c r="Q80" s="683"/>
      <c r="R80" s="126"/>
      <c r="S80" s="126"/>
      <c r="T80" s="126"/>
      <c r="U80" s="126"/>
      <c r="V80" s="126"/>
      <c r="W80" s="126"/>
      <c r="X80" s="126"/>
      <c r="Y80" s="126"/>
      <c r="Z80" s="126"/>
    </row>
    <row r="81" spans="1:26" ht="15.75" hidden="1" customHeight="1">
      <c r="A81" s="683"/>
      <c r="B81" s="126"/>
      <c r="C81" s="737"/>
      <c r="D81" s="126"/>
      <c r="E81" s="126"/>
      <c r="F81" s="126"/>
      <c r="G81" s="126"/>
      <c r="H81" s="126"/>
      <c r="I81" s="683"/>
      <c r="J81" s="685"/>
      <c r="K81" s="685"/>
      <c r="L81" s="683"/>
      <c r="M81" s="683"/>
      <c r="N81" s="685"/>
      <c r="O81" s="685"/>
      <c r="P81" s="683"/>
      <c r="Q81" s="683"/>
      <c r="R81" s="126"/>
      <c r="S81" s="126"/>
      <c r="T81" s="126"/>
      <c r="U81" s="126"/>
      <c r="V81" s="126"/>
      <c r="W81" s="126"/>
      <c r="X81" s="126"/>
      <c r="Y81" s="126"/>
      <c r="Z81" s="126"/>
    </row>
    <row r="82" spans="1:26" ht="15.75" hidden="1" customHeight="1">
      <c r="A82" s="683"/>
      <c r="B82" s="126"/>
      <c r="C82" s="737"/>
      <c r="D82" s="126"/>
      <c r="E82" s="126"/>
      <c r="F82" s="126"/>
      <c r="G82" s="126"/>
      <c r="H82" s="126"/>
      <c r="I82" s="683"/>
      <c r="J82" s="685"/>
      <c r="K82" s="685"/>
      <c r="L82" s="683"/>
      <c r="M82" s="683"/>
      <c r="N82" s="685"/>
      <c r="O82" s="685"/>
      <c r="P82" s="683"/>
      <c r="Q82" s="683"/>
      <c r="R82" s="126"/>
      <c r="S82" s="126"/>
      <c r="T82" s="126"/>
      <c r="U82" s="126"/>
      <c r="V82" s="126"/>
      <c r="W82" s="126"/>
      <c r="X82" s="126"/>
      <c r="Y82" s="126"/>
      <c r="Z82" s="126"/>
    </row>
    <row r="83" spans="1:26" ht="15.75" hidden="1" customHeight="1">
      <c r="A83" s="683"/>
      <c r="B83" s="126"/>
      <c r="C83" s="737"/>
      <c r="D83" s="126"/>
      <c r="E83" s="126"/>
      <c r="F83" s="126"/>
      <c r="G83" s="126"/>
      <c r="H83" s="126"/>
      <c r="I83" s="683"/>
      <c r="J83" s="685"/>
      <c r="K83" s="685"/>
      <c r="L83" s="683"/>
      <c r="M83" s="683"/>
      <c r="N83" s="685"/>
      <c r="O83" s="685"/>
      <c r="P83" s="683"/>
      <c r="Q83" s="683"/>
      <c r="R83" s="126"/>
      <c r="S83" s="126"/>
      <c r="T83" s="126"/>
      <c r="U83" s="126"/>
      <c r="V83" s="126"/>
      <c r="W83" s="126"/>
      <c r="X83" s="126"/>
      <c r="Y83" s="126"/>
      <c r="Z83" s="126"/>
    </row>
    <row r="84" spans="1:26" ht="15.75" hidden="1" customHeight="1">
      <c r="A84" s="683"/>
      <c r="B84" s="126"/>
      <c r="C84" s="737"/>
      <c r="D84" s="126"/>
      <c r="E84" s="126"/>
      <c r="F84" s="126"/>
      <c r="G84" s="126"/>
      <c r="H84" s="126"/>
      <c r="I84" s="683"/>
      <c r="J84" s="685"/>
      <c r="K84" s="685"/>
      <c r="L84" s="683"/>
      <c r="M84" s="683"/>
      <c r="N84" s="685"/>
      <c r="O84" s="685"/>
      <c r="P84" s="683"/>
      <c r="Q84" s="683"/>
      <c r="R84" s="126"/>
      <c r="S84" s="126"/>
      <c r="T84" s="126"/>
      <c r="U84" s="126"/>
      <c r="V84" s="126"/>
      <c r="W84" s="126"/>
      <c r="X84" s="126"/>
      <c r="Y84" s="126"/>
      <c r="Z84" s="126"/>
    </row>
    <row r="85" spans="1:26" ht="15.75" hidden="1" customHeight="1">
      <c r="A85" s="683"/>
      <c r="B85" s="126"/>
      <c r="C85" s="737"/>
      <c r="D85" s="126"/>
      <c r="E85" s="126"/>
      <c r="F85" s="126"/>
      <c r="G85" s="126"/>
      <c r="H85" s="126"/>
      <c r="I85" s="683"/>
      <c r="J85" s="685"/>
      <c r="K85" s="685"/>
      <c r="L85" s="683"/>
      <c r="M85" s="683"/>
      <c r="N85" s="685"/>
      <c r="O85" s="685"/>
      <c r="P85" s="683"/>
      <c r="Q85" s="683"/>
      <c r="R85" s="126"/>
      <c r="S85" s="126"/>
      <c r="T85" s="126"/>
      <c r="U85" s="126"/>
      <c r="V85" s="126"/>
      <c r="W85" s="126"/>
      <c r="X85" s="126"/>
      <c r="Y85" s="126"/>
      <c r="Z85" s="126"/>
    </row>
    <row r="86" spans="1:26" ht="15.75" hidden="1" customHeight="1">
      <c r="A86" s="683"/>
      <c r="B86" s="126"/>
      <c r="C86" s="737"/>
      <c r="D86" s="126"/>
      <c r="E86" s="126"/>
      <c r="F86" s="126"/>
      <c r="G86" s="126"/>
      <c r="H86" s="126"/>
      <c r="I86" s="683"/>
      <c r="J86" s="685"/>
      <c r="K86" s="685"/>
      <c r="L86" s="683"/>
      <c r="M86" s="683"/>
      <c r="N86" s="685"/>
      <c r="O86" s="685"/>
      <c r="P86" s="683"/>
      <c r="Q86" s="683"/>
      <c r="R86" s="126"/>
      <c r="S86" s="126"/>
      <c r="T86" s="126"/>
      <c r="U86" s="126"/>
      <c r="V86" s="126"/>
      <c r="W86" s="126"/>
      <c r="X86" s="126"/>
      <c r="Y86" s="126"/>
      <c r="Z86" s="126"/>
    </row>
    <row r="87" spans="1:26" ht="15.75" hidden="1" customHeight="1">
      <c r="A87" s="683"/>
      <c r="B87" s="126"/>
      <c r="C87" s="737"/>
      <c r="D87" s="126"/>
      <c r="E87" s="126"/>
      <c r="F87" s="126"/>
      <c r="G87" s="126"/>
      <c r="H87" s="126"/>
      <c r="I87" s="683"/>
      <c r="J87" s="685"/>
      <c r="K87" s="685"/>
      <c r="L87" s="683"/>
      <c r="M87" s="683"/>
      <c r="N87" s="685"/>
      <c r="O87" s="685"/>
      <c r="P87" s="683"/>
      <c r="Q87" s="683"/>
      <c r="R87" s="126"/>
      <c r="S87" s="126"/>
      <c r="T87" s="126"/>
      <c r="U87" s="126"/>
      <c r="V87" s="126"/>
      <c r="W87" s="126"/>
      <c r="X87" s="126"/>
      <c r="Y87" s="126"/>
      <c r="Z87" s="126"/>
    </row>
    <row r="88" spans="1:26" ht="15.75" hidden="1" customHeight="1">
      <c r="A88" s="683"/>
      <c r="B88" s="126"/>
      <c r="C88" s="737"/>
      <c r="D88" s="126"/>
      <c r="E88" s="126"/>
      <c r="F88" s="126"/>
      <c r="G88" s="126"/>
      <c r="H88" s="126"/>
      <c r="I88" s="683"/>
      <c r="J88" s="685"/>
      <c r="K88" s="685"/>
      <c r="L88" s="683"/>
      <c r="M88" s="683"/>
      <c r="N88" s="685"/>
      <c r="O88" s="685"/>
      <c r="P88" s="683"/>
      <c r="Q88" s="683"/>
      <c r="R88" s="126"/>
      <c r="S88" s="126"/>
      <c r="T88" s="126"/>
      <c r="U88" s="126"/>
      <c r="V88" s="126"/>
      <c r="W88" s="126"/>
      <c r="X88" s="126"/>
      <c r="Y88" s="126"/>
      <c r="Z88" s="126"/>
    </row>
    <row r="89" spans="1:26" ht="15.75" hidden="1" customHeight="1">
      <c r="A89" s="683"/>
      <c r="B89" s="126"/>
      <c r="C89" s="737"/>
      <c r="D89" s="126"/>
      <c r="E89" s="126"/>
      <c r="F89" s="126"/>
      <c r="G89" s="126"/>
      <c r="H89" s="126"/>
      <c r="I89" s="683"/>
      <c r="J89" s="685"/>
      <c r="K89" s="685"/>
      <c r="L89" s="683"/>
      <c r="M89" s="683"/>
      <c r="N89" s="685"/>
      <c r="O89" s="685"/>
      <c r="P89" s="683"/>
      <c r="Q89" s="683"/>
      <c r="R89" s="126"/>
      <c r="S89" s="126"/>
      <c r="T89" s="126"/>
      <c r="U89" s="126"/>
      <c r="V89" s="126"/>
      <c r="W89" s="126"/>
      <c r="X89" s="126"/>
      <c r="Y89" s="126"/>
      <c r="Z89" s="126"/>
    </row>
    <row r="90" spans="1:26" ht="15.75" hidden="1" customHeight="1">
      <c r="A90" s="683"/>
      <c r="B90" s="126"/>
      <c r="C90" s="737"/>
      <c r="D90" s="126"/>
      <c r="E90" s="126"/>
      <c r="F90" s="126"/>
      <c r="G90" s="126"/>
      <c r="H90" s="126"/>
      <c r="I90" s="683"/>
      <c r="J90" s="685"/>
      <c r="K90" s="685"/>
      <c r="L90" s="683"/>
      <c r="M90" s="683"/>
      <c r="N90" s="685"/>
      <c r="O90" s="685"/>
      <c r="P90" s="683"/>
      <c r="Q90" s="683"/>
      <c r="R90" s="126"/>
      <c r="S90" s="126"/>
      <c r="T90" s="126"/>
      <c r="U90" s="126"/>
      <c r="V90" s="126"/>
      <c r="W90" s="126"/>
      <c r="X90" s="126"/>
      <c r="Y90" s="126"/>
      <c r="Z90" s="126"/>
    </row>
    <row r="91" spans="1:26" ht="15.75" hidden="1" customHeight="1">
      <c r="A91" s="683"/>
      <c r="B91" s="126"/>
      <c r="C91" s="737"/>
      <c r="D91" s="126"/>
      <c r="E91" s="126"/>
      <c r="F91" s="126"/>
      <c r="G91" s="126"/>
      <c r="H91" s="126"/>
      <c r="I91" s="683"/>
      <c r="J91" s="685"/>
      <c r="K91" s="685"/>
      <c r="L91" s="683"/>
      <c r="M91" s="683"/>
      <c r="N91" s="685"/>
      <c r="O91" s="685"/>
      <c r="P91" s="683"/>
      <c r="Q91" s="683"/>
      <c r="R91" s="126"/>
      <c r="S91" s="126"/>
      <c r="T91" s="126"/>
      <c r="U91" s="126"/>
      <c r="V91" s="126"/>
      <c r="W91" s="126"/>
      <c r="X91" s="126"/>
      <c r="Y91" s="126"/>
      <c r="Z91" s="126"/>
    </row>
    <row r="92" spans="1:26" ht="15.75" hidden="1" customHeight="1">
      <c r="A92" s="683"/>
      <c r="B92" s="126"/>
      <c r="C92" s="737"/>
      <c r="D92" s="126"/>
      <c r="E92" s="126"/>
      <c r="F92" s="126"/>
      <c r="G92" s="126"/>
      <c r="H92" s="126"/>
      <c r="I92" s="683"/>
      <c r="J92" s="685"/>
      <c r="K92" s="685"/>
      <c r="L92" s="683"/>
      <c r="M92" s="683"/>
      <c r="N92" s="685"/>
      <c r="O92" s="685"/>
      <c r="P92" s="683"/>
      <c r="Q92" s="683"/>
      <c r="R92" s="126"/>
      <c r="S92" s="126"/>
      <c r="T92" s="126"/>
      <c r="U92" s="126"/>
      <c r="V92" s="126"/>
      <c r="W92" s="126"/>
      <c r="X92" s="126"/>
      <c r="Y92" s="126"/>
      <c r="Z92" s="126"/>
    </row>
    <row r="93" spans="1:26" ht="15.75" hidden="1" customHeight="1">
      <c r="A93" s="683"/>
      <c r="B93" s="126"/>
      <c r="C93" s="737"/>
      <c r="D93" s="126"/>
      <c r="E93" s="126"/>
      <c r="F93" s="126"/>
      <c r="G93" s="126"/>
      <c r="H93" s="126"/>
      <c r="I93" s="683"/>
      <c r="J93" s="685"/>
      <c r="K93" s="685"/>
      <c r="L93" s="683"/>
      <c r="M93" s="683"/>
      <c r="N93" s="685"/>
      <c r="O93" s="685"/>
      <c r="P93" s="683"/>
      <c r="Q93" s="683"/>
      <c r="R93" s="126"/>
      <c r="S93" s="126"/>
      <c r="T93" s="126"/>
      <c r="U93" s="126"/>
      <c r="V93" s="126"/>
      <c r="W93" s="126"/>
      <c r="X93" s="126"/>
      <c r="Y93" s="126"/>
      <c r="Z93" s="126"/>
    </row>
    <row r="94" spans="1:26" ht="15.75" hidden="1" customHeight="1">
      <c r="A94" s="683"/>
      <c r="B94" s="126"/>
      <c r="C94" s="737"/>
      <c r="D94" s="126"/>
      <c r="E94" s="126"/>
      <c r="F94" s="126"/>
      <c r="G94" s="126"/>
      <c r="H94" s="126"/>
      <c r="I94" s="683"/>
      <c r="J94" s="685"/>
      <c r="K94" s="685"/>
      <c r="L94" s="683"/>
      <c r="M94" s="683"/>
      <c r="N94" s="685"/>
      <c r="O94" s="685"/>
      <c r="P94" s="683"/>
      <c r="Q94" s="683"/>
      <c r="R94" s="126"/>
      <c r="S94" s="126"/>
      <c r="T94" s="126"/>
      <c r="U94" s="126"/>
      <c r="V94" s="126"/>
      <c r="W94" s="126"/>
      <c r="X94" s="126"/>
      <c r="Y94" s="126"/>
      <c r="Z94" s="126"/>
    </row>
    <row r="95" spans="1:26" ht="15.75" hidden="1" customHeight="1">
      <c r="A95" s="683"/>
      <c r="B95" s="126"/>
      <c r="C95" s="737"/>
      <c r="D95" s="126"/>
      <c r="E95" s="126"/>
      <c r="F95" s="126"/>
      <c r="G95" s="126"/>
      <c r="H95" s="126"/>
      <c r="I95" s="683"/>
      <c r="J95" s="685"/>
      <c r="K95" s="685"/>
      <c r="L95" s="683"/>
      <c r="M95" s="683"/>
      <c r="N95" s="685"/>
      <c r="O95" s="685"/>
      <c r="P95" s="683"/>
      <c r="Q95" s="683"/>
      <c r="R95" s="126"/>
      <c r="S95" s="126"/>
      <c r="T95" s="126"/>
      <c r="U95" s="126"/>
      <c r="V95" s="126"/>
      <c r="W95" s="126"/>
      <c r="X95" s="126"/>
      <c r="Y95" s="126"/>
      <c r="Z95" s="126"/>
    </row>
    <row r="96" spans="1:26" ht="15.75" hidden="1" customHeight="1">
      <c r="A96" s="683"/>
      <c r="B96" s="126"/>
      <c r="C96" s="737"/>
      <c r="D96" s="126"/>
      <c r="E96" s="126"/>
      <c r="F96" s="126"/>
      <c r="G96" s="126"/>
      <c r="H96" s="126"/>
      <c r="I96" s="683"/>
      <c r="J96" s="685"/>
      <c r="K96" s="685"/>
      <c r="L96" s="683"/>
      <c r="M96" s="683"/>
      <c r="N96" s="685"/>
      <c r="O96" s="685"/>
      <c r="P96" s="683"/>
      <c r="Q96" s="683"/>
      <c r="R96" s="126"/>
      <c r="S96" s="126"/>
      <c r="T96" s="126"/>
      <c r="U96" s="126"/>
      <c r="V96" s="126"/>
      <c r="W96" s="126"/>
      <c r="X96" s="126"/>
      <c r="Y96" s="126"/>
      <c r="Z96" s="126"/>
    </row>
    <row r="97" spans="1:26" ht="15.75" hidden="1" customHeight="1">
      <c r="A97" s="683"/>
      <c r="B97" s="126"/>
      <c r="C97" s="737"/>
      <c r="D97" s="126"/>
      <c r="E97" s="126"/>
      <c r="F97" s="126"/>
      <c r="G97" s="126"/>
      <c r="H97" s="126"/>
      <c r="I97" s="683"/>
      <c r="J97" s="685"/>
      <c r="K97" s="685"/>
      <c r="L97" s="683"/>
      <c r="M97" s="683"/>
      <c r="N97" s="685"/>
      <c r="O97" s="685"/>
      <c r="P97" s="683"/>
      <c r="Q97" s="683"/>
      <c r="R97" s="126"/>
      <c r="S97" s="126"/>
      <c r="T97" s="126"/>
      <c r="U97" s="126"/>
      <c r="V97" s="126"/>
      <c r="W97" s="126"/>
      <c r="X97" s="126"/>
      <c r="Y97" s="126"/>
      <c r="Z97" s="126"/>
    </row>
    <row r="98" spans="1:26" ht="15.75" hidden="1" customHeight="1">
      <c r="A98" s="683"/>
      <c r="B98" s="126"/>
      <c r="C98" s="737"/>
      <c r="D98" s="126"/>
      <c r="E98" s="126"/>
      <c r="F98" s="126"/>
      <c r="G98" s="126"/>
      <c r="H98" s="126"/>
      <c r="I98" s="683"/>
      <c r="J98" s="685"/>
      <c r="K98" s="685"/>
      <c r="L98" s="683"/>
      <c r="M98" s="683"/>
      <c r="N98" s="685"/>
      <c r="O98" s="685"/>
      <c r="P98" s="683"/>
      <c r="Q98" s="683"/>
      <c r="R98" s="126"/>
      <c r="S98" s="126"/>
      <c r="T98" s="126"/>
      <c r="U98" s="126"/>
      <c r="V98" s="126"/>
      <c r="W98" s="126"/>
      <c r="X98" s="126"/>
      <c r="Y98" s="126"/>
      <c r="Z98" s="126"/>
    </row>
    <row r="99" spans="1:26" ht="15.75" hidden="1" customHeight="1">
      <c r="A99" s="683"/>
      <c r="B99" s="126"/>
      <c r="C99" s="737"/>
      <c r="D99" s="126"/>
      <c r="E99" s="126"/>
      <c r="F99" s="126"/>
      <c r="G99" s="126"/>
      <c r="H99" s="126"/>
      <c r="I99" s="683"/>
      <c r="J99" s="685"/>
      <c r="K99" s="685"/>
      <c r="L99" s="683"/>
      <c r="M99" s="683"/>
      <c r="N99" s="685"/>
      <c r="O99" s="685"/>
      <c r="P99" s="683"/>
      <c r="Q99" s="683"/>
      <c r="R99" s="126"/>
      <c r="S99" s="126"/>
      <c r="T99" s="126"/>
      <c r="U99" s="126"/>
      <c r="V99" s="126"/>
      <c r="W99" s="126"/>
      <c r="X99" s="126"/>
      <c r="Y99" s="126"/>
      <c r="Z99" s="126"/>
    </row>
    <row r="100" spans="1:26" ht="15.75" hidden="1" customHeight="1">
      <c r="A100" s="683"/>
      <c r="B100" s="126"/>
      <c r="C100" s="737"/>
      <c r="D100" s="126"/>
      <c r="E100" s="126"/>
      <c r="F100" s="126"/>
      <c r="G100" s="126"/>
      <c r="H100" s="126"/>
      <c r="I100" s="683"/>
      <c r="J100" s="685"/>
      <c r="K100" s="685"/>
      <c r="L100" s="683"/>
      <c r="M100" s="683"/>
      <c r="N100" s="685"/>
      <c r="O100" s="685"/>
      <c r="P100" s="683"/>
      <c r="Q100" s="683"/>
      <c r="R100" s="126"/>
      <c r="S100" s="126"/>
      <c r="T100" s="126"/>
      <c r="U100" s="126"/>
      <c r="V100" s="126"/>
      <c r="W100" s="126"/>
      <c r="X100" s="126"/>
      <c r="Y100" s="126"/>
      <c r="Z100" s="126"/>
    </row>
    <row r="101" spans="1:26" ht="15.75" hidden="1" customHeight="1">
      <c r="A101" s="683"/>
      <c r="B101" s="126"/>
      <c r="C101" s="737"/>
      <c r="D101" s="126"/>
      <c r="E101" s="126"/>
      <c r="F101" s="126"/>
      <c r="G101" s="126"/>
      <c r="H101" s="126"/>
      <c r="I101" s="683"/>
      <c r="J101" s="685"/>
      <c r="K101" s="685"/>
      <c r="L101" s="683"/>
      <c r="M101" s="683"/>
      <c r="N101" s="685"/>
      <c r="O101" s="685"/>
      <c r="P101" s="683"/>
      <c r="Q101" s="683"/>
      <c r="R101" s="126"/>
      <c r="S101" s="126"/>
      <c r="T101" s="126"/>
      <c r="U101" s="126"/>
      <c r="V101" s="126"/>
      <c r="W101" s="126"/>
      <c r="X101" s="126"/>
      <c r="Y101" s="126"/>
      <c r="Z101" s="126"/>
    </row>
    <row r="102" spans="1:26" ht="15.75" hidden="1" customHeight="1">
      <c r="A102" s="683"/>
      <c r="B102" s="126"/>
      <c r="C102" s="737"/>
      <c r="D102" s="126"/>
      <c r="E102" s="126"/>
      <c r="F102" s="126"/>
      <c r="G102" s="126"/>
      <c r="H102" s="126"/>
      <c r="I102" s="683"/>
      <c r="J102" s="685"/>
      <c r="K102" s="685"/>
      <c r="L102" s="683"/>
      <c r="M102" s="683"/>
      <c r="N102" s="685"/>
      <c r="O102" s="685"/>
      <c r="P102" s="683"/>
      <c r="Q102" s="683"/>
      <c r="R102" s="126"/>
      <c r="S102" s="126"/>
      <c r="T102" s="126"/>
      <c r="U102" s="126"/>
      <c r="V102" s="126"/>
      <c r="W102" s="126"/>
      <c r="X102" s="126"/>
      <c r="Y102" s="126"/>
      <c r="Z102" s="126"/>
    </row>
    <row r="103" spans="1:26" ht="15.75" hidden="1" customHeight="1">
      <c r="A103" s="683"/>
      <c r="B103" s="126"/>
      <c r="C103" s="737"/>
      <c r="D103" s="126"/>
      <c r="E103" s="126"/>
      <c r="F103" s="126"/>
      <c r="G103" s="126"/>
      <c r="H103" s="126"/>
      <c r="I103" s="683"/>
      <c r="J103" s="685"/>
      <c r="K103" s="685"/>
      <c r="L103" s="683"/>
      <c r="M103" s="683"/>
      <c r="N103" s="685"/>
      <c r="O103" s="685"/>
      <c r="P103" s="683"/>
      <c r="Q103" s="683"/>
      <c r="R103" s="126"/>
      <c r="S103" s="126"/>
      <c r="T103" s="126"/>
      <c r="U103" s="126"/>
      <c r="V103" s="126"/>
      <c r="W103" s="126"/>
      <c r="X103" s="126"/>
      <c r="Y103" s="126"/>
      <c r="Z103" s="126"/>
    </row>
    <row r="104" spans="1:26" ht="15.75" hidden="1" customHeight="1">
      <c r="A104" s="683"/>
      <c r="B104" s="126"/>
      <c r="C104" s="737"/>
      <c r="D104" s="126"/>
      <c r="E104" s="126"/>
      <c r="F104" s="126"/>
      <c r="G104" s="126"/>
      <c r="H104" s="126"/>
      <c r="I104" s="683"/>
      <c r="J104" s="685"/>
      <c r="K104" s="685"/>
      <c r="L104" s="683"/>
      <c r="M104" s="683"/>
      <c r="N104" s="685"/>
      <c r="O104" s="685"/>
      <c r="P104" s="683"/>
      <c r="Q104" s="683"/>
      <c r="R104" s="126"/>
      <c r="S104" s="126"/>
      <c r="T104" s="126"/>
      <c r="U104" s="126"/>
      <c r="V104" s="126"/>
      <c r="W104" s="126"/>
      <c r="X104" s="126"/>
      <c r="Y104" s="126"/>
      <c r="Z104" s="126"/>
    </row>
    <row r="105" spans="1:26" ht="15.75" hidden="1" customHeight="1">
      <c r="A105" s="683"/>
      <c r="B105" s="126"/>
      <c r="C105" s="737"/>
      <c r="D105" s="126"/>
      <c r="E105" s="126"/>
      <c r="F105" s="126"/>
      <c r="G105" s="126"/>
      <c r="H105" s="126"/>
      <c r="I105" s="683"/>
      <c r="J105" s="685"/>
      <c r="K105" s="685"/>
      <c r="L105" s="683"/>
      <c r="M105" s="683"/>
      <c r="N105" s="685"/>
      <c r="O105" s="685"/>
      <c r="P105" s="683"/>
      <c r="Q105" s="683"/>
      <c r="R105" s="126"/>
      <c r="S105" s="126"/>
      <c r="T105" s="126"/>
      <c r="U105" s="126"/>
      <c r="V105" s="126"/>
      <c r="W105" s="126"/>
      <c r="X105" s="126"/>
      <c r="Y105" s="126"/>
      <c r="Z105" s="126"/>
    </row>
    <row r="106" spans="1:26" ht="15.75" hidden="1" customHeight="1">
      <c r="A106" s="683"/>
      <c r="B106" s="126"/>
      <c r="C106" s="737"/>
      <c r="D106" s="126"/>
      <c r="E106" s="126"/>
      <c r="F106" s="126"/>
      <c r="G106" s="126"/>
      <c r="H106" s="126"/>
      <c r="I106" s="683"/>
      <c r="J106" s="685"/>
      <c r="K106" s="685"/>
      <c r="L106" s="683"/>
      <c r="M106" s="683"/>
      <c r="N106" s="685"/>
      <c r="O106" s="685"/>
      <c r="P106" s="683"/>
      <c r="Q106" s="683"/>
      <c r="R106" s="126"/>
      <c r="S106" s="126"/>
      <c r="T106" s="126"/>
      <c r="U106" s="126"/>
      <c r="V106" s="126"/>
      <c r="W106" s="126"/>
      <c r="X106" s="126"/>
      <c r="Y106" s="126"/>
      <c r="Z106" s="126"/>
    </row>
    <row r="107" spans="1:26" ht="15.75" hidden="1" customHeight="1">
      <c r="A107" s="683"/>
      <c r="B107" s="126"/>
      <c r="C107" s="737"/>
      <c r="D107" s="126"/>
      <c r="E107" s="126"/>
      <c r="F107" s="126"/>
      <c r="G107" s="126"/>
      <c r="H107" s="126"/>
      <c r="I107" s="683"/>
      <c r="J107" s="685"/>
      <c r="K107" s="685"/>
      <c r="L107" s="683"/>
      <c r="M107" s="683"/>
      <c r="N107" s="685"/>
      <c r="O107" s="685"/>
      <c r="P107" s="683"/>
      <c r="Q107" s="683"/>
      <c r="R107" s="126"/>
      <c r="S107" s="126"/>
      <c r="T107" s="126"/>
      <c r="U107" s="126"/>
      <c r="V107" s="126"/>
      <c r="W107" s="126"/>
      <c r="X107" s="126"/>
      <c r="Y107" s="126"/>
      <c r="Z107" s="126"/>
    </row>
    <row r="108" spans="1:26" ht="15.75" hidden="1" customHeight="1">
      <c r="A108" s="683"/>
      <c r="B108" s="126"/>
      <c r="C108" s="737"/>
      <c r="D108" s="126"/>
      <c r="E108" s="126"/>
      <c r="F108" s="126"/>
      <c r="G108" s="126"/>
      <c r="H108" s="126"/>
      <c r="I108" s="683"/>
      <c r="J108" s="685"/>
      <c r="K108" s="685"/>
      <c r="L108" s="683"/>
      <c r="M108" s="683"/>
      <c r="N108" s="685"/>
      <c r="O108" s="685"/>
      <c r="P108" s="683"/>
      <c r="Q108" s="683"/>
      <c r="R108" s="126"/>
      <c r="S108" s="126"/>
      <c r="T108" s="126"/>
      <c r="U108" s="126"/>
      <c r="V108" s="126"/>
      <c r="W108" s="126"/>
      <c r="X108" s="126"/>
      <c r="Y108" s="126"/>
      <c r="Z108" s="126"/>
    </row>
    <row r="109" spans="1:26" ht="15.75" hidden="1" customHeight="1">
      <c r="A109" s="683"/>
      <c r="B109" s="126"/>
      <c r="C109" s="737"/>
      <c r="D109" s="126"/>
      <c r="E109" s="126"/>
      <c r="F109" s="126"/>
      <c r="G109" s="126"/>
      <c r="H109" s="126"/>
      <c r="I109" s="683"/>
      <c r="J109" s="685"/>
      <c r="K109" s="685"/>
      <c r="L109" s="683"/>
      <c r="M109" s="683"/>
      <c r="N109" s="685"/>
      <c r="O109" s="685"/>
      <c r="P109" s="683"/>
      <c r="Q109" s="683"/>
      <c r="R109" s="126"/>
      <c r="S109" s="126"/>
      <c r="T109" s="126"/>
      <c r="U109" s="126"/>
      <c r="V109" s="126"/>
      <c r="W109" s="126"/>
      <c r="X109" s="126"/>
      <c r="Y109" s="126"/>
      <c r="Z109" s="126"/>
    </row>
    <row r="110" spans="1:26" ht="15.75" hidden="1" customHeight="1">
      <c r="A110" s="683"/>
      <c r="B110" s="126"/>
      <c r="C110" s="737"/>
      <c r="D110" s="126"/>
      <c r="E110" s="126"/>
      <c r="F110" s="126"/>
      <c r="G110" s="126"/>
      <c r="H110" s="126"/>
      <c r="I110" s="683"/>
      <c r="J110" s="685"/>
      <c r="K110" s="685"/>
      <c r="L110" s="683"/>
      <c r="M110" s="683"/>
      <c r="N110" s="685"/>
      <c r="O110" s="685"/>
      <c r="P110" s="683"/>
      <c r="Q110" s="683"/>
      <c r="R110" s="126"/>
      <c r="S110" s="126"/>
      <c r="T110" s="126"/>
      <c r="U110" s="126"/>
      <c r="V110" s="126"/>
      <c r="W110" s="126"/>
      <c r="X110" s="126"/>
      <c r="Y110" s="126"/>
      <c r="Z110" s="126"/>
    </row>
    <row r="111" spans="1:26" ht="15.75" hidden="1" customHeight="1">
      <c r="A111" s="683"/>
      <c r="B111" s="126"/>
      <c r="C111" s="737"/>
      <c r="D111" s="126"/>
      <c r="E111" s="126"/>
      <c r="F111" s="126"/>
      <c r="G111" s="126"/>
      <c r="H111" s="126"/>
      <c r="I111" s="683"/>
      <c r="J111" s="685"/>
      <c r="K111" s="685"/>
      <c r="L111" s="683"/>
      <c r="M111" s="683"/>
      <c r="N111" s="685"/>
      <c r="O111" s="685"/>
      <c r="P111" s="683"/>
      <c r="Q111" s="683"/>
      <c r="R111" s="126"/>
      <c r="S111" s="126"/>
      <c r="T111" s="126"/>
      <c r="U111" s="126"/>
      <c r="V111" s="126"/>
      <c r="W111" s="126"/>
      <c r="X111" s="126"/>
      <c r="Y111" s="126"/>
      <c r="Z111" s="126"/>
    </row>
    <row r="112" spans="1:26" ht="15.75" hidden="1" customHeight="1">
      <c r="A112" s="683"/>
      <c r="B112" s="126"/>
      <c r="C112" s="737"/>
      <c r="D112" s="126"/>
      <c r="E112" s="126"/>
      <c r="F112" s="126"/>
      <c r="G112" s="126"/>
      <c r="H112" s="126"/>
      <c r="I112" s="683"/>
      <c r="J112" s="685"/>
      <c r="K112" s="685"/>
      <c r="L112" s="683"/>
      <c r="M112" s="683"/>
      <c r="N112" s="685"/>
      <c r="O112" s="685"/>
      <c r="P112" s="683"/>
      <c r="Q112" s="683"/>
      <c r="R112" s="126"/>
      <c r="S112" s="126"/>
      <c r="T112" s="126"/>
      <c r="U112" s="126"/>
      <c r="V112" s="126"/>
      <c r="W112" s="126"/>
      <c r="X112" s="126"/>
      <c r="Y112" s="126"/>
      <c r="Z112" s="126"/>
    </row>
    <row r="113" spans="1:26" ht="15.75" hidden="1" customHeight="1">
      <c r="A113" s="683"/>
      <c r="B113" s="126"/>
      <c r="C113" s="737"/>
      <c r="D113" s="126"/>
      <c r="E113" s="126"/>
      <c r="F113" s="126"/>
      <c r="G113" s="126"/>
      <c r="H113" s="126"/>
      <c r="I113" s="683"/>
      <c r="J113" s="685"/>
      <c r="K113" s="685"/>
      <c r="L113" s="683"/>
      <c r="M113" s="683"/>
      <c r="N113" s="685"/>
      <c r="O113" s="685"/>
      <c r="P113" s="683"/>
      <c r="Q113" s="683"/>
      <c r="R113" s="126"/>
      <c r="S113" s="126"/>
      <c r="T113" s="126"/>
      <c r="U113" s="126"/>
      <c r="V113" s="126"/>
      <c r="W113" s="126"/>
      <c r="X113" s="126"/>
      <c r="Y113" s="126"/>
      <c r="Z113" s="126"/>
    </row>
    <row r="114" spans="1:26" ht="15.75" hidden="1" customHeight="1">
      <c r="A114" s="683"/>
      <c r="B114" s="126"/>
      <c r="C114" s="737"/>
      <c r="D114" s="126"/>
      <c r="E114" s="126"/>
      <c r="F114" s="126"/>
      <c r="G114" s="126"/>
      <c r="H114" s="126"/>
      <c r="I114" s="683"/>
      <c r="J114" s="685"/>
      <c r="K114" s="685"/>
      <c r="L114" s="683"/>
      <c r="M114" s="683"/>
      <c r="N114" s="685"/>
      <c r="O114" s="685"/>
      <c r="P114" s="683"/>
      <c r="Q114" s="683"/>
      <c r="R114" s="126"/>
      <c r="S114" s="126"/>
      <c r="T114" s="126"/>
      <c r="U114" s="126"/>
      <c r="V114" s="126"/>
      <c r="W114" s="126"/>
      <c r="X114" s="126"/>
      <c r="Y114" s="126"/>
      <c r="Z114" s="126"/>
    </row>
    <row r="115" spans="1:26" ht="15.75" hidden="1" customHeight="1">
      <c r="A115" s="683"/>
      <c r="B115" s="126"/>
      <c r="C115" s="737"/>
      <c r="D115" s="126"/>
      <c r="E115" s="126"/>
      <c r="F115" s="126"/>
      <c r="G115" s="126"/>
      <c r="H115" s="126"/>
      <c r="I115" s="683"/>
      <c r="J115" s="685"/>
      <c r="K115" s="685"/>
      <c r="L115" s="683"/>
      <c r="M115" s="683"/>
      <c r="N115" s="685"/>
      <c r="O115" s="685"/>
      <c r="P115" s="683"/>
      <c r="Q115" s="683"/>
      <c r="R115" s="126"/>
      <c r="S115" s="126"/>
      <c r="T115" s="126"/>
      <c r="U115" s="126"/>
      <c r="V115" s="126"/>
      <c r="W115" s="126"/>
      <c r="X115" s="126"/>
      <c r="Y115" s="126"/>
      <c r="Z115" s="126"/>
    </row>
    <row r="116" spans="1:26" ht="15.75" hidden="1" customHeight="1">
      <c r="A116" s="683"/>
      <c r="B116" s="126"/>
      <c r="C116" s="737"/>
      <c r="D116" s="126"/>
      <c r="E116" s="126"/>
      <c r="F116" s="126"/>
      <c r="G116" s="126"/>
      <c r="H116" s="126"/>
      <c r="I116" s="683"/>
      <c r="J116" s="685"/>
      <c r="K116" s="685"/>
      <c r="L116" s="683"/>
      <c r="M116" s="683"/>
      <c r="N116" s="685"/>
      <c r="O116" s="685"/>
      <c r="P116" s="683"/>
      <c r="Q116" s="683"/>
      <c r="R116" s="126"/>
      <c r="S116" s="126"/>
      <c r="T116" s="126"/>
      <c r="U116" s="126"/>
      <c r="V116" s="126"/>
      <c r="W116" s="126"/>
      <c r="X116" s="126"/>
      <c r="Y116" s="126"/>
      <c r="Z116" s="126"/>
    </row>
    <row r="117" spans="1:26" ht="15.75" hidden="1" customHeight="1">
      <c r="A117" s="683"/>
      <c r="B117" s="126"/>
      <c r="C117" s="737"/>
      <c r="D117" s="126"/>
      <c r="E117" s="126"/>
      <c r="F117" s="126"/>
      <c r="G117" s="126"/>
      <c r="H117" s="126"/>
      <c r="I117" s="683"/>
      <c r="J117" s="685"/>
      <c r="K117" s="685"/>
      <c r="L117" s="683"/>
      <c r="M117" s="683"/>
      <c r="N117" s="685"/>
      <c r="O117" s="685"/>
      <c r="P117" s="683"/>
      <c r="Q117" s="683"/>
      <c r="R117" s="126"/>
      <c r="S117" s="126"/>
      <c r="T117" s="126"/>
      <c r="U117" s="126"/>
      <c r="V117" s="126"/>
      <c r="W117" s="126"/>
      <c r="X117" s="126"/>
      <c r="Y117" s="126"/>
      <c r="Z117" s="126"/>
    </row>
    <row r="118" spans="1:26" ht="15.75" hidden="1" customHeight="1">
      <c r="A118" s="683"/>
      <c r="B118" s="126"/>
      <c r="C118" s="737"/>
      <c r="D118" s="126"/>
      <c r="E118" s="126"/>
      <c r="F118" s="126"/>
      <c r="G118" s="126"/>
      <c r="H118" s="126"/>
      <c r="I118" s="683"/>
      <c r="J118" s="685"/>
      <c r="K118" s="685"/>
      <c r="L118" s="683"/>
      <c r="M118" s="683"/>
      <c r="N118" s="685"/>
      <c r="O118" s="685"/>
      <c r="P118" s="683"/>
      <c r="Q118" s="683"/>
      <c r="R118" s="126"/>
      <c r="S118" s="126"/>
      <c r="T118" s="126"/>
      <c r="U118" s="126"/>
      <c r="V118" s="126"/>
      <c r="W118" s="126"/>
      <c r="X118" s="126"/>
      <c r="Y118" s="126"/>
      <c r="Z118" s="126"/>
    </row>
    <row r="119" spans="1:26" ht="15.75" hidden="1" customHeight="1">
      <c r="A119" s="683"/>
      <c r="B119" s="126"/>
      <c r="C119" s="737"/>
      <c r="D119" s="126"/>
      <c r="E119" s="126"/>
      <c r="F119" s="126"/>
      <c r="G119" s="126"/>
      <c r="H119" s="126"/>
      <c r="I119" s="683"/>
      <c r="J119" s="685"/>
      <c r="K119" s="685"/>
      <c r="L119" s="683"/>
      <c r="M119" s="683"/>
      <c r="N119" s="685"/>
      <c r="O119" s="685"/>
      <c r="P119" s="683"/>
      <c r="Q119" s="683"/>
      <c r="R119" s="126"/>
      <c r="S119" s="126"/>
      <c r="T119" s="126"/>
      <c r="U119" s="126"/>
      <c r="V119" s="126"/>
      <c r="W119" s="126"/>
      <c r="X119" s="126"/>
      <c r="Y119" s="126"/>
      <c r="Z119" s="126"/>
    </row>
    <row r="120" spans="1:26" ht="15.75" hidden="1" customHeight="1">
      <c r="A120" s="683"/>
      <c r="B120" s="126"/>
      <c r="C120" s="737"/>
      <c r="D120" s="126"/>
      <c r="E120" s="126"/>
      <c r="F120" s="126"/>
      <c r="G120" s="126"/>
      <c r="H120" s="126"/>
      <c r="I120" s="683"/>
      <c r="J120" s="685"/>
      <c r="K120" s="685"/>
      <c r="L120" s="683"/>
      <c r="M120" s="683"/>
      <c r="N120" s="685"/>
      <c r="O120" s="685"/>
      <c r="P120" s="683"/>
      <c r="Q120" s="683"/>
      <c r="R120" s="126"/>
      <c r="S120" s="126"/>
      <c r="T120" s="126"/>
      <c r="U120" s="126"/>
      <c r="V120" s="126"/>
      <c r="W120" s="126"/>
      <c r="X120" s="126"/>
      <c r="Y120" s="126"/>
      <c r="Z120" s="126"/>
    </row>
    <row r="121" spans="1:26" ht="15.75" hidden="1" customHeight="1">
      <c r="A121" s="683"/>
      <c r="B121" s="126"/>
      <c r="C121" s="737"/>
      <c r="D121" s="126"/>
      <c r="E121" s="126"/>
      <c r="F121" s="126"/>
      <c r="G121" s="126"/>
      <c r="H121" s="126"/>
      <c r="I121" s="683"/>
      <c r="J121" s="685"/>
      <c r="K121" s="685"/>
      <c r="L121" s="683"/>
      <c r="M121" s="683"/>
      <c r="N121" s="685"/>
      <c r="O121" s="685"/>
      <c r="P121" s="683"/>
      <c r="Q121" s="683"/>
      <c r="R121" s="126"/>
      <c r="S121" s="126"/>
      <c r="T121" s="126"/>
      <c r="U121" s="126"/>
      <c r="V121" s="126"/>
      <c r="W121" s="126"/>
      <c r="X121" s="126"/>
      <c r="Y121" s="126"/>
      <c r="Z121" s="126"/>
    </row>
    <row r="122" spans="1:26" ht="15.75" hidden="1" customHeight="1">
      <c r="A122" s="683"/>
      <c r="B122" s="126"/>
      <c r="C122" s="737"/>
      <c r="D122" s="126"/>
      <c r="E122" s="126"/>
      <c r="F122" s="126"/>
      <c r="G122" s="126"/>
      <c r="H122" s="126"/>
      <c r="I122" s="683"/>
      <c r="J122" s="685"/>
      <c r="K122" s="685"/>
      <c r="L122" s="683"/>
      <c r="M122" s="683"/>
      <c r="N122" s="685"/>
      <c r="O122" s="685"/>
      <c r="P122" s="683"/>
      <c r="Q122" s="683"/>
      <c r="R122" s="126"/>
      <c r="S122" s="126"/>
      <c r="T122" s="126"/>
      <c r="U122" s="126"/>
      <c r="V122" s="126"/>
      <c r="W122" s="126"/>
      <c r="X122" s="126"/>
      <c r="Y122" s="126"/>
      <c r="Z122" s="126"/>
    </row>
    <row r="123" spans="1:26" ht="15.75" hidden="1" customHeight="1">
      <c r="A123" s="683"/>
      <c r="B123" s="126"/>
      <c r="C123" s="737"/>
      <c r="D123" s="126"/>
      <c r="E123" s="126"/>
      <c r="F123" s="126"/>
      <c r="G123" s="126"/>
      <c r="H123" s="126"/>
      <c r="I123" s="683"/>
      <c r="J123" s="685"/>
      <c r="K123" s="685"/>
      <c r="L123" s="683"/>
      <c r="M123" s="683"/>
      <c r="N123" s="685"/>
      <c r="O123" s="685"/>
      <c r="P123" s="683"/>
      <c r="Q123" s="683"/>
      <c r="R123" s="126"/>
      <c r="S123" s="126"/>
      <c r="T123" s="126"/>
      <c r="U123" s="126"/>
      <c r="V123" s="126"/>
      <c r="W123" s="126"/>
      <c r="X123" s="126"/>
      <c r="Y123" s="126"/>
      <c r="Z123" s="126"/>
    </row>
    <row r="124" spans="1:26" ht="15.75" hidden="1" customHeight="1">
      <c r="A124" s="683"/>
      <c r="B124" s="126"/>
      <c r="C124" s="737"/>
      <c r="D124" s="126"/>
      <c r="E124" s="126"/>
      <c r="F124" s="126"/>
      <c r="G124" s="126"/>
      <c r="H124" s="126"/>
      <c r="I124" s="683"/>
      <c r="J124" s="685"/>
      <c r="K124" s="685"/>
      <c r="L124" s="683"/>
      <c r="M124" s="683"/>
      <c r="N124" s="685"/>
      <c r="O124" s="685"/>
      <c r="P124" s="683"/>
      <c r="Q124" s="683"/>
      <c r="R124" s="126"/>
      <c r="S124" s="126"/>
      <c r="T124" s="126"/>
      <c r="U124" s="126"/>
      <c r="V124" s="126"/>
      <c r="W124" s="126"/>
      <c r="X124" s="126"/>
      <c r="Y124" s="126"/>
      <c r="Z124" s="126"/>
    </row>
    <row r="125" spans="1:26" ht="15.75" hidden="1" customHeight="1">
      <c r="A125" s="683"/>
      <c r="B125" s="126"/>
      <c r="C125" s="737"/>
      <c r="D125" s="126"/>
      <c r="E125" s="126"/>
      <c r="F125" s="126"/>
      <c r="G125" s="126"/>
      <c r="H125" s="126"/>
      <c r="I125" s="683"/>
      <c r="J125" s="685"/>
      <c r="K125" s="685"/>
      <c r="L125" s="683"/>
      <c r="M125" s="683"/>
      <c r="N125" s="685"/>
      <c r="O125" s="685"/>
      <c r="P125" s="683"/>
      <c r="Q125" s="683"/>
      <c r="R125" s="126"/>
      <c r="S125" s="126"/>
      <c r="T125" s="126"/>
      <c r="U125" s="126"/>
      <c r="V125" s="126"/>
      <c r="W125" s="126"/>
      <c r="X125" s="126"/>
      <c r="Y125" s="126"/>
      <c r="Z125" s="126"/>
    </row>
    <row r="126" spans="1:26" ht="15.75" hidden="1" customHeight="1">
      <c r="A126" s="683"/>
      <c r="B126" s="126"/>
      <c r="C126" s="737"/>
      <c r="D126" s="126"/>
      <c r="E126" s="126"/>
      <c r="F126" s="126"/>
      <c r="G126" s="126"/>
      <c r="H126" s="126"/>
      <c r="I126" s="683"/>
      <c r="J126" s="685"/>
      <c r="K126" s="685"/>
      <c r="L126" s="683"/>
      <c r="M126" s="683"/>
      <c r="N126" s="685"/>
      <c r="O126" s="685"/>
      <c r="P126" s="683"/>
      <c r="Q126" s="683"/>
      <c r="R126" s="126"/>
      <c r="S126" s="126"/>
      <c r="T126" s="126"/>
      <c r="U126" s="126"/>
      <c r="V126" s="126"/>
      <c r="W126" s="126"/>
      <c r="X126" s="126"/>
      <c r="Y126" s="126"/>
      <c r="Z126" s="126"/>
    </row>
    <row r="127" spans="1:26" ht="15.75" hidden="1" customHeight="1">
      <c r="A127" s="683"/>
      <c r="B127" s="126"/>
      <c r="C127" s="737"/>
      <c r="D127" s="126"/>
      <c r="E127" s="126"/>
      <c r="F127" s="126"/>
      <c r="G127" s="126"/>
      <c r="H127" s="126"/>
      <c r="I127" s="683"/>
      <c r="J127" s="685"/>
      <c r="K127" s="685"/>
      <c r="L127" s="683"/>
      <c r="M127" s="683"/>
      <c r="N127" s="685"/>
      <c r="O127" s="685"/>
      <c r="P127" s="683"/>
      <c r="Q127" s="683"/>
      <c r="R127" s="126"/>
      <c r="S127" s="126"/>
      <c r="T127" s="126"/>
      <c r="U127" s="126"/>
      <c r="V127" s="126"/>
      <c r="W127" s="126"/>
      <c r="X127" s="126"/>
      <c r="Y127" s="126"/>
      <c r="Z127" s="126"/>
    </row>
    <row r="128" spans="1:26" ht="15.75" hidden="1" customHeight="1">
      <c r="A128" s="683"/>
      <c r="B128" s="126"/>
      <c r="C128" s="737"/>
      <c r="D128" s="126"/>
      <c r="E128" s="126"/>
      <c r="F128" s="126"/>
      <c r="G128" s="126"/>
      <c r="H128" s="126"/>
      <c r="I128" s="683"/>
      <c r="J128" s="685"/>
      <c r="K128" s="685"/>
      <c r="L128" s="683"/>
      <c r="M128" s="683"/>
      <c r="N128" s="685"/>
      <c r="O128" s="685"/>
      <c r="P128" s="683"/>
      <c r="Q128" s="683"/>
      <c r="R128" s="126"/>
      <c r="S128" s="126"/>
      <c r="T128" s="126"/>
      <c r="U128" s="126"/>
      <c r="V128" s="126"/>
      <c r="W128" s="126"/>
      <c r="X128" s="126"/>
      <c r="Y128" s="126"/>
      <c r="Z128" s="126"/>
    </row>
    <row r="129" spans="1:26" ht="15.75" hidden="1" customHeight="1">
      <c r="A129" s="683"/>
      <c r="B129" s="126"/>
      <c r="C129" s="737"/>
      <c r="D129" s="126"/>
      <c r="E129" s="126"/>
      <c r="F129" s="126"/>
      <c r="G129" s="126"/>
      <c r="H129" s="126"/>
      <c r="I129" s="683"/>
      <c r="J129" s="685"/>
      <c r="K129" s="685"/>
      <c r="L129" s="683"/>
      <c r="M129" s="683"/>
      <c r="N129" s="685"/>
      <c r="O129" s="685"/>
      <c r="P129" s="683"/>
      <c r="Q129" s="683"/>
      <c r="R129" s="126"/>
      <c r="S129" s="126"/>
      <c r="T129" s="126"/>
      <c r="U129" s="126"/>
      <c r="V129" s="126"/>
      <c r="W129" s="126"/>
      <c r="X129" s="126"/>
      <c r="Y129" s="126"/>
      <c r="Z129" s="126"/>
    </row>
    <row r="130" spans="1:26" ht="15.75" hidden="1" customHeight="1">
      <c r="A130" s="683"/>
      <c r="B130" s="126"/>
      <c r="C130" s="737"/>
      <c r="D130" s="126"/>
      <c r="E130" s="126"/>
      <c r="F130" s="126"/>
      <c r="G130" s="126"/>
      <c r="H130" s="126"/>
      <c r="I130" s="683"/>
      <c r="J130" s="685"/>
      <c r="K130" s="685"/>
      <c r="L130" s="683"/>
      <c r="M130" s="683"/>
      <c r="N130" s="685"/>
      <c r="O130" s="685"/>
      <c r="P130" s="683"/>
      <c r="Q130" s="683"/>
      <c r="R130" s="126"/>
      <c r="S130" s="126"/>
      <c r="T130" s="126"/>
      <c r="U130" s="126"/>
      <c r="V130" s="126"/>
      <c r="W130" s="126"/>
      <c r="X130" s="126"/>
      <c r="Y130" s="126"/>
      <c r="Z130" s="126"/>
    </row>
    <row r="131" spans="1:26" ht="15.75" hidden="1" customHeight="1">
      <c r="A131" s="683"/>
      <c r="B131" s="126"/>
      <c r="C131" s="737"/>
      <c r="D131" s="126"/>
      <c r="E131" s="126"/>
      <c r="F131" s="126"/>
      <c r="G131" s="126"/>
      <c r="H131" s="126"/>
      <c r="I131" s="683"/>
      <c r="J131" s="685"/>
      <c r="K131" s="685"/>
      <c r="L131" s="683"/>
      <c r="M131" s="683"/>
      <c r="N131" s="685"/>
      <c r="O131" s="685"/>
      <c r="P131" s="683"/>
      <c r="Q131" s="683"/>
      <c r="R131" s="126"/>
      <c r="S131" s="126"/>
      <c r="T131" s="126"/>
      <c r="U131" s="126"/>
      <c r="V131" s="126"/>
      <c r="W131" s="126"/>
      <c r="X131" s="126"/>
      <c r="Y131" s="126"/>
      <c r="Z131" s="126"/>
    </row>
    <row r="132" spans="1:26" ht="15.75" hidden="1" customHeight="1">
      <c r="A132" s="683"/>
      <c r="B132" s="126"/>
      <c r="C132" s="737"/>
      <c r="D132" s="126"/>
      <c r="E132" s="126"/>
      <c r="F132" s="126"/>
      <c r="G132" s="126"/>
      <c r="H132" s="126"/>
      <c r="I132" s="683"/>
      <c r="J132" s="685"/>
      <c r="K132" s="685"/>
      <c r="L132" s="683"/>
      <c r="M132" s="683"/>
      <c r="N132" s="685"/>
      <c r="O132" s="685"/>
      <c r="P132" s="683"/>
      <c r="Q132" s="683"/>
      <c r="R132" s="126"/>
      <c r="S132" s="126"/>
      <c r="T132" s="126"/>
      <c r="U132" s="126"/>
      <c r="V132" s="126"/>
      <c r="W132" s="126"/>
      <c r="X132" s="126"/>
      <c r="Y132" s="126"/>
      <c r="Z132" s="126"/>
    </row>
    <row r="133" spans="1:26" ht="15.75" hidden="1" customHeight="1">
      <c r="A133" s="683"/>
      <c r="B133" s="126"/>
      <c r="C133" s="737"/>
      <c r="D133" s="126"/>
      <c r="E133" s="126"/>
      <c r="F133" s="126"/>
      <c r="G133" s="126"/>
      <c r="H133" s="126"/>
      <c r="I133" s="683"/>
      <c r="J133" s="685"/>
      <c r="K133" s="685"/>
      <c r="L133" s="683"/>
      <c r="M133" s="683"/>
      <c r="N133" s="685"/>
      <c r="O133" s="685"/>
      <c r="P133" s="683"/>
      <c r="Q133" s="683"/>
      <c r="R133" s="126"/>
      <c r="S133" s="126"/>
      <c r="T133" s="126"/>
      <c r="U133" s="126"/>
      <c r="V133" s="126"/>
      <c r="W133" s="126"/>
      <c r="X133" s="126"/>
      <c r="Y133" s="126"/>
      <c r="Z133" s="126"/>
    </row>
    <row r="134" spans="1:26" ht="15.75" hidden="1" customHeight="1">
      <c r="A134" s="683"/>
      <c r="B134" s="126"/>
      <c r="C134" s="737"/>
      <c r="D134" s="126"/>
      <c r="E134" s="126"/>
      <c r="F134" s="126"/>
      <c r="G134" s="126"/>
      <c r="H134" s="126"/>
      <c r="I134" s="683"/>
      <c r="J134" s="685"/>
      <c r="K134" s="685"/>
      <c r="L134" s="683"/>
      <c r="M134" s="683"/>
      <c r="N134" s="685"/>
      <c r="O134" s="685"/>
      <c r="P134" s="683"/>
      <c r="Q134" s="683"/>
      <c r="R134" s="126"/>
      <c r="S134" s="126"/>
      <c r="T134" s="126"/>
      <c r="U134" s="126"/>
      <c r="V134" s="126"/>
      <c r="W134" s="126"/>
      <c r="X134" s="126"/>
      <c r="Y134" s="126"/>
      <c r="Z134" s="126"/>
    </row>
    <row r="135" spans="1:26" ht="15.75" hidden="1" customHeight="1">
      <c r="A135" s="683"/>
      <c r="B135" s="126"/>
      <c r="C135" s="737"/>
      <c r="D135" s="126"/>
      <c r="E135" s="126"/>
      <c r="F135" s="126"/>
      <c r="G135" s="126"/>
      <c r="H135" s="126"/>
      <c r="I135" s="683"/>
      <c r="J135" s="685"/>
      <c r="K135" s="685"/>
      <c r="L135" s="683"/>
      <c r="M135" s="683"/>
      <c r="N135" s="685"/>
      <c r="O135" s="685"/>
      <c r="P135" s="683"/>
      <c r="Q135" s="683"/>
      <c r="R135" s="126"/>
      <c r="S135" s="126"/>
      <c r="T135" s="126"/>
      <c r="U135" s="126"/>
      <c r="V135" s="126"/>
      <c r="W135" s="126"/>
      <c r="X135" s="126"/>
      <c r="Y135" s="126"/>
      <c r="Z135" s="126"/>
    </row>
    <row r="136" spans="1:26" ht="15.75" hidden="1" customHeight="1">
      <c r="A136" s="683"/>
      <c r="B136" s="126"/>
      <c r="C136" s="737"/>
      <c r="D136" s="126"/>
      <c r="E136" s="126"/>
      <c r="F136" s="126"/>
      <c r="G136" s="126"/>
      <c r="H136" s="126"/>
      <c r="I136" s="683"/>
      <c r="J136" s="685"/>
      <c r="K136" s="685"/>
      <c r="L136" s="683"/>
      <c r="M136" s="683"/>
      <c r="N136" s="685"/>
      <c r="O136" s="685"/>
      <c r="P136" s="683"/>
      <c r="Q136" s="683"/>
      <c r="R136" s="126"/>
      <c r="S136" s="126"/>
      <c r="T136" s="126"/>
      <c r="U136" s="126"/>
      <c r="V136" s="126"/>
      <c r="W136" s="126"/>
      <c r="X136" s="126"/>
      <c r="Y136" s="126"/>
      <c r="Z136" s="126"/>
    </row>
    <row r="137" spans="1:26" ht="15.75" hidden="1" customHeight="1">
      <c r="A137" s="683"/>
      <c r="B137" s="126"/>
      <c r="C137" s="737"/>
      <c r="D137" s="126"/>
      <c r="E137" s="126"/>
      <c r="F137" s="126"/>
      <c r="G137" s="126"/>
      <c r="H137" s="126"/>
      <c r="I137" s="683"/>
      <c r="J137" s="685"/>
      <c r="K137" s="685"/>
      <c r="L137" s="683"/>
      <c r="M137" s="683"/>
      <c r="N137" s="685"/>
      <c r="O137" s="685"/>
      <c r="P137" s="683"/>
      <c r="Q137" s="683"/>
      <c r="R137" s="126"/>
      <c r="S137" s="126"/>
      <c r="T137" s="126"/>
      <c r="U137" s="126"/>
      <c r="V137" s="126"/>
      <c r="W137" s="126"/>
      <c r="X137" s="126"/>
      <c r="Y137" s="126"/>
      <c r="Z137" s="126"/>
    </row>
    <row r="138" spans="1:26" ht="15.75" hidden="1" customHeight="1">
      <c r="A138" s="683"/>
      <c r="B138" s="126"/>
      <c r="C138" s="737"/>
      <c r="D138" s="126"/>
      <c r="E138" s="126"/>
      <c r="F138" s="126"/>
      <c r="G138" s="126"/>
      <c r="H138" s="126"/>
      <c r="I138" s="683"/>
      <c r="J138" s="685"/>
      <c r="K138" s="685"/>
      <c r="L138" s="683"/>
      <c r="M138" s="683"/>
      <c r="N138" s="685"/>
      <c r="O138" s="685"/>
      <c r="P138" s="683"/>
      <c r="Q138" s="683"/>
      <c r="R138" s="126"/>
      <c r="S138" s="126"/>
      <c r="T138" s="126"/>
      <c r="U138" s="126"/>
      <c r="V138" s="126"/>
      <c r="W138" s="126"/>
      <c r="X138" s="126"/>
      <c r="Y138" s="126"/>
      <c r="Z138" s="126"/>
    </row>
    <row r="139" spans="1:26" ht="15.75" hidden="1" customHeight="1">
      <c r="A139" s="683"/>
      <c r="B139" s="126"/>
      <c r="C139" s="737"/>
      <c r="D139" s="126"/>
      <c r="E139" s="126"/>
      <c r="F139" s="126"/>
      <c r="G139" s="126"/>
      <c r="H139" s="126"/>
      <c r="I139" s="683"/>
      <c r="J139" s="685"/>
      <c r="K139" s="685"/>
      <c r="L139" s="683"/>
      <c r="M139" s="683"/>
      <c r="N139" s="685"/>
      <c r="O139" s="685"/>
      <c r="P139" s="683"/>
      <c r="Q139" s="683"/>
      <c r="R139" s="126"/>
      <c r="S139" s="126"/>
      <c r="T139" s="126"/>
      <c r="U139" s="126"/>
      <c r="V139" s="126"/>
      <c r="W139" s="126"/>
      <c r="X139" s="126"/>
      <c r="Y139" s="126"/>
      <c r="Z139" s="126"/>
    </row>
    <row r="140" spans="1:26" ht="15.75" hidden="1" customHeight="1">
      <c r="A140" s="683"/>
      <c r="B140" s="126"/>
      <c r="C140" s="737"/>
      <c r="D140" s="126"/>
      <c r="E140" s="126"/>
      <c r="F140" s="126"/>
      <c r="G140" s="126"/>
      <c r="H140" s="126"/>
      <c r="I140" s="683"/>
      <c r="J140" s="685"/>
      <c r="K140" s="685"/>
      <c r="L140" s="683"/>
      <c r="M140" s="683"/>
      <c r="N140" s="685"/>
      <c r="O140" s="685"/>
      <c r="P140" s="683"/>
      <c r="Q140" s="683"/>
      <c r="R140" s="126"/>
      <c r="S140" s="126"/>
      <c r="T140" s="126"/>
      <c r="U140" s="126"/>
      <c r="V140" s="126"/>
      <c r="W140" s="126"/>
      <c r="X140" s="126"/>
      <c r="Y140" s="126"/>
      <c r="Z140" s="126"/>
    </row>
    <row r="141" spans="1:26" ht="15.75" hidden="1" customHeight="1">
      <c r="A141" s="683"/>
      <c r="B141" s="126"/>
      <c r="C141" s="737"/>
      <c r="D141" s="126"/>
      <c r="E141" s="126"/>
      <c r="F141" s="126"/>
      <c r="G141" s="126"/>
      <c r="H141" s="126"/>
      <c r="I141" s="683"/>
      <c r="J141" s="685"/>
      <c r="K141" s="685"/>
      <c r="L141" s="683"/>
      <c r="M141" s="683"/>
      <c r="N141" s="685"/>
      <c r="O141" s="685"/>
      <c r="P141" s="683"/>
      <c r="Q141" s="683"/>
      <c r="R141" s="126"/>
      <c r="S141" s="126"/>
      <c r="T141" s="126"/>
      <c r="U141" s="126"/>
      <c r="V141" s="126"/>
      <c r="W141" s="126"/>
      <c r="X141" s="126"/>
      <c r="Y141" s="126"/>
      <c r="Z141" s="126"/>
    </row>
    <row r="142" spans="1:26" ht="15.75" hidden="1" customHeight="1">
      <c r="A142" s="683"/>
      <c r="B142" s="126"/>
      <c r="C142" s="737"/>
      <c r="D142" s="126"/>
      <c r="E142" s="126"/>
      <c r="F142" s="126"/>
      <c r="G142" s="126"/>
      <c r="H142" s="126"/>
      <c r="I142" s="683"/>
      <c r="J142" s="685"/>
      <c r="K142" s="685"/>
      <c r="L142" s="683"/>
      <c r="M142" s="683"/>
      <c r="N142" s="685"/>
      <c r="O142" s="685"/>
      <c r="P142" s="683"/>
      <c r="Q142" s="683"/>
      <c r="R142" s="126"/>
      <c r="S142" s="126"/>
      <c r="T142" s="126"/>
      <c r="U142" s="126"/>
      <c r="V142" s="126"/>
      <c r="W142" s="126"/>
      <c r="X142" s="126"/>
      <c r="Y142" s="126"/>
      <c r="Z142" s="126"/>
    </row>
    <row r="143" spans="1:26" ht="15.75" hidden="1" customHeight="1">
      <c r="A143" s="683"/>
      <c r="B143" s="126"/>
      <c r="C143" s="737"/>
      <c r="D143" s="126"/>
      <c r="E143" s="126"/>
      <c r="F143" s="126"/>
      <c r="G143" s="126"/>
      <c r="H143" s="126"/>
      <c r="I143" s="683"/>
      <c r="J143" s="685"/>
      <c r="K143" s="685"/>
      <c r="L143" s="683"/>
      <c r="M143" s="683"/>
      <c r="N143" s="685"/>
      <c r="O143" s="685"/>
      <c r="P143" s="683"/>
      <c r="Q143" s="683"/>
      <c r="R143" s="126"/>
      <c r="S143" s="126"/>
      <c r="T143" s="126"/>
      <c r="U143" s="126"/>
      <c r="V143" s="126"/>
      <c r="W143" s="126"/>
      <c r="X143" s="126"/>
      <c r="Y143" s="126"/>
      <c r="Z143" s="126"/>
    </row>
    <row r="144" spans="1:26" ht="15.75" hidden="1" customHeight="1">
      <c r="A144" s="683"/>
      <c r="B144" s="126"/>
      <c r="C144" s="737"/>
      <c r="D144" s="126"/>
      <c r="E144" s="126"/>
      <c r="F144" s="126"/>
      <c r="G144" s="126"/>
      <c r="H144" s="126"/>
      <c r="I144" s="683"/>
      <c r="J144" s="685"/>
      <c r="K144" s="685"/>
      <c r="L144" s="683"/>
      <c r="M144" s="683"/>
      <c r="N144" s="685"/>
      <c r="O144" s="685"/>
      <c r="P144" s="683"/>
      <c r="Q144" s="683"/>
      <c r="R144" s="126"/>
      <c r="S144" s="126"/>
      <c r="T144" s="126"/>
      <c r="U144" s="126"/>
      <c r="V144" s="126"/>
      <c r="W144" s="126"/>
      <c r="X144" s="126"/>
      <c r="Y144" s="126"/>
      <c r="Z144" s="126"/>
    </row>
    <row r="145" spans="1:26" ht="15.75" hidden="1" customHeight="1">
      <c r="A145" s="683"/>
      <c r="B145" s="126"/>
      <c r="C145" s="737"/>
      <c r="D145" s="126"/>
      <c r="E145" s="126"/>
      <c r="F145" s="126"/>
      <c r="G145" s="126"/>
      <c r="H145" s="126"/>
      <c r="I145" s="683"/>
      <c r="J145" s="685"/>
      <c r="K145" s="685"/>
      <c r="L145" s="683"/>
      <c r="M145" s="683"/>
      <c r="N145" s="685"/>
      <c r="O145" s="685"/>
      <c r="P145" s="683"/>
      <c r="Q145" s="683"/>
      <c r="R145" s="126"/>
      <c r="S145" s="126"/>
      <c r="T145" s="126"/>
      <c r="U145" s="126"/>
      <c r="V145" s="126"/>
      <c r="W145" s="126"/>
      <c r="X145" s="126"/>
      <c r="Y145" s="126"/>
      <c r="Z145" s="126"/>
    </row>
    <row r="146" spans="1:26" ht="15.75" hidden="1" customHeight="1">
      <c r="A146" s="683"/>
      <c r="B146" s="126"/>
      <c r="C146" s="737"/>
      <c r="D146" s="126"/>
      <c r="E146" s="126"/>
      <c r="F146" s="126"/>
      <c r="G146" s="126"/>
      <c r="H146" s="126"/>
      <c r="I146" s="683"/>
      <c r="J146" s="685"/>
      <c r="K146" s="685"/>
      <c r="L146" s="683"/>
      <c r="M146" s="683"/>
      <c r="N146" s="685"/>
      <c r="O146" s="685"/>
      <c r="P146" s="683"/>
      <c r="Q146" s="683"/>
      <c r="R146" s="126"/>
      <c r="S146" s="126"/>
      <c r="T146" s="126"/>
      <c r="U146" s="126"/>
      <c r="V146" s="126"/>
      <c r="W146" s="126"/>
      <c r="X146" s="126"/>
      <c r="Y146" s="126"/>
      <c r="Z146" s="126"/>
    </row>
    <row r="147" spans="1:26" ht="15.75" hidden="1" customHeight="1">
      <c r="A147" s="683"/>
      <c r="B147" s="126"/>
      <c r="C147" s="737"/>
      <c r="D147" s="126"/>
      <c r="E147" s="126"/>
      <c r="F147" s="126"/>
      <c r="G147" s="126"/>
      <c r="H147" s="126"/>
      <c r="I147" s="683"/>
      <c r="J147" s="685"/>
      <c r="K147" s="685"/>
      <c r="L147" s="683"/>
      <c r="M147" s="683"/>
      <c r="N147" s="685"/>
      <c r="O147" s="685"/>
      <c r="P147" s="683"/>
      <c r="Q147" s="683"/>
      <c r="R147" s="126"/>
      <c r="S147" s="126"/>
      <c r="T147" s="126"/>
      <c r="U147" s="126"/>
      <c r="V147" s="126"/>
      <c r="W147" s="126"/>
      <c r="X147" s="126"/>
      <c r="Y147" s="126"/>
      <c r="Z147" s="126"/>
    </row>
    <row r="148" spans="1:26" ht="15.75" hidden="1" customHeight="1">
      <c r="A148" s="683"/>
      <c r="B148" s="126"/>
      <c r="C148" s="737"/>
      <c r="D148" s="126"/>
      <c r="E148" s="126"/>
      <c r="F148" s="126"/>
      <c r="G148" s="126"/>
      <c r="H148" s="126"/>
      <c r="I148" s="683"/>
      <c r="J148" s="685"/>
      <c r="K148" s="685"/>
      <c r="L148" s="683"/>
      <c r="M148" s="683"/>
      <c r="N148" s="685"/>
      <c r="O148" s="685"/>
      <c r="P148" s="683"/>
      <c r="Q148" s="683"/>
      <c r="R148" s="126"/>
      <c r="S148" s="126"/>
      <c r="T148" s="126"/>
      <c r="U148" s="126"/>
      <c r="V148" s="126"/>
      <c r="W148" s="126"/>
      <c r="X148" s="126"/>
      <c r="Y148" s="126"/>
      <c r="Z148" s="126"/>
    </row>
    <row r="149" spans="1:26" ht="15.75" hidden="1" customHeight="1">
      <c r="A149" s="683"/>
      <c r="B149" s="126"/>
      <c r="C149" s="737"/>
      <c r="D149" s="126"/>
      <c r="E149" s="126"/>
      <c r="F149" s="126"/>
      <c r="G149" s="126"/>
      <c r="H149" s="126"/>
      <c r="I149" s="683"/>
      <c r="J149" s="685"/>
      <c r="K149" s="685"/>
      <c r="L149" s="683"/>
      <c r="M149" s="683"/>
      <c r="N149" s="685"/>
      <c r="O149" s="685"/>
      <c r="P149" s="683"/>
      <c r="Q149" s="683"/>
      <c r="R149" s="126"/>
      <c r="S149" s="126"/>
      <c r="T149" s="126"/>
      <c r="U149" s="126"/>
      <c r="V149" s="126"/>
      <c r="W149" s="126"/>
      <c r="X149" s="126"/>
      <c r="Y149" s="126"/>
      <c r="Z149" s="126"/>
    </row>
    <row r="150" spans="1:26" ht="15.75" hidden="1" customHeight="1">
      <c r="A150" s="683"/>
      <c r="B150" s="126"/>
      <c r="C150" s="737"/>
      <c r="D150" s="126"/>
      <c r="E150" s="126"/>
      <c r="F150" s="126"/>
      <c r="G150" s="126"/>
      <c r="H150" s="126"/>
      <c r="I150" s="683"/>
      <c r="J150" s="685"/>
      <c r="K150" s="685"/>
      <c r="L150" s="683"/>
      <c r="M150" s="683"/>
      <c r="N150" s="685"/>
      <c r="O150" s="685"/>
      <c r="P150" s="683"/>
      <c r="Q150" s="683"/>
      <c r="R150" s="126"/>
      <c r="S150" s="126"/>
      <c r="T150" s="126"/>
      <c r="U150" s="126"/>
      <c r="V150" s="126"/>
      <c r="W150" s="126"/>
      <c r="X150" s="126"/>
      <c r="Y150" s="126"/>
      <c r="Z150" s="126"/>
    </row>
    <row r="151" spans="1:26" ht="15.75" hidden="1" customHeight="1">
      <c r="A151" s="683"/>
      <c r="B151" s="126"/>
      <c r="C151" s="737"/>
      <c r="D151" s="126"/>
      <c r="E151" s="126"/>
      <c r="F151" s="126"/>
      <c r="G151" s="126"/>
      <c r="H151" s="126"/>
      <c r="I151" s="683"/>
      <c r="J151" s="685"/>
      <c r="K151" s="685"/>
      <c r="L151" s="683"/>
      <c r="M151" s="683"/>
      <c r="N151" s="685"/>
      <c r="O151" s="685"/>
      <c r="P151" s="683"/>
      <c r="Q151" s="683"/>
      <c r="R151" s="126"/>
      <c r="S151" s="126"/>
      <c r="T151" s="126"/>
      <c r="U151" s="126"/>
      <c r="V151" s="126"/>
      <c r="W151" s="126"/>
      <c r="X151" s="126"/>
      <c r="Y151" s="126"/>
      <c r="Z151" s="126"/>
    </row>
    <row r="152" spans="1:26" ht="15.75" hidden="1" customHeight="1">
      <c r="A152" s="683"/>
      <c r="B152" s="126"/>
      <c r="C152" s="737"/>
      <c r="D152" s="126"/>
      <c r="E152" s="126"/>
      <c r="F152" s="126"/>
      <c r="G152" s="126"/>
      <c r="H152" s="126"/>
      <c r="I152" s="683"/>
      <c r="J152" s="685"/>
      <c r="K152" s="685"/>
      <c r="L152" s="683"/>
      <c r="M152" s="683"/>
      <c r="N152" s="685"/>
      <c r="O152" s="685"/>
      <c r="P152" s="683"/>
      <c r="Q152" s="683"/>
      <c r="R152" s="126"/>
      <c r="S152" s="126"/>
      <c r="T152" s="126"/>
      <c r="U152" s="126"/>
      <c r="V152" s="126"/>
      <c r="W152" s="126"/>
      <c r="X152" s="126"/>
      <c r="Y152" s="126"/>
      <c r="Z152" s="126"/>
    </row>
    <row r="153" spans="1:26" ht="15.75" hidden="1" customHeight="1">
      <c r="A153" s="683"/>
      <c r="B153" s="126"/>
      <c r="C153" s="737"/>
      <c r="D153" s="126"/>
      <c r="E153" s="126"/>
      <c r="F153" s="126"/>
      <c r="G153" s="126"/>
      <c r="H153" s="126"/>
      <c r="I153" s="683"/>
      <c r="J153" s="685"/>
      <c r="K153" s="685"/>
      <c r="L153" s="683"/>
      <c r="M153" s="683"/>
      <c r="N153" s="685"/>
      <c r="O153" s="685"/>
      <c r="P153" s="683"/>
      <c r="Q153" s="683"/>
      <c r="R153" s="126"/>
      <c r="S153" s="126"/>
      <c r="T153" s="126"/>
      <c r="U153" s="126"/>
      <c r="V153" s="126"/>
      <c r="W153" s="126"/>
      <c r="X153" s="126"/>
      <c r="Y153" s="126"/>
      <c r="Z153" s="126"/>
    </row>
    <row r="154" spans="1:26" ht="15.75" hidden="1" customHeight="1">
      <c r="A154" s="683"/>
      <c r="B154" s="126"/>
      <c r="C154" s="737"/>
      <c r="D154" s="126"/>
      <c r="E154" s="126"/>
      <c r="F154" s="126"/>
      <c r="G154" s="126"/>
      <c r="H154" s="126"/>
      <c r="I154" s="683"/>
      <c r="J154" s="685"/>
      <c r="K154" s="685"/>
      <c r="L154" s="683"/>
      <c r="M154" s="683"/>
      <c r="N154" s="685"/>
      <c r="O154" s="685"/>
      <c r="P154" s="683"/>
      <c r="Q154" s="683"/>
      <c r="R154" s="126"/>
      <c r="S154" s="126"/>
      <c r="T154" s="126"/>
      <c r="U154" s="126"/>
      <c r="V154" s="126"/>
      <c r="W154" s="126"/>
      <c r="X154" s="126"/>
      <c r="Y154" s="126"/>
      <c r="Z154" s="126"/>
    </row>
    <row r="155" spans="1:26" ht="15.75" hidden="1" customHeight="1">
      <c r="A155" s="683"/>
      <c r="B155" s="126"/>
      <c r="C155" s="737"/>
      <c r="D155" s="126"/>
      <c r="E155" s="126"/>
      <c r="F155" s="126"/>
      <c r="G155" s="126"/>
      <c r="H155" s="126"/>
      <c r="I155" s="683"/>
      <c r="J155" s="685"/>
      <c r="K155" s="685"/>
      <c r="L155" s="683"/>
      <c r="M155" s="683"/>
      <c r="N155" s="685"/>
      <c r="O155" s="685"/>
      <c r="P155" s="683"/>
      <c r="Q155" s="683"/>
      <c r="R155" s="126"/>
      <c r="S155" s="126"/>
      <c r="T155" s="126"/>
      <c r="U155" s="126"/>
      <c r="V155" s="126"/>
      <c r="W155" s="126"/>
      <c r="X155" s="126"/>
      <c r="Y155" s="126"/>
      <c r="Z155" s="126"/>
    </row>
    <row r="156" spans="1:26" ht="15.75" hidden="1" customHeight="1">
      <c r="A156" s="683"/>
      <c r="B156" s="126"/>
      <c r="C156" s="737"/>
      <c r="D156" s="126"/>
      <c r="E156" s="126"/>
      <c r="F156" s="126"/>
      <c r="G156" s="126"/>
      <c r="H156" s="126"/>
      <c r="I156" s="683"/>
      <c r="J156" s="685"/>
      <c r="K156" s="685"/>
      <c r="L156" s="683"/>
      <c r="M156" s="683"/>
      <c r="N156" s="685"/>
      <c r="O156" s="685"/>
      <c r="P156" s="683"/>
      <c r="Q156" s="683"/>
      <c r="R156" s="126"/>
      <c r="S156" s="126"/>
      <c r="T156" s="126"/>
      <c r="U156" s="126"/>
      <c r="V156" s="126"/>
      <c r="W156" s="126"/>
      <c r="X156" s="126"/>
      <c r="Y156" s="126"/>
      <c r="Z156" s="126"/>
    </row>
    <row r="157" spans="1:26" ht="15.75" hidden="1" customHeight="1">
      <c r="A157" s="683"/>
      <c r="B157" s="126"/>
      <c r="C157" s="737"/>
      <c r="D157" s="126"/>
      <c r="E157" s="126"/>
      <c r="F157" s="126"/>
      <c r="G157" s="126"/>
      <c r="H157" s="126"/>
      <c r="I157" s="683"/>
      <c r="J157" s="685"/>
      <c r="K157" s="685"/>
      <c r="L157" s="683"/>
      <c r="M157" s="683"/>
      <c r="N157" s="685"/>
      <c r="O157" s="685"/>
      <c r="P157" s="683"/>
      <c r="Q157" s="683"/>
      <c r="R157" s="126"/>
      <c r="S157" s="126"/>
      <c r="T157" s="126"/>
      <c r="U157" s="126"/>
      <c r="V157" s="126"/>
      <c r="W157" s="126"/>
      <c r="X157" s="126"/>
      <c r="Y157" s="126"/>
      <c r="Z157" s="126"/>
    </row>
    <row r="158" spans="1:26" ht="15.75" hidden="1" customHeight="1">
      <c r="A158" s="683"/>
      <c r="B158" s="126"/>
      <c r="C158" s="737"/>
      <c r="D158" s="126"/>
      <c r="E158" s="126"/>
      <c r="F158" s="126"/>
      <c r="G158" s="126"/>
      <c r="H158" s="126"/>
      <c r="I158" s="683"/>
      <c r="J158" s="685"/>
      <c r="K158" s="685"/>
      <c r="L158" s="683"/>
      <c r="M158" s="683"/>
      <c r="N158" s="685"/>
      <c r="O158" s="685"/>
      <c r="P158" s="683"/>
      <c r="Q158" s="683"/>
      <c r="R158" s="126"/>
      <c r="S158" s="126"/>
      <c r="T158" s="126"/>
      <c r="U158" s="126"/>
      <c r="V158" s="126"/>
      <c r="W158" s="126"/>
      <c r="X158" s="126"/>
      <c r="Y158" s="126"/>
      <c r="Z158" s="126"/>
    </row>
    <row r="159" spans="1:26" ht="15.75" hidden="1" customHeight="1">
      <c r="A159" s="683"/>
      <c r="B159" s="126"/>
      <c r="C159" s="737"/>
      <c r="D159" s="126"/>
      <c r="E159" s="126"/>
      <c r="F159" s="126"/>
      <c r="G159" s="126"/>
      <c r="H159" s="126"/>
      <c r="I159" s="683"/>
      <c r="J159" s="685"/>
      <c r="K159" s="685"/>
      <c r="L159" s="683"/>
      <c r="M159" s="683"/>
      <c r="N159" s="685"/>
      <c r="O159" s="685"/>
      <c r="P159" s="683"/>
      <c r="Q159" s="683"/>
      <c r="R159" s="126"/>
      <c r="S159" s="126"/>
      <c r="T159" s="126"/>
      <c r="U159" s="126"/>
      <c r="V159" s="126"/>
      <c r="W159" s="126"/>
      <c r="X159" s="126"/>
      <c r="Y159" s="126"/>
      <c r="Z159" s="126"/>
    </row>
    <row r="160" spans="1:26" ht="15.75" hidden="1" customHeight="1">
      <c r="A160" s="683"/>
      <c r="B160" s="126"/>
      <c r="C160" s="737"/>
      <c r="D160" s="126"/>
      <c r="E160" s="126"/>
      <c r="F160" s="126"/>
      <c r="G160" s="126"/>
      <c r="H160" s="126"/>
      <c r="I160" s="683"/>
      <c r="J160" s="685"/>
      <c r="K160" s="685"/>
      <c r="L160" s="683"/>
      <c r="M160" s="683"/>
      <c r="N160" s="685"/>
      <c r="O160" s="685"/>
      <c r="P160" s="683"/>
      <c r="Q160" s="683"/>
      <c r="R160" s="126"/>
      <c r="S160" s="126"/>
      <c r="T160" s="126"/>
      <c r="U160" s="126"/>
      <c r="V160" s="126"/>
      <c r="W160" s="126"/>
      <c r="X160" s="126"/>
      <c r="Y160" s="126"/>
      <c r="Z160" s="126"/>
    </row>
    <row r="161" spans="1:26" ht="15.75" hidden="1" customHeight="1">
      <c r="A161" s="683"/>
      <c r="B161" s="126"/>
      <c r="C161" s="737"/>
      <c r="D161" s="126"/>
      <c r="E161" s="126"/>
      <c r="F161" s="126"/>
      <c r="G161" s="126"/>
      <c r="H161" s="126"/>
      <c r="I161" s="683"/>
      <c r="J161" s="685"/>
      <c r="K161" s="685"/>
      <c r="L161" s="683"/>
      <c r="M161" s="683"/>
      <c r="N161" s="685"/>
      <c r="O161" s="685"/>
      <c r="P161" s="683"/>
      <c r="Q161" s="683"/>
      <c r="R161" s="126"/>
      <c r="S161" s="126"/>
      <c r="T161" s="126"/>
      <c r="U161" s="126"/>
      <c r="V161" s="126"/>
      <c r="W161" s="126"/>
      <c r="X161" s="126"/>
      <c r="Y161" s="126"/>
      <c r="Z161" s="126"/>
    </row>
    <row r="162" spans="1:26" ht="15.75" hidden="1" customHeight="1">
      <c r="A162" s="683"/>
      <c r="B162" s="126"/>
      <c r="C162" s="737"/>
      <c r="D162" s="126"/>
      <c r="E162" s="126"/>
      <c r="F162" s="126"/>
      <c r="G162" s="126"/>
      <c r="H162" s="126"/>
      <c r="I162" s="683"/>
      <c r="J162" s="685"/>
      <c r="K162" s="685"/>
      <c r="L162" s="683"/>
      <c r="M162" s="683"/>
      <c r="N162" s="685"/>
      <c r="O162" s="685"/>
      <c r="P162" s="683"/>
      <c r="Q162" s="683"/>
      <c r="R162" s="126"/>
      <c r="S162" s="126"/>
      <c r="T162" s="126"/>
      <c r="U162" s="126"/>
      <c r="V162" s="126"/>
      <c r="W162" s="126"/>
      <c r="X162" s="126"/>
      <c r="Y162" s="126"/>
      <c r="Z162" s="126"/>
    </row>
    <row r="163" spans="1:26" ht="15.75" hidden="1" customHeight="1">
      <c r="A163" s="683"/>
      <c r="B163" s="126"/>
      <c r="C163" s="737"/>
      <c r="D163" s="126"/>
      <c r="E163" s="126"/>
      <c r="F163" s="126"/>
      <c r="G163" s="126"/>
      <c r="H163" s="126"/>
      <c r="I163" s="683"/>
      <c r="J163" s="685"/>
      <c r="K163" s="685"/>
      <c r="L163" s="683"/>
      <c r="M163" s="683"/>
      <c r="N163" s="685"/>
      <c r="O163" s="685"/>
      <c r="P163" s="683"/>
      <c r="Q163" s="683"/>
      <c r="R163" s="126"/>
      <c r="S163" s="126"/>
      <c r="T163" s="126"/>
      <c r="U163" s="126"/>
      <c r="V163" s="126"/>
      <c r="W163" s="126"/>
      <c r="X163" s="126"/>
      <c r="Y163" s="126"/>
      <c r="Z163" s="126"/>
    </row>
    <row r="164" spans="1:26" ht="15.75" hidden="1" customHeight="1">
      <c r="A164" s="683"/>
      <c r="B164" s="126"/>
      <c r="C164" s="737"/>
      <c r="D164" s="126"/>
      <c r="E164" s="126"/>
      <c r="F164" s="126"/>
      <c r="G164" s="126"/>
      <c r="H164" s="126"/>
      <c r="I164" s="683"/>
      <c r="J164" s="685"/>
      <c r="K164" s="685"/>
      <c r="L164" s="683"/>
      <c r="M164" s="683"/>
      <c r="N164" s="685"/>
      <c r="O164" s="685"/>
      <c r="P164" s="683"/>
      <c r="Q164" s="683"/>
      <c r="R164" s="126"/>
      <c r="S164" s="126"/>
      <c r="T164" s="126"/>
      <c r="U164" s="126"/>
      <c r="V164" s="126"/>
      <c r="W164" s="126"/>
      <c r="X164" s="126"/>
      <c r="Y164" s="126"/>
      <c r="Z164" s="126"/>
    </row>
    <row r="165" spans="1:26" ht="15.75" hidden="1" customHeight="1">
      <c r="A165" s="683"/>
      <c r="B165" s="126"/>
      <c r="C165" s="737"/>
      <c r="D165" s="126"/>
      <c r="E165" s="126"/>
      <c r="F165" s="126"/>
      <c r="G165" s="126"/>
      <c r="H165" s="126"/>
      <c r="I165" s="683"/>
      <c r="J165" s="685"/>
      <c r="K165" s="685"/>
      <c r="L165" s="683"/>
      <c r="M165" s="683"/>
      <c r="N165" s="685"/>
      <c r="O165" s="685"/>
      <c r="P165" s="683"/>
      <c r="Q165" s="683"/>
      <c r="R165" s="126"/>
      <c r="S165" s="126"/>
      <c r="T165" s="126"/>
      <c r="U165" s="126"/>
      <c r="V165" s="126"/>
      <c r="W165" s="126"/>
      <c r="X165" s="126"/>
      <c r="Y165" s="126"/>
      <c r="Z165" s="126"/>
    </row>
    <row r="166" spans="1:26" ht="15.75" hidden="1" customHeight="1">
      <c r="A166" s="683"/>
      <c r="B166" s="126"/>
      <c r="C166" s="737"/>
      <c r="D166" s="126"/>
      <c r="E166" s="126"/>
      <c r="F166" s="126"/>
      <c r="G166" s="126"/>
      <c r="H166" s="126"/>
      <c r="I166" s="683"/>
      <c r="J166" s="685"/>
      <c r="K166" s="685"/>
      <c r="L166" s="683"/>
      <c r="M166" s="683"/>
      <c r="N166" s="685"/>
      <c r="O166" s="685"/>
      <c r="P166" s="683"/>
      <c r="Q166" s="683"/>
      <c r="R166" s="126"/>
      <c r="S166" s="126"/>
      <c r="T166" s="126"/>
      <c r="U166" s="126"/>
      <c r="V166" s="126"/>
      <c r="W166" s="126"/>
      <c r="X166" s="126"/>
      <c r="Y166" s="126"/>
      <c r="Z166" s="126"/>
    </row>
    <row r="167" spans="1:26" ht="15.75" hidden="1" customHeight="1">
      <c r="A167" s="683"/>
      <c r="B167" s="126"/>
      <c r="C167" s="737"/>
      <c r="D167" s="126"/>
      <c r="E167" s="126"/>
      <c r="F167" s="126"/>
      <c r="G167" s="126"/>
      <c r="H167" s="126"/>
      <c r="I167" s="683"/>
      <c r="J167" s="685"/>
      <c r="K167" s="685"/>
      <c r="L167" s="683"/>
      <c r="M167" s="683"/>
      <c r="N167" s="685"/>
      <c r="O167" s="685"/>
      <c r="P167" s="683"/>
      <c r="Q167" s="683"/>
      <c r="R167" s="126"/>
      <c r="S167" s="126"/>
      <c r="T167" s="126"/>
      <c r="U167" s="126"/>
      <c r="V167" s="126"/>
      <c r="W167" s="126"/>
      <c r="X167" s="126"/>
      <c r="Y167" s="126"/>
      <c r="Z167" s="126"/>
    </row>
    <row r="168" spans="1:26" ht="15.75" hidden="1" customHeight="1">
      <c r="A168" s="683"/>
      <c r="B168" s="126"/>
      <c r="C168" s="737"/>
      <c r="D168" s="126"/>
      <c r="E168" s="126"/>
      <c r="F168" s="126"/>
      <c r="G168" s="126"/>
      <c r="H168" s="126"/>
      <c r="I168" s="683"/>
      <c r="J168" s="685"/>
      <c r="K168" s="685"/>
      <c r="L168" s="683"/>
      <c r="M168" s="683"/>
      <c r="N168" s="685"/>
      <c r="O168" s="685"/>
      <c r="P168" s="683"/>
      <c r="Q168" s="683"/>
      <c r="R168" s="126"/>
      <c r="S168" s="126"/>
      <c r="T168" s="126"/>
      <c r="U168" s="126"/>
      <c r="V168" s="126"/>
      <c r="W168" s="126"/>
      <c r="X168" s="126"/>
      <c r="Y168" s="126"/>
      <c r="Z168" s="126"/>
    </row>
    <row r="169" spans="1:26" ht="15.75" hidden="1" customHeight="1">
      <c r="A169" s="683"/>
      <c r="B169" s="126"/>
      <c r="C169" s="737"/>
      <c r="D169" s="126"/>
      <c r="E169" s="126"/>
      <c r="F169" s="126"/>
      <c r="G169" s="126"/>
      <c r="H169" s="126"/>
      <c r="I169" s="683"/>
      <c r="J169" s="685"/>
      <c r="K169" s="685"/>
      <c r="L169" s="683"/>
      <c r="M169" s="683"/>
      <c r="N169" s="685"/>
      <c r="O169" s="685"/>
      <c r="P169" s="683"/>
      <c r="Q169" s="683"/>
      <c r="R169" s="126"/>
      <c r="S169" s="126"/>
      <c r="T169" s="126"/>
      <c r="U169" s="126"/>
      <c r="V169" s="126"/>
      <c r="W169" s="126"/>
      <c r="X169" s="126"/>
      <c r="Y169" s="126"/>
      <c r="Z169" s="126"/>
    </row>
    <row r="170" spans="1:26" ht="15.75" hidden="1" customHeight="1">
      <c r="A170" s="683"/>
      <c r="B170" s="126"/>
      <c r="C170" s="737"/>
      <c r="D170" s="126"/>
      <c r="E170" s="126"/>
      <c r="F170" s="126"/>
      <c r="G170" s="126"/>
      <c r="H170" s="126"/>
      <c r="I170" s="683"/>
      <c r="J170" s="685"/>
      <c r="K170" s="685"/>
      <c r="L170" s="683"/>
      <c r="M170" s="683"/>
      <c r="N170" s="685"/>
      <c r="O170" s="685"/>
      <c r="P170" s="683"/>
      <c r="Q170" s="683"/>
      <c r="R170" s="126"/>
      <c r="S170" s="126"/>
      <c r="T170" s="126"/>
      <c r="U170" s="126"/>
      <c r="V170" s="126"/>
      <c r="W170" s="126"/>
      <c r="X170" s="126"/>
      <c r="Y170" s="126"/>
      <c r="Z170" s="126"/>
    </row>
    <row r="171" spans="1:26" ht="15.75" hidden="1" customHeight="1">
      <c r="A171" s="683"/>
      <c r="B171" s="126"/>
      <c r="C171" s="737"/>
      <c r="D171" s="126"/>
      <c r="E171" s="126"/>
      <c r="F171" s="126"/>
      <c r="G171" s="126"/>
      <c r="H171" s="126"/>
      <c r="I171" s="683"/>
      <c r="J171" s="685"/>
      <c r="K171" s="685"/>
      <c r="L171" s="683"/>
      <c r="M171" s="683"/>
      <c r="N171" s="685"/>
      <c r="O171" s="685"/>
      <c r="P171" s="683"/>
      <c r="Q171" s="683"/>
      <c r="R171" s="126"/>
      <c r="S171" s="126"/>
      <c r="T171" s="126"/>
      <c r="U171" s="126"/>
      <c r="V171" s="126"/>
      <c r="W171" s="126"/>
      <c r="X171" s="126"/>
      <c r="Y171" s="126"/>
      <c r="Z171" s="126"/>
    </row>
    <row r="172" spans="1:26" ht="15.75" hidden="1" customHeight="1">
      <c r="A172" s="683"/>
      <c r="B172" s="126"/>
      <c r="C172" s="737"/>
      <c r="D172" s="126"/>
      <c r="E172" s="126"/>
      <c r="F172" s="126"/>
      <c r="G172" s="126"/>
      <c r="H172" s="126"/>
      <c r="I172" s="683"/>
      <c r="J172" s="685"/>
      <c r="K172" s="685"/>
      <c r="L172" s="683"/>
      <c r="M172" s="683"/>
      <c r="N172" s="685"/>
      <c r="O172" s="685"/>
      <c r="P172" s="683"/>
      <c r="Q172" s="683"/>
      <c r="R172" s="126"/>
      <c r="S172" s="126"/>
      <c r="T172" s="126"/>
      <c r="U172" s="126"/>
      <c r="V172" s="126"/>
      <c r="W172" s="126"/>
      <c r="X172" s="126"/>
      <c r="Y172" s="126"/>
      <c r="Z172" s="126"/>
    </row>
    <row r="173" spans="1:26" ht="15.75" hidden="1" customHeight="1">
      <c r="A173" s="683"/>
      <c r="B173" s="126"/>
      <c r="C173" s="737"/>
      <c r="D173" s="126"/>
      <c r="E173" s="126"/>
      <c r="F173" s="126"/>
      <c r="G173" s="126"/>
      <c r="H173" s="126"/>
      <c r="I173" s="683"/>
      <c r="J173" s="685"/>
      <c r="K173" s="685"/>
      <c r="L173" s="683"/>
      <c r="M173" s="683"/>
      <c r="N173" s="685"/>
      <c r="O173" s="685"/>
      <c r="P173" s="683"/>
      <c r="Q173" s="683"/>
      <c r="R173" s="126"/>
      <c r="S173" s="126"/>
      <c r="T173" s="126"/>
      <c r="U173" s="126"/>
      <c r="V173" s="126"/>
      <c r="W173" s="126"/>
      <c r="X173" s="126"/>
      <c r="Y173" s="126"/>
      <c r="Z173" s="126"/>
    </row>
    <row r="174" spans="1:26" ht="15.75" hidden="1" customHeight="1">
      <c r="A174" s="683"/>
      <c r="B174" s="126"/>
      <c r="C174" s="737"/>
      <c r="D174" s="126"/>
      <c r="E174" s="126"/>
      <c r="F174" s="126"/>
      <c r="G174" s="126"/>
      <c r="H174" s="126"/>
      <c r="I174" s="683"/>
      <c r="J174" s="685"/>
      <c r="K174" s="685"/>
      <c r="L174" s="683"/>
      <c r="M174" s="683"/>
      <c r="N174" s="685"/>
      <c r="O174" s="685"/>
      <c r="P174" s="683"/>
      <c r="Q174" s="683"/>
      <c r="R174" s="126"/>
      <c r="S174" s="126"/>
      <c r="T174" s="126"/>
      <c r="U174" s="126"/>
      <c r="V174" s="126"/>
      <c r="W174" s="126"/>
      <c r="X174" s="126"/>
      <c r="Y174" s="126"/>
      <c r="Z174" s="126"/>
    </row>
    <row r="175" spans="1:26" ht="15.75" hidden="1" customHeight="1">
      <c r="A175" s="683"/>
      <c r="B175" s="126"/>
      <c r="C175" s="737"/>
      <c r="D175" s="126"/>
      <c r="E175" s="126"/>
      <c r="F175" s="126"/>
      <c r="G175" s="126"/>
      <c r="H175" s="126"/>
      <c r="I175" s="683"/>
      <c r="J175" s="685"/>
      <c r="K175" s="685"/>
      <c r="L175" s="683"/>
      <c r="M175" s="683"/>
      <c r="N175" s="685"/>
      <c r="O175" s="685"/>
      <c r="P175" s="683"/>
      <c r="Q175" s="683"/>
      <c r="R175" s="126"/>
      <c r="S175" s="126"/>
      <c r="T175" s="126"/>
      <c r="U175" s="126"/>
      <c r="V175" s="126"/>
      <c r="W175" s="126"/>
      <c r="X175" s="126"/>
      <c r="Y175" s="126"/>
      <c r="Z175" s="126"/>
    </row>
    <row r="176" spans="1:26" ht="15.75" hidden="1" customHeight="1">
      <c r="A176" s="683"/>
      <c r="B176" s="126"/>
      <c r="C176" s="737"/>
      <c r="D176" s="126"/>
      <c r="E176" s="126"/>
      <c r="F176" s="126"/>
      <c r="G176" s="126"/>
      <c r="H176" s="126"/>
      <c r="I176" s="683"/>
      <c r="J176" s="685"/>
      <c r="K176" s="685"/>
      <c r="L176" s="683"/>
      <c r="M176" s="683"/>
      <c r="N176" s="685"/>
      <c r="O176" s="685"/>
      <c r="P176" s="683"/>
      <c r="Q176" s="683"/>
      <c r="R176" s="126"/>
      <c r="S176" s="126"/>
      <c r="T176" s="126"/>
      <c r="U176" s="126"/>
      <c r="V176" s="126"/>
      <c r="W176" s="126"/>
      <c r="X176" s="126"/>
      <c r="Y176" s="126"/>
      <c r="Z176" s="126"/>
    </row>
    <row r="177" spans="1:26" ht="15.75" hidden="1" customHeight="1">
      <c r="A177" s="683"/>
      <c r="B177" s="126"/>
      <c r="C177" s="737"/>
      <c r="D177" s="126"/>
      <c r="E177" s="126"/>
      <c r="F177" s="126"/>
      <c r="G177" s="126"/>
      <c r="H177" s="126"/>
      <c r="I177" s="683"/>
      <c r="J177" s="685"/>
      <c r="K177" s="685"/>
      <c r="L177" s="683"/>
      <c r="M177" s="683"/>
      <c r="N177" s="685"/>
      <c r="O177" s="685"/>
      <c r="P177" s="683"/>
      <c r="Q177" s="683"/>
      <c r="R177" s="126"/>
      <c r="S177" s="126"/>
      <c r="T177" s="126"/>
      <c r="U177" s="126"/>
      <c r="V177" s="126"/>
      <c r="W177" s="126"/>
      <c r="X177" s="126"/>
      <c r="Y177" s="126"/>
      <c r="Z177" s="126"/>
    </row>
    <row r="178" spans="1:26" ht="15.75" hidden="1" customHeight="1">
      <c r="A178" s="683"/>
      <c r="B178" s="126"/>
      <c r="C178" s="737"/>
      <c r="D178" s="126"/>
      <c r="E178" s="126"/>
      <c r="F178" s="126"/>
      <c r="G178" s="126"/>
      <c r="H178" s="126"/>
      <c r="I178" s="683"/>
      <c r="J178" s="685"/>
      <c r="K178" s="685"/>
      <c r="L178" s="683"/>
      <c r="M178" s="683"/>
      <c r="N178" s="685"/>
      <c r="O178" s="685"/>
      <c r="P178" s="683"/>
      <c r="Q178" s="683"/>
      <c r="R178" s="126"/>
      <c r="S178" s="126"/>
      <c r="T178" s="126"/>
      <c r="U178" s="126"/>
      <c r="V178" s="126"/>
      <c r="W178" s="126"/>
      <c r="X178" s="126"/>
      <c r="Y178" s="126"/>
      <c r="Z178" s="126"/>
    </row>
    <row r="179" spans="1:26" ht="15.75" hidden="1" customHeight="1">
      <c r="A179" s="683"/>
      <c r="B179" s="126"/>
      <c r="C179" s="737"/>
      <c r="D179" s="126"/>
      <c r="E179" s="126"/>
      <c r="F179" s="126"/>
      <c r="G179" s="126"/>
      <c r="H179" s="126"/>
      <c r="I179" s="683"/>
      <c r="J179" s="685"/>
      <c r="K179" s="685"/>
      <c r="L179" s="683"/>
      <c r="M179" s="683"/>
      <c r="N179" s="685"/>
      <c r="O179" s="685"/>
      <c r="P179" s="683"/>
      <c r="Q179" s="683"/>
      <c r="R179" s="126"/>
      <c r="S179" s="126"/>
      <c r="T179" s="126"/>
      <c r="U179" s="126"/>
      <c r="V179" s="126"/>
      <c r="W179" s="126"/>
      <c r="X179" s="126"/>
      <c r="Y179" s="126"/>
      <c r="Z179" s="126"/>
    </row>
    <row r="180" spans="1:26" ht="15.75" hidden="1" customHeight="1">
      <c r="A180" s="683"/>
      <c r="B180" s="126"/>
      <c r="C180" s="737"/>
      <c r="D180" s="126"/>
      <c r="E180" s="126"/>
      <c r="F180" s="126"/>
      <c r="G180" s="126"/>
      <c r="H180" s="126"/>
      <c r="I180" s="683"/>
      <c r="J180" s="685"/>
      <c r="K180" s="685"/>
      <c r="L180" s="683"/>
      <c r="M180" s="683"/>
      <c r="N180" s="685"/>
      <c r="O180" s="685"/>
      <c r="P180" s="683"/>
      <c r="Q180" s="683"/>
      <c r="R180" s="126"/>
      <c r="S180" s="126"/>
      <c r="T180" s="126"/>
      <c r="U180" s="126"/>
      <c r="V180" s="126"/>
      <c r="W180" s="126"/>
      <c r="X180" s="126"/>
      <c r="Y180" s="126"/>
      <c r="Z180" s="126"/>
    </row>
    <row r="181" spans="1:26" ht="15.75" hidden="1" customHeight="1">
      <c r="A181" s="683"/>
      <c r="B181" s="126"/>
      <c r="C181" s="737"/>
      <c r="D181" s="126"/>
      <c r="E181" s="126"/>
      <c r="F181" s="126"/>
      <c r="G181" s="126"/>
      <c r="H181" s="126"/>
      <c r="I181" s="683"/>
      <c r="J181" s="685"/>
      <c r="K181" s="685"/>
      <c r="L181" s="683"/>
      <c r="M181" s="683"/>
      <c r="N181" s="685"/>
      <c r="O181" s="685"/>
      <c r="P181" s="683"/>
      <c r="Q181" s="683"/>
      <c r="R181" s="126"/>
      <c r="S181" s="126"/>
      <c r="T181" s="126"/>
      <c r="U181" s="126"/>
      <c r="V181" s="126"/>
      <c r="W181" s="126"/>
      <c r="X181" s="126"/>
      <c r="Y181" s="126"/>
      <c r="Z181" s="126"/>
    </row>
    <row r="182" spans="1:26" ht="15.75" hidden="1" customHeight="1">
      <c r="A182" s="683"/>
      <c r="B182" s="126"/>
      <c r="C182" s="737"/>
      <c r="D182" s="126"/>
      <c r="E182" s="126"/>
      <c r="F182" s="126"/>
      <c r="G182" s="126"/>
      <c r="H182" s="126"/>
      <c r="I182" s="683"/>
      <c r="J182" s="685"/>
      <c r="K182" s="685"/>
      <c r="L182" s="683"/>
      <c r="M182" s="683"/>
      <c r="N182" s="685"/>
      <c r="O182" s="685"/>
      <c r="P182" s="683"/>
      <c r="Q182" s="683"/>
      <c r="R182" s="126"/>
      <c r="S182" s="126"/>
      <c r="T182" s="126"/>
      <c r="U182" s="126"/>
      <c r="V182" s="126"/>
      <c r="W182" s="126"/>
      <c r="X182" s="126"/>
      <c r="Y182" s="126"/>
      <c r="Z182" s="126"/>
    </row>
    <row r="183" spans="1:26" ht="15.75" hidden="1" customHeight="1">
      <c r="A183" s="683"/>
      <c r="B183" s="126"/>
      <c r="C183" s="737"/>
      <c r="D183" s="126"/>
      <c r="E183" s="126"/>
      <c r="F183" s="126"/>
      <c r="G183" s="126"/>
      <c r="H183" s="126"/>
      <c r="I183" s="683"/>
      <c r="J183" s="685"/>
      <c r="K183" s="685"/>
      <c r="L183" s="683"/>
      <c r="M183" s="683"/>
      <c r="N183" s="685"/>
      <c r="O183" s="685"/>
      <c r="P183" s="683"/>
      <c r="Q183" s="683"/>
      <c r="R183" s="126"/>
      <c r="S183" s="126"/>
      <c r="T183" s="126"/>
      <c r="U183" s="126"/>
      <c r="V183" s="126"/>
      <c r="W183" s="126"/>
      <c r="X183" s="126"/>
      <c r="Y183" s="126"/>
      <c r="Z183" s="126"/>
    </row>
    <row r="184" spans="1:26" ht="15.75" hidden="1" customHeight="1">
      <c r="A184" s="683"/>
      <c r="B184" s="126"/>
      <c r="C184" s="737"/>
      <c r="D184" s="126"/>
      <c r="E184" s="126"/>
      <c r="F184" s="126"/>
      <c r="G184" s="126"/>
      <c r="H184" s="126"/>
      <c r="I184" s="683"/>
      <c r="J184" s="685"/>
      <c r="K184" s="685"/>
      <c r="L184" s="683"/>
      <c r="M184" s="683"/>
      <c r="N184" s="685"/>
      <c r="O184" s="685"/>
      <c r="P184" s="683"/>
      <c r="Q184" s="683"/>
      <c r="R184" s="126"/>
      <c r="S184" s="126"/>
      <c r="T184" s="126"/>
      <c r="U184" s="126"/>
      <c r="V184" s="126"/>
      <c r="W184" s="126"/>
      <c r="X184" s="126"/>
      <c r="Y184" s="126"/>
      <c r="Z184" s="126"/>
    </row>
    <row r="185" spans="1:26" ht="15.75" hidden="1" customHeight="1">
      <c r="A185" s="683"/>
      <c r="B185" s="126"/>
      <c r="C185" s="737"/>
      <c r="D185" s="126"/>
      <c r="E185" s="126"/>
      <c r="F185" s="126"/>
      <c r="G185" s="126"/>
      <c r="H185" s="126"/>
      <c r="I185" s="683"/>
      <c r="J185" s="685"/>
      <c r="K185" s="685"/>
      <c r="L185" s="683"/>
      <c r="M185" s="683"/>
      <c r="N185" s="685"/>
      <c r="O185" s="685"/>
      <c r="P185" s="683"/>
      <c r="Q185" s="683"/>
      <c r="R185" s="126"/>
      <c r="S185" s="126"/>
      <c r="T185" s="126"/>
      <c r="U185" s="126"/>
      <c r="V185" s="126"/>
      <c r="W185" s="126"/>
      <c r="X185" s="126"/>
      <c r="Y185" s="126"/>
      <c r="Z185" s="126"/>
    </row>
    <row r="186" spans="1:26" ht="15.75" hidden="1" customHeight="1">
      <c r="A186" s="683"/>
      <c r="B186" s="126"/>
      <c r="C186" s="737"/>
      <c r="D186" s="126"/>
      <c r="E186" s="126"/>
      <c r="F186" s="126"/>
      <c r="G186" s="126"/>
      <c r="H186" s="126"/>
      <c r="I186" s="683"/>
      <c r="J186" s="685"/>
      <c r="K186" s="685"/>
      <c r="L186" s="683"/>
      <c r="M186" s="683"/>
      <c r="N186" s="685"/>
      <c r="O186" s="685"/>
      <c r="P186" s="683"/>
      <c r="Q186" s="683"/>
      <c r="R186" s="126"/>
      <c r="S186" s="126"/>
      <c r="T186" s="126"/>
      <c r="U186" s="126"/>
      <c r="V186" s="126"/>
      <c r="W186" s="126"/>
      <c r="X186" s="126"/>
      <c r="Y186" s="126"/>
      <c r="Z186" s="126"/>
    </row>
    <row r="187" spans="1:26" ht="15.75" hidden="1" customHeight="1">
      <c r="A187" s="683"/>
      <c r="B187" s="126"/>
      <c r="C187" s="737"/>
      <c r="D187" s="126"/>
      <c r="E187" s="126"/>
      <c r="F187" s="126"/>
      <c r="G187" s="126"/>
      <c r="H187" s="126"/>
      <c r="I187" s="683"/>
      <c r="J187" s="685"/>
      <c r="K187" s="685"/>
      <c r="L187" s="683"/>
      <c r="M187" s="683"/>
      <c r="N187" s="685"/>
      <c r="O187" s="685"/>
      <c r="P187" s="683"/>
      <c r="Q187" s="683"/>
      <c r="R187" s="126"/>
      <c r="S187" s="126"/>
      <c r="T187" s="126"/>
      <c r="U187" s="126"/>
      <c r="V187" s="126"/>
      <c r="W187" s="126"/>
      <c r="X187" s="126"/>
      <c r="Y187" s="126"/>
      <c r="Z187" s="126"/>
    </row>
    <row r="188" spans="1:26" ht="15.75" hidden="1" customHeight="1">
      <c r="A188" s="683"/>
      <c r="B188" s="126"/>
      <c r="C188" s="737"/>
      <c r="D188" s="126"/>
      <c r="E188" s="126"/>
      <c r="F188" s="126"/>
      <c r="G188" s="126"/>
      <c r="H188" s="126"/>
      <c r="I188" s="683"/>
      <c r="J188" s="685"/>
      <c r="K188" s="685"/>
      <c r="L188" s="683"/>
      <c r="M188" s="683"/>
      <c r="N188" s="685"/>
      <c r="O188" s="685"/>
      <c r="P188" s="683"/>
      <c r="Q188" s="683"/>
      <c r="R188" s="126"/>
      <c r="S188" s="126"/>
      <c r="T188" s="126"/>
      <c r="U188" s="126"/>
      <c r="V188" s="126"/>
      <c r="W188" s="126"/>
      <c r="X188" s="126"/>
      <c r="Y188" s="126"/>
      <c r="Z188" s="126"/>
    </row>
    <row r="189" spans="1:26" ht="15.75" hidden="1" customHeight="1">
      <c r="A189" s="683"/>
      <c r="B189" s="126"/>
      <c r="C189" s="737"/>
      <c r="D189" s="126"/>
      <c r="E189" s="126"/>
      <c r="F189" s="126"/>
      <c r="G189" s="126"/>
      <c r="H189" s="126"/>
      <c r="I189" s="683"/>
      <c r="J189" s="685"/>
      <c r="K189" s="685"/>
      <c r="L189" s="683"/>
      <c r="M189" s="683"/>
      <c r="N189" s="685"/>
      <c r="O189" s="685"/>
      <c r="P189" s="683"/>
      <c r="Q189" s="683"/>
      <c r="R189" s="126"/>
      <c r="S189" s="126"/>
      <c r="T189" s="126"/>
      <c r="U189" s="126"/>
      <c r="V189" s="126"/>
      <c r="W189" s="126"/>
      <c r="X189" s="126"/>
      <c r="Y189" s="126"/>
      <c r="Z189" s="126"/>
    </row>
    <row r="190" spans="1:26" ht="15.75" hidden="1" customHeight="1">
      <c r="A190" s="683"/>
      <c r="B190" s="126"/>
      <c r="C190" s="737"/>
      <c r="D190" s="126"/>
      <c r="E190" s="126"/>
      <c r="F190" s="126"/>
      <c r="G190" s="126"/>
      <c r="H190" s="126"/>
      <c r="I190" s="683"/>
      <c r="J190" s="685"/>
      <c r="K190" s="685"/>
      <c r="L190" s="683"/>
      <c r="M190" s="683"/>
      <c r="N190" s="685"/>
      <c r="O190" s="685"/>
      <c r="P190" s="683"/>
      <c r="Q190" s="683"/>
      <c r="R190" s="126"/>
      <c r="S190" s="126"/>
      <c r="T190" s="126"/>
      <c r="U190" s="126"/>
      <c r="V190" s="126"/>
      <c r="W190" s="126"/>
      <c r="X190" s="126"/>
      <c r="Y190" s="126"/>
      <c r="Z190" s="126"/>
    </row>
    <row r="191" spans="1:26" ht="15.75" hidden="1" customHeight="1">
      <c r="A191" s="683"/>
      <c r="B191" s="126"/>
      <c r="C191" s="737"/>
      <c r="D191" s="126"/>
      <c r="E191" s="126"/>
      <c r="F191" s="126"/>
      <c r="G191" s="126"/>
      <c r="H191" s="126"/>
      <c r="I191" s="683"/>
      <c r="J191" s="685"/>
      <c r="K191" s="685"/>
      <c r="L191" s="683"/>
      <c r="M191" s="683"/>
      <c r="N191" s="685"/>
      <c r="O191" s="685"/>
      <c r="P191" s="683"/>
      <c r="Q191" s="683"/>
      <c r="R191" s="126"/>
      <c r="S191" s="126"/>
      <c r="T191" s="126"/>
      <c r="U191" s="126"/>
      <c r="V191" s="126"/>
      <c r="W191" s="126"/>
      <c r="X191" s="126"/>
      <c r="Y191" s="126"/>
      <c r="Z191" s="126"/>
    </row>
    <row r="192" spans="1:26" ht="15.75" hidden="1" customHeight="1">
      <c r="A192" s="683"/>
      <c r="B192" s="126"/>
      <c r="C192" s="737"/>
      <c r="D192" s="126"/>
      <c r="E192" s="126"/>
      <c r="F192" s="126"/>
      <c r="G192" s="126"/>
      <c r="H192" s="126"/>
      <c r="I192" s="683"/>
      <c r="J192" s="685"/>
      <c r="K192" s="685"/>
      <c r="L192" s="683"/>
      <c r="M192" s="683"/>
      <c r="N192" s="685"/>
      <c r="O192" s="685"/>
      <c r="P192" s="683"/>
      <c r="Q192" s="683"/>
      <c r="R192" s="126"/>
      <c r="S192" s="126"/>
      <c r="T192" s="126"/>
      <c r="U192" s="126"/>
      <c r="V192" s="126"/>
      <c r="W192" s="126"/>
      <c r="X192" s="126"/>
      <c r="Y192" s="126"/>
      <c r="Z192" s="126"/>
    </row>
    <row r="193" spans="1:26" ht="15.75" hidden="1" customHeight="1">
      <c r="A193" s="683"/>
      <c r="B193" s="126"/>
      <c r="C193" s="737"/>
      <c r="D193" s="126"/>
      <c r="E193" s="126"/>
      <c r="F193" s="126"/>
      <c r="G193" s="126"/>
      <c r="H193" s="126"/>
      <c r="I193" s="683"/>
      <c r="J193" s="685"/>
      <c r="K193" s="685"/>
      <c r="L193" s="683"/>
      <c r="M193" s="683"/>
      <c r="N193" s="685"/>
      <c r="O193" s="685"/>
      <c r="P193" s="683"/>
      <c r="Q193" s="683"/>
      <c r="R193" s="126"/>
      <c r="S193" s="126"/>
      <c r="T193" s="126"/>
      <c r="U193" s="126"/>
      <c r="V193" s="126"/>
      <c r="W193" s="126"/>
      <c r="X193" s="126"/>
      <c r="Y193" s="126"/>
      <c r="Z193" s="126"/>
    </row>
    <row r="194" spans="1:26" ht="15.75" hidden="1" customHeight="1">
      <c r="A194" s="683"/>
      <c r="B194" s="126"/>
      <c r="C194" s="737"/>
      <c r="D194" s="126"/>
      <c r="E194" s="126"/>
      <c r="F194" s="126"/>
      <c r="G194" s="126"/>
      <c r="H194" s="126"/>
      <c r="I194" s="683"/>
      <c r="J194" s="685"/>
      <c r="K194" s="685"/>
      <c r="L194" s="683"/>
      <c r="M194" s="683"/>
      <c r="N194" s="685"/>
      <c r="O194" s="685"/>
      <c r="P194" s="683"/>
      <c r="Q194" s="683"/>
      <c r="R194" s="126"/>
      <c r="S194" s="126"/>
      <c r="T194" s="126"/>
      <c r="U194" s="126"/>
      <c r="V194" s="126"/>
      <c r="W194" s="126"/>
      <c r="X194" s="126"/>
      <c r="Y194" s="126"/>
      <c r="Z194" s="126"/>
    </row>
    <row r="195" spans="1:26" ht="15.75" hidden="1" customHeight="1">
      <c r="A195" s="683"/>
      <c r="B195" s="126"/>
      <c r="C195" s="737"/>
      <c r="D195" s="126"/>
      <c r="E195" s="126"/>
      <c r="F195" s="126"/>
      <c r="G195" s="126"/>
      <c r="H195" s="126"/>
      <c r="I195" s="683"/>
      <c r="J195" s="685"/>
      <c r="K195" s="685"/>
      <c r="L195" s="683"/>
      <c r="M195" s="683"/>
      <c r="N195" s="685"/>
      <c r="O195" s="685"/>
      <c r="P195" s="683"/>
      <c r="Q195" s="683"/>
      <c r="R195" s="126"/>
      <c r="S195" s="126"/>
      <c r="T195" s="126"/>
      <c r="U195" s="126"/>
      <c r="V195" s="126"/>
      <c r="W195" s="126"/>
      <c r="X195" s="126"/>
      <c r="Y195" s="126"/>
      <c r="Z195" s="126"/>
    </row>
    <row r="196" spans="1:26" ht="15.75" hidden="1" customHeight="1">
      <c r="A196" s="683"/>
      <c r="B196" s="126"/>
      <c r="C196" s="737"/>
      <c r="D196" s="126"/>
      <c r="E196" s="126"/>
      <c r="F196" s="126"/>
      <c r="G196" s="126"/>
      <c r="H196" s="126"/>
      <c r="I196" s="683"/>
      <c r="J196" s="685"/>
      <c r="K196" s="685"/>
      <c r="L196" s="683"/>
      <c r="M196" s="683"/>
      <c r="N196" s="685"/>
      <c r="O196" s="685"/>
      <c r="P196" s="683"/>
      <c r="Q196" s="683"/>
      <c r="R196" s="126"/>
      <c r="S196" s="126"/>
      <c r="T196" s="126"/>
      <c r="U196" s="126"/>
      <c r="V196" s="126"/>
      <c r="W196" s="126"/>
      <c r="X196" s="126"/>
      <c r="Y196" s="126"/>
      <c r="Z196" s="126"/>
    </row>
    <row r="197" spans="1:26" ht="15.75" hidden="1" customHeight="1">
      <c r="A197" s="683"/>
      <c r="B197" s="126"/>
      <c r="C197" s="737"/>
      <c r="D197" s="126"/>
      <c r="E197" s="126"/>
      <c r="F197" s="126"/>
      <c r="G197" s="126"/>
      <c r="H197" s="126"/>
      <c r="I197" s="683"/>
      <c r="J197" s="685"/>
      <c r="K197" s="685"/>
      <c r="L197" s="683"/>
      <c r="M197" s="683"/>
      <c r="N197" s="685"/>
      <c r="O197" s="685"/>
      <c r="P197" s="683"/>
      <c r="Q197" s="683"/>
      <c r="R197" s="126"/>
      <c r="S197" s="126"/>
      <c r="T197" s="126"/>
      <c r="U197" s="126"/>
      <c r="V197" s="126"/>
      <c r="W197" s="126"/>
      <c r="X197" s="126"/>
      <c r="Y197" s="126"/>
      <c r="Z197" s="126"/>
    </row>
    <row r="198" spans="1:26" ht="15.75" hidden="1" customHeight="1">
      <c r="A198" s="683"/>
      <c r="B198" s="126"/>
      <c r="C198" s="737"/>
      <c r="D198" s="126"/>
      <c r="E198" s="126"/>
      <c r="F198" s="126"/>
      <c r="G198" s="126"/>
      <c r="H198" s="126"/>
      <c r="I198" s="683"/>
      <c r="J198" s="685"/>
      <c r="K198" s="685"/>
      <c r="L198" s="683"/>
      <c r="M198" s="683"/>
      <c r="N198" s="685"/>
      <c r="O198" s="685"/>
      <c r="P198" s="683"/>
      <c r="Q198" s="683"/>
      <c r="R198" s="126"/>
      <c r="S198" s="126"/>
      <c r="T198" s="126"/>
      <c r="U198" s="126"/>
      <c r="V198" s="126"/>
      <c r="W198" s="126"/>
      <c r="X198" s="126"/>
      <c r="Y198" s="126"/>
      <c r="Z198" s="126"/>
    </row>
    <row r="199" spans="1:26" ht="15.75" hidden="1" customHeight="1">
      <c r="A199" s="683"/>
      <c r="B199" s="126"/>
      <c r="C199" s="737"/>
      <c r="D199" s="126"/>
      <c r="E199" s="126"/>
      <c r="F199" s="126"/>
      <c r="G199" s="126"/>
      <c r="H199" s="126"/>
      <c r="I199" s="683"/>
      <c r="J199" s="685"/>
      <c r="K199" s="685"/>
      <c r="L199" s="683"/>
      <c r="M199" s="683"/>
      <c r="N199" s="685"/>
      <c r="O199" s="685"/>
      <c r="P199" s="683"/>
      <c r="Q199" s="683"/>
      <c r="R199" s="126"/>
      <c r="S199" s="126"/>
      <c r="T199" s="126"/>
      <c r="U199" s="126"/>
      <c r="V199" s="126"/>
      <c r="W199" s="126"/>
      <c r="X199" s="126"/>
      <c r="Y199" s="126"/>
      <c r="Z199" s="126"/>
    </row>
    <row r="200" spans="1:26" ht="15.75" hidden="1" customHeight="1">
      <c r="A200" s="683"/>
      <c r="B200" s="126"/>
      <c r="C200" s="737"/>
      <c r="D200" s="126"/>
      <c r="E200" s="126"/>
      <c r="F200" s="126"/>
      <c r="G200" s="126"/>
      <c r="H200" s="126"/>
      <c r="I200" s="683"/>
      <c r="J200" s="685"/>
      <c r="K200" s="685"/>
      <c r="L200" s="683"/>
      <c r="M200" s="683"/>
      <c r="N200" s="685"/>
      <c r="O200" s="685"/>
      <c r="P200" s="683"/>
      <c r="Q200" s="683"/>
      <c r="R200" s="126"/>
      <c r="S200" s="126"/>
      <c r="T200" s="126"/>
      <c r="U200" s="126"/>
      <c r="V200" s="126"/>
      <c r="W200" s="126"/>
      <c r="X200" s="126"/>
      <c r="Y200" s="126"/>
      <c r="Z200" s="126"/>
    </row>
    <row r="201" spans="1:26" ht="15.75" hidden="1" customHeight="1">
      <c r="A201" s="683"/>
      <c r="B201" s="126"/>
      <c r="C201" s="737"/>
      <c r="D201" s="126"/>
      <c r="E201" s="126"/>
      <c r="F201" s="126"/>
      <c r="G201" s="126"/>
      <c r="H201" s="126"/>
      <c r="I201" s="683"/>
      <c r="J201" s="685"/>
      <c r="K201" s="685"/>
      <c r="L201" s="683"/>
      <c r="M201" s="683"/>
      <c r="N201" s="685"/>
      <c r="O201" s="685"/>
      <c r="P201" s="683"/>
      <c r="Q201" s="683"/>
      <c r="R201" s="126"/>
      <c r="S201" s="126"/>
      <c r="T201" s="126"/>
      <c r="U201" s="126"/>
      <c r="V201" s="126"/>
      <c r="W201" s="126"/>
      <c r="X201" s="126"/>
      <c r="Y201" s="126"/>
      <c r="Z201" s="126"/>
    </row>
    <row r="202" spans="1:26" ht="15.75" hidden="1" customHeight="1">
      <c r="A202" s="683"/>
      <c r="B202" s="126"/>
      <c r="C202" s="737"/>
      <c r="D202" s="126"/>
      <c r="E202" s="126"/>
      <c r="F202" s="126"/>
      <c r="G202" s="126"/>
      <c r="H202" s="126"/>
      <c r="I202" s="683"/>
      <c r="J202" s="685"/>
      <c r="K202" s="685"/>
      <c r="L202" s="683"/>
      <c r="M202" s="683"/>
      <c r="N202" s="685"/>
      <c r="O202" s="685"/>
      <c r="P202" s="683"/>
      <c r="Q202" s="683"/>
      <c r="R202" s="126"/>
      <c r="S202" s="126"/>
      <c r="T202" s="126"/>
      <c r="U202" s="126"/>
      <c r="V202" s="126"/>
      <c r="W202" s="126"/>
      <c r="X202" s="126"/>
      <c r="Y202" s="126"/>
      <c r="Z202" s="126"/>
    </row>
    <row r="203" spans="1:26" ht="15.75" hidden="1" customHeight="1">
      <c r="A203" s="683"/>
      <c r="B203" s="126"/>
      <c r="C203" s="737"/>
      <c r="D203" s="126"/>
      <c r="E203" s="126"/>
      <c r="F203" s="126"/>
      <c r="G203" s="126"/>
      <c r="H203" s="126"/>
      <c r="I203" s="683"/>
      <c r="J203" s="685"/>
      <c r="K203" s="685"/>
      <c r="L203" s="683"/>
      <c r="M203" s="683"/>
      <c r="N203" s="685"/>
      <c r="O203" s="685"/>
      <c r="P203" s="683"/>
      <c r="Q203" s="683"/>
      <c r="R203" s="126"/>
      <c r="S203" s="126"/>
      <c r="T203" s="126"/>
      <c r="U203" s="126"/>
      <c r="V203" s="126"/>
      <c r="W203" s="126"/>
      <c r="X203" s="126"/>
      <c r="Y203" s="126"/>
      <c r="Z203" s="126"/>
    </row>
    <row r="204" spans="1:26" ht="15.75" hidden="1" customHeight="1">
      <c r="A204" s="683"/>
      <c r="B204" s="126"/>
      <c r="C204" s="737"/>
      <c r="D204" s="126"/>
      <c r="E204" s="126"/>
      <c r="F204" s="126"/>
      <c r="G204" s="126"/>
      <c r="H204" s="126"/>
      <c r="I204" s="683"/>
      <c r="J204" s="685"/>
      <c r="K204" s="685"/>
      <c r="L204" s="683"/>
      <c r="M204" s="683"/>
      <c r="N204" s="685"/>
      <c r="O204" s="685"/>
      <c r="P204" s="683"/>
      <c r="Q204" s="683"/>
      <c r="R204" s="126"/>
      <c r="S204" s="126"/>
      <c r="T204" s="126"/>
      <c r="U204" s="126"/>
      <c r="V204" s="126"/>
      <c r="W204" s="126"/>
      <c r="X204" s="126"/>
      <c r="Y204" s="126"/>
      <c r="Z204" s="126"/>
    </row>
    <row r="205" spans="1:26" ht="15.75" hidden="1" customHeight="1">
      <c r="A205" s="683"/>
      <c r="B205" s="126"/>
      <c r="C205" s="737"/>
      <c r="D205" s="126"/>
      <c r="E205" s="126"/>
      <c r="F205" s="126"/>
      <c r="G205" s="126"/>
      <c r="H205" s="126"/>
      <c r="I205" s="683"/>
      <c r="J205" s="685"/>
      <c r="K205" s="685"/>
      <c r="L205" s="683"/>
      <c r="M205" s="683"/>
      <c r="N205" s="685"/>
      <c r="O205" s="685"/>
      <c r="P205" s="683"/>
      <c r="Q205" s="683"/>
      <c r="R205" s="126"/>
      <c r="S205" s="126"/>
      <c r="T205" s="126"/>
      <c r="U205" s="126"/>
      <c r="V205" s="126"/>
      <c r="W205" s="126"/>
      <c r="X205" s="126"/>
      <c r="Y205" s="126"/>
      <c r="Z205" s="126"/>
    </row>
    <row r="206" spans="1:26" ht="15.75" hidden="1" customHeight="1">
      <c r="A206" s="683"/>
      <c r="B206" s="126"/>
      <c r="C206" s="737"/>
      <c r="D206" s="126"/>
      <c r="E206" s="126"/>
      <c r="F206" s="126"/>
      <c r="G206" s="126"/>
      <c r="H206" s="126"/>
      <c r="I206" s="683"/>
      <c r="J206" s="685"/>
      <c r="K206" s="685"/>
      <c r="L206" s="683"/>
      <c r="M206" s="683"/>
      <c r="N206" s="685"/>
      <c r="O206" s="685"/>
      <c r="P206" s="683"/>
      <c r="Q206" s="683"/>
      <c r="R206" s="126"/>
      <c r="S206" s="126"/>
      <c r="T206" s="126"/>
      <c r="U206" s="126"/>
      <c r="V206" s="126"/>
      <c r="W206" s="126"/>
      <c r="X206" s="126"/>
      <c r="Y206" s="126"/>
      <c r="Z206" s="126"/>
    </row>
    <row r="207" spans="1:26" ht="15.75" hidden="1" customHeight="1">
      <c r="A207" s="683"/>
      <c r="B207" s="126"/>
      <c r="C207" s="737"/>
      <c r="D207" s="126"/>
      <c r="E207" s="126"/>
      <c r="F207" s="126"/>
      <c r="G207" s="126"/>
      <c r="H207" s="126"/>
      <c r="I207" s="683"/>
      <c r="J207" s="685"/>
      <c r="K207" s="685"/>
      <c r="L207" s="683"/>
      <c r="M207" s="683"/>
      <c r="N207" s="685"/>
      <c r="O207" s="685"/>
      <c r="P207" s="683"/>
      <c r="Q207" s="683"/>
      <c r="R207" s="126"/>
      <c r="S207" s="126"/>
      <c r="T207" s="126"/>
      <c r="U207" s="126"/>
      <c r="V207" s="126"/>
      <c r="W207" s="126"/>
      <c r="X207" s="126"/>
      <c r="Y207" s="126"/>
      <c r="Z207" s="126"/>
    </row>
    <row r="208" spans="1:26" ht="15.75" hidden="1" customHeight="1">
      <c r="A208" s="683"/>
      <c r="B208" s="126"/>
      <c r="C208" s="737"/>
      <c r="D208" s="126"/>
      <c r="E208" s="126"/>
      <c r="F208" s="126"/>
      <c r="G208" s="126"/>
      <c r="H208" s="126"/>
      <c r="I208" s="683"/>
      <c r="J208" s="685"/>
      <c r="K208" s="685"/>
      <c r="L208" s="683"/>
      <c r="M208" s="683"/>
      <c r="N208" s="685"/>
      <c r="O208" s="685"/>
      <c r="P208" s="683"/>
      <c r="Q208" s="683"/>
      <c r="R208" s="126"/>
      <c r="S208" s="126"/>
      <c r="T208" s="126"/>
      <c r="U208" s="126"/>
      <c r="V208" s="126"/>
      <c r="W208" s="126"/>
      <c r="X208" s="126"/>
      <c r="Y208" s="126"/>
      <c r="Z208" s="126"/>
    </row>
    <row r="209" spans="1:26" ht="15.75" hidden="1" customHeight="1">
      <c r="A209" s="683"/>
      <c r="B209" s="126"/>
      <c r="C209" s="737"/>
      <c r="D209" s="126"/>
      <c r="E209" s="126"/>
      <c r="F209" s="126"/>
      <c r="G209" s="126"/>
      <c r="H209" s="126"/>
      <c r="I209" s="683"/>
      <c r="J209" s="685"/>
      <c r="K209" s="685"/>
      <c r="L209" s="683"/>
      <c r="M209" s="683"/>
      <c r="N209" s="685"/>
      <c r="O209" s="685"/>
      <c r="P209" s="683"/>
      <c r="Q209" s="683"/>
      <c r="R209" s="126"/>
      <c r="S209" s="126"/>
      <c r="T209" s="126"/>
      <c r="U209" s="126"/>
      <c r="V209" s="126"/>
      <c r="W209" s="126"/>
      <c r="X209" s="126"/>
      <c r="Y209" s="126"/>
      <c r="Z209" s="126"/>
    </row>
    <row r="210" spans="1:26" ht="15.75" hidden="1" customHeight="1">
      <c r="A210" s="683"/>
      <c r="B210" s="126"/>
      <c r="C210" s="737"/>
      <c r="D210" s="126"/>
      <c r="E210" s="126"/>
      <c r="F210" s="126"/>
      <c r="G210" s="126"/>
      <c r="H210" s="126"/>
      <c r="I210" s="683"/>
      <c r="J210" s="685"/>
      <c r="K210" s="685"/>
      <c r="L210" s="683"/>
      <c r="M210" s="683"/>
      <c r="N210" s="685"/>
      <c r="O210" s="685"/>
      <c r="P210" s="683"/>
      <c r="Q210" s="683"/>
      <c r="R210" s="126"/>
      <c r="S210" s="126"/>
      <c r="T210" s="126"/>
      <c r="U210" s="126"/>
      <c r="V210" s="126"/>
      <c r="W210" s="126"/>
      <c r="X210" s="126"/>
      <c r="Y210" s="126"/>
      <c r="Z210" s="126"/>
    </row>
    <row r="211" spans="1:26" ht="15.75" hidden="1" customHeight="1">
      <c r="A211" s="683"/>
      <c r="B211" s="126"/>
      <c r="C211" s="737"/>
      <c r="D211" s="126"/>
      <c r="E211" s="126"/>
      <c r="F211" s="126"/>
      <c r="G211" s="126"/>
      <c r="H211" s="126"/>
      <c r="I211" s="683"/>
      <c r="J211" s="685"/>
      <c r="K211" s="685"/>
      <c r="L211" s="683"/>
      <c r="M211" s="683"/>
      <c r="N211" s="685"/>
      <c r="O211" s="685"/>
      <c r="P211" s="683"/>
      <c r="Q211" s="683"/>
      <c r="R211" s="126"/>
      <c r="S211" s="126"/>
      <c r="T211" s="126"/>
      <c r="U211" s="126"/>
      <c r="V211" s="126"/>
      <c r="W211" s="126"/>
      <c r="X211" s="126"/>
      <c r="Y211" s="126"/>
      <c r="Z211" s="126"/>
    </row>
    <row r="212" spans="1:26" ht="15.75" hidden="1" customHeight="1">
      <c r="A212" s="683"/>
      <c r="B212" s="126"/>
      <c r="C212" s="737"/>
      <c r="D212" s="126"/>
      <c r="E212" s="126"/>
      <c r="F212" s="126"/>
      <c r="G212" s="126"/>
      <c r="H212" s="126"/>
      <c r="I212" s="683"/>
      <c r="J212" s="685"/>
      <c r="K212" s="685"/>
      <c r="L212" s="683"/>
      <c r="M212" s="683"/>
      <c r="N212" s="685"/>
      <c r="O212" s="685"/>
      <c r="P212" s="683"/>
      <c r="Q212" s="683"/>
      <c r="R212" s="126"/>
      <c r="S212" s="126"/>
      <c r="T212" s="126"/>
      <c r="U212" s="126"/>
      <c r="V212" s="126"/>
      <c r="W212" s="126"/>
      <c r="X212" s="126"/>
      <c r="Y212" s="126"/>
      <c r="Z212" s="126"/>
    </row>
    <row r="213" spans="1:26" ht="15.75" hidden="1" customHeight="1">
      <c r="A213" s="683"/>
      <c r="B213" s="126"/>
      <c r="C213" s="737"/>
      <c r="D213" s="126"/>
      <c r="E213" s="126"/>
      <c r="F213" s="126"/>
      <c r="G213" s="126"/>
      <c r="H213" s="126"/>
      <c r="I213" s="683"/>
      <c r="J213" s="685"/>
      <c r="K213" s="685"/>
      <c r="L213" s="683"/>
      <c r="M213" s="683"/>
      <c r="N213" s="685"/>
      <c r="O213" s="685"/>
      <c r="P213" s="683"/>
      <c r="Q213" s="683"/>
      <c r="R213" s="126"/>
      <c r="S213" s="126"/>
      <c r="T213" s="126"/>
      <c r="U213" s="126"/>
      <c r="V213" s="126"/>
      <c r="W213" s="126"/>
      <c r="X213" s="126"/>
      <c r="Y213" s="126"/>
      <c r="Z213" s="126"/>
    </row>
    <row r="214" spans="1:26" ht="15.75" hidden="1" customHeight="1">
      <c r="A214" s="683"/>
      <c r="B214" s="126"/>
      <c r="C214" s="737"/>
      <c r="D214" s="126"/>
      <c r="E214" s="126"/>
      <c r="F214" s="126"/>
      <c r="G214" s="126"/>
      <c r="H214" s="126"/>
      <c r="I214" s="683"/>
      <c r="J214" s="685"/>
      <c r="K214" s="685"/>
      <c r="L214" s="683"/>
      <c r="M214" s="683"/>
      <c r="N214" s="685"/>
      <c r="O214" s="685"/>
      <c r="P214" s="683"/>
      <c r="Q214" s="683"/>
      <c r="R214" s="126"/>
      <c r="S214" s="126"/>
      <c r="T214" s="126"/>
      <c r="U214" s="126"/>
      <c r="V214" s="126"/>
      <c r="W214" s="126"/>
      <c r="X214" s="126"/>
      <c r="Y214" s="126"/>
      <c r="Z214" s="126"/>
    </row>
    <row r="215" spans="1:26" ht="15.75" hidden="1" customHeight="1">
      <c r="A215" s="683"/>
      <c r="B215" s="126"/>
      <c r="C215" s="737"/>
      <c r="D215" s="126"/>
      <c r="E215" s="126"/>
      <c r="F215" s="126"/>
      <c r="G215" s="126"/>
      <c r="H215" s="126"/>
      <c r="I215" s="683"/>
      <c r="J215" s="685"/>
      <c r="K215" s="685"/>
      <c r="L215" s="683"/>
      <c r="M215" s="683"/>
      <c r="N215" s="685"/>
      <c r="O215" s="685"/>
      <c r="P215" s="683"/>
      <c r="Q215" s="683"/>
      <c r="R215" s="126"/>
      <c r="S215" s="126"/>
      <c r="T215" s="126"/>
      <c r="U215" s="126"/>
      <c r="V215" s="126"/>
      <c r="W215" s="126"/>
      <c r="X215" s="126"/>
      <c r="Y215" s="126"/>
      <c r="Z215" s="126"/>
    </row>
    <row r="216" spans="1:26" ht="15.75" hidden="1" customHeight="1">
      <c r="A216" s="683"/>
      <c r="B216" s="126"/>
      <c r="C216" s="737"/>
      <c r="D216" s="126"/>
      <c r="E216" s="126"/>
      <c r="F216" s="126"/>
      <c r="G216" s="126"/>
      <c r="H216" s="126"/>
      <c r="I216" s="683"/>
      <c r="J216" s="685"/>
      <c r="K216" s="685"/>
      <c r="L216" s="683"/>
      <c r="M216" s="683"/>
      <c r="N216" s="685"/>
      <c r="O216" s="685"/>
      <c r="P216" s="683"/>
      <c r="Q216" s="683"/>
      <c r="R216" s="126"/>
      <c r="S216" s="126"/>
      <c r="T216" s="126"/>
      <c r="U216" s="126"/>
      <c r="V216" s="126"/>
      <c r="W216" s="126"/>
      <c r="X216" s="126"/>
      <c r="Y216" s="126"/>
      <c r="Z216" s="126"/>
    </row>
    <row r="217" spans="1:26" ht="15.75" hidden="1" customHeight="1">
      <c r="A217" s="683"/>
      <c r="B217" s="126"/>
      <c r="C217" s="737"/>
      <c r="D217" s="126"/>
      <c r="E217" s="126"/>
      <c r="F217" s="126"/>
      <c r="G217" s="126"/>
      <c r="H217" s="126"/>
      <c r="I217" s="683"/>
      <c r="J217" s="685"/>
      <c r="K217" s="685"/>
      <c r="L217" s="683"/>
      <c r="M217" s="683"/>
      <c r="N217" s="685"/>
      <c r="O217" s="685"/>
      <c r="P217" s="683"/>
      <c r="Q217" s="683"/>
      <c r="R217" s="126"/>
      <c r="S217" s="126"/>
      <c r="T217" s="126"/>
      <c r="U217" s="126"/>
      <c r="V217" s="126"/>
      <c r="W217" s="126"/>
      <c r="X217" s="126"/>
      <c r="Y217" s="126"/>
      <c r="Z217" s="126"/>
    </row>
    <row r="218" spans="1:26" ht="15.75" hidden="1" customHeight="1">
      <c r="A218" s="683"/>
      <c r="B218" s="126"/>
      <c r="C218" s="737"/>
      <c r="D218" s="126"/>
      <c r="E218" s="126"/>
      <c r="F218" s="126"/>
      <c r="G218" s="126"/>
      <c r="H218" s="126"/>
      <c r="I218" s="683"/>
      <c r="J218" s="685"/>
      <c r="K218" s="685"/>
      <c r="L218" s="683"/>
      <c r="M218" s="683"/>
      <c r="N218" s="685"/>
      <c r="O218" s="685"/>
      <c r="P218" s="683"/>
      <c r="Q218" s="683"/>
      <c r="R218" s="126"/>
      <c r="S218" s="126"/>
      <c r="T218" s="126"/>
      <c r="U218" s="126"/>
      <c r="V218" s="126"/>
      <c r="W218" s="126"/>
      <c r="X218" s="126"/>
      <c r="Y218" s="126"/>
      <c r="Z218" s="126"/>
    </row>
    <row r="219" spans="1:26" ht="15.75" hidden="1" customHeight="1">
      <c r="A219" s="683"/>
      <c r="B219" s="126"/>
      <c r="C219" s="737"/>
      <c r="D219" s="126"/>
      <c r="E219" s="126"/>
      <c r="F219" s="126"/>
      <c r="G219" s="126"/>
      <c r="H219" s="126"/>
      <c r="I219" s="683"/>
      <c r="J219" s="685"/>
      <c r="K219" s="685"/>
      <c r="L219" s="683"/>
      <c r="M219" s="683"/>
      <c r="N219" s="685"/>
      <c r="O219" s="685"/>
      <c r="P219" s="683"/>
      <c r="Q219" s="683"/>
      <c r="R219" s="126"/>
      <c r="S219" s="126"/>
      <c r="T219" s="126"/>
      <c r="U219" s="126"/>
      <c r="V219" s="126"/>
      <c r="W219" s="126"/>
      <c r="X219" s="126"/>
      <c r="Y219" s="126"/>
      <c r="Z219" s="126"/>
    </row>
    <row r="220" spans="1:26" ht="15.75" hidden="1" customHeight="1">
      <c r="A220" s="683"/>
      <c r="B220" s="126"/>
      <c r="C220" s="737"/>
      <c r="D220" s="126"/>
      <c r="E220" s="126"/>
      <c r="F220" s="126"/>
      <c r="G220" s="126"/>
      <c r="H220" s="126"/>
      <c r="I220" s="683"/>
      <c r="J220" s="685"/>
      <c r="K220" s="685"/>
      <c r="L220" s="683"/>
      <c r="M220" s="683"/>
      <c r="N220" s="685"/>
      <c r="O220" s="685"/>
      <c r="P220" s="683"/>
      <c r="Q220" s="683"/>
      <c r="R220" s="126"/>
      <c r="S220" s="126"/>
      <c r="T220" s="126"/>
      <c r="U220" s="126"/>
      <c r="V220" s="126"/>
      <c r="W220" s="126"/>
      <c r="X220" s="126"/>
      <c r="Y220" s="126"/>
      <c r="Z220" s="126"/>
    </row>
    <row r="221" spans="1:26" ht="15.75" hidden="1" customHeight="1">
      <c r="A221" s="683"/>
      <c r="B221" s="126"/>
      <c r="C221" s="737"/>
      <c r="D221" s="126"/>
      <c r="E221" s="126"/>
      <c r="F221" s="126"/>
      <c r="G221" s="126"/>
      <c r="H221" s="126"/>
      <c r="I221" s="683"/>
      <c r="J221" s="685"/>
      <c r="K221" s="685"/>
      <c r="L221" s="683"/>
      <c r="M221" s="683"/>
      <c r="N221" s="685"/>
      <c r="O221" s="685"/>
      <c r="P221" s="683"/>
      <c r="Q221" s="683"/>
      <c r="R221" s="126"/>
      <c r="S221" s="126"/>
      <c r="T221" s="126"/>
      <c r="U221" s="126"/>
      <c r="V221" s="126"/>
      <c r="W221" s="126"/>
      <c r="X221" s="126"/>
      <c r="Y221" s="126"/>
      <c r="Z221" s="126"/>
    </row>
    <row r="222" spans="1:26" ht="15.75" hidden="1" customHeight="1">
      <c r="A222" s="683"/>
      <c r="B222" s="126"/>
      <c r="C222" s="737"/>
      <c r="D222" s="126"/>
      <c r="E222" s="126"/>
      <c r="F222" s="126"/>
      <c r="G222" s="126"/>
      <c r="H222" s="126"/>
      <c r="I222" s="683"/>
      <c r="J222" s="685"/>
      <c r="K222" s="685"/>
      <c r="L222" s="683"/>
      <c r="M222" s="683"/>
      <c r="N222" s="685"/>
      <c r="O222" s="685"/>
      <c r="P222" s="683"/>
      <c r="Q222" s="683"/>
      <c r="R222" s="126"/>
      <c r="S222" s="126"/>
      <c r="T222" s="126"/>
      <c r="U222" s="126"/>
      <c r="V222" s="126"/>
      <c r="W222" s="126"/>
      <c r="X222" s="126"/>
      <c r="Y222" s="126"/>
      <c r="Z222" s="126"/>
    </row>
    <row r="223" spans="1:26" ht="15.75" hidden="1" customHeight="1">
      <c r="A223" s="683"/>
      <c r="B223" s="126"/>
      <c r="C223" s="737"/>
      <c r="D223" s="126"/>
      <c r="E223" s="126"/>
      <c r="F223" s="126"/>
      <c r="G223" s="126"/>
      <c r="H223" s="126"/>
      <c r="I223" s="683"/>
      <c r="J223" s="685"/>
      <c r="K223" s="685"/>
      <c r="L223" s="683"/>
      <c r="M223" s="683"/>
      <c r="N223" s="685"/>
      <c r="O223" s="685"/>
      <c r="P223" s="683"/>
      <c r="Q223" s="683"/>
      <c r="R223" s="126"/>
      <c r="S223" s="126"/>
      <c r="T223" s="126"/>
      <c r="U223" s="126"/>
      <c r="V223" s="126"/>
      <c r="W223" s="126"/>
      <c r="X223" s="126"/>
      <c r="Y223" s="126"/>
      <c r="Z223" s="126"/>
    </row>
    <row r="224" spans="1:26" ht="15.75" hidden="1" customHeight="1">
      <c r="A224" s="683"/>
      <c r="B224" s="126"/>
      <c r="C224" s="737"/>
      <c r="D224" s="126"/>
      <c r="E224" s="126"/>
      <c r="F224" s="126"/>
      <c r="G224" s="126"/>
      <c r="H224" s="126"/>
      <c r="I224" s="683"/>
      <c r="J224" s="685"/>
      <c r="K224" s="685"/>
      <c r="L224" s="683"/>
      <c r="M224" s="683"/>
      <c r="N224" s="685"/>
      <c r="O224" s="685"/>
      <c r="P224" s="683"/>
      <c r="Q224" s="683"/>
      <c r="R224" s="126"/>
      <c r="S224" s="126"/>
      <c r="T224" s="126"/>
      <c r="U224" s="126"/>
      <c r="V224" s="126"/>
      <c r="W224" s="126"/>
      <c r="X224" s="126"/>
      <c r="Y224" s="126"/>
      <c r="Z224" s="126"/>
    </row>
    <row r="225" spans="1:26" ht="15.75" hidden="1" customHeight="1">
      <c r="A225" s="683"/>
      <c r="B225" s="126"/>
      <c r="C225" s="737"/>
      <c r="D225" s="126"/>
      <c r="E225" s="126"/>
      <c r="F225" s="126"/>
      <c r="G225" s="126"/>
      <c r="H225" s="126"/>
      <c r="I225" s="683"/>
      <c r="J225" s="685"/>
      <c r="K225" s="685"/>
      <c r="L225" s="683"/>
      <c r="M225" s="683"/>
      <c r="N225" s="685"/>
      <c r="O225" s="685"/>
      <c r="P225" s="683"/>
      <c r="Q225" s="683"/>
      <c r="R225" s="126"/>
      <c r="S225" s="126"/>
      <c r="T225" s="126"/>
      <c r="U225" s="126"/>
      <c r="V225" s="126"/>
      <c r="W225" s="126"/>
      <c r="X225" s="126"/>
      <c r="Y225" s="126"/>
      <c r="Z225" s="126"/>
    </row>
    <row r="226" spans="1:26" ht="15.75" hidden="1" customHeight="1">
      <c r="A226" s="683"/>
      <c r="B226" s="126"/>
      <c r="C226" s="737"/>
      <c r="D226" s="126"/>
      <c r="E226" s="126"/>
      <c r="F226" s="126"/>
      <c r="G226" s="126"/>
      <c r="H226" s="126"/>
      <c r="I226" s="683"/>
      <c r="J226" s="685"/>
      <c r="K226" s="685"/>
      <c r="L226" s="683"/>
      <c r="M226" s="683"/>
      <c r="N226" s="685"/>
      <c r="O226" s="685"/>
      <c r="P226" s="683"/>
      <c r="Q226" s="683"/>
      <c r="R226" s="126"/>
      <c r="S226" s="126"/>
      <c r="T226" s="126"/>
      <c r="U226" s="126"/>
      <c r="V226" s="126"/>
      <c r="W226" s="126"/>
      <c r="X226" s="126"/>
      <c r="Y226" s="126"/>
      <c r="Z226" s="126"/>
    </row>
    <row r="227" spans="1:26" ht="15.75" hidden="1" customHeight="1">
      <c r="A227" s="683"/>
      <c r="B227" s="126"/>
      <c r="C227" s="737"/>
      <c r="D227" s="126"/>
      <c r="E227" s="126"/>
      <c r="F227" s="126"/>
      <c r="G227" s="126"/>
      <c r="H227" s="126"/>
      <c r="I227" s="683"/>
      <c r="J227" s="685"/>
      <c r="K227" s="685"/>
      <c r="L227" s="683"/>
      <c r="M227" s="683"/>
      <c r="N227" s="685"/>
      <c r="O227" s="685"/>
      <c r="P227" s="683"/>
      <c r="Q227" s="683"/>
      <c r="R227" s="126"/>
      <c r="S227" s="126"/>
      <c r="T227" s="126"/>
      <c r="U227" s="126"/>
      <c r="V227" s="126"/>
      <c r="W227" s="126"/>
      <c r="X227" s="126"/>
      <c r="Y227" s="126"/>
      <c r="Z227" s="126"/>
    </row>
    <row r="228" spans="1:26" ht="15.75" hidden="1" customHeight="1">
      <c r="A228" s="683"/>
      <c r="B228" s="126"/>
      <c r="C228" s="737"/>
      <c r="D228" s="126"/>
      <c r="E228" s="126"/>
      <c r="F228" s="126"/>
      <c r="G228" s="126"/>
      <c r="H228" s="126"/>
      <c r="I228" s="683"/>
      <c r="J228" s="685"/>
      <c r="K228" s="685"/>
      <c r="L228" s="683"/>
      <c r="M228" s="683"/>
      <c r="N228" s="685"/>
      <c r="O228" s="685"/>
      <c r="P228" s="683"/>
      <c r="Q228" s="683"/>
      <c r="R228" s="126"/>
      <c r="S228" s="126"/>
      <c r="T228" s="126"/>
      <c r="U228" s="126"/>
      <c r="V228" s="126"/>
      <c r="W228" s="126"/>
      <c r="X228" s="126"/>
      <c r="Y228" s="126"/>
      <c r="Z228" s="126"/>
    </row>
    <row r="229" spans="1:26" ht="15.75" hidden="1" customHeight="1">
      <c r="A229" s="683"/>
      <c r="B229" s="126"/>
      <c r="C229" s="737"/>
      <c r="D229" s="126"/>
      <c r="E229" s="126"/>
      <c r="F229" s="126"/>
      <c r="G229" s="126"/>
      <c r="H229" s="126"/>
      <c r="I229" s="683"/>
      <c r="J229" s="685"/>
      <c r="K229" s="685"/>
      <c r="L229" s="683"/>
      <c r="M229" s="683"/>
      <c r="N229" s="685"/>
      <c r="O229" s="685"/>
      <c r="P229" s="683"/>
      <c r="Q229" s="683"/>
      <c r="R229" s="126"/>
      <c r="S229" s="126"/>
      <c r="T229" s="126"/>
      <c r="U229" s="126"/>
      <c r="V229" s="126"/>
      <c r="W229" s="126"/>
      <c r="X229" s="126"/>
      <c r="Y229" s="126"/>
      <c r="Z229" s="126"/>
    </row>
    <row r="230" spans="1:26" ht="15.75" hidden="1" customHeight="1">
      <c r="A230" s="683"/>
      <c r="B230" s="126"/>
      <c r="C230" s="737"/>
      <c r="D230" s="126"/>
      <c r="E230" s="126"/>
      <c r="F230" s="126"/>
      <c r="G230" s="126"/>
      <c r="H230" s="126"/>
      <c r="I230" s="683"/>
      <c r="J230" s="685"/>
      <c r="K230" s="685"/>
      <c r="L230" s="683"/>
      <c r="M230" s="683"/>
      <c r="N230" s="685"/>
      <c r="O230" s="685"/>
      <c r="P230" s="683"/>
      <c r="Q230" s="683"/>
      <c r="R230" s="126"/>
      <c r="S230" s="126"/>
      <c r="T230" s="126"/>
      <c r="U230" s="126"/>
      <c r="V230" s="126"/>
      <c r="W230" s="126"/>
      <c r="X230" s="126"/>
      <c r="Y230" s="126"/>
      <c r="Z230" s="126"/>
    </row>
    <row r="231" spans="1:26" ht="15.75" hidden="1" customHeight="1">
      <c r="A231" s="683"/>
      <c r="B231" s="126"/>
      <c r="C231" s="737"/>
      <c r="D231" s="126"/>
      <c r="E231" s="126"/>
      <c r="F231" s="126"/>
      <c r="G231" s="126"/>
      <c r="H231" s="126"/>
      <c r="I231" s="683"/>
      <c r="J231" s="685"/>
      <c r="K231" s="685"/>
      <c r="L231" s="683"/>
      <c r="M231" s="683"/>
      <c r="N231" s="685"/>
      <c r="O231" s="685"/>
      <c r="P231" s="683"/>
      <c r="Q231" s="683"/>
      <c r="R231" s="126"/>
      <c r="S231" s="126"/>
      <c r="T231" s="126"/>
      <c r="U231" s="126"/>
      <c r="V231" s="126"/>
      <c r="W231" s="126"/>
      <c r="X231" s="126"/>
      <c r="Y231" s="126"/>
      <c r="Z231" s="126"/>
    </row>
    <row r="232" spans="1:26" ht="15.75" hidden="1" customHeight="1">
      <c r="A232" s="683"/>
      <c r="B232" s="126"/>
      <c r="C232" s="737"/>
      <c r="D232" s="126"/>
      <c r="E232" s="126"/>
      <c r="F232" s="126"/>
      <c r="G232" s="126"/>
      <c r="H232" s="126"/>
      <c r="I232" s="683"/>
      <c r="J232" s="685"/>
      <c r="K232" s="685"/>
      <c r="L232" s="683"/>
      <c r="M232" s="683"/>
      <c r="N232" s="685"/>
      <c r="O232" s="685"/>
      <c r="P232" s="683"/>
      <c r="Q232" s="683"/>
      <c r="R232" s="126"/>
      <c r="S232" s="126"/>
      <c r="T232" s="126"/>
      <c r="U232" s="126"/>
      <c r="V232" s="126"/>
      <c r="W232" s="126"/>
      <c r="X232" s="126"/>
      <c r="Y232" s="126"/>
      <c r="Z232" s="126"/>
    </row>
    <row r="233" spans="1:26" ht="15.75" hidden="1" customHeight="1">
      <c r="A233" s="683"/>
      <c r="B233" s="126"/>
      <c r="C233" s="737"/>
      <c r="D233" s="126"/>
      <c r="E233" s="126"/>
      <c r="F233" s="126"/>
      <c r="G233" s="126"/>
      <c r="H233" s="126"/>
      <c r="I233" s="683"/>
      <c r="J233" s="685"/>
      <c r="K233" s="685"/>
      <c r="L233" s="683"/>
      <c r="M233" s="683"/>
      <c r="N233" s="685"/>
      <c r="O233" s="685"/>
      <c r="P233" s="683"/>
      <c r="Q233" s="683"/>
      <c r="R233" s="126"/>
      <c r="S233" s="126"/>
      <c r="T233" s="126"/>
      <c r="U233" s="126"/>
      <c r="V233" s="126"/>
      <c r="W233" s="126"/>
      <c r="X233" s="126"/>
      <c r="Y233" s="126"/>
      <c r="Z233" s="126"/>
    </row>
    <row r="234" spans="1:26" ht="15.75" hidden="1" customHeight="1">
      <c r="A234" s="683"/>
      <c r="B234" s="126"/>
      <c r="C234" s="737"/>
      <c r="D234" s="126"/>
      <c r="E234" s="126"/>
      <c r="F234" s="126"/>
      <c r="G234" s="126"/>
      <c r="H234" s="126"/>
      <c r="I234" s="683"/>
      <c r="J234" s="685"/>
      <c r="K234" s="685"/>
      <c r="L234" s="683"/>
      <c r="M234" s="683"/>
      <c r="N234" s="685"/>
      <c r="O234" s="685"/>
      <c r="P234" s="683"/>
      <c r="Q234" s="683"/>
      <c r="R234" s="126"/>
      <c r="S234" s="126"/>
      <c r="T234" s="126"/>
      <c r="U234" s="126"/>
      <c r="V234" s="126"/>
      <c r="W234" s="126"/>
      <c r="X234" s="126"/>
      <c r="Y234" s="126"/>
      <c r="Z234" s="126"/>
    </row>
    <row r="235" spans="1:26" ht="15.75" hidden="1" customHeight="1">
      <c r="A235" s="683"/>
      <c r="B235" s="126"/>
      <c r="C235" s="737"/>
      <c r="D235" s="126"/>
      <c r="E235" s="126"/>
      <c r="F235" s="126"/>
      <c r="G235" s="126"/>
      <c r="H235" s="126"/>
      <c r="I235" s="683"/>
      <c r="J235" s="685"/>
      <c r="K235" s="685"/>
      <c r="L235" s="683"/>
      <c r="M235" s="683"/>
      <c r="N235" s="685"/>
      <c r="O235" s="685"/>
      <c r="P235" s="683"/>
      <c r="Q235" s="683"/>
      <c r="R235" s="126"/>
      <c r="S235" s="126"/>
      <c r="T235" s="126"/>
      <c r="U235" s="126"/>
      <c r="V235" s="126"/>
      <c r="W235" s="126"/>
      <c r="X235" s="126"/>
      <c r="Y235" s="126"/>
      <c r="Z235" s="126"/>
    </row>
    <row r="236" spans="1:26" ht="15.75" hidden="1" customHeight="1">
      <c r="A236" s="683"/>
      <c r="B236" s="126"/>
      <c r="C236" s="737"/>
      <c r="D236" s="126"/>
      <c r="E236" s="126"/>
      <c r="F236" s="126"/>
      <c r="G236" s="126"/>
      <c r="H236" s="126"/>
      <c r="I236" s="683"/>
      <c r="J236" s="685"/>
      <c r="K236" s="685"/>
      <c r="L236" s="683"/>
      <c r="M236" s="683"/>
      <c r="N236" s="685"/>
      <c r="O236" s="685"/>
      <c r="P236" s="683"/>
      <c r="Q236" s="683"/>
      <c r="R236" s="126"/>
      <c r="S236" s="126"/>
      <c r="T236" s="126"/>
      <c r="U236" s="126"/>
      <c r="V236" s="126"/>
      <c r="W236" s="126"/>
      <c r="X236" s="126"/>
      <c r="Y236" s="126"/>
      <c r="Z236" s="126"/>
    </row>
    <row r="237" spans="1:26" ht="15.75" hidden="1" customHeight="1">
      <c r="A237" s="683"/>
      <c r="B237" s="126"/>
      <c r="C237" s="737"/>
      <c r="D237" s="126"/>
      <c r="E237" s="126"/>
      <c r="F237" s="126"/>
      <c r="G237" s="126"/>
      <c r="H237" s="126"/>
      <c r="I237" s="683"/>
      <c r="J237" s="685"/>
      <c r="K237" s="685"/>
      <c r="L237" s="683"/>
      <c r="M237" s="683"/>
      <c r="N237" s="685"/>
      <c r="O237" s="685"/>
      <c r="P237" s="683"/>
      <c r="Q237" s="683"/>
      <c r="R237" s="126"/>
      <c r="S237" s="126"/>
      <c r="T237" s="126"/>
      <c r="U237" s="126"/>
      <c r="V237" s="126"/>
      <c r="W237" s="126"/>
      <c r="X237" s="126"/>
      <c r="Y237" s="126"/>
      <c r="Z237" s="126"/>
    </row>
    <row r="238" spans="1:26" ht="15.75" hidden="1" customHeight="1">
      <c r="A238" s="683"/>
      <c r="B238" s="126"/>
      <c r="C238" s="737"/>
      <c r="D238" s="126"/>
      <c r="E238" s="126"/>
      <c r="F238" s="126"/>
      <c r="G238" s="126"/>
      <c r="H238" s="126"/>
      <c r="I238" s="683"/>
      <c r="J238" s="685"/>
      <c r="K238" s="685"/>
      <c r="L238" s="683"/>
      <c r="M238" s="683"/>
      <c r="N238" s="685"/>
      <c r="O238" s="685"/>
      <c r="P238" s="683"/>
      <c r="Q238" s="683"/>
      <c r="R238" s="126"/>
      <c r="S238" s="126"/>
      <c r="T238" s="126"/>
      <c r="U238" s="126"/>
      <c r="V238" s="126"/>
      <c r="W238" s="126"/>
      <c r="X238" s="126"/>
      <c r="Y238" s="126"/>
      <c r="Z238" s="126"/>
    </row>
    <row r="239" spans="1:26" ht="15.75" hidden="1" customHeight="1">
      <c r="A239" s="683"/>
      <c r="B239" s="126"/>
      <c r="C239" s="737"/>
      <c r="D239" s="126"/>
      <c r="E239" s="126"/>
      <c r="F239" s="126"/>
      <c r="G239" s="126"/>
      <c r="H239" s="126"/>
      <c r="I239" s="683"/>
      <c r="J239" s="685"/>
      <c r="K239" s="685"/>
      <c r="L239" s="683"/>
      <c r="M239" s="683"/>
      <c r="N239" s="685"/>
      <c r="O239" s="685"/>
      <c r="P239" s="683"/>
      <c r="Q239" s="683"/>
      <c r="R239" s="126"/>
      <c r="S239" s="126"/>
      <c r="T239" s="126"/>
      <c r="U239" s="126"/>
      <c r="V239" s="126"/>
      <c r="W239" s="126"/>
      <c r="X239" s="126"/>
      <c r="Y239" s="126"/>
      <c r="Z239" s="126"/>
    </row>
    <row r="240" spans="1:26" ht="15.75" hidden="1" customHeight="1">
      <c r="A240" s="683"/>
      <c r="B240" s="126"/>
      <c r="C240" s="737"/>
      <c r="D240" s="126"/>
      <c r="E240" s="126"/>
      <c r="F240" s="126"/>
      <c r="G240" s="126"/>
      <c r="H240" s="126"/>
      <c r="I240" s="683"/>
      <c r="J240" s="685"/>
      <c r="K240" s="685"/>
      <c r="L240" s="683"/>
      <c r="M240" s="683"/>
      <c r="N240" s="685"/>
      <c r="O240" s="685"/>
      <c r="P240" s="683"/>
      <c r="Q240" s="683"/>
      <c r="R240" s="126"/>
      <c r="S240" s="126"/>
      <c r="T240" s="126"/>
      <c r="U240" s="126"/>
      <c r="V240" s="126"/>
      <c r="W240" s="126"/>
      <c r="X240" s="126"/>
      <c r="Y240" s="126"/>
      <c r="Z240" s="126"/>
    </row>
    <row r="241" spans="1:26" ht="15.75" hidden="1" customHeight="1">
      <c r="A241" s="683"/>
      <c r="B241" s="126"/>
      <c r="C241" s="737"/>
      <c r="D241" s="126"/>
      <c r="E241" s="126"/>
      <c r="F241" s="126"/>
      <c r="G241" s="126"/>
      <c r="H241" s="126"/>
      <c r="I241" s="683"/>
      <c r="J241" s="685"/>
      <c r="K241" s="685"/>
      <c r="L241" s="683"/>
      <c r="M241" s="683"/>
      <c r="N241" s="685"/>
      <c r="O241" s="685"/>
      <c r="P241" s="683"/>
      <c r="Q241" s="683"/>
      <c r="R241" s="126"/>
      <c r="S241" s="126"/>
      <c r="T241" s="126"/>
      <c r="U241" s="126"/>
      <c r="V241" s="126"/>
      <c r="W241" s="126"/>
      <c r="X241" s="126"/>
      <c r="Y241" s="126"/>
      <c r="Z241" s="126"/>
    </row>
    <row r="242" spans="1:26" ht="15.75" hidden="1" customHeight="1">
      <c r="A242" s="683"/>
      <c r="B242" s="126"/>
      <c r="C242" s="737"/>
      <c r="D242" s="126"/>
      <c r="E242" s="126"/>
      <c r="F242" s="126"/>
      <c r="G242" s="126"/>
      <c r="H242" s="126"/>
      <c r="I242" s="683"/>
      <c r="J242" s="685"/>
      <c r="K242" s="685"/>
      <c r="L242" s="683"/>
      <c r="M242" s="683"/>
      <c r="N242" s="685"/>
      <c r="O242" s="685"/>
      <c r="P242" s="683"/>
      <c r="Q242" s="683"/>
      <c r="R242" s="126"/>
      <c r="S242" s="126"/>
      <c r="T242" s="126"/>
      <c r="U242" s="126"/>
      <c r="V242" s="126"/>
      <c r="W242" s="126"/>
      <c r="X242" s="126"/>
      <c r="Y242" s="126"/>
      <c r="Z242" s="126"/>
    </row>
    <row r="243" spans="1:26" ht="15.75" hidden="1" customHeight="1">
      <c r="A243" s="683"/>
      <c r="B243" s="126"/>
      <c r="C243" s="737"/>
      <c r="D243" s="126"/>
      <c r="E243" s="126"/>
      <c r="F243" s="126"/>
      <c r="G243" s="126"/>
      <c r="H243" s="126"/>
      <c r="I243" s="683"/>
      <c r="J243" s="685"/>
      <c r="K243" s="685"/>
      <c r="L243" s="683"/>
      <c r="M243" s="683"/>
      <c r="N243" s="685"/>
      <c r="O243" s="685"/>
      <c r="P243" s="683"/>
      <c r="Q243" s="683"/>
      <c r="R243" s="126"/>
      <c r="S243" s="126"/>
      <c r="T243" s="126"/>
      <c r="U243" s="126"/>
      <c r="V243" s="126"/>
      <c r="W243" s="126"/>
      <c r="X243" s="126"/>
      <c r="Y243" s="126"/>
      <c r="Z243" s="126"/>
    </row>
    <row r="244" spans="1:26" ht="15.75" hidden="1" customHeight="1">
      <c r="A244" s="683"/>
      <c r="B244" s="126"/>
      <c r="C244" s="737"/>
      <c r="D244" s="126"/>
      <c r="E244" s="126"/>
      <c r="F244" s="126"/>
      <c r="G244" s="126"/>
      <c r="H244" s="126"/>
      <c r="I244" s="683"/>
      <c r="J244" s="685"/>
      <c r="K244" s="685"/>
      <c r="L244" s="683"/>
      <c r="M244" s="683"/>
      <c r="N244" s="685"/>
      <c r="O244" s="685"/>
      <c r="P244" s="683"/>
      <c r="Q244" s="683"/>
      <c r="R244" s="126"/>
      <c r="S244" s="126"/>
      <c r="T244" s="126"/>
      <c r="U244" s="126"/>
      <c r="V244" s="126"/>
      <c r="W244" s="126"/>
      <c r="X244" s="126"/>
      <c r="Y244" s="126"/>
      <c r="Z244" s="126"/>
    </row>
    <row r="245" spans="1:26" ht="15.75" hidden="1" customHeight="1">
      <c r="A245" s="683"/>
      <c r="B245" s="126"/>
      <c r="C245" s="737"/>
      <c r="D245" s="126"/>
      <c r="E245" s="126"/>
      <c r="F245" s="126"/>
      <c r="G245" s="126"/>
      <c r="H245" s="126"/>
      <c r="I245" s="683"/>
      <c r="J245" s="685"/>
      <c r="K245" s="685"/>
      <c r="L245" s="683"/>
      <c r="M245" s="683"/>
      <c r="N245" s="685"/>
      <c r="O245" s="685"/>
      <c r="P245" s="683"/>
      <c r="Q245" s="683"/>
      <c r="R245" s="126"/>
      <c r="S245" s="126"/>
      <c r="T245" s="126"/>
      <c r="U245" s="126"/>
      <c r="V245" s="126"/>
      <c r="W245" s="126"/>
      <c r="X245" s="126"/>
      <c r="Y245" s="126"/>
      <c r="Z245" s="126"/>
    </row>
    <row r="246" spans="1:26" ht="15.75" hidden="1" customHeight="1">
      <c r="A246" s="683"/>
      <c r="B246" s="126"/>
      <c r="C246" s="737"/>
      <c r="D246" s="126"/>
      <c r="E246" s="126"/>
      <c r="F246" s="126"/>
      <c r="G246" s="126"/>
      <c r="H246" s="126"/>
      <c r="I246" s="683"/>
      <c r="J246" s="685"/>
      <c r="K246" s="685"/>
      <c r="L246" s="683"/>
      <c r="M246" s="683"/>
      <c r="N246" s="685"/>
      <c r="O246" s="685"/>
      <c r="P246" s="683"/>
      <c r="Q246" s="683"/>
      <c r="R246" s="126"/>
      <c r="S246" s="126"/>
      <c r="T246" s="126"/>
      <c r="U246" s="126"/>
      <c r="V246" s="126"/>
      <c r="W246" s="126"/>
      <c r="X246" s="126"/>
      <c r="Y246" s="126"/>
      <c r="Z246" s="126"/>
    </row>
    <row r="247" spans="1:26" ht="15.75" hidden="1" customHeight="1">
      <c r="A247" s="683"/>
      <c r="B247" s="126"/>
      <c r="C247" s="737"/>
      <c r="D247" s="126"/>
      <c r="E247" s="126"/>
      <c r="F247" s="126"/>
      <c r="G247" s="126"/>
      <c r="H247" s="126"/>
      <c r="I247" s="683"/>
      <c r="J247" s="685"/>
      <c r="K247" s="685"/>
      <c r="L247" s="683"/>
      <c r="M247" s="683"/>
      <c r="N247" s="685"/>
      <c r="O247" s="685"/>
      <c r="P247" s="683"/>
      <c r="Q247" s="683"/>
      <c r="R247" s="126"/>
      <c r="S247" s="126"/>
      <c r="T247" s="126"/>
      <c r="U247" s="126"/>
      <c r="V247" s="126"/>
      <c r="W247" s="126"/>
      <c r="X247" s="126"/>
      <c r="Y247" s="126"/>
      <c r="Z247" s="126"/>
    </row>
    <row r="248" spans="1:26" ht="15.75" hidden="1" customHeight="1">
      <c r="A248" s="683"/>
      <c r="B248" s="126"/>
      <c r="C248" s="737"/>
      <c r="D248" s="126"/>
      <c r="E248" s="126"/>
      <c r="F248" s="126"/>
      <c r="G248" s="126"/>
      <c r="H248" s="126"/>
      <c r="I248" s="683"/>
      <c r="J248" s="685"/>
      <c r="K248" s="685"/>
      <c r="L248" s="683"/>
      <c r="M248" s="683"/>
      <c r="N248" s="685"/>
      <c r="O248" s="685"/>
      <c r="P248" s="683"/>
      <c r="Q248" s="683"/>
      <c r="R248" s="126"/>
      <c r="S248" s="126"/>
      <c r="T248" s="126"/>
      <c r="U248" s="126"/>
      <c r="V248" s="126"/>
      <c r="W248" s="126"/>
      <c r="X248" s="126"/>
      <c r="Y248" s="126"/>
      <c r="Z248" s="126"/>
    </row>
    <row r="249" spans="1:26" ht="15.75" hidden="1" customHeight="1">
      <c r="A249" s="683"/>
      <c r="B249" s="126"/>
      <c r="C249" s="737"/>
      <c r="D249" s="126"/>
      <c r="E249" s="126"/>
      <c r="F249" s="126"/>
      <c r="G249" s="126"/>
      <c r="H249" s="126"/>
      <c r="I249" s="683"/>
      <c r="J249" s="685"/>
      <c r="K249" s="685"/>
      <c r="L249" s="683"/>
      <c r="M249" s="683"/>
      <c r="N249" s="685"/>
      <c r="O249" s="685"/>
      <c r="P249" s="683"/>
      <c r="Q249" s="683"/>
      <c r="R249" s="126"/>
      <c r="S249" s="126"/>
      <c r="T249" s="126"/>
      <c r="U249" s="126"/>
      <c r="V249" s="126"/>
      <c r="W249" s="126"/>
      <c r="X249" s="126"/>
      <c r="Y249" s="126"/>
      <c r="Z249" s="126"/>
    </row>
    <row r="250" spans="1:26" ht="15.75" hidden="1" customHeight="1">
      <c r="A250" s="683"/>
      <c r="B250" s="126"/>
      <c r="C250" s="737"/>
      <c r="D250" s="126"/>
      <c r="E250" s="126"/>
      <c r="F250" s="126"/>
      <c r="G250" s="126"/>
      <c r="H250" s="126"/>
      <c r="I250" s="683"/>
      <c r="J250" s="685"/>
      <c r="K250" s="685"/>
      <c r="L250" s="683"/>
      <c r="M250" s="683"/>
      <c r="N250" s="685"/>
      <c r="O250" s="685"/>
      <c r="P250" s="683"/>
      <c r="Q250" s="683"/>
      <c r="R250" s="126"/>
      <c r="S250" s="126"/>
      <c r="T250" s="126"/>
      <c r="U250" s="126"/>
      <c r="V250" s="126"/>
      <c r="W250" s="126"/>
      <c r="X250" s="126"/>
      <c r="Y250" s="126"/>
      <c r="Z250" s="126"/>
    </row>
    <row r="251" spans="1:26" ht="15.75" hidden="1" customHeight="1">
      <c r="A251" s="683"/>
      <c r="B251" s="126"/>
      <c r="C251" s="737"/>
      <c r="D251" s="126"/>
      <c r="E251" s="126"/>
      <c r="F251" s="126"/>
      <c r="G251" s="126"/>
      <c r="H251" s="126"/>
      <c r="I251" s="683"/>
      <c r="J251" s="685"/>
      <c r="K251" s="685"/>
      <c r="L251" s="683"/>
      <c r="M251" s="683"/>
      <c r="N251" s="685"/>
      <c r="O251" s="685"/>
      <c r="P251" s="683"/>
      <c r="Q251" s="683"/>
      <c r="R251" s="126"/>
      <c r="S251" s="126"/>
      <c r="T251" s="126"/>
      <c r="U251" s="126"/>
      <c r="V251" s="126"/>
      <c r="W251" s="126"/>
      <c r="X251" s="126"/>
      <c r="Y251" s="126"/>
      <c r="Z251" s="126"/>
    </row>
    <row r="252" spans="1:26" ht="15.75" hidden="1" customHeight="1">
      <c r="A252" s="683"/>
      <c r="B252" s="126"/>
      <c r="C252" s="737"/>
      <c r="D252" s="126"/>
      <c r="E252" s="126"/>
      <c r="F252" s="126"/>
      <c r="G252" s="126"/>
      <c r="H252" s="126"/>
      <c r="I252" s="683"/>
      <c r="J252" s="685"/>
      <c r="K252" s="685"/>
      <c r="L252" s="683"/>
      <c r="M252" s="683"/>
      <c r="N252" s="685"/>
      <c r="O252" s="685"/>
      <c r="P252" s="683"/>
      <c r="Q252" s="683"/>
      <c r="R252" s="126"/>
      <c r="S252" s="126"/>
      <c r="T252" s="126"/>
      <c r="U252" s="126"/>
      <c r="V252" s="126"/>
      <c r="W252" s="126"/>
      <c r="X252" s="126"/>
      <c r="Y252" s="126"/>
      <c r="Z252" s="126"/>
    </row>
    <row r="253" spans="1:26" ht="15.75" hidden="1" customHeight="1">
      <c r="A253" s="683"/>
      <c r="B253" s="126"/>
      <c r="C253" s="737"/>
      <c r="D253" s="126"/>
      <c r="E253" s="126"/>
      <c r="F253" s="126"/>
      <c r="G253" s="126"/>
      <c r="H253" s="126"/>
      <c r="I253" s="683"/>
      <c r="J253" s="685"/>
      <c r="K253" s="685"/>
      <c r="L253" s="683"/>
      <c r="M253" s="683"/>
      <c r="N253" s="685"/>
      <c r="O253" s="685"/>
      <c r="P253" s="683"/>
      <c r="Q253" s="683"/>
      <c r="R253" s="126"/>
      <c r="S253" s="126"/>
      <c r="T253" s="126"/>
      <c r="U253" s="126"/>
      <c r="V253" s="126"/>
      <c r="W253" s="126"/>
      <c r="X253" s="126"/>
      <c r="Y253" s="126"/>
      <c r="Z253" s="126"/>
    </row>
    <row r="254" spans="1:26" ht="15.75" hidden="1" customHeight="1">
      <c r="A254" s="683"/>
      <c r="B254" s="126"/>
      <c r="C254" s="737"/>
      <c r="D254" s="126"/>
      <c r="E254" s="126"/>
      <c r="F254" s="126"/>
      <c r="G254" s="126"/>
      <c r="H254" s="126"/>
      <c r="I254" s="683"/>
      <c r="J254" s="685"/>
      <c r="K254" s="685"/>
      <c r="L254" s="683"/>
      <c r="M254" s="683"/>
      <c r="N254" s="685"/>
      <c r="O254" s="685"/>
      <c r="P254" s="683"/>
      <c r="Q254" s="683"/>
      <c r="R254" s="126"/>
      <c r="S254" s="126"/>
      <c r="T254" s="126"/>
      <c r="U254" s="126"/>
      <c r="V254" s="126"/>
      <c r="W254" s="126"/>
      <c r="X254" s="126"/>
      <c r="Y254" s="126"/>
      <c r="Z254" s="126"/>
    </row>
    <row r="255" spans="1:26" ht="15.75" hidden="1" customHeight="1">
      <c r="A255" s="683"/>
      <c r="B255" s="126"/>
      <c r="C255" s="737"/>
      <c r="D255" s="126"/>
      <c r="E255" s="126"/>
      <c r="F255" s="126"/>
      <c r="G255" s="126"/>
      <c r="H255" s="126"/>
      <c r="I255" s="683"/>
      <c r="J255" s="685"/>
      <c r="K255" s="685"/>
      <c r="L255" s="683"/>
      <c r="M255" s="683"/>
      <c r="N255" s="685"/>
      <c r="O255" s="685"/>
      <c r="P255" s="683"/>
      <c r="Q255" s="683"/>
      <c r="R255" s="126"/>
      <c r="S255" s="126"/>
      <c r="T255" s="126"/>
      <c r="U255" s="126"/>
      <c r="V255" s="126"/>
      <c r="W255" s="126"/>
      <c r="X255" s="126"/>
      <c r="Y255" s="126"/>
      <c r="Z255" s="126"/>
    </row>
    <row r="256" spans="1:26" ht="15.75" hidden="1" customHeight="1">
      <c r="A256" s="683"/>
      <c r="B256" s="126"/>
      <c r="C256" s="737"/>
      <c r="D256" s="126"/>
      <c r="E256" s="126"/>
      <c r="F256" s="126"/>
      <c r="G256" s="126"/>
      <c r="H256" s="126"/>
      <c r="I256" s="683"/>
      <c r="J256" s="685"/>
      <c r="K256" s="685"/>
      <c r="L256" s="683"/>
      <c r="M256" s="683"/>
      <c r="N256" s="685"/>
      <c r="O256" s="685"/>
      <c r="P256" s="683"/>
      <c r="Q256" s="683"/>
      <c r="R256" s="126"/>
      <c r="S256" s="126"/>
      <c r="T256" s="126"/>
      <c r="U256" s="126"/>
      <c r="V256" s="126"/>
      <c r="W256" s="126"/>
      <c r="X256" s="126"/>
      <c r="Y256" s="126"/>
      <c r="Z256" s="126"/>
    </row>
    <row r="257" spans="1:26" ht="15.75" hidden="1" customHeight="1">
      <c r="A257" s="683"/>
      <c r="B257" s="126"/>
      <c r="C257" s="737"/>
      <c r="D257" s="126"/>
      <c r="E257" s="126"/>
      <c r="F257" s="126"/>
      <c r="G257" s="126"/>
      <c r="H257" s="126"/>
      <c r="I257" s="683"/>
      <c r="J257" s="685"/>
      <c r="K257" s="685"/>
      <c r="L257" s="683"/>
      <c r="M257" s="683"/>
      <c r="N257" s="685"/>
      <c r="O257" s="685"/>
      <c r="P257" s="683"/>
      <c r="Q257" s="683"/>
      <c r="R257" s="126"/>
      <c r="S257" s="126"/>
      <c r="T257" s="126"/>
      <c r="U257" s="126"/>
      <c r="V257" s="126"/>
      <c r="W257" s="126"/>
      <c r="X257" s="126"/>
      <c r="Y257" s="126"/>
      <c r="Z257" s="126"/>
    </row>
    <row r="258" spans="1:26" ht="15.75" hidden="1" customHeight="1">
      <c r="A258" s="683"/>
      <c r="B258" s="126"/>
      <c r="C258" s="737"/>
      <c r="D258" s="126"/>
      <c r="E258" s="126"/>
      <c r="F258" s="126"/>
      <c r="G258" s="126"/>
      <c r="H258" s="126"/>
      <c r="I258" s="683"/>
      <c r="J258" s="685"/>
      <c r="K258" s="685"/>
      <c r="L258" s="683"/>
      <c r="M258" s="683"/>
      <c r="N258" s="685"/>
      <c r="O258" s="685"/>
      <c r="P258" s="683"/>
      <c r="Q258" s="683"/>
      <c r="R258" s="126"/>
      <c r="S258" s="126"/>
      <c r="T258" s="126"/>
      <c r="U258" s="126"/>
      <c r="V258" s="126"/>
      <c r="W258" s="126"/>
      <c r="X258" s="126"/>
      <c r="Y258" s="126"/>
      <c r="Z258" s="126"/>
    </row>
    <row r="259" spans="1:26" ht="15.75" hidden="1" customHeight="1">
      <c r="A259" s="683"/>
      <c r="B259" s="126"/>
      <c r="C259" s="737"/>
      <c r="D259" s="126"/>
      <c r="E259" s="126"/>
      <c r="F259" s="126"/>
      <c r="G259" s="126"/>
      <c r="H259" s="126"/>
      <c r="I259" s="683"/>
      <c r="J259" s="685"/>
      <c r="K259" s="685"/>
      <c r="L259" s="683"/>
      <c r="M259" s="683"/>
      <c r="N259" s="685"/>
      <c r="O259" s="685"/>
      <c r="P259" s="683"/>
      <c r="Q259" s="683"/>
      <c r="R259" s="126"/>
      <c r="S259" s="126"/>
      <c r="T259" s="126"/>
      <c r="U259" s="126"/>
      <c r="V259" s="126"/>
      <c r="W259" s="126"/>
      <c r="X259" s="126"/>
      <c r="Y259" s="126"/>
      <c r="Z259" s="126"/>
    </row>
    <row r="260" spans="1:26" ht="15.75" hidden="1" customHeight="1">
      <c r="A260" s="683"/>
      <c r="B260" s="126"/>
      <c r="C260" s="737"/>
      <c r="D260" s="126"/>
      <c r="E260" s="126"/>
      <c r="F260" s="126"/>
      <c r="G260" s="126"/>
      <c r="H260" s="126"/>
      <c r="I260" s="683"/>
      <c r="J260" s="685"/>
      <c r="K260" s="685"/>
      <c r="L260" s="683"/>
      <c r="M260" s="683"/>
      <c r="N260" s="685"/>
      <c r="O260" s="685"/>
      <c r="P260" s="683"/>
      <c r="Q260" s="683"/>
      <c r="R260" s="126"/>
      <c r="S260" s="126"/>
      <c r="T260" s="126"/>
      <c r="U260" s="126"/>
      <c r="V260" s="126"/>
      <c r="W260" s="126"/>
      <c r="X260" s="126"/>
      <c r="Y260" s="126"/>
      <c r="Z260" s="126"/>
    </row>
    <row r="261" spans="1:26" ht="15.75" hidden="1" customHeight="1">
      <c r="A261" s="683"/>
      <c r="B261" s="126"/>
      <c r="C261" s="737"/>
      <c r="D261" s="126"/>
      <c r="E261" s="126"/>
      <c r="F261" s="126"/>
      <c r="G261" s="126"/>
      <c r="H261" s="126"/>
      <c r="I261" s="683"/>
      <c r="J261" s="685"/>
      <c r="K261" s="685"/>
      <c r="L261" s="683"/>
      <c r="M261" s="683"/>
      <c r="N261" s="685"/>
      <c r="O261" s="685"/>
      <c r="P261" s="683"/>
      <c r="Q261" s="683"/>
      <c r="R261" s="126"/>
      <c r="S261" s="126"/>
      <c r="T261" s="126"/>
      <c r="U261" s="126"/>
      <c r="V261" s="126"/>
      <c r="W261" s="126"/>
      <c r="X261" s="126"/>
      <c r="Y261" s="126"/>
      <c r="Z261" s="126"/>
    </row>
    <row r="262" spans="1:26" ht="15.75" hidden="1" customHeight="1">
      <c r="A262" s="683"/>
      <c r="B262" s="126"/>
      <c r="C262" s="737"/>
      <c r="D262" s="126"/>
      <c r="E262" s="126"/>
      <c r="F262" s="126"/>
      <c r="G262" s="126"/>
      <c r="H262" s="126"/>
      <c r="I262" s="683"/>
      <c r="J262" s="685"/>
      <c r="K262" s="685"/>
      <c r="L262" s="683"/>
      <c r="M262" s="683"/>
      <c r="N262" s="685"/>
      <c r="O262" s="685"/>
      <c r="P262" s="683"/>
      <c r="Q262" s="683"/>
      <c r="R262" s="126"/>
      <c r="S262" s="126"/>
      <c r="T262" s="126"/>
      <c r="U262" s="126"/>
      <c r="V262" s="126"/>
      <c r="W262" s="126"/>
      <c r="X262" s="126"/>
      <c r="Y262" s="126"/>
      <c r="Z262" s="126"/>
    </row>
    <row r="263" spans="1:26" ht="15.75" hidden="1" customHeight="1">
      <c r="A263" s="683"/>
      <c r="B263" s="126"/>
      <c r="C263" s="737"/>
      <c r="D263" s="126"/>
      <c r="E263" s="126"/>
      <c r="F263" s="126"/>
      <c r="G263" s="126"/>
      <c r="H263" s="126"/>
      <c r="I263" s="683"/>
      <c r="J263" s="685"/>
      <c r="K263" s="685"/>
      <c r="L263" s="683"/>
      <c r="M263" s="683"/>
      <c r="N263" s="685"/>
      <c r="O263" s="685"/>
      <c r="P263" s="683"/>
      <c r="Q263" s="683"/>
      <c r="R263" s="126"/>
      <c r="S263" s="126"/>
      <c r="T263" s="126"/>
      <c r="U263" s="126"/>
      <c r="V263" s="126"/>
      <c r="W263" s="126"/>
      <c r="X263" s="126"/>
      <c r="Y263" s="126"/>
      <c r="Z263" s="126"/>
    </row>
    <row r="264" spans="1:26" ht="15.75" hidden="1" customHeight="1">
      <c r="A264" s="683"/>
      <c r="B264" s="126"/>
      <c r="C264" s="737"/>
      <c r="D264" s="126"/>
      <c r="E264" s="126"/>
      <c r="F264" s="126"/>
      <c r="G264" s="126"/>
      <c r="H264" s="126"/>
      <c r="I264" s="683"/>
      <c r="J264" s="685"/>
      <c r="K264" s="685"/>
      <c r="L264" s="683"/>
      <c r="M264" s="683"/>
      <c r="N264" s="685"/>
      <c r="O264" s="685"/>
      <c r="P264" s="683"/>
      <c r="Q264" s="683"/>
      <c r="R264" s="126"/>
      <c r="S264" s="126"/>
      <c r="T264" s="126"/>
      <c r="U264" s="126"/>
      <c r="V264" s="126"/>
      <c r="W264" s="126"/>
      <c r="X264" s="126"/>
      <c r="Y264" s="126"/>
      <c r="Z264" s="126"/>
    </row>
    <row r="265" spans="1:26" ht="15.75" hidden="1" customHeight="1">
      <c r="A265" s="683"/>
      <c r="B265" s="126"/>
      <c r="C265" s="737"/>
      <c r="D265" s="126"/>
      <c r="E265" s="126"/>
      <c r="F265" s="126"/>
      <c r="G265" s="126"/>
      <c r="H265" s="126"/>
      <c r="I265" s="683"/>
      <c r="J265" s="685"/>
      <c r="K265" s="685"/>
      <c r="L265" s="683"/>
      <c r="M265" s="683"/>
      <c r="N265" s="685"/>
      <c r="O265" s="685"/>
      <c r="P265" s="683"/>
      <c r="Q265" s="683"/>
      <c r="R265" s="126"/>
      <c r="S265" s="126"/>
      <c r="T265" s="126"/>
      <c r="U265" s="126"/>
      <c r="V265" s="126"/>
      <c r="W265" s="126"/>
      <c r="X265" s="126"/>
      <c r="Y265" s="126"/>
      <c r="Z265" s="126"/>
    </row>
    <row r="266" spans="1:26" ht="15.75" hidden="1" customHeight="1">
      <c r="A266" s="683"/>
      <c r="B266" s="126"/>
      <c r="C266" s="737"/>
      <c r="D266" s="126"/>
      <c r="E266" s="126"/>
      <c r="F266" s="126"/>
      <c r="G266" s="126"/>
      <c r="H266" s="126"/>
      <c r="I266" s="683"/>
      <c r="J266" s="685"/>
      <c r="K266" s="685"/>
      <c r="L266" s="683"/>
      <c r="M266" s="683"/>
      <c r="N266" s="685"/>
      <c r="O266" s="685"/>
      <c r="P266" s="683"/>
      <c r="Q266" s="683"/>
      <c r="R266" s="126"/>
      <c r="S266" s="126"/>
      <c r="T266" s="126"/>
      <c r="U266" s="126"/>
      <c r="V266" s="126"/>
      <c r="W266" s="126"/>
      <c r="X266" s="126"/>
      <c r="Y266" s="126"/>
      <c r="Z266" s="126"/>
    </row>
    <row r="267" spans="1:26" ht="15.75" hidden="1" customHeight="1">
      <c r="A267" s="683"/>
      <c r="B267" s="126"/>
      <c r="C267" s="737"/>
      <c r="D267" s="126"/>
      <c r="E267" s="126"/>
      <c r="F267" s="126"/>
      <c r="G267" s="126"/>
      <c r="H267" s="126"/>
      <c r="I267" s="683"/>
      <c r="J267" s="685"/>
      <c r="K267" s="685"/>
      <c r="L267" s="683"/>
      <c r="M267" s="683"/>
      <c r="N267" s="685"/>
      <c r="O267" s="685"/>
      <c r="P267" s="683"/>
      <c r="Q267" s="683"/>
      <c r="R267" s="126"/>
      <c r="S267" s="126"/>
      <c r="T267" s="126"/>
      <c r="U267" s="126"/>
      <c r="V267" s="126"/>
      <c r="W267" s="126"/>
      <c r="X267" s="126"/>
      <c r="Y267" s="126"/>
      <c r="Z267" s="126"/>
    </row>
    <row r="268" spans="1:26" ht="15.75" hidden="1" customHeight="1">
      <c r="A268" s="683"/>
      <c r="B268" s="126"/>
      <c r="C268" s="737"/>
      <c r="D268" s="126"/>
      <c r="E268" s="126"/>
      <c r="F268" s="126"/>
      <c r="G268" s="126"/>
      <c r="H268" s="126"/>
      <c r="I268" s="683"/>
      <c r="J268" s="685"/>
      <c r="K268" s="685"/>
      <c r="L268" s="683"/>
      <c r="M268" s="683"/>
      <c r="N268" s="685"/>
      <c r="O268" s="685"/>
      <c r="P268" s="683"/>
      <c r="Q268" s="683"/>
      <c r="R268" s="126"/>
      <c r="S268" s="126"/>
      <c r="T268" s="126"/>
      <c r="U268" s="126"/>
      <c r="V268" s="126"/>
      <c r="W268" s="126"/>
      <c r="X268" s="126"/>
      <c r="Y268" s="126"/>
      <c r="Z268" s="126"/>
    </row>
    <row r="269" spans="1:26" ht="15.75" hidden="1" customHeight="1">
      <c r="A269" s="683"/>
      <c r="B269" s="126"/>
      <c r="C269" s="737"/>
      <c r="D269" s="126"/>
      <c r="E269" s="126"/>
      <c r="F269" s="126"/>
      <c r="G269" s="126"/>
      <c r="H269" s="126"/>
      <c r="I269" s="683"/>
      <c r="J269" s="685"/>
      <c r="K269" s="685"/>
      <c r="L269" s="683"/>
      <c r="M269" s="683"/>
      <c r="N269" s="685"/>
      <c r="O269" s="685"/>
      <c r="P269" s="683"/>
      <c r="Q269" s="683"/>
      <c r="R269" s="126"/>
      <c r="S269" s="126"/>
      <c r="T269" s="126"/>
      <c r="U269" s="126"/>
      <c r="V269" s="126"/>
      <c r="W269" s="126"/>
      <c r="X269" s="126"/>
      <c r="Y269" s="126"/>
      <c r="Z269" s="126"/>
    </row>
    <row r="270" spans="1:26" ht="15.75" hidden="1" customHeight="1">
      <c r="A270" s="683"/>
      <c r="B270" s="126"/>
      <c r="C270" s="737"/>
      <c r="D270" s="126"/>
      <c r="E270" s="126"/>
      <c r="F270" s="126"/>
      <c r="G270" s="126"/>
      <c r="H270" s="126"/>
      <c r="I270" s="683"/>
      <c r="J270" s="685"/>
      <c r="K270" s="685"/>
      <c r="L270" s="683"/>
      <c r="M270" s="683"/>
      <c r="N270" s="685"/>
      <c r="O270" s="685"/>
      <c r="P270" s="683"/>
      <c r="Q270" s="683"/>
      <c r="R270" s="126"/>
      <c r="S270" s="126"/>
      <c r="T270" s="126"/>
      <c r="U270" s="126"/>
      <c r="V270" s="126"/>
      <c r="W270" s="126"/>
      <c r="X270" s="126"/>
      <c r="Y270" s="126"/>
      <c r="Z270" s="126"/>
    </row>
    <row r="271" spans="1:26" ht="15.75" hidden="1" customHeight="1">
      <c r="A271" s="683"/>
      <c r="B271" s="126"/>
      <c r="C271" s="737"/>
      <c r="D271" s="126"/>
      <c r="E271" s="126"/>
      <c r="F271" s="126"/>
      <c r="G271" s="126"/>
      <c r="H271" s="126"/>
      <c r="I271" s="683"/>
      <c r="J271" s="685"/>
      <c r="K271" s="685"/>
      <c r="L271" s="683"/>
      <c r="M271" s="683"/>
      <c r="N271" s="685"/>
      <c r="O271" s="685"/>
      <c r="P271" s="683"/>
      <c r="Q271" s="683"/>
      <c r="R271" s="126"/>
      <c r="S271" s="126"/>
      <c r="T271" s="126"/>
      <c r="U271" s="126"/>
      <c r="V271" s="126"/>
      <c r="W271" s="126"/>
      <c r="X271" s="126"/>
      <c r="Y271" s="126"/>
      <c r="Z271" s="126"/>
    </row>
    <row r="272" spans="1:26" ht="15.75" hidden="1" customHeight="1">
      <c r="A272" s="683"/>
      <c r="B272" s="126"/>
      <c r="C272" s="737"/>
      <c r="D272" s="126"/>
      <c r="E272" s="126"/>
      <c r="F272" s="126"/>
      <c r="G272" s="126"/>
      <c r="H272" s="126"/>
      <c r="I272" s="683"/>
      <c r="J272" s="685"/>
      <c r="K272" s="685"/>
      <c r="L272" s="683"/>
      <c r="M272" s="683"/>
      <c r="N272" s="685"/>
      <c r="O272" s="685"/>
      <c r="P272" s="683"/>
      <c r="Q272" s="683"/>
      <c r="R272" s="126"/>
      <c r="S272" s="126"/>
      <c r="T272" s="126"/>
      <c r="U272" s="126"/>
      <c r="V272" s="126"/>
      <c r="W272" s="126"/>
      <c r="X272" s="126"/>
      <c r="Y272" s="126"/>
      <c r="Z272" s="126"/>
    </row>
    <row r="273" spans="1:26" ht="15.75" hidden="1" customHeight="1">
      <c r="A273" s="683"/>
      <c r="B273" s="126"/>
      <c r="C273" s="737"/>
      <c r="D273" s="126"/>
      <c r="E273" s="126"/>
      <c r="F273" s="126"/>
      <c r="G273" s="126"/>
      <c r="H273" s="126"/>
      <c r="I273" s="683"/>
      <c r="J273" s="685"/>
      <c r="K273" s="685"/>
      <c r="L273" s="683"/>
      <c r="M273" s="683"/>
      <c r="N273" s="685"/>
      <c r="O273" s="685"/>
      <c r="P273" s="683"/>
      <c r="Q273" s="683"/>
      <c r="R273" s="126"/>
      <c r="S273" s="126"/>
      <c r="T273" s="126"/>
      <c r="U273" s="126"/>
      <c r="V273" s="126"/>
      <c r="W273" s="126"/>
      <c r="X273" s="126"/>
      <c r="Y273" s="126"/>
      <c r="Z273" s="126"/>
    </row>
    <row r="274" spans="1:26" ht="15.75" hidden="1" customHeight="1">
      <c r="A274" s="683"/>
      <c r="B274" s="126"/>
      <c r="C274" s="737"/>
      <c r="D274" s="126"/>
      <c r="E274" s="126"/>
      <c r="F274" s="126"/>
      <c r="G274" s="126"/>
      <c r="H274" s="126"/>
      <c r="I274" s="683"/>
      <c r="J274" s="685"/>
      <c r="K274" s="685"/>
      <c r="L274" s="683"/>
      <c r="M274" s="683"/>
      <c r="N274" s="685"/>
      <c r="O274" s="685"/>
      <c r="P274" s="683"/>
      <c r="Q274" s="683"/>
      <c r="R274" s="126"/>
      <c r="S274" s="126"/>
      <c r="T274" s="126"/>
      <c r="U274" s="126"/>
      <c r="V274" s="126"/>
      <c r="W274" s="126"/>
      <c r="X274" s="126"/>
      <c r="Y274" s="126"/>
      <c r="Z274" s="126"/>
    </row>
    <row r="275" spans="1:26" ht="15.75" hidden="1" customHeight="1">
      <c r="A275" s="683"/>
      <c r="B275" s="126"/>
      <c r="C275" s="737"/>
      <c r="D275" s="126"/>
      <c r="E275" s="126"/>
      <c r="F275" s="126"/>
      <c r="G275" s="126"/>
      <c r="H275" s="126"/>
      <c r="I275" s="683"/>
      <c r="J275" s="685"/>
      <c r="K275" s="685"/>
      <c r="L275" s="683"/>
      <c r="M275" s="683"/>
      <c r="N275" s="685"/>
      <c r="O275" s="685"/>
      <c r="P275" s="683"/>
      <c r="Q275" s="683"/>
      <c r="R275" s="126"/>
      <c r="S275" s="126"/>
      <c r="T275" s="126"/>
      <c r="U275" s="126"/>
      <c r="V275" s="126"/>
      <c r="W275" s="126"/>
      <c r="X275" s="126"/>
      <c r="Y275" s="126"/>
      <c r="Z275" s="126"/>
    </row>
    <row r="276" spans="1:26" ht="15.75" hidden="1" customHeight="1">
      <c r="A276" s="683"/>
      <c r="B276" s="126"/>
      <c r="C276" s="737"/>
      <c r="D276" s="126"/>
      <c r="E276" s="126"/>
      <c r="F276" s="126"/>
      <c r="G276" s="126"/>
      <c r="H276" s="126"/>
      <c r="I276" s="683"/>
      <c r="J276" s="685"/>
      <c r="K276" s="685"/>
      <c r="L276" s="683"/>
      <c r="M276" s="683"/>
      <c r="N276" s="685"/>
      <c r="O276" s="685"/>
      <c r="P276" s="683"/>
      <c r="Q276" s="683"/>
      <c r="R276" s="126"/>
      <c r="S276" s="126"/>
      <c r="T276" s="126"/>
      <c r="U276" s="126"/>
      <c r="V276" s="126"/>
      <c r="W276" s="126"/>
      <c r="X276" s="126"/>
      <c r="Y276" s="126"/>
      <c r="Z276" s="126"/>
    </row>
    <row r="277" spans="1:26" ht="15.75" hidden="1" customHeight="1">
      <c r="A277" s="683"/>
      <c r="B277" s="126"/>
      <c r="C277" s="737"/>
      <c r="D277" s="126"/>
      <c r="E277" s="126"/>
      <c r="F277" s="126"/>
      <c r="G277" s="126"/>
      <c r="H277" s="126"/>
      <c r="I277" s="683"/>
      <c r="J277" s="685"/>
      <c r="K277" s="685"/>
      <c r="L277" s="683"/>
      <c r="M277" s="683"/>
      <c r="N277" s="685"/>
      <c r="O277" s="685"/>
      <c r="P277" s="683"/>
      <c r="Q277" s="683"/>
      <c r="R277" s="126"/>
      <c r="S277" s="126"/>
      <c r="T277" s="126"/>
      <c r="U277" s="126"/>
      <c r="V277" s="126"/>
      <c r="W277" s="126"/>
      <c r="X277" s="126"/>
      <c r="Y277" s="126"/>
      <c r="Z277" s="126"/>
    </row>
    <row r="278" spans="1:26" ht="15.75" hidden="1" customHeight="1">
      <c r="A278" s="683"/>
      <c r="B278" s="126"/>
      <c r="C278" s="737"/>
      <c r="D278" s="126"/>
      <c r="E278" s="126"/>
      <c r="F278" s="126"/>
      <c r="G278" s="126"/>
      <c r="H278" s="126"/>
      <c r="I278" s="683"/>
      <c r="J278" s="685"/>
      <c r="K278" s="685"/>
      <c r="L278" s="683"/>
      <c r="M278" s="683"/>
      <c r="N278" s="685"/>
      <c r="O278" s="685"/>
      <c r="P278" s="683"/>
      <c r="Q278" s="683"/>
      <c r="R278" s="126"/>
      <c r="S278" s="126"/>
      <c r="T278" s="126"/>
      <c r="U278" s="126"/>
      <c r="V278" s="126"/>
      <c r="W278" s="126"/>
      <c r="X278" s="126"/>
      <c r="Y278" s="126"/>
      <c r="Z278" s="126"/>
    </row>
    <row r="279" spans="1:26" ht="15.75" hidden="1" customHeight="1">
      <c r="A279" s="683"/>
      <c r="B279" s="126"/>
      <c r="C279" s="737"/>
      <c r="D279" s="126"/>
      <c r="E279" s="126"/>
      <c r="F279" s="126"/>
      <c r="G279" s="126"/>
      <c r="H279" s="126"/>
      <c r="I279" s="683"/>
      <c r="J279" s="685"/>
      <c r="K279" s="685"/>
      <c r="L279" s="683"/>
      <c r="M279" s="683"/>
      <c r="N279" s="685"/>
      <c r="O279" s="685"/>
      <c r="P279" s="683"/>
      <c r="Q279" s="683"/>
      <c r="R279" s="126"/>
      <c r="S279" s="126"/>
      <c r="T279" s="126"/>
      <c r="U279" s="126"/>
      <c r="V279" s="126"/>
      <c r="W279" s="126"/>
      <c r="X279" s="126"/>
      <c r="Y279" s="126"/>
      <c r="Z279" s="126"/>
    </row>
    <row r="280" spans="1:26" ht="15.75" hidden="1" customHeight="1">
      <c r="A280" s="683"/>
      <c r="B280" s="126"/>
      <c r="C280" s="737"/>
      <c r="D280" s="126"/>
      <c r="E280" s="126"/>
      <c r="F280" s="126"/>
      <c r="G280" s="126"/>
      <c r="H280" s="126"/>
      <c r="I280" s="683"/>
      <c r="J280" s="685"/>
      <c r="K280" s="685"/>
      <c r="L280" s="683"/>
      <c r="M280" s="683"/>
      <c r="N280" s="685"/>
      <c r="O280" s="685"/>
      <c r="P280" s="683"/>
      <c r="Q280" s="683"/>
      <c r="R280" s="126"/>
      <c r="S280" s="126"/>
      <c r="T280" s="126"/>
      <c r="U280" s="126"/>
      <c r="V280" s="126"/>
      <c r="W280" s="126"/>
      <c r="X280" s="126"/>
      <c r="Y280" s="126"/>
      <c r="Z280" s="126"/>
    </row>
    <row r="281" spans="1:26" ht="15.75" hidden="1" customHeight="1">
      <c r="A281" s="683"/>
      <c r="B281" s="126"/>
      <c r="C281" s="737"/>
      <c r="D281" s="126"/>
      <c r="E281" s="126"/>
      <c r="F281" s="126"/>
      <c r="G281" s="126"/>
      <c r="H281" s="126"/>
      <c r="I281" s="683"/>
      <c r="J281" s="685"/>
      <c r="K281" s="685"/>
      <c r="L281" s="683"/>
      <c r="M281" s="683"/>
      <c r="N281" s="685"/>
      <c r="O281" s="685"/>
      <c r="P281" s="683"/>
      <c r="Q281" s="683"/>
      <c r="R281" s="126"/>
      <c r="S281" s="126"/>
      <c r="T281" s="126"/>
      <c r="U281" s="126"/>
      <c r="V281" s="126"/>
      <c r="W281" s="126"/>
      <c r="X281" s="126"/>
      <c r="Y281" s="126"/>
      <c r="Z281" s="126"/>
    </row>
    <row r="282" spans="1:26" ht="15.75" hidden="1" customHeight="1">
      <c r="A282" s="683"/>
      <c r="B282" s="126"/>
      <c r="C282" s="737"/>
      <c r="D282" s="126"/>
      <c r="E282" s="126"/>
      <c r="F282" s="126"/>
      <c r="G282" s="126"/>
      <c r="H282" s="126"/>
      <c r="I282" s="683"/>
      <c r="J282" s="685"/>
      <c r="K282" s="685"/>
      <c r="L282" s="683"/>
      <c r="M282" s="683"/>
      <c r="N282" s="685"/>
      <c r="O282" s="685"/>
      <c r="P282" s="683"/>
      <c r="Q282" s="683"/>
      <c r="R282" s="126"/>
      <c r="S282" s="126"/>
      <c r="T282" s="126"/>
      <c r="U282" s="126"/>
      <c r="V282" s="126"/>
      <c r="W282" s="126"/>
      <c r="X282" s="126"/>
      <c r="Y282" s="126"/>
      <c r="Z282" s="126"/>
    </row>
    <row r="283" spans="1:26" ht="15.75" hidden="1" customHeight="1">
      <c r="A283" s="683"/>
      <c r="B283" s="126"/>
      <c r="C283" s="737"/>
      <c r="D283" s="126"/>
      <c r="E283" s="126"/>
      <c r="F283" s="126"/>
      <c r="G283" s="126"/>
      <c r="H283" s="126"/>
      <c r="I283" s="683"/>
      <c r="J283" s="685"/>
      <c r="K283" s="685"/>
      <c r="L283" s="683"/>
      <c r="M283" s="683"/>
      <c r="N283" s="685"/>
      <c r="O283" s="685"/>
      <c r="P283" s="683"/>
      <c r="Q283" s="683"/>
      <c r="R283" s="126"/>
      <c r="S283" s="126"/>
      <c r="T283" s="126"/>
      <c r="U283" s="126"/>
      <c r="V283" s="126"/>
      <c r="W283" s="126"/>
      <c r="X283" s="126"/>
      <c r="Y283" s="126"/>
      <c r="Z283" s="126"/>
    </row>
    <row r="284" spans="1:26" ht="15.75" hidden="1" customHeight="1">
      <c r="A284" s="683"/>
      <c r="B284" s="126"/>
      <c r="C284" s="737"/>
      <c r="D284" s="126"/>
      <c r="E284" s="126"/>
      <c r="F284" s="126"/>
      <c r="G284" s="126"/>
      <c r="H284" s="126"/>
      <c r="I284" s="683"/>
      <c r="J284" s="685"/>
      <c r="K284" s="685"/>
      <c r="L284" s="683"/>
      <c r="M284" s="683"/>
      <c r="N284" s="685"/>
      <c r="O284" s="685"/>
      <c r="P284" s="683"/>
      <c r="Q284" s="683"/>
      <c r="R284" s="126"/>
      <c r="S284" s="126"/>
      <c r="T284" s="126"/>
      <c r="U284" s="126"/>
      <c r="V284" s="126"/>
      <c r="W284" s="126"/>
      <c r="X284" s="126"/>
      <c r="Y284" s="126"/>
      <c r="Z284" s="126"/>
    </row>
    <row r="285" spans="1:26" ht="15.75" hidden="1" customHeight="1">
      <c r="A285" s="683"/>
      <c r="B285" s="126"/>
      <c r="C285" s="737"/>
      <c r="D285" s="126"/>
      <c r="E285" s="126"/>
      <c r="F285" s="126"/>
      <c r="G285" s="126"/>
      <c r="H285" s="126"/>
      <c r="I285" s="683"/>
      <c r="J285" s="685"/>
      <c r="K285" s="685"/>
      <c r="L285" s="683"/>
      <c r="M285" s="683"/>
      <c r="N285" s="685"/>
      <c r="O285" s="685"/>
      <c r="P285" s="683"/>
      <c r="Q285" s="683"/>
      <c r="R285" s="126"/>
      <c r="S285" s="126"/>
      <c r="T285" s="126"/>
      <c r="U285" s="126"/>
      <c r="V285" s="126"/>
      <c r="W285" s="126"/>
      <c r="X285" s="126"/>
      <c r="Y285" s="126"/>
      <c r="Z285" s="126"/>
    </row>
    <row r="286" spans="1:26" ht="15.75" hidden="1" customHeight="1">
      <c r="A286" s="683"/>
      <c r="B286" s="126"/>
      <c r="C286" s="737"/>
      <c r="D286" s="126"/>
      <c r="E286" s="126"/>
      <c r="F286" s="126"/>
      <c r="G286" s="126"/>
      <c r="H286" s="126"/>
      <c r="I286" s="683"/>
      <c r="J286" s="685"/>
      <c r="K286" s="685"/>
      <c r="L286" s="683"/>
      <c r="M286" s="683"/>
      <c r="N286" s="685"/>
      <c r="O286" s="685"/>
      <c r="P286" s="683"/>
      <c r="Q286" s="683"/>
      <c r="R286" s="126"/>
      <c r="S286" s="126"/>
      <c r="T286" s="126"/>
      <c r="U286" s="126"/>
      <c r="V286" s="126"/>
      <c r="W286" s="126"/>
      <c r="X286" s="126"/>
      <c r="Y286" s="126"/>
      <c r="Z286" s="126"/>
    </row>
    <row r="287" spans="1:26" ht="15.75" hidden="1" customHeight="1">
      <c r="A287" s="683"/>
      <c r="B287" s="126"/>
      <c r="C287" s="737"/>
      <c r="D287" s="126"/>
      <c r="E287" s="126"/>
      <c r="F287" s="126"/>
      <c r="G287" s="126"/>
      <c r="H287" s="126"/>
      <c r="I287" s="683"/>
      <c r="J287" s="685"/>
      <c r="K287" s="685"/>
      <c r="L287" s="683"/>
      <c r="M287" s="683"/>
      <c r="N287" s="685"/>
      <c r="O287" s="685"/>
      <c r="P287" s="683"/>
      <c r="Q287" s="683"/>
      <c r="R287" s="126"/>
      <c r="S287" s="126"/>
      <c r="T287" s="126"/>
      <c r="U287" s="126"/>
      <c r="V287" s="126"/>
      <c r="W287" s="126"/>
      <c r="X287" s="126"/>
      <c r="Y287" s="126"/>
      <c r="Z287" s="126"/>
    </row>
    <row r="288" spans="1:26" ht="15.75" hidden="1" customHeight="1">
      <c r="A288" s="683"/>
      <c r="B288" s="126"/>
      <c r="C288" s="737"/>
      <c r="D288" s="126"/>
      <c r="E288" s="126"/>
      <c r="F288" s="126"/>
      <c r="G288" s="126"/>
      <c r="H288" s="126"/>
      <c r="I288" s="683"/>
      <c r="J288" s="685"/>
      <c r="K288" s="685"/>
      <c r="L288" s="683"/>
      <c r="M288" s="683"/>
      <c r="N288" s="685"/>
      <c r="O288" s="685"/>
      <c r="P288" s="683"/>
      <c r="Q288" s="683"/>
      <c r="R288" s="126"/>
      <c r="S288" s="126"/>
      <c r="T288" s="126"/>
      <c r="U288" s="126"/>
      <c r="V288" s="126"/>
      <c r="W288" s="126"/>
      <c r="X288" s="126"/>
      <c r="Y288" s="126"/>
      <c r="Z288" s="126"/>
    </row>
    <row r="289" spans="1:26" ht="15.75" hidden="1" customHeight="1">
      <c r="A289" s="683"/>
      <c r="B289" s="126"/>
      <c r="C289" s="737"/>
      <c r="D289" s="126"/>
      <c r="E289" s="126"/>
      <c r="F289" s="126"/>
      <c r="G289" s="126"/>
      <c r="H289" s="126"/>
      <c r="I289" s="683"/>
      <c r="J289" s="685"/>
      <c r="K289" s="685"/>
      <c r="L289" s="683"/>
      <c r="M289" s="683"/>
      <c r="N289" s="685"/>
      <c r="O289" s="685"/>
      <c r="P289" s="683"/>
      <c r="Q289" s="683"/>
      <c r="R289" s="126"/>
      <c r="S289" s="126"/>
      <c r="T289" s="126"/>
      <c r="U289" s="126"/>
      <c r="V289" s="126"/>
      <c r="W289" s="126"/>
      <c r="X289" s="126"/>
      <c r="Y289" s="126"/>
      <c r="Z289" s="126"/>
    </row>
    <row r="290" spans="1:26" ht="15.75" hidden="1" customHeight="1">
      <c r="A290" s="683"/>
      <c r="B290" s="126"/>
      <c r="C290" s="737"/>
      <c r="D290" s="126"/>
      <c r="E290" s="126"/>
      <c r="F290" s="126"/>
      <c r="G290" s="126"/>
      <c r="H290" s="126"/>
      <c r="I290" s="683"/>
      <c r="J290" s="685"/>
      <c r="K290" s="685"/>
      <c r="L290" s="683"/>
      <c r="M290" s="683"/>
      <c r="N290" s="685"/>
      <c r="O290" s="685"/>
      <c r="P290" s="683"/>
      <c r="Q290" s="683"/>
      <c r="R290" s="126"/>
      <c r="S290" s="126"/>
      <c r="T290" s="126"/>
      <c r="U290" s="126"/>
      <c r="V290" s="126"/>
      <c r="W290" s="126"/>
      <c r="X290" s="126"/>
      <c r="Y290" s="126"/>
      <c r="Z290" s="126"/>
    </row>
    <row r="291" spans="1:26" ht="15.75" hidden="1" customHeight="1">
      <c r="A291" s="683"/>
      <c r="B291" s="126"/>
      <c r="C291" s="737"/>
      <c r="D291" s="126"/>
      <c r="E291" s="126"/>
      <c r="F291" s="126"/>
      <c r="G291" s="126"/>
      <c r="H291" s="126"/>
      <c r="I291" s="683"/>
      <c r="J291" s="685"/>
      <c r="K291" s="685"/>
      <c r="L291" s="683"/>
      <c r="M291" s="683"/>
      <c r="N291" s="685"/>
      <c r="O291" s="685"/>
      <c r="P291" s="683"/>
      <c r="Q291" s="683"/>
      <c r="R291" s="126"/>
      <c r="S291" s="126"/>
      <c r="T291" s="126"/>
      <c r="U291" s="126"/>
      <c r="V291" s="126"/>
      <c r="W291" s="126"/>
      <c r="X291" s="126"/>
      <c r="Y291" s="126"/>
      <c r="Z291" s="126"/>
    </row>
    <row r="292" spans="1:26" ht="15.75" hidden="1" customHeight="1">
      <c r="A292" s="683"/>
      <c r="B292" s="126"/>
      <c r="C292" s="737"/>
      <c r="D292" s="126"/>
      <c r="E292" s="126"/>
      <c r="F292" s="126"/>
      <c r="G292" s="126"/>
      <c r="H292" s="126"/>
      <c r="I292" s="683"/>
      <c r="J292" s="685"/>
      <c r="K292" s="685"/>
      <c r="L292" s="683"/>
      <c r="M292" s="683"/>
      <c r="N292" s="685"/>
      <c r="O292" s="685"/>
      <c r="P292" s="683"/>
      <c r="Q292" s="683"/>
      <c r="R292" s="126"/>
      <c r="S292" s="126"/>
      <c r="T292" s="126"/>
      <c r="U292" s="126"/>
      <c r="V292" s="126"/>
      <c r="W292" s="126"/>
      <c r="X292" s="126"/>
      <c r="Y292" s="126"/>
      <c r="Z292" s="126"/>
    </row>
    <row r="293" spans="1:26" ht="15.75" hidden="1" customHeight="1">
      <c r="A293" s="683"/>
      <c r="B293" s="126"/>
      <c r="C293" s="737"/>
      <c r="D293" s="126"/>
      <c r="E293" s="126"/>
      <c r="F293" s="126"/>
      <c r="G293" s="126"/>
      <c r="H293" s="126"/>
      <c r="I293" s="683"/>
      <c r="J293" s="685"/>
      <c r="K293" s="685"/>
      <c r="L293" s="683"/>
      <c r="M293" s="683"/>
      <c r="N293" s="685"/>
      <c r="O293" s="685"/>
      <c r="P293" s="683"/>
      <c r="Q293" s="683"/>
      <c r="R293" s="126"/>
      <c r="S293" s="126"/>
      <c r="T293" s="126"/>
      <c r="U293" s="126"/>
      <c r="V293" s="126"/>
      <c r="W293" s="126"/>
      <c r="X293" s="126"/>
      <c r="Y293" s="126"/>
      <c r="Z293" s="126"/>
    </row>
    <row r="294" spans="1:26" ht="15.75" hidden="1" customHeight="1">
      <c r="A294" s="683"/>
      <c r="B294" s="126"/>
      <c r="C294" s="737"/>
      <c r="D294" s="126"/>
      <c r="E294" s="126"/>
      <c r="F294" s="126"/>
      <c r="G294" s="126"/>
      <c r="H294" s="126"/>
      <c r="I294" s="683"/>
      <c r="J294" s="685"/>
      <c r="K294" s="685"/>
      <c r="L294" s="683"/>
      <c r="M294" s="683"/>
      <c r="N294" s="685"/>
      <c r="O294" s="685"/>
      <c r="P294" s="683"/>
      <c r="Q294" s="683"/>
      <c r="R294" s="126"/>
      <c r="S294" s="126"/>
      <c r="T294" s="126"/>
      <c r="U294" s="126"/>
      <c r="V294" s="126"/>
      <c r="W294" s="126"/>
      <c r="X294" s="126"/>
      <c r="Y294" s="126"/>
      <c r="Z294" s="126"/>
    </row>
    <row r="295" spans="1:26" ht="15.75" hidden="1" customHeight="1">
      <c r="A295" s="683"/>
      <c r="B295" s="126"/>
      <c r="C295" s="737"/>
      <c r="D295" s="126"/>
      <c r="E295" s="126"/>
      <c r="F295" s="126"/>
      <c r="G295" s="126"/>
      <c r="H295" s="126"/>
      <c r="I295" s="683"/>
      <c r="J295" s="685"/>
      <c r="K295" s="685"/>
      <c r="L295" s="683"/>
      <c r="M295" s="683"/>
      <c r="N295" s="685"/>
      <c r="O295" s="685"/>
      <c r="P295" s="683"/>
      <c r="Q295" s="683"/>
      <c r="R295" s="126"/>
      <c r="S295" s="126"/>
      <c r="T295" s="126"/>
      <c r="U295" s="126"/>
      <c r="V295" s="126"/>
      <c r="W295" s="126"/>
      <c r="X295" s="126"/>
      <c r="Y295" s="126"/>
      <c r="Z295" s="126"/>
    </row>
    <row r="296" spans="1:26" ht="15.75" hidden="1" customHeight="1">
      <c r="A296" s="683"/>
      <c r="B296" s="126"/>
      <c r="C296" s="737"/>
      <c r="D296" s="126"/>
      <c r="E296" s="126"/>
      <c r="F296" s="126"/>
      <c r="G296" s="126"/>
      <c r="H296" s="126"/>
      <c r="I296" s="683"/>
      <c r="J296" s="685"/>
      <c r="K296" s="685"/>
      <c r="L296" s="683"/>
      <c r="M296" s="683"/>
      <c r="N296" s="685"/>
      <c r="O296" s="685"/>
      <c r="P296" s="683"/>
      <c r="Q296" s="683"/>
      <c r="R296" s="126"/>
      <c r="S296" s="126"/>
      <c r="T296" s="126"/>
      <c r="U296" s="126"/>
      <c r="V296" s="126"/>
      <c r="W296" s="126"/>
      <c r="X296" s="126"/>
      <c r="Y296" s="126"/>
      <c r="Z296" s="126"/>
    </row>
    <row r="297" spans="1:26" ht="15.75" hidden="1" customHeight="1">
      <c r="A297" s="683"/>
      <c r="B297" s="126"/>
      <c r="C297" s="737"/>
      <c r="D297" s="126"/>
      <c r="E297" s="126"/>
      <c r="F297" s="126"/>
      <c r="G297" s="126"/>
      <c r="H297" s="126"/>
      <c r="I297" s="683"/>
      <c r="J297" s="685"/>
      <c r="K297" s="685"/>
      <c r="L297" s="683"/>
      <c r="M297" s="683"/>
      <c r="N297" s="685"/>
      <c r="O297" s="685"/>
      <c r="P297" s="683"/>
      <c r="Q297" s="683"/>
      <c r="R297" s="126"/>
      <c r="S297" s="126"/>
      <c r="T297" s="126"/>
      <c r="U297" s="126"/>
      <c r="V297" s="126"/>
      <c r="W297" s="126"/>
      <c r="X297" s="126"/>
      <c r="Y297" s="126"/>
      <c r="Z297" s="126"/>
    </row>
    <row r="298" spans="1:26" ht="15.75" hidden="1" customHeight="1">
      <c r="A298" s="683"/>
      <c r="B298" s="126"/>
      <c r="C298" s="737"/>
      <c r="D298" s="126"/>
      <c r="E298" s="126"/>
      <c r="F298" s="126"/>
      <c r="G298" s="126"/>
      <c r="H298" s="126"/>
      <c r="I298" s="683"/>
      <c r="J298" s="685"/>
      <c r="K298" s="685"/>
      <c r="L298" s="683"/>
      <c r="M298" s="683"/>
      <c r="N298" s="685"/>
      <c r="O298" s="685"/>
      <c r="P298" s="683"/>
      <c r="Q298" s="683"/>
      <c r="R298" s="126"/>
      <c r="S298" s="126"/>
      <c r="T298" s="126"/>
      <c r="U298" s="126"/>
      <c r="V298" s="126"/>
      <c r="W298" s="126"/>
      <c r="X298" s="126"/>
      <c r="Y298" s="126"/>
      <c r="Z298" s="126"/>
    </row>
    <row r="299" spans="1:26" ht="15.75" hidden="1" customHeight="1">
      <c r="A299" s="683"/>
      <c r="B299" s="126"/>
      <c r="C299" s="737"/>
      <c r="D299" s="126"/>
      <c r="E299" s="126"/>
      <c r="F299" s="126"/>
      <c r="G299" s="126"/>
      <c r="H299" s="126"/>
      <c r="I299" s="683"/>
      <c r="J299" s="685"/>
      <c r="K299" s="685"/>
      <c r="L299" s="683"/>
      <c r="M299" s="683"/>
      <c r="N299" s="685"/>
      <c r="O299" s="685"/>
      <c r="P299" s="683"/>
      <c r="Q299" s="683"/>
      <c r="R299" s="126"/>
      <c r="S299" s="126"/>
      <c r="T299" s="126"/>
      <c r="U299" s="126"/>
      <c r="V299" s="126"/>
      <c r="W299" s="126"/>
      <c r="X299" s="126"/>
      <c r="Y299" s="126"/>
      <c r="Z299" s="126"/>
    </row>
    <row r="300" spans="1:26" ht="15.75" hidden="1" customHeight="1">
      <c r="A300" s="683"/>
      <c r="B300" s="126"/>
      <c r="C300" s="737"/>
      <c r="D300" s="126"/>
      <c r="E300" s="126"/>
      <c r="F300" s="126"/>
      <c r="G300" s="126"/>
      <c r="H300" s="126"/>
      <c r="I300" s="683"/>
      <c r="J300" s="685"/>
      <c r="K300" s="685"/>
      <c r="L300" s="683"/>
      <c r="M300" s="683"/>
      <c r="N300" s="685"/>
      <c r="O300" s="685"/>
      <c r="P300" s="683"/>
      <c r="Q300" s="683"/>
      <c r="R300" s="126"/>
      <c r="S300" s="126"/>
      <c r="T300" s="126"/>
      <c r="U300" s="126"/>
      <c r="V300" s="126"/>
      <c r="W300" s="126"/>
      <c r="X300" s="126"/>
      <c r="Y300" s="126"/>
      <c r="Z300" s="126"/>
    </row>
    <row r="301" spans="1:26" ht="15.75" hidden="1" customHeight="1">
      <c r="A301" s="683"/>
      <c r="B301" s="126"/>
      <c r="C301" s="737"/>
      <c r="D301" s="126"/>
      <c r="E301" s="126"/>
      <c r="F301" s="126"/>
      <c r="G301" s="126"/>
      <c r="H301" s="126"/>
      <c r="I301" s="683"/>
      <c r="J301" s="685"/>
      <c r="K301" s="685"/>
      <c r="L301" s="683"/>
      <c r="M301" s="683"/>
      <c r="N301" s="685"/>
      <c r="O301" s="685"/>
      <c r="P301" s="683"/>
      <c r="Q301" s="683"/>
      <c r="R301" s="126"/>
      <c r="S301" s="126"/>
      <c r="T301" s="126"/>
      <c r="U301" s="126"/>
      <c r="V301" s="126"/>
      <c r="W301" s="126"/>
      <c r="X301" s="126"/>
      <c r="Y301" s="126"/>
      <c r="Z301" s="126"/>
    </row>
    <row r="302" spans="1:26" ht="15.75" hidden="1" customHeight="1">
      <c r="A302" s="683"/>
      <c r="B302" s="126"/>
      <c r="C302" s="737"/>
      <c r="D302" s="126"/>
      <c r="E302" s="126"/>
      <c r="F302" s="126"/>
      <c r="G302" s="126"/>
      <c r="H302" s="126"/>
      <c r="I302" s="683"/>
      <c r="J302" s="685"/>
      <c r="K302" s="685"/>
      <c r="L302" s="683"/>
      <c r="M302" s="683"/>
      <c r="N302" s="685"/>
      <c r="O302" s="685"/>
      <c r="P302" s="683"/>
      <c r="Q302" s="683"/>
      <c r="R302" s="126"/>
      <c r="S302" s="126"/>
      <c r="T302" s="126"/>
      <c r="U302" s="126"/>
      <c r="V302" s="126"/>
      <c r="W302" s="126"/>
      <c r="X302" s="126"/>
      <c r="Y302" s="126"/>
      <c r="Z302" s="126"/>
    </row>
    <row r="303" spans="1:26" ht="15.75" hidden="1" customHeight="1">
      <c r="A303" s="683"/>
      <c r="B303" s="126"/>
      <c r="C303" s="737"/>
      <c r="D303" s="126"/>
      <c r="E303" s="126"/>
      <c r="F303" s="126"/>
      <c r="G303" s="126"/>
      <c r="H303" s="126"/>
      <c r="I303" s="683"/>
      <c r="J303" s="685"/>
      <c r="K303" s="685"/>
      <c r="L303" s="683"/>
      <c r="M303" s="683"/>
      <c r="N303" s="685"/>
      <c r="O303" s="685"/>
      <c r="P303" s="683"/>
      <c r="Q303" s="683"/>
      <c r="R303" s="126"/>
      <c r="S303" s="126"/>
      <c r="T303" s="126"/>
      <c r="U303" s="126"/>
      <c r="V303" s="126"/>
      <c r="W303" s="126"/>
      <c r="X303" s="126"/>
      <c r="Y303" s="126"/>
      <c r="Z303" s="126"/>
    </row>
    <row r="304" spans="1:26" ht="15.75" hidden="1" customHeight="1">
      <c r="A304" s="683"/>
      <c r="B304" s="126"/>
      <c r="C304" s="737"/>
      <c r="D304" s="126"/>
      <c r="E304" s="126"/>
      <c r="F304" s="126"/>
      <c r="G304" s="126"/>
      <c r="H304" s="126"/>
      <c r="I304" s="683"/>
      <c r="J304" s="685"/>
      <c r="K304" s="685"/>
      <c r="L304" s="683"/>
      <c r="M304" s="683"/>
      <c r="N304" s="685"/>
      <c r="O304" s="685"/>
      <c r="P304" s="683"/>
      <c r="Q304" s="683"/>
      <c r="R304" s="126"/>
      <c r="S304" s="126"/>
      <c r="T304" s="126"/>
      <c r="U304" s="126"/>
      <c r="V304" s="126"/>
      <c r="W304" s="126"/>
      <c r="X304" s="126"/>
      <c r="Y304" s="126"/>
      <c r="Z304" s="126"/>
    </row>
    <row r="305" spans="1:26" ht="15.75" hidden="1" customHeight="1">
      <c r="A305" s="683"/>
      <c r="B305" s="126"/>
      <c r="C305" s="737"/>
      <c r="D305" s="126"/>
      <c r="E305" s="126"/>
      <c r="F305" s="126"/>
      <c r="G305" s="126"/>
      <c r="H305" s="126"/>
      <c r="I305" s="683"/>
      <c r="J305" s="685"/>
      <c r="K305" s="685"/>
      <c r="L305" s="683"/>
      <c r="M305" s="683"/>
      <c r="N305" s="685"/>
      <c r="O305" s="685"/>
      <c r="P305" s="683"/>
      <c r="Q305" s="683"/>
      <c r="R305" s="126"/>
      <c r="S305" s="126"/>
      <c r="T305" s="126"/>
      <c r="U305" s="126"/>
      <c r="V305" s="126"/>
      <c r="W305" s="126"/>
      <c r="X305" s="126"/>
      <c r="Y305" s="126"/>
      <c r="Z305" s="126"/>
    </row>
    <row r="306" spans="1:26" ht="15.75" hidden="1" customHeight="1">
      <c r="A306" s="683"/>
      <c r="B306" s="126"/>
      <c r="C306" s="737"/>
      <c r="D306" s="126"/>
      <c r="E306" s="126"/>
      <c r="F306" s="126"/>
      <c r="G306" s="126"/>
      <c r="H306" s="126"/>
      <c r="I306" s="683"/>
      <c r="J306" s="685"/>
      <c r="K306" s="685"/>
      <c r="L306" s="683"/>
      <c r="M306" s="683"/>
      <c r="N306" s="685"/>
      <c r="O306" s="685"/>
      <c r="P306" s="683"/>
      <c r="Q306" s="683"/>
      <c r="R306" s="126"/>
      <c r="S306" s="126"/>
      <c r="T306" s="126"/>
      <c r="U306" s="126"/>
      <c r="V306" s="126"/>
      <c r="W306" s="126"/>
      <c r="X306" s="126"/>
      <c r="Y306" s="126"/>
      <c r="Z306" s="126"/>
    </row>
    <row r="307" spans="1:26" ht="15.75" hidden="1" customHeight="1">
      <c r="A307" s="683"/>
      <c r="B307" s="126"/>
      <c r="C307" s="737"/>
      <c r="D307" s="126"/>
      <c r="E307" s="126"/>
      <c r="F307" s="126"/>
      <c r="G307" s="126"/>
      <c r="H307" s="126"/>
      <c r="I307" s="683"/>
      <c r="J307" s="685"/>
      <c r="K307" s="685"/>
      <c r="L307" s="683"/>
      <c r="M307" s="683"/>
      <c r="N307" s="685"/>
      <c r="O307" s="685"/>
      <c r="P307" s="683"/>
      <c r="Q307" s="683"/>
      <c r="R307" s="126"/>
      <c r="S307" s="126"/>
      <c r="T307" s="126"/>
      <c r="U307" s="126"/>
      <c r="V307" s="126"/>
      <c r="W307" s="126"/>
      <c r="X307" s="126"/>
      <c r="Y307" s="126"/>
      <c r="Z307" s="126"/>
    </row>
    <row r="308" spans="1:26" ht="15.75" hidden="1" customHeight="1">
      <c r="A308" s="683"/>
      <c r="B308" s="126"/>
      <c r="C308" s="737"/>
      <c r="D308" s="126"/>
      <c r="E308" s="126"/>
      <c r="F308" s="126"/>
      <c r="G308" s="126"/>
      <c r="H308" s="126"/>
      <c r="I308" s="683"/>
      <c r="J308" s="685"/>
      <c r="K308" s="685"/>
      <c r="L308" s="683"/>
      <c r="M308" s="683"/>
      <c r="N308" s="685"/>
      <c r="O308" s="685"/>
      <c r="P308" s="683"/>
      <c r="Q308" s="683"/>
      <c r="R308" s="126"/>
      <c r="S308" s="126"/>
      <c r="T308" s="126"/>
      <c r="U308" s="126"/>
      <c r="V308" s="126"/>
      <c r="W308" s="126"/>
      <c r="X308" s="126"/>
      <c r="Y308" s="126"/>
      <c r="Z308" s="126"/>
    </row>
    <row r="309" spans="1:26" ht="15.75" hidden="1" customHeight="1">
      <c r="A309" s="683"/>
      <c r="B309" s="126"/>
      <c r="C309" s="737"/>
      <c r="D309" s="126"/>
      <c r="E309" s="126"/>
      <c r="F309" s="126"/>
      <c r="G309" s="126"/>
      <c r="H309" s="126"/>
      <c r="I309" s="683"/>
      <c r="J309" s="685"/>
      <c r="K309" s="685"/>
      <c r="L309" s="683"/>
      <c r="M309" s="683"/>
      <c r="N309" s="685"/>
      <c r="O309" s="685"/>
      <c r="P309" s="683"/>
      <c r="Q309" s="683"/>
      <c r="R309" s="126"/>
      <c r="S309" s="126"/>
      <c r="T309" s="126"/>
      <c r="U309" s="126"/>
      <c r="V309" s="126"/>
      <c r="W309" s="126"/>
      <c r="X309" s="126"/>
      <c r="Y309" s="126"/>
      <c r="Z309" s="126"/>
    </row>
    <row r="310" spans="1:26" ht="15.75" hidden="1" customHeight="1">
      <c r="A310" s="683"/>
      <c r="B310" s="126"/>
      <c r="C310" s="737"/>
      <c r="D310" s="126"/>
      <c r="E310" s="126"/>
      <c r="F310" s="126"/>
      <c r="G310" s="126"/>
      <c r="H310" s="126"/>
      <c r="I310" s="683"/>
      <c r="J310" s="685"/>
      <c r="K310" s="685"/>
      <c r="L310" s="683"/>
      <c r="M310" s="683"/>
      <c r="N310" s="685"/>
      <c r="O310" s="685"/>
      <c r="P310" s="683"/>
      <c r="Q310" s="683"/>
      <c r="R310" s="126"/>
      <c r="S310" s="126"/>
      <c r="T310" s="126"/>
      <c r="U310" s="126"/>
      <c r="V310" s="126"/>
      <c r="W310" s="126"/>
      <c r="X310" s="126"/>
      <c r="Y310" s="126"/>
      <c r="Z310" s="126"/>
    </row>
    <row r="311" spans="1:26" ht="15.75" hidden="1" customHeight="1">
      <c r="A311" s="683"/>
      <c r="B311" s="126"/>
      <c r="C311" s="737"/>
      <c r="D311" s="126"/>
      <c r="E311" s="126"/>
      <c r="F311" s="126"/>
      <c r="G311" s="126"/>
      <c r="H311" s="126"/>
      <c r="I311" s="683"/>
      <c r="J311" s="685"/>
      <c r="K311" s="685"/>
      <c r="L311" s="683"/>
      <c r="M311" s="683"/>
      <c r="N311" s="685"/>
      <c r="O311" s="685"/>
      <c r="P311" s="683"/>
      <c r="Q311" s="683"/>
      <c r="R311" s="126"/>
      <c r="S311" s="126"/>
      <c r="T311" s="126"/>
      <c r="U311" s="126"/>
      <c r="V311" s="126"/>
      <c r="W311" s="126"/>
      <c r="X311" s="126"/>
      <c r="Y311" s="126"/>
      <c r="Z311" s="126"/>
    </row>
    <row r="312" spans="1:26" ht="15.75" hidden="1" customHeight="1">
      <c r="A312" s="683"/>
      <c r="B312" s="126"/>
      <c r="C312" s="737"/>
      <c r="D312" s="126"/>
      <c r="E312" s="126"/>
      <c r="F312" s="126"/>
      <c r="G312" s="126"/>
      <c r="H312" s="126"/>
      <c r="I312" s="683"/>
      <c r="J312" s="685"/>
      <c r="K312" s="685"/>
      <c r="L312" s="683"/>
      <c r="M312" s="683"/>
      <c r="N312" s="685"/>
      <c r="O312" s="685"/>
      <c r="P312" s="683"/>
      <c r="Q312" s="683"/>
      <c r="R312" s="126"/>
      <c r="S312" s="126"/>
      <c r="T312" s="126"/>
      <c r="U312" s="126"/>
      <c r="V312" s="126"/>
      <c r="W312" s="126"/>
      <c r="X312" s="126"/>
      <c r="Y312" s="126"/>
      <c r="Z312" s="126"/>
    </row>
    <row r="313" spans="1:26" ht="15.75" hidden="1" customHeight="1">
      <c r="A313" s="683"/>
      <c r="B313" s="126"/>
      <c r="C313" s="737"/>
      <c r="D313" s="126"/>
      <c r="E313" s="126"/>
      <c r="F313" s="126"/>
      <c r="G313" s="126"/>
      <c r="H313" s="126"/>
      <c r="I313" s="683"/>
      <c r="J313" s="685"/>
      <c r="K313" s="685"/>
      <c r="L313" s="683"/>
      <c r="M313" s="683"/>
      <c r="N313" s="685"/>
      <c r="O313" s="685"/>
      <c r="P313" s="683"/>
      <c r="Q313" s="683"/>
      <c r="R313" s="126"/>
      <c r="S313" s="126"/>
      <c r="T313" s="126"/>
      <c r="U313" s="126"/>
      <c r="V313" s="126"/>
      <c r="W313" s="126"/>
      <c r="X313" s="126"/>
      <c r="Y313" s="126"/>
      <c r="Z313" s="126"/>
    </row>
    <row r="314" spans="1:26" ht="15.75" hidden="1" customHeight="1">
      <c r="A314" s="683"/>
      <c r="B314" s="126"/>
      <c r="C314" s="737"/>
      <c r="D314" s="126"/>
      <c r="E314" s="126"/>
      <c r="F314" s="126"/>
      <c r="G314" s="126"/>
      <c r="H314" s="126"/>
      <c r="I314" s="683"/>
      <c r="J314" s="685"/>
      <c r="K314" s="685"/>
      <c r="L314" s="683"/>
      <c r="M314" s="683"/>
      <c r="N314" s="685"/>
      <c r="O314" s="685"/>
      <c r="P314" s="683"/>
      <c r="Q314" s="683"/>
      <c r="R314" s="126"/>
      <c r="S314" s="126"/>
      <c r="T314" s="126"/>
      <c r="U314" s="126"/>
      <c r="V314" s="126"/>
      <c r="W314" s="126"/>
      <c r="X314" s="126"/>
      <c r="Y314" s="126"/>
      <c r="Z314" s="126"/>
    </row>
    <row r="315" spans="1:26" ht="15.75" hidden="1" customHeight="1">
      <c r="A315" s="683"/>
      <c r="B315" s="126"/>
      <c r="C315" s="737"/>
      <c r="D315" s="126"/>
      <c r="E315" s="126"/>
      <c r="F315" s="126"/>
      <c r="G315" s="126"/>
      <c r="H315" s="126"/>
      <c r="I315" s="683"/>
      <c r="J315" s="685"/>
      <c r="K315" s="685"/>
      <c r="L315" s="683"/>
      <c r="M315" s="683"/>
      <c r="N315" s="685"/>
      <c r="O315" s="685"/>
      <c r="P315" s="683"/>
      <c r="Q315" s="683"/>
      <c r="R315" s="126"/>
      <c r="S315" s="126"/>
      <c r="T315" s="126"/>
      <c r="U315" s="126"/>
      <c r="V315" s="126"/>
      <c r="W315" s="126"/>
      <c r="X315" s="126"/>
      <c r="Y315" s="126"/>
      <c r="Z315" s="126"/>
    </row>
    <row r="316" spans="1:26" ht="15.75" hidden="1" customHeight="1">
      <c r="A316" s="683"/>
      <c r="B316" s="126"/>
      <c r="C316" s="737"/>
      <c r="D316" s="126"/>
      <c r="E316" s="126"/>
      <c r="F316" s="126"/>
      <c r="G316" s="126"/>
      <c r="H316" s="126"/>
      <c r="I316" s="683"/>
      <c r="J316" s="685"/>
      <c r="K316" s="685"/>
      <c r="L316" s="683"/>
      <c r="M316" s="683"/>
      <c r="N316" s="685"/>
      <c r="O316" s="685"/>
      <c r="P316" s="683"/>
      <c r="Q316" s="683"/>
      <c r="R316" s="126"/>
      <c r="S316" s="126"/>
      <c r="T316" s="126"/>
      <c r="U316" s="126"/>
      <c r="V316" s="126"/>
      <c r="W316" s="126"/>
      <c r="X316" s="126"/>
      <c r="Y316" s="126"/>
      <c r="Z316" s="126"/>
    </row>
    <row r="317" spans="1:26" ht="15.75" hidden="1" customHeight="1">
      <c r="A317" s="683"/>
      <c r="B317" s="126"/>
      <c r="C317" s="737"/>
      <c r="D317" s="126"/>
      <c r="E317" s="126"/>
      <c r="F317" s="126"/>
      <c r="G317" s="126"/>
      <c r="H317" s="126"/>
      <c r="I317" s="683"/>
      <c r="J317" s="685"/>
      <c r="K317" s="685"/>
      <c r="L317" s="683"/>
      <c r="M317" s="683"/>
      <c r="N317" s="685"/>
      <c r="O317" s="685"/>
      <c r="P317" s="683"/>
      <c r="Q317" s="683"/>
      <c r="R317" s="126"/>
      <c r="S317" s="126"/>
      <c r="T317" s="126"/>
      <c r="U317" s="126"/>
      <c r="V317" s="126"/>
      <c r="W317" s="126"/>
      <c r="X317" s="126"/>
      <c r="Y317" s="126"/>
      <c r="Z317" s="126"/>
    </row>
    <row r="318" spans="1:26" ht="15.75" hidden="1" customHeight="1">
      <c r="A318" s="683"/>
      <c r="B318" s="126"/>
      <c r="C318" s="737"/>
      <c r="D318" s="126"/>
      <c r="E318" s="126"/>
      <c r="F318" s="126"/>
      <c r="G318" s="126"/>
      <c r="H318" s="126"/>
      <c r="I318" s="683"/>
      <c r="J318" s="685"/>
      <c r="K318" s="685"/>
      <c r="L318" s="683"/>
      <c r="M318" s="683"/>
      <c r="N318" s="685"/>
      <c r="O318" s="685"/>
      <c r="P318" s="683"/>
      <c r="Q318" s="683"/>
      <c r="R318" s="126"/>
      <c r="S318" s="126"/>
      <c r="T318" s="126"/>
      <c r="U318" s="126"/>
      <c r="V318" s="126"/>
      <c r="W318" s="126"/>
      <c r="X318" s="126"/>
      <c r="Y318" s="126"/>
      <c r="Z318" s="126"/>
    </row>
    <row r="319" spans="1:26" ht="15.75" hidden="1" customHeight="1">
      <c r="A319" s="683"/>
      <c r="B319" s="126"/>
      <c r="C319" s="737"/>
      <c r="D319" s="126"/>
      <c r="E319" s="126"/>
      <c r="F319" s="126"/>
      <c r="G319" s="126"/>
      <c r="H319" s="126"/>
      <c r="I319" s="683"/>
      <c r="J319" s="685"/>
      <c r="K319" s="685"/>
      <c r="L319" s="683"/>
      <c r="M319" s="683"/>
      <c r="N319" s="685"/>
      <c r="O319" s="685"/>
      <c r="P319" s="683"/>
      <c r="Q319" s="683"/>
      <c r="R319" s="126"/>
      <c r="S319" s="126"/>
      <c r="T319" s="126"/>
      <c r="U319" s="126"/>
      <c r="V319" s="126"/>
      <c r="W319" s="126"/>
      <c r="X319" s="126"/>
      <c r="Y319" s="126"/>
      <c r="Z319" s="126"/>
    </row>
    <row r="320" spans="1:26" ht="15.75" hidden="1" customHeight="1">
      <c r="A320" s="683"/>
      <c r="B320" s="126"/>
      <c r="C320" s="737"/>
      <c r="D320" s="126"/>
      <c r="E320" s="126"/>
      <c r="F320" s="126"/>
      <c r="G320" s="126"/>
      <c r="H320" s="126"/>
      <c r="I320" s="683"/>
      <c r="J320" s="685"/>
      <c r="K320" s="685"/>
      <c r="L320" s="683"/>
      <c r="M320" s="683"/>
      <c r="N320" s="685"/>
      <c r="O320" s="685"/>
      <c r="P320" s="683"/>
      <c r="Q320" s="683"/>
      <c r="R320" s="126"/>
      <c r="S320" s="126"/>
      <c r="T320" s="126"/>
      <c r="U320" s="126"/>
      <c r="V320" s="126"/>
      <c r="W320" s="126"/>
      <c r="X320" s="126"/>
      <c r="Y320" s="126"/>
      <c r="Z320" s="126"/>
    </row>
    <row r="321" spans="1:26" ht="15.75" hidden="1" customHeight="1">
      <c r="A321" s="683"/>
      <c r="B321" s="126"/>
      <c r="C321" s="737"/>
      <c r="D321" s="126"/>
      <c r="E321" s="126"/>
      <c r="F321" s="126"/>
      <c r="G321" s="126"/>
      <c r="H321" s="126"/>
      <c r="I321" s="683"/>
      <c r="J321" s="685"/>
      <c r="K321" s="685"/>
      <c r="L321" s="683"/>
      <c r="M321" s="683"/>
      <c r="N321" s="685"/>
      <c r="O321" s="685"/>
      <c r="P321" s="683"/>
      <c r="Q321" s="683"/>
      <c r="R321" s="126"/>
      <c r="S321" s="126"/>
      <c r="T321" s="126"/>
      <c r="U321" s="126"/>
      <c r="V321" s="126"/>
      <c r="W321" s="126"/>
      <c r="X321" s="126"/>
      <c r="Y321" s="126"/>
      <c r="Z321" s="126"/>
    </row>
    <row r="322" spans="1:26" ht="15.75" hidden="1" customHeight="1">
      <c r="A322" s="683"/>
      <c r="B322" s="126"/>
      <c r="C322" s="737"/>
      <c r="D322" s="126"/>
      <c r="E322" s="126"/>
      <c r="F322" s="126"/>
      <c r="G322" s="126"/>
      <c r="H322" s="126"/>
      <c r="I322" s="683"/>
      <c r="J322" s="685"/>
      <c r="K322" s="685"/>
      <c r="L322" s="683"/>
      <c r="M322" s="683"/>
      <c r="N322" s="685"/>
      <c r="O322" s="685"/>
      <c r="P322" s="683"/>
      <c r="Q322" s="683"/>
      <c r="R322" s="126"/>
      <c r="S322" s="126"/>
      <c r="T322" s="126"/>
      <c r="U322" s="126"/>
      <c r="V322" s="126"/>
      <c r="W322" s="126"/>
      <c r="X322" s="126"/>
      <c r="Y322" s="126"/>
      <c r="Z322" s="126"/>
    </row>
    <row r="323" spans="1:26" ht="15.75" hidden="1" customHeight="1">
      <c r="A323" s="683"/>
      <c r="B323" s="126"/>
      <c r="C323" s="737"/>
      <c r="D323" s="126"/>
      <c r="E323" s="126"/>
      <c r="F323" s="126"/>
      <c r="G323" s="126"/>
      <c r="H323" s="126"/>
      <c r="I323" s="683"/>
      <c r="J323" s="685"/>
      <c r="K323" s="685"/>
      <c r="L323" s="683"/>
      <c r="M323" s="683"/>
      <c r="N323" s="685"/>
      <c r="O323" s="685"/>
      <c r="P323" s="683"/>
      <c r="Q323" s="683"/>
      <c r="R323" s="126"/>
      <c r="S323" s="126"/>
      <c r="T323" s="126"/>
      <c r="U323" s="126"/>
      <c r="V323" s="126"/>
      <c r="W323" s="126"/>
      <c r="X323" s="126"/>
      <c r="Y323" s="126"/>
      <c r="Z323" s="126"/>
    </row>
    <row r="324" spans="1:26" ht="15.75" hidden="1" customHeight="1">
      <c r="A324" s="683"/>
      <c r="B324" s="126"/>
      <c r="C324" s="737"/>
      <c r="D324" s="126"/>
      <c r="E324" s="126"/>
      <c r="F324" s="126"/>
      <c r="G324" s="126"/>
      <c r="H324" s="126"/>
      <c r="I324" s="683"/>
      <c r="J324" s="685"/>
      <c r="K324" s="685"/>
      <c r="L324" s="683"/>
      <c r="M324" s="683"/>
      <c r="N324" s="685"/>
      <c r="O324" s="685"/>
      <c r="P324" s="683"/>
      <c r="Q324" s="683"/>
      <c r="R324" s="126"/>
      <c r="S324" s="126"/>
      <c r="T324" s="126"/>
      <c r="U324" s="126"/>
      <c r="V324" s="126"/>
      <c r="W324" s="126"/>
      <c r="X324" s="126"/>
      <c r="Y324" s="126"/>
      <c r="Z324" s="126"/>
    </row>
    <row r="325" spans="1:26" ht="15.75" hidden="1" customHeight="1">
      <c r="A325" s="683"/>
      <c r="B325" s="126"/>
      <c r="C325" s="737"/>
      <c r="D325" s="126"/>
      <c r="E325" s="126"/>
      <c r="F325" s="126"/>
      <c r="G325" s="126"/>
      <c r="H325" s="126"/>
      <c r="I325" s="683"/>
      <c r="J325" s="685"/>
      <c r="K325" s="685"/>
      <c r="L325" s="683"/>
      <c r="M325" s="683"/>
      <c r="N325" s="685"/>
      <c r="O325" s="685"/>
      <c r="P325" s="683"/>
      <c r="Q325" s="683"/>
      <c r="R325" s="126"/>
      <c r="S325" s="126"/>
      <c r="T325" s="126"/>
      <c r="U325" s="126"/>
      <c r="V325" s="126"/>
      <c r="W325" s="126"/>
      <c r="X325" s="126"/>
      <c r="Y325" s="126"/>
      <c r="Z325" s="126"/>
    </row>
    <row r="326" spans="1:26" ht="15.75" hidden="1" customHeight="1">
      <c r="A326" s="683"/>
      <c r="B326" s="126"/>
      <c r="C326" s="737"/>
      <c r="D326" s="126"/>
      <c r="E326" s="126"/>
      <c r="F326" s="126"/>
      <c r="G326" s="126"/>
      <c r="H326" s="126"/>
      <c r="I326" s="683"/>
      <c r="J326" s="685"/>
      <c r="K326" s="685"/>
      <c r="L326" s="683"/>
      <c r="M326" s="683"/>
      <c r="N326" s="685"/>
      <c r="O326" s="685"/>
      <c r="P326" s="683"/>
      <c r="Q326" s="683"/>
      <c r="R326" s="126"/>
      <c r="S326" s="126"/>
      <c r="T326" s="126"/>
      <c r="U326" s="126"/>
      <c r="V326" s="126"/>
      <c r="W326" s="126"/>
      <c r="X326" s="126"/>
      <c r="Y326" s="126"/>
      <c r="Z326" s="126"/>
    </row>
    <row r="327" spans="1:26" ht="15.75" hidden="1" customHeight="1">
      <c r="A327" s="683"/>
      <c r="B327" s="126"/>
      <c r="C327" s="737"/>
      <c r="D327" s="126"/>
      <c r="E327" s="126"/>
      <c r="F327" s="126"/>
      <c r="G327" s="126"/>
      <c r="H327" s="126"/>
      <c r="I327" s="683"/>
      <c r="J327" s="685"/>
      <c r="K327" s="685"/>
      <c r="L327" s="683"/>
      <c r="M327" s="683"/>
      <c r="N327" s="685"/>
      <c r="O327" s="685"/>
      <c r="P327" s="683"/>
      <c r="Q327" s="683"/>
      <c r="R327" s="126"/>
      <c r="S327" s="126"/>
      <c r="T327" s="126"/>
      <c r="U327" s="126"/>
      <c r="V327" s="126"/>
      <c r="W327" s="126"/>
      <c r="X327" s="126"/>
      <c r="Y327" s="126"/>
      <c r="Z327" s="126"/>
    </row>
    <row r="328" spans="1:26" ht="15.75" hidden="1" customHeight="1">
      <c r="A328" s="683"/>
      <c r="B328" s="126"/>
      <c r="C328" s="737"/>
      <c r="D328" s="126"/>
      <c r="E328" s="126"/>
      <c r="F328" s="126"/>
      <c r="G328" s="126"/>
      <c r="H328" s="126"/>
      <c r="I328" s="683"/>
      <c r="J328" s="685"/>
      <c r="K328" s="685"/>
      <c r="L328" s="683"/>
      <c r="M328" s="683"/>
      <c r="N328" s="685"/>
      <c r="O328" s="685"/>
      <c r="P328" s="683"/>
      <c r="Q328" s="683"/>
      <c r="R328" s="126"/>
      <c r="S328" s="126"/>
      <c r="T328" s="126"/>
      <c r="U328" s="126"/>
      <c r="V328" s="126"/>
      <c r="W328" s="126"/>
      <c r="X328" s="126"/>
      <c r="Y328" s="126"/>
      <c r="Z328" s="126"/>
    </row>
    <row r="329" spans="1:26" ht="15.75" hidden="1" customHeight="1">
      <c r="A329" s="683"/>
      <c r="B329" s="126"/>
      <c r="C329" s="737"/>
      <c r="D329" s="126"/>
      <c r="E329" s="126"/>
      <c r="F329" s="126"/>
      <c r="G329" s="126"/>
      <c r="H329" s="126"/>
      <c r="I329" s="683"/>
      <c r="J329" s="685"/>
      <c r="K329" s="685"/>
      <c r="L329" s="683"/>
      <c r="M329" s="683"/>
      <c r="N329" s="685"/>
      <c r="O329" s="685"/>
      <c r="P329" s="683"/>
      <c r="Q329" s="683"/>
      <c r="R329" s="126"/>
      <c r="S329" s="126"/>
      <c r="T329" s="126"/>
      <c r="U329" s="126"/>
      <c r="V329" s="126"/>
      <c r="W329" s="126"/>
      <c r="X329" s="126"/>
      <c r="Y329" s="126"/>
      <c r="Z329" s="126"/>
    </row>
    <row r="330" spans="1:26" ht="15.75" hidden="1" customHeight="1">
      <c r="A330" s="683"/>
      <c r="B330" s="126"/>
      <c r="C330" s="737"/>
      <c r="D330" s="126"/>
      <c r="E330" s="126"/>
      <c r="F330" s="126"/>
      <c r="G330" s="126"/>
      <c r="H330" s="126"/>
      <c r="I330" s="683"/>
      <c r="J330" s="685"/>
      <c r="K330" s="685"/>
      <c r="L330" s="683"/>
      <c r="M330" s="683"/>
      <c r="N330" s="685"/>
      <c r="O330" s="685"/>
      <c r="P330" s="683"/>
      <c r="Q330" s="683"/>
      <c r="R330" s="126"/>
      <c r="S330" s="126"/>
      <c r="T330" s="126"/>
      <c r="U330" s="126"/>
      <c r="V330" s="126"/>
      <c r="W330" s="126"/>
      <c r="X330" s="126"/>
      <c r="Y330" s="126"/>
      <c r="Z330" s="126"/>
    </row>
    <row r="331" spans="1:26" ht="15.75" hidden="1" customHeight="1">
      <c r="A331" s="683"/>
      <c r="B331" s="126"/>
      <c r="C331" s="737"/>
      <c r="D331" s="126"/>
      <c r="E331" s="126"/>
      <c r="F331" s="126"/>
      <c r="G331" s="126"/>
      <c r="H331" s="126"/>
      <c r="I331" s="683"/>
      <c r="J331" s="685"/>
      <c r="K331" s="685"/>
      <c r="L331" s="683"/>
      <c r="M331" s="683"/>
      <c r="N331" s="685"/>
      <c r="O331" s="685"/>
      <c r="P331" s="683"/>
      <c r="Q331" s="683"/>
      <c r="R331" s="126"/>
      <c r="S331" s="126"/>
      <c r="T331" s="126"/>
      <c r="U331" s="126"/>
      <c r="V331" s="126"/>
      <c r="W331" s="126"/>
      <c r="X331" s="126"/>
      <c r="Y331" s="126"/>
      <c r="Z331" s="126"/>
    </row>
    <row r="332" spans="1:26" ht="15.75" hidden="1" customHeight="1">
      <c r="A332" s="683"/>
      <c r="B332" s="126"/>
      <c r="C332" s="737"/>
      <c r="D332" s="126"/>
      <c r="E332" s="126"/>
      <c r="F332" s="126"/>
      <c r="G332" s="126"/>
      <c r="H332" s="126"/>
      <c r="I332" s="683"/>
      <c r="J332" s="685"/>
      <c r="K332" s="685"/>
      <c r="L332" s="683"/>
      <c r="M332" s="683"/>
      <c r="N332" s="685"/>
      <c r="O332" s="685"/>
      <c r="P332" s="683"/>
      <c r="Q332" s="683"/>
      <c r="R332" s="126"/>
      <c r="S332" s="126"/>
      <c r="T332" s="126"/>
      <c r="U332" s="126"/>
      <c r="V332" s="126"/>
      <c r="W332" s="126"/>
      <c r="X332" s="126"/>
      <c r="Y332" s="126"/>
      <c r="Z332" s="126"/>
    </row>
    <row r="333" spans="1:26" ht="15.75" hidden="1" customHeight="1">
      <c r="A333" s="683"/>
      <c r="B333" s="126"/>
      <c r="C333" s="737"/>
      <c r="D333" s="126"/>
      <c r="E333" s="126"/>
      <c r="F333" s="126"/>
      <c r="G333" s="126"/>
      <c r="H333" s="126"/>
      <c r="I333" s="683"/>
      <c r="J333" s="685"/>
      <c r="K333" s="685"/>
      <c r="L333" s="683"/>
      <c r="M333" s="683"/>
      <c r="N333" s="685"/>
      <c r="O333" s="685"/>
      <c r="P333" s="683"/>
      <c r="Q333" s="683"/>
      <c r="R333" s="126"/>
      <c r="S333" s="126"/>
      <c r="T333" s="126"/>
      <c r="U333" s="126"/>
      <c r="V333" s="126"/>
      <c r="W333" s="126"/>
      <c r="X333" s="126"/>
      <c r="Y333" s="126"/>
      <c r="Z333" s="126"/>
    </row>
    <row r="334" spans="1:26" ht="15.75" hidden="1" customHeight="1">
      <c r="A334" s="683"/>
      <c r="B334" s="126"/>
      <c r="C334" s="737"/>
      <c r="D334" s="126"/>
      <c r="E334" s="126"/>
      <c r="F334" s="126"/>
      <c r="G334" s="126"/>
      <c r="H334" s="126"/>
      <c r="I334" s="683"/>
      <c r="J334" s="685"/>
      <c r="K334" s="685"/>
      <c r="L334" s="683"/>
      <c r="M334" s="683"/>
      <c r="N334" s="685"/>
      <c r="O334" s="685"/>
      <c r="P334" s="683"/>
      <c r="Q334" s="683"/>
      <c r="R334" s="126"/>
      <c r="S334" s="126"/>
      <c r="T334" s="126"/>
      <c r="U334" s="126"/>
      <c r="V334" s="126"/>
      <c r="W334" s="126"/>
      <c r="X334" s="126"/>
      <c r="Y334" s="126"/>
      <c r="Z334" s="126"/>
    </row>
    <row r="335" spans="1:26" ht="15.75" hidden="1" customHeight="1">
      <c r="A335" s="683"/>
      <c r="B335" s="126"/>
      <c r="C335" s="737"/>
      <c r="D335" s="126"/>
      <c r="E335" s="126"/>
      <c r="F335" s="126"/>
      <c r="G335" s="126"/>
      <c r="H335" s="126"/>
      <c r="I335" s="683"/>
      <c r="J335" s="685"/>
      <c r="K335" s="685"/>
      <c r="L335" s="683"/>
      <c r="M335" s="683"/>
      <c r="N335" s="685"/>
      <c r="O335" s="685"/>
      <c r="P335" s="683"/>
      <c r="Q335" s="683"/>
      <c r="R335" s="126"/>
      <c r="S335" s="126"/>
      <c r="T335" s="126"/>
      <c r="U335" s="126"/>
      <c r="V335" s="126"/>
      <c r="W335" s="126"/>
      <c r="X335" s="126"/>
      <c r="Y335" s="126"/>
      <c r="Z335" s="126"/>
    </row>
    <row r="336" spans="1:26" ht="15.75" hidden="1" customHeight="1">
      <c r="A336" s="683"/>
      <c r="B336" s="126"/>
      <c r="C336" s="737"/>
      <c r="D336" s="126"/>
      <c r="E336" s="126"/>
      <c r="F336" s="126"/>
      <c r="G336" s="126"/>
      <c r="H336" s="126"/>
      <c r="I336" s="683"/>
      <c r="J336" s="685"/>
      <c r="K336" s="685"/>
      <c r="L336" s="683"/>
      <c r="M336" s="683"/>
      <c r="N336" s="685"/>
      <c r="O336" s="685"/>
      <c r="P336" s="683"/>
      <c r="Q336" s="683"/>
      <c r="R336" s="126"/>
      <c r="S336" s="126"/>
      <c r="T336" s="126"/>
      <c r="U336" s="126"/>
      <c r="V336" s="126"/>
      <c r="W336" s="126"/>
      <c r="X336" s="126"/>
      <c r="Y336" s="126"/>
      <c r="Z336" s="126"/>
    </row>
    <row r="337" spans="1:26" ht="15.75" hidden="1" customHeight="1">
      <c r="A337" s="683"/>
      <c r="B337" s="126"/>
      <c r="C337" s="737"/>
      <c r="D337" s="126"/>
      <c r="E337" s="126"/>
      <c r="F337" s="126"/>
      <c r="G337" s="126"/>
      <c r="H337" s="126"/>
      <c r="I337" s="683"/>
      <c r="J337" s="685"/>
      <c r="K337" s="685"/>
      <c r="L337" s="683"/>
      <c r="M337" s="683"/>
      <c r="N337" s="685"/>
      <c r="O337" s="685"/>
      <c r="P337" s="683"/>
      <c r="Q337" s="683"/>
      <c r="R337" s="126"/>
      <c r="S337" s="126"/>
      <c r="T337" s="126"/>
      <c r="U337" s="126"/>
      <c r="V337" s="126"/>
      <c r="W337" s="126"/>
      <c r="X337" s="126"/>
      <c r="Y337" s="126"/>
      <c r="Z337" s="126"/>
    </row>
    <row r="338" spans="1:26" ht="15.75" hidden="1" customHeight="1">
      <c r="A338" s="683"/>
      <c r="B338" s="126"/>
      <c r="C338" s="737"/>
      <c r="D338" s="126"/>
      <c r="E338" s="126"/>
      <c r="F338" s="126"/>
      <c r="G338" s="126"/>
      <c r="H338" s="126"/>
      <c r="I338" s="683"/>
      <c r="J338" s="685"/>
      <c r="K338" s="685"/>
      <c r="L338" s="683"/>
      <c r="M338" s="683"/>
      <c r="N338" s="685"/>
      <c r="O338" s="685"/>
      <c r="P338" s="683"/>
      <c r="Q338" s="683"/>
      <c r="R338" s="126"/>
      <c r="S338" s="126"/>
      <c r="T338" s="126"/>
      <c r="U338" s="126"/>
      <c r="V338" s="126"/>
      <c r="W338" s="126"/>
      <c r="X338" s="126"/>
      <c r="Y338" s="126"/>
      <c r="Z338" s="126"/>
    </row>
    <row r="339" spans="1:26" ht="15.75" hidden="1" customHeight="1">
      <c r="A339" s="683"/>
      <c r="B339" s="126"/>
      <c r="C339" s="737"/>
      <c r="D339" s="126"/>
      <c r="E339" s="126"/>
      <c r="F339" s="126"/>
      <c r="G339" s="126"/>
      <c r="H339" s="126"/>
      <c r="I339" s="683"/>
      <c r="J339" s="685"/>
      <c r="K339" s="685"/>
      <c r="L339" s="683"/>
      <c r="M339" s="683"/>
      <c r="N339" s="685"/>
      <c r="O339" s="685"/>
      <c r="P339" s="683"/>
      <c r="Q339" s="683"/>
      <c r="R339" s="126"/>
      <c r="S339" s="126"/>
      <c r="T339" s="126"/>
      <c r="U339" s="126"/>
      <c r="V339" s="126"/>
      <c r="W339" s="126"/>
      <c r="X339" s="126"/>
      <c r="Y339" s="126"/>
      <c r="Z339" s="126"/>
    </row>
    <row r="340" spans="1:26" ht="15.75" hidden="1" customHeight="1">
      <c r="A340" s="683"/>
      <c r="B340" s="126"/>
      <c r="C340" s="737"/>
      <c r="D340" s="126"/>
      <c r="E340" s="126"/>
      <c r="F340" s="126"/>
      <c r="G340" s="126"/>
      <c r="H340" s="126"/>
      <c r="I340" s="683"/>
      <c r="J340" s="685"/>
      <c r="K340" s="685"/>
      <c r="L340" s="683"/>
      <c r="M340" s="683"/>
      <c r="N340" s="685"/>
      <c r="O340" s="685"/>
      <c r="P340" s="683"/>
      <c r="Q340" s="683"/>
      <c r="R340" s="126"/>
      <c r="S340" s="126"/>
      <c r="T340" s="126"/>
      <c r="U340" s="126"/>
      <c r="V340" s="126"/>
      <c r="W340" s="126"/>
      <c r="X340" s="126"/>
      <c r="Y340" s="126"/>
      <c r="Z340" s="126"/>
    </row>
    <row r="341" spans="1:26" ht="15.75" hidden="1" customHeight="1">
      <c r="A341" s="683"/>
      <c r="B341" s="126"/>
      <c r="C341" s="737"/>
      <c r="D341" s="126"/>
      <c r="E341" s="126"/>
      <c r="F341" s="126"/>
      <c r="G341" s="126"/>
      <c r="H341" s="126"/>
      <c r="I341" s="683"/>
      <c r="J341" s="685"/>
      <c r="K341" s="685"/>
      <c r="L341" s="683"/>
      <c r="M341" s="683"/>
      <c r="N341" s="685"/>
      <c r="O341" s="685"/>
      <c r="P341" s="683"/>
      <c r="Q341" s="683"/>
      <c r="R341" s="126"/>
      <c r="S341" s="126"/>
      <c r="T341" s="126"/>
      <c r="U341" s="126"/>
      <c r="V341" s="126"/>
      <c r="W341" s="126"/>
      <c r="X341" s="126"/>
      <c r="Y341" s="126"/>
      <c r="Z341" s="126"/>
    </row>
    <row r="342" spans="1:26" ht="15.75" hidden="1" customHeight="1">
      <c r="A342" s="683"/>
      <c r="B342" s="126"/>
      <c r="C342" s="737"/>
      <c r="D342" s="126"/>
      <c r="E342" s="126"/>
      <c r="F342" s="126"/>
      <c r="G342" s="126"/>
      <c r="H342" s="126"/>
      <c r="I342" s="683"/>
      <c r="J342" s="685"/>
      <c r="K342" s="685"/>
      <c r="L342" s="683"/>
      <c r="M342" s="683"/>
      <c r="N342" s="685"/>
      <c r="O342" s="685"/>
      <c r="P342" s="683"/>
      <c r="Q342" s="683"/>
      <c r="R342" s="126"/>
      <c r="S342" s="126"/>
      <c r="T342" s="126"/>
      <c r="U342" s="126"/>
      <c r="V342" s="126"/>
      <c r="W342" s="126"/>
      <c r="X342" s="126"/>
      <c r="Y342" s="126"/>
      <c r="Z342" s="126"/>
    </row>
    <row r="343" spans="1:26" ht="15.75" hidden="1" customHeight="1">
      <c r="A343" s="683"/>
      <c r="B343" s="126"/>
      <c r="C343" s="737"/>
      <c r="D343" s="126"/>
      <c r="E343" s="126"/>
      <c r="F343" s="126"/>
      <c r="G343" s="126"/>
      <c r="H343" s="126"/>
      <c r="I343" s="683"/>
      <c r="J343" s="685"/>
      <c r="K343" s="685"/>
      <c r="L343" s="683"/>
      <c r="M343" s="683"/>
      <c r="N343" s="685"/>
      <c r="O343" s="685"/>
      <c r="P343" s="683"/>
      <c r="Q343" s="683"/>
      <c r="R343" s="126"/>
      <c r="S343" s="126"/>
      <c r="T343" s="126"/>
      <c r="U343" s="126"/>
      <c r="V343" s="126"/>
      <c r="W343" s="126"/>
      <c r="X343" s="126"/>
      <c r="Y343" s="126"/>
      <c r="Z343" s="126"/>
    </row>
    <row r="344" spans="1:26" ht="15.75" hidden="1" customHeight="1">
      <c r="A344" s="683"/>
      <c r="B344" s="126"/>
      <c r="C344" s="737"/>
      <c r="D344" s="126"/>
      <c r="E344" s="126"/>
      <c r="F344" s="126"/>
      <c r="G344" s="126"/>
      <c r="H344" s="126"/>
      <c r="I344" s="683"/>
      <c r="J344" s="685"/>
      <c r="K344" s="685"/>
      <c r="L344" s="683"/>
      <c r="M344" s="683"/>
      <c r="N344" s="685"/>
      <c r="O344" s="685"/>
      <c r="P344" s="683"/>
      <c r="Q344" s="683"/>
      <c r="R344" s="126"/>
      <c r="S344" s="126"/>
      <c r="T344" s="126"/>
      <c r="U344" s="126"/>
      <c r="V344" s="126"/>
      <c r="W344" s="126"/>
      <c r="X344" s="126"/>
      <c r="Y344" s="126"/>
      <c r="Z344" s="126"/>
    </row>
    <row r="345" spans="1:26" ht="15.75" hidden="1" customHeight="1">
      <c r="A345" s="683"/>
      <c r="B345" s="126"/>
      <c r="C345" s="737"/>
      <c r="D345" s="126"/>
      <c r="E345" s="126"/>
      <c r="F345" s="126"/>
      <c r="G345" s="126"/>
      <c r="H345" s="126"/>
      <c r="I345" s="683"/>
      <c r="J345" s="685"/>
      <c r="K345" s="685"/>
      <c r="L345" s="683"/>
      <c r="M345" s="683"/>
      <c r="N345" s="685"/>
      <c r="O345" s="685"/>
      <c r="P345" s="683"/>
      <c r="Q345" s="683"/>
      <c r="R345" s="126"/>
      <c r="S345" s="126"/>
      <c r="T345" s="126"/>
      <c r="U345" s="126"/>
      <c r="V345" s="126"/>
      <c r="W345" s="126"/>
      <c r="X345" s="126"/>
      <c r="Y345" s="126"/>
      <c r="Z345" s="126"/>
    </row>
    <row r="346" spans="1:26" ht="15.75" hidden="1" customHeight="1">
      <c r="A346" s="683"/>
      <c r="B346" s="126"/>
      <c r="C346" s="737"/>
      <c r="D346" s="126"/>
      <c r="E346" s="126"/>
      <c r="F346" s="126"/>
      <c r="G346" s="126"/>
      <c r="H346" s="126"/>
      <c r="I346" s="683"/>
      <c r="J346" s="685"/>
      <c r="K346" s="685"/>
      <c r="L346" s="683"/>
      <c r="M346" s="683"/>
      <c r="N346" s="685"/>
      <c r="O346" s="685"/>
      <c r="P346" s="683"/>
      <c r="Q346" s="683"/>
      <c r="R346" s="126"/>
      <c r="S346" s="126"/>
      <c r="T346" s="126"/>
      <c r="U346" s="126"/>
      <c r="V346" s="126"/>
      <c r="W346" s="126"/>
      <c r="X346" s="126"/>
      <c r="Y346" s="126"/>
      <c r="Z346" s="126"/>
    </row>
    <row r="347" spans="1:26" ht="15.75" hidden="1" customHeight="1">
      <c r="A347" s="683"/>
      <c r="B347" s="126"/>
      <c r="C347" s="737"/>
      <c r="D347" s="126"/>
      <c r="E347" s="126"/>
      <c r="F347" s="126"/>
      <c r="G347" s="126"/>
      <c r="H347" s="126"/>
      <c r="I347" s="683"/>
      <c r="J347" s="685"/>
      <c r="K347" s="685"/>
      <c r="L347" s="683"/>
      <c r="M347" s="683"/>
      <c r="N347" s="685"/>
      <c r="O347" s="685"/>
      <c r="P347" s="683"/>
      <c r="Q347" s="683"/>
      <c r="R347" s="126"/>
      <c r="S347" s="126"/>
      <c r="T347" s="126"/>
      <c r="U347" s="126"/>
      <c r="V347" s="126"/>
      <c r="W347" s="126"/>
      <c r="X347" s="126"/>
      <c r="Y347" s="126"/>
      <c r="Z347" s="126"/>
    </row>
    <row r="348" spans="1:26" ht="15.75" hidden="1" customHeight="1">
      <c r="A348" s="683"/>
      <c r="B348" s="126"/>
      <c r="C348" s="737"/>
      <c r="D348" s="126"/>
      <c r="E348" s="126"/>
      <c r="F348" s="126"/>
      <c r="G348" s="126"/>
      <c r="H348" s="126"/>
      <c r="I348" s="683"/>
      <c r="J348" s="685"/>
      <c r="K348" s="685"/>
      <c r="L348" s="683"/>
      <c r="M348" s="683"/>
      <c r="N348" s="685"/>
      <c r="O348" s="685"/>
      <c r="P348" s="683"/>
      <c r="Q348" s="683"/>
      <c r="R348" s="126"/>
      <c r="S348" s="126"/>
      <c r="T348" s="126"/>
      <c r="U348" s="126"/>
      <c r="V348" s="126"/>
      <c r="W348" s="126"/>
      <c r="X348" s="126"/>
      <c r="Y348" s="126"/>
      <c r="Z348" s="126"/>
    </row>
    <row r="349" spans="1:26" ht="15.75" hidden="1" customHeight="1">
      <c r="A349" s="683"/>
      <c r="B349" s="126"/>
      <c r="C349" s="737"/>
      <c r="D349" s="126"/>
      <c r="E349" s="126"/>
      <c r="F349" s="126"/>
      <c r="G349" s="126"/>
      <c r="H349" s="126"/>
      <c r="I349" s="683"/>
      <c r="J349" s="685"/>
      <c r="K349" s="685"/>
      <c r="L349" s="683"/>
      <c r="M349" s="683"/>
      <c r="N349" s="685"/>
      <c r="O349" s="685"/>
      <c r="P349" s="683"/>
      <c r="Q349" s="683"/>
      <c r="R349" s="126"/>
      <c r="S349" s="126"/>
      <c r="T349" s="126"/>
      <c r="U349" s="126"/>
      <c r="V349" s="126"/>
      <c r="W349" s="126"/>
      <c r="X349" s="126"/>
      <c r="Y349" s="126"/>
      <c r="Z349" s="126"/>
    </row>
    <row r="350" spans="1:26" ht="15.75" hidden="1" customHeight="1">
      <c r="A350" s="683"/>
      <c r="B350" s="126"/>
      <c r="C350" s="737"/>
      <c r="D350" s="126"/>
      <c r="E350" s="126"/>
      <c r="F350" s="126"/>
      <c r="G350" s="126"/>
      <c r="H350" s="126"/>
      <c r="I350" s="683"/>
      <c r="J350" s="685"/>
      <c r="K350" s="685"/>
      <c r="L350" s="683"/>
      <c r="M350" s="683"/>
      <c r="N350" s="685"/>
      <c r="O350" s="685"/>
      <c r="P350" s="683"/>
      <c r="Q350" s="683"/>
      <c r="R350" s="126"/>
      <c r="S350" s="126"/>
      <c r="T350" s="126"/>
      <c r="U350" s="126"/>
      <c r="V350" s="126"/>
      <c r="W350" s="126"/>
      <c r="X350" s="126"/>
      <c r="Y350" s="126"/>
      <c r="Z350" s="126"/>
    </row>
    <row r="351" spans="1:26" ht="15.75" hidden="1" customHeight="1">
      <c r="A351" s="683"/>
      <c r="B351" s="126"/>
      <c r="C351" s="737"/>
      <c r="D351" s="126"/>
      <c r="E351" s="126"/>
      <c r="F351" s="126"/>
      <c r="G351" s="126"/>
      <c r="H351" s="126"/>
      <c r="I351" s="683"/>
      <c r="J351" s="685"/>
      <c r="K351" s="685"/>
      <c r="L351" s="683"/>
      <c r="M351" s="683"/>
      <c r="N351" s="685"/>
      <c r="O351" s="685"/>
      <c r="P351" s="683"/>
      <c r="Q351" s="683"/>
      <c r="R351" s="126"/>
      <c r="S351" s="126"/>
      <c r="T351" s="126"/>
      <c r="U351" s="126"/>
      <c r="V351" s="126"/>
      <c r="W351" s="126"/>
      <c r="X351" s="126"/>
      <c r="Y351" s="126"/>
      <c r="Z351" s="126"/>
    </row>
    <row r="352" spans="1:26" ht="15.75" hidden="1" customHeight="1">
      <c r="A352" s="683"/>
      <c r="B352" s="126"/>
      <c r="C352" s="737"/>
      <c r="D352" s="126"/>
      <c r="E352" s="126"/>
      <c r="F352" s="126"/>
      <c r="G352" s="126"/>
      <c r="H352" s="126"/>
      <c r="I352" s="683"/>
      <c r="J352" s="685"/>
      <c r="K352" s="685"/>
      <c r="L352" s="683"/>
      <c r="M352" s="683"/>
      <c r="N352" s="685"/>
      <c r="O352" s="685"/>
      <c r="P352" s="683"/>
      <c r="Q352" s="683"/>
      <c r="R352" s="126"/>
      <c r="S352" s="126"/>
      <c r="T352" s="126"/>
      <c r="U352" s="126"/>
      <c r="V352" s="126"/>
      <c r="W352" s="126"/>
      <c r="X352" s="126"/>
      <c r="Y352" s="126"/>
      <c r="Z352" s="126"/>
    </row>
    <row r="353" spans="1:26" ht="15.75" hidden="1" customHeight="1">
      <c r="A353" s="683"/>
      <c r="B353" s="126"/>
      <c r="C353" s="737"/>
      <c r="D353" s="126"/>
      <c r="E353" s="126"/>
      <c r="F353" s="126"/>
      <c r="G353" s="126"/>
      <c r="H353" s="126"/>
      <c r="I353" s="683"/>
      <c r="J353" s="685"/>
      <c r="K353" s="685"/>
      <c r="L353" s="683"/>
      <c r="M353" s="683"/>
      <c r="N353" s="685"/>
      <c r="O353" s="685"/>
      <c r="P353" s="683"/>
      <c r="Q353" s="683"/>
      <c r="R353" s="126"/>
      <c r="S353" s="126"/>
      <c r="T353" s="126"/>
      <c r="U353" s="126"/>
      <c r="V353" s="126"/>
      <c r="W353" s="126"/>
      <c r="X353" s="126"/>
      <c r="Y353" s="126"/>
      <c r="Z353" s="126"/>
    </row>
    <row r="354" spans="1:26" ht="15.75" hidden="1" customHeight="1">
      <c r="A354" s="683"/>
      <c r="B354" s="126"/>
      <c r="C354" s="737"/>
      <c r="D354" s="126"/>
      <c r="E354" s="126"/>
      <c r="F354" s="126"/>
      <c r="G354" s="126"/>
      <c r="H354" s="126"/>
      <c r="I354" s="683"/>
      <c r="J354" s="685"/>
      <c r="K354" s="685"/>
      <c r="L354" s="683"/>
      <c r="M354" s="683"/>
      <c r="N354" s="685"/>
      <c r="O354" s="685"/>
      <c r="P354" s="683"/>
      <c r="Q354" s="683"/>
      <c r="R354" s="126"/>
      <c r="S354" s="126"/>
      <c r="T354" s="126"/>
      <c r="U354" s="126"/>
      <c r="V354" s="126"/>
      <c r="W354" s="126"/>
      <c r="X354" s="126"/>
      <c r="Y354" s="126"/>
      <c r="Z354" s="126"/>
    </row>
    <row r="355" spans="1:26" ht="15.75" hidden="1" customHeight="1">
      <c r="A355" s="683"/>
      <c r="B355" s="126"/>
      <c r="C355" s="737"/>
      <c r="D355" s="126"/>
      <c r="E355" s="126"/>
      <c r="F355" s="126"/>
      <c r="G355" s="126"/>
      <c r="H355" s="126"/>
      <c r="I355" s="683"/>
      <c r="J355" s="685"/>
      <c r="K355" s="685"/>
      <c r="L355" s="683"/>
      <c r="M355" s="683"/>
      <c r="N355" s="685"/>
      <c r="O355" s="685"/>
      <c r="P355" s="683"/>
      <c r="Q355" s="683"/>
      <c r="R355" s="126"/>
      <c r="S355" s="126"/>
      <c r="T355" s="126"/>
      <c r="U355" s="126"/>
      <c r="V355" s="126"/>
      <c r="W355" s="126"/>
      <c r="X355" s="126"/>
      <c r="Y355" s="126"/>
      <c r="Z355" s="126"/>
    </row>
    <row r="356" spans="1:26" ht="15.75" hidden="1" customHeight="1">
      <c r="A356" s="683"/>
      <c r="B356" s="126"/>
      <c r="C356" s="737"/>
      <c r="D356" s="126"/>
      <c r="E356" s="126"/>
      <c r="F356" s="126"/>
      <c r="G356" s="126"/>
      <c r="H356" s="126"/>
      <c r="I356" s="683"/>
      <c r="J356" s="685"/>
      <c r="K356" s="685"/>
      <c r="L356" s="683"/>
      <c r="M356" s="683"/>
      <c r="N356" s="685"/>
      <c r="O356" s="685"/>
      <c r="P356" s="683"/>
      <c r="Q356" s="683"/>
      <c r="R356" s="126"/>
      <c r="S356" s="126"/>
      <c r="T356" s="126"/>
      <c r="U356" s="126"/>
      <c r="V356" s="126"/>
      <c r="W356" s="126"/>
      <c r="X356" s="126"/>
      <c r="Y356" s="126"/>
      <c r="Z356" s="126"/>
    </row>
    <row r="357" spans="1:26" ht="15.75" hidden="1" customHeight="1">
      <c r="A357" s="683"/>
      <c r="B357" s="126"/>
      <c r="C357" s="737"/>
      <c r="D357" s="126"/>
      <c r="E357" s="126"/>
      <c r="F357" s="126"/>
      <c r="G357" s="126"/>
      <c r="H357" s="126"/>
      <c r="I357" s="683"/>
      <c r="J357" s="685"/>
      <c r="K357" s="685"/>
      <c r="L357" s="683"/>
      <c r="M357" s="683"/>
      <c r="N357" s="685"/>
      <c r="O357" s="685"/>
      <c r="P357" s="683"/>
      <c r="Q357" s="683"/>
      <c r="R357" s="126"/>
      <c r="S357" s="126"/>
      <c r="T357" s="126"/>
      <c r="U357" s="126"/>
      <c r="V357" s="126"/>
      <c r="W357" s="126"/>
      <c r="X357" s="126"/>
      <c r="Y357" s="126"/>
      <c r="Z357" s="126"/>
    </row>
    <row r="358" spans="1:26" ht="15.75" hidden="1" customHeight="1">
      <c r="A358" s="683"/>
      <c r="B358" s="126"/>
      <c r="C358" s="737"/>
      <c r="D358" s="126"/>
      <c r="E358" s="126"/>
      <c r="F358" s="126"/>
      <c r="G358" s="126"/>
      <c r="H358" s="126"/>
      <c r="I358" s="683"/>
      <c r="J358" s="685"/>
      <c r="K358" s="685"/>
      <c r="L358" s="683"/>
      <c r="M358" s="683"/>
      <c r="N358" s="685"/>
      <c r="O358" s="685"/>
      <c r="P358" s="683"/>
      <c r="Q358" s="683"/>
      <c r="R358" s="126"/>
      <c r="S358" s="126"/>
      <c r="T358" s="126"/>
      <c r="U358" s="126"/>
      <c r="V358" s="126"/>
      <c r="W358" s="126"/>
      <c r="X358" s="126"/>
      <c r="Y358" s="126"/>
      <c r="Z358" s="126"/>
    </row>
    <row r="359" spans="1:26" ht="15.75" hidden="1" customHeight="1">
      <c r="A359" s="683"/>
      <c r="B359" s="126"/>
      <c r="C359" s="737"/>
      <c r="D359" s="126"/>
      <c r="E359" s="126"/>
      <c r="F359" s="126"/>
      <c r="G359" s="126"/>
      <c r="H359" s="126"/>
      <c r="I359" s="683"/>
      <c r="J359" s="685"/>
      <c r="K359" s="685"/>
      <c r="L359" s="683"/>
      <c r="M359" s="683"/>
      <c r="N359" s="685"/>
      <c r="O359" s="685"/>
      <c r="P359" s="683"/>
      <c r="Q359" s="683"/>
      <c r="R359" s="126"/>
      <c r="S359" s="126"/>
      <c r="T359" s="126"/>
      <c r="U359" s="126"/>
      <c r="V359" s="126"/>
      <c r="W359" s="126"/>
      <c r="X359" s="126"/>
      <c r="Y359" s="126"/>
      <c r="Z359" s="126"/>
    </row>
    <row r="360" spans="1:26" ht="15.75" hidden="1" customHeight="1">
      <c r="A360" s="683"/>
      <c r="B360" s="126"/>
      <c r="C360" s="737"/>
      <c r="D360" s="126"/>
      <c r="E360" s="126"/>
      <c r="F360" s="126"/>
      <c r="G360" s="126"/>
      <c r="H360" s="126"/>
      <c r="I360" s="683"/>
      <c r="J360" s="685"/>
      <c r="K360" s="685"/>
      <c r="L360" s="683"/>
      <c r="M360" s="683"/>
      <c r="N360" s="685"/>
      <c r="O360" s="685"/>
      <c r="P360" s="683"/>
      <c r="Q360" s="683"/>
      <c r="R360" s="126"/>
      <c r="S360" s="126"/>
      <c r="T360" s="126"/>
      <c r="U360" s="126"/>
      <c r="V360" s="126"/>
      <c r="W360" s="126"/>
      <c r="X360" s="126"/>
      <c r="Y360" s="126"/>
      <c r="Z360" s="126"/>
    </row>
    <row r="361" spans="1:26" ht="15.75" hidden="1" customHeight="1">
      <c r="A361" s="683"/>
      <c r="B361" s="126"/>
      <c r="C361" s="737"/>
      <c r="D361" s="126"/>
      <c r="E361" s="126"/>
      <c r="F361" s="126"/>
      <c r="G361" s="126"/>
      <c r="H361" s="126"/>
      <c r="I361" s="683"/>
      <c r="J361" s="685"/>
      <c r="K361" s="685"/>
      <c r="L361" s="683"/>
      <c r="M361" s="683"/>
      <c r="N361" s="685"/>
      <c r="O361" s="685"/>
      <c r="P361" s="683"/>
      <c r="Q361" s="683"/>
      <c r="R361" s="126"/>
      <c r="S361" s="126"/>
      <c r="T361" s="126"/>
      <c r="U361" s="126"/>
      <c r="V361" s="126"/>
      <c r="W361" s="126"/>
      <c r="X361" s="126"/>
      <c r="Y361" s="126"/>
      <c r="Z361" s="126"/>
    </row>
    <row r="362" spans="1:26" ht="15.75" hidden="1" customHeight="1">
      <c r="A362" s="683"/>
      <c r="B362" s="126"/>
      <c r="C362" s="737"/>
      <c r="D362" s="126"/>
      <c r="E362" s="126"/>
      <c r="F362" s="126"/>
      <c r="G362" s="126"/>
      <c r="H362" s="126"/>
      <c r="I362" s="683"/>
      <c r="J362" s="685"/>
      <c r="K362" s="685"/>
      <c r="L362" s="683"/>
      <c r="M362" s="683"/>
      <c r="N362" s="685"/>
      <c r="O362" s="685"/>
      <c r="P362" s="683"/>
      <c r="Q362" s="683"/>
      <c r="R362" s="126"/>
      <c r="S362" s="126"/>
      <c r="T362" s="126"/>
      <c r="U362" s="126"/>
      <c r="V362" s="126"/>
      <c r="W362" s="126"/>
      <c r="X362" s="126"/>
      <c r="Y362" s="126"/>
      <c r="Z362" s="126"/>
    </row>
    <row r="363" spans="1:26" ht="15.75" hidden="1" customHeight="1">
      <c r="A363" s="683"/>
      <c r="B363" s="126"/>
      <c r="C363" s="737"/>
      <c r="D363" s="126"/>
      <c r="E363" s="126"/>
      <c r="F363" s="126"/>
      <c r="G363" s="126"/>
      <c r="H363" s="126"/>
      <c r="I363" s="683"/>
      <c r="J363" s="685"/>
      <c r="K363" s="685"/>
      <c r="L363" s="683"/>
      <c r="M363" s="683"/>
      <c r="N363" s="685"/>
      <c r="O363" s="685"/>
      <c r="P363" s="683"/>
      <c r="Q363" s="683"/>
      <c r="R363" s="126"/>
      <c r="S363" s="126"/>
      <c r="T363" s="126"/>
      <c r="U363" s="126"/>
      <c r="V363" s="126"/>
      <c r="W363" s="126"/>
      <c r="X363" s="126"/>
      <c r="Y363" s="126"/>
      <c r="Z363" s="126"/>
    </row>
    <row r="364" spans="1:26" ht="15.75" hidden="1" customHeight="1">
      <c r="A364" s="683"/>
      <c r="B364" s="126"/>
      <c r="C364" s="737"/>
      <c r="D364" s="126"/>
      <c r="E364" s="126"/>
      <c r="F364" s="126"/>
      <c r="G364" s="126"/>
      <c r="H364" s="126"/>
      <c r="I364" s="683"/>
      <c r="J364" s="685"/>
      <c r="K364" s="685"/>
      <c r="L364" s="683"/>
      <c r="M364" s="683"/>
      <c r="N364" s="685"/>
      <c r="O364" s="685"/>
      <c r="P364" s="683"/>
      <c r="Q364" s="683"/>
      <c r="R364" s="126"/>
      <c r="S364" s="126"/>
      <c r="T364" s="126"/>
      <c r="U364" s="126"/>
      <c r="V364" s="126"/>
      <c r="W364" s="126"/>
      <c r="X364" s="126"/>
      <c r="Y364" s="126"/>
      <c r="Z364" s="126"/>
    </row>
    <row r="365" spans="1:26" ht="15.75" hidden="1" customHeight="1">
      <c r="A365" s="683"/>
      <c r="B365" s="126"/>
      <c r="C365" s="737"/>
      <c r="D365" s="126"/>
      <c r="E365" s="126"/>
      <c r="F365" s="126"/>
      <c r="G365" s="126"/>
      <c r="H365" s="126"/>
      <c r="I365" s="683"/>
      <c r="J365" s="685"/>
      <c r="K365" s="685"/>
      <c r="L365" s="683"/>
      <c r="M365" s="683"/>
      <c r="N365" s="685"/>
      <c r="O365" s="685"/>
      <c r="P365" s="683"/>
      <c r="Q365" s="683"/>
      <c r="R365" s="126"/>
      <c r="S365" s="126"/>
      <c r="T365" s="126"/>
      <c r="U365" s="126"/>
      <c r="V365" s="126"/>
      <c r="W365" s="126"/>
      <c r="X365" s="126"/>
      <c r="Y365" s="126"/>
      <c r="Z365" s="126"/>
    </row>
    <row r="366" spans="1:26" ht="15.75" hidden="1" customHeight="1">
      <c r="A366" s="683"/>
      <c r="B366" s="126"/>
      <c r="C366" s="737"/>
      <c r="D366" s="126"/>
      <c r="E366" s="126"/>
      <c r="F366" s="126"/>
      <c r="G366" s="126"/>
      <c r="H366" s="126"/>
      <c r="I366" s="683"/>
      <c r="J366" s="685"/>
      <c r="K366" s="685"/>
      <c r="L366" s="683"/>
      <c r="M366" s="683"/>
      <c r="N366" s="685"/>
      <c r="O366" s="685"/>
      <c r="P366" s="683"/>
      <c r="Q366" s="683"/>
      <c r="R366" s="126"/>
      <c r="S366" s="126"/>
      <c r="T366" s="126"/>
      <c r="U366" s="126"/>
      <c r="V366" s="126"/>
      <c r="W366" s="126"/>
      <c r="X366" s="126"/>
      <c r="Y366" s="126"/>
      <c r="Z366" s="126"/>
    </row>
    <row r="367" spans="1:26" ht="15.75" hidden="1" customHeight="1">
      <c r="A367" s="683"/>
      <c r="B367" s="126"/>
      <c r="C367" s="737"/>
      <c r="D367" s="126"/>
      <c r="E367" s="126"/>
      <c r="F367" s="126"/>
      <c r="G367" s="126"/>
      <c r="H367" s="126"/>
      <c r="I367" s="683"/>
      <c r="J367" s="685"/>
      <c r="K367" s="685"/>
      <c r="L367" s="683"/>
      <c r="M367" s="683"/>
      <c r="N367" s="685"/>
      <c r="O367" s="685"/>
      <c r="P367" s="683"/>
      <c r="Q367" s="683"/>
      <c r="R367" s="126"/>
      <c r="S367" s="126"/>
      <c r="T367" s="126"/>
      <c r="U367" s="126"/>
      <c r="V367" s="126"/>
      <c r="W367" s="126"/>
      <c r="X367" s="126"/>
      <c r="Y367" s="126"/>
      <c r="Z367" s="126"/>
    </row>
    <row r="368" spans="1:26" ht="15.75" hidden="1" customHeight="1">
      <c r="A368" s="683"/>
      <c r="B368" s="126"/>
      <c r="C368" s="737"/>
      <c r="D368" s="126"/>
      <c r="E368" s="126"/>
      <c r="F368" s="126"/>
      <c r="G368" s="126"/>
      <c r="H368" s="126"/>
      <c r="I368" s="683"/>
      <c r="J368" s="685"/>
      <c r="K368" s="685"/>
      <c r="L368" s="683"/>
      <c r="M368" s="683"/>
      <c r="N368" s="685"/>
      <c r="O368" s="685"/>
      <c r="P368" s="683"/>
      <c r="Q368" s="683"/>
      <c r="R368" s="126"/>
      <c r="S368" s="126"/>
      <c r="T368" s="126"/>
      <c r="U368" s="126"/>
      <c r="V368" s="126"/>
      <c r="W368" s="126"/>
      <c r="X368" s="126"/>
      <c r="Y368" s="126"/>
      <c r="Z368" s="126"/>
    </row>
    <row r="369" spans="1:26" ht="15.75" hidden="1" customHeight="1">
      <c r="A369" s="683"/>
      <c r="B369" s="126"/>
      <c r="C369" s="737"/>
      <c r="D369" s="126"/>
      <c r="E369" s="126"/>
      <c r="F369" s="126"/>
      <c r="G369" s="126"/>
      <c r="H369" s="126"/>
      <c r="I369" s="683"/>
      <c r="J369" s="685"/>
      <c r="K369" s="685"/>
      <c r="L369" s="683"/>
      <c r="M369" s="683"/>
      <c r="N369" s="685"/>
      <c r="O369" s="685"/>
      <c r="P369" s="683"/>
      <c r="Q369" s="683"/>
      <c r="R369" s="126"/>
      <c r="S369" s="126"/>
      <c r="T369" s="126"/>
      <c r="U369" s="126"/>
      <c r="V369" s="126"/>
      <c r="W369" s="126"/>
      <c r="X369" s="126"/>
      <c r="Y369" s="126"/>
      <c r="Z369" s="126"/>
    </row>
    <row r="370" spans="1:26" ht="15.75" hidden="1" customHeight="1">
      <c r="A370" s="683"/>
      <c r="B370" s="126"/>
      <c r="C370" s="737"/>
      <c r="D370" s="126"/>
      <c r="E370" s="126"/>
      <c r="F370" s="126"/>
      <c r="G370" s="126"/>
      <c r="H370" s="126"/>
      <c r="I370" s="683"/>
      <c r="J370" s="685"/>
      <c r="K370" s="685"/>
      <c r="L370" s="683"/>
      <c r="M370" s="683"/>
      <c r="N370" s="685"/>
      <c r="O370" s="685"/>
      <c r="P370" s="683"/>
      <c r="Q370" s="683"/>
      <c r="R370" s="126"/>
      <c r="S370" s="126"/>
      <c r="T370" s="126"/>
      <c r="U370" s="126"/>
      <c r="V370" s="126"/>
      <c r="W370" s="126"/>
      <c r="X370" s="126"/>
      <c r="Y370" s="126"/>
      <c r="Z370" s="126"/>
    </row>
    <row r="371" spans="1:26" ht="15.75" hidden="1" customHeight="1">
      <c r="A371" s="683"/>
      <c r="B371" s="126"/>
      <c r="C371" s="737"/>
      <c r="D371" s="126"/>
      <c r="E371" s="126"/>
      <c r="F371" s="126"/>
      <c r="G371" s="126"/>
      <c r="H371" s="126"/>
      <c r="I371" s="683"/>
      <c r="J371" s="685"/>
      <c r="K371" s="685"/>
      <c r="L371" s="683"/>
      <c r="M371" s="683"/>
      <c r="N371" s="685"/>
      <c r="O371" s="685"/>
      <c r="P371" s="683"/>
      <c r="Q371" s="683"/>
      <c r="R371" s="126"/>
      <c r="S371" s="126"/>
      <c r="T371" s="126"/>
      <c r="U371" s="126"/>
      <c r="V371" s="126"/>
      <c r="W371" s="126"/>
      <c r="X371" s="126"/>
      <c r="Y371" s="126"/>
      <c r="Z371" s="126"/>
    </row>
    <row r="372" spans="1:26" ht="15.75" hidden="1" customHeight="1">
      <c r="A372" s="683"/>
      <c r="B372" s="126"/>
      <c r="C372" s="737"/>
      <c r="D372" s="126"/>
      <c r="E372" s="126"/>
      <c r="F372" s="126"/>
      <c r="G372" s="126"/>
      <c r="H372" s="126"/>
      <c r="I372" s="683"/>
      <c r="J372" s="685"/>
      <c r="K372" s="685"/>
      <c r="L372" s="683"/>
      <c r="M372" s="683"/>
      <c r="N372" s="685"/>
      <c r="O372" s="685"/>
      <c r="P372" s="683"/>
      <c r="Q372" s="683"/>
      <c r="R372" s="126"/>
      <c r="S372" s="126"/>
      <c r="T372" s="126"/>
      <c r="U372" s="126"/>
      <c r="V372" s="126"/>
      <c r="W372" s="126"/>
      <c r="X372" s="126"/>
      <c r="Y372" s="126"/>
      <c r="Z372" s="126"/>
    </row>
    <row r="373" spans="1:26" ht="15.75" hidden="1" customHeight="1">
      <c r="A373" s="683"/>
      <c r="B373" s="126"/>
      <c r="C373" s="737"/>
      <c r="D373" s="126"/>
      <c r="E373" s="126"/>
      <c r="F373" s="126"/>
      <c r="G373" s="126"/>
      <c r="H373" s="126"/>
      <c r="I373" s="683"/>
      <c r="J373" s="685"/>
      <c r="K373" s="685"/>
      <c r="L373" s="683"/>
      <c r="M373" s="683"/>
      <c r="N373" s="685"/>
      <c r="O373" s="685"/>
      <c r="P373" s="683"/>
      <c r="Q373" s="683"/>
      <c r="R373" s="126"/>
      <c r="S373" s="126"/>
      <c r="T373" s="126"/>
      <c r="U373" s="126"/>
      <c r="V373" s="126"/>
      <c r="W373" s="126"/>
      <c r="X373" s="126"/>
      <c r="Y373" s="126"/>
      <c r="Z373" s="126"/>
    </row>
    <row r="374" spans="1:26" ht="15.75" hidden="1" customHeight="1">
      <c r="A374" s="683"/>
      <c r="B374" s="126"/>
      <c r="C374" s="737"/>
      <c r="D374" s="126"/>
      <c r="E374" s="126"/>
      <c r="F374" s="126"/>
      <c r="G374" s="126"/>
      <c r="H374" s="126"/>
      <c r="I374" s="683"/>
      <c r="J374" s="685"/>
      <c r="K374" s="685"/>
      <c r="L374" s="683"/>
      <c r="M374" s="683"/>
      <c r="N374" s="685"/>
      <c r="O374" s="685"/>
      <c r="P374" s="683"/>
      <c r="Q374" s="683"/>
      <c r="R374" s="126"/>
      <c r="S374" s="126"/>
      <c r="T374" s="126"/>
      <c r="U374" s="126"/>
      <c r="V374" s="126"/>
      <c r="W374" s="126"/>
      <c r="X374" s="126"/>
      <c r="Y374" s="126"/>
      <c r="Z374" s="126"/>
    </row>
    <row r="375" spans="1:26" ht="15.75" hidden="1" customHeight="1">
      <c r="A375" s="683"/>
      <c r="B375" s="126"/>
      <c r="C375" s="737"/>
      <c r="D375" s="126"/>
      <c r="E375" s="126"/>
      <c r="F375" s="126"/>
      <c r="G375" s="126"/>
      <c r="H375" s="126"/>
      <c r="I375" s="683"/>
      <c r="J375" s="685"/>
      <c r="K375" s="685"/>
      <c r="L375" s="683"/>
      <c r="M375" s="683"/>
      <c r="N375" s="685"/>
      <c r="O375" s="685"/>
      <c r="P375" s="683"/>
      <c r="Q375" s="683"/>
      <c r="R375" s="126"/>
      <c r="S375" s="126"/>
      <c r="T375" s="126"/>
      <c r="U375" s="126"/>
      <c r="V375" s="126"/>
      <c r="W375" s="126"/>
      <c r="X375" s="126"/>
      <c r="Y375" s="126"/>
      <c r="Z375" s="126"/>
    </row>
    <row r="376" spans="1:26" ht="15.75" hidden="1" customHeight="1">
      <c r="A376" s="683"/>
      <c r="B376" s="126"/>
      <c r="C376" s="737"/>
      <c r="D376" s="126"/>
      <c r="E376" s="126"/>
      <c r="F376" s="126"/>
      <c r="G376" s="126"/>
      <c r="H376" s="126"/>
      <c r="I376" s="683"/>
      <c r="J376" s="685"/>
      <c r="K376" s="685"/>
      <c r="L376" s="683"/>
      <c r="M376" s="683"/>
      <c r="N376" s="685"/>
      <c r="O376" s="685"/>
      <c r="P376" s="683"/>
      <c r="Q376" s="683"/>
      <c r="R376" s="126"/>
      <c r="S376" s="126"/>
      <c r="T376" s="126"/>
      <c r="U376" s="126"/>
      <c r="V376" s="126"/>
      <c r="W376" s="126"/>
      <c r="X376" s="126"/>
      <c r="Y376" s="126"/>
      <c r="Z376" s="126"/>
    </row>
    <row r="377" spans="1:26" ht="15.75" hidden="1" customHeight="1">
      <c r="A377" s="683"/>
      <c r="B377" s="126"/>
      <c r="C377" s="737"/>
      <c r="D377" s="126"/>
      <c r="E377" s="126"/>
      <c r="F377" s="126"/>
      <c r="G377" s="126"/>
      <c r="H377" s="126"/>
      <c r="I377" s="683"/>
      <c r="J377" s="685"/>
      <c r="K377" s="685"/>
      <c r="L377" s="683"/>
      <c r="M377" s="683"/>
      <c r="N377" s="685"/>
      <c r="O377" s="685"/>
      <c r="P377" s="683"/>
      <c r="Q377" s="683"/>
      <c r="R377" s="126"/>
      <c r="S377" s="126"/>
      <c r="T377" s="126"/>
      <c r="U377" s="126"/>
      <c r="V377" s="126"/>
      <c r="W377" s="126"/>
      <c r="X377" s="126"/>
      <c r="Y377" s="126"/>
      <c r="Z377" s="126"/>
    </row>
    <row r="378" spans="1:26" ht="15.75" hidden="1" customHeight="1">
      <c r="A378" s="683"/>
      <c r="B378" s="126"/>
      <c r="C378" s="737"/>
      <c r="D378" s="126"/>
      <c r="E378" s="126"/>
      <c r="F378" s="126"/>
      <c r="G378" s="126"/>
      <c r="H378" s="126"/>
      <c r="I378" s="683"/>
      <c r="J378" s="685"/>
      <c r="K378" s="685"/>
      <c r="L378" s="683"/>
      <c r="M378" s="683"/>
      <c r="N378" s="685"/>
      <c r="O378" s="685"/>
      <c r="P378" s="683"/>
      <c r="Q378" s="683"/>
      <c r="R378" s="126"/>
      <c r="S378" s="126"/>
      <c r="T378" s="126"/>
      <c r="U378" s="126"/>
      <c r="V378" s="126"/>
      <c r="W378" s="126"/>
      <c r="X378" s="126"/>
      <c r="Y378" s="126"/>
      <c r="Z378" s="126"/>
    </row>
    <row r="379" spans="1:26" ht="15.75" hidden="1" customHeight="1">
      <c r="A379" s="683"/>
      <c r="B379" s="126"/>
      <c r="C379" s="737"/>
      <c r="D379" s="126"/>
      <c r="E379" s="126"/>
      <c r="F379" s="126"/>
      <c r="G379" s="126"/>
      <c r="H379" s="126"/>
      <c r="I379" s="683"/>
      <c r="J379" s="685"/>
      <c r="K379" s="685"/>
      <c r="L379" s="683"/>
      <c r="M379" s="683"/>
      <c r="N379" s="685"/>
      <c r="O379" s="685"/>
      <c r="P379" s="683"/>
      <c r="Q379" s="683"/>
      <c r="R379" s="126"/>
      <c r="S379" s="126"/>
      <c r="T379" s="126"/>
      <c r="U379" s="126"/>
      <c r="V379" s="126"/>
      <c r="W379" s="126"/>
      <c r="X379" s="126"/>
      <c r="Y379" s="126"/>
      <c r="Z379" s="126"/>
    </row>
    <row r="380" spans="1:26" ht="15.75" hidden="1" customHeight="1">
      <c r="A380" s="683"/>
      <c r="B380" s="126"/>
      <c r="C380" s="737"/>
      <c r="D380" s="126"/>
      <c r="E380" s="126"/>
      <c r="F380" s="126"/>
      <c r="G380" s="126"/>
      <c r="H380" s="126"/>
      <c r="I380" s="683"/>
      <c r="J380" s="685"/>
      <c r="K380" s="685"/>
      <c r="L380" s="683"/>
      <c r="M380" s="683"/>
      <c r="N380" s="685"/>
      <c r="O380" s="685"/>
      <c r="P380" s="683"/>
      <c r="Q380" s="683"/>
      <c r="R380" s="126"/>
      <c r="S380" s="126"/>
      <c r="T380" s="126"/>
      <c r="U380" s="126"/>
      <c r="V380" s="126"/>
      <c r="W380" s="126"/>
      <c r="X380" s="126"/>
      <c r="Y380" s="126"/>
      <c r="Z380" s="126"/>
    </row>
    <row r="381" spans="1:26" ht="15.75" hidden="1" customHeight="1">
      <c r="A381" s="683"/>
      <c r="B381" s="126"/>
      <c r="C381" s="737"/>
      <c r="D381" s="126"/>
      <c r="E381" s="126"/>
      <c r="F381" s="126"/>
      <c r="G381" s="126"/>
      <c r="H381" s="126"/>
      <c r="I381" s="683"/>
      <c r="J381" s="685"/>
      <c r="K381" s="685"/>
      <c r="L381" s="683"/>
      <c r="M381" s="683"/>
      <c r="N381" s="685"/>
      <c r="O381" s="685"/>
      <c r="P381" s="683"/>
      <c r="Q381" s="683"/>
      <c r="R381" s="126"/>
      <c r="S381" s="126"/>
      <c r="T381" s="126"/>
      <c r="U381" s="126"/>
      <c r="V381" s="126"/>
      <c r="W381" s="126"/>
      <c r="X381" s="126"/>
      <c r="Y381" s="126"/>
      <c r="Z381" s="126"/>
    </row>
    <row r="382" spans="1:26" ht="15.75" hidden="1" customHeight="1">
      <c r="A382" s="683"/>
      <c r="B382" s="126"/>
      <c r="C382" s="737"/>
      <c r="D382" s="126"/>
      <c r="E382" s="126"/>
      <c r="F382" s="126"/>
      <c r="G382" s="126"/>
      <c r="H382" s="126"/>
      <c r="I382" s="683"/>
      <c r="J382" s="685"/>
      <c r="K382" s="685"/>
      <c r="L382" s="683"/>
      <c r="M382" s="683"/>
      <c r="N382" s="685"/>
      <c r="O382" s="685"/>
      <c r="P382" s="683"/>
      <c r="Q382" s="683"/>
      <c r="R382" s="126"/>
      <c r="S382" s="126"/>
      <c r="T382" s="126"/>
      <c r="U382" s="126"/>
      <c r="V382" s="126"/>
      <c r="W382" s="126"/>
      <c r="X382" s="126"/>
      <c r="Y382" s="126"/>
      <c r="Z382" s="126"/>
    </row>
    <row r="383" spans="1:26" ht="15.75" hidden="1" customHeight="1">
      <c r="A383" s="683"/>
      <c r="B383" s="126"/>
      <c r="C383" s="737"/>
      <c r="D383" s="126"/>
      <c r="E383" s="126"/>
      <c r="F383" s="126"/>
      <c r="G383" s="126"/>
      <c r="H383" s="126"/>
      <c r="I383" s="683"/>
      <c r="J383" s="685"/>
      <c r="K383" s="685"/>
      <c r="L383" s="683"/>
      <c r="M383" s="683"/>
      <c r="N383" s="685"/>
      <c r="O383" s="685"/>
      <c r="P383" s="683"/>
      <c r="Q383" s="683"/>
      <c r="R383" s="126"/>
      <c r="S383" s="126"/>
      <c r="T383" s="126"/>
      <c r="U383" s="126"/>
      <c r="V383" s="126"/>
      <c r="W383" s="126"/>
      <c r="X383" s="126"/>
      <c r="Y383" s="126"/>
      <c r="Z383" s="126"/>
    </row>
    <row r="384" spans="1:26" ht="15.75" hidden="1" customHeight="1">
      <c r="A384" s="683"/>
      <c r="B384" s="126"/>
      <c r="C384" s="737"/>
      <c r="D384" s="126"/>
      <c r="E384" s="126"/>
      <c r="F384" s="126"/>
      <c r="G384" s="126"/>
      <c r="H384" s="126"/>
      <c r="I384" s="683"/>
      <c r="J384" s="685"/>
      <c r="K384" s="685"/>
      <c r="L384" s="683"/>
      <c r="M384" s="683"/>
      <c r="N384" s="685"/>
      <c r="O384" s="685"/>
      <c r="P384" s="683"/>
      <c r="Q384" s="683"/>
      <c r="R384" s="126"/>
      <c r="S384" s="126"/>
      <c r="T384" s="126"/>
      <c r="U384" s="126"/>
      <c r="V384" s="126"/>
      <c r="W384" s="126"/>
      <c r="X384" s="126"/>
      <c r="Y384" s="126"/>
      <c r="Z384" s="126"/>
    </row>
    <row r="385" spans="1:26" ht="15.75" hidden="1" customHeight="1">
      <c r="A385" s="683"/>
      <c r="B385" s="126"/>
      <c r="C385" s="737"/>
      <c r="D385" s="126"/>
      <c r="E385" s="126"/>
      <c r="F385" s="126"/>
      <c r="G385" s="126"/>
      <c r="H385" s="126"/>
      <c r="I385" s="683"/>
      <c r="J385" s="685"/>
      <c r="K385" s="685"/>
      <c r="L385" s="683"/>
      <c r="M385" s="683"/>
      <c r="N385" s="685"/>
      <c r="O385" s="685"/>
      <c r="P385" s="683"/>
      <c r="Q385" s="683"/>
      <c r="R385" s="126"/>
      <c r="S385" s="126"/>
      <c r="T385" s="126"/>
      <c r="U385" s="126"/>
      <c r="V385" s="126"/>
      <c r="W385" s="126"/>
      <c r="X385" s="126"/>
      <c r="Y385" s="126"/>
      <c r="Z385" s="126"/>
    </row>
    <row r="386" spans="1:26" ht="15.75" hidden="1" customHeight="1">
      <c r="A386" s="683"/>
      <c r="B386" s="126"/>
      <c r="C386" s="737"/>
      <c r="D386" s="126"/>
      <c r="E386" s="126"/>
      <c r="F386" s="126"/>
      <c r="G386" s="126"/>
      <c r="H386" s="126"/>
      <c r="I386" s="683"/>
      <c r="J386" s="685"/>
      <c r="K386" s="685"/>
      <c r="L386" s="683"/>
      <c r="M386" s="683"/>
      <c r="N386" s="685"/>
      <c r="O386" s="685"/>
      <c r="P386" s="683"/>
      <c r="Q386" s="683"/>
      <c r="R386" s="126"/>
      <c r="S386" s="126"/>
      <c r="T386" s="126"/>
      <c r="U386" s="126"/>
      <c r="V386" s="126"/>
      <c r="W386" s="126"/>
      <c r="X386" s="126"/>
      <c r="Y386" s="126"/>
      <c r="Z386" s="126"/>
    </row>
    <row r="387" spans="1:26" ht="15.75" hidden="1" customHeight="1">
      <c r="A387" s="683"/>
      <c r="B387" s="126"/>
      <c r="C387" s="737"/>
      <c r="D387" s="126"/>
      <c r="E387" s="126"/>
      <c r="F387" s="126"/>
      <c r="G387" s="126"/>
      <c r="H387" s="126"/>
      <c r="I387" s="683"/>
      <c r="J387" s="685"/>
      <c r="K387" s="685"/>
      <c r="L387" s="683"/>
      <c r="M387" s="683"/>
      <c r="N387" s="685"/>
      <c r="O387" s="685"/>
      <c r="P387" s="683"/>
      <c r="Q387" s="683"/>
      <c r="R387" s="126"/>
      <c r="S387" s="126"/>
      <c r="T387" s="126"/>
      <c r="U387" s="126"/>
      <c r="V387" s="126"/>
      <c r="W387" s="126"/>
      <c r="X387" s="126"/>
      <c r="Y387" s="126"/>
      <c r="Z387" s="126"/>
    </row>
    <row r="388" spans="1:26" ht="15.75" hidden="1" customHeight="1">
      <c r="A388" s="683"/>
      <c r="B388" s="126"/>
      <c r="C388" s="737"/>
      <c r="D388" s="126"/>
      <c r="E388" s="126"/>
      <c r="F388" s="126"/>
      <c r="G388" s="126"/>
      <c r="H388" s="126"/>
      <c r="I388" s="683"/>
      <c r="J388" s="685"/>
      <c r="K388" s="685"/>
      <c r="L388" s="683"/>
      <c r="M388" s="683"/>
      <c r="N388" s="685"/>
      <c r="O388" s="685"/>
      <c r="P388" s="683"/>
      <c r="Q388" s="683"/>
      <c r="R388" s="126"/>
      <c r="S388" s="126"/>
      <c r="T388" s="126"/>
      <c r="U388" s="126"/>
      <c r="V388" s="126"/>
      <c r="W388" s="126"/>
      <c r="X388" s="126"/>
      <c r="Y388" s="126"/>
      <c r="Z388" s="126"/>
    </row>
    <row r="389" spans="1:26" ht="15.75" hidden="1" customHeight="1">
      <c r="A389" s="683"/>
      <c r="B389" s="126"/>
      <c r="C389" s="737"/>
      <c r="D389" s="126"/>
      <c r="E389" s="126"/>
      <c r="F389" s="126"/>
      <c r="G389" s="126"/>
      <c r="H389" s="126"/>
      <c r="I389" s="683"/>
      <c r="J389" s="685"/>
      <c r="K389" s="685"/>
      <c r="L389" s="683"/>
      <c r="M389" s="683"/>
      <c r="N389" s="685"/>
      <c r="O389" s="685"/>
      <c r="P389" s="683"/>
      <c r="Q389" s="683"/>
      <c r="R389" s="126"/>
      <c r="S389" s="126"/>
      <c r="T389" s="126"/>
      <c r="U389" s="126"/>
      <c r="V389" s="126"/>
      <c r="W389" s="126"/>
      <c r="X389" s="126"/>
      <c r="Y389" s="126"/>
      <c r="Z389" s="126"/>
    </row>
    <row r="390" spans="1:26" ht="15.75" hidden="1" customHeight="1">
      <c r="A390" s="683"/>
      <c r="B390" s="126"/>
      <c r="C390" s="737"/>
      <c r="D390" s="126"/>
      <c r="E390" s="126"/>
      <c r="F390" s="126"/>
      <c r="G390" s="126"/>
      <c r="H390" s="126"/>
      <c r="I390" s="683"/>
      <c r="J390" s="685"/>
      <c r="K390" s="685"/>
      <c r="L390" s="683"/>
      <c r="M390" s="683"/>
      <c r="N390" s="685"/>
      <c r="O390" s="685"/>
      <c r="P390" s="683"/>
      <c r="Q390" s="683"/>
      <c r="R390" s="126"/>
      <c r="S390" s="126"/>
      <c r="T390" s="126"/>
      <c r="U390" s="126"/>
      <c r="V390" s="126"/>
      <c r="W390" s="126"/>
      <c r="X390" s="126"/>
      <c r="Y390" s="126"/>
      <c r="Z390" s="126"/>
    </row>
    <row r="391" spans="1:26" ht="15.75" hidden="1" customHeight="1">
      <c r="A391" s="683"/>
      <c r="B391" s="126"/>
      <c r="C391" s="737"/>
      <c r="D391" s="126"/>
      <c r="E391" s="126"/>
      <c r="F391" s="126"/>
      <c r="G391" s="126"/>
      <c r="H391" s="126"/>
      <c r="I391" s="683"/>
      <c r="J391" s="685"/>
      <c r="K391" s="685"/>
      <c r="L391" s="683"/>
      <c r="M391" s="683"/>
      <c r="N391" s="685"/>
      <c r="O391" s="685"/>
      <c r="P391" s="683"/>
      <c r="Q391" s="683"/>
      <c r="R391" s="126"/>
      <c r="S391" s="126"/>
      <c r="T391" s="126"/>
      <c r="U391" s="126"/>
      <c r="V391" s="126"/>
      <c r="W391" s="126"/>
      <c r="X391" s="126"/>
      <c r="Y391" s="126"/>
      <c r="Z391" s="126"/>
    </row>
    <row r="392" spans="1:26" ht="15.75" hidden="1" customHeight="1">
      <c r="A392" s="683"/>
      <c r="B392" s="126"/>
      <c r="C392" s="737"/>
      <c r="D392" s="126"/>
      <c r="E392" s="126"/>
      <c r="F392" s="126"/>
      <c r="G392" s="126"/>
      <c r="H392" s="126"/>
      <c r="I392" s="683"/>
      <c r="J392" s="685"/>
      <c r="K392" s="685"/>
      <c r="L392" s="683"/>
      <c r="M392" s="683"/>
      <c r="N392" s="685"/>
      <c r="O392" s="685"/>
      <c r="P392" s="683"/>
      <c r="Q392" s="683"/>
      <c r="R392" s="126"/>
      <c r="S392" s="126"/>
      <c r="T392" s="126"/>
      <c r="U392" s="126"/>
      <c r="V392" s="126"/>
      <c r="W392" s="126"/>
      <c r="X392" s="126"/>
      <c r="Y392" s="126"/>
      <c r="Z392" s="126"/>
    </row>
    <row r="393" spans="1:26" ht="15.75" hidden="1" customHeight="1">
      <c r="A393" s="683"/>
      <c r="B393" s="126"/>
      <c r="C393" s="737"/>
      <c r="D393" s="126"/>
      <c r="E393" s="126"/>
      <c r="F393" s="126"/>
      <c r="G393" s="126"/>
      <c r="H393" s="126"/>
      <c r="I393" s="683"/>
      <c r="J393" s="685"/>
      <c r="K393" s="685"/>
      <c r="L393" s="683"/>
      <c r="M393" s="683"/>
      <c r="N393" s="685"/>
      <c r="O393" s="685"/>
      <c r="P393" s="683"/>
      <c r="Q393" s="683"/>
      <c r="R393" s="126"/>
      <c r="S393" s="126"/>
      <c r="T393" s="126"/>
      <c r="U393" s="126"/>
      <c r="V393" s="126"/>
      <c r="W393" s="126"/>
      <c r="X393" s="126"/>
      <c r="Y393" s="126"/>
      <c r="Z393" s="126"/>
    </row>
    <row r="394" spans="1:26" ht="15.75" hidden="1" customHeight="1">
      <c r="A394" s="683"/>
      <c r="B394" s="126"/>
      <c r="C394" s="737"/>
      <c r="D394" s="126"/>
      <c r="E394" s="126"/>
      <c r="F394" s="126"/>
      <c r="G394" s="126"/>
      <c r="H394" s="126"/>
      <c r="I394" s="683"/>
      <c r="J394" s="685"/>
      <c r="K394" s="685"/>
      <c r="L394" s="683"/>
      <c r="M394" s="683"/>
      <c r="N394" s="685"/>
      <c r="O394" s="685"/>
      <c r="P394" s="683"/>
      <c r="Q394" s="683"/>
      <c r="R394" s="126"/>
      <c r="S394" s="126"/>
      <c r="T394" s="126"/>
      <c r="U394" s="126"/>
      <c r="V394" s="126"/>
      <c r="W394" s="126"/>
      <c r="X394" s="126"/>
      <c r="Y394" s="126"/>
      <c r="Z394" s="126"/>
    </row>
    <row r="395" spans="1:26" ht="15.75" hidden="1" customHeight="1">
      <c r="A395" s="683"/>
      <c r="B395" s="126"/>
      <c r="C395" s="737"/>
      <c r="D395" s="126"/>
      <c r="E395" s="126"/>
      <c r="F395" s="126"/>
      <c r="G395" s="126"/>
      <c r="H395" s="126"/>
      <c r="I395" s="683"/>
      <c r="J395" s="685"/>
      <c r="K395" s="685"/>
      <c r="L395" s="683"/>
      <c r="M395" s="683"/>
      <c r="N395" s="685"/>
      <c r="O395" s="685"/>
      <c r="P395" s="683"/>
      <c r="Q395" s="683"/>
      <c r="R395" s="126"/>
      <c r="S395" s="126"/>
      <c r="T395" s="126"/>
      <c r="U395" s="126"/>
      <c r="V395" s="126"/>
      <c r="W395" s="126"/>
      <c r="X395" s="126"/>
      <c r="Y395" s="126"/>
      <c r="Z395" s="126"/>
    </row>
    <row r="396" spans="1:26" ht="15.75" hidden="1" customHeight="1">
      <c r="A396" s="683"/>
      <c r="B396" s="126"/>
      <c r="C396" s="737"/>
      <c r="D396" s="126"/>
      <c r="E396" s="126"/>
      <c r="F396" s="126"/>
      <c r="G396" s="126"/>
      <c r="H396" s="126"/>
      <c r="I396" s="683"/>
      <c r="J396" s="685"/>
      <c r="K396" s="685"/>
      <c r="L396" s="683"/>
      <c r="M396" s="683"/>
      <c r="N396" s="685"/>
      <c r="O396" s="685"/>
      <c r="P396" s="683"/>
      <c r="Q396" s="683"/>
      <c r="R396" s="126"/>
      <c r="S396" s="126"/>
      <c r="T396" s="126"/>
      <c r="U396" s="126"/>
      <c r="V396" s="126"/>
      <c r="W396" s="126"/>
      <c r="X396" s="126"/>
      <c r="Y396" s="126"/>
      <c r="Z396" s="126"/>
    </row>
    <row r="397" spans="1:26" ht="15.75" hidden="1" customHeight="1">
      <c r="A397" s="683"/>
      <c r="B397" s="126"/>
      <c r="C397" s="737"/>
      <c r="D397" s="126"/>
      <c r="E397" s="126"/>
      <c r="F397" s="126"/>
      <c r="G397" s="126"/>
      <c r="H397" s="126"/>
      <c r="I397" s="683"/>
      <c r="J397" s="685"/>
      <c r="K397" s="685"/>
      <c r="L397" s="683"/>
      <c r="M397" s="683"/>
      <c r="N397" s="685"/>
      <c r="O397" s="685"/>
      <c r="P397" s="683"/>
      <c r="Q397" s="683"/>
      <c r="R397" s="126"/>
      <c r="S397" s="126"/>
      <c r="T397" s="126"/>
      <c r="U397" s="126"/>
      <c r="V397" s="126"/>
      <c r="W397" s="126"/>
      <c r="X397" s="126"/>
      <c r="Y397" s="126"/>
      <c r="Z397" s="126"/>
    </row>
    <row r="398" spans="1:26" ht="15.75" hidden="1" customHeight="1">
      <c r="A398" s="683"/>
      <c r="B398" s="126"/>
      <c r="C398" s="737"/>
      <c r="D398" s="126"/>
      <c r="E398" s="126"/>
      <c r="F398" s="126"/>
      <c r="G398" s="126"/>
      <c r="H398" s="126"/>
      <c r="I398" s="683"/>
      <c r="J398" s="685"/>
      <c r="K398" s="685"/>
      <c r="L398" s="683"/>
      <c r="M398" s="683"/>
      <c r="N398" s="685"/>
      <c r="O398" s="685"/>
      <c r="P398" s="683"/>
      <c r="Q398" s="683"/>
      <c r="R398" s="126"/>
      <c r="S398" s="126"/>
      <c r="T398" s="126"/>
      <c r="U398" s="126"/>
      <c r="V398" s="126"/>
      <c r="W398" s="126"/>
      <c r="X398" s="126"/>
      <c r="Y398" s="126"/>
      <c r="Z398" s="126"/>
    </row>
    <row r="399" spans="1:26" ht="15.75" hidden="1" customHeight="1">
      <c r="A399" s="683"/>
      <c r="B399" s="126"/>
      <c r="C399" s="737"/>
      <c r="D399" s="126"/>
      <c r="E399" s="126"/>
      <c r="F399" s="126"/>
      <c r="G399" s="126"/>
      <c r="H399" s="126"/>
      <c r="I399" s="683"/>
      <c r="J399" s="685"/>
      <c r="K399" s="685"/>
      <c r="L399" s="683"/>
      <c r="M399" s="683"/>
      <c r="N399" s="685"/>
      <c r="O399" s="685"/>
      <c r="P399" s="683"/>
      <c r="Q399" s="683"/>
      <c r="R399" s="126"/>
      <c r="S399" s="126"/>
      <c r="T399" s="126"/>
      <c r="U399" s="126"/>
      <c r="V399" s="126"/>
      <c r="W399" s="126"/>
      <c r="X399" s="126"/>
      <c r="Y399" s="126"/>
      <c r="Z399" s="126"/>
    </row>
    <row r="400" spans="1:26" ht="15.75" hidden="1" customHeight="1">
      <c r="A400" s="683"/>
      <c r="B400" s="126"/>
      <c r="C400" s="737"/>
      <c r="D400" s="126"/>
      <c r="E400" s="126"/>
      <c r="F400" s="126"/>
      <c r="G400" s="126"/>
      <c r="H400" s="126"/>
      <c r="I400" s="683"/>
      <c r="J400" s="685"/>
      <c r="K400" s="685"/>
      <c r="L400" s="683"/>
      <c r="M400" s="683"/>
      <c r="N400" s="685"/>
      <c r="O400" s="685"/>
      <c r="P400" s="683"/>
      <c r="Q400" s="683"/>
      <c r="R400" s="126"/>
      <c r="S400" s="126"/>
      <c r="T400" s="126"/>
      <c r="U400" s="126"/>
      <c r="V400" s="126"/>
      <c r="W400" s="126"/>
      <c r="X400" s="126"/>
      <c r="Y400" s="126"/>
      <c r="Z400" s="126"/>
    </row>
    <row r="401" spans="1:26" ht="15.75" hidden="1" customHeight="1">
      <c r="A401" s="683"/>
      <c r="B401" s="126"/>
      <c r="C401" s="737"/>
      <c r="D401" s="126"/>
      <c r="E401" s="126"/>
      <c r="F401" s="126"/>
      <c r="G401" s="126"/>
      <c r="H401" s="126"/>
      <c r="I401" s="683"/>
      <c r="J401" s="685"/>
      <c r="K401" s="685"/>
      <c r="L401" s="683"/>
      <c r="M401" s="683"/>
      <c r="N401" s="685"/>
      <c r="O401" s="685"/>
      <c r="P401" s="683"/>
      <c r="Q401" s="683"/>
      <c r="R401" s="126"/>
      <c r="S401" s="126"/>
      <c r="T401" s="126"/>
      <c r="U401" s="126"/>
      <c r="V401" s="126"/>
      <c r="W401" s="126"/>
      <c r="X401" s="126"/>
      <c r="Y401" s="126"/>
      <c r="Z401" s="126"/>
    </row>
    <row r="402" spans="1:26" ht="15.75" hidden="1" customHeight="1">
      <c r="A402" s="683"/>
      <c r="B402" s="126"/>
      <c r="C402" s="737"/>
      <c r="D402" s="126"/>
      <c r="E402" s="126"/>
      <c r="F402" s="126"/>
      <c r="G402" s="126"/>
      <c r="H402" s="126"/>
      <c r="I402" s="683"/>
      <c r="J402" s="685"/>
      <c r="K402" s="685"/>
      <c r="L402" s="683"/>
      <c r="M402" s="683"/>
      <c r="N402" s="685"/>
      <c r="O402" s="685"/>
      <c r="P402" s="683"/>
      <c r="Q402" s="683"/>
      <c r="R402" s="126"/>
      <c r="S402" s="126"/>
      <c r="T402" s="126"/>
      <c r="U402" s="126"/>
      <c r="V402" s="126"/>
      <c r="W402" s="126"/>
      <c r="X402" s="126"/>
      <c r="Y402" s="126"/>
      <c r="Z402" s="126"/>
    </row>
    <row r="403" spans="1:26" ht="15.75" hidden="1" customHeight="1">
      <c r="A403" s="683"/>
      <c r="B403" s="126"/>
      <c r="C403" s="737"/>
      <c r="D403" s="126"/>
      <c r="E403" s="126"/>
      <c r="F403" s="126"/>
      <c r="G403" s="126"/>
      <c r="H403" s="126"/>
      <c r="I403" s="683"/>
      <c r="J403" s="685"/>
      <c r="K403" s="685"/>
      <c r="L403" s="683"/>
      <c r="M403" s="683"/>
      <c r="N403" s="685"/>
      <c r="O403" s="685"/>
      <c r="P403" s="683"/>
      <c r="Q403" s="683"/>
      <c r="R403" s="126"/>
      <c r="S403" s="126"/>
      <c r="T403" s="126"/>
      <c r="U403" s="126"/>
      <c r="V403" s="126"/>
      <c r="W403" s="126"/>
      <c r="X403" s="126"/>
      <c r="Y403" s="126"/>
      <c r="Z403" s="126"/>
    </row>
    <row r="404" spans="1:26" ht="15.75" hidden="1" customHeight="1">
      <c r="A404" s="683"/>
      <c r="B404" s="126"/>
      <c r="C404" s="737"/>
      <c r="D404" s="126"/>
      <c r="E404" s="126"/>
      <c r="F404" s="126"/>
      <c r="G404" s="126"/>
      <c r="H404" s="126"/>
      <c r="I404" s="683"/>
      <c r="J404" s="685"/>
      <c r="K404" s="685"/>
      <c r="L404" s="683"/>
      <c r="M404" s="683"/>
      <c r="N404" s="685"/>
      <c r="O404" s="685"/>
      <c r="P404" s="683"/>
      <c r="Q404" s="683"/>
      <c r="R404" s="126"/>
      <c r="S404" s="126"/>
      <c r="T404" s="126"/>
      <c r="U404" s="126"/>
      <c r="V404" s="126"/>
      <c r="W404" s="126"/>
      <c r="X404" s="126"/>
      <c r="Y404" s="126"/>
      <c r="Z404" s="126"/>
    </row>
    <row r="405" spans="1:26" ht="15.75" hidden="1" customHeight="1">
      <c r="A405" s="683"/>
      <c r="B405" s="126"/>
      <c r="C405" s="737"/>
      <c r="D405" s="126"/>
      <c r="E405" s="126"/>
      <c r="F405" s="126"/>
      <c r="G405" s="126"/>
      <c r="H405" s="126"/>
      <c r="I405" s="683"/>
      <c r="J405" s="685"/>
      <c r="K405" s="685"/>
      <c r="L405" s="683"/>
      <c r="M405" s="683"/>
      <c r="N405" s="685"/>
      <c r="O405" s="685"/>
      <c r="P405" s="683"/>
      <c r="Q405" s="683"/>
      <c r="R405" s="126"/>
      <c r="S405" s="126"/>
      <c r="T405" s="126"/>
      <c r="U405" s="126"/>
      <c r="V405" s="126"/>
      <c r="W405" s="126"/>
      <c r="X405" s="126"/>
      <c r="Y405" s="126"/>
      <c r="Z405" s="126"/>
    </row>
    <row r="406" spans="1:26" ht="15.75" hidden="1" customHeight="1">
      <c r="A406" s="683"/>
      <c r="B406" s="126"/>
      <c r="C406" s="737"/>
      <c r="D406" s="126"/>
      <c r="E406" s="126"/>
      <c r="F406" s="126"/>
      <c r="G406" s="126"/>
      <c r="H406" s="126"/>
      <c r="I406" s="683"/>
      <c r="J406" s="685"/>
      <c r="K406" s="685"/>
      <c r="L406" s="683"/>
      <c r="M406" s="683"/>
      <c r="N406" s="685"/>
      <c r="O406" s="685"/>
      <c r="P406" s="683"/>
      <c r="Q406" s="683"/>
      <c r="R406" s="126"/>
      <c r="S406" s="126"/>
      <c r="T406" s="126"/>
      <c r="U406" s="126"/>
      <c r="V406" s="126"/>
      <c r="W406" s="126"/>
      <c r="X406" s="126"/>
      <c r="Y406" s="126"/>
      <c r="Z406" s="126"/>
    </row>
    <row r="407" spans="1:26" ht="15.75" hidden="1" customHeight="1">
      <c r="A407" s="683"/>
      <c r="B407" s="126"/>
      <c r="C407" s="737"/>
      <c r="D407" s="126"/>
      <c r="E407" s="126"/>
      <c r="F407" s="126"/>
      <c r="G407" s="126"/>
      <c r="H407" s="126"/>
      <c r="I407" s="683"/>
      <c r="J407" s="685"/>
      <c r="K407" s="685"/>
      <c r="L407" s="683"/>
      <c r="M407" s="683"/>
      <c r="N407" s="685"/>
      <c r="O407" s="685"/>
      <c r="P407" s="683"/>
      <c r="Q407" s="683"/>
      <c r="R407" s="126"/>
      <c r="S407" s="126"/>
      <c r="T407" s="126"/>
      <c r="U407" s="126"/>
      <c r="V407" s="126"/>
      <c r="W407" s="126"/>
      <c r="X407" s="126"/>
      <c r="Y407" s="126"/>
      <c r="Z407" s="126"/>
    </row>
    <row r="408" spans="1:26" ht="15.75" hidden="1" customHeight="1">
      <c r="A408" s="683"/>
      <c r="B408" s="126"/>
      <c r="C408" s="737"/>
      <c r="D408" s="126"/>
      <c r="E408" s="126"/>
      <c r="F408" s="126"/>
      <c r="G408" s="126"/>
      <c r="H408" s="126"/>
      <c r="I408" s="683"/>
      <c r="J408" s="685"/>
      <c r="K408" s="685"/>
      <c r="L408" s="683"/>
      <c r="M408" s="683"/>
      <c r="N408" s="685"/>
      <c r="O408" s="685"/>
      <c r="P408" s="683"/>
      <c r="Q408" s="683"/>
      <c r="R408" s="126"/>
      <c r="S408" s="126"/>
      <c r="T408" s="126"/>
      <c r="U408" s="126"/>
      <c r="V408" s="126"/>
      <c r="W408" s="126"/>
      <c r="X408" s="126"/>
      <c r="Y408" s="126"/>
      <c r="Z408" s="126"/>
    </row>
    <row r="409" spans="1:26" ht="15.75" hidden="1" customHeight="1">
      <c r="A409" s="683"/>
      <c r="B409" s="126"/>
      <c r="C409" s="737"/>
      <c r="D409" s="126"/>
      <c r="E409" s="126"/>
      <c r="F409" s="126"/>
      <c r="G409" s="126"/>
      <c r="H409" s="126"/>
      <c r="I409" s="683"/>
      <c r="J409" s="685"/>
      <c r="K409" s="685"/>
      <c r="L409" s="683"/>
      <c r="M409" s="683"/>
      <c r="N409" s="685"/>
      <c r="O409" s="685"/>
      <c r="P409" s="683"/>
      <c r="Q409" s="683"/>
      <c r="R409" s="126"/>
      <c r="S409" s="126"/>
      <c r="T409" s="126"/>
      <c r="U409" s="126"/>
      <c r="V409" s="126"/>
      <c r="W409" s="126"/>
      <c r="X409" s="126"/>
      <c r="Y409" s="126"/>
      <c r="Z409" s="126"/>
    </row>
    <row r="410" spans="1:26" ht="15.75" hidden="1" customHeight="1">
      <c r="A410" s="683"/>
      <c r="B410" s="126"/>
      <c r="C410" s="737"/>
      <c r="D410" s="126"/>
      <c r="E410" s="126"/>
      <c r="F410" s="126"/>
      <c r="G410" s="126"/>
      <c r="H410" s="126"/>
      <c r="I410" s="683"/>
      <c r="J410" s="685"/>
      <c r="K410" s="685"/>
      <c r="L410" s="683"/>
      <c r="M410" s="683"/>
      <c r="N410" s="685"/>
      <c r="O410" s="685"/>
      <c r="P410" s="683"/>
      <c r="Q410" s="683"/>
      <c r="R410" s="126"/>
      <c r="S410" s="126"/>
      <c r="T410" s="126"/>
      <c r="U410" s="126"/>
      <c r="V410" s="126"/>
      <c r="W410" s="126"/>
      <c r="X410" s="126"/>
      <c r="Y410" s="126"/>
      <c r="Z410" s="126"/>
    </row>
    <row r="411" spans="1:26" ht="15.75" hidden="1" customHeight="1">
      <c r="A411" s="683"/>
      <c r="B411" s="126"/>
      <c r="C411" s="737"/>
      <c r="D411" s="126"/>
      <c r="E411" s="126"/>
      <c r="F411" s="126"/>
      <c r="G411" s="126"/>
      <c r="H411" s="126"/>
      <c r="I411" s="683"/>
      <c r="J411" s="685"/>
      <c r="K411" s="685"/>
      <c r="L411" s="683"/>
      <c r="M411" s="683"/>
      <c r="N411" s="685"/>
      <c r="O411" s="685"/>
      <c r="P411" s="683"/>
      <c r="Q411" s="683"/>
      <c r="R411" s="126"/>
      <c r="S411" s="126"/>
      <c r="T411" s="126"/>
      <c r="U411" s="126"/>
      <c r="V411" s="126"/>
      <c r="W411" s="126"/>
      <c r="X411" s="126"/>
      <c r="Y411" s="126"/>
      <c r="Z411" s="126"/>
    </row>
    <row r="412" spans="1:26" ht="15.75" hidden="1" customHeight="1">
      <c r="A412" s="683"/>
      <c r="B412" s="126"/>
      <c r="C412" s="737"/>
      <c r="D412" s="126"/>
      <c r="E412" s="126"/>
      <c r="F412" s="126"/>
      <c r="G412" s="126"/>
      <c r="H412" s="126"/>
      <c r="I412" s="683"/>
      <c r="J412" s="685"/>
      <c r="K412" s="685"/>
      <c r="L412" s="683"/>
      <c r="M412" s="683"/>
      <c r="N412" s="685"/>
      <c r="O412" s="685"/>
      <c r="P412" s="683"/>
      <c r="Q412" s="683"/>
      <c r="R412" s="126"/>
      <c r="S412" s="126"/>
      <c r="T412" s="126"/>
      <c r="U412" s="126"/>
      <c r="V412" s="126"/>
      <c r="W412" s="126"/>
      <c r="X412" s="126"/>
      <c r="Y412" s="126"/>
      <c r="Z412" s="126"/>
    </row>
    <row r="413" spans="1:26" ht="15.75" hidden="1" customHeight="1">
      <c r="A413" s="683"/>
      <c r="B413" s="126"/>
      <c r="C413" s="737"/>
      <c r="D413" s="126"/>
      <c r="E413" s="126"/>
      <c r="F413" s="126"/>
      <c r="G413" s="126"/>
      <c r="H413" s="126"/>
      <c r="I413" s="683"/>
      <c r="J413" s="685"/>
      <c r="K413" s="685"/>
      <c r="L413" s="683"/>
      <c r="M413" s="683"/>
      <c r="N413" s="685"/>
      <c r="O413" s="685"/>
      <c r="P413" s="683"/>
      <c r="Q413" s="683"/>
      <c r="R413" s="126"/>
      <c r="S413" s="126"/>
      <c r="T413" s="126"/>
      <c r="U413" s="126"/>
      <c r="V413" s="126"/>
      <c r="W413" s="126"/>
      <c r="X413" s="126"/>
      <c r="Y413" s="126"/>
      <c r="Z413" s="126"/>
    </row>
    <row r="414" spans="1:26" ht="15.75" hidden="1" customHeight="1">
      <c r="A414" s="683"/>
      <c r="B414" s="126"/>
      <c r="C414" s="737"/>
      <c r="D414" s="126"/>
      <c r="E414" s="126"/>
      <c r="F414" s="126"/>
      <c r="G414" s="126"/>
      <c r="H414" s="126"/>
      <c r="I414" s="683"/>
      <c r="J414" s="685"/>
      <c r="K414" s="685"/>
      <c r="L414" s="683"/>
      <c r="M414" s="683"/>
      <c r="N414" s="685"/>
      <c r="O414" s="685"/>
      <c r="P414" s="683"/>
      <c r="Q414" s="683"/>
      <c r="R414" s="126"/>
      <c r="S414" s="126"/>
      <c r="T414" s="126"/>
      <c r="U414" s="126"/>
      <c r="V414" s="126"/>
      <c r="W414" s="126"/>
      <c r="X414" s="126"/>
      <c r="Y414" s="126"/>
      <c r="Z414" s="126"/>
    </row>
    <row r="415" spans="1:26" ht="15.75" hidden="1" customHeight="1">
      <c r="A415" s="683"/>
      <c r="B415" s="126"/>
      <c r="C415" s="737"/>
      <c r="D415" s="126"/>
      <c r="E415" s="126"/>
      <c r="F415" s="126"/>
      <c r="G415" s="126"/>
      <c r="H415" s="126"/>
      <c r="I415" s="683"/>
      <c r="J415" s="685"/>
      <c r="K415" s="685"/>
      <c r="L415" s="683"/>
      <c r="M415" s="683"/>
      <c r="N415" s="685"/>
      <c r="O415" s="685"/>
      <c r="P415" s="683"/>
      <c r="Q415" s="683"/>
      <c r="R415" s="126"/>
      <c r="S415" s="126"/>
      <c r="T415" s="126"/>
      <c r="U415" s="126"/>
      <c r="V415" s="126"/>
      <c r="W415" s="126"/>
      <c r="X415" s="126"/>
      <c r="Y415" s="126"/>
      <c r="Z415" s="126"/>
    </row>
    <row r="416" spans="1:26" ht="15.75" hidden="1" customHeight="1">
      <c r="A416" s="683"/>
      <c r="B416" s="126"/>
      <c r="C416" s="737"/>
      <c r="D416" s="126"/>
      <c r="E416" s="126"/>
      <c r="F416" s="126"/>
      <c r="G416" s="126"/>
      <c r="H416" s="126"/>
      <c r="I416" s="683"/>
      <c r="J416" s="685"/>
      <c r="K416" s="685"/>
      <c r="L416" s="683"/>
      <c r="M416" s="683"/>
      <c r="N416" s="685"/>
      <c r="O416" s="685"/>
      <c r="P416" s="683"/>
      <c r="Q416" s="683"/>
      <c r="R416" s="126"/>
      <c r="S416" s="126"/>
      <c r="T416" s="126"/>
      <c r="U416" s="126"/>
      <c r="V416" s="126"/>
      <c r="W416" s="126"/>
      <c r="X416" s="126"/>
      <c r="Y416" s="126"/>
      <c r="Z416" s="126"/>
    </row>
    <row r="417" spans="1:26" ht="15.75" hidden="1" customHeight="1">
      <c r="A417" s="683"/>
      <c r="B417" s="126"/>
      <c r="C417" s="737"/>
      <c r="D417" s="126"/>
      <c r="E417" s="126"/>
      <c r="F417" s="126"/>
      <c r="G417" s="126"/>
      <c r="H417" s="126"/>
      <c r="I417" s="683"/>
      <c r="J417" s="685"/>
      <c r="K417" s="685"/>
      <c r="L417" s="683"/>
      <c r="M417" s="683"/>
      <c r="N417" s="685"/>
      <c r="O417" s="685"/>
      <c r="P417" s="683"/>
      <c r="Q417" s="683"/>
      <c r="R417" s="126"/>
      <c r="S417" s="126"/>
      <c r="T417" s="126"/>
      <c r="U417" s="126"/>
      <c r="V417" s="126"/>
      <c r="W417" s="126"/>
      <c r="X417" s="126"/>
      <c r="Y417" s="126"/>
      <c r="Z417" s="126"/>
    </row>
    <row r="418" spans="1:26" ht="15.75" hidden="1" customHeight="1">
      <c r="A418" s="683"/>
      <c r="B418" s="126"/>
      <c r="C418" s="737"/>
      <c r="D418" s="126"/>
      <c r="E418" s="126"/>
      <c r="F418" s="126"/>
      <c r="G418" s="126"/>
      <c r="H418" s="126"/>
      <c r="I418" s="683"/>
      <c r="J418" s="685"/>
      <c r="K418" s="685"/>
      <c r="L418" s="683"/>
      <c r="M418" s="683"/>
      <c r="N418" s="685"/>
      <c r="O418" s="685"/>
      <c r="P418" s="683"/>
      <c r="Q418" s="683"/>
      <c r="R418" s="126"/>
      <c r="S418" s="126"/>
      <c r="T418" s="126"/>
      <c r="U418" s="126"/>
      <c r="V418" s="126"/>
      <c r="W418" s="126"/>
      <c r="X418" s="126"/>
      <c r="Y418" s="126"/>
      <c r="Z418" s="126"/>
    </row>
    <row r="419" spans="1:26" ht="15.75" hidden="1" customHeight="1">
      <c r="A419" s="683"/>
      <c r="B419" s="126"/>
      <c r="C419" s="737"/>
      <c r="D419" s="126"/>
      <c r="E419" s="126"/>
      <c r="F419" s="126"/>
      <c r="G419" s="126"/>
      <c r="H419" s="126"/>
      <c r="I419" s="683"/>
      <c r="J419" s="685"/>
      <c r="K419" s="685"/>
      <c r="L419" s="683"/>
      <c r="M419" s="683"/>
      <c r="N419" s="685"/>
      <c r="O419" s="685"/>
      <c r="P419" s="683"/>
      <c r="Q419" s="683"/>
      <c r="R419" s="126"/>
      <c r="S419" s="126"/>
      <c r="T419" s="126"/>
      <c r="U419" s="126"/>
      <c r="V419" s="126"/>
      <c r="W419" s="126"/>
      <c r="X419" s="126"/>
      <c r="Y419" s="126"/>
      <c r="Z419" s="126"/>
    </row>
    <row r="420" spans="1:26" ht="15.75" hidden="1" customHeight="1">
      <c r="A420" s="683"/>
      <c r="B420" s="126"/>
      <c r="C420" s="737"/>
      <c r="D420" s="126"/>
      <c r="E420" s="126"/>
      <c r="F420" s="126"/>
      <c r="G420" s="126"/>
      <c r="H420" s="126"/>
      <c r="I420" s="683"/>
      <c r="J420" s="685"/>
      <c r="K420" s="685"/>
      <c r="L420" s="683"/>
      <c r="M420" s="683"/>
      <c r="N420" s="685"/>
      <c r="O420" s="685"/>
      <c r="P420" s="683"/>
      <c r="Q420" s="683"/>
      <c r="R420" s="126"/>
      <c r="S420" s="126"/>
      <c r="T420" s="126"/>
      <c r="U420" s="126"/>
      <c r="V420" s="126"/>
      <c r="W420" s="126"/>
      <c r="X420" s="126"/>
      <c r="Y420" s="126"/>
      <c r="Z420" s="126"/>
    </row>
    <row r="421" spans="1:26" ht="15.75" hidden="1" customHeight="1">
      <c r="A421" s="683"/>
      <c r="B421" s="126"/>
      <c r="C421" s="737"/>
      <c r="D421" s="126"/>
      <c r="E421" s="126"/>
      <c r="F421" s="126"/>
      <c r="G421" s="126"/>
      <c r="H421" s="126"/>
      <c r="I421" s="683"/>
      <c r="J421" s="685"/>
      <c r="K421" s="685"/>
      <c r="L421" s="683"/>
      <c r="M421" s="683"/>
      <c r="N421" s="685"/>
      <c r="O421" s="685"/>
      <c r="P421" s="683"/>
      <c r="Q421" s="683"/>
      <c r="R421" s="126"/>
      <c r="S421" s="126"/>
      <c r="T421" s="126"/>
      <c r="U421" s="126"/>
      <c r="V421" s="126"/>
      <c r="W421" s="126"/>
      <c r="X421" s="126"/>
      <c r="Y421" s="126"/>
      <c r="Z421" s="126"/>
    </row>
    <row r="422" spans="1:26" ht="15.75" hidden="1" customHeight="1">
      <c r="A422" s="683"/>
      <c r="B422" s="126"/>
      <c r="C422" s="737"/>
      <c r="D422" s="126"/>
      <c r="E422" s="126"/>
      <c r="F422" s="126"/>
      <c r="G422" s="126"/>
      <c r="H422" s="126"/>
      <c r="I422" s="683"/>
      <c r="J422" s="685"/>
      <c r="K422" s="685"/>
      <c r="L422" s="683"/>
      <c r="M422" s="683"/>
      <c r="N422" s="685"/>
      <c r="O422" s="685"/>
      <c r="P422" s="683"/>
      <c r="Q422" s="683"/>
      <c r="R422" s="126"/>
      <c r="S422" s="126"/>
      <c r="T422" s="126"/>
      <c r="U422" s="126"/>
      <c r="V422" s="126"/>
      <c r="W422" s="126"/>
      <c r="X422" s="126"/>
      <c r="Y422" s="126"/>
      <c r="Z422" s="126"/>
    </row>
    <row r="423" spans="1:26" ht="15.75" hidden="1" customHeight="1">
      <c r="A423" s="683"/>
      <c r="B423" s="126"/>
      <c r="C423" s="737"/>
      <c r="D423" s="126"/>
      <c r="E423" s="126"/>
      <c r="F423" s="126"/>
      <c r="G423" s="126"/>
      <c r="H423" s="126"/>
      <c r="I423" s="683"/>
      <c r="J423" s="685"/>
      <c r="K423" s="685"/>
      <c r="L423" s="683"/>
      <c r="M423" s="683"/>
      <c r="N423" s="685"/>
      <c r="O423" s="685"/>
      <c r="P423" s="683"/>
      <c r="Q423" s="683"/>
      <c r="R423" s="126"/>
      <c r="S423" s="126"/>
      <c r="T423" s="126"/>
      <c r="U423" s="126"/>
      <c r="V423" s="126"/>
      <c r="W423" s="126"/>
      <c r="X423" s="126"/>
      <c r="Y423" s="126"/>
      <c r="Z423" s="126"/>
    </row>
    <row r="424" spans="1:26" ht="15.75" hidden="1" customHeight="1">
      <c r="A424" s="683"/>
      <c r="B424" s="126"/>
      <c r="C424" s="737"/>
      <c r="D424" s="126"/>
      <c r="E424" s="126"/>
      <c r="F424" s="126"/>
      <c r="G424" s="126"/>
      <c r="H424" s="126"/>
      <c r="I424" s="683"/>
      <c r="J424" s="685"/>
      <c r="K424" s="685"/>
      <c r="L424" s="683"/>
      <c r="M424" s="683"/>
      <c r="N424" s="685"/>
      <c r="O424" s="685"/>
      <c r="P424" s="683"/>
      <c r="Q424" s="683"/>
      <c r="R424" s="126"/>
      <c r="S424" s="126"/>
      <c r="T424" s="126"/>
      <c r="U424" s="126"/>
      <c r="V424" s="126"/>
      <c r="W424" s="126"/>
      <c r="X424" s="126"/>
      <c r="Y424" s="126"/>
      <c r="Z424" s="126"/>
    </row>
    <row r="425" spans="1:26" ht="15.75" hidden="1" customHeight="1">
      <c r="A425" s="683"/>
      <c r="B425" s="126"/>
      <c r="C425" s="737"/>
      <c r="D425" s="126"/>
      <c r="E425" s="126"/>
      <c r="F425" s="126"/>
      <c r="G425" s="126"/>
      <c r="H425" s="126"/>
      <c r="I425" s="683"/>
      <c r="J425" s="685"/>
      <c r="K425" s="685"/>
      <c r="L425" s="683"/>
      <c r="M425" s="683"/>
      <c r="N425" s="685"/>
      <c r="O425" s="685"/>
      <c r="P425" s="683"/>
      <c r="Q425" s="683"/>
      <c r="R425" s="126"/>
      <c r="S425" s="126"/>
      <c r="T425" s="126"/>
      <c r="U425" s="126"/>
      <c r="V425" s="126"/>
      <c r="W425" s="126"/>
      <c r="X425" s="126"/>
      <c r="Y425" s="126"/>
      <c r="Z425" s="126"/>
    </row>
    <row r="426" spans="1:26" ht="15.75" hidden="1" customHeight="1">
      <c r="A426" s="683"/>
      <c r="B426" s="126"/>
      <c r="C426" s="737"/>
      <c r="D426" s="126"/>
      <c r="E426" s="126"/>
      <c r="F426" s="126"/>
      <c r="G426" s="126"/>
      <c r="H426" s="126"/>
      <c r="I426" s="683"/>
      <c r="J426" s="685"/>
      <c r="K426" s="685"/>
      <c r="L426" s="683"/>
      <c r="M426" s="683"/>
      <c r="N426" s="685"/>
      <c r="O426" s="685"/>
      <c r="P426" s="683"/>
      <c r="Q426" s="683"/>
      <c r="R426" s="126"/>
      <c r="S426" s="126"/>
      <c r="T426" s="126"/>
      <c r="U426" s="126"/>
      <c r="V426" s="126"/>
      <c r="W426" s="126"/>
      <c r="X426" s="126"/>
      <c r="Y426" s="126"/>
      <c r="Z426" s="126"/>
    </row>
    <row r="427" spans="1:26" ht="15.75" hidden="1" customHeight="1">
      <c r="A427" s="683"/>
      <c r="B427" s="126"/>
      <c r="C427" s="737"/>
      <c r="D427" s="126"/>
      <c r="E427" s="126"/>
      <c r="F427" s="126"/>
      <c r="G427" s="126"/>
      <c r="H427" s="126"/>
      <c r="I427" s="683"/>
      <c r="J427" s="685"/>
      <c r="K427" s="685"/>
      <c r="L427" s="683"/>
      <c r="M427" s="683"/>
      <c r="N427" s="685"/>
      <c r="O427" s="685"/>
      <c r="P427" s="683"/>
      <c r="Q427" s="683"/>
      <c r="R427" s="126"/>
      <c r="S427" s="126"/>
      <c r="T427" s="126"/>
      <c r="U427" s="126"/>
      <c r="V427" s="126"/>
      <c r="W427" s="126"/>
      <c r="X427" s="126"/>
      <c r="Y427" s="126"/>
      <c r="Z427" s="126"/>
    </row>
    <row r="428" spans="1:26" ht="15.75" hidden="1" customHeight="1">
      <c r="A428" s="683"/>
      <c r="B428" s="126"/>
      <c r="C428" s="737"/>
      <c r="D428" s="126"/>
      <c r="E428" s="126"/>
      <c r="F428" s="126"/>
      <c r="G428" s="126"/>
      <c r="H428" s="126"/>
      <c r="I428" s="683"/>
      <c r="J428" s="685"/>
      <c r="K428" s="685"/>
      <c r="L428" s="683"/>
      <c r="M428" s="683"/>
      <c r="N428" s="685"/>
      <c r="O428" s="685"/>
      <c r="P428" s="683"/>
      <c r="Q428" s="683"/>
      <c r="R428" s="126"/>
      <c r="S428" s="126"/>
      <c r="T428" s="126"/>
      <c r="U428" s="126"/>
      <c r="V428" s="126"/>
      <c r="W428" s="126"/>
      <c r="X428" s="126"/>
      <c r="Y428" s="126"/>
      <c r="Z428" s="126"/>
    </row>
    <row r="429" spans="1:26" ht="15.75" hidden="1" customHeight="1">
      <c r="A429" s="683"/>
      <c r="B429" s="126"/>
      <c r="C429" s="737"/>
      <c r="D429" s="126"/>
      <c r="E429" s="126"/>
      <c r="F429" s="126"/>
      <c r="G429" s="126"/>
      <c r="H429" s="126"/>
      <c r="I429" s="683"/>
      <c r="J429" s="685"/>
      <c r="K429" s="685"/>
      <c r="L429" s="683"/>
      <c r="M429" s="683"/>
      <c r="N429" s="685"/>
      <c r="O429" s="685"/>
      <c r="P429" s="683"/>
      <c r="Q429" s="683"/>
      <c r="R429" s="126"/>
      <c r="S429" s="126"/>
      <c r="T429" s="126"/>
      <c r="U429" s="126"/>
      <c r="V429" s="126"/>
      <c r="W429" s="126"/>
      <c r="X429" s="126"/>
      <c r="Y429" s="126"/>
      <c r="Z429" s="126"/>
    </row>
    <row r="430" spans="1:26" ht="15.75" hidden="1" customHeight="1">
      <c r="A430" s="683"/>
      <c r="B430" s="126"/>
      <c r="C430" s="737"/>
      <c r="D430" s="126"/>
      <c r="E430" s="126"/>
      <c r="F430" s="126"/>
      <c r="G430" s="126"/>
      <c r="H430" s="126"/>
      <c r="I430" s="683"/>
      <c r="J430" s="685"/>
      <c r="K430" s="685"/>
      <c r="L430" s="683"/>
      <c r="M430" s="683"/>
      <c r="N430" s="685"/>
      <c r="O430" s="685"/>
      <c r="P430" s="683"/>
      <c r="Q430" s="683"/>
      <c r="R430" s="126"/>
      <c r="S430" s="126"/>
      <c r="T430" s="126"/>
      <c r="U430" s="126"/>
      <c r="V430" s="126"/>
      <c r="W430" s="126"/>
      <c r="X430" s="126"/>
      <c r="Y430" s="126"/>
      <c r="Z430" s="126"/>
    </row>
    <row r="431" spans="1:26" ht="15.75" hidden="1" customHeight="1">
      <c r="A431" s="683"/>
      <c r="B431" s="126"/>
      <c r="C431" s="737"/>
      <c r="D431" s="126"/>
      <c r="E431" s="126"/>
      <c r="F431" s="126"/>
      <c r="G431" s="126"/>
      <c r="H431" s="126"/>
      <c r="I431" s="683"/>
      <c r="J431" s="685"/>
      <c r="K431" s="685"/>
      <c r="L431" s="683"/>
      <c r="M431" s="683"/>
      <c r="N431" s="685"/>
      <c r="O431" s="685"/>
      <c r="P431" s="683"/>
      <c r="Q431" s="683"/>
      <c r="R431" s="126"/>
      <c r="S431" s="126"/>
      <c r="T431" s="126"/>
      <c r="U431" s="126"/>
      <c r="V431" s="126"/>
      <c r="W431" s="126"/>
      <c r="X431" s="126"/>
      <c r="Y431" s="126"/>
      <c r="Z431" s="126"/>
    </row>
    <row r="432" spans="1:26" ht="15.75" hidden="1" customHeight="1">
      <c r="A432" s="683"/>
      <c r="B432" s="126"/>
      <c r="C432" s="737"/>
      <c r="D432" s="126"/>
      <c r="E432" s="126"/>
      <c r="F432" s="126"/>
      <c r="G432" s="126"/>
      <c r="H432" s="126"/>
      <c r="I432" s="683"/>
      <c r="J432" s="685"/>
      <c r="K432" s="685"/>
      <c r="L432" s="683"/>
      <c r="M432" s="683"/>
      <c r="N432" s="685"/>
      <c r="O432" s="685"/>
      <c r="P432" s="683"/>
      <c r="Q432" s="683"/>
      <c r="R432" s="126"/>
      <c r="S432" s="126"/>
      <c r="T432" s="126"/>
      <c r="U432" s="126"/>
      <c r="V432" s="126"/>
      <c r="W432" s="126"/>
      <c r="X432" s="126"/>
      <c r="Y432" s="126"/>
      <c r="Z432" s="126"/>
    </row>
    <row r="433" spans="1:26" ht="15.75" hidden="1" customHeight="1">
      <c r="A433" s="683"/>
      <c r="B433" s="126"/>
      <c r="C433" s="737"/>
      <c r="D433" s="126"/>
      <c r="E433" s="126"/>
      <c r="F433" s="126"/>
      <c r="G433" s="126"/>
      <c r="H433" s="126"/>
      <c r="I433" s="683"/>
      <c r="J433" s="685"/>
      <c r="K433" s="685"/>
      <c r="L433" s="683"/>
      <c r="M433" s="683"/>
      <c r="N433" s="685"/>
      <c r="O433" s="685"/>
      <c r="P433" s="683"/>
      <c r="Q433" s="683"/>
      <c r="R433" s="126"/>
      <c r="S433" s="126"/>
      <c r="T433" s="126"/>
      <c r="U433" s="126"/>
      <c r="V433" s="126"/>
      <c r="W433" s="126"/>
      <c r="X433" s="126"/>
      <c r="Y433" s="126"/>
      <c r="Z433" s="126"/>
    </row>
    <row r="434" spans="1:26" ht="15.75" hidden="1" customHeight="1">
      <c r="A434" s="683"/>
      <c r="B434" s="126"/>
      <c r="C434" s="737"/>
      <c r="D434" s="126"/>
      <c r="E434" s="126"/>
      <c r="F434" s="126"/>
      <c r="G434" s="126"/>
      <c r="H434" s="126"/>
      <c r="I434" s="683"/>
      <c r="J434" s="685"/>
      <c r="K434" s="685"/>
      <c r="L434" s="683"/>
      <c r="M434" s="683"/>
      <c r="N434" s="685"/>
      <c r="O434" s="685"/>
      <c r="P434" s="683"/>
      <c r="Q434" s="683"/>
      <c r="R434" s="126"/>
      <c r="S434" s="126"/>
      <c r="T434" s="126"/>
      <c r="U434" s="126"/>
      <c r="V434" s="126"/>
      <c r="W434" s="126"/>
      <c r="X434" s="126"/>
      <c r="Y434" s="126"/>
      <c r="Z434" s="126"/>
    </row>
    <row r="435" spans="1:26" ht="15.75" hidden="1" customHeight="1">
      <c r="A435" s="683"/>
      <c r="B435" s="126"/>
      <c r="C435" s="737"/>
      <c r="D435" s="126"/>
      <c r="E435" s="126"/>
      <c r="F435" s="126"/>
      <c r="G435" s="126"/>
      <c r="H435" s="126"/>
      <c r="I435" s="683"/>
      <c r="J435" s="685"/>
      <c r="K435" s="685"/>
      <c r="L435" s="683"/>
      <c r="M435" s="683"/>
      <c r="N435" s="685"/>
      <c r="O435" s="685"/>
      <c r="P435" s="683"/>
      <c r="Q435" s="683"/>
      <c r="R435" s="126"/>
      <c r="S435" s="126"/>
      <c r="T435" s="126"/>
      <c r="U435" s="126"/>
      <c r="V435" s="126"/>
      <c r="W435" s="126"/>
      <c r="X435" s="126"/>
      <c r="Y435" s="126"/>
      <c r="Z435" s="126"/>
    </row>
    <row r="436" spans="1:26" ht="15.75" hidden="1" customHeight="1">
      <c r="A436" s="683"/>
      <c r="B436" s="126"/>
      <c r="C436" s="737"/>
      <c r="D436" s="126"/>
      <c r="E436" s="126"/>
      <c r="F436" s="126"/>
      <c r="G436" s="126"/>
      <c r="H436" s="126"/>
      <c r="I436" s="683"/>
      <c r="J436" s="685"/>
      <c r="K436" s="685"/>
      <c r="L436" s="683"/>
      <c r="M436" s="683"/>
      <c r="N436" s="685"/>
      <c r="O436" s="685"/>
      <c r="P436" s="683"/>
      <c r="Q436" s="683"/>
      <c r="R436" s="126"/>
      <c r="S436" s="126"/>
      <c r="T436" s="126"/>
      <c r="U436" s="126"/>
      <c r="V436" s="126"/>
      <c r="W436" s="126"/>
      <c r="X436" s="126"/>
      <c r="Y436" s="126"/>
      <c r="Z436" s="126"/>
    </row>
    <row r="437" spans="1:26" ht="15.75" hidden="1" customHeight="1">
      <c r="A437" s="683"/>
      <c r="B437" s="126"/>
      <c r="C437" s="737"/>
      <c r="D437" s="126"/>
      <c r="E437" s="126"/>
      <c r="F437" s="126"/>
      <c r="G437" s="126"/>
      <c r="H437" s="126"/>
      <c r="I437" s="683"/>
      <c r="J437" s="685"/>
      <c r="K437" s="685"/>
      <c r="L437" s="683"/>
      <c r="M437" s="683"/>
      <c r="N437" s="685"/>
      <c r="O437" s="685"/>
      <c r="P437" s="683"/>
      <c r="Q437" s="683"/>
      <c r="R437" s="126"/>
      <c r="S437" s="126"/>
      <c r="T437" s="126"/>
      <c r="U437" s="126"/>
      <c r="V437" s="126"/>
      <c r="W437" s="126"/>
      <c r="X437" s="126"/>
      <c r="Y437" s="126"/>
      <c r="Z437" s="126"/>
    </row>
    <row r="438" spans="1:26" ht="15.75" hidden="1" customHeight="1">
      <c r="A438" s="683"/>
      <c r="B438" s="126"/>
      <c r="C438" s="737"/>
      <c r="D438" s="126"/>
      <c r="E438" s="126"/>
      <c r="F438" s="126"/>
      <c r="G438" s="126"/>
      <c r="H438" s="126"/>
      <c r="I438" s="683"/>
      <c r="J438" s="685"/>
      <c r="K438" s="685"/>
      <c r="L438" s="683"/>
      <c r="M438" s="683"/>
      <c r="N438" s="685"/>
      <c r="O438" s="685"/>
      <c r="P438" s="683"/>
      <c r="Q438" s="683"/>
      <c r="R438" s="126"/>
      <c r="S438" s="126"/>
      <c r="T438" s="126"/>
      <c r="U438" s="126"/>
      <c r="V438" s="126"/>
      <c r="W438" s="126"/>
      <c r="X438" s="126"/>
      <c r="Y438" s="126"/>
      <c r="Z438" s="126"/>
    </row>
    <row r="439" spans="1:26" ht="15.75" hidden="1" customHeight="1">
      <c r="A439" s="683"/>
      <c r="B439" s="126"/>
      <c r="C439" s="737"/>
      <c r="D439" s="126"/>
      <c r="E439" s="126"/>
      <c r="F439" s="126"/>
      <c r="G439" s="126"/>
      <c r="H439" s="126"/>
      <c r="I439" s="683"/>
      <c r="J439" s="685"/>
      <c r="K439" s="685"/>
      <c r="L439" s="683"/>
      <c r="M439" s="683"/>
      <c r="N439" s="685"/>
      <c r="O439" s="685"/>
      <c r="P439" s="683"/>
      <c r="Q439" s="683"/>
      <c r="R439" s="126"/>
      <c r="S439" s="126"/>
      <c r="T439" s="126"/>
      <c r="U439" s="126"/>
      <c r="V439" s="126"/>
      <c r="W439" s="126"/>
      <c r="X439" s="126"/>
      <c r="Y439" s="126"/>
      <c r="Z439" s="126"/>
    </row>
    <row r="440" spans="1:26" ht="15.75" hidden="1" customHeight="1">
      <c r="A440" s="683"/>
      <c r="B440" s="126"/>
      <c r="C440" s="737"/>
      <c r="D440" s="126"/>
      <c r="E440" s="126"/>
      <c r="F440" s="126"/>
      <c r="G440" s="126"/>
      <c r="H440" s="126"/>
      <c r="I440" s="683"/>
      <c r="J440" s="685"/>
      <c r="K440" s="685"/>
      <c r="L440" s="683"/>
      <c r="M440" s="683"/>
      <c r="N440" s="685"/>
      <c r="O440" s="685"/>
      <c r="P440" s="683"/>
      <c r="Q440" s="683"/>
      <c r="R440" s="126"/>
      <c r="S440" s="126"/>
      <c r="T440" s="126"/>
      <c r="U440" s="126"/>
      <c r="V440" s="126"/>
      <c r="W440" s="126"/>
      <c r="X440" s="126"/>
      <c r="Y440" s="126"/>
      <c r="Z440" s="126"/>
    </row>
    <row r="441" spans="1:26" ht="15.75" hidden="1" customHeight="1">
      <c r="A441" s="683"/>
      <c r="B441" s="126"/>
      <c r="C441" s="737"/>
      <c r="D441" s="126"/>
      <c r="E441" s="126"/>
      <c r="F441" s="126"/>
      <c r="G441" s="126"/>
      <c r="H441" s="126"/>
      <c r="I441" s="683"/>
      <c r="J441" s="685"/>
      <c r="K441" s="685"/>
      <c r="L441" s="683"/>
      <c r="M441" s="683"/>
      <c r="N441" s="685"/>
      <c r="O441" s="685"/>
      <c r="P441" s="683"/>
      <c r="Q441" s="683"/>
      <c r="R441" s="126"/>
      <c r="S441" s="126"/>
      <c r="T441" s="126"/>
      <c r="U441" s="126"/>
      <c r="V441" s="126"/>
      <c r="W441" s="126"/>
      <c r="X441" s="126"/>
      <c r="Y441" s="126"/>
      <c r="Z441" s="126"/>
    </row>
    <row r="442" spans="1:26" ht="15.75" hidden="1" customHeight="1">
      <c r="A442" s="683"/>
      <c r="B442" s="126"/>
      <c r="C442" s="737"/>
      <c r="D442" s="126"/>
      <c r="E442" s="126"/>
      <c r="F442" s="126"/>
      <c r="G442" s="126"/>
      <c r="H442" s="126"/>
      <c r="I442" s="683"/>
      <c r="J442" s="685"/>
      <c r="K442" s="685"/>
      <c r="L442" s="683"/>
      <c r="M442" s="683"/>
      <c r="N442" s="685"/>
      <c r="O442" s="685"/>
      <c r="P442" s="683"/>
      <c r="Q442" s="683"/>
      <c r="R442" s="126"/>
      <c r="S442" s="126"/>
      <c r="T442" s="126"/>
      <c r="U442" s="126"/>
      <c r="V442" s="126"/>
      <c r="W442" s="126"/>
      <c r="X442" s="126"/>
      <c r="Y442" s="126"/>
      <c r="Z442" s="126"/>
    </row>
    <row r="443" spans="1:26" ht="15.75" hidden="1" customHeight="1">
      <c r="A443" s="683"/>
      <c r="B443" s="126"/>
      <c r="C443" s="737"/>
      <c r="D443" s="126"/>
      <c r="E443" s="126"/>
      <c r="F443" s="126"/>
      <c r="G443" s="126"/>
      <c r="H443" s="126"/>
      <c r="I443" s="683"/>
      <c r="J443" s="685"/>
      <c r="K443" s="685"/>
      <c r="L443" s="683"/>
      <c r="M443" s="683"/>
      <c r="N443" s="685"/>
      <c r="O443" s="685"/>
      <c r="P443" s="683"/>
      <c r="Q443" s="683"/>
      <c r="R443" s="126"/>
      <c r="S443" s="126"/>
      <c r="T443" s="126"/>
      <c r="U443" s="126"/>
      <c r="V443" s="126"/>
      <c r="W443" s="126"/>
      <c r="X443" s="126"/>
      <c r="Y443" s="126"/>
      <c r="Z443" s="126"/>
    </row>
    <row r="444" spans="1:26" ht="15.75" hidden="1" customHeight="1">
      <c r="A444" s="683"/>
      <c r="B444" s="126"/>
      <c r="C444" s="737"/>
      <c r="D444" s="126"/>
      <c r="E444" s="126"/>
      <c r="F444" s="126"/>
      <c r="G444" s="126"/>
      <c r="H444" s="126"/>
      <c r="I444" s="683"/>
      <c r="J444" s="685"/>
      <c r="K444" s="685"/>
      <c r="L444" s="683"/>
      <c r="M444" s="683"/>
      <c r="N444" s="685"/>
      <c r="O444" s="685"/>
      <c r="P444" s="683"/>
      <c r="Q444" s="683"/>
      <c r="R444" s="126"/>
      <c r="S444" s="126"/>
      <c r="T444" s="126"/>
      <c r="U444" s="126"/>
      <c r="V444" s="126"/>
      <c r="W444" s="126"/>
      <c r="X444" s="126"/>
      <c r="Y444" s="126"/>
      <c r="Z444" s="126"/>
    </row>
    <row r="445" spans="1:26" ht="15.75" hidden="1" customHeight="1">
      <c r="A445" s="683"/>
      <c r="B445" s="126"/>
      <c r="C445" s="737"/>
      <c r="D445" s="126"/>
      <c r="E445" s="126"/>
      <c r="F445" s="126"/>
      <c r="G445" s="126"/>
      <c r="H445" s="126"/>
      <c r="I445" s="683"/>
      <c r="J445" s="685"/>
      <c r="K445" s="685"/>
      <c r="L445" s="683"/>
      <c r="M445" s="683"/>
      <c r="N445" s="685"/>
      <c r="O445" s="685"/>
      <c r="P445" s="683"/>
      <c r="Q445" s="683"/>
      <c r="R445" s="126"/>
      <c r="S445" s="126"/>
      <c r="T445" s="126"/>
      <c r="U445" s="126"/>
      <c r="V445" s="126"/>
      <c r="W445" s="126"/>
      <c r="X445" s="126"/>
      <c r="Y445" s="126"/>
      <c r="Z445" s="126"/>
    </row>
    <row r="446" spans="1:26" ht="15.75" hidden="1" customHeight="1">
      <c r="A446" s="683"/>
      <c r="B446" s="126"/>
      <c r="C446" s="737"/>
      <c r="D446" s="126"/>
      <c r="E446" s="126"/>
      <c r="F446" s="126"/>
      <c r="G446" s="126"/>
      <c r="H446" s="126"/>
      <c r="I446" s="683"/>
      <c r="J446" s="685"/>
      <c r="K446" s="685"/>
      <c r="L446" s="683"/>
      <c r="M446" s="683"/>
      <c r="N446" s="685"/>
      <c r="O446" s="685"/>
      <c r="P446" s="683"/>
      <c r="Q446" s="683"/>
      <c r="R446" s="126"/>
      <c r="S446" s="126"/>
      <c r="T446" s="126"/>
      <c r="U446" s="126"/>
      <c r="V446" s="126"/>
      <c r="W446" s="126"/>
      <c r="X446" s="126"/>
      <c r="Y446" s="126"/>
      <c r="Z446" s="126"/>
    </row>
    <row r="447" spans="1:26" ht="15.75" hidden="1" customHeight="1">
      <c r="A447" s="683"/>
      <c r="B447" s="126"/>
      <c r="C447" s="737"/>
      <c r="D447" s="126"/>
      <c r="E447" s="126"/>
      <c r="F447" s="126"/>
      <c r="G447" s="126"/>
      <c r="H447" s="126"/>
      <c r="I447" s="683"/>
      <c r="J447" s="685"/>
      <c r="K447" s="685"/>
      <c r="L447" s="683"/>
      <c r="M447" s="683"/>
      <c r="N447" s="685"/>
      <c r="O447" s="685"/>
      <c r="P447" s="683"/>
      <c r="Q447" s="683"/>
      <c r="R447" s="126"/>
      <c r="S447" s="126"/>
      <c r="T447" s="126"/>
      <c r="U447" s="126"/>
      <c r="V447" s="126"/>
      <c r="W447" s="126"/>
      <c r="X447" s="126"/>
      <c r="Y447" s="126"/>
      <c r="Z447" s="126"/>
    </row>
    <row r="448" spans="1:26" ht="15.75" hidden="1" customHeight="1">
      <c r="A448" s="683"/>
      <c r="B448" s="126"/>
      <c r="C448" s="737"/>
      <c r="D448" s="126"/>
      <c r="E448" s="126"/>
      <c r="F448" s="126"/>
      <c r="G448" s="126"/>
      <c r="H448" s="126"/>
      <c r="I448" s="683"/>
      <c r="J448" s="685"/>
      <c r="K448" s="685"/>
      <c r="L448" s="683"/>
      <c r="M448" s="683"/>
      <c r="N448" s="685"/>
      <c r="O448" s="685"/>
      <c r="P448" s="683"/>
      <c r="Q448" s="683"/>
      <c r="R448" s="126"/>
      <c r="S448" s="126"/>
      <c r="T448" s="126"/>
      <c r="U448" s="126"/>
      <c r="V448" s="126"/>
      <c r="W448" s="126"/>
      <c r="X448" s="126"/>
      <c r="Y448" s="126"/>
      <c r="Z448" s="126"/>
    </row>
    <row r="449" spans="1:26" ht="15.75" hidden="1" customHeight="1">
      <c r="A449" s="683"/>
      <c r="B449" s="126"/>
      <c r="C449" s="737"/>
      <c r="D449" s="126"/>
      <c r="E449" s="126"/>
      <c r="F449" s="126"/>
      <c r="G449" s="126"/>
      <c r="H449" s="126"/>
      <c r="I449" s="683"/>
      <c r="J449" s="685"/>
      <c r="K449" s="685"/>
      <c r="L449" s="683"/>
      <c r="M449" s="683"/>
      <c r="N449" s="685"/>
      <c r="O449" s="685"/>
      <c r="P449" s="683"/>
      <c r="Q449" s="683"/>
      <c r="R449" s="126"/>
      <c r="S449" s="126"/>
      <c r="T449" s="126"/>
      <c r="U449" s="126"/>
      <c r="V449" s="126"/>
      <c r="W449" s="126"/>
      <c r="X449" s="126"/>
      <c r="Y449" s="126"/>
      <c r="Z449" s="126"/>
    </row>
    <row r="450" spans="1:26" ht="15.75" hidden="1" customHeight="1">
      <c r="A450" s="683"/>
      <c r="B450" s="126"/>
      <c r="C450" s="737"/>
      <c r="D450" s="126"/>
      <c r="E450" s="126"/>
      <c r="F450" s="126"/>
      <c r="G450" s="126"/>
      <c r="H450" s="126"/>
      <c r="I450" s="683"/>
      <c r="J450" s="685"/>
      <c r="K450" s="685"/>
      <c r="L450" s="683"/>
      <c r="M450" s="683"/>
      <c r="N450" s="685"/>
      <c r="O450" s="685"/>
      <c r="P450" s="683"/>
      <c r="Q450" s="683"/>
      <c r="R450" s="126"/>
      <c r="S450" s="126"/>
      <c r="T450" s="126"/>
      <c r="U450" s="126"/>
      <c r="V450" s="126"/>
      <c r="W450" s="126"/>
      <c r="X450" s="126"/>
      <c r="Y450" s="126"/>
      <c r="Z450" s="126"/>
    </row>
    <row r="451" spans="1:26" ht="15.75" hidden="1" customHeight="1">
      <c r="A451" s="683"/>
      <c r="B451" s="126"/>
      <c r="C451" s="737"/>
      <c r="D451" s="126"/>
      <c r="E451" s="126"/>
      <c r="F451" s="126"/>
      <c r="G451" s="126"/>
      <c r="H451" s="126"/>
      <c r="I451" s="683"/>
      <c r="J451" s="685"/>
      <c r="K451" s="685"/>
      <c r="L451" s="683"/>
      <c r="M451" s="683"/>
      <c r="N451" s="685"/>
      <c r="O451" s="685"/>
      <c r="P451" s="683"/>
      <c r="Q451" s="683"/>
      <c r="R451" s="126"/>
      <c r="S451" s="126"/>
      <c r="T451" s="126"/>
      <c r="U451" s="126"/>
      <c r="V451" s="126"/>
      <c r="W451" s="126"/>
      <c r="X451" s="126"/>
      <c r="Y451" s="126"/>
      <c r="Z451" s="126"/>
    </row>
    <row r="452" spans="1:26" ht="15.75" hidden="1" customHeight="1">
      <c r="A452" s="683"/>
      <c r="B452" s="126"/>
      <c r="C452" s="737"/>
      <c r="D452" s="126"/>
      <c r="E452" s="126"/>
      <c r="F452" s="126"/>
      <c r="G452" s="126"/>
      <c r="H452" s="126"/>
      <c r="I452" s="683"/>
      <c r="J452" s="685"/>
      <c r="K452" s="685"/>
      <c r="L452" s="683"/>
      <c r="M452" s="683"/>
      <c r="N452" s="685"/>
      <c r="O452" s="685"/>
      <c r="P452" s="683"/>
      <c r="Q452" s="683"/>
      <c r="R452" s="126"/>
      <c r="S452" s="126"/>
      <c r="T452" s="126"/>
      <c r="U452" s="126"/>
      <c r="V452" s="126"/>
      <c r="W452" s="126"/>
      <c r="X452" s="126"/>
      <c r="Y452" s="126"/>
      <c r="Z452" s="126"/>
    </row>
    <row r="453" spans="1:26" ht="15.75" hidden="1" customHeight="1">
      <c r="A453" s="683"/>
      <c r="B453" s="126"/>
      <c r="C453" s="737"/>
      <c r="D453" s="126"/>
      <c r="E453" s="126"/>
      <c r="F453" s="126"/>
      <c r="G453" s="126"/>
      <c r="H453" s="126"/>
      <c r="I453" s="683"/>
      <c r="J453" s="685"/>
      <c r="K453" s="685"/>
      <c r="L453" s="683"/>
      <c r="M453" s="683"/>
      <c r="N453" s="685"/>
      <c r="O453" s="685"/>
      <c r="P453" s="683"/>
      <c r="Q453" s="683"/>
      <c r="R453" s="126"/>
      <c r="S453" s="126"/>
      <c r="T453" s="126"/>
      <c r="U453" s="126"/>
      <c r="V453" s="126"/>
      <c r="W453" s="126"/>
      <c r="X453" s="126"/>
      <c r="Y453" s="126"/>
      <c r="Z453" s="126"/>
    </row>
    <row r="454" spans="1:26" ht="15.75" hidden="1" customHeight="1">
      <c r="A454" s="683"/>
      <c r="B454" s="126"/>
      <c r="C454" s="737"/>
      <c r="D454" s="126"/>
      <c r="E454" s="126"/>
      <c r="F454" s="126"/>
      <c r="G454" s="126"/>
      <c r="H454" s="126"/>
      <c r="I454" s="683"/>
      <c r="J454" s="685"/>
      <c r="K454" s="685"/>
      <c r="L454" s="683"/>
      <c r="M454" s="683"/>
      <c r="N454" s="685"/>
      <c r="O454" s="685"/>
      <c r="P454" s="683"/>
      <c r="Q454" s="683"/>
      <c r="R454" s="126"/>
      <c r="S454" s="126"/>
      <c r="T454" s="126"/>
      <c r="U454" s="126"/>
      <c r="V454" s="126"/>
      <c r="W454" s="126"/>
      <c r="X454" s="126"/>
      <c r="Y454" s="126"/>
      <c r="Z454" s="126"/>
    </row>
    <row r="455" spans="1:26" ht="15.75" hidden="1" customHeight="1">
      <c r="A455" s="683"/>
      <c r="B455" s="126"/>
      <c r="C455" s="737"/>
      <c r="D455" s="126"/>
      <c r="E455" s="126"/>
      <c r="F455" s="126"/>
      <c r="G455" s="126"/>
      <c r="H455" s="126"/>
      <c r="I455" s="683"/>
      <c r="J455" s="685"/>
      <c r="K455" s="685"/>
      <c r="L455" s="683"/>
      <c r="M455" s="683"/>
      <c r="N455" s="685"/>
      <c r="O455" s="685"/>
      <c r="P455" s="683"/>
      <c r="Q455" s="683"/>
      <c r="R455" s="126"/>
      <c r="S455" s="126"/>
      <c r="T455" s="126"/>
      <c r="U455" s="126"/>
      <c r="V455" s="126"/>
      <c r="W455" s="126"/>
      <c r="X455" s="126"/>
      <c r="Y455" s="126"/>
      <c r="Z455" s="126"/>
    </row>
    <row r="456" spans="1:26" ht="15.75" hidden="1" customHeight="1">
      <c r="A456" s="683"/>
      <c r="B456" s="126"/>
      <c r="C456" s="737"/>
      <c r="D456" s="126"/>
      <c r="E456" s="126"/>
      <c r="F456" s="126"/>
      <c r="G456" s="126"/>
      <c r="H456" s="126"/>
      <c r="I456" s="683"/>
      <c r="J456" s="685"/>
      <c r="K456" s="685"/>
      <c r="L456" s="683"/>
      <c r="M456" s="683"/>
      <c r="N456" s="685"/>
      <c r="O456" s="685"/>
      <c r="P456" s="683"/>
      <c r="Q456" s="683"/>
      <c r="R456" s="126"/>
      <c r="S456" s="126"/>
      <c r="T456" s="126"/>
      <c r="U456" s="126"/>
      <c r="V456" s="126"/>
      <c r="W456" s="126"/>
      <c r="X456" s="126"/>
      <c r="Y456" s="126"/>
      <c r="Z456" s="126"/>
    </row>
    <row r="457" spans="1:26" ht="15.75" hidden="1" customHeight="1">
      <c r="A457" s="683"/>
      <c r="B457" s="126"/>
      <c r="C457" s="737"/>
      <c r="D457" s="126"/>
      <c r="E457" s="126"/>
      <c r="F457" s="126"/>
      <c r="G457" s="126"/>
      <c r="H457" s="126"/>
      <c r="I457" s="683"/>
      <c r="J457" s="685"/>
      <c r="K457" s="685"/>
      <c r="L457" s="683"/>
      <c r="M457" s="683"/>
      <c r="N457" s="685"/>
      <c r="O457" s="685"/>
      <c r="P457" s="683"/>
      <c r="Q457" s="683"/>
      <c r="R457" s="126"/>
      <c r="S457" s="126"/>
      <c r="T457" s="126"/>
      <c r="U457" s="126"/>
      <c r="V457" s="126"/>
      <c r="W457" s="126"/>
      <c r="X457" s="126"/>
      <c r="Y457" s="126"/>
      <c r="Z457" s="126"/>
    </row>
    <row r="458" spans="1:26" ht="15.75" hidden="1" customHeight="1">
      <c r="A458" s="683"/>
      <c r="B458" s="126"/>
      <c r="C458" s="737"/>
      <c r="D458" s="126"/>
      <c r="E458" s="126"/>
      <c r="F458" s="126"/>
      <c r="G458" s="126"/>
      <c r="H458" s="126"/>
      <c r="I458" s="683"/>
      <c r="J458" s="685"/>
      <c r="K458" s="685"/>
      <c r="L458" s="683"/>
      <c r="M458" s="683"/>
      <c r="N458" s="685"/>
      <c r="O458" s="685"/>
      <c r="P458" s="683"/>
      <c r="Q458" s="683"/>
      <c r="R458" s="126"/>
      <c r="S458" s="126"/>
      <c r="T458" s="126"/>
      <c r="U458" s="126"/>
      <c r="V458" s="126"/>
      <c r="W458" s="126"/>
      <c r="X458" s="126"/>
      <c r="Y458" s="126"/>
      <c r="Z458" s="126"/>
    </row>
    <row r="459" spans="1:26" ht="15.75" hidden="1" customHeight="1">
      <c r="A459" s="683"/>
      <c r="B459" s="126"/>
      <c r="C459" s="737"/>
      <c r="D459" s="126"/>
      <c r="E459" s="126"/>
      <c r="F459" s="126"/>
      <c r="G459" s="126"/>
      <c r="H459" s="126"/>
      <c r="I459" s="683"/>
      <c r="J459" s="685"/>
      <c r="K459" s="685"/>
      <c r="L459" s="683"/>
      <c r="M459" s="683"/>
      <c r="N459" s="685"/>
      <c r="O459" s="685"/>
      <c r="P459" s="683"/>
      <c r="Q459" s="683"/>
      <c r="R459" s="126"/>
      <c r="S459" s="126"/>
      <c r="T459" s="126"/>
      <c r="U459" s="126"/>
      <c r="V459" s="126"/>
      <c r="W459" s="126"/>
      <c r="X459" s="126"/>
      <c r="Y459" s="126"/>
      <c r="Z459" s="126"/>
    </row>
    <row r="460" spans="1:26" ht="15.75" hidden="1" customHeight="1">
      <c r="A460" s="683"/>
      <c r="B460" s="126"/>
      <c r="C460" s="737"/>
      <c r="D460" s="126"/>
      <c r="E460" s="126"/>
      <c r="F460" s="126"/>
      <c r="G460" s="126"/>
      <c r="H460" s="126"/>
      <c r="I460" s="683"/>
      <c r="J460" s="685"/>
      <c r="K460" s="685"/>
      <c r="L460" s="683"/>
      <c r="M460" s="683"/>
      <c r="N460" s="685"/>
      <c r="O460" s="685"/>
      <c r="P460" s="683"/>
      <c r="Q460" s="683"/>
      <c r="R460" s="126"/>
      <c r="S460" s="126"/>
      <c r="T460" s="126"/>
      <c r="U460" s="126"/>
      <c r="V460" s="126"/>
      <c r="W460" s="126"/>
      <c r="X460" s="126"/>
      <c r="Y460" s="126"/>
      <c r="Z460" s="126"/>
    </row>
    <row r="461" spans="1:26" ht="15.75" hidden="1" customHeight="1">
      <c r="A461" s="683"/>
      <c r="B461" s="126"/>
      <c r="C461" s="737"/>
      <c r="D461" s="126"/>
      <c r="E461" s="126"/>
      <c r="F461" s="126"/>
      <c r="G461" s="126"/>
      <c r="H461" s="126"/>
      <c r="I461" s="683"/>
      <c r="J461" s="685"/>
      <c r="K461" s="685"/>
      <c r="L461" s="683"/>
      <c r="M461" s="683"/>
      <c r="N461" s="685"/>
      <c r="O461" s="685"/>
      <c r="P461" s="683"/>
      <c r="Q461" s="683"/>
      <c r="R461" s="126"/>
      <c r="S461" s="126"/>
      <c r="T461" s="126"/>
      <c r="U461" s="126"/>
      <c r="V461" s="126"/>
      <c r="W461" s="126"/>
      <c r="X461" s="126"/>
      <c r="Y461" s="126"/>
      <c r="Z461" s="126"/>
    </row>
    <row r="462" spans="1:26" ht="15.75" hidden="1" customHeight="1">
      <c r="A462" s="683"/>
      <c r="B462" s="126"/>
      <c r="C462" s="737"/>
      <c r="D462" s="126"/>
      <c r="E462" s="126"/>
      <c r="F462" s="126"/>
      <c r="G462" s="126"/>
      <c r="H462" s="126"/>
      <c r="I462" s="683"/>
      <c r="J462" s="685"/>
      <c r="K462" s="685"/>
      <c r="L462" s="683"/>
      <c r="M462" s="683"/>
      <c r="N462" s="685"/>
      <c r="O462" s="685"/>
      <c r="P462" s="683"/>
      <c r="Q462" s="683"/>
      <c r="R462" s="126"/>
      <c r="S462" s="126"/>
      <c r="T462" s="126"/>
      <c r="U462" s="126"/>
      <c r="V462" s="126"/>
      <c r="W462" s="126"/>
      <c r="X462" s="126"/>
      <c r="Y462" s="126"/>
      <c r="Z462" s="126"/>
    </row>
    <row r="463" spans="1:26" ht="15.75" hidden="1" customHeight="1">
      <c r="A463" s="683"/>
      <c r="B463" s="126"/>
      <c r="C463" s="737"/>
      <c r="D463" s="126"/>
      <c r="E463" s="126"/>
      <c r="F463" s="126"/>
      <c r="G463" s="126"/>
      <c r="H463" s="126"/>
      <c r="I463" s="683"/>
      <c r="J463" s="685"/>
      <c r="K463" s="685"/>
      <c r="L463" s="683"/>
      <c r="M463" s="683"/>
      <c r="N463" s="685"/>
      <c r="O463" s="685"/>
      <c r="P463" s="683"/>
      <c r="Q463" s="683"/>
      <c r="R463" s="126"/>
      <c r="S463" s="126"/>
      <c r="T463" s="126"/>
      <c r="U463" s="126"/>
      <c r="V463" s="126"/>
      <c r="W463" s="126"/>
      <c r="X463" s="126"/>
      <c r="Y463" s="126"/>
      <c r="Z463" s="126"/>
    </row>
    <row r="464" spans="1:26" ht="15.75" hidden="1" customHeight="1">
      <c r="A464" s="683"/>
      <c r="B464" s="126"/>
      <c r="C464" s="737"/>
      <c r="D464" s="126"/>
      <c r="E464" s="126"/>
      <c r="F464" s="126"/>
      <c r="G464" s="126"/>
      <c r="H464" s="126"/>
      <c r="I464" s="683"/>
      <c r="J464" s="685"/>
      <c r="K464" s="685"/>
      <c r="L464" s="683"/>
      <c r="M464" s="683"/>
      <c r="N464" s="685"/>
      <c r="O464" s="685"/>
      <c r="P464" s="683"/>
      <c r="Q464" s="683"/>
      <c r="R464" s="126"/>
      <c r="S464" s="126"/>
      <c r="T464" s="126"/>
      <c r="U464" s="126"/>
      <c r="V464" s="126"/>
      <c r="W464" s="126"/>
      <c r="X464" s="126"/>
      <c r="Y464" s="126"/>
      <c r="Z464" s="126"/>
    </row>
    <row r="465" spans="1:26" ht="15.75" hidden="1" customHeight="1">
      <c r="A465" s="683"/>
      <c r="B465" s="126"/>
      <c r="C465" s="737"/>
      <c r="D465" s="126"/>
      <c r="E465" s="126"/>
      <c r="F465" s="126"/>
      <c r="G465" s="126"/>
      <c r="H465" s="126"/>
      <c r="I465" s="683"/>
      <c r="J465" s="685"/>
      <c r="K465" s="685"/>
      <c r="L465" s="683"/>
      <c r="M465" s="683"/>
      <c r="N465" s="685"/>
      <c r="O465" s="685"/>
      <c r="P465" s="683"/>
      <c r="Q465" s="683"/>
      <c r="R465" s="126"/>
      <c r="S465" s="126"/>
      <c r="T465" s="126"/>
      <c r="U465" s="126"/>
      <c r="V465" s="126"/>
      <c r="W465" s="126"/>
      <c r="X465" s="126"/>
      <c r="Y465" s="126"/>
      <c r="Z465" s="126"/>
    </row>
    <row r="466" spans="1:26" ht="15.75" hidden="1" customHeight="1">
      <c r="A466" s="683"/>
      <c r="B466" s="126"/>
      <c r="C466" s="737"/>
      <c r="D466" s="126"/>
      <c r="E466" s="126"/>
      <c r="F466" s="126"/>
      <c r="G466" s="126"/>
      <c r="H466" s="126"/>
      <c r="I466" s="683"/>
      <c r="J466" s="685"/>
      <c r="K466" s="685"/>
      <c r="L466" s="683"/>
      <c r="M466" s="683"/>
      <c r="N466" s="685"/>
      <c r="O466" s="685"/>
      <c r="P466" s="683"/>
      <c r="Q466" s="683"/>
      <c r="R466" s="126"/>
      <c r="S466" s="126"/>
      <c r="T466" s="126"/>
      <c r="U466" s="126"/>
      <c r="V466" s="126"/>
      <c r="W466" s="126"/>
      <c r="X466" s="126"/>
      <c r="Y466" s="126"/>
      <c r="Z466" s="126"/>
    </row>
    <row r="467" spans="1:26" ht="15.75" hidden="1" customHeight="1">
      <c r="A467" s="683"/>
      <c r="B467" s="126"/>
      <c r="C467" s="737"/>
      <c r="D467" s="126"/>
      <c r="E467" s="126"/>
      <c r="F467" s="126"/>
      <c r="G467" s="126"/>
      <c r="H467" s="126"/>
      <c r="I467" s="683"/>
      <c r="J467" s="685"/>
      <c r="K467" s="685"/>
      <c r="L467" s="683"/>
      <c r="M467" s="683"/>
      <c r="N467" s="685"/>
      <c r="O467" s="685"/>
      <c r="P467" s="683"/>
      <c r="Q467" s="683"/>
      <c r="R467" s="126"/>
      <c r="S467" s="126"/>
      <c r="T467" s="126"/>
      <c r="U467" s="126"/>
      <c r="V467" s="126"/>
      <c r="W467" s="126"/>
      <c r="X467" s="126"/>
      <c r="Y467" s="126"/>
      <c r="Z467" s="126"/>
    </row>
    <row r="468" spans="1:26" ht="15.75" hidden="1" customHeight="1">
      <c r="A468" s="683"/>
      <c r="B468" s="126"/>
      <c r="C468" s="737"/>
      <c r="D468" s="126"/>
      <c r="E468" s="126"/>
      <c r="F468" s="126"/>
      <c r="G468" s="126"/>
      <c r="H468" s="126"/>
      <c r="I468" s="683"/>
      <c r="J468" s="685"/>
      <c r="K468" s="685"/>
      <c r="L468" s="683"/>
      <c r="M468" s="683"/>
      <c r="N468" s="685"/>
      <c r="O468" s="685"/>
      <c r="P468" s="683"/>
      <c r="Q468" s="683"/>
      <c r="R468" s="126"/>
      <c r="S468" s="126"/>
      <c r="T468" s="126"/>
      <c r="U468" s="126"/>
      <c r="V468" s="126"/>
      <c r="W468" s="126"/>
      <c r="X468" s="126"/>
      <c r="Y468" s="126"/>
      <c r="Z468" s="126"/>
    </row>
    <row r="469" spans="1:26" ht="15.75" hidden="1" customHeight="1">
      <c r="A469" s="683"/>
      <c r="B469" s="126"/>
      <c r="C469" s="737"/>
      <c r="D469" s="126"/>
      <c r="E469" s="126"/>
      <c r="F469" s="126"/>
      <c r="G469" s="126"/>
      <c r="H469" s="126"/>
      <c r="I469" s="683"/>
      <c r="J469" s="685"/>
      <c r="K469" s="685"/>
      <c r="L469" s="683"/>
      <c r="M469" s="683"/>
      <c r="N469" s="685"/>
      <c r="O469" s="685"/>
      <c r="P469" s="683"/>
      <c r="Q469" s="683"/>
      <c r="R469" s="126"/>
      <c r="S469" s="126"/>
      <c r="T469" s="126"/>
      <c r="U469" s="126"/>
      <c r="V469" s="126"/>
      <c r="W469" s="126"/>
      <c r="X469" s="126"/>
      <c r="Y469" s="126"/>
      <c r="Z469" s="126"/>
    </row>
    <row r="470" spans="1:26" ht="15.75" hidden="1" customHeight="1">
      <c r="A470" s="683"/>
      <c r="B470" s="126"/>
      <c r="C470" s="737"/>
      <c r="D470" s="126"/>
      <c r="E470" s="126"/>
      <c r="F470" s="126"/>
      <c r="G470" s="126"/>
      <c r="H470" s="126"/>
      <c r="I470" s="683"/>
      <c r="J470" s="685"/>
      <c r="K470" s="685"/>
      <c r="L470" s="683"/>
      <c r="M470" s="683"/>
      <c r="N470" s="685"/>
      <c r="O470" s="685"/>
      <c r="P470" s="683"/>
      <c r="Q470" s="683"/>
      <c r="R470" s="126"/>
      <c r="S470" s="126"/>
      <c r="T470" s="126"/>
      <c r="U470" s="126"/>
      <c r="V470" s="126"/>
      <c r="W470" s="126"/>
      <c r="X470" s="126"/>
      <c r="Y470" s="126"/>
      <c r="Z470" s="126"/>
    </row>
    <row r="471" spans="1:26" ht="15.75" hidden="1" customHeight="1">
      <c r="A471" s="683"/>
      <c r="B471" s="126"/>
      <c r="C471" s="737"/>
      <c r="D471" s="126"/>
      <c r="E471" s="126"/>
      <c r="F471" s="126"/>
      <c r="G471" s="126"/>
      <c r="H471" s="126"/>
      <c r="I471" s="683"/>
      <c r="J471" s="685"/>
      <c r="K471" s="685"/>
      <c r="L471" s="683"/>
      <c r="M471" s="683"/>
      <c r="N471" s="685"/>
      <c r="O471" s="685"/>
      <c r="P471" s="683"/>
      <c r="Q471" s="683"/>
      <c r="R471" s="126"/>
      <c r="S471" s="126"/>
      <c r="T471" s="126"/>
      <c r="U471" s="126"/>
      <c r="V471" s="126"/>
      <c r="W471" s="126"/>
      <c r="X471" s="126"/>
      <c r="Y471" s="126"/>
      <c r="Z471" s="126"/>
    </row>
    <row r="472" spans="1:26" ht="15.75" hidden="1" customHeight="1">
      <c r="A472" s="683"/>
      <c r="B472" s="126"/>
      <c r="C472" s="737"/>
      <c r="D472" s="126"/>
      <c r="E472" s="126"/>
      <c r="F472" s="126"/>
      <c r="G472" s="126"/>
      <c r="H472" s="126"/>
      <c r="I472" s="683"/>
      <c r="J472" s="685"/>
      <c r="K472" s="685"/>
      <c r="L472" s="683"/>
      <c r="M472" s="683"/>
      <c r="N472" s="685"/>
      <c r="O472" s="685"/>
      <c r="P472" s="683"/>
      <c r="Q472" s="683"/>
      <c r="R472" s="126"/>
      <c r="S472" s="126"/>
      <c r="T472" s="126"/>
      <c r="U472" s="126"/>
      <c r="V472" s="126"/>
      <c r="W472" s="126"/>
      <c r="X472" s="126"/>
      <c r="Y472" s="126"/>
      <c r="Z472" s="126"/>
    </row>
    <row r="473" spans="1:26" ht="15.75" hidden="1" customHeight="1">
      <c r="A473" s="683"/>
      <c r="B473" s="126"/>
      <c r="C473" s="737"/>
      <c r="D473" s="126"/>
      <c r="E473" s="126"/>
      <c r="F473" s="126"/>
      <c r="G473" s="126"/>
      <c r="H473" s="126"/>
      <c r="I473" s="683"/>
      <c r="J473" s="685"/>
      <c r="K473" s="685"/>
      <c r="L473" s="683"/>
      <c r="M473" s="683"/>
      <c r="N473" s="685"/>
      <c r="O473" s="685"/>
      <c r="P473" s="683"/>
      <c r="Q473" s="683"/>
      <c r="R473" s="126"/>
      <c r="S473" s="126"/>
      <c r="T473" s="126"/>
      <c r="U473" s="126"/>
      <c r="V473" s="126"/>
      <c r="W473" s="126"/>
      <c r="X473" s="126"/>
      <c r="Y473" s="126"/>
      <c r="Z473" s="126"/>
    </row>
    <row r="474" spans="1:26" ht="15.75" hidden="1" customHeight="1">
      <c r="A474" s="683"/>
      <c r="B474" s="126"/>
      <c r="C474" s="737"/>
      <c r="D474" s="126"/>
      <c r="E474" s="126"/>
      <c r="F474" s="126"/>
      <c r="G474" s="126"/>
      <c r="H474" s="126"/>
      <c r="I474" s="683"/>
      <c r="J474" s="685"/>
      <c r="K474" s="685"/>
      <c r="L474" s="683"/>
      <c r="M474" s="683"/>
      <c r="N474" s="685"/>
      <c r="O474" s="685"/>
      <c r="P474" s="683"/>
      <c r="Q474" s="683"/>
      <c r="R474" s="126"/>
      <c r="S474" s="126"/>
      <c r="T474" s="126"/>
      <c r="U474" s="126"/>
      <c r="V474" s="126"/>
      <c r="W474" s="126"/>
      <c r="X474" s="126"/>
      <c r="Y474" s="126"/>
      <c r="Z474" s="126"/>
    </row>
    <row r="475" spans="1:26" ht="15.75" hidden="1" customHeight="1">
      <c r="A475" s="683"/>
      <c r="B475" s="126"/>
      <c r="C475" s="737"/>
      <c r="D475" s="126"/>
      <c r="E475" s="126"/>
      <c r="F475" s="126"/>
      <c r="G475" s="126"/>
      <c r="H475" s="126"/>
      <c r="I475" s="683"/>
      <c r="J475" s="685"/>
      <c r="K475" s="685"/>
      <c r="L475" s="683"/>
      <c r="M475" s="683"/>
      <c r="N475" s="685"/>
      <c r="O475" s="685"/>
      <c r="P475" s="683"/>
      <c r="Q475" s="683"/>
      <c r="R475" s="126"/>
      <c r="S475" s="126"/>
      <c r="T475" s="126"/>
      <c r="U475" s="126"/>
      <c r="V475" s="126"/>
      <c r="W475" s="126"/>
      <c r="X475" s="126"/>
      <c r="Y475" s="126"/>
      <c r="Z475" s="126"/>
    </row>
    <row r="476" spans="1:26" ht="15.75" hidden="1" customHeight="1">
      <c r="A476" s="683"/>
      <c r="B476" s="126"/>
      <c r="C476" s="737"/>
      <c r="D476" s="126"/>
      <c r="E476" s="126"/>
      <c r="F476" s="126"/>
      <c r="G476" s="126"/>
      <c r="H476" s="126"/>
      <c r="I476" s="683"/>
      <c r="J476" s="685"/>
      <c r="K476" s="685"/>
      <c r="L476" s="683"/>
      <c r="M476" s="683"/>
      <c r="N476" s="685"/>
      <c r="O476" s="685"/>
      <c r="P476" s="683"/>
      <c r="Q476" s="683"/>
      <c r="R476" s="126"/>
      <c r="S476" s="126"/>
      <c r="T476" s="126"/>
      <c r="U476" s="126"/>
      <c r="V476" s="126"/>
      <c r="W476" s="126"/>
      <c r="X476" s="126"/>
      <c r="Y476" s="126"/>
      <c r="Z476" s="126"/>
    </row>
    <row r="477" spans="1:26" ht="15.75" hidden="1" customHeight="1">
      <c r="A477" s="683"/>
      <c r="B477" s="126"/>
      <c r="C477" s="737"/>
      <c r="D477" s="126"/>
      <c r="E477" s="126"/>
      <c r="F477" s="126"/>
      <c r="G477" s="126"/>
      <c r="H477" s="126"/>
      <c r="I477" s="683"/>
      <c r="J477" s="685"/>
      <c r="K477" s="685"/>
      <c r="L477" s="683"/>
      <c r="M477" s="683"/>
      <c r="N477" s="685"/>
      <c r="O477" s="685"/>
      <c r="P477" s="683"/>
      <c r="Q477" s="683"/>
      <c r="R477" s="126"/>
      <c r="S477" s="126"/>
      <c r="T477" s="126"/>
      <c r="U477" s="126"/>
      <c r="V477" s="126"/>
      <c r="W477" s="126"/>
      <c r="X477" s="126"/>
      <c r="Y477" s="126"/>
      <c r="Z477" s="126"/>
    </row>
    <row r="478" spans="1:26" ht="15.75" hidden="1" customHeight="1">
      <c r="A478" s="683"/>
      <c r="B478" s="126"/>
      <c r="C478" s="737"/>
      <c r="D478" s="126"/>
      <c r="E478" s="126"/>
      <c r="F478" s="126"/>
      <c r="G478" s="126"/>
      <c r="H478" s="126"/>
      <c r="I478" s="683"/>
      <c r="J478" s="685"/>
      <c r="K478" s="685"/>
      <c r="L478" s="683"/>
      <c r="M478" s="683"/>
      <c r="N478" s="685"/>
      <c r="O478" s="685"/>
      <c r="P478" s="683"/>
      <c r="Q478" s="683"/>
      <c r="R478" s="126"/>
      <c r="S478" s="126"/>
      <c r="T478" s="126"/>
      <c r="U478" s="126"/>
      <c r="V478" s="126"/>
      <c r="W478" s="126"/>
      <c r="X478" s="126"/>
      <c r="Y478" s="126"/>
      <c r="Z478" s="126"/>
    </row>
    <row r="479" spans="1:26" ht="15.75" hidden="1" customHeight="1">
      <c r="A479" s="683"/>
      <c r="B479" s="126"/>
      <c r="C479" s="737"/>
      <c r="D479" s="126"/>
      <c r="E479" s="126"/>
      <c r="F479" s="126"/>
      <c r="G479" s="126"/>
      <c r="H479" s="126"/>
      <c r="I479" s="683"/>
      <c r="J479" s="685"/>
      <c r="K479" s="685"/>
      <c r="L479" s="683"/>
      <c r="M479" s="683"/>
      <c r="N479" s="685"/>
      <c r="O479" s="685"/>
      <c r="P479" s="683"/>
      <c r="Q479" s="683"/>
      <c r="R479" s="126"/>
      <c r="S479" s="126"/>
      <c r="T479" s="126"/>
      <c r="U479" s="126"/>
      <c r="V479" s="126"/>
      <c r="W479" s="126"/>
      <c r="X479" s="126"/>
      <c r="Y479" s="126"/>
      <c r="Z479" s="126"/>
    </row>
    <row r="480" spans="1:26" ht="15.75" hidden="1" customHeight="1">
      <c r="A480" s="683"/>
      <c r="B480" s="126"/>
      <c r="C480" s="737"/>
      <c r="D480" s="126"/>
      <c r="E480" s="126"/>
      <c r="F480" s="126"/>
      <c r="G480" s="126"/>
      <c r="H480" s="126"/>
      <c r="I480" s="683"/>
      <c r="J480" s="685"/>
      <c r="K480" s="685"/>
      <c r="L480" s="683"/>
      <c r="M480" s="683"/>
      <c r="N480" s="685"/>
      <c r="O480" s="685"/>
      <c r="P480" s="683"/>
      <c r="Q480" s="683"/>
      <c r="R480" s="126"/>
      <c r="S480" s="126"/>
      <c r="T480" s="126"/>
      <c r="U480" s="126"/>
      <c r="V480" s="126"/>
      <c r="W480" s="126"/>
      <c r="X480" s="126"/>
      <c r="Y480" s="126"/>
      <c r="Z480" s="126"/>
    </row>
    <row r="481" spans="1:26" ht="15.75" hidden="1" customHeight="1">
      <c r="A481" s="683"/>
      <c r="B481" s="126"/>
      <c r="C481" s="737"/>
      <c r="D481" s="126"/>
      <c r="E481" s="126"/>
      <c r="F481" s="126"/>
      <c r="G481" s="126"/>
      <c r="H481" s="126"/>
      <c r="I481" s="683"/>
      <c r="J481" s="685"/>
      <c r="K481" s="685"/>
      <c r="L481" s="683"/>
      <c r="M481" s="683"/>
      <c r="N481" s="685"/>
      <c r="O481" s="685"/>
      <c r="P481" s="683"/>
      <c r="Q481" s="683"/>
      <c r="R481" s="126"/>
      <c r="S481" s="126"/>
      <c r="T481" s="126"/>
      <c r="U481" s="126"/>
      <c r="V481" s="126"/>
      <c r="W481" s="126"/>
      <c r="X481" s="126"/>
      <c r="Y481" s="126"/>
      <c r="Z481" s="126"/>
    </row>
    <row r="482" spans="1:26" ht="15.75" hidden="1" customHeight="1">
      <c r="A482" s="683"/>
      <c r="B482" s="126"/>
      <c r="C482" s="737"/>
      <c r="D482" s="126"/>
      <c r="E482" s="126"/>
      <c r="F482" s="126"/>
      <c r="G482" s="126"/>
      <c r="H482" s="126"/>
      <c r="I482" s="683"/>
      <c r="J482" s="685"/>
      <c r="K482" s="685"/>
      <c r="L482" s="683"/>
      <c r="M482" s="683"/>
      <c r="N482" s="685"/>
      <c r="O482" s="685"/>
      <c r="P482" s="683"/>
      <c r="Q482" s="683"/>
      <c r="R482" s="126"/>
      <c r="S482" s="126"/>
      <c r="T482" s="126"/>
      <c r="U482" s="126"/>
      <c r="V482" s="126"/>
      <c r="W482" s="126"/>
      <c r="X482" s="126"/>
      <c r="Y482" s="126"/>
      <c r="Z482" s="126"/>
    </row>
    <row r="483" spans="1:26" ht="15.75" hidden="1" customHeight="1">
      <c r="A483" s="683"/>
      <c r="B483" s="126"/>
      <c r="C483" s="737"/>
      <c r="D483" s="126"/>
      <c r="E483" s="126"/>
      <c r="F483" s="126"/>
      <c r="G483" s="126"/>
      <c r="H483" s="126"/>
      <c r="I483" s="683"/>
      <c r="J483" s="685"/>
      <c r="K483" s="685"/>
      <c r="L483" s="683"/>
      <c r="M483" s="683"/>
      <c r="N483" s="685"/>
      <c r="O483" s="685"/>
      <c r="P483" s="683"/>
      <c r="Q483" s="683"/>
      <c r="R483" s="126"/>
      <c r="S483" s="126"/>
      <c r="T483" s="126"/>
      <c r="U483" s="126"/>
      <c r="V483" s="126"/>
      <c r="W483" s="126"/>
      <c r="X483" s="126"/>
      <c r="Y483" s="126"/>
      <c r="Z483" s="126"/>
    </row>
    <row r="484" spans="1:26" ht="15.75" hidden="1" customHeight="1">
      <c r="A484" s="683"/>
      <c r="B484" s="126"/>
      <c r="C484" s="737"/>
      <c r="D484" s="126"/>
      <c r="E484" s="126"/>
      <c r="F484" s="126"/>
      <c r="G484" s="126"/>
      <c r="H484" s="126"/>
      <c r="I484" s="683"/>
      <c r="J484" s="685"/>
      <c r="K484" s="685"/>
      <c r="L484" s="683"/>
      <c r="M484" s="683"/>
      <c r="N484" s="685"/>
      <c r="O484" s="685"/>
      <c r="P484" s="683"/>
      <c r="Q484" s="683"/>
      <c r="R484" s="126"/>
      <c r="S484" s="126"/>
      <c r="T484" s="126"/>
      <c r="U484" s="126"/>
      <c r="V484" s="126"/>
      <c r="W484" s="126"/>
      <c r="X484" s="126"/>
      <c r="Y484" s="126"/>
      <c r="Z484" s="126"/>
    </row>
    <row r="485" spans="1:26" ht="15.75" hidden="1" customHeight="1">
      <c r="A485" s="683"/>
      <c r="B485" s="126"/>
      <c r="C485" s="737"/>
      <c r="D485" s="126"/>
      <c r="E485" s="126"/>
      <c r="F485" s="126"/>
      <c r="G485" s="126"/>
      <c r="H485" s="126"/>
      <c r="I485" s="683"/>
      <c r="J485" s="685"/>
      <c r="K485" s="685"/>
      <c r="L485" s="683"/>
      <c r="M485" s="683"/>
      <c r="N485" s="685"/>
      <c r="O485" s="685"/>
      <c r="P485" s="683"/>
      <c r="Q485" s="683"/>
      <c r="R485" s="126"/>
      <c r="S485" s="126"/>
      <c r="T485" s="126"/>
      <c r="U485" s="126"/>
      <c r="V485" s="126"/>
      <c r="W485" s="126"/>
      <c r="X485" s="126"/>
      <c r="Y485" s="126"/>
      <c r="Z485" s="126"/>
    </row>
    <row r="486" spans="1:26" ht="15.75" hidden="1" customHeight="1">
      <c r="A486" s="683"/>
      <c r="B486" s="126"/>
      <c r="C486" s="737"/>
      <c r="D486" s="126"/>
      <c r="E486" s="126"/>
      <c r="F486" s="126"/>
      <c r="G486" s="126"/>
      <c r="H486" s="126"/>
      <c r="I486" s="683"/>
      <c r="J486" s="685"/>
      <c r="K486" s="685"/>
      <c r="L486" s="683"/>
      <c r="M486" s="683"/>
      <c r="N486" s="685"/>
      <c r="O486" s="685"/>
      <c r="P486" s="683"/>
      <c r="Q486" s="683"/>
      <c r="R486" s="126"/>
      <c r="S486" s="126"/>
      <c r="T486" s="126"/>
      <c r="U486" s="126"/>
      <c r="V486" s="126"/>
      <c r="W486" s="126"/>
      <c r="X486" s="126"/>
      <c r="Y486" s="126"/>
      <c r="Z486" s="126"/>
    </row>
    <row r="487" spans="1:26" ht="15.75" hidden="1" customHeight="1">
      <c r="A487" s="683"/>
      <c r="B487" s="126"/>
      <c r="C487" s="737"/>
      <c r="D487" s="126"/>
      <c r="E487" s="126"/>
      <c r="F487" s="126"/>
      <c r="G487" s="126"/>
      <c r="H487" s="126"/>
      <c r="I487" s="683"/>
      <c r="J487" s="685"/>
      <c r="K487" s="685"/>
      <c r="L487" s="683"/>
      <c r="M487" s="683"/>
      <c r="N487" s="685"/>
      <c r="O487" s="685"/>
      <c r="P487" s="683"/>
      <c r="Q487" s="683"/>
      <c r="R487" s="126"/>
      <c r="S487" s="126"/>
      <c r="T487" s="126"/>
      <c r="U487" s="126"/>
      <c r="V487" s="126"/>
      <c r="W487" s="126"/>
      <c r="X487" s="126"/>
      <c r="Y487" s="126"/>
      <c r="Z487" s="126"/>
    </row>
    <row r="488" spans="1:26" ht="15.75" hidden="1" customHeight="1">
      <c r="A488" s="683"/>
      <c r="B488" s="126"/>
      <c r="C488" s="737"/>
      <c r="D488" s="126"/>
      <c r="E488" s="126"/>
      <c r="F488" s="126"/>
      <c r="G488" s="126"/>
      <c r="H488" s="126"/>
      <c r="I488" s="683"/>
      <c r="J488" s="685"/>
      <c r="K488" s="685"/>
      <c r="L488" s="683"/>
      <c r="M488" s="683"/>
      <c r="N488" s="685"/>
      <c r="O488" s="685"/>
      <c r="P488" s="683"/>
      <c r="Q488" s="683"/>
      <c r="R488" s="126"/>
      <c r="S488" s="126"/>
      <c r="T488" s="126"/>
      <c r="U488" s="126"/>
      <c r="V488" s="126"/>
      <c r="W488" s="126"/>
      <c r="X488" s="126"/>
      <c r="Y488" s="126"/>
      <c r="Z488" s="126"/>
    </row>
    <row r="489" spans="1:26" ht="15.75" hidden="1" customHeight="1">
      <c r="A489" s="683"/>
      <c r="B489" s="126"/>
      <c r="C489" s="737"/>
      <c r="D489" s="126"/>
      <c r="E489" s="126"/>
      <c r="F489" s="126"/>
      <c r="G489" s="126"/>
      <c r="H489" s="126"/>
      <c r="I489" s="683"/>
      <c r="J489" s="685"/>
      <c r="K489" s="685"/>
      <c r="L489" s="683"/>
      <c r="M489" s="683"/>
      <c r="N489" s="685"/>
      <c r="O489" s="685"/>
      <c r="P489" s="683"/>
      <c r="Q489" s="683"/>
      <c r="R489" s="126"/>
      <c r="S489" s="126"/>
      <c r="T489" s="126"/>
      <c r="U489" s="126"/>
      <c r="V489" s="126"/>
      <c r="W489" s="126"/>
      <c r="X489" s="126"/>
      <c r="Y489" s="126"/>
      <c r="Z489" s="126"/>
    </row>
    <row r="490" spans="1:26" ht="15.75" hidden="1" customHeight="1">
      <c r="A490" s="683"/>
      <c r="B490" s="126"/>
      <c r="C490" s="737"/>
      <c r="D490" s="126"/>
      <c r="E490" s="126"/>
      <c r="F490" s="126"/>
      <c r="G490" s="126"/>
      <c r="H490" s="126"/>
      <c r="I490" s="683"/>
      <c r="J490" s="685"/>
      <c r="K490" s="685"/>
      <c r="L490" s="683"/>
      <c r="M490" s="683"/>
      <c r="N490" s="685"/>
      <c r="O490" s="685"/>
      <c r="P490" s="683"/>
      <c r="Q490" s="683"/>
      <c r="R490" s="126"/>
      <c r="S490" s="126"/>
      <c r="T490" s="126"/>
      <c r="U490" s="126"/>
      <c r="V490" s="126"/>
      <c r="W490" s="126"/>
      <c r="X490" s="126"/>
      <c r="Y490" s="126"/>
      <c r="Z490" s="126"/>
    </row>
    <row r="491" spans="1:26" ht="15.75" hidden="1" customHeight="1">
      <c r="A491" s="683"/>
      <c r="B491" s="126"/>
      <c r="C491" s="737"/>
      <c r="D491" s="126"/>
      <c r="E491" s="126"/>
      <c r="F491" s="126"/>
      <c r="G491" s="126"/>
      <c r="H491" s="126"/>
      <c r="I491" s="683"/>
      <c r="J491" s="685"/>
      <c r="K491" s="685"/>
      <c r="L491" s="683"/>
      <c r="M491" s="683"/>
      <c r="N491" s="685"/>
      <c r="O491" s="685"/>
      <c r="P491" s="683"/>
      <c r="Q491" s="683"/>
      <c r="R491" s="126"/>
      <c r="S491" s="126"/>
      <c r="T491" s="126"/>
      <c r="U491" s="126"/>
      <c r="V491" s="126"/>
      <c r="W491" s="126"/>
      <c r="X491" s="126"/>
      <c r="Y491" s="126"/>
      <c r="Z491" s="126"/>
    </row>
    <row r="492" spans="1:26" ht="15.75" hidden="1" customHeight="1">
      <c r="A492" s="683"/>
      <c r="B492" s="126"/>
      <c r="C492" s="737"/>
      <c r="D492" s="126"/>
      <c r="E492" s="126"/>
      <c r="F492" s="126"/>
      <c r="G492" s="126"/>
      <c r="H492" s="126"/>
      <c r="I492" s="683"/>
      <c r="J492" s="685"/>
      <c r="K492" s="685"/>
      <c r="L492" s="683"/>
      <c r="M492" s="683"/>
      <c r="N492" s="685"/>
      <c r="O492" s="685"/>
      <c r="P492" s="683"/>
      <c r="Q492" s="683"/>
      <c r="R492" s="126"/>
      <c r="S492" s="126"/>
      <c r="T492" s="126"/>
      <c r="U492" s="126"/>
      <c r="V492" s="126"/>
      <c r="W492" s="126"/>
      <c r="X492" s="126"/>
      <c r="Y492" s="126"/>
      <c r="Z492" s="126"/>
    </row>
    <row r="493" spans="1:26" ht="15.75" hidden="1" customHeight="1">
      <c r="A493" s="683"/>
      <c r="B493" s="126"/>
      <c r="C493" s="737"/>
      <c r="D493" s="126"/>
      <c r="E493" s="126"/>
      <c r="F493" s="126"/>
      <c r="G493" s="126"/>
      <c r="H493" s="126"/>
      <c r="I493" s="683"/>
      <c r="J493" s="685"/>
      <c r="K493" s="685"/>
      <c r="L493" s="683"/>
      <c r="M493" s="683"/>
      <c r="N493" s="685"/>
      <c r="O493" s="685"/>
      <c r="P493" s="683"/>
      <c r="Q493" s="683"/>
      <c r="R493" s="126"/>
      <c r="S493" s="126"/>
      <c r="T493" s="126"/>
      <c r="U493" s="126"/>
      <c r="V493" s="126"/>
      <c r="W493" s="126"/>
      <c r="X493" s="126"/>
      <c r="Y493" s="126"/>
      <c r="Z493" s="126"/>
    </row>
    <row r="494" spans="1:26" ht="15.75" hidden="1" customHeight="1">
      <c r="A494" s="683"/>
      <c r="B494" s="126"/>
      <c r="C494" s="737"/>
      <c r="D494" s="126"/>
      <c r="E494" s="126"/>
      <c r="F494" s="126"/>
      <c r="G494" s="126"/>
      <c r="H494" s="126"/>
      <c r="I494" s="683"/>
      <c r="J494" s="685"/>
      <c r="K494" s="685"/>
      <c r="L494" s="683"/>
      <c r="M494" s="683"/>
      <c r="N494" s="685"/>
      <c r="O494" s="685"/>
      <c r="P494" s="683"/>
      <c r="Q494" s="683"/>
      <c r="R494" s="126"/>
      <c r="S494" s="126"/>
      <c r="T494" s="126"/>
      <c r="U494" s="126"/>
      <c r="V494" s="126"/>
      <c r="W494" s="126"/>
      <c r="X494" s="126"/>
      <c r="Y494" s="126"/>
      <c r="Z494" s="126"/>
    </row>
    <row r="495" spans="1:26" ht="15.75" hidden="1" customHeight="1">
      <c r="A495" s="683"/>
      <c r="B495" s="126"/>
      <c r="C495" s="737"/>
      <c r="D495" s="126"/>
      <c r="E495" s="126"/>
      <c r="F495" s="126"/>
      <c r="G495" s="126"/>
      <c r="H495" s="126"/>
      <c r="I495" s="683"/>
      <c r="J495" s="685"/>
      <c r="K495" s="685"/>
      <c r="L495" s="683"/>
      <c r="M495" s="683"/>
      <c r="N495" s="685"/>
      <c r="O495" s="685"/>
      <c r="P495" s="683"/>
      <c r="Q495" s="683"/>
      <c r="R495" s="126"/>
      <c r="S495" s="126"/>
      <c r="T495" s="126"/>
      <c r="U495" s="126"/>
      <c r="V495" s="126"/>
      <c r="W495" s="126"/>
      <c r="X495" s="126"/>
      <c r="Y495" s="126"/>
      <c r="Z495" s="126"/>
    </row>
    <row r="496" spans="1:26" ht="15.75" hidden="1" customHeight="1">
      <c r="A496" s="683"/>
      <c r="B496" s="126"/>
      <c r="C496" s="737"/>
      <c r="D496" s="126"/>
      <c r="E496" s="126"/>
      <c r="F496" s="126"/>
      <c r="G496" s="126"/>
      <c r="H496" s="126"/>
      <c r="I496" s="683"/>
      <c r="J496" s="685"/>
      <c r="K496" s="685"/>
      <c r="L496" s="683"/>
      <c r="M496" s="683"/>
      <c r="N496" s="685"/>
      <c r="O496" s="685"/>
      <c r="P496" s="683"/>
      <c r="Q496" s="683"/>
      <c r="R496" s="126"/>
      <c r="S496" s="126"/>
      <c r="T496" s="126"/>
      <c r="U496" s="126"/>
      <c r="V496" s="126"/>
      <c r="W496" s="126"/>
      <c r="X496" s="126"/>
      <c r="Y496" s="126"/>
      <c r="Z496" s="126"/>
    </row>
    <row r="497" spans="1:26" ht="15.75" hidden="1" customHeight="1">
      <c r="A497" s="683"/>
      <c r="B497" s="126"/>
      <c r="C497" s="737"/>
      <c r="D497" s="126"/>
      <c r="E497" s="126"/>
      <c r="F497" s="126"/>
      <c r="G497" s="126"/>
      <c r="H497" s="126"/>
      <c r="I497" s="683"/>
      <c r="J497" s="685"/>
      <c r="K497" s="685"/>
      <c r="L497" s="683"/>
      <c r="M497" s="683"/>
      <c r="N497" s="685"/>
      <c r="O497" s="685"/>
      <c r="P497" s="683"/>
      <c r="Q497" s="683"/>
      <c r="R497" s="126"/>
      <c r="S497" s="126"/>
      <c r="T497" s="126"/>
      <c r="U497" s="126"/>
      <c r="V497" s="126"/>
      <c r="W497" s="126"/>
      <c r="X497" s="126"/>
      <c r="Y497" s="126"/>
      <c r="Z497" s="126"/>
    </row>
    <row r="498" spans="1:26" ht="15.75" hidden="1" customHeight="1">
      <c r="A498" s="683"/>
      <c r="B498" s="126"/>
      <c r="C498" s="737"/>
      <c r="D498" s="126"/>
      <c r="E498" s="126"/>
      <c r="F498" s="126"/>
      <c r="G498" s="126"/>
      <c r="H498" s="126"/>
      <c r="I498" s="683"/>
      <c r="J498" s="685"/>
      <c r="K498" s="685"/>
      <c r="L498" s="683"/>
      <c r="M498" s="683"/>
      <c r="N498" s="685"/>
      <c r="O498" s="685"/>
      <c r="P498" s="683"/>
      <c r="Q498" s="683"/>
      <c r="R498" s="126"/>
      <c r="S498" s="126"/>
      <c r="T498" s="126"/>
      <c r="U498" s="126"/>
      <c r="V498" s="126"/>
      <c r="W498" s="126"/>
      <c r="X498" s="126"/>
      <c r="Y498" s="126"/>
      <c r="Z498" s="126"/>
    </row>
    <row r="499" spans="1:26" ht="15.75" hidden="1" customHeight="1">
      <c r="A499" s="683"/>
      <c r="B499" s="126"/>
      <c r="C499" s="737"/>
      <c r="D499" s="126"/>
      <c r="E499" s="126"/>
      <c r="F499" s="126"/>
      <c r="G499" s="126"/>
      <c r="H499" s="126"/>
      <c r="I499" s="683"/>
      <c r="J499" s="685"/>
      <c r="K499" s="685"/>
      <c r="L499" s="683"/>
      <c r="M499" s="683"/>
      <c r="N499" s="685"/>
      <c r="O499" s="685"/>
      <c r="P499" s="683"/>
      <c r="Q499" s="683"/>
      <c r="R499" s="126"/>
      <c r="S499" s="126"/>
      <c r="T499" s="126"/>
      <c r="U499" s="126"/>
      <c r="V499" s="126"/>
      <c r="W499" s="126"/>
      <c r="X499" s="126"/>
      <c r="Y499" s="126"/>
      <c r="Z499" s="126"/>
    </row>
    <row r="500" spans="1:26" ht="15.75" hidden="1" customHeight="1">
      <c r="A500" s="683"/>
      <c r="B500" s="126"/>
      <c r="C500" s="737"/>
      <c r="D500" s="126"/>
      <c r="E500" s="126"/>
      <c r="F500" s="126"/>
      <c r="G500" s="126"/>
      <c r="H500" s="126"/>
      <c r="I500" s="683"/>
      <c r="J500" s="685"/>
      <c r="K500" s="685"/>
      <c r="L500" s="683"/>
      <c r="M500" s="683"/>
      <c r="N500" s="685"/>
      <c r="O500" s="685"/>
      <c r="P500" s="683"/>
      <c r="Q500" s="683"/>
      <c r="R500" s="126"/>
      <c r="S500" s="126"/>
      <c r="T500" s="126"/>
      <c r="U500" s="126"/>
      <c r="V500" s="126"/>
      <c r="W500" s="126"/>
      <c r="X500" s="126"/>
      <c r="Y500" s="126"/>
      <c r="Z500" s="126"/>
    </row>
    <row r="501" spans="1:26" ht="15.75" hidden="1" customHeight="1">
      <c r="A501" s="683"/>
      <c r="B501" s="126"/>
      <c r="C501" s="737"/>
      <c r="D501" s="126"/>
      <c r="E501" s="126"/>
      <c r="F501" s="126"/>
      <c r="G501" s="126"/>
      <c r="H501" s="126"/>
      <c r="I501" s="683"/>
      <c r="J501" s="685"/>
      <c r="K501" s="685"/>
      <c r="L501" s="683"/>
      <c r="M501" s="683"/>
      <c r="N501" s="685"/>
      <c r="O501" s="685"/>
      <c r="P501" s="683"/>
      <c r="Q501" s="683"/>
      <c r="R501" s="126"/>
      <c r="S501" s="126"/>
      <c r="T501" s="126"/>
      <c r="U501" s="126"/>
      <c r="V501" s="126"/>
      <c r="W501" s="126"/>
      <c r="X501" s="126"/>
      <c r="Y501" s="126"/>
      <c r="Z501" s="126"/>
    </row>
    <row r="502" spans="1:26" ht="15.75" hidden="1" customHeight="1">
      <c r="A502" s="683"/>
      <c r="B502" s="126"/>
      <c r="C502" s="737"/>
      <c r="D502" s="126"/>
      <c r="E502" s="126"/>
      <c r="F502" s="126"/>
      <c r="G502" s="126"/>
      <c r="H502" s="126"/>
      <c r="I502" s="683"/>
      <c r="J502" s="685"/>
      <c r="K502" s="685"/>
      <c r="L502" s="683"/>
      <c r="M502" s="683"/>
      <c r="N502" s="685"/>
      <c r="O502" s="685"/>
      <c r="P502" s="683"/>
      <c r="Q502" s="683"/>
      <c r="R502" s="126"/>
      <c r="S502" s="126"/>
      <c r="T502" s="126"/>
      <c r="U502" s="126"/>
      <c r="V502" s="126"/>
      <c r="W502" s="126"/>
      <c r="X502" s="126"/>
      <c r="Y502" s="126"/>
      <c r="Z502" s="126"/>
    </row>
    <row r="503" spans="1:26" ht="15.75" hidden="1" customHeight="1">
      <c r="A503" s="683"/>
      <c r="B503" s="126"/>
      <c r="C503" s="737"/>
      <c r="D503" s="126"/>
      <c r="E503" s="126"/>
      <c r="F503" s="126"/>
      <c r="G503" s="126"/>
      <c r="H503" s="126"/>
      <c r="I503" s="683"/>
      <c r="J503" s="685"/>
      <c r="K503" s="685"/>
      <c r="L503" s="683"/>
      <c r="M503" s="683"/>
      <c r="N503" s="685"/>
      <c r="O503" s="685"/>
      <c r="P503" s="683"/>
      <c r="Q503" s="683"/>
      <c r="R503" s="126"/>
      <c r="S503" s="126"/>
      <c r="T503" s="126"/>
      <c r="U503" s="126"/>
      <c r="V503" s="126"/>
      <c r="W503" s="126"/>
      <c r="X503" s="126"/>
      <c r="Y503" s="126"/>
      <c r="Z503" s="126"/>
    </row>
    <row r="504" spans="1:26" ht="15.75" hidden="1" customHeight="1">
      <c r="A504" s="683"/>
      <c r="B504" s="126"/>
      <c r="C504" s="737"/>
      <c r="D504" s="126"/>
      <c r="E504" s="126"/>
      <c r="F504" s="126"/>
      <c r="G504" s="126"/>
      <c r="H504" s="126"/>
      <c r="I504" s="683"/>
      <c r="J504" s="685"/>
      <c r="K504" s="685"/>
      <c r="L504" s="683"/>
      <c r="M504" s="683"/>
      <c r="N504" s="685"/>
      <c r="O504" s="685"/>
      <c r="P504" s="683"/>
      <c r="Q504" s="683"/>
      <c r="R504" s="126"/>
      <c r="S504" s="126"/>
      <c r="T504" s="126"/>
      <c r="U504" s="126"/>
      <c r="V504" s="126"/>
      <c r="W504" s="126"/>
      <c r="X504" s="126"/>
      <c r="Y504" s="126"/>
      <c r="Z504" s="126"/>
    </row>
    <row r="505" spans="1:26" ht="15.75" hidden="1" customHeight="1">
      <c r="A505" s="683"/>
      <c r="B505" s="126"/>
      <c r="C505" s="737"/>
      <c r="D505" s="126"/>
      <c r="E505" s="126"/>
      <c r="F505" s="126"/>
      <c r="G505" s="126"/>
      <c r="H505" s="126"/>
      <c r="I505" s="683"/>
      <c r="J505" s="685"/>
      <c r="K505" s="685"/>
      <c r="L505" s="683"/>
      <c r="M505" s="683"/>
      <c r="N505" s="685"/>
      <c r="O505" s="685"/>
      <c r="P505" s="683"/>
      <c r="Q505" s="683"/>
      <c r="R505" s="126"/>
      <c r="S505" s="126"/>
      <c r="T505" s="126"/>
      <c r="U505" s="126"/>
      <c r="V505" s="126"/>
      <c r="W505" s="126"/>
      <c r="X505" s="126"/>
      <c r="Y505" s="126"/>
      <c r="Z505" s="126"/>
    </row>
    <row r="506" spans="1:26" ht="15.75" hidden="1" customHeight="1">
      <c r="A506" s="683"/>
      <c r="B506" s="126"/>
      <c r="C506" s="737"/>
      <c r="D506" s="126"/>
      <c r="E506" s="126"/>
      <c r="F506" s="126"/>
      <c r="G506" s="126"/>
      <c r="H506" s="126"/>
      <c r="I506" s="683"/>
      <c r="J506" s="685"/>
      <c r="K506" s="685"/>
      <c r="L506" s="683"/>
      <c r="M506" s="683"/>
      <c r="N506" s="685"/>
      <c r="O506" s="685"/>
      <c r="P506" s="683"/>
      <c r="Q506" s="683"/>
      <c r="R506" s="126"/>
      <c r="S506" s="126"/>
      <c r="T506" s="126"/>
      <c r="U506" s="126"/>
      <c r="V506" s="126"/>
      <c r="W506" s="126"/>
      <c r="X506" s="126"/>
      <c r="Y506" s="126"/>
      <c r="Z506" s="126"/>
    </row>
    <row r="507" spans="1:26" ht="15.75" hidden="1" customHeight="1">
      <c r="A507" s="683"/>
      <c r="B507" s="126"/>
      <c r="C507" s="737"/>
      <c r="D507" s="126"/>
      <c r="E507" s="126"/>
      <c r="F507" s="126"/>
      <c r="G507" s="126"/>
      <c r="H507" s="126"/>
      <c r="I507" s="683"/>
      <c r="J507" s="685"/>
      <c r="K507" s="685"/>
      <c r="L507" s="683"/>
      <c r="M507" s="683"/>
      <c r="N507" s="685"/>
      <c r="O507" s="685"/>
      <c r="P507" s="683"/>
      <c r="Q507" s="683"/>
      <c r="R507" s="126"/>
      <c r="S507" s="126"/>
      <c r="T507" s="126"/>
      <c r="U507" s="126"/>
      <c r="V507" s="126"/>
      <c r="W507" s="126"/>
      <c r="X507" s="126"/>
      <c r="Y507" s="126"/>
      <c r="Z507" s="126"/>
    </row>
    <row r="508" spans="1:26" ht="15.75" hidden="1" customHeight="1">
      <c r="A508" s="683"/>
      <c r="B508" s="126"/>
      <c r="C508" s="737"/>
      <c r="D508" s="126"/>
      <c r="E508" s="126"/>
      <c r="F508" s="126"/>
      <c r="G508" s="126"/>
      <c r="H508" s="126"/>
      <c r="I508" s="683"/>
      <c r="J508" s="685"/>
      <c r="K508" s="685"/>
      <c r="L508" s="683"/>
      <c r="M508" s="683"/>
      <c r="N508" s="685"/>
      <c r="O508" s="685"/>
      <c r="P508" s="683"/>
      <c r="Q508" s="683"/>
      <c r="R508" s="126"/>
      <c r="S508" s="126"/>
      <c r="T508" s="126"/>
      <c r="U508" s="126"/>
      <c r="V508" s="126"/>
      <c r="W508" s="126"/>
      <c r="X508" s="126"/>
      <c r="Y508" s="126"/>
      <c r="Z508" s="126"/>
    </row>
    <row r="509" spans="1:26" ht="15.75" hidden="1" customHeight="1">
      <c r="A509" s="683"/>
      <c r="B509" s="126"/>
      <c r="C509" s="737"/>
      <c r="D509" s="126"/>
      <c r="E509" s="126"/>
      <c r="F509" s="126"/>
      <c r="G509" s="126"/>
      <c r="H509" s="126"/>
      <c r="I509" s="683"/>
      <c r="J509" s="685"/>
      <c r="K509" s="685"/>
      <c r="L509" s="683"/>
      <c r="M509" s="683"/>
      <c r="N509" s="685"/>
      <c r="O509" s="685"/>
      <c r="P509" s="683"/>
      <c r="Q509" s="683"/>
      <c r="R509" s="126"/>
      <c r="S509" s="126"/>
      <c r="T509" s="126"/>
      <c r="U509" s="126"/>
      <c r="V509" s="126"/>
      <c r="W509" s="126"/>
      <c r="X509" s="126"/>
      <c r="Y509" s="126"/>
      <c r="Z509" s="126"/>
    </row>
    <row r="510" spans="1:26" ht="15.75" hidden="1" customHeight="1">
      <c r="A510" s="683"/>
      <c r="B510" s="126"/>
      <c r="C510" s="737"/>
      <c r="D510" s="126"/>
      <c r="E510" s="126"/>
      <c r="F510" s="126"/>
      <c r="G510" s="126"/>
      <c r="H510" s="126"/>
      <c r="I510" s="683"/>
      <c r="J510" s="685"/>
      <c r="K510" s="685"/>
      <c r="L510" s="683"/>
      <c r="M510" s="683"/>
      <c r="N510" s="685"/>
      <c r="O510" s="685"/>
      <c r="P510" s="683"/>
      <c r="Q510" s="683"/>
      <c r="R510" s="126"/>
      <c r="S510" s="126"/>
      <c r="T510" s="126"/>
      <c r="U510" s="126"/>
      <c r="V510" s="126"/>
      <c r="W510" s="126"/>
      <c r="X510" s="126"/>
      <c r="Y510" s="126"/>
      <c r="Z510" s="126"/>
    </row>
    <row r="511" spans="1:26" ht="15.75" hidden="1" customHeight="1">
      <c r="A511" s="683"/>
      <c r="B511" s="126"/>
      <c r="C511" s="737"/>
      <c r="D511" s="126"/>
      <c r="E511" s="126"/>
      <c r="F511" s="126"/>
      <c r="G511" s="126"/>
      <c r="H511" s="126"/>
      <c r="I511" s="683"/>
      <c r="J511" s="685"/>
      <c r="K511" s="685"/>
      <c r="L511" s="683"/>
      <c r="M511" s="683"/>
      <c r="N511" s="685"/>
      <c r="O511" s="685"/>
      <c r="P511" s="683"/>
      <c r="Q511" s="683"/>
      <c r="R511" s="126"/>
      <c r="S511" s="126"/>
      <c r="T511" s="126"/>
      <c r="U511" s="126"/>
      <c r="V511" s="126"/>
      <c r="W511" s="126"/>
      <c r="X511" s="126"/>
      <c r="Y511" s="126"/>
      <c r="Z511" s="126"/>
    </row>
    <row r="512" spans="1:26" ht="15.75" hidden="1" customHeight="1">
      <c r="A512" s="683"/>
      <c r="B512" s="126"/>
      <c r="C512" s="737"/>
      <c r="D512" s="126"/>
      <c r="E512" s="126"/>
      <c r="F512" s="126"/>
      <c r="G512" s="126"/>
      <c r="H512" s="126"/>
      <c r="I512" s="683"/>
      <c r="J512" s="685"/>
      <c r="K512" s="685"/>
      <c r="L512" s="683"/>
      <c r="M512" s="683"/>
      <c r="N512" s="685"/>
      <c r="O512" s="685"/>
      <c r="P512" s="683"/>
      <c r="Q512" s="683"/>
      <c r="R512" s="126"/>
      <c r="S512" s="126"/>
      <c r="T512" s="126"/>
      <c r="U512" s="126"/>
      <c r="V512" s="126"/>
      <c r="W512" s="126"/>
      <c r="X512" s="126"/>
      <c r="Y512" s="126"/>
      <c r="Z512" s="126"/>
    </row>
    <row r="513" spans="1:26" ht="15.75" hidden="1" customHeight="1">
      <c r="A513" s="683"/>
      <c r="B513" s="126"/>
      <c r="C513" s="737"/>
      <c r="D513" s="126"/>
      <c r="E513" s="126"/>
      <c r="F513" s="126"/>
      <c r="G513" s="126"/>
      <c r="H513" s="126"/>
      <c r="I513" s="683"/>
      <c r="J513" s="685"/>
      <c r="K513" s="685"/>
      <c r="L513" s="683"/>
      <c r="M513" s="683"/>
      <c r="N513" s="685"/>
      <c r="O513" s="685"/>
      <c r="P513" s="683"/>
      <c r="Q513" s="683"/>
      <c r="R513" s="126"/>
      <c r="S513" s="126"/>
      <c r="T513" s="126"/>
      <c r="U513" s="126"/>
      <c r="V513" s="126"/>
      <c r="W513" s="126"/>
      <c r="X513" s="126"/>
      <c r="Y513" s="126"/>
      <c r="Z513" s="126"/>
    </row>
    <row r="514" spans="1:26" ht="15.75" hidden="1" customHeight="1">
      <c r="A514" s="683"/>
      <c r="B514" s="126"/>
      <c r="C514" s="737"/>
      <c r="D514" s="126"/>
      <c r="E514" s="126"/>
      <c r="F514" s="126"/>
      <c r="G514" s="126"/>
      <c r="H514" s="126"/>
      <c r="I514" s="683"/>
      <c r="J514" s="685"/>
      <c r="K514" s="685"/>
      <c r="L514" s="683"/>
      <c r="M514" s="683"/>
      <c r="N514" s="685"/>
      <c r="O514" s="685"/>
      <c r="P514" s="683"/>
      <c r="Q514" s="683"/>
      <c r="R514" s="126"/>
      <c r="S514" s="126"/>
      <c r="T514" s="126"/>
      <c r="U514" s="126"/>
      <c r="V514" s="126"/>
      <c r="W514" s="126"/>
      <c r="X514" s="126"/>
      <c r="Y514" s="126"/>
      <c r="Z514" s="126"/>
    </row>
    <row r="515" spans="1:26" ht="15.75" hidden="1" customHeight="1">
      <c r="A515" s="683"/>
      <c r="B515" s="126"/>
      <c r="C515" s="737"/>
      <c r="D515" s="126"/>
      <c r="E515" s="126"/>
      <c r="F515" s="126"/>
      <c r="G515" s="126"/>
      <c r="H515" s="126"/>
      <c r="I515" s="683"/>
      <c r="J515" s="685"/>
      <c r="K515" s="685"/>
      <c r="L515" s="683"/>
      <c r="M515" s="683"/>
      <c r="N515" s="685"/>
      <c r="O515" s="685"/>
      <c r="P515" s="683"/>
      <c r="Q515" s="683"/>
      <c r="R515" s="126"/>
      <c r="S515" s="126"/>
      <c r="T515" s="126"/>
      <c r="U515" s="126"/>
      <c r="V515" s="126"/>
      <c r="W515" s="126"/>
      <c r="X515" s="126"/>
      <c r="Y515" s="126"/>
      <c r="Z515" s="126"/>
    </row>
    <row r="516" spans="1:26" ht="15.75" hidden="1" customHeight="1">
      <c r="A516" s="683"/>
      <c r="B516" s="126"/>
      <c r="C516" s="737"/>
      <c r="D516" s="126"/>
      <c r="E516" s="126"/>
      <c r="F516" s="126"/>
      <c r="G516" s="126"/>
      <c r="H516" s="126"/>
      <c r="I516" s="683"/>
      <c r="J516" s="685"/>
      <c r="K516" s="685"/>
      <c r="L516" s="683"/>
      <c r="M516" s="683"/>
      <c r="N516" s="685"/>
      <c r="O516" s="685"/>
      <c r="P516" s="683"/>
      <c r="Q516" s="683"/>
      <c r="R516" s="126"/>
      <c r="S516" s="126"/>
      <c r="T516" s="126"/>
      <c r="U516" s="126"/>
      <c r="V516" s="126"/>
      <c r="W516" s="126"/>
      <c r="X516" s="126"/>
      <c r="Y516" s="126"/>
      <c r="Z516" s="126"/>
    </row>
    <row r="517" spans="1:26" ht="15.75" hidden="1" customHeight="1">
      <c r="A517" s="683"/>
      <c r="B517" s="126"/>
      <c r="C517" s="737"/>
      <c r="D517" s="126"/>
      <c r="E517" s="126"/>
      <c r="F517" s="126"/>
      <c r="G517" s="126"/>
      <c r="H517" s="126"/>
      <c r="I517" s="683"/>
      <c r="J517" s="685"/>
      <c r="K517" s="685"/>
      <c r="L517" s="683"/>
      <c r="M517" s="683"/>
      <c r="N517" s="685"/>
      <c r="O517" s="685"/>
      <c r="P517" s="683"/>
      <c r="Q517" s="683"/>
      <c r="R517" s="126"/>
      <c r="S517" s="126"/>
      <c r="T517" s="126"/>
      <c r="U517" s="126"/>
      <c r="V517" s="126"/>
      <c r="W517" s="126"/>
      <c r="X517" s="126"/>
      <c r="Y517" s="126"/>
      <c r="Z517" s="126"/>
    </row>
    <row r="518" spans="1:26" ht="15.75" hidden="1" customHeight="1">
      <c r="A518" s="683"/>
      <c r="B518" s="126"/>
      <c r="C518" s="737"/>
      <c r="D518" s="126"/>
      <c r="E518" s="126"/>
      <c r="F518" s="126"/>
      <c r="G518" s="126"/>
      <c r="H518" s="126"/>
      <c r="I518" s="683"/>
      <c r="J518" s="685"/>
      <c r="K518" s="685"/>
      <c r="L518" s="683"/>
      <c r="M518" s="683"/>
      <c r="N518" s="685"/>
      <c r="O518" s="685"/>
      <c r="P518" s="683"/>
      <c r="Q518" s="683"/>
      <c r="R518" s="126"/>
      <c r="S518" s="126"/>
      <c r="T518" s="126"/>
      <c r="U518" s="126"/>
      <c r="V518" s="126"/>
      <c r="W518" s="126"/>
      <c r="X518" s="126"/>
      <c r="Y518" s="126"/>
      <c r="Z518" s="126"/>
    </row>
    <row r="519" spans="1:26" ht="15.75" hidden="1" customHeight="1">
      <c r="A519" s="683"/>
      <c r="B519" s="126"/>
      <c r="C519" s="737"/>
      <c r="D519" s="126"/>
      <c r="E519" s="126"/>
      <c r="F519" s="126"/>
      <c r="G519" s="126"/>
      <c r="H519" s="126"/>
      <c r="I519" s="683"/>
      <c r="J519" s="685"/>
      <c r="K519" s="685"/>
      <c r="L519" s="683"/>
      <c r="M519" s="683"/>
      <c r="N519" s="685"/>
      <c r="O519" s="685"/>
      <c r="P519" s="683"/>
      <c r="Q519" s="683"/>
      <c r="R519" s="126"/>
      <c r="S519" s="126"/>
      <c r="T519" s="126"/>
      <c r="U519" s="126"/>
      <c r="V519" s="126"/>
      <c r="W519" s="126"/>
      <c r="X519" s="126"/>
      <c r="Y519" s="126"/>
      <c r="Z519" s="126"/>
    </row>
    <row r="520" spans="1:26" ht="15.75" hidden="1" customHeight="1">
      <c r="A520" s="683"/>
      <c r="B520" s="126"/>
      <c r="C520" s="737"/>
      <c r="D520" s="126"/>
      <c r="E520" s="126"/>
      <c r="F520" s="126"/>
      <c r="G520" s="126"/>
      <c r="H520" s="126"/>
      <c r="I520" s="683"/>
      <c r="J520" s="685"/>
      <c r="K520" s="685"/>
      <c r="L520" s="683"/>
      <c r="M520" s="683"/>
      <c r="N520" s="685"/>
      <c r="O520" s="685"/>
      <c r="P520" s="683"/>
      <c r="Q520" s="683"/>
      <c r="R520" s="126"/>
      <c r="S520" s="126"/>
      <c r="T520" s="126"/>
      <c r="U520" s="126"/>
      <c r="V520" s="126"/>
      <c r="W520" s="126"/>
      <c r="X520" s="126"/>
      <c r="Y520" s="126"/>
      <c r="Z520" s="126"/>
    </row>
    <row r="521" spans="1:26" ht="15.75" hidden="1" customHeight="1">
      <c r="A521" s="683"/>
      <c r="B521" s="126"/>
      <c r="C521" s="737"/>
      <c r="D521" s="126"/>
      <c r="E521" s="126"/>
      <c r="F521" s="126"/>
      <c r="G521" s="126"/>
      <c r="H521" s="126"/>
      <c r="I521" s="683"/>
      <c r="J521" s="685"/>
      <c r="K521" s="685"/>
      <c r="L521" s="683"/>
      <c r="M521" s="683"/>
      <c r="N521" s="685"/>
      <c r="O521" s="685"/>
      <c r="P521" s="683"/>
      <c r="Q521" s="683"/>
      <c r="R521" s="126"/>
      <c r="S521" s="126"/>
      <c r="T521" s="126"/>
      <c r="U521" s="126"/>
      <c r="V521" s="126"/>
      <c r="W521" s="126"/>
      <c r="X521" s="126"/>
      <c r="Y521" s="126"/>
      <c r="Z521" s="126"/>
    </row>
    <row r="522" spans="1:26" ht="15.75" hidden="1" customHeight="1">
      <c r="A522" s="683"/>
      <c r="B522" s="126"/>
      <c r="C522" s="737"/>
      <c r="D522" s="126"/>
      <c r="E522" s="126"/>
      <c r="F522" s="126"/>
      <c r="G522" s="126"/>
      <c r="H522" s="126"/>
      <c r="I522" s="683"/>
      <c r="J522" s="685"/>
      <c r="K522" s="685"/>
      <c r="L522" s="683"/>
      <c r="M522" s="683"/>
      <c r="N522" s="685"/>
      <c r="O522" s="685"/>
      <c r="P522" s="683"/>
      <c r="Q522" s="683"/>
      <c r="R522" s="126"/>
      <c r="S522" s="126"/>
      <c r="T522" s="126"/>
      <c r="U522" s="126"/>
      <c r="V522" s="126"/>
      <c r="W522" s="126"/>
      <c r="X522" s="126"/>
      <c r="Y522" s="126"/>
      <c r="Z522" s="126"/>
    </row>
    <row r="523" spans="1:26" ht="15.75" hidden="1" customHeight="1">
      <c r="A523" s="683"/>
      <c r="B523" s="126"/>
      <c r="C523" s="737"/>
      <c r="D523" s="126"/>
      <c r="E523" s="126"/>
      <c r="F523" s="126"/>
      <c r="G523" s="126"/>
      <c r="H523" s="126"/>
      <c r="I523" s="683"/>
      <c r="J523" s="685"/>
      <c r="K523" s="685"/>
      <c r="L523" s="683"/>
      <c r="M523" s="683"/>
      <c r="N523" s="685"/>
      <c r="O523" s="685"/>
      <c r="P523" s="683"/>
      <c r="Q523" s="683"/>
      <c r="R523" s="126"/>
      <c r="S523" s="126"/>
      <c r="T523" s="126"/>
      <c r="U523" s="126"/>
      <c r="V523" s="126"/>
      <c r="W523" s="126"/>
      <c r="X523" s="126"/>
      <c r="Y523" s="126"/>
      <c r="Z523" s="126"/>
    </row>
    <row r="524" spans="1:26" ht="15.75" hidden="1" customHeight="1">
      <c r="A524" s="683"/>
      <c r="B524" s="126"/>
      <c r="C524" s="737"/>
      <c r="D524" s="126"/>
      <c r="E524" s="126"/>
      <c r="F524" s="126"/>
      <c r="G524" s="126"/>
      <c r="H524" s="126"/>
      <c r="I524" s="683"/>
      <c r="J524" s="685"/>
      <c r="K524" s="685"/>
      <c r="L524" s="683"/>
      <c r="M524" s="683"/>
      <c r="N524" s="685"/>
      <c r="O524" s="685"/>
      <c r="P524" s="683"/>
      <c r="Q524" s="683"/>
      <c r="R524" s="126"/>
      <c r="S524" s="126"/>
      <c r="T524" s="126"/>
      <c r="U524" s="126"/>
      <c r="V524" s="126"/>
      <c r="W524" s="126"/>
      <c r="X524" s="126"/>
      <c r="Y524" s="126"/>
      <c r="Z524" s="126"/>
    </row>
    <row r="525" spans="1:26" ht="15.75" hidden="1" customHeight="1">
      <c r="A525" s="683"/>
      <c r="B525" s="126"/>
      <c r="C525" s="737"/>
      <c r="D525" s="126"/>
      <c r="E525" s="126"/>
      <c r="F525" s="126"/>
      <c r="G525" s="126"/>
      <c r="H525" s="126"/>
      <c r="I525" s="683"/>
      <c r="J525" s="685"/>
      <c r="K525" s="685"/>
      <c r="L525" s="683"/>
      <c r="M525" s="683"/>
      <c r="N525" s="685"/>
      <c r="O525" s="685"/>
      <c r="P525" s="683"/>
      <c r="Q525" s="683"/>
      <c r="R525" s="126"/>
      <c r="S525" s="126"/>
      <c r="T525" s="126"/>
      <c r="U525" s="126"/>
      <c r="V525" s="126"/>
      <c r="W525" s="126"/>
      <c r="X525" s="126"/>
      <c r="Y525" s="126"/>
      <c r="Z525" s="126"/>
    </row>
    <row r="526" spans="1:26" ht="15.75" hidden="1" customHeight="1">
      <c r="A526" s="683"/>
      <c r="B526" s="126"/>
      <c r="C526" s="737"/>
      <c r="D526" s="126"/>
      <c r="E526" s="126"/>
      <c r="F526" s="126"/>
      <c r="G526" s="126"/>
      <c r="H526" s="126"/>
      <c r="I526" s="683"/>
      <c r="J526" s="685"/>
      <c r="K526" s="685"/>
      <c r="L526" s="683"/>
      <c r="M526" s="683"/>
      <c r="N526" s="685"/>
      <c r="O526" s="685"/>
      <c r="P526" s="683"/>
      <c r="Q526" s="683"/>
      <c r="R526" s="126"/>
      <c r="S526" s="126"/>
      <c r="T526" s="126"/>
      <c r="U526" s="126"/>
      <c r="V526" s="126"/>
      <c r="W526" s="126"/>
      <c r="X526" s="126"/>
      <c r="Y526" s="126"/>
      <c r="Z526" s="126"/>
    </row>
    <row r="527" spans="1:26" ht="15.75" hidden="1" customHeight="1">
      <c r="A527" s="683"/>
      <c r="B527" s="126"/>
      <c r="C527" s="737"/>
      <c r="D527" s="126"/>
      <c r="E527" s="126"/>
      <c r="F527" s="126"/>
      <c r="G527" s="126"/>
      <c r="H527" s="126"/>
      <c r="I527" s="683"/>
      <c r="J527" s="685"/>
      <c r="K527" s="685"/>
      <c r="L527" s="683"/>
      <c r="M527" s="683"/>
      <c r="N527" s="685"/>
      <c r="O527" s="685"/>
      <c r="P527" s="683"/>
      <c r="Q527" s="683"/>
      <c r="R527" s="126"/>
      <c r="S527" s="126"/>
      <c r="T527" s="126"/>
      <c r="U527" s="126"/>
      <c r="V527" s="126"/>
      <c r="W527" s="126"/>
      <c r="X527" s="126"/>
      <c r="Y527" s="126"/>
      <c r="Z527" s="126"/>
    </row>
    <row r="528" spans="1:26" ht="15.75" hidden="1" customHeight="1">
      <c r="A528" s="683"/>
      <c r="B528" s="126"/>
      <c r="C528" s="737"/>
      <c r="D528" s="126"/>
      <c r="E528" s="126"/>
      <c r="F528" s="126"/>
      <c r="G528" s="126"/>
      <c r="H528" s="126"/>
      <c r="I528" s="683"/>
      <c r="J528" s="685"/>
      <c r="K528" s="685"/>
      <c r="L528" s="683"/>
      <c r="M528" s="683"/>
      <c r="N528" s="685"/>
      <c r="O528" s="685"/>
      <c r="P528" s="683"/>
      <c r="Q528" s="683"/>
      <c r="R528" s="126"/>
      <c r="S528" s="126"/>
      <c r="T528" s="126"/>
      <c r="U528" s="126"/>
      <c r="V528" s="126"/>
      <c r="W528" s="126"/>
      <c r="X528" s="126"/>
      <c r="Y528" s="126"/>
      <c r="Z528" s="126"/>
    </row>
    <row r="529" spans="1:26" ht="15.75" hidden="1" customHeight="1">
      <c r="A529" s="683"/>
      <c r="B529" s="126"/>
      <c r="C529" s="737"/>
      <c r="D529" s="126"/>
      <c r="E529" s="126"/>
      <c r="F529" s="126"/>
      <c r="G529" s="126"/>
      <c r="H529" s="126"/>
      <c r="I529" s="683"/>
      <c r="J529" s="685"/>
      <c r="K529" s="685"/>
      <c r="L529" s="683"/>
      <c r="M529" s="683"/>
      <c r="N529" s="685"/>
      <c r="O529" s="685"/>
      <c r="P529" s="683"/>
      <c r="Q529" s="683"/>
      <c r="R529" s="126"/>
      <c r="S529" s="126"/>
      <c r="T529" s="126"/>
      <c r="U529" s="126"/>
      <c r="V529" s="126"/>
      <c r="W529" s="126"/>
      <c r="X529" s="126"/>
      <c r="Y529" s="126"/>
      <c r="Z529" s="126"/>
    </row>
    <row r="530" spans="1:26" ht="15.75" hidden="1" customHeight="1">
      <c r="A530" s="683"/>
      <c r="B530" s="126"/>
      <c r="C530" s="737"/>
      <c r="D530" s="126"/>
      <c r="E530" s="126"/>
      <c r="F530" s="126"/>
      <c r="G530" s="126"/>
      <c r="H530" s="126"/>
      <c r="I530" s="683"/>
      <c r="J530" s="685"/>
      <c r="K530" s="685"/>
      <c r="L530" s="683"/>
      <c r="M530" s="683"/>
      <c r="N530" s="685"/>
      <c r="O530" s="685"/>
      <c r="P530" s="683"/>
      <c r="Q530" s="683"/>
      <c r="R530" s="126"/>
      <c r="S530" s="126"/>
      <c r="T530" s="126"/>
      <c r="U530" s="126"/>
      <c r="V530" s="126"/>
      <c r="W530" s="126"/>
      <c r="X530" s="126"/>
      <c r="Y530" s="126"/>
      <c r="Z530" s="126"/>
    </row>
    <row r="531" spans="1:26" ht="15.75" hidden="1" customHeight="1">
      <c r="A531" s="683"/>
      <c r="B531" s="126"/>
      <c r="C531" s="737"/>
      <c r="D531" s="126"/>
      <c r="E531" s="126"/>
      <c r="F531" s="126"/>
      <c r="G531" s="126"/>
      <c r="H531" s="126"/>
      <c r="I531" s="683"/>
      <c r="J531" s="685"/>
      <c r="K531" s="685"/>
      <c r="L531" s="683"/>
      <c r="M531" s="683"/>
      <c r="N531" s="685"/>
      <c r="O531" s="685"/>
      <c r="P531" s="683"/>
      <c r="Q531" s="683"/>
      <c r="R531" s="126"/>
      <c r="S531" s="126"/>
      <c r="T531" s="126"/>
      <c r="U531" s="126"/>
      <c r="V531" s="126"/>
      <c r="W531" s="126"/>
      <c r="X531" s="126"/>
      <c r="Y531" s="126"/>
      <c r="Z531" s="126"/>
    </row>
    <row r="532" spans="1:26" ht="15.75" hidden="1" customHeight="1">
      <c r="A532" s="683"/>
      <c r="B532" s="126"/>
      <c r="C532" s="737"/>
      <c r="D532" s="126"/>
      <c r="E532" s="126"/>
      <c r="F532" s="126"/>
      <c r="G532" s="126"/>
      <c r="H532" s="126"/>
      <c r="I532" s="683"/>
      <c r="J532" s="685"/>
      <c r="K532" s="685"/>
      <c r="L532" s="683"/>
      <c r="M532" s="683"/>
      <c r="N532" s="685"/>
      <c r="O532" s="685"/>
      <c r="P532" s="683"/>
      <c r="Q532" s="683"/>
      <c r="R532" s="126"/>
      <c r="S532" s="126"/>
      <c r="T532" s="126"/>
      <c r="U532" s="126"/>
      <c r="V532" s="126"/>
      <c r="W532" s="126"/>
      <c r="X532" s="126"/>
      <c r="Y532" s="126"/>
      <c r="Z532" s="126"/>
    </row>
    <row r="533" spans="1:26" ht="15.75" hidden="1" customHeight="1">
      <c r="A533" s="683"/>
      <c r="B533" s="126"/>
      <c r="C533" s="737"/>
      <c r="D533" s="126"/>
      <c r="E533" s="126"/>
      <c r="F533" s="126"/>
      <c r="G533" s="126"/>
      <c r="H533" s="126"/>
      <c r="I533" s="683"/>
      <c r="J533" s="685"/>
      <c r="K533" s="685"/>
      <c r="L533" s="683"/>
      <c r="M533" s="683"/>
      <c r="N533" s="685"/>
      <c r="O533" s="685"/>
      <c r="P533" s="683"/>
      <c r="Q533" s="683"/>
      <c r="R533" s="126"/>
      <c r="S533" s="126"/>
      <c r="T533" s="126"/>
      <c r="U533" s="126"/>
      <c r="V533" s="126"/>
      <c r="W533" s="126"/>
      <c r="X533" s="126"/>
      <c r="Y533" s="126"/>
      <c r="Z533" s="126"/>
    </row>
    <row r="534" spans="1:26" ht="15.75" hidden="1" customHeight="1">
      <c r="A534" s="683"/>
      <c r="B534" s="126"/>
      <c r="C534" s="737"/>
      <c r="D534" s="126"/>
      <c r="E534" s="126"/>
      <c r="F534" s="126"/>
      <c r="G534" s="126"/>
      <c r="H534" s="126"/>
      <c r="I534" s="683"/>
      <c r="J534" s="685"/>
      <c r="K534" s="685"/>
      <c r="L534" s="683"/>
      <c r="M534" s="683"/>
      <c r="N534" s="685"/>
      <c r="O534" s="685"/>
      <c r="P534" s="683"/>
      <c r="Q534" s="683"/>
      <c r="R534" s="126"/>
      <c r="S534" s="126"/>
      <c r="T534" s="126"/>
      <c r="U534" s="126"/>
      <c r="V534" s="126"/>
      <c r="W534" s="126"/>
      <c r="X534" s="126"/>
      <c r="Y534" s="126"/>
      <c r="Z534" s="126"/>
    </row>
    <row r="535" spans="1:26" ht="15.75" hidden="1" customHeight="1">
      <c r="A535" s="683"/>
      <c r="B535" s="126"/>
      <c r="C535" s="737"/>
      <c r="D535" s="126"/>
      <c r="E535" s="126"/>
      <c r="F535" s="126"/>
      <c r="G535" s="126"/>
      <c r="H535" s="126"/>
      <c r="I535" s="683"/>
      <c r="J535" s="685"/>
      <c r="K535" s="685"/>
      <c r="L535" s="683"/>
      <c r="M535" s="683"/>
      <c r="N535" s="685"/>
      <c r="O535" s="685"/>
      <c r="P535" s="683"/>
      <c r="Q535" s="683"/>
      <c r="R535" s="126"/>
      <c r="S535" s="126"/>
      <c r="T535" s="126"/>
      <c r="U535" s="126"/>
      <c r="V535" s="126"/>
      <c r="W535" s="126"/>
      <c r="X535" s="126"/>
      <c r="Y535" s="126"/>
      <c r="Z535" s="126"/>
    </row>
    <row r="536" spans="1:26" ht="15.75" hidden="1" customHeight="1">
      <c r="A536" s="683"/>
      <c r="B536" s="126"/>
      <c r="C536" s="737"/>
      <c r="D536" s="126"/>
      <c r="E536" s="126"/>
      <c r="F536" s="126"/>
      <c r="G536" s="126"/>
      <c r="H536" s="126"/>
      <c r="I536" s="683"/>
      <c r="J536" s="685"/>
      <c r="K536" s="685"/>
      <c r="L536" s="683"/>
      <c r="M536" s="683"/>
      <c r="N536" s="685"/>
      <c r="O536" s="685"/>
      <c r="P536" s="683"/>
      <c r="Q536" s="683"/>
      <c r="R536" s="126"/>
      <c r="S536" s="126"/>
      <c r="T536" s="126"/>
      <c r="U536" s="126"/>
      <c r="V536" s="126"/>
      <c r="W536" s="126"/>
      <c r="X536" s="126"/>
      <c r="Y536" s="126"/>
      <c r="Z536" s="126"/>
    </row>
    <row r="537" spans="1:26" ht="15.75" hidden="1" customHeight="1">
      <c r="A537" s="683"/>
      <c r="B537" s="126"/>
      <c r="C537" s="737"/>
      <c r="D537" s="126"/>
      <c r="E537" s="126"/>
      <c r="F537" s="126"/>
      <c r="G537" s="126"/>
      <c r="H537" s="126"/>
      <c r="I537" s="683"/>
      <c r="J537" s="685"/>
      <c r="K537" s="685"/>
      <c r="L537" s="683"/>
      <c r="M537" s="683"/>
      <c r="N537" s="685"/>
      <c r="O537" s="685"/>
      <c r="P537" s="683"/>
      <c r="Q537" s="683"/>
      <c r="R537" s="126"/>
      <c r="S537" s="126"/>
      <c r="T537" s="126"/>
      <c r="U537" s="126"/>
      <c r="V537" s="126"/>
      <c r="W537" s="126"/>
      <c r="X537" s="126"/>
      <c r="Y537" s="126"/>
      <c r="Z537" s="126"/>
    </row>
    <row r="538" spans="1:26" ht="15.75" hidden="1" customHeight="1">
      <c r="A538" s="683"/>
      <c r="B538" s="126"/>
      <c r="C538" s="737"/>
      <c r="D538" s="126"/>
      <c r="E538" s="126"/>
      <c r="F538" s="126"/>
      <c r="G538" s="126"/>
      <c r="H538" s="126"/>
      <c r="I538" s="683"/>
      <c r="J538" s="685"/>
      <c r="K538" s="685"/>
      <c r="L538" s="683"/>
      <c r="M538" s="683"/>
      <c r="N538" s="685"/>
      <c r="O538" s="685"/>
      <c r="P538" s="683"/>
      <c r="Q538" s="683"/>
      <c r="R538" s="126"/>
      <c r="S538" s="126"/>
      <c r="T538" s="126"/>
      <c r="U538" s="126"/>
      <c r="V538" s="126"/>
      <c r="W538" s="126"/>
      <c r="X538" s="126"/>
      <c r="Y538" s="126"/>
      <c r="Z538" s="126"/>
    </row>
    <row r="539" spans="1:26" ht="15.75" hidden="1" customHeight="1">
      <c r="A539" s="683"/>
      <c r="B539" s="126"/>
      <c r="C539" s="737"/>
      <c r="D539" s="126"/>
      <c r="E539" s="126"/>
      <c r="F539" s="126"/>
      <c r="G539" s="126"/>
      <c r="H539" s="126"/>
      <c r="I539" s="683"/>
      <c r="J539" s="685"/>
      <c r="K539" s="685"/>
      <c r="L539" s="683"/>
      <c r="M539" s="683"/>
      <c r="N539" s="685"/>
      <c r="O539" s="685"/>
      <c r="P539" s="683"/>
      <c r="Q539" s="683"/>
      <c r="R539" s="126"/>
      <c r="S539" s="126"/>
      <c r="T539" s="126"/>
      <c r="U539" s="126"/>
      <c r="V539" s="126"/>
      <c r="W539" s="126"/>
      <c r="X539" s="126"/>
      <c r="Y539" s="126"/>
      <c r="Z539" s="126"/>
    </row>
    <row r="540" spans="1:26" ht="15.75" hidden="1" customHeight="1">
      <c r="A540" s="683"/>
      <c r="B540" s="126"/>
      <c r="C540" s="737"/>
      <c r="D540" s="126"/>
      <c r="E540" s="126"/>
      <c r="F540" s="126"/>
      <c r="G540" s="126"/>
      <c r="H540" s="126"/>
      <c r="I540" s="683"/>
      <c r="J540" s="685"/>
      <c r="K540" s="685"/>
      <c r="L540" s="683"/>
      <c r="M540" s="683"/>
      <c r="N540" s="685"/>
      <c r="O540" s="685"/>
      <c r="P540" s="683"/>
      <c r="Q540" s="683"/>
      <c r="R540" s="126"/>
      <c r="S540" s="126"/>
      <c r="T540" s="126"/>
      <c r="U540" s="126"/>
      <c r="V540" s="126"/>
      <c r="W540" s="126"/>
      <c r="X540" s="126"/>
      <c r="Y540" s="126"/>
      <c r="Z540" s="126"/>
    </row>
    <row r="541" spans="1:26" ht="15.75" hidden="1" customHeight="1">
      <c r="A541" s="683"/>
      <c r="B541" s="126"/>
      <c r="C541" s="737"/>
      <c r="D541" s="126"/>
      <c r="E541" s="126"/>
      <c r="F541" s="126"/>
      <c r="G541" s="126"/>
      <c r="H541" s="126"/>
      <c r="I541" s="683"/>
      <c r="J541" s="685"/>
      <c r="K541" s="685"/>
      <c r="L541" s="683"/>
      <c r="M541" s="683"/>
      <c r="N541" s="685"/>
      <c r="O541" s="685"/>
      <c r="P541" s="683"/>
      <c r="Q541" s="683"/>
      <c r="R541" s="126"/>
      <c r="S541" s="126"/>
      <c r="T541" s="126"/>
      <c r="U541" s="126"/>
      <c r="V541" s="126"/>
      <c r="W541" s="126"/>
      <c r="X541" s="126"/>
      <c r="Y541" s="126"/>
      <c r="Z541" s="126"/>
    </row>
    <row r="542" spans="1:26" ht="15.75" hidden="1" customHeight="1">
      <c r="A542" s="683"/>
      <c r="B542" s="126"/>
      <c r="C542" s="737"/>
      <c r="D542" s="126"/>
      <c r="E542" s="126"/>
      <c r="F542" s="126"/>
      <c r="G542" s="126"/>
      <c r="H542" s="126"/>
      <c r="I542" s="683"/>
      <c r="J542" s="685"/>
      <c r="K542" s="685"/>
      <c r="L542" s="683"/>
      <c r="M542" s="683"/>
      <c r="N542" s="685"/>
      <c r="O542" s="685"/>
      <c r="P542" s="683"/>
      <c r="Q542" s="683"/>
      <c r="R542" s="126"/>
      <c r="S542" s="126"/>
      <c r="T542" s="126"/>
      <c r="U542" s="126"/>
      <c r="V542" s="126"/>
      <c r="W542" s="126"/>
      <c r="X542" s="126"/>
      <c r="Y542" s="126"/>
      <c r="Z542" s="126"/>
    </row>
    <row r="543" spans="1:26" ht="15.75" hidden="1" customHeight="1">
      <c r="A543" s="683"/>
      <c r="B543" s="126"/>
      <c r="C543" s="737"/>
      <c r="D543" s="126"/>
      <c r="E543" s="126"/>
      <c r="F543" s="126"/>
      <c r="G543" s="126"/>
      <c r="H543" s="126"/>
      <c r="I543" s="683"/>
      <c r="J543" s="685"/>
      <c r="K543" s="685"/>
      <c r="L543" s="683"/>
      <c r="M543" s="683"/>
      <c r="N543" s="685"/>
      <c r="O543" s="685"/>
      <c r="P543" s="683"/>
      <c r="Q543" s="683"/>
      <c r="R543" s="126"/>
      <c r="S543" s="126"/>
      <c r="T543" s="126"/>
      <c r="U543" s="126"/>
      <c r="V543" s="126"/>
      <c r="W543" s="126"/>
      <c r="X543" s="126"/>
      <c r="Y543" s="126"/>
      <c r="Z543" s="126"/>
    </row>
    <row r="544" spans="1:26" ht="15.75" hidden="1" customHeight="1">
      <c r="A544" s="683"/>
      <c r="B544" s="126"/>
      <c r="C544" s="737"/>
      <c r="D544" s="126"/>
      <c r="E544" s="126"/>
      <c r="F544" s="126"/>
      <c r="G544" s="126"/>
      <c r="H544" s="126"/>
      <c r="I544" s="683"/>
      <c r="J544" s="685"/>
      <c r="K544" s="685"/>
      <c r="L544" s="683"/>
      <c r="M544" s="683"/>
      <c r="N544" s="685"/>
      <c r="O544" s="685"/>
      <c r="P544" s="683"/>
      <c r="Q544" s="683"/>
      <c r="R544" s="126"/>
      <c r="S544" s="126"/>
      <c r="T544" s="126"/>
      <c r="U544" s="126"/>
      <c r="V544" s="126"/>
      <c r="W544" s="126"/>
      <c r="X544" s="126"/>
      <c r="Y544" s="126"/>
      <c r="Z544" s="126"/>
    </row>
    <row r="545" spans="1:26" ht="15.75" hidden="1" customHeight="1">
      <c r="A545" s="683"/>
      <c r="B545" s="126"/>
      <c r="C545" s="737"/>
      <c r="D545" s="126"/>
      <c r="E545" s="126"/>
      <c r="F545" s="126"/>
      <c r="G545" s="126"/>
      <c r="H545" s="126"/>
      <c r="I545" s="683"/>
      <c r="J545" s="685"/>
      <c r="K545" s="685"/>
      <c r="L545" s="683"/>
      <c r="M545" s="683"/>
      <c r="N545" s="685"/>
      <c r="O545" s="685"/>
      <c r="P545" s="683"/>
      <c r="Q545" s="683"/>
      <c r="R545" s="126"/>
      <c r="S545" s="126"/>
      <c r="T545" s="126"/>
      <c r="U545" s="126"/>
      <c r="V545" s="126"/>
      <c r="W545" s="126"/>
      <c r="X545" s="126"/>
      <c r="Y545" s="126"/>
      <c r="Z545" s="126"/>
    </row>
    <row r="546" spans="1:26" ht="15.75" hidden="1" customHeight="1">
      <c r="A546" s="683"/>
      <c r="B546" s="126"/>
      <c r="C546" s="737"/>
      <c r="D546" s="126"/>
      <c r="E546" s="126"/>
      <c r="F546" s="126"/>
      <c r="G546" s="126"/>
      <c r="H546" s="126"/>
      <c r="I546" s="683"/>
      <c r="J546" s="685"/>
      <c r="K546" s="685"/>
      <c r="L546" s="683"/>
      <c r="M546" s="683"/>
      <c r="N546" s="685"/>
      <c r="O546" s="685"/>
      <c r="P546" s="683"/>
      <c r="Q546" s="683"/>
      <c r="R546" s="126"/>
      <c r="S546" s="126"/>
      <c r="T546" s="126"/>
      <c r="U546" s="126"/>
      <c r="V546" s="126"/>
      <c r="W546" s="126"/>
      <c r="X546" s="126"/>
      <c r="Y546" s="126"/>
      <c r="Z546" s="126"/>
    </row>
    <row r="547" spans="1:26" ht="15.75" hidden="1" customHeight="1">
      <c r="A547" s="683"/>
      <c r="B547" s="126"/>
      <c r="C547" s="737"/>
      <c r="D547" s="126"/>
      <c r="E547" s="126"/>
      <c r="F547" s="126"/>
      <c r="G547" s="126"/>
      <c r="H547" s="126"/>
      <c r="I547" s="683"/>
      <c r="J547" s="685"/>
      <c r="K547" s="685"/>
      <c r="L547" s="683"/>
      <c r="M547" s="683"/>
      <c r="N547" s="685"/>
      <c r="O547" s="685"/>
      <c r="P547" s="683"/>
      <c r="Q547" s="683"/>
      <c r="R547" s="126"/>
      <c r="S547" s="126"/>
      <c r="T547" s="126"/>
      <c r="U547" s="126"/>
      <c r="V547" s="126"/>
      <c r="W547" s="126"/>
      <c r="X547" s="126"/>
      <c r="Y547" s="126"/>
      <c r="Z547" s="126"/>
    </row>
    <row r="548" spans="1:26" ht="15.75" hidden="1" customHeight="1">
      <c r="A548" s="683"/>
      <c r="B548" s="126"/>
      <c r="C548" s="737"/>
      <c r="D548" s="126"/>
      <c r="E548" s="126"/>
      <c r="F548" s="126"/>
      <c r="G548" s="126"/>
      <c r="H548" s="126"/>
      <c r="I548" s="683"/>
      <c r="J548" s="685"/>
      <c r="K548" s="685"/>
      <c r="L548" s="683"/>
      <c r="M548" s="683"/>
      <c r="N548" s="685"/>
      <c r="O548" s="685"/>
      <c r="P548" s="683"/>
      <c r="Q548" s="683"/>
      <c r="R548" s="126"/>
      <c r="S548" s="126"/>
      <c r="T548" s="126"/>
      <c r="U548" s="126"/>
      <c r="V548" s="126"/>
      <c r="W548" s="126"/>
      <c r="X548" s="126"/>
      <c r="Y548" s="126"/>
      <c r="Z548" s="126"/>
    </row>
    <row r="549" spans="1:26" ht="15.75" hidden="1" customHeight="1">
      <c r="A549" s="683"/>
      <c r="B549" s="126"/>
      <c r="C549" s="737"/>
      <c r="D549" s="126"/>
      <c r="E549" s="126"/>
      <c r="F549" s="126"/>
      <c r="G549" s="126"/>
      <c r="H549" s="126"/>
      <c r="I549" s="683"/>
      <c r="J549" s="685"/>
      <c r="K549" s="685"/>
      <c r="L549" s="683"/>
      <c r="M549" s="683"/>
      <c r="N549" s="685"/>
      <c r="O549" s="685"/>
      <c r="P549" s="683"/>
      <c r="Q549" s="683"/>
      <c r="R549" s="126"/>
      <c r="S549" s="126"/>
      <c r="T549" s="126"/>
      <c r="U549" s="126"/>
      <c r="V549" s="126"/>
      <c r="W549" s="126"/>
      <c r="X549" s="126"/>
      <c r="Y549" s="126"/>
      <c r="Z549" s="126"/>
    </row>
    <row r="550" spans="1:26" ht="15.75" hidden="1" customHeight="1">
      <c r="A550" s="683"/>
      <c r="B550" s="126"/>
      <c r="C550" s="737"/>
      <c r="D550" s="126"/>
      <c r="E550" s="126"/>
      <c r="F550" s="126"/>
      <c r="G550" s="126"/>
      <c r="H550" s="126"/>
      <c r="I550" s="683"/>
      <c r="J550" s="685"/>
      <c r="K550" s="685"/>
      <c r="L550" s="683"/>
      <c r="M550" s="683"/>
      <c r="N550" s="685"/>
      <c r="O550" s="685"/>
      <c r="P550" s="683"/>
      <c r="Q550" s="683"/>
      <c r="R550" s="126"/>
      <c r="S550" s="126"/>
      <c r="T550" s="126"/>
      <c r="U550" s="126"/>
      <c r="V550" s="126"/>
      <c r="W550" s="126"/>
      <c r="X550" s="126"/>
      <c r="Y550" s="126"/>
      <c r="Z550" s="126"/>
    </row>
    <row r="551" spans="1:26" ht="15.75" hidden="1" customHeight="1">
      <c r="A551" s="683"/>
      <c r="B551" s="126"/>
      <c r="C551" s="737"/>
      <c r="D551" s="126"/>
      <c r="E551" s="126"/>
      <c r="F551" s="126"/>
      <c r="G551" s="126"/>
      <c r="H551" s="126"/>
      <c r="I551" s="683"/>
      <c r="J551" s="685"/>
      <c r="K551" s="685"/>
      <c r="L551" s="683"/>
      <c r="M551" s="683"/>
      <c r="N551" s="685"/>
      <c r="O551" s="685"/>
      <c r="P551" s="683"/>
      <c r="Q551" s="683"/>
      <c r="R551" s="126"/>
      <c r="S551" s="126"/>
      <c r="T551" s="126"/>
      <c r="U551" s="126"/>
      <c r="V551" s="126"/>
      <c r="W551" s="126"/>
      <c r="X551" s="126"/>
      <c r="Y551" s="126"/>
      <c r="Z551" s="126"/>
    </row>
    <row r="552" spans="1:26" ht="15.75" hidden="1" customHeight="1">
      <c r="A552" s="683"/>
      <c r="B552" s="126"/>
      <c r="C552" s="737"/>
      <c r="D552" s="126"/>
      <c r="E552" s="126"/>
      <c r="F552" s="126"/>
      <c r="G552" s="126"/>
      <c r="H552" s="126"/>
      <c r="I552" s="683"/>
      <c r="J552" s="685"/>
      <c r="K552" s="685"/>
      <c r="L552" s="683"/>
      <c r="M552" s="683"/>
      <c r="N552" s="685"/>
      <c r="O552" s="685"/>
      <c r="P552" s="683"/>
      <c r="Q552" s="683"/>
      <c r="R552" s="126"/>
      <c r="S552" s="126"/>
      <c r="T552" s="126"/>
      <c r="U552" s="126"/>
      <c r="V552" s="126"/>
      <c r="W552" s="126"/>
      <c r="X552" s="126"/>
      <c r="Y552" s="126"/>
      <c r="Z552" s="126"/>
    </row>
    <row r="553" spans="1:26" ht="15.75" hidden="1" customHeight="1">
      <c r="A553" s="683"/>
      <c r="B553" s="126"/>
      <c r="C553" s="737"/>
      <c r="D553" s="126"/>
      <c r="E553" s="126"/>
      <c r="F553" s="126"/>
      <c r="G553" s="126"/>
      <c r="H553" s="126"/>
      <c r="I553" s="683"/>
      <c r="J553" s="685"/>
      <c r="K553" s="685"/>
      <c r="L553" s="683"/>
      <c r="M553" s="683"/>
      <c r="N553" s="685"/>
      <c r="O553" s="685"/>
      <c r="P553" s="683"/>
      <c r="Q553" s="683"/>
      <c r="R553" s="126"/>
      <c r="S553" s="126"/>
      <c r="T553" s="126"/>
      <c r="U553" s="126"/>
      <c r="V553" s="126"/>
      <c r="W553" s="126"/>
      <c r="X553" s="126"/>
      <c r="Y553" s="126"/>
      <c r="Z553" s="126"/>
    </row>
    <row r="554" spans="1:26" ht="15.75" hidden="1" customHeight="1">
      <c r="A554" s="683"/>
      <c r="B554" s="126"/>
      <c r="C554" s="737"/>
      <c r="D554" s="126"/>
      <c r="E554" s="126"/>
      <c r="F554" s="126"/>
      <c r="G554" s="126"/>
      <c r="H554" s="126"/>
      <c r="I554" s="683"/>
      <c r="J554" s="685"/>
      <c r="K554" s="685"/>
      <c r="L554" s="683"/>
      <c r="M554" s="683"/>
      <c r="N554" s="685"/>
      <c r="O554" s="685"/>
      <c r="P554" s="683"/>
      <c r="Q554" s="683"/>
      <c r="R554" s="126"/>
      <c r="S554" s="126"/>
      <c r="T554" s="126"/>
      <c r="U554" s="126"/>
      <c r="V554" s="126"/>
      <c r="W554" s="126"/>
      <c r="X554" s="126"/>
      <c r="Y554" s="126"/>
      <c r="Z554" s="126"/>
    </row>
    <row r="555" spans="1:26" ht="15.75" hidden="1" customHeight="1">
      <c r="A555" s="683"/>
      <c r="B555" s="126"/>
      <c r="C555" s="737"/>
      <c r="D555" s="126"/>
      <c r="E555" s="126"/>
      <c r="F555" s="126"/>
      <c r="G555" s="126"/>
      <c r="H555" s="126"/>
      <c r="I555" s="683"/>
      <c r="J555" s="685"/>
      <c r="K555" s="685"/>
      <c r="L555" s="683"/>
      <c r="M555" s="683"/>
      <c r="N555" s="685"/>
      <c r="O555" s="685"/>
      <c r="P555" s="683"/>
      <c r="Q555" s="683"/>
      <c r="R555" s="126"/>
      <c r="S555" s="126"/>
      <c r="T555" s="126"/>
      <c r="U555" s="126"/>
      <c r="V555" s="126"/>
      <c r="W555" s="126"/>
      <c r="X555" s="126"/>
      <c r="Y555" s="126"/>
      <c r="Z555" s="126"/>
    </row>
    <row r="556" spans="1:26" ht="15.75" hidden="1" customHeight="1">
      <c r="A556" s="683"/>
      <c r="B556" s="126"/>
      <c r="C556" s="737"/>
      <c r="D556" s="126"/>
      <c r="E556" s="126"/>
      <c r="F556" s="126"/>
      <c r="G556" s="126"/>
      <c r="H556" s="126"/>
      <c r="I556" s="683"/>
      <c r="J556" s="685"/>
      <c r="K556" s="685"/>
      <c r="L556" s="683"/>
      <c r="M556" s="683"/>
      <c r="N556" s="685"/>
      <c r="O556" s="685"/>
      <c r="P556" s="683"/>
      <c r="Q556" s="683"/>
      <c r="R556" s="126"/>
      <c r="S556" s="126"/>
      <c r="T556" s="126"/>
      <c r="U556" s="126"/>
      <c r="V556" s="126"/>
      <c r="W556" s="126"/>
      <c r="X556" s="126"/>
      <c r="Y556" s="126"/>
      <c r="Z556" s="126"/>
    </row>
    <row r="557" spans="1:26" ht="15.75" hidden="1" customHeight="1">
      <c r="A557" s="683"/>
      <c r="B557" s="126"/>
      <c r="C557" s="737"/>
      <c r="D557" s="126"/>
      <c r="E557" s="126"/>
      <c r="F557" s="126"/>
      <c r="G557" s="126"/>
      <c r="H557" s="126"/>
      <c r="I557" s="683"/>
      <c r="J557" s="685"/>
      <c r="K557" s="685"/>
      <c r="L557" s="683"/>
      <c r="M557" s="683"/>
      <c r="N557" s="685"/>
      <c r="O557" s="685"/>
      <c r="P557" s="683"/>
      <c r="Q557" s="683"/>
      <c r="R557" s="126"/>
      <c r="S557" s="126"/>
      <c r="T557" s="126"/>
      <c r="U557" s="126"/>
      <c r="V557" s="126"/>
      <c r="W557" s="126"/>
      <c r="X557" s="126"/>
      <c r="Y557" s="126"/>
      <c r="Z557" s="126"/>
    </row>
    <row r="558" spans="1:26" ht="15.75" hidden="1" customHeight="1">
      <c r="A558" s="683"/>
      <c r="B558" s="126"/>
      <c r="C558" s="737"/>
      <c r="D558" s="126"/>
      <c r="E558" s="126"/>
      <c r="F558" s="126"/>
      <c r="G558" s="126"/>
      <c r="H558" s="126"/>
      <c r="I558" s="683"/>
      <c r="J558" s="685"/>
      <c r="K558" s="685"/>
      <c r="L558" s="683"/>
      <c r="M558" s="683"/>
      <c r="N558" s="685"/>
      <c r="O558" s="685"/>
      <c r="P558" s="683"/>
      <c r="Q558" s="683"/>
      <c r="R558" s="126"/>
      <c r="S558" s="126"/>
      <c r="T558" s="126"/>
      <c r="U558" s="126"/>
      <c r="V558" s="126"/>
      <c r="W558" s="126"/>
      <c r="X558" s="126"/>
      <c r="Y558" s="126"/>
      <c r="Z558" s="126"/>
    </row>
    <row r="559" spans="1:26" ht="15.75" hidden="1" customHeight="1">
      <c r="A559" s="683"/>
      <c r="B559" s="126"/>
      <c r="C559" s="737"/>
      <c r="D559" s="126"/>
      <c r="E559" s="126"/>
      <c r="F559" s="126"/>
      <c r="G559" s="126"/>
      <c r="H559" s="126"/>
      <c r="I559" s="683"/>
      <c r="J559" s="685"/>
      <c r="K559" s="685"/>
      <c r="L559" s="683"/>
      <c r="M559" s="683"/>
      <c r="N559" s="685"/>
      <c r="O559" s="685"/>
      <c r="P559" s="683"/>
      <c r="Q559" s="683"/>
      <c r="R559" s="126"/>
      <c r="S559" s="126"/>
      <c r="T559" s="126"/>
      <c r="U559" s="126"/>
      <c r="V559" s="126"/>
      <c r="W559" s="126"/>
      <c r="X559" s="126"/>
      <c r="Y559" s="126"/>
      <c r="Z559" s="126"/>
    </row>
    <row r="560" spans="1:26" ht="15.75" hidden="1" customHeight="1">
      <c r="A560" s="683"/>
      <c r="B560" s="126"/>
      <c r="C560" s="737"/>
      <c r="D560" s="126"/>
      <c r="E560" s="126"/>
      <c r="F560" s="126"/>
      <c r="G560" s="126"/>
      <c r="H560" s="126"/>
      <c r="I560" s="683"/>
      <c r="J560" s="685"/>
      <c r="K560" s="685"/>
      <c r="L560" s="683"/>
      <c r="M560" s="683"/>
      <c r="N560" s="685"/>
      <c r="O560" s="685"/>
      <c r="P560" s="683"/>
      <c r="Q560" s="683"/>
      <c r="R560" s="126"/>
      <c r="S560" s="126"/>
      <c r="T560" s="126"/>
      <c r="U560" s="126"/>
      <c r="V560" s="126"/>
      <c r="W560" s="126"/>
      <c r="X560" s="126"/>
      <c r="Y560" s="126"/>
      <c r="Z560" s="126"/>
    </row>
    <row r="561" spans="1:26" ht="15.75" hidden="1" customHeight="1">
      <c r="A561" s="683"/>
      <c r="B561" s="126"/>
      <c r="C561" s="737"/>
      <c r="D561" s="126"/>
      <c r="E561" s="126"/>
      <c r="F561" s="126"/>
      <c r="G561" s="126"/>
      <c r="H561" s="126"/>
      <c r="I561" s="683"/>
      <c r="J561" s="685"/>
      <c r="K561" s="685"/>
      <c r="L561" s="683"/>
      <c r="M561" s="683"/>
      <c r="N561" s="685"/>
      <c r="O561" s="685"/>
      <c r="P561" s="683"/>
      <c r="Q561" s="683"/>
      <c r="R561" s="126"/>
      <c r="S561" s="126"/>
      <c r="T561" s="126"/>
      <c r="U561" s="126"/>
      <c r="V561" s="126"/>
      <c r="W561" s="126"/>
      <c r="X561" s="126"/>
      <c r="Y561" s="126"/>
      <c r="Z561" s="126"/>
    </row>
    <row r="562" spans="1:26" ht="15.75" hidden="1" customHeight="1">
      <c r="A562" s="683"/>
      <c r="B562" s="126"/>
      <c r="C562" s="737"/>
      <c r="D562" s="126"/>
      <c r="E562" s="126"/>
      <c r="F562" s="126"/>
      <c r="G562" s="126"/>
      <c r="H562" s="126"/>
      <c r="I562" s="683"/>
      <c r="J562" s="685"/>
      <c r="K562" s="685"/>
      <c r="L562" s="683"/>
      <c r="M562" s="683"/>
      <c r="N562" s="685"/>
      <c r="O562" s="685"/>
      <c r="P562" s="683"/>
      <c r="Q562" s="683"/>
      <c r="R562" s="126"/>
      <c r="S562" s="126"/>
      <c r="T562" s="126"/>
      <c r="U562" s="126"/>
      <c r="V562" s="126"/>
      <c r="W562" s="126"/>
      <c r="X562" s="126"/>
      <c r="Y562" s="126"/>
      <c r="Z562" s="126"/>
    </row>
    <row r="563" spans="1:26" ht="15.75" hidden="1" customHeight="1">
      <c r="A563" s="683"/>
      <c r="B563" s="126"/>
      <c r="C563" s="737"/>
      <c r="D563" s="126"/>
      <c r="E563" s="126"/>
      <c r="F563" s="126"/>
      <c r="G563" s="126"/>
      <c r="H563" s="126"/>
      <c r="I563" s="683"/>
      <c r="J563" s="685"/>
      <c r="K563" s="685"/>
      <c r="L563" s="683"/>
      <c r="M563" s="683"/>
      <c r="N563" s="685"/>
      <c r="O563" s="685"/>
      <c r="P563" s="683"/>
      <c r="Q563" s="683"/>
      <c r="R563" s="126"/>
      <c r="S563" s="126"/>
      <c r="T563" s="126"/>
      <c r="U563" s="126"/>
      <c r="V563" s="126"/>
      <c r="W563" s="126"/>
      <c r="X563" s="126"/>
      <c r="Y563" s="126"/>
      <c r="Z563" s="126"/>
    </row>
    <row r="564" spans="1:26" ht="15.75" hidden="1" customHeight="1">
      <c r="A564" s="683"/>
      <c r="B564" s="126"/>
      <c r="C564" s="737"/>
      <c r="D564" s="126"/>
      <c r="E564" s="126"/>
      <c r="F564" s="126"/>
      <c r="G564" s="126"/>
      <c r="H564" s="126"/>
      <c r="I564" s="683"/>
      <c r="J564" s="685"/>
      <c r="K564" s="685"/>
      <c r="L564" s="683"/>
      <c r="M564" s="683"/>
      <c r="N564" s="685"/>
      <c r="O564" s="685"/>
      <c r="P564" s="683"/>
      <c r="Q564" s="683"/>
      <c r="R564" s="126"/>
      <c r="S564" s="126"/>
      <c r="T564" s="126"/>
      <c r="U564" s="126"/>
      <c r="V564" s="126"/>
      <c r="W564" s="126"/>
      <c r="X564" s="126"/>
      <c r="Y564" s="126"/>
      <c r="Z564" s="126"/>
    </row>
    <row r="565" spans="1:26" ht="15.75" hidden="1" customHeight="1">
      <c r="A565" s="683"/>
      <c r="B565" s="126"/>
      <c r="C565" s="737"/>
      <c r="D565" s="126"/>
      <c r="E565" s="126"/>
      <c r="F565" s="126"/>
      <c r="G565" s="126"/>
      <c r="H565" s="126"/>
      <c r="I565" s="683"/>
      <c r="J565" s="685"/>
      <c r="K565" s="685"/>
      <c r="L565" s="683"/>
      <c r="M565" s="683"/>
      <c r="N565" s="685"/>
      <c r="O565" s="685"/>
      <c r="P565" s="683"/>
      <c r="Q565" s="683"/>
      <c r="R565" s="126"/>
      <c r="S565" s="126"/>
      <c r="T565" s="126"/>
      <c r="U565" s="126"/>
      <c r="V565" s="126"/>
      <c r="W565" s="126"/>
      <c r="X565" s="126"/>
      <c r="Y565" s="126"/>
      <c r="Z565" s="126"/>
    </row>
    <row r="566" spans="1:26" ht="15.75" hidden="1" customHeight="1">
      <c r="A566" s="683"/>
      <c r="B566" s="126"/>
      <c r="C566" s="737"/>
      <c r="D566" s="126"/>
      <c r="E566" s="126"/>
      <c r="F566" s="126"/>
      <c r="G566" s="126"/>
      <c r="H566" s="126"/>
      <c r="I566" s="683"/>
      <c r="J566" s="685"/>
      <c r="K566" s="685"/>
      <c r="L566" s="683"/>
      <c r="M566" s="683"/>
      <c r="N566" s="685"/>
      <c r="O566" s="685"/>
      <c r="P566" s="683"/>
      <c r="Q566" s="683"/>
      <c r="R566" s="126"/>
      <c r="S566" s="126"/>
      <c r="T566" s="126"/>
      <c r="U566" s="126"/>
      <c r="V566" s="126"/>
      <c r="W566" s="126"/>
      <c r="X566" s="126"/>
      <c r="Y566" s="126"/>
      <c r="Z566" s="126"/>
    </row>
    <row r="567" spans="1:26" ht="15.75" hidden="1" customHeight="1">
      <c r="A567" s="683"/>
      <c r="B567" s="126"/>
      <c r="C567" s="737"/>
      <c r="D567" s="126"/>
      <c r="E567" s="126"/>
      <c r="F567" s="126"/>
      <c r="G567" s="126"/>
      <c r="H567" s="126"/>
      <c r="I567" s="683"/>
      <c r="J567" s="685"/>
      <c r="K567" s="685"/>
      <c r="L567" s="683"/>
      <c r="M567" s="683"/>
      <c r="N567" s="685"/>
      <c r="O567" s="685"/>
      <c r="P567" s="683"/>
      <c r="Q567" s="683"/>
      <c r="R567" s="126"/>
      <c r="S567" s="126"/>
      <c r="T567" s="126"/>
      <c r="U567" s="126"/>
      <c r="V567" s="126"/>
      <c r="W567" s="126"/>
      <c r="X567" s="126"/>
      <c r="Y567" s="126"/>
      <c r="Z567" s="126"/>
    </row>
    <row r="568" spans="1:26" ht="15.75" hidden="1" customHeight="1">
      <c r="A568" s="683"/>
      <c r="B568" s="126"/>
      <c r="C568" s="737"/>
      <c r="D568" s="126"/>
      <c r="E568" s="126"/>
      <c r="F568" s="126"/>
      <c r="G568" s="126"/>
      <c r="H568" s="126"/>
      <c r="I568" s="683"/>
      <c r="J568" s="685"/>
      <c r="K568" s="685"/>
      <c r="L568" s="683"/>
      <c r="M568" s="683"/>
      <c r="N568" s="685"/>
      <c r="O568" s="685"/>
      <c r="P568" s="683"/>
      <c r="Q568" s="683"/>
      <c r="R568" s="126"/>
      <c r="S568" s="126"/>
      <c r="T568" s="126"/>
      <c r="U568" s="126"/>
      <c r="V568" s="126"/>
      <c r="W568" s="126"/>
      <c r="X568" s="126"/>
      <c r="Y568" s="126"/>
      <c r="Z568" s="126"/>
    </row>
    <row r="569" spans="1:26" ht="15.75" hidden="1" customHeight="1">
      <c r="A569" s="683"/>
      <c r="B569" s="126"/>
      <c r="C569" s="737"/>
      <c r="D569" s="126"/>
      <c r="E569" s="126"/>
      <c r="F569" s="126"/>
      <c r="G569" s="126"/>
      <c r="H569" s="126"/>
      <c r="I569" s="683"/>
      <c r="J569" s="685"/>
      <c r="K569" s="685"/>
      <c r="L569" s="683"/>
      <c r="M569" s="683"/>
      <c r="N569" s="685"/>
      <c r="O569" s="685"/>
      <c r="P569" s="683"/>
      <c r="Q569" s="683"/>
      <c r="R569" s="126"/>
      <c r="S569" s="126"/>
      <c r="T569" s="126"/>
      <c r="U569" s="126"/>
      <c r="V569" s="126"/>
      <c r="W569" s="126"/>
      <c r="X569" s="126"/>
      <c r="Y569" s="126"/>
      <c r="Z569" s="126"/>
    </row>
    <row r="570" spans="1:26" ht="15.75" hidden="1" customHeight="1">
      <c r="A570" s="683"/>
      <c r="B570" s="126"/>
      <c r="C570" s="737"/>
      <c r="D570" s="126"/>
      <c r="E570" s="126"/>
      <c r="F570" s="126"/>
      <c r="G570" s="126"/>
      <c r="H570" s="126"/>
      <c r="I570" s="683"/>
      <c r="J570" s="685"/>
      <c r="K570" s="685"/>
      <c r="L570" s="683"/>
      <c r="M570" s="683"/>
      <c r="N570" s="685"/>
      <c r="O570" s="685"/>
      <c r="P570" s="683"/>
      <c r="Q570" s="683"/>
      <c r="R570" s="126"/>
      <c r="S570" s="126"/>
      <c r="T570" s="126"/>
      <c r="U570" s="126"/>
      <c r="V570" s="126"/>
      <c r="W570" s="126"/>
      <c r="X570" s="126"/>
      <c r="Y570" s="126"/>
      <c r="Z570" s="126"/>
    </row>
    <row r="571" spans="1:26" ht="15.75" hidden="1" customHeight="1">
      <c r="A571" s="683"/>
      <c r="B571" s="126"/>
      <c r="C571" s="737"/>
      <c r="D571" s="126"/>
      <c r="E571" s="126"/>
      <c r="F571" s="126"/>
      <c r="G571" s="126"/>
      <c r="H571" s="126"/>
      <c r="I571" s="683"/>
      <c r="J571" s="685"/>
      <c r="K571" s="685"/>
      <c r="L571" s="683"/>
      <c r="M571" s="683"/>
      <c r="N571" s="685"/>
      <c r="O571" s="685"/>
      <c r="P571" s="683"/>
      <c r="Q571" s="683"/>
      <c r="R571" s="126"/>
      <c r="S571" s="126"/>
      <c r="T571" s="126"/>
      <c r="U571" s="126"/>
      <c r="V571" s="126"/>
      <c r="W571" s="126"/>
      <c r="X571" s="126"/>
      <c r="Y571" s="126"/>
      <c r="Z571" s="126"/>
    </row>
    <row r="572" spans="1:26" ht="15.75" hidden="1" customHeight="1">
      <c r="A572" s="683"/>
      <c r="B572" s="126"/>
      <c r="C572" s="737"/>
      <c r="D572" s="126"/>
      <c r="E572" s="126"/>
      <c r="F572" s="126"/>
      <c r="G572" s="126"/>
      <c r="H572" s="126"/>
      <c r="I572" s="683"/>
      <c r="J572" s="685"/>
      <c r="K572" s="685"/>
      <c r="L572" s="683"/>
      <c r="M572" s="683"/>
      <c r="N572" s="685"/>
      <c r="O572" s="685"/>
      <c r="P572" s="683"/>
      <c r="Q572" s="683"/>
      <c r="R572" s="126"/>
      <c r="S572" s="126"/>
      <c r="T572" s="126"/>
      <c r="U572" s="126"/>
      <c r="V572" s="126"/>
      <c r="W572" s="126"/>
      <c r="X572" s="126"/>
      <c r="Y572" s="126"/>
      <c r="Z572" s="126"/>
    </row>
    <row r="573" spans="1:26" ht="15.75" hidden="1" customHeight="1">
      <c r="A573" s="683"/>
      <c r="B573" s="126"/>
      <c r="C573" s="737"/>
      <c r="D573" s="126"/>
      <c r="E573" s="126"/>
      <c r="F573" s="126"/>
      <c r="G573" s="126"/>
      <c r="H573" s="126"/>
      <c r="I573" s="683"/>
      <c r="J573" s="685"/>
      <c r="K573" s="685"/>
      <c r="L573" s="683"/>
      <c r="M573" s="683"/>
      <c r="N573" s="685"/>
      <c r="O573" s="685"/>
      <c r="P573" s="683"/>
      <c r="Q573" s="683"/>
      <c r="R573" s="126"/>
      <c r="S573" s="126"/>
      <c r="T573" s="126"/>
      <c r="U573" s="126"/>
      <c r="V573" s="126"/>
      <c r="W573" s="126"/>
      <c r="X573" s="126"/>
      <c r="Y573" s="126"/>
      <c r="Z573" s="126"/>
    </row>
    <row r="574" spans="1:26" ht="15.75" hidden="1" customHeight="1">
      <c r="A574" s="683"/>
      <c r="B574" s="126"/>
      <c r="C574" s="737"/>
      <c r="D574" s="126"/>
      <c r="E574" s="126"/>
      <c r="F574" s="126"/>
      <c r="G574" s="126"/>
      <c r="H574" s="126"/>
      <c r="I574" s="683"/>
      <c r="J574" s="685"/>
      <c r="K574" s="685"/>
      <c r="L574" s="683"/>
      <c r="M574" s="683"/>
      <c r="N574" s="685"/>
      <c r="O574" s="685"/>
      <c r="P574" s="683"/>
      <c r="Q574" s="683"/>
      <c r="R574" s="126"/>
      <c r="S574" s="126"/>
      <c r="T574" s="126"/>
      <c r="U574" s="126"/>
      <c r="V574" s="126"/>
      <c r="W574" s="126"/>
      <c r="X574" s="126"/>
      <c r="Y574" s="126"/>
      <c r="Z574" s="126"/>
    </row>
    <row r="575" spans="1:26" ht="15.75" hidden="1" customHeight="1">
      <c r="A575" s="683"/>
      <c r="B575" s="126"/>
      <c r="C575" s="737"/>
      <c r="D575" s="126"/>
      <c r="E575" s="126"/>
      <c r="F575" s="126"/>
      <c r="G575" s="126"/>
      <c r="H575" s="126"/>
      <c r="I575" s="683"/>
      <c r="J575" s="685"/>
      <c r="K575" s="685"/>
      <c r="L575" s="683"/>
      <c r="M575" s="683"/>
      <c r="N575" s="685"/>
      <c r="O575" s="685"/>
      <c r="P575" s="683"/>
      <c r="Q575" s="683"/>
      <c r="R575" s="126"/>
      <c r="S575" s="126"/>
      <c r="T575" s="126"/>
      <c r="U575" s="126"/>
      <c r="V575" s="126"/>
      <c r="W575" s="126"/>
      <c r="X575" s="126"/>
      <c r="Y575" s="126"/>
      <c r="Z575" s="126"/>
    </row>
    <row r="576" spans="1:26" ht="15.75" hidden="1" customHeight="1">
      <c r="A576" s="683"/>
      <c r="B576" s="126"/>
      <c r="C576" s="737"/>
      <c r="D576" s="126"/>
      <c r="E576" s="126"/>
      <c r="F576" s="126"/>
      <c r="G576" s="126"/>
      <c r="H576" s="126"/>
      <c r="I576" s="683"/>
      <c r="J576" s="685"/>
      <c r="K576" s="685"/>
      <c r="L576" s="683"/>
      <c r="M576" s="683"/>
      <c r="N576" s="685"/>
      <c r="O576" s="685"/>
      <c r="P576" s="683"/>
      <c r="Q576" s="683"/>
      <c r="R576" s="126"/>
      <c r="S576" s="126"/>
      <c r="T576" s="126"/>
      <c r="U576" s="126"/>
      <c r="V576" s="126"/>
      <c r="W576" s="126"/>
      <c r="X576" s="126"/>
      <c r="Y576" s="126"/>
      <c r="Z576" s="126"/>
    </row>
    <row r="577" spans="1:26" ht="15.75" hidden="1" customHeight="1">
      <c r="A577" s="683"/>
      <c r="B577" s="126"/>
      <c r="C577" s="737"/>
      <c r="D577" s="126"/>
      <c r="E577" s="126"/>
      <c r="F577" s="126"/>
      <c r="G577" s="126"/>
      <c r="H577" s="126"/>
      <c r="I577" s="683"/>
      <c r="J577" s="685"/>
      <c r="K577" s="685"/>
      <c r="L577" s="683"/>
      <c r="M577" s="683"/>
      <c r="N577" s="685"/>
      <c r="O577" s="685"/>
      <c r="P577" s="683"/>
      <c r="Q577" s="683"/>
      <c r="R577" s="126"/>
      <c r="S577" s="126"/>
      <c r="T577" s="126"/>
      <c r="U577" s="126"/>
      <c r="V577" s="126"/>
      <c r="W577" s="126"/>
      <c r="X577" s="126"/>
      <c r="Y577" s="126"/>
      <c r="Z577" s="126"/>
    </row>
    <row r="578" spans="1:26" ht="15.75" hidden="1" customHeight="1">
      <c r="A578" s="683"/>
      <c r="B578" s="126"/>
      <c r="C578" s="737"/>
      <c r="D578" s="126"/>
      <c r="E578" s="126"/>
      <c r="F578" s="126"/>
      <c r="G578" s="126"/>
      <c r="H578" s="126"/>
      <c r="I578" s="683"/>
      <c r="J578" s="685"/>
      <c r="K578" s="685"/>
      <c r="L578" s="683"/>
      <c r="M578" s="683"/>
      <c r="N578" s="685"/>
      <c r="O578" s="685"/>
      <c r="P578" s="683"/>
      <c r="Q578" s="683"/>
      <c r="R578" s="126"/>
      <c r="S578" s="126"/>
      <c r="T578" s="126"/>
      <c r="U578" s="126"/>
      <c r="V578" s="126"/>
      <c r="W578" s="126"/>
      <c r="X578" s="126"/>
      <c r="Y578" s="126"/>
      <c r="Z578" s="126"/>
    </row>
    <row r="579" spans="1:26" ht="15.75" hidden="1" customHeight="1">
      <c r="A579" s="683"/>
      <c r="B579" s="126"/>
      <c r="C579" s="737"/>
      <c r="D579" s="126"/>
      <c r="E579" s="126"/>
      <c r="F579" s="126"/>
      <c r="G579" s="126"/>
      <c r="H579" s="126"/>
      <c r="I579" s="683"/>
      <c r="J579" s="685"/>
      <c r="K579" s="685"/>
      <c r="L579" s="683"/>
      <c r="M579" s="683"/>
      <c r="N579" s="685"/>
      <c r="O579" s="685"/>
      <c r="P579" s="683"/>
      <c r="Q579" s="683"/>
      <c r="R579" s="126"/>
      <c r="S579" s="126"/>
      <c r="T579" s="126"/>
      <c r="U579" s="126"/>
      <c r="V579" s="126"/>
      <c r="W579" s="126"/>
      <c r="X579" s="126"/>
      <c r="Y579" s="126"/>
      <c r="Z579" s="126"/>
    </row>
    <row r="580" spans="1:26" ht="15.75" hidden="1" customHeight="1">
      <c r="A580" s="683"/>
      <c r="B580" s="126"/>
      <c r="C580" s="737"/>
      <c r="D580" s="126"/>
      <c r="E580" s="126"/>
      <c r="F580" s="126"/>
      <c r="G580" s="126"/>
      <c r="H580" s="126"/>
      <c r="I580" s="683"/>
      <c r="J580" s="685"/>
      <c r="K580" s="685"/>
      <c r="L580" s="683"/>
      <c r="M580" s="683"/>
      <c r="N580" s="685"/>
      <c r="O580" s="685"/>
      <c r="P580" s="683"/>
      <c r="Q580" s="683"/>
      <c r="R580" s="126"/>
      <c r="S580" s="126"/>
      <c r="T580" s="126"/>
      <c r="U580" s="126"/>
      <c r="V580" s="126"/>
      <c r="W580" s="126"/>
      <c r="X580" s="126"/>
      <c r="Y580" s="126"/>
      <c r="Z580" s="126"/>
    </row>
    <row r="581" spans="1:26" ht="15.75" hidden="1" customHeight="1">
      <c r="A581" s="683"/>
      <c r="B581" s="126"/>
      <c r="C581" s="737"/>
      <c r="D581" s="126"/>
      <c r="E581" s="126"/>
      <c r="F581" s="126"/>
      <c r="G581" s="126"/>
      <c r="H581" s="126"/>
      <c r="I581" s="683"/>
      <c r="J581" s="685"/>
      <c r="K581" s="685"/>
      <c r="L581" s="683"/>
      <c r="M581" s="683"/>
      <c r="N581" s="685"/>
      <c r="O581" s="685"/>
      <c r="P581" s="683"/>
      <c r="Q581" s="683"/>
      <c r="R581" s="126"/>
      <c r="S581" s="126"/>
      <c r="T581" s="126"/>
      <c r="U581" s="126"/>
      <c r="V581" s="126"/>
      <c r="W581" s="126"/>
      <c r="X581" s="126"/>
      <c r="Y581" s="126"/>
      <c r="Z581" s="126"/>
    </row>
    <row r="582" spans="1:26" ht="15.75" hidden="1" customHeight="1">
      <c r="A582" s="683"/>
      <c r="B582" s="126"/>
      <c r="C582" s="737"/>
      <c r="D582" s="126"/>
      <c r="E582" s="126"/>
      <c r="F582" s="126"/>
      <c r="G582" s="126"/>
      <c r="H582" s="126"/>
      <c r="I582" s="683"/>
      <c r="J582" s="685"/>
      <c r="K582" s="685"/>
      <c r="L582" s="683"/>
      <c r="M582" s="683"/>
      <c r="N582" s="685"/>
      <c r="O582" s="685"/>
      <c r="P582" s="683"/>
      <c r="Q582" s="683"/>
      <c r="R582" s="126"/>
      <c r="S582" s="126"/>
      <c r="T582" s="126"/>
      <c r="U582" s="126"/>
      <c r="V582" s="126"/>
      <c r="W582" s="126"/>
      <c r="X582" s="126"/>
      <c r="Y582" s="126"/>
      <c r="Z582" s="126"/>
    </row>
    <row r="583" spans="1:26" ht="15.75" hidden="1" customHeight="1">
      <c r="A583" s="683"/>
      <c r="B583" s="126"/>
      <c r="C583" s="737"/>
      <c r="D583" s="126"/>
      <c r="E583" s="126"/>
      <c r="F583" s="126"/>
      <c r="G583" s="126"/>
      <c r="H583" s="126"/>
      <c r="I583" s="683"/>
      <c r="J583" s="685"/>
      <c r="K583" s="685"/>
      <c r="L583" s="683"/>
      <c r="M583" s="683"/>
      <c r="N583" s="685"/>
      <c r="O583" s="685"/>
      <c r="P583" s="683"/>
      <c r="Q583" s="683"/>
      <c r="R583" s="126"/>
      <c r="S583" s="126"/>
      <c r="T583" s="126"/>
      <c r="U583" s="126"/>
      <c r="V583" s="126"/>
      <c r="W583" s="126"/>
      <c r="X583" s="126"/>
      <c r="Y583" s="126"/>
      <c r="Z583" s="126"/>
    </row>
    <row r="584" spans="1:26" ht="15.75" hidden="1" customHeight="1">
      <c r="A584" s="683"/>
      <c r="B584" s="126"/>
      <c r="C584" s="737"/>
      <c r="D584" s="126"/>
      <c r="E584" s="126"/>
      <c r="F584" s="126"/>
      <c r="G584" s="126"/>
      <c r="H584" s="126"/>
      <c r="I584" s="683"/>
      <c r="J584" s="685"/>
      <c r="K584" s="685"/>
      <c r="L584" s="683"/>
      <c r="M584" s="683"/>
      <c r="N584" s="685"/>
      <c r="O584" s="685"/>
      <c r="P584" s="683"/>
      <c r="Q584" s="683"/>
      <c r="R584" s="126"/>
      <c r="S584" s="126"/>
      <c r="T584" s="126"/>
      <c r="U584" s="126"/>
      <c r="V584" s="126"/>
      <c r="W584" s="126"/>
      <c r="X584" s="126"/>
      <c r="Y584" s="126"/>
      <c r="Z584" s="126"/>
    </row>
    <row r="585" spans="1:26" ht="15.75" hidden="1" customHeight="1">
      <c r="A585" s="683"/>
      <c r="B585" s="126"/>
      <c r="C585" s="737"/>
      <c r="D585" s="126"/>
      <c r="E585" s="126"/>
      <c r="F585" s="126"/>
      <c r="G585" s="126"/>
      <c r="H585" s="126"/>
      <c r="I585" s="683"/>
      <c r="J585" s="685"/>
      <c r="K585" s="685"/>
      <c r="L585" s="683"/>
      <c r="M585" s="683"/>
      <c r="N585" s="685"/>
      <c r="O585" s="685"/>
      <c r="P585" s="683"/>
      <c r="Q585" s="683"/>
      <c r="R585" s="126"/>
      <c r="S585" s="126"/>
      <c r="T585" s="126"/>
      <c r="U585" s="126"/>
      <c r="V585" s="126"/>
      <c r="W585" s="126"/>
      <c r="X585" s="126"/>
      <c r="Y585" s="126"/>
      <c r="Z585" s="126"/>
    </row>
    <row r="586" spans="1:26" ht="15.75" hidden="1" customHeight="1">
      <c r="A586" s="683"/>
      <c r="B586" s="126"/>
      <c r="C586" s="737"/>
      <c r="D586" s="126"/>
      <c r="E586" s="126"/>
      <c r="F586" s="126"/>
      <c r="G586" s="126"/>
      <c r="H586" s="126"/>
      <c r="I586" s="683"/>
      <c r="J586" s="685"/>
      <c r="K586" s="685"/>
      <c r="L586" s="683"/>
      <c r="M586" s="683"/>
      <c r="N586" s="685"/>
      <c r="O586" s="685"/>
      <c r="P586" s="683"/>
      <c r="Q586" s="683"/>
      <c r="R586" s="126"/>
      <c r="S586" s="126"/>
      <c r="T586" s="126"/>
      <c r="U586" s="126"/>
      <c r="V586" s="126"/>
      <c r="W586" s="126"/>
      <c r="X586" s="126"/>
      <c r="Y586" s="126"/>
      <c r="Z586" s="126"/>
    </row>
    <row r="587" spans="1:26" ht="15.75" hidden="1" customHeight="1">
      <c r="A587" s="683"/>
      <c r="B587" s="126"/>
      <c r="C587" s="737"/>
      <c r="D587" s="126"/>
      <c r="E587" s="126"/>
      <c r="F587" s="126"/>
      <c r="G587" s="126"/>
      <c r="H587" s="126"/>
      <c r="I587" s="683"/>
      <c r="J587" s="685"/>
      <c r="K587" s="685"/>
      <c r="L587" s="683"/>
      <c r="M587" s="683"/>
      <c r="N587" s="685"/>
      <c r="O587" s="685"/>
      <c r="P587" s="683"/>
      <c r="Q587" s="683"/>
      <c r="R587" s="126"/>
      <c r="S587" s="126"/>
      <c r="T587" s="126"/>
      <c r="U587" s="126"/>
      <c r="V587" s="126"/>
      <c r="W587" s="126"/>
      <c r="X587" s="126"/>
      <c r="Y587" s="126"/>
      <c r="Z587" s="126"/>
    </row>
    <row r="588" spans="1:26" ht="15.75" hidden="1" customHeight="1">
      <c r="A588" s="683"/>
      <c r="B588" s="126"/>
      <c r="C588" s="737"/>
      <c r="D588" s="126"/>
      <c r="E588" s="126"/>
      <c r="F588" s="126"/>
      <c r="G588" s="126"/>
      <c r="H588" s="126"/>
      <c r="I588" s="683"/>
      <c r="J588" s="685"/>
      <c r="K588" s="685"/>
      <c r="L588" s="683"/>
      <c r="M588" s="683"/>
      <c r="N588" s="685"/>
      <c r="O588" s="685"/>
      <c r="P588" s="683"/>
      <c r="Q588" s="683"/>
      <c r="R588" s="126"/>
      <c r="S588" s="126"/>
      <c r="T588" s="126"/>
      <c r="U588" s="126"/>
      <c r="V588" s="126"/>
      <c r="W588" s="126"/>
      <c r="X588" s="126"/>
      <c r="Y588" s="126"/>
      <c r="Z588" s="126"/>
    </row>
    <row r="589" spans="1:26" ht="15.75" hidden="1" customHeight="1">
      <c r="A589" s="683"/>
      <c r="B589" s="126"/>
      <c r="C589" s="737"/>
      <c r="D589" s="126"/>
      <c r="E589" s="126"/>
      <c r="F589" s="126"/>
      <c r="G589" s="126"/>
      <c r="H589" s="126"/>
      <c r="I589" s="683"/>
      <c r="J589" s="685"/>
      <c r="K589" s="685"/>
      <c r="L589" s="683"/>
      <c r="M589" s="683"/>
      <c r="N589" s="685"/>
      <c r="O589" s="685"/>
      <c r="P589" s="683"/>
      <c r="Q589" s="683"/>
      <c r="R589" s="126"/>
      <c r="S589" s="126"/>
      <c r="T589" s="126"/>
      <c r="U589" s="126"/>
      <c r="V589" s="126"/>
      <c r="W589" s="126"/>
      <c r="X589" s="126"/>
      <c r="Y589" s="126"/>
      <c r="Z589" s="126"/>
    </row>
    <row r="590" spans="1:26" ht="15.75" hidden="1" customHeight="1">
      <c r="A590" s="683"/>
      <c r="B590" s="126"/>
      <c r="C590" s="737"/>
      <c r="D590" s="126"/>
      <c r="E590" s="126"/>
      <c r="F590" s="126"/>
      <c r="G590" s="126"/>
      <c r="H590" s="126"/>
      <c r="I590" s="683"/>
      <c r="J590" s="685"/>
      <c r="K590" s="685"/>
      <c r="L590" s="683"/>
      <c r="M590" s="683"/>
      <c r="N590" s="685"/>
      <c r="O590" s="685"/>
      <c r="P590" s="683"/>
      <c r="Q590" s="683"/>
      <c r="R590" s="126"/>
      <c r="S590" s="126"/>
      <c r="T590" s="126"/>
      <c r="U590" s="126"/>
      <c r="V590" s="126"/>
      <c r="W590" s="126"/>
      <c r="X590" s="126"/>
      <c r="Y590" s="126"/>
      <c r="Z590" s="126"/>
    </row>
    <row r="591" spans="1:26" ht="15.75" hidden="1" customHeight="1">
      <c r="A591" s="683"/>
      <c r="B591" s="126"/>
      <c r="C591" s="737"/>
      <c r="D591" s="126"/>
      <c r="E591" s="126"/>
      <c r="F591" s="126"/>
      <c r="G591" s="126"/>
      <c r="H591" s="126"/>
      <c r="I591" s="683"/>
      <c r="J591" s="685"/>
      <c r="K591" s="685"/>
      <c r="L591" s="683"/>
      <c r="M591" s="683"/>
      <c r="N591" s="685"/>
      <c r="O591" s="685"/>
      <c r="P591" s="683"/>
      <c r="Q591" s="683"/>
      <c r="R591" s="126"/>
      <c r="S591" s="126"/>
      <c r="T591" s="126"/>
      <c r="U591" s="126"/>
      <c r="V591" s="126"/>
      <c r="W591" s="126"/>
      <c r="X591" s="126"/>
      <c r="Y591" s="126"/>
      <c r="Z591" s="126"/>
    </row>
    <row r="592" spans="1:26" ht="15.75" hidden="1" customHeight="1">
      <c r="A592" s="683"/>
      <c r="B592" s="126"/>
      <c r="C592" s="737"/>
      <c r="D592" s="126"/>
      <c r="E592" s="126"/>
      <c r="F592" s="126"/>
      <c r="G592" s="126"/>
      <c r="H592" s="126"/>
      <c r="I592" s="683"/>
      <c r="J592" s="685"/>
      <c r="K592" s="685"/>
      <c r="L592" s="683"/>
      <c r="M592" s="683"/>
      <c r="N592" s="685"/>
      <c r="O592" s="685"/>
      <c r="P592" s="683"/>
      <c r="Q592" s="683"/>
      <c r="R592" s="126"/>
      <c r="S592" s="126"/>
      <c r="T592" s="126"/>
      <c r="U592" s="126"/>
      <c r="V592" s="126"/>
      <c r="W592" s="126"/>
      <c r="X592" s="126"/>
      <c r="Y592" s="126"/>
      <c r="Z592" s="126"/>
    </row>
    <row r="593" spans="1:26" ht="15.75" hidden="1" customHeight="1">
      <c r="A593" s="683"/>
      <c r="B593" s="126"/>
      <c r="C593" s="737"/>
      <c r="D593" s="126"/>
      <c r="E593" s="126"/>
      <c r="F593" s="126"/>
      <c r="G593" s="126"/>
      <c r="H593" s="126"/>
      <c r="I593" s="683"/>
      <c r="J593" s="685"/>
      <c r="K593" s="685"/>
      <c r="L593" s="683"/>
      <c r="M593" s="683"/>
      <c r="N593" s="685"/>
      <c r="O593" s="685"/>
      <c r="P593" s="683"/>
      <c r="Q593" s="683"/>
      <c r="R593" s="126"/>
      <c r="S593" s="126"/>
      <c r="T593" s="126"/>
      <c r="U593" s="126"/>
      <c r="V593" s="126"/>
      <c r="W593" s="126"/>
      <c r="X593" s="126"/>
      <c r="Y593" s="126"/>
      <c r="Z593" s="126"/>
    </row>
    <row r="594" spans="1:26" ht="15.75" hidden="1" customHeight="1">
      <c r="A594" s="683"/>
      <c r="B594" s="126"/>
      <c r="C594" s="737"/>
      <c r="D594" s="126"/>
      <c r="E594" s="126"/>
      <c r="F594" s="126"/>
      <c r="G594" s="126"/>
      <c r="H594" s="126"/>
      <c r="I594" s="683"/>
      <c r="J594" s="685"/>
      <c r="K594" s="685"/>
      <c r="L594" s="683"/>
      <c r="M594" s="683"/>
      <c r="N594" s="685"/>
      <c r="O594" s="685"/>
      <c r="P594" s="683"/>
      <c r="Q594" s="683"/>
      <c r="R594" s="126"/>
      <c r="S594" s="126"/>
      <c r="T594" s="126"/>
      <c r="U594" s="126"/>
      <c r="V594" s="126"/>
      <c r="W594" s="126"/>
      <c r="X594" s="126"/>
      <c r="Y594" s="126"/>
      <c r="Z594" s="126"/>
    </row>
    <row r="595" spans="1:26" ht="15.75" hidden="1" customHeight="1">
      <c r="A595" s="683"/>
      <c r="B595" s="126"/>
      <c r="C595" s="737"/>
      <c r="D595" s="126"/>
      <c r="E595" s="126"/>
      <c r="F595" s="126"/>
      <c r="G595" s="126"/>
      <c r="H595" s="126"/>
      <c r="I595" s="683"/>
      <c r="J595" s="685"/>
      <c r="K595" s="685"/>
      <c r="L595" s="683"/>
      <c r="M595" s="683"/>
      <c r="N595" s="685"/>
      <c r="O595" s="685"/>
      <c r="P595" s="683"/>
      <c r="Q595" s="683"/>
      <c r="R595" s="126"/>
      <c r="S595" s="126"/>
      <c r="T595" s="126"/>
      <c r="U595" s="126"/>
      <c r="V595" s="126"/>
      <c r="W595" s="126"/>
      <c r="X595" s="126"/>
      <c r="Y595" s="126"/>
      <c r="Z595" s="126"/>
    </row>
    <row r="596" spans="1:26" ht="15.75" hidden="1" customHeight="1">
      <c r="A596" s="683"/>
      <c r="B596" s="126"/>
      <c r="C596" s="737"/>
      <c r="D596" s="126"/>
      <c r="E596" s="126"/>
      <c r="F596" s="126"/>
      <c r="G596" s="126"/>
      <c r="H596" s="126"/>
      <c r="I596" s="683"/>
      <c r="J596" s="685"/>
      <c r="K596" s="685"/>
      <c r="L596" s="683"/>
      <c r="M596" s="683"/>
      <c r="N596" s="685"/>
      <c r="O596" s="685"/>
      <c r="P596" s="683"/>
      <c r="Q596" s="683"/>
      <c r="R596" s="126"/>
      <c r="S596" s="126"/>
      <c r="T596" s="126"/>
      <c r="U596" s="126"/>
      <c r="V596" s="126"/>
      <c r="W596" s="126"/>
      <c r="X596" s="126"/>
      <c r="Y596" s="126"/>
      <c r="Z596" s="126"/>
    </row>
    <row r="597" spans="1:26" ht="15.75" hidden="1" customHeight="1">
      <c r="A597" s="683"/>
      <c r="B597" s="126"/>
      <c r="C597" s="737"/>
      <c r="D597" s="126"/>
      <c r="E597" s="126"/>
      <c r="F597" s="126"/>
      <c r="G597" s="126"/>
      <c r="H597" s="126"/>
      <c r="I597" s="683"/>
      <c r="J597" s="685"/>
      <c r="K597" s="685"/>
      <c r="L597" s="683"/>
      <c r="M597" s="683"/>
      <c r="N597" s="685"/>
      <c r="O597" s="685"/>
      <c r="P597" s="683"/>
      <c r="Q597" s="683"/>
      <c r="R597" s="126"/>
      <c r="S597" s="126"/>
      <c r="T597" s="126"/>
      <c r="U597" s="126"/>
      <c r="V597" s="126"/>
      <c r="W597" s="126"/>
      <c r="X597" s="126"/>
      <c r="Y597" s="126"/>
      <c r="Z597" s="126"/>
    </row>
    <row r="598" spans="1:26" ht="15.75" hidden="1" customHeight="1">
      <c r="A598" s="683"/>
      <c r="B598" s="126"/>
      <c r="C598" s="737"/>
      <c r="D598" s="126"/>
      <c r="E598" s="126"/>
      <c r="F598" s="126"/>
      <c r="G598" s="126"/>
      <c r="H598" s="126"/>
      <c r="I598" s="683"/>
      <c r="J598" s="685"/>
      <c r="K598" s="685"/>
      <c r="L598" s="683"/>
      <c r="M598" s="683"/>
      <c r="N598" s="685"/>
      <c r="O598" s="685"/>
      <c r="P598" s="683"/>
      <c r="Q598" s="683"/>
      <c r="R598" s="126"/>
      <c r="S598" s="126"/>
      <c r="T598" s="126"/>
      <c r="U598" s="126"/>
      <c r="V598" s="126"/>
      <c r="W598" s="126"/>
      <c r="X598" s="126"/>
      <c r="Y598" s="126"/>
      <c r="Z598" s="126"/>
    </row>
    <row r="599" spans="1:26" ht="15.75" hidden="1" customHeight="1">
      <c r="A599" s="683"/>
      <c r="B599" s="126"/>
      <c r="C599" s="737"/>
      <c r="D599" s="126"/>
      <c r="E599" s="126"/>
      <c r="F599" s="126"/>
      <c r="G599" s="126"/>
      <c r="H599" s="126"/>
      <c r="I599" s="683"/>
      <c r="J599" s="685"/>
      <c r="K599" s="685"/>
      <c r="L599" s="683"/>
      <c r="M599" s="683"/>
      <c r="N599" s="685"/>
      <c r="O599" s="685"/>
      <c r="P599" s="683"/>
      <c r="Q599" s="683"/>
      <c r="R599" s="126"/>
      <c r="S599" s="126"/>
      <c r="T599" s="126"/>
      <c r="U599" s="126"/>
      <c r="V599" s="126"/>
      <c r="W599" s="126"/>
      <c r="X599" s="126"/>
      <c r="Y599" s="126"/>
      <c r="Z599" s="126"/>
    </row>
    <row r="600" spans="1:26" ht="15.75" hidden="1" customHeight="1">
      <c r="A600" s="683"/>
      <c r="B600" s="126"/>
      <c r="C600" s="737"/>
      <c r="D600" s="126"/>
      <c r="E600" s="126"/>
      <c r="F600" s="126"/>
      <c r="G600" s="126"/>
      <c r="H600" s="126"/>
      <c r="I600" s="683"/>
      <c r="J600" s="685"/>
      <c r="K600" s="685"/>
      <c r="L600" s="683"/>
      <c r="M600" s="683"/>
      <c r="N600" s="685"/>
      <c r="O600" s="685"/>
      <c r="P600" s="683"/>
      <c r="Q600" s="683"/>
      <c r="R600" s="126"/>
      <c r="S600" s="126"/>
      <c r="T600" s="126"/>
      <c r="U600" s="126"/>
      <c r="V600" s="126"/>
      <c r="W600" s="126"/>
      <c r="X600" s="126"/>
      <c r="Y600" s="126"/>
      <c r="Z600" s="126"/>
    </row>
    <row r="601" spans="1:26" ht="15.75" hidden="1" customHeight="1">
      <c r="A601" s="683"/>
      <c r="B601" s="126"/>
      <c r="C601" s="737"/>
      <c r="D601" s="126"/>
      <c r="E601" s="126"/>
      <c r="F601" s="126"/>
      <c r="G601" s="126"/>
      <c r="H601" s="126"/>
      <c r="I601" s="683"/>
      <c r="J601" s="685"/>
      <c r="K601" s="685"/>
      <c r="L601" s="683"/>
      <c r="M601" s="683"/>
      <c r="N601" s="685"/>
      <c r="O601" s="685"/>
      <c r="P601" s="683"/>
      <c r="Q601" s="683"/>
      <c r="R601" s="126"/>
      <c r="S601" s="126"/>
      <c r="T601" s="126"/>
      <c r="U601" s="126"/>
      <c r="V601" s="126"/>
      <c r="W601" s="126"/>
      <c r="X601" s="126"/>
      <c r="Y601" s="126"/>
      <c r="Z601" s="126"/>
    </row>
    <row r="602" spans="1:26" ht="15.75" hidden="1" customHeight="1">
      <c r="A602" s="683"/>
      <c r="B602" s="126"/>
      <c r="C602" s="737"/>
      <c r="D602" s="126"/>
      <c r="E602" s="126"/>
      <c r="F602" s="126"/>
      <c r="G602" s="126"/>
      <c r="H602" s="126"/>
      <c r="I602" s="683"/>
      <c r="J602" s="685"/>
      <c r="K602" s="685"/>
      <c r="L602" s="683"/>
      <c r="M602" s="683"/>
      <c r="N602" s="685"/>
      <c r="O602" s="685"/>
      <c r="P602" s="683"/>
      <c r="Q602" s="683"/>
      <c r="R602" s="126"/>
      <c r="S602" s="126"/>
      <c r="T602" s="126"/>
      <c r="U602" s="126"/>
      <c r="V602" s="126"/>
      <c r="W602" s="126"/>
      <c r="X602" s="126"/>
      <c r="Y602" s="126"/>
      <c r="Z602" s="126"/>
    </row>
    <row r="603" spans="1:26" ht="15.75" hidden="1" customHeight="1">
      <c r="A603" s="683"/>
      <c r="B603" s="126"/>
      <c r="C603" s="737"/>
      <c r="D603" s="126"/>
      <c r="E603" s="126"/>
      <c r="F603" s="126"/>
      <c r="G603" s="126"/>
      <c r="H603" s="126"/>
      <c r="I603" s="683"/>
      <c r="J603" s="685"/>
      <c r="K603" s="685"/>
      <c r="L603" s="683"/>
      <c r="M603" s="683"/>
      <c r="N603" s="685"/>
      <c r="O603" s="685"/>
      <c r="P603" s="683"/>
      <c r="Q603" s="683"/>
      <c r="R603" s="126"/>
      <c r="S603" s="126"/>
      <c r="T603" s="126"/>
      <c r="U603" s="126"/>
      <c r="V603" s="126"/>
      <c r="W603" s="126"/>
      <c r="X603" s="126"/>
      <c r="Y603" s="126"/>
      <c r="Z603" s="126"/>
    </row>
    <row r="604" spans="1:26" ht="15.75" hidden="1" customHeight="1">
      <c r="A604" s="683"/>
      <c r="B604" s="126"/>
      <c r="C604" s="737"/>
      <c r="D604" s="126"/>
      <c r="E604" s="126"/>
      <c r="F604" s="126"/>
      <c r="G604" s="126"/>
      <c r="H604" s="126"/>
      <c r="I604" s="683"/>
      <c r="J604" s="685"/>
      <c r="K604" s="685"/>
      <c r="L604" s="683"/>
      <c r="M604" s="683"/>
      <c r="N604" s="685"/>
      <c r="O604" s="685"/>
      <c r="P604" s="683"/>
      <c r="Q604" s="683"/>
      <c r="R604" s="126"/>
      <c r="S604" s="126"/>
      <c r="T604" s="126"/>
      <c r="U604" s="126"/>
      <c r="V604" s="126"/>
      <c r="W604" s="126"/>
      <c r="X604" s="126"/>
      <c r="Y604" s="126"/>
      <c r="Z604" s="126"/>
    </row>
    <row r="605" spans="1:26" ht="15.75" hidden="1" customHeight="1">
      <c r="A605" s="683"/>
      <c r="B605" s="126"/>
      <c r="C605" s="737"/>
      <c r="D605" s="126"/>
      <c r="E605" s="126"/>
      <c r="F605" s="126"/>
      <c r="G605" s="126"/>
      <c r="H605" s="126"/>
      <c r="I605" s="683"/>
      <c r="J605" s="685"/>
      <c r="K605" s="685"/>
      <c r="L605" s="683"/>
      <c r="M605" s="683"/>
      <c r="N605" s="685"/>
      <c r="O605" s="685"/>
      <c r="P605" s="683"/>
      <c r="Q605" s="683"/>
      <c r="R605" s="126"/>
      <c r="S605" s="126"/>
      <c r="T605" s="126"/>
      <c r="U605" s="126"/>
      <c r="V605" s="126"/>
      <c r="W605" s="126"/>
      <c r="X605" s="126"/>
      <c r="Y605" s="126"/>
      <c r="Z605" s="126"/>
    </row>
    <row r="606" spans="1:26" ht="15.75" hidden="1" customHeight="1">
      <c r="A606" s="683"/>
      <c r="B606" s="126"/>
      <c r="C606" s="737"/>
      <c r="D606" s="126"/>
      <c r="E606" s="126"/>
      <c r="F606" s="126"/>
      <c r="G606" s="126"/>
      <c r="H606" s="126"/>
      <c r="I606" s="683"/>
      <c r="J606" s="685"/>
      <c r="K606" s="685"/>
      <c r="L606" s="683"/>
      <c r="M606" s="683"/>
      <c r="N606" s="685"/>
      <c r="O606" s="685"/>
      <c r="P606" s="683"/>
      <c r="Q606" s="683"/>
      <c r="R606" s="126"/>
      <c r="S606" s="126"/>
      <c r="T606" s="126"/>
      <c r="U606" s="126"/>
      <c r="V606" s="126"/>
      <c r="W606" s="126"/>
      <c r="X606" s="126"/>
      <c r="Y606" s="126"/>
      <c r="Z606" s="126"/>
    </row>
    <row r="607" spans="1:26" ht="15.75" hidden="1" customHeight="1">
      <c r="A607" s="683"/>
      <c r="B607" s="126"/>
      <c r="C607" s="737"/>
      <c r="D607" s="126"/>
      <c r="E607" s="126"/>
      <c r="F607" s="126"/>
      <c r="G607" s="126"/>
      <c r="H607" s="126"/>
      <c r="I607" s="683"/>
      <c r="J607" s="685"/>
      <c r="K607" s="685"/>
      <c r="L607" s="683"/>
      <c r="M607" s="683"/>
      <c r="N607" s="685"/>
      <c r="O607" s="685"/>
      <c r="P607" s="683"/>
      <c r="Q607" s="683"/>
      <c r="R607" s="126"/>
      <c r="S607" s="126"/>
      <c r="T607" s="126"/>
      <c r="U607" s="126"/>
      <c r="V607" s="126"/>
      <c r="W607" s="126"/>
      <c r="X607" s="126"/>
      <c r="Y607" s="126"/>
      <c r="Z607" s="126"/>
    </row>
    <row r="608" spans="1:26" ht="15.75" hidden="1" customHeight="1">
      <c r="A608" s="683"/>
      <c r="B608" s="126"/>
      <c r="C608" s="737"/>
      <c r="D608" s="126"/>
      <c r="E608" s="126"/>
      <c r="F608" s="126"/>
      <c r="G608" s="126"/>
      <c r="H608" s="126"/>
      <c r="I608" s="683"/>
      <c r="J608" s="685"/>
      <c r="K608" s="685"/>
      <c r="L608" s="683"/>
      <c r="M608" s="683"/>
      <c r="N608" s="685"/>
      <c r="O608" s="685"/>
      <c r="P608" s="683"/>
      <c r="Q608" s="683"/>
      <c r="R608" s="126"/>
      <c r="S608" s="126"/>
      <c r="T608" s="126"/>
      <c r="U608" s="126"/>
      <c r="V608" s="126"/>
      <c r="W608" s="126"/>
      <c r="X608" s="126"/>
      <c r="Y608" s="126"/>
      <c r="Z608" s="126"/>
    </row>
    <row r="609" spans="1:26" ht="15.75" hidden="1" customHeight="1">
      <c r="A609" s="683"/>
      <c r="B609" s="126"/>
      <c r="C609" s="737"/>
      <c r="D609" s="126"/>
      <c r="E609" s="126"/>
      <c r="F609" s="126"/>
      <c r="G609" s="126"/>
      <c r="H609" s="126"/>
      <c r="I609" s="683"/>
      <c r="J609" s="685"/>
      <c r="K609" s="685"/>
      <c r="L609" s="683"/>
      <c r="M609" s="683"/>
      <c r="N609" s="685"/>
      <c r="O609" s="685"/>
      <c r="P609" s="683"/>
      <c r="Q609" s="683"/>
      <c r="R609" s="126"/>
      <c r="S609" s="126"/>
      <c r="T609" s="126"/>
      <c r="U609" s="126"/>
      <c r="V609" s="126"/>
      <c r="W609" s="126"/>
      <c r="X609" s="126"/>
      <c r="Y609" s="126"/>
      <c r="Z609" s="126"/>
    </row>
    <row r="610" spans="1:26" ht="15.75" hidden="1" customHeight="1">
      <c r="A610" s="683"/>
      <c r="B610" s="126"/>
      <c r="C610" s="737"/>
      <c r="D610" s="126"/>
      <c r="E610" s="126"/>
      <c r="F610" s="126"/>
      <c r="G610" s="126"/>
      <c r="H610" s="126"/>
      <c r="I610" s="683"/>
      <c r="J610" s="685"/>
      <c r="K610" s="685"/>
      <c r="L610" s="683"/>
      <c r="M610" s="683"/>
      <c r="N610" s="685"/>
      <c r="O610" s="685"/>
      <c r="P610" s="683"/>
      <c r="Q610" s="683"/>
      <c r="R610" s="126"/>
      <c r="S610" s="126"/>
      <c r="T610" s="126"/>
      <c r="U610" s="126"/>
      <c r="V610" s="126"/>
      <c r="W610" s="126"/>
      <c r="X610" s="126"/>
      <c r="Y610" s="126"/>
      <c r="Z610" s="126"/>
    </row>
    <row r="611" spans="1:26" ht="15.75" hidden="1" customHeight="1">
      <c r="A611" s="683"/>
      <c r="B611" s="126"/>
      <c r="C611" s="737"/>
      <c r="D611" s="126"/>
      <c r="E611" s="126"/>
      <c r="F611" s="126"/>
      <c r="G611" s="126"/>
      <c r="H611" s="126"/>
      <c r="I611" s="683"/>
      <c r="J611" s="685"/>
      <c r="K611" s="685"/>
      <c r="L611" s="683"/>
      <c r="M611" s="683"/>
      <c r="N611" s="685"/>
      <c r="O611" s="685"/>
      <c r="P611" s="683"/>
      <c r="Q611" s="683"/>
      <c r="R611" s="126"/>
      <c r="S611" s="126"/>
      <c r="T611" s="126"/>
      <c r="U611" s="126"/>
      <c r="V611" s="126"/>
      <c r="W611" s="126"/>
      <c r="X611" s="126"/>
      <c r="Y611" s="126"/>
      <c r="Z611" s="126"/>
    </row>
    <row r="612" spans="1:26" ht="15.75" hidden="1" customHeight="1">
      <c r="A612" s="683"/>
      <c r="B612" s="126"/>
      <c r="C612" s="737"/>
      <c r="D612" s="126"/>
      <c r="E612" s="126"/>
      <c r="F612" s="126"/>
      <c r="G612" s="126"/>
      <c r="H612" s="126"/>
      <c r="I612" s="683"/>
      <c r="J612" s="685"/>
      <c r="K612" s="685"/>
      <c r="L612" s="683"/>
      <c r="M612" s="683"/>
      <c r="N612" s="685"/>
      <c r="O612" s="685"/>
      <c r="P612" s="683"/>
      <c r="Q612" s="683"/>
      <c r="R612" s="126"/>
      <c r="S612" s="126"/>
      <c r="T612" s="126"/>
      <c r="U612" s="126"/>
      <c r="V612" s="126"/>
      <c r="W612" s="126"/>
      <c r="X612" s="126"/>
      <c r="Y612" s="126"/>
      <c r="Z612" s="126"/>
    </row>
    <row r="613" spans="1:26" ht="15.75" hidden="1" customHeight="1">
      <c r="A613" s="683"/>
      <c r="B613" s="126"/>
      <c r="C613" s="737"/>
      <c r="D613" s="126"/>
      <c r="E613" s="126"/>
      <c r="F613" s="126"/>
      <c r="G613" s="126"/>
      <c r="H613" s="126"/>
      <c r="I613" s="683"/>
      <c r="J613" s="685"/>
      <c r="K613" s="685"/>
      <c r="L613" s="683"/>
      <c r="M613" s="683"/>
      <c r="N613" s="685"/>
      <c r="O613" s="685"/>
      <c r="P613" s="683"/>
      <c r="Q613" s="683"/>
      <c r="R613" s="126"/>
      <c r="S613" s="126"/>
      <c r="T613" s="126"/>
      <c r="U613" s="126"/>
      <c r="V613" s="126"/>
      <c r="W613" s="126"/>
      <c r="X613" s="126"/>
      <c r="Y613" s="126"/>
      <c r="Z613" s="126"/>
    </row>
    <row r="614" spans="1:26" ht="15.75" hidden="1" customHeight="1">
      <c r="A614" s="683"/>
      <c r="B614" s="126"/>
      <c r="C614" s="737"/>
      <c r="D614" s="126"/>
      <c r="E614" s="126"/>
      <c r="F614" s="126"/>
      <c r="G614" s="126"/>
      <c r="H614" s="126"/>
      <c r="I614" s="683"/>
      <c r="J614" s="685"/>
      <c r="K614" s="685"/>
      <c r="L614" s="683"/>
      <c r="M614" s="683"/>
      <c r="N614" s="685"/>
      <c r="O614" s="685"/>
      <c r="P614" s="683"/>
      <c r="Q614" s="683"/>
      <c r="R614" s="126"/>
      <c r="S614" s="126"/>
      <c r="T614" s="126"/>
      <c r="U614" s="126"/>
      <c r="V614" s="126"/>
      <c r="W614" s="126"/>
      <c r="X614" s="126"/>
      <c r="Y614" s="126"/>
      <c r="Z614" s="126"/>
    </row>
    <row r="615" spans="1:26" ht="15.75" hidden="1" customHeight="1">
      <c r="A615" s="683"/>
      <c r="B615" s="126"/>
      <c r="C615" s="737"/>
      <c r="D615" s="126"/>
      <c r="E615" s="126"/>
      <c r="F615" s="126"/>
      <c r="G615" s="126"/>
      <c r="H615" s="126"/>
      <c r="I615" s="683"/>
      <c r="J615" s="685"/>
      <c r="K615" s="685"/>
      <c r="L615" s="683"/>
      <c r="M615" s="683"/>
      <c r="N615" s="685"/>
      <c r="O615" s="685"/>
      <c r="P615" s="683"/>
      <c r="Q615" s="683"/>
      <c r="R615" s="126"/>
      <c r="S615" s="126"/>
      <c r="T615" s="126"/>
      <c r="U615" s="126"/>
      <c r="V615" s="126"/>
      <c r="W615" s="126"/>
      <c r="X615" s="126"/>
      <c r="Y615" s="126"/>
      <c r="Z615" s="126"/>
    </row>
    <row r="616" spans="1:26" ht="15.75" hidden="1" customHeight="1">
      <c r="A616" s="683"/>
      <c r="B616" s="126"/>
      <c r="C616" s="737"/>
      <c r="D616" s="126"/>
      <c r="E616" s="126"/>
      <c r="F616" s="126"/>
      <c r="G616" s="126"/>
      <c r="H616" s="126"/>
      <c r="I616" s="683"/>
      <c r="J616" s="685"/>
      <c r="K616" s="685"/>
      <c r="L616" s="683"/>
      <c r="M616" s="683"/>
      <c r="N616" s="685"/>
      <c r="O616" s="685"/>
      <c r="P616" s="683"/>
      <c r="Q616" s="683"/>
      <c r="R616" s="126"/>
      <c r="S616" s="126"/>
      <c r="T616" s="126"/>
      <c r="U616" s="126"/>
      <c r="V616" s="126"/>
      <c r="W616" s="126"/>
      <c r="X616" s="126"/>
      <c r="Y616" s="126"/>
      <c r="Z616" s="126"/>
    </row>
    <row r="617" spans="1:26" ht="15.75" hidden="1" customHeight="1">
      <c r="A617" s="683"/>
      <c r="B617" s="126"/>
      <c r="C617" s="737"/>
      <c r="D617" s="126"/>
      <c r="E617" s="126"/>
      <c r="F617" s="126"/>
      <c r="G617" s="126"/>
      <c r="H617" s="126"/>
      <c r="I617" s="683"/>
      <c r="J617" s="685"/>
      <c r="K617" s="685"/>
      <c r="L617" s="683"/>
      <c r="M617" s="683"/>
      <c r="N617" s="685"/>
      <c r="O617" s="685"/>
      <c r="P617" s="683"/>
      <c r="Q617" s="683"/>
      <c r="R617" s="126"/>
      <c r="S617" s="126"/>
      <c r="T617" s="126"/>
      <c r="U617" s="126"/>
      <c r="V617" s="126"/>
      <c r="W617" s="126"/>
      <c r="X617" s="126"/>
      <c r="Y617" s="126"/>
      <c r="Z617" s="126"/>
    </row>
    <row r="618" spans="1:26" ht="15.75" hidden="1" customHeight="1">
      <c r="A618" s="683"/>
      <c r="B618" s="126"/>
      <c r="C618" s="737"/>
      <c r="D618" s="126"/>
      <c r="E618" s="126"/>
      <c r="F618" s="126"/>
      <c r="G618" s="126"/>
      <c r="H618" s="126"/>
      <c r="I618" s="683"/>
      <c r="J618" s="685"/>
      <c r="K618" s="685"/>
      <c r="L618" s="683"/>
      <c r="M618" s="683"/>
      <c r="N618" s="685"/>
      <c r="O618" s="685"/>
      <c r="P618" s="683"/>
      <c r="Q618" s="683"/>
      <c r="R618" s="126"/>
      <c r="S618" s="126"/>
      <c r="T618" s="126"/>
      <c r="U618" s="126"/>
      <c r="V618" s="126"/>
      <c r="W618" s="126"/>
      <c r="X618" s="126"/>
      <c r="Y618" s="126"/>
      <c r="Z618" s="126"/>
    </row>
    <row r="619" spans="1:26" ht="15.75" hidden="1" customHeight="1">
      <c r="A619" s="683"/>
      <c r="B619" s="126"/>
      <c r="C619" s="737"/>
      <c r="D619" s="126"/>
      <c r="E619" s="126"/>
      <c r="F619" s="126"/>
      <c r="G619" s="126"/>
      <c r="H619" s="126"/>
      <c r="I619" s="683"/>
      <c r="J619" s="685"/>
      <c r="K619" s="685"/>
      <c r="L619" s="683"/>
      <c r="M619" s="683"/>
      <c r="N619" s="685"/>
      <c r="O619" s="685"/>
      <c r="P619" s="683"/>
      <c r="Q619" s="683"/>
      <c r="R619" s="126"/>
      <c r="S619" s="126"/>
      <c r="T619" s="126"/>
      <c r="U619" s="126"/>
      <c r="V619" s="126"/>
      <c r="W619" s="126"/>
      <c r="X619" s="126"/>
      <c r="Y619" s="126"/>
      <c r="Z619" s="126"/>
    </row>
    <row r="620" spans="1:26" ht="15.75" hidden="1" customHeight="1">
      <c r="A620" s="683"/>
      <c r="B620" s="126"/>
      <c r="C620" s="737"/>
      <c r="D620" s="126"/>
      <c r="E620" s="126"/>
      <c r="F620" s="126"/>
      <c r="G620" s="126"/>
      <c r="H620" s="126"/>
      <c r="I620" s="683"/>
      <c r="J620" s="685"/>
      <c r="K620" s="685"/>
      <c r="L620" s="683"/>
      <c r="M620" s="683"/>
      <c r="N620" s="685"/>
      <c r="O620" s="685"/>
      <c r="P620" s="683"/>
      <c r="Q620" s="683"/>
      <c r="R620" s="126"/>
      <c r="S620" s="126"/>
      <c r="T620" s="126"/>
      <c r="U620" s="126"/>
      <c r="V620" s="126"/>
      <c r="W620" s="126"/>
      <c r="X620" s="126"/>
      <c r="Y620" s="126"/>
      <c r="Z620" s="126"/>
    </row>
    <row r="621" spans="1:26" ht="15.75" hidden="1" customHeight="1">
      <c r="A621" s="683"/>
      <c r="B621" s="126"/>
      <c r="C621" s="737"/>
      <c r="D621" s="126"/>
      <c r="E621" s="126"/>
      <c r="F621" s="126"/>
      <c r="G621" s="126"/>
      <c r="H621" s="126"/>
      <c r="I621" s="683"/>
      <c r="J621" s="685"/>
      <c r="K621" s="685"/>
      <c r="L621" s="683"/>
      <c r="M621" s="683"/>
      <c r="N621" s="685"/>
      <c r="O621" s="685"/>
      <c r="P621" s="683"/>
      <c r="Q621" s="683"/>
      <c r="R621" s="126"/>
      <c r="S621" s="126"/>
      <c r="T621" s="126"/>
      <c r="U621" s="126"/>
      <c r="V621" s="126"/>
      <c r="W621" s="126"/>
      <c r="X621" s="126"/>
      <c r="Y621" s="126"/>
      <c r="Z621" s="126"/>
    </row>
    <row r="622" spans="1:26" ht="15.75" hidden="1" customHeight="1">
      <c r="A622" s="683"/>
      <c r="B622" s="126"/>
      <c r="C622" s="737"/>
      <c r="D622" s="126"/>
      <c r="E622" s="126"/>
      <c r="F622" s="126"/>
      <c r="G622" s="126"/>
      <c r="H622" s="126"/>
      <c r="I622" s="683"/>
      <c r="J622" s="685"/>
      <c r="K622" s="685"/>
      <c r="L622" s="683"/>
      <c r="M622" s="683"/>
      <c r="N622" s="685"/>
      <c r="O622" s="685"/>
      <c r="P622" s="683"/>
      <c r="Q622" s="683"/>
      <c r="R622" s="126"/>
      <c r="S622" s="126"/>
      <c r="T622" s="126"/>
      <c r="U622" s="126"/>
      <c r="V622" s="126"/>
      <c r="W622" s="126"/>
      <c r="X622" s="126"/>
      <c r="Y622" s="126"/>
      <c r="Z622" s="126"/>
    </row>
    <row r="623" spans="1:26" ht="15.75" hidden="1" customHeight="1">
      <c r="A623" s="683"/>
      <c r="B623" s="126"/>
      <c r="C623" s="737"/>
      <c r="D623" s="126"/>
      <c r="E623" s="126"/>
      <c r="F623" s="126"/>
      <c r="G623" s="126"/>
      <c r="H623" s="126"/>
      <c r="I623" s="683"/>
      <c r="J623" s="685"/>
      <c r="K623" s="685"/>
      <c r="L623" s="683"/>
      <c r="M623" s="683"/>
      <c r="N623" s="685"/>
      <c r="O623" s="685"/>
      <c r="P623" s="683"/>
      <c r="Q623" s="683"/>
      <c r="R623" s="126"/>
      <c r="S623" s="126"/>
      <c r="T623" s="126"/>
      <c r="U623" s="126"/>
      <c r="V623" s="126"/>
      <c r="W623" s="126"/>
      <c r="X623" s="126"/>
      <c r="Y623" s="126"/>
      <c r="Z623" s="126"/>
    </row>
    <row r="624" spans="1:26" ht="15.75" hidden="1" customHeight="1">
      <c r="A624" s="683"/>
      <c r="B624" s="126"/>
      <c r="C624" s="737"/>
      <c r="D624" s="126"/>
      <c r="E624" s="126"/>
      <c r="F624" s="126"/>
      <c r="G624" s="126"/>
      <c r="H624" s="126"/>
      <c r="I624" s="683"/>
      <c r="J624" s="685"/>
      <c r="K624" s="685"/>
      <c r="L624" s="683"/>
      <c r="M624" s="683"/>
      <c r="N624" s="685"/>
      <c r="O624" s="685"/>
      <c r="P624" s="683"/>
      <c r="Q624" s="683"/>
      <c r="R624" s="126"/>
      <c r="S624" s="126"/>
      <c r="T624" s="126"/>
      <c r="U624" s="126"/>
      <c r="V624" s="126"/>
      <c r="W624" s="126"/>
      <c r="X624" s="126"/>
      <c r="Y624" s="126"/>
      <c r="Z624" s="126"/>
    </row>
    <row r="625" spans="1:26" ht="15.75" hidden="1" customHeight="1">
      <c r="A625" s="683"/>
      <c r="B625" s="126"/>
      <c r="C625" s="737"/>
      <c r="D625" s="126"/>
      <c r="E625" s="126"/>
      <c r="F625" s="126"/>
      <c r="G625" s="126"/>
      <c r="H625" s="126"/>
      <c r="I625" s="683"/>
      <c r="J625" s="685"/>
      <c r="K625" s="685"/>
      <c r="L625" s="683"/>
      <c r="M625" s="683"/>
      <c r="N625" s="685"/>
      <c r="O625" s="685"/>
      <c r="P625" s="683"/>
      <c r="Q625" s="683"/>
      <c r="R625" s="126"/>
      <c r="S625" s="126"/>
      <c r="T625" s="126"/>
      <c r="U625" s="126"/>
      <c r="V625" s="126"/>
      <c r="W625" s="126"/>
      <c r="X625" s="126"/>
      <c r="Y625" s="126"/>
      <c r="Z625" s="126"/>
    </row>
    <row r="626" spans="1:26" ht="15.75" hidden="1" customHeight="1">
      <c r="A626" s="683"/>
      <c r="B626" s="126"/>
      <c r="C626" s="737"/>
      <c r="D626" s="126"/>
      <c r="E626" s="126"/>
      <c r="F626" s="126"/>
      <c r="G626" s="126"/>
      <c r="H626" s="126"/>
      <c r="I626" s="683"/>
      <c r="J626" s="685"/>
      <c r="K626" s="685"/>
      <c r="L626" s="683"/>
      <c r="M626" s="683"/>
      <c r="N626" s="685"/>
      <c r="O626" s="685"/>
      <c r="P626" s="683"/>
      <c r="Q626" s="683"/>
      <c r="R626" s="126"/>
      <c r="S626" s="126"/>
      <c r="T626" s="126"/>
      <c r="U626" s="126"/>
      <c r="V626" s="126"/>
      <c r="W626" s="126"/>
      <c r="X626" s="126"/>
      <c r="Y626" s="126"/>
      <c r="Z626" s="126"/>
    </row>
    <row r="627" spans="1:26" ht="15.75" hidden="1" customHeight="1">
      <c r="A627" s="683"/>
      <c r="B627" s="126"/>
      <c r="C627" s="737"/>
      <c r="D627" s="126"/>
      <c r="E627" s="126"/>
      <c r="F627" s="126"/>
      <c r="G627" s="126"/>
      <c r="H627" s="126"/>
      <c r="I627" s="683"/>
      <c r="J627" s="685"/>
      <c r="K627" s="685"/>
      <c r="L627" s="683"/>
      <c r="M627" s="683"/>
      <c r="N627" s="685"/>
      <c r="O627" s="685"/>
      <c r="P627" s="683"/>
      <c r="Q627" s="683"/>
      <c r="R627" s="126"/>
      <c r="S627" s="126"/>
      <c r="T627" s="126"/>
      <c r="U627" s="126"/>
      <c r="V627" s="126"/>
      <c r="W627" s="126"/>
      <c r="X627" s="126"/>
      <c r="Y627" s="126"/>
      <c r="Z627" s="126"/>
    </row>
    <row r="628" spans="1:26" ht="15.75" hidden="1" customHeight="1">
      <c r="A628" s="683"/>
      <c r="B628" s="126"/>
      <c r="C628" s="737"/>
      <c r="D628" s="126"/>
      <c r="E628" s="126"/>
      <c r="F628" s="126"/>
      <c r="G628" s="126"/>
      <c r="H628" s="126"/>
      <c r="I628" s="683"/>
      <c r="J628" s="685"/>
      <c r="K628" s="685"/>
      <c r="L628" s="683"/>
      <c r="M628" s="683"/>
      <c r="N628" s="685"/>
      <c r="O628" s="685"/>
      <c r="P628" s="683"/>
      <c r="Q628" s="683"/>
      <c r="R628" s="126"/>
      <c r="S628" s="126"/>
      <c r="T628" s="126"/>
      <c r="U628" s="126"/>
      <c r="V628" s="126"/>
      <c r="W628" s="126"/>
      <c r="X628" s="126"/>
      <c r="Y628" s="126"/>
      <c r="Z628" s="126"/>
    </row>
    <row r="629" spans="1:26" ht="15.75" hidden="1" customHeight="1">
      <c r="A629" s="683"/>
      <c r="B629" s="126"/>
      <c r="C629" s="737"/>
      <c r="D629" s="126"/>
      <c r="E629" s="126"/>
      <c r="F629" s="126"/>
      <c r="G629" s="126"/>
      <c r="H629" s="126"/>
      <c r="I629" s="683"/>
      <c r="J629" s="685"/>
      <c r="K629" s="685"/>
      <c r="L629" s="683"/>
      <c r="M629" s="683"/>
      <c r="N629" s="685"/>
      <c r="O629" s="685"/>
      <c r="P629" s="683"/>
      <c r="Q629" s="683"/>
      <c r="R629" s="126"/>
      <c r="S629" s="126"/>
      <c r="T629" s="126"/>
      <c r="U629" s="126"/>
      <c r="V629" s="126"/>
      <c r="W629" s="126"/>
      <c r="X629" s="126"/>
      <c r="Y629" s="126"/>
      <c r="Z629" s="126"/>
    </row>
    <row r="630" spans="1:26" ht="15.75" hidden="1" customHeight="1">
      <c r="A630" s="683"/>
      <c r="B630" s="126"/>
      <c r="C630" s="737"/>
      <c r="D630" s="126"/>
      <c r="E630" s="126"/>
      <c r="F630" s="126"/>
      <c r="G630" s="126"/>
      <c r="H630" s="126"/>
      <c r="I630" s="683"/>
      <c r="J630" s="685"/>
      <c r="K630" s="685"/>
      <c r="L630" s="683"/>
      <c r="M630" s="683"/>
      <c r="N630" s="685"/>
      <c r="O630" s="685"/>
      <c r="P630" s="683"/>
      <c r="Q630" s="683"/>
      <c r="R630" s="126"/>
      <c r="S630" s="126"/>
      <c r="T630" s="126"/>
      <c r="U630" s="126"/>
      <c r="V630" s="126"/>
      <c r="W630" s="126"/>
      <c r="X630" s="126"/>
      <c r="Y630" s="126"/>
      <c r="Z630" s="126"/>
    </row>
    <row r="631" spans="1:26" ht="15.75" hidden="1" customHeight="1">
      <c r="A631" s="683"/>
      <c r="B631" s="126"/>
      <c r="C631" s="737"/>
      <c r="D631" s="126"/>
      <c r="E631" s="126"/>
      <c r="F631" s="126"/>
      <c r="G631" s="126"/>
      <c r="H631" s="126"/>
      <c r="I631" s="683"/>
      <c r="J631" s="685"/>
      <c r="K631" s="685"/>
      <c r="L631" s="683"/>
      <c r="M631" s="683"/>
      <c r="N631" s="685"/>
      <c r="O631" s="685"/>
      <c r="P631" s="683"/>
      <c r="Q631" s="683"/>
      <c r="R631" s="126"/>
      <c r="S631" s="126"/>
      <c r="T631" s="126"/>
      <c r="U631" s="126"/>
      <c r="V631" s="126"/>
      <c r="W631" s="126"/>
      <c r="X631" s="126"/>
      <c r="Y631" s="126"/>
      <c r="Z631" s="126"/>
    </row>
    <row r="632" spans="1:26" ht="15.75" hidden="1" customHeight="1">
      <c r="A632" s="683"/>
      <c r="B632" s="126"/>
      <c r="C632" s="737"/>
      <c r="D632" s="126"/>
      <c r="E632" s="126"/>
      <c r="F632" s="126"/>
      <c r="G632" s="126"/>
      <c r="H632" s="126"/>
      <c r="I632" s="683"/>
      <c r="J632" s="685"/>
      <c r="K632" s="685"/>
      <c r="L632" s="683"/>
      <c r="M632" s="683"/>
      <c r="N632" s="685"/>
      <c r="O632" s="685"/>
      <c r="P632" s="683"/>
      <c r="Q632" s="683"/>
      <c r="R632" s="126"/>
      <c r="S632" s="126"/>
      <c r="T632" s="126"/>
      <c r="U632" s="126"/>
      <c r="V632" s="126"/>
      <c r="W632" s="126"/>
      <c r="X632" s="126"/>
      <c r="Y632" s="126"/>
      <c r="Z632" s="126"/>
    </row>
    <row r="633" spans="1:26" ht="15.75" hidden="1" customHeight="1">
      <c r="A633" s="683"/>
      <c r="B633" s="126"/>
      <c r="C633" s="737"/>
      <c r="D633" s="126"/>
      <c r="E633" s="126"/>
      <c r="F633" s="126"/>
      <c r="G633" s="126"/>
      <c r="H633" s="126"/>
      <c r="I633" s="683"/>
      <c r="J633" s="685"/>
      <c r="K633" s="685"/>
      <c r="L633" s="683"/>
      <c r="M633" s="683"/>
      <c r="N633" s="685"/>
      <c r="O633" s="685"/>
      <c r="P633" s="683"/>
      <c r="Q633" s="683"/>
      <c r="R633" s="126"/>
      <c r="S633" s="126"/>
      <c r="T633" s="126"/>
      <c r="U633" s="126"/>
      <c r="V633" s="126"/>
      <c r="W633" s="126"/>
      <c r="X633" s="126"/>
      <c r="Y633" s="126"/>
      <c r="Z633" s="126"/>
    </row>
    <row r="634" spans="1:26" ht="15.75" hidden="1" customHeight="1">
      <c r="A634" s="683"/>
      <c r="B634" s="126"/>
      <c r="C634" s="737"/>
      <c r="D634" s="126"/>
      <c r="E634" s="126"/>
      <c r="F634" s="126"/>
      <c r="G634" s="126"/>
      <c r="H634" s="126"/>
      <c r="I634" s="683"/>
      <c r="J634" s="685"/>
      <c r="K634" s="685"/>
      <c r="L634" s="683"/>
      <c r="M634" s="683"/>
      <c r="N634" s="685"/>
      <c r="O634" s="685"/>
      <c r="P634" s="683"/>
      <c r="Q634" s="683"/>
      <c r="R634" s="126"/>
      <c r="S634" s="126"/>
      <c r="T634" s="126"/>
      <c r="U634" s="126"/>
      <c r="V634" s="126"/>
      <c r="W634" s="126"/>
      <c r="X634" s="126"/>
      <c r="Y634" s="126"/>
      <c r="Z634" s="126"/>
    </row>
    <row r="635" spans="1:26" ht="15.75" hidden="1" customHeight="1">
      <c r="A635" s="683"/>
      <c r="B635" s="126"/>
      <c r="C635" s="737"/>
      <c r="D635" s="126"/>
      <c r="E635" s="126"/>
      <c r="F635" s="126"/>
      <c r="G635" s="126"/>
      <c r="H635" s="126"/>
      <c r="I635" s="683"/>
      <c r="J635" s="685"/>
      <c r="K635" s="685"/>
      <c r="L635" s="683"/>
      <c r="M635" s="683"/>
      <c r="N635" s="685"/>
      <c r="O635" s="685"/>
      <c r="P635" s="683"/>
      <c r="Q635" s="683"/>
      <c r="R635" s="126"/>
      <c r="S635" s="126"/>
      <c r="T635" s="126"/>
      <c r="U635" s="126"/>
      <c r="V635" s="126"/>
      <c r="W635" s="126"/>
      <c r="X635" s="126"/>
      <c r="Y635" s="126"/>
      <c r="Z635" s="126"/>
    </row>
    <row r="636" spans="1:26" ht="15.75" hidden="1" customHeight="1">
      <c r="A636" s="683"/>
      <c r="B636" s="126"/>
      <c r="C636" s="737"/>
      <c r="D636" s="126"/>
      <c r="E636" s="126"/>
      <c r="F636" s="126"/>
      <c r="G636" s="126"/>
      <c r="H636" s="126"/>
      <c r="I636" s="683"/>
      <c r="J636" s="685"/>
      <c r="K636" s="685"/>
      <c r="L636" s="683"/>
      <c r="M636" s="683"/>
      <c r="N636" s="685"/>
      <c r="O636" s="685"/>
      <c r="P636" s="683"/>
      <c r="Q636" s="683"/>
      <c r="R636" s="126"/>
      <c r="S636" s="126"/>
      <c r="T636" s="126"/>
      <c r="U636" s="126"/>
      <c r="V636" s="126"/>
      <c r="W636" s="126"/>
      <c r="X636" s="126"/>
      <c r="Y636" s="126"/>
      <c r="Z636" s="126"/>
    </row>
    <row r="637" spans="1:26" ht="15.75" hidden="1" customHeight="1">
      <c r="A637" s="683"/>
      <c r="B637" s="126"/>
      <c r="C637" s="737"/>
      <c r="D637" s="126"/>
      <c r="E637" s="126"/>
      <c r="F637" s="126"/>
      <c r="G637" s="126"/>
      <c r="H637" s="126"/>
      <c r="I637" s="683"/>
      <c r="J637" s="685"/>
      <c r="K637" s="685"/>
      <c r="L637" s="683"/>
      <c r="M637" s="683"/>
      <c r="N637" s="685"/>
      <c r="O637" s="685"/>
      <c r="P637" s="683"/>
      <c r="Q637" s="683"/>
      <c r="R637" s="126"/>
      <c r="S637" s="126"/>
      <c r="T637" s="126"/>
      <c r="U637" s="126"/>
      <c r="V637" s="126"/>
      <c r="W637" s="126"/>
      <c r="X637" s="126"/>
      <c r="Y637" s="126"/>
      <c r="Z637" s="126"/>
    </row>
    <row r="638" spans="1:26" ht="15.75" hidden="1" customHeight="1">
      <c r="A638" s="683"/>
      <c r="B638" s="126"/>
      <c r="C638" s="737"/>
      <c r="D638" s="126"/>
      <c r="E638" s="126"/>
      <c r="F638" s="126"/>
      <c r="G638" s="126"/>
      <c r="H638" s="126"/>
      <c r="I638" s="683"/>
      <c r="J638" s="685"/>
      <c r="K638" s="685"/>
      <c r="L638" s="683"/>
      <c r="M638" s="683"/>
      <c r="N638" s="685"/>
      <c r="O638" s="685"/>
      <c r="P638" s="683"/>
      <c r="Q638" s="683"/>
      <c r="R638" s="126"/>
      <c r="S638" s="126"/>
      <c r="T638" s="126"/>
      <c r="U638" s="126"/>
      <c r="V638" s="126"/>
      <c r="W638" s="126"/>
      <c r="X638" s="126"/>
      <c r="Y638" s="126"/>
      <c r="Z638" s="126"/>
    </row>
    <row r="639" spans="1:26" ht="15.75" hidden="1" customHeight="1">
      <c r="A639" s="683"/>
      <c r="B639" s="126"/>
      <c r="C639" s="737"/>
      <c r="D639" s="126"/>
      <c r="E639" s="126"/>
      <c r="F639" s="126"/>
      <c r="G639" s="126"/>
      <c r="H639" s="126"/>
      <c r="I639" s="683"/>
      <c r="J639" s="685"/>
      <c r="K639" s="685"/>
      <c r="L639" s="683"/>
      <c r="M639" s="683"/>
      <c r="N639" s="685"/>
      <c r="O639" s="685"/>
      <c r="P639" s="683"/>
      <c r="Q639" s="683"/>
      <c r="R639" s="126"/>
      <c r="S639" s="126"/>
      <c r="T639" s="126"/>
      <c r="U639" s="126"/>
      <c r="V639" s="126"/>
      <c r="W639" s="126"/>
      <c r="X639" s="126"/>
      <c r="Y639" s="126"/>
      <c r="Z639" s="126"/>
    </row>
    <row r="640" spans="1:26" ht="15.75" hidden="1" customHeight="1">
      <c r="A640" s="683"/>
      <c r="B640" s="126"/>
      <c r="C640" s="737"/>
      <c r="D640" s="126"/>
      <c r="E640" s="126"/>
      <c r="F640" s="126"/>
      <c r="G640" s="126"/>
      <c r="H640" s="126"/>
      <c r="I640" s="683"/>
      <c r="J640" s="685"/>
      <c r="K640" s="685"/>
      <c r="L640" s="683"/>
      <c r="M640" s="683"/>
      <c r="N640" s="685"/>
      <c r="O640" s="685"/>
      <c r="P640" s="683"/>
      <c r="Q640" s="683"/>
      <c r="R640" s="126"/>
      <c r="S640" s="126"/>
      <c r="T640" s="126"/>
      <c r="U640" s="126"/>
      <c r="V640" s="126"/>
      <c r="W640" s="126"/>
      <c r="X640" s="126"/>
      <c r="Y640" s="126"/>
      <c r="Z640" s="126"/>
    </row>
    <row r="641" spans="1:26" ht="15.75" hidden="1" customHeight="1">
      <c r="A641" s="683"/>
      <c r="B641" s="126"/>
      <c r="C641" s="737"/>
      <c r="D641" s="126"/>
      <c r="E641" s="126"/>
      <c r="F641" s="126"/>
      <c r="G641" s="126"/>
      <c r="H641" s="126"/>
      <c r="I641" s="683"/>
      <c r="J641" s="685"/>
      <c r="K641" s="685"/>
      <c r="L641" s="683"/>
      <c r="M641" s="683"/>
      <c r="N641" s="685"/>
      <c r="O641" s="685"/>
      <c r="P641" s="683"/>
      <c r="Q641" s="683"/>
      <c r="R641" s="126"/>
      <c r="S641" s="126"/>
      <c r="T641" s="126"/>
      <c r="U641" s="126"/>
      <c r="V641" s="126"/>
      <c r="W641" s="126"/>
      <c r="X641" s="126"/>
      <c r="Y641" s="126"/>
      <c r="Z641" s="126"/>
    </row>
    <row r="642" spans="1:26" ht="15.75" hidden="1" customHeight="1">
      <c r="A642" s="683"/>
      <c r="B642" s="126"/>
      <c r="C642" s="737"/>
      <c r="D642" s="126"/>
      <c r="E642" s="126"/>
      <c r="F642" s="126"/>
      <c r="G642" s="126"/>
      <c r="H642" s="126"/>
      <c r="I642" s="683"/>
      <c r="J642" s="685"/>
      <c r="K642" s="685"/>
      <c r="L642" s="683"/>
      <c r="M642" s="683"/>
      <c r="N642" s="685"/>
      <c r="O642" s="685"/>
      <c r="P642" s="683"/>
      <c r="Q642" s="683"/>
      <c r="R642" s="126"/>
      <c r="S642" s="126"/>
      <c r="T642" s="126"/>
      <c r="U642" s="126"/>
      <c r="V642" s="126"/>
      <c r="W642" s="126"/>
      <c r="X642" s="126"/>
      <c r="Y642" s="126"/>
      <c r="Z642" s="126"/>
    </row>
    <row r="643" spans="1:26" ht="15.75" hidden="1" customHeight="1">
      <c r="A643" s="683"/>
      <c r="B643" s="126"/>
      <c r="C643" s="737"/>
      <c r="D643" s="126"/>
      <c r="E643" s="126"/>
      <c r="F643" s="126"/>
      <c r="G643" s="126"/>
      <c r="H643" s="126"/>
      <c r="I643" s="683"/>
      <c r="J643" s="685"/>
      <c r="K643" s="685"/>
      <c r="L643" s="683"/>
      <c r="M643" s="683"/>
      <c r="N643" s="685"/>
      <c r="O643" s="685"/>
      <c r="P643" s="683"/>
      <c r="Q643" s="683"/>
      <c r="R643" s="126"/>
      <c r="S643" s="126"/>
      <c r="T643" s="126"/>
      <c r="U643" s="126"/>
      <c r="V643" s="126"/>
      <c r="W643" s="126"/>
      <c r="X643" s="126"/>
      <c r="Y643" s="126"/>
      <c r="Z643" s="126"/>
    </row>
    <row r="644" spans="1:26" ht="15.75" hidden="1" customHeight="1">
      <c r="A644" s="683"/>
      <c r="B644" s="126"/>
      <c r="C644" s="737"/>
      <c r="D644" s="126"/>
      <c r="E644" s="126"/>
      <c r="F644" s="126"/>
      <c r="G644" s="126"/>
      <c r="H644" s="126"/>
      <c r="I644" s="683"/>
      <c r="J644" s="685"/>
      <c r="K644" s="685"/>
      <c r="L644" s="683"/>
      <c r="M644" s="683"/>
      <c r="N644" s="685"/>
      <c r="O644" s="685"/>
      <c r="P644" s="683"/>
      <c r="Q644" s="683"/>
      <c r="R644" s="126"/>
      <c r="S644" s="126"/>
      <c r="T644" s="126"/>
      <c r="U644" s="126"/>
      <c r="V644" s="126"/>
      <c r="W644" s="126"/>
      <c r="X644" s="126"/>
      <c r="Y644" s="126"/>
      <c r="Z644" s="126"/>
    </row>
    <row r="645" spans="1:26" ht="15.75" hidden="1" customHeight="1">
      <c r="A645" s="683"/>
      <c r="B645" s="126"/>
      <c r="C645" s="737"/>
      <c r="D645" s="126"/>
      <c r="E645" s="126"/>
      <c r="F645" s="126"/>
      <c r="G645" s="126"/>
      <c r="H645" s="126"/>
      <c r="I645" s="683"/>
      <c r="J645" s="685"/>
      <c r="K645" s="685"/>
      <c r="L645" s="683"/>
      <c r="M645" s="683"/>
      <c r="N645" s="685"/>
      <c r="O645" s="685"/>
      <c r="P645" s="683"/>
      <c r="Q645" s="683"/>
      <c r="R645" s="126"/>
      <c r="S645" s="126"/>
      <c r="T645" s="126"/>
      <c r="U645" s="126"/>
      <c r="V645" s="126"/>
      <c r="W645" s="126"/>
      <c r="X645" s="126"/>
      <c r="Y645" s="126"/>
      <c r="Z645" s="126"/>
    </row>
    <row r="646" spans="1:26" ht="15.75" hidden="1" customHeight="1">
      <c r="A646" s="683"/>
      <c r="B646" s="126"/>
      <c r="C646" s="737"/>
      <c r="D646" s="126"/>
      <c r="E646" s="126"/>
      <c r="F646" s="126"/>
      <c r="G646" s="126"/>
      <c r="H646" s="126"/>
      <c r="I646" s="683"/>
      <c r="J646" s="685"/>
      <c r="K646" s="685"/>
      <c r="L646" s="683"/>
      <c r="M646" s="683"/>
      <c r="N646" s="685"/>
      <c r="O646" s="685"/>
      <c r="P646" s="683"/>
      <c r="Q646" s="683"/>
      <c r="R646" s="126"/>
      <c r="S646" s="126"/>
      <c r="T646" s="126"/>
      <c r="U646" s="126"/>
      <c r="V646" s="126"/>
      <c r="W646" s="126"/>
      <c r="X646" s="126"/>
      <c r="Y646" s="126"/>
      <c r="Z646" s="126"/>
    </row>
    <row r="647" spans="1:26" ht="15.75" hidden="1" customHeight="1">
      <c r="A647" s="683"/>
      <c r="B647" s="126"/>
      <c r="C647" s="737"/>
      <c r="D647" s="126"/>
      <c r="E647" s="126"/>
      <c r="F647" s="126"/>
      <c r="G647" s="126"/>
      <c r="H647" s="126"/>
      <c r="I647" s="683"/>
      <c r="J647" s="685"/>
      <c r="K647" s="685"/>
      <c r="L647" s="683"/>
      <c r="M647" s="683"/>
      <c r="N647" s="685"/>
      <c r="O647" s="685"/>
      <c r="P647" s="683"/>
      <c r="Q647" s="683"/>
      <c r="R647" s="126"/>
      <c r="S647" s="126"/>
      <c r="T647" s="126"/>
      <c r="U647" s="126"/>
      <c r="V647" s="126"/>
      <c r="W647" s="126"/>
      <c r="X647" s="126"/>
      <c r="Y647" s="126"/>
      <c r="Z647" s="126"/>
    </row>
    <row r="648" spans="1:26" ht="15.75" hidden="1" customHeight="1">
      <c r="A648" s="683"/>
      <c r="B648" s="126"/>
      <c r="C648" s="737"/>
      <c r="D648" s="126"/>
      <c r="E648" s="126"/>
      <c r="F648" s="126"/>
      <c r="G648" s="126"/>
      <c r="H648" s="126"/>
      <c r="I648" s="683"/>
      <c r="J648" s="685"/>
      <c r="K648" s="685"/>
      <c r="L648" s="683"/>
      <c r="M648" s="683"/>
      <c r="N648" s="685"/>
      <c r="O648" s="685"/>
      <c r="P648" s="683"/>
      <c r="Q648" s="683"/>
      <c r="R648" s="126"/>
      <c r="S648" s="126"/>
      <c r="T648" s="126"/>
      <c r="U648" s="126"/>
      <c r="V648" s="126"/>
      <c r="W648" s="126"/>
      <c r="X648" s="126"/>
      <c r="Y648" s="126"/>
      <c r="Z648" s="126"/>
    </row>
    <row r="649" spans="1:26" ht="15.75" hidden="1" customHeight="1">
      <c r="A649" s="683"/>
      <c r="B649" s="126"/>
      <c r="C649" s="737"/>
      <c r="D649" s="126"/>
      <c r="E649" s="126"/>
      <c r="F649" s="126"/>
      <c r="G649" s="126"/>
      <c r="H649" s="126"/>
      <c r="I649" s="683"/>
      <c r="J649" s="685"/>
      <c r="K649" s="685"/>
      <c r="L649" s="683"/>
      <c r="M649" s="683"/>
      <c r="N649" s="685"/>
      <c r="O649" s="685"/>
      <c r="P649" s="683"/>
      <c r="Q649" s="683"/>
      <c r="R649" s="126"/>
      <c r="S649" s="126"/>
      <c r="T649" s="126"/>
      <c r="U649" s="126"/>
      <c r="V649" s="126"/>
      <c r="W649" s="126"/>
      <c r="X649" s="126"/>
      <c r="Y649" s="126"/>
      <c r="Z649" s="126"/>
    </row>
    <row r="650" spans="1:26" ht="15.75" hidden="1" customHeight="1">
      <c r="A650" s="683"/>
      <c r="B650" s="126"/>
      <c r="C650" s="737"/>
      <c r="D650" s="126"/>
      <c r="E650" s="126"/>
      <c r="F650" s="126"/>
      <c r="G650" s="126"/>
      <c r="H650" s="126"/>
      <c r="I650" s="683"/>
      <c r="J650" s="685"/>
      <c r="K650" s="685"/>
      <c r="L650" s="683"/>
      <c r="M650" s="683"/>
      <c r="N650" s="685"/>
      <c r="O650" s="685"/>
      <c r="P650" s="683"/>
      <c r="Q650" s="683"/>
      <c r="R650" s="126"/>
      <c r="S650" s="126"/>
      <c r="T650" s="126"/>
      <c r="U650" s="126"/>
      <c r="V650" s="126"/>
      <c r="W650" s="126"/>
      <c r="X650" s="126"/>
      <c r="Y650" s="126"/>
      <c r="Z650" s="126"/>
    </row>
    <row r="651" spans="1:26" ht="15.75" hidden="1" customHeight="1">
      <c r="A651" s="683"/>
      <c r="B651" s="126"/>
      <c r="C651" s="737"/>
      <c r="D651" s="126"/>
      <c r="E651" s="126"/>
      <c r="F651" s="126"/>
      <c r="G651" s="126"/>
      <c r="H651" s="126"/>
      <c r="I651" s="683"/>
      <c r="J651" s="685"/>
      <c r="K651" s="685"/>
      <c r="L651" s="683"/>
      <c r="M651" s="683"/>
      <c r="N651" s="685"/>
      <c r="O651" s="685"/>
      <c r="P651" s="683"/>
      <c r="Q651" s="683"/>
      <c r="R651" s="126"/>
      <c r="S651" s="126"/>
      <c r="T651" s="126"/>
      <c r="U651" s="126"/>
      <c r="V651" s="126"/>
      <c r="W651" s="126"/>
      <c r="X651" s="126"/>
      <c r="Y651" s="126"/>
      <c r="Z651" s="126"/>
    </row>
    <row r="652" spans="1:26" ht="15.75" hidden="1" customHeight="1">
      <c r="A652" s="683"/>
      <c r="B652" s="126"/>
      <c r="C652" s="737"/>
      <c r="D652" s="126"/>
      <c r="E652" s="126"/>
      <c r="F652" s="126"/>
      <c r="G652" s="126"/>
      <c r="H652" s="126"/>
      <c r="I652" s="683"/>
      <c r="J652" s="685"/>
      <c r="K652" s="685"/>
      <c r="L652" s="683"/>
      <c r="M652" s="683"/>
      <c r="N652" s="685"/>
      <c r="O652" s="685"/>
      <c r="P652" s="683"/>
      <c r="Q652" s="683"/>
      <c r="R652" s="126"/>
      <c r="S652" s="126"/>
      <c r="T652" s="126"/>
      <c r="U652" s="126"/>
      <c r="V652" s="126"/>
      <c r="W652" s="126"/>
      <c r="X652" s="126"/>
      <c r="Y652" s="126"/>
      <c r="Z652" s="126"/>
    </row>
    <row r="653" spans="1:26" ht="15.75" hidden="1" customHeight="1">
      <c r="A653" s="683"/>
      <c r="B653" s="126"/>
      <c r="C653" s="737"/>
      <c r="D653" s="126"/>
      <c r="E653" s="126"/>
      <c r="F653" s="126"/>
      <c r="G653" s="126"/>
      <c r="H653" s="126"/>
      <c r="I653" s="683"/>
      <c r="J653" s="685"/>
      <c r="K653" s="685"/>
      <c r="L653" s="683"/>
      <c r="M653" s="683"/>
      <c r="N653" s="685"/>
      <c r="O653" s="685"/>
      <c r="P653" s="683"/>
      <c r="Q653" s="683"/>
      <c r="R653" s="126"/>
      <c r="S653" s="126"/>
      <c r="T653" s="126"/>
      <c r="U653" s="126"/>
      <c r="V653" s="126"/>
      <c r="W653" s="126"/>
      <c r="X653" s="126"/>
      <c r="Y653" s="126"/>
      <c r="Z653" s="126"/>
    </row>
    <row r="654" spans="1:26" ht="15.75" hidden="1" customHeight="1">
      <c r="A654" s="683"/>
      <c r="B654" s="126"/>
      <c r="C654" s="737"/>
      <c r="D654" s="126"/>
      <c r="E654" s="126"/>
      <c r="F654" s="126"/>
      <c r="G654" s="126"/>
      <c r="H654" s="126"/>
      <c r="I654" s="683"/>
      <c r="J654" s="685"/>
      <c r="K654" s="685"/>
      <c r="L654" s="683"/>
      <c r="M654" s="683"/>
      <c r="N654" s="685"/>
      <c r="O654" s="685"/>
      <c r="P654" s="683"/>
      <c r="Q654" s="683"/>
      <c r="R654" s="126"/>
      <c r="S654" s="126"/>
      <c r="T654" s="126"/>
      <c r="U654" s="126"/>
      <c r="V654" s="126"/>
      <c r="W654" s="126"/>
      <c r="X654" s="126"/>
      <c r="Y654" s="126"/>
      <c r="Z654" s="126"/>
    </row>
    <row r="655" spans="1:26" ht="15.75" hidden="1" customHeight="1">
      <c r="A655" s="683"/>
      <c r="B655" s="126"/>
      <c r="C655" s="737"/>
      <c r="D655" s="126"/>
      <c r="E655" s="126"/>
      <c r="F655" s="126"/>
      <c r="G655" s="126"/>
      <c r="H655" s="126"/>
      <c r="I655" s="683"/>
      <c r="J655" s="685"/>
      <c r="K655" s="685"/>
      <c r="L655" s="683"/>
      <c r="M655" s="683"/>
      <c r="N655" s="685"/>
      <c r="O655" s="685"/>
      <c r="P655" s="683"/>
      <c r="Q655" s="683"/>
      <c r="R655" s="126"/>
      <c r="S655" s="126"/>
      <c r="T655" s="126"/>
      <c r="U655" s="126"/>
      <c r="V655" s="126"/>
      <c r="W655" s="126"/>
      <c r="X655" s="126"/>
      <c r="Y655" s="126"/>
      <c r="Z655" s="126"/>
    </row>
    <row r="656" spans="1:26" ht="15.75" hidden="1" customHeight="1">
      <c r="A656" s="683"/>
      <c r="B656" s="126"/>
      <c r="C656" s="737"/>
      <c r="D656" s="126"/>
      <c r="E656" s="126"/>
      <c r="F656" s="126"/>
      <c r="G656" s="126"/>
      <c r="H656" s="126"/>
      <c r="I656" s="683"/>
      <c r="J656" s="685"/>
      <c r="K656" s="685"/>
      <c r="L656" s="683"/>
      <c r="M656" s="683"/>
      <c r="N656" s="685"/>
      <c r="O656" s="685"/>
      <c r="P656" s="683"/>
      <c r="Q656" s="683"/>
      <c r="R656" s="126"/>
      <c r="S656" s="126"/>
      <c r="T656" s="126"/>
      <c r="U656" s="126"/>
      <c r="V656" s="126"/>
      <c r="W656" s="126"/>
      <c r="X656" s="126"/>
      <c r="Y656" s="126"/>
      <c r="Z656" s="126"/>
    </row>
    <row r="657" spans="1:26" ht="15.75" hidden="1" customHeight="1">
      <c r="A657" s="683"/>
      <c r="B657" s="126"/>
      <c r="C657" s="737"/>
      <c r="D657" s="126"/>
      <c r="E657" s="126"/>
      <c r="F657" s="126"/>
      <c r="G657" s="126"/>
      <c r="H657" s="126"/>
      <c r="I657" s="683"/>
      <c r="J657" s="685"/>
      <c r="K657" s="685"/>
      <c r="L657" s="683"/>
      <c r="M657" s="683"/>
      <c r="N657" s="685"/>
      <c r="O657" s="685"/>
      <c r="P657" s="683"/>
      <c r="Q657" s="683"/>
      <c r="R657" s="126"/>
      <c r="S657" s="126"/>
      <c r="T657" s="126"/>
      <c r="U657" s="126"/>
      <c r="V657" s="126"/>
      <c r="W657" s="126"/>
      <c r="X657" s="126"/>
      <c r="Y657" s="126"/>
      <c r="Z657" s="126"/>
    </row>
    <row r="658" spans="1:26" ht="15.75" hidden="1" customHeight="1">
      <c r="A658" s="683"/>
      <c r="B658" s="126"/>
      <c r="C658" s="737"/>
      <c r="D658" s="126"/>
      <c r="E658" s="126"/>
      <c r="F658" s="126"/>
      <c r="G658" s="126"/>
      <c r="H658" s="126"/>
      <c r="I658" s="683"/>
      <c r="J658" s="685"/>
      <c r="K658" s="685"/>
      <c r="L658" s="683"/>
      <c r="M658" s="683"/>
      <c r="N658" s="685"/>
      <c r="O658" s="685"/>
      <c r="P658" s="683"/>
      <c r="Q658" s="683"/>
      <c r="R658" s="126"/>
      <c r="S658" s="126"/>
      <c r="T658" s="126"/>
      <c r="U658" s="126"/>
      <c r="V658" s="126"/>
      <c r="W658" s="126"/>
      <c r="X658" s="126"/>
      <c r="Y658" s="126"/>
      <c r="Z658" s="126"/>
    </row>
    <row r="659" spans="1:26" ht="15.75" hidden="1" customHeight="1">
      <c r="A659" s="683"/>
      <c r="B659" s="126"/>
      <c r="C659" s="737"/>
      <c r="D659" s="126"/>
      <c r="E659" s="126"/>
      <c r="F659" s="126"/>
      <c r="G659" s="126"/>
      <c r="H659" s="126"/>
      <c r="I659" s="683"/>
      <c r="J659" s="685"/>
      <c r="K659" s="685"/>
      <c r="L659" s="683"/>
      <c r="M659" s="683"/>
      <c r="N659" s="685"/>
      <c r="O659" s="685"/>
      <c r="P659" s="683"/>
      <c r="Q659" s="683"/>
      <c r="R659" s="126"/>
      <c r="S659" s="126"/>
      <c r="T659" s="126"/>
      <c r="U659" s="126"/>
      <c r="V659" s="126"/>
      <c r="W659" s="126"/>
      <c r="X659" s="126"/>
      <c r="Y659" s="126"/>
      <c r="Z659" s="126"/>
    </row>
    <row r="660" spans="1:26" ht="15.75" hidden="1" customHeight="1">
      <c r="A660" s="683"/>
      <c r="B660" s="126"/>
      <c r="C660" s="737"/>
      <c r="D660" s="126"/>
      <c r="E660" s="126"/>
      <c r="F660" s="126"/>
      <c r="G660" s="126"/>
      <c r="H660" s="126"/>
      <c r="I660" s="683"/>
      <c r="J660" s="685"/>
      <c r="K660" s="685"/>
      <c r="L660" s="683"/>
      <c r="M660" s="683"/>
      <c r="N660" s="685"/>
      <c r="O660" s="685"/>
      <c r="P660" s="683"/>
      <c r="Q660" s="683"/>
      <c r="R660" s="126"/>
      <c r="S660" s="126"/>
      <c r="T660" s="126"/>
      <c r="U660" s="126"/>
      <c r="V660" s="126"/>
      <c r="W660" s="126"/>
      <c r="X660" s="126"/>
      <c r="Y660" s="126"/>
      <c r="Z660" s="126"/>
    </row>
    <row r="661" spans="1:26" ht="15.75" hidden="1" customHeight="1">
      <c r="A661" s="683"/>
      <c r="B661" s="126"/>
      <c r="C661" s="737"/>
      <c r="D661" s="126"/>
      <c r="E661" s="126"/>
      <c r="F661" s="126"/>
      <c r="G661" s="126"/>
      <c r="H661" s="126"/>
      <c r="I661" s="683"/>
      <c r="J661" s="685"/>
      <c r="K661" s="685"/>
      <c r="L661" s="683"/>
      <c r="M661" s="683"/>
      <c r="N661" s="685"/>
      <c r="O661" s="685"/>
      <c r="P661" s="683"/>
      <c r="Q661" s="683"/>
      <c r="R661" s="126"/>
      <c r="S661" s="126"/>
      <c r="T661" s="126"/>
      <c r="U661" s="126"/>
      <c r="V661" s="126"/>
      <c r="W661" s="126"/>
      <c r="X661" s="126"/>
      <c r="Y661" s="126"/>
      <c r="Z661" s="126"/>
    </row>
    <row r="662" spans="1:26" ht="15.75" hidden="1" customHeight="1">
      <c r="A662" s="683"/>
      <c r="B662" s="126"/>
      <c r="C662" s="737"/>
      <c r="D662" s="126"/>
      <c r="E662" s="126"/>
      <c r="F662" s="126"/>
      <c r="G662" s="126"/>
      <c r="H662" s="126"/>
      <c r="I662" s="683"/>
      <c r="J662" s="685"/>
      <c r="K662" s="685"/>
      <c r="L662" s="683"/>
      <c r="M662" s="683"/>
      <c r="N662" s="685"/>
      <c r="O662" s="685"/>
      <c r="P662" s="683"/>
      <c r="Q662" s="683"/>
      <c r="R662" s="126"/>
      <c r="S662" s="126"/>
      <c r="T662" s="126"/>
      <c r="U662" s="126"/>
      <c r="V662" s="126"/>
      <c r="W662" s="126"/>
      <c r="X662" s="126"/>
      <c r="Y662" s="126"/>
      <c r="Z662" s="126"/>
    </row>
    <row r="663" spans="1:26" ht="15.75" hidden="1" customHeight="1">
      <c r="A663" s="683"/>
      <c r="B663" s="126"/>
      <c r="C663" s="737"/>
      <c r="D663" s="126"/>
      <c r="E663" s="126"/>
      <c r="F663" s="126"/>
      <c r="G663" s="126"/>
      <c r="H663" s="126"/>
      <c r="I663" s="683"/>
      <c r="J663" s="685"/>
      <c r="K663" s="685"/>
      <c r="L663" s="683"/>
      <c r="M663" s="683"/>
      <c r="N663" s="685"/>
      <c r="O663" s="685"/>
      <c r="P663" s="683"/>
      <c r="Q663" s="683"/>
      <c r="R663" s="126"/>
      <c r="S663" s="126"/>
      <c r="T663" s="126"/>
      <c r="U663" s="126"/>
      <c r="V663" s="126"/>
      <c r="W663" s="126"/>
      <c r="X663" s="126"/>
      <c r="Y663" s="126"/>
      <c r="Z663" s="126"/>
    </row>
    <row r="664" spans="1:26" ht="15.75" hidden="1" customHeight="1">
      <c r="A664" s="683"/>
      <c r="B664" s="126"/>
      <c r="C664" s="737"/>
      <c r="D664" s="126"/>
      <c r="E664" s="126"/>
      <c r="F664" s="126"/>
      <c r="G664" s="126"/>
      <c r="H664" s="126"/>
      <c r="I664" s="683"/>
      <c r="J664" s="685"/>
      <c r="K664" s="685"/>
      <c r="L664" s="683"/>
      <c r="M664" s="683"/>
      <c r="N664" s="685"/>
      <c r="O664" s="685"/>
      <c r="P664" s="683"/>
      <c r="Q664" s="683"/>
      <c r="R664" s="126"/>
      <c r="S664" s="126"/>
      <c r="T664" s="126"/>
      <c r="U664" s="126"/>
      <c r="V664" s="126"/>
      <c r="W664" s="126"/>
      <c r="X664" s="126"/>
      <c r="Y664" s="126"/>
      <c r="Z664" s="126"/>
    </row>
    <row r="665" spans="1:26" ht="15.75" hidden="1" customHeight="1">
      <c r="A665" s="683"/>
      <c r="B665" s="126"/>
      <c r="C665" s="737"/>
      <c r="D665" s="126"/>
      <c r="E665" s="126"/>
      <c r="F665" s="126"/>
      <c r="G665" s="126"/>
      <c r="H665" s="126"/>
      <c r="I665" s="683"/>
      <c r="J665" s="685"/>
      <c r="K665" s="685"/>
      <c r="L665" s="683"/>
      <c r="M665" s="683"/>
      <c r="N665" s="685"/>
      <c r="O665" s="685"/>
      <c r="P665" s="683"/>
      <c r="Q665" s="683"/>
      <c r="R665" s="126"/>
      <c r="S665" s="126"/>
      <c r="T665" s="126"/>
      <c r="U665" s="126"/>
      <c r="V665" s="126"/>
      <c r="W665" s="126"/>
      <c r="X665" s="126"/>
      <c r="Y665" s="126"/>
      <c r="Z665" s="126"/>
    </row>
    <row r="666" spans="1:26" ht="15.75" hidden="1" customHeight="1">
      <c r="A666" s="683"/>
      <c r="B666" s="126"/>
      <c r="C666" s="737"/>
      <c r="D666" s="126"/>
      <c r="E666" s="126"/>
      <c r="F666" s="126"/>
      <c r="G666" s="126"/>
      <c r="H666" s="126"/>
      <c r="I666" s="683"/>
      <c r="J666" s="685"/>
      <c r="K666" s="685"/>
      <c r="L666" s="683"/>
      <c r="M666" s="683"/>
      <c r="N666" s="685"/>
      <c r="O666" s="685"/>
      <c r="P666" s="683"/>
      <c r="Q666" s="683"/>
      <c r="R666" s="126"/>
      <c r="S666" s="126"/>
      <c r="T666" s="126"/>
      <c r="U666" s="126"/>
      <c r="V666" s="126"/>
      <c r="W666" s="126"/>
      <c r="X666" s="126"/>
      <c r="Y666" s="126"/>
      <c r="Z666" s="126"/>
    </row>
    <row r="667" spans="1:26" ht="15.75" hidden="1" customHeight="1">
      <c r="A667" s="683"/>
      <c r="B667" s="126"/>
      <c r="C667" s="737"/>
      <c r="D667" s="126"/>
      <c r="E667" s="126"/>
      <c r="F667" s="126"/>
      <c r="G667" s="126"/>
      <c r="H667" s="126"/>
      <c r="I667" s="683"/>
      <c r="J667" s="685"/>
      <c r="K667" s="685"/>
      <c r="L667" s="683"/>
      <c r="M667" s="683"/>
      <c r="N667" s="685"/>
      <c r="O667" s="685"/>
      <c r="P667" s="683"/>
      <c r="Q667" s="683"/>
      <c r="R667" s="126"/>
      <c r="S667" s="126"/>
      <c r="T667" s="126"/>
      <c r="U667" s="126"/>
      <c r="V667" s="126"/>
      <c r="W667" s="126"/>
      <c r="X667" s="126"/>
      <c r="Y667" s="126"/>
      <c r="Z667" s="126"/>
    </row>
    <row r="668" spans="1:26" ht="15.75" hidden="1" customHeight="1">
      <c r="A668" s="683"/>
      <c r="B668" s="126"/>
      <c r="C668" s="737"/>
      <c r="D668" s="126"/>
      <c r="E668" s="126"/>
      <c r="F668" s="126"/>
      <c r="G668" s="126"/>
      <c r="H668" s="126"/>
      <c r="I668" s="683"/>
      <c r="J668" s="685"/>
      <c r="K668" s="685"/>
      <c r="L668" s="683"/>
      <c r="M668" s="683"/>
      <c r="N668" s="685"/>
      <c r="O668" s="685"/>
      <c r="P668" s="683"/>
      <c r="Q668" s="683"/>
      <c r="R668" s="126"/>
      <c r="S668" s="126"/>
      <c r="T668" s="126"/>
      <c r="U668" s="126"/>
      <c r="V668" s="126"/>
      <c r="W668" s="126"/>
      <c r="X668" s="126"/>
      <c r="Y668" s="126"/>
      <c r="Z668" s="126"/>
    </row>
    <row r="669" spans="1:26" ht="15.75" hidden="1" customHeight="1">
      <c r="A669" s="683"/>
      <c r="B669" s="126"/>
      <c r="C669" s="737"/>
      <c r="D669" s="126"/>
      <c r="E669" s="126"/>
      <c r="F669" s="126"/>
      <c r="G669" s="126"/>
      <c r="H669" s="126"/>
      <c r="I669" s="683"/>
      <c r="J669" s="685"/>
      <c r="K669" s="685"/>
      <c r="L669" s="683"/>
      <c r="M669" s="683"/>
      <c r="N669" s="685"/>
      <c r="O669" s="685"/>
      <c r="P669" s="683"/>
      <c r="Q669" s="683"/>
      <c r="R669" s="126"/>
      <c r="S669" s="126"/>
      <c r="T669" s="126"/>
      <c r="U669" s="126"/>
      <c r="V669" s="126"/>
      <c r="W669" s="126"/>
      <c r="X669" s="126"/>
      <c r="Y669" s="126"/>
      <c r="Z669" s="126"/>
    </row>
    <row r="670" spans="1:26" ht="15.75" hidden="1" customHeight="1">
      <c r="A670" s="683"/>
      <c r="B670" s="126"/>
      <c r="C670" s="737"/>
      <c r="D670" s="126"/>
      <c r="E670" s="126"/>
      <c r="F670" s="126"/>
      <c r="G670" s="126"/>
      <c r="H670" s="126"/>
      <c r="I670" s="683"/>
      <c r="J670" s="685"/>
      <c r="K670" s="685"/>
      <c r="L670" s="683"/>
      <c r="M670" s="683"/>
      <c r="N670" s="685"/>
      <c r="O670" s="685"/>
      <c r="P670" s="683"/>
      <c r="Q670" s="683"/>
      <c r="R670" s="126"/>
      <c r="S670" s="126"/>
      <c r="T670" s="126"/>
      <c r="U670" s="126"/>
      <c r="V670" s="126"/>
      <c r="W670" s="126"/>
      <c r="X670" s="126"/>
      <c r="Y670" s="126"/>
      <c r="Z670" s="126"/>
    </row>
    <row r="671" spans="1:26" ht="15.75" hidden="1" customHeight="1">
      <c r="A671" s="683"/>
      <c r="B671" s="126"/>
      <c r="C671" s="737"/>
      <c r="D671" s="126"/>
      <c r="E671" s="126"/>
      <c r="F671" s="126"/>
      <c r="G671" s="126"/>
      <c r="H671" s="126"/>
      <c r="I671" s="683"/>
      <c r="J671" s="685"/>
      <c r="K671" s="685"/>
      <c r="L671" s="683"/>
      <c r="M671" s="683"/>
      <c r="N671" s="685"/>
      <c r="O671" s="685"/>
      <c r="P671" s="683"/>
      <c r="Q671" s="683"/>
      <c r="R671" s="126"/>
      <c r="S671" s="126"/>
      <c r="T671" s="126"/>
      <c r="U671" s="126"/>
      <c r="V671" s="126"/>
      <c r="W671" s="126"/>
      <c r="X671" s="126"/>
      <c r="Y671" s="126"/>
      <c r="Z671" s="126"/>
    </row>
    <row r="672" spans="1:26" ht="15.75" hidden="1" customHeight="1">
      <c r="A672" s="683"/>
      <c r="B672" s="126"/>
      <c r="C672" s="737"/>
      <c r="D672" s="126"/>
      <c r="E672" s="126"/>
      <c r="F672" s="126"/>
      <c r="G672" s="126"/>
      <c r="H672" s="126"/>
      <c r="I672" s="683"/>
      <c r="J672" s="685"/>
      <c r="K672" s="685"/>
      <c r="L672" s="683"/>
      <c r="M672" s="683"/>
      <c r="N672" s="685"/>
      <c r="O672" s="685"/>
      <c r="P672" s="683"/>
      <c r="Q672" s="683"/>
      <c r="R672" s="126"/>
      <c r="S672" s="126"/>
      <c r="T672" s="126"/>
      <c r="U672" s="126"/>
      <c r="V672" s="126"/>
      <c r="W672" s="126"/>
      <c r="X672" s="126"/>
      <c r="Y672" s="126"/>
      <c r="Z672" s="126"/>
    </row>
    <row r="673" spans="1:26" ht="15.75" hidden="1" customHeight="1">
      <c r="A673" s="683"/>
      <c r="B673" s="126"/>
      <c r="C673" s="737"/>
      <c r="D673" s="126"/>
      <c r="E673" s="126"/>
      <c r="F673" s="126"/>
      <c r="G673" s="126"/>
      <c r="H673" s="126"/>
      <c r="I673" s="683"/>
      <c r="J673" s="685"/>
      <c r="K673" s="685"/>
      <c r="L673" s="683"/>
      <c r="M673" s="683"/>
      <c r="N673" s="685"/>
      <c r="O673" s="685"/>
      <c r="P673" s="683"/>
      <c r="Q673" s="683"/>
      <c r="R673" s="126"/>
      <c r="S673" s="126"/>
      <c r="T673" s="126"/>
      <c r="U673" s="126"/>
      <c r="V673" s="126"/>
      <c r="W673" s="126"/>
      <c r="X673" s="126"/>
      <c r="Y673" s="126"/>
      <c r="Z673" s="126"/>
    </row>
    <row r="674" spans="1:26" ht="15.75" hidden="1" customHeight="1">
      <c r="A674" s="683"/>
      <c r="B674" s="126"/>
      <c r="C674" s="737"/>
      <c r="D674" s="126"/>
      <c r="E674" s="126"/>
      <c r="F674" s="126"/>
      <c r="G674" s="126"/>
      <c r="H674" s="126"/>
      <c r="I674" s="683"/>
      <c r="J674" s="685"/>
      <c r="K674" s="685"/>
      <c r="L674" s="683"/>
      <c r="M674" s="683"/>
      <c r="N674" s="685"/>
      <c r="O674" s="685"/>
      <c r="P674" s="683"/>
      <c r="Q674" s="683"/>
      <c r="R674" s="126"/>
      <c r="S674" s="126"/>
      <c r="T674" s="126"/>
      <c r="U674" s="126"/>
      <c r="V674" s="126"/>
      <c r="W674" s="126"/>
      <c r="X674" s="126"/>
      <c r="Y674" s="126"/>
      <c r="Z674" s="126"/>
    </row>
    <row r="675" spans="1:26" ht="15.75" hidden="1" customHeight="1">
      <c r="A675" s="683"/>
      <c r="B675" s="126"/>
      <c r="C675" s="737"/>
      <c r="D675" s="126"/>
      <c r="E675" s="126"/>
      <c r="F675" s="126"/>
      <c r="G675" s="126"/>
      <c r="H675" s="126"/>
      <c r="I675" s="683"/>
      <c r="J675" s="685"/>
      <c r="K675" s="685"/>
      <c r="L675" s="683"/>
      <c r="M675" s="683"/>
      <c r="N675" s="685"/>
      <c r="O675" s="685"/>
      <c r="P675" s="683"/>
      <c r="Q675" s="683"/>
      <c r="R675" s="126"/>
      <c r="S675" s="126"/>
      <c r="T675" s="126"/>
      <c r="U675" s="126"/>
      <c r="V675" s="126"/>
      <c r="W675" s="126"/>
      <c r="X675" s="126"/>
      <c r="Y675" s="126"/>
      <c r="Z675" s="126"/>
    </row>
    <row r="676" spans="1:26" ht="15.75" hidden="1" customHeight="1">
      <c r="A676" s="683"/>
      <c r="B676" s="126"/>
      <c r="C676" s="737"/>
      <c r="D676" s="126"/>
      <c r="E676" s="126"/>
      <c r="F676" s="126"/>
      <c r="G676" s="126"/>
      <c r="H676" s="126"/>
      <c r="I676" s="683"/>
      <c r="J676" s="685"/>
      <c r="K676" s="685"/>
      <c r="L676" s="683"/>
      <c r="M676" s="683"/>
      <c r="N676" s="685"/>
      <c r="O676" s="685"/>
      <c r="P676" s="683"/>
      <c r="Q676" s="683"/>
      <c r="R676" s="126"/>
      <c r="S676" s="126"/>
      <c r="T676" s="126"/>
      <c r="U676" s="126"/>
      <c r="V676" s="126"/>
      <c r="W676" s="126"/>
      <c r="X676" s="126"/>
      <c r="Y676" s="126"/>
      <c r="Z676" s="126"/>
    </row>
    <row r="677" spans="1:26" ht="15.75" hidden="1" customHeight="1">
      <c r="A677" s="683"/>
      <c r="B677" s="126"/>
      <c r="C677" s="737"/>
      <c r="D677" s="126"/>
      <c r="E677" s="126"/>
      <c r="F677" s="126"/>
      <c r="G677" s="126"/>
      <c r="H677" s="126"/>
      <c r="I677" s="683"/>
      <c r="J677" s="685"/>
      <c r="K677" s="685"/>
      <c r="L677" s="683"/>
      <c r="M677" s="683"/>
      <c r="N677" s="685"/>
      <c r="O677" s="685"/>
      <c r="P677" s="683"/>
      <c r="Q677" s="683"/>
      <c r="R677" s="126"/>
      <c r="S677" s="126"/>
      <c r="T677" s="126"/>
      <c r="U677" s="126"/>
      <c r="V677" s="126"/>
      <c r="W677" s="126"/>
      <c r="X677" s="126"/>
      <c r="Y677" s="126"/>
      <c r="Z677" s="126"/>
    </row>
    <row r="678" spans="1:26" ht="15.75" hidden="1" customHeight="1">
      <c r="A678" s="683"/>
      <c r="B678" s="126"/>
      <c r="C678" s="737"/>
      <c r="D678" s="126"/>
      <c r="E678" s="126"/>
      <c r="F678" s="126"/>
      <c r="G678" s="126"/>
      <c r="H678" s="126"/>
      <c r="I678" s="683"/>
      <c r="J678" s="685"/>
      <c r="K678" s="685"/>
      <c r="L678" s="683"/>
      <c r="M678" s="683"/>
      <c r="N678" s="685"/>
      <c r="O678" s="685"/>
      <c r="P678" s="683"/>
      <c r="Q678" s="683"/>
      <c r="R678" s="126"/>
      <c r="S678" s="126"/>
      <c r="T678" s="126"/>
      <c r="U678" s="126"/>
      <c r="V678" s="126"/>
      <c r="W678" s="126"/>
      <c r="X678" s="126"/>
      <c r="Y678" s="126"/>
      <c r="Z678" s="126"/>
    </row>
    <row r="679" spans="1:26" ht="15.75" hidden="1" customHeight="1">
      <c r="A679" s="683"/>
      <c r="B679" s="126"/>
      <c r="C679" s="737"/>
      <c r="D679" s="126"/>
      <c r="E679" s="126"/>
      <c r="F679" s="126"/>
      <c r="G679" s="126"/>
      <c r="H679" s="126"/>
      <c r="I679" s="683"/>
      <c r="J679" s="685"/>
      <c r="K679" s="685"/>
      <c r="L679" s="683"/>
      <c r="M679" s="683"/>
      <c r="N679" s="685"/>
      <c r="O679" s="685"/>
      <c r="P679" s="683"/>
      <c r="Q679" s="683"/>
      <c r="R679" s="126"/>
      <c r="S679" s="126"/>
      <c r="T679" s="126"/>
      <c r="U679" s="126"/>
      <c r="V679" s="126"/>
      <c r="W679" s="126"/>
      <c r="X679" s="126"/>
      <c r="Y679" s="126"/>
      <c r="Z679" s="126"/>
    </row>
    <row r="680" spans="1:26" ht="15.75" hidden="1" customHeight="1">
      <c r="A680" s="683"/>
      <c r="B680" s="126"/>
      <c r="C680" s="737"/>
      <c r="D680" s="126"/>
      <c r="E680" s="126"/>
      <c r="F680" s="126"/>
      <c r="G680" s="126"/>
      <c r="H680" s="126"/>
      <c r="I680" s="683"/>
      <c r="J680" s="685"/>
      <c r="K680" s="685"/>
      <c r="L680" s="683"/>
      <c r="M680" s="683"/>
      <c r="N680" s="685"/>
      <c r="O680" s="685"/>
      <c r="P680" s="683"/>
      <c r="Q680" s="683"/>
      <c r="R680" s="126"/>
      <c r="S680" s="126"/>
      <c r="T680" s="126"/>
      <c r="U680" s="126"/>
      <c r="V680" s="126"/>
      <c r="W680" s="126"/>
      <c r="X680" s="126"/>
      <c r="Y680" s="126"/>
      <c r="Z680" s="126"/>
    </row>
    <row r="681" spans="1:26" ht="15.75" hidden="1" customHeight="1">
      <c r="A681" s="683"/>
      <c r="B681" s="126"/>
      <c r="C681" s="737"/>
      <c r="D681" s="126"/>
      <c r="E681" s="126"/>
      <c r="F681" s="126"/>
      <c r="G681" s="126"/>
      <c r="H681" s="126"/>
      <c r="I681" s="683"/>
      <c r="J681" s="685"/>
      <c r="K681" s="685"/>
      <c r="L681" s="683"/>
      <c r="M681" s="683"/>
      <c r="N681" s="685"/>
      <c r="O681" s="685"/>
      <c r="P681" s="683"/>
      <c r="Q681" s="683"/>
      <c r="R681" s="126"/>
      <c r="S681" s="126"/>
      <c r="T681" s="126"/>
      <c r="U681" s="126"/>
      <c r="V681" s="126"/>
      <c r="W681" s="126"/>
      <c r="X681" s="126"/>
      <c r="Y681" s="126"/>
      <c r="Z681" s="126"/>
    </row>
    <row r="682" spans="1:26" ht="15.75" hidden="1" customHeight="1">
      <c r="A682" s="683"/>
      <c r="B682" s="126"/>
      <c r="C682" s="737"/>
      <c r="D682" s="126"/>
      <c r="E682" s="126"/>
      <c r="F682" s="126"/>
      <c r="G682" s="126"/>
      <c r="H682" s="126"/>
      <c r="I682" s="683"/>
      <c r="J682" s="685"/>
      <c r="K682" s="685"/>
      <c r="L682" s="683"/>
      <c r="M682" s="683"/>
      <c r="N682" s="685"/>
      <c r="O682" s="685"/>
      <c r="P682" s="683"/>
      <c r="Q682" s="683"/>
      <c r="R682" s="126"/>
      <c r="S682" s="126"/>
      <c r="T682" s="126"/>
      <c r="U682" s="126"/>
      <c r="V682" s="126"/>
      <c r="W682" s="126"/>
      <c r="X682" s="126"/>
      <c r="Y682" s="126"/>
      <c r="Z682" s="126"/>
    </row>
    <row r="683" spans="1:26" ht="15.75" hidden="1" customHeight="1">
      <c r="A683" s="683"/>
      <c r="B683" s="126"/>
      <c r="C683" s="737"/>
      <c r="D683" s="126"/>
      <c r="E683" s="126"/>
      <c r="F683" s="126"/>
      <c r="G683" s="126"/>
      <c r="H683" s="126"/>
      <c r="I683" s="683"/>
      <c r="J683" s="685"/>
      <c r="K683" s="685"/>
      <c r="L683" s="683"/>
      <c r="M683" s="683"/>
      <c r="N683" s="685"/>
      <c r="O683" s="685"/>
      <c r="P683" s="683"/>
      <c r="Q683" s="683"/>
      <c r="R683" s="126"/>
      <c r="S683" s="126"/>
      <c r="T683" s="126"/>
      <c r="U683" s="126"/>
      <c r="V683" s="126"/>
      <c r="W683" s="126"/>
      <c r="X683" s="126"/>
      <c r="Y683" s="126"/>
      <c r="Z683" s="126"/>
    </row>
    <row r="684" spans="1:26" ht="15.75" hidden="1" customHeight="1">
      <c r="A684" s="683"/>
      <c r="B684" s="126"/>
      <c r="C684" s="737"/>
      <c r="D684" s="126"/>
      <c r="E684" s="126"/>
      <c r="F684" s="126"/>
      <c r="G684" s="126"/>
      <c r="H684" s="126"/>
      <c r="I684" s="683"/>
      <c r="J684" s="685"/>
      <c r="K684" s="685"/>
      <c r="L684" s="683"/>
      <c r="M684" s="683"/>
      <c r="N684" s="685"/>
      <c r="O684" s="685"/>
      <c r="P684" s="683"/>
      <c r="Q684" s="683"/>
      <c r="R684" s="126"/>
      <c r="S684" s="126"/>
      <c r="T684" s="126"/>
      <c r="U684" s="126"/>
      <c r="V684" s="126"/>
      <c r="W684" s="126"/>
      <c r="X684" s="126"/>
      <c r="Y684" s="126"/>
      <c r="Z684" s="126"/>
    </row>
    <row r="685" spans="1:26" ht="15.75" hidden="1" customHeight="1">
      <c r="A685" s="683"/>
      <c r="B685" s="126"/>
      <c r="C685" s="737"/>
      <c r="D685" s="126"/>
      <c r="E685" s="126"/>
      <c r="F685" s="126"/>
      <c r="G685" s="126"/>
      <c r="H685" s="126"/>
      <c r="I685" s="683"/>
      <c r="J685" s="685"/>
      <c r="K685" s="685"/>
      <c r="L685" s="683"/>
      <c r="M685" s="683"/>
      <c r="N685" s="685"/>
      <c r="O685" s="685"/>
      <c r="P685" s="683"/>
      <c r="Q685" s="683"/>
      <c r="R685" s="126"/>
      <c r="S685" s="126"/>
      <c r="T685" s="126"/>
      <c r="U685" s="126"/>
      <c r="V685" s="126"/>
      <c r="W685" s="126"/>
      <c r="X685" s="126"/>
      <c r="Y685" s="126"/>
      <c r="Z685" s="126"/>
    </row>
    <row r="686" spans="1:26" ht="15.75" hidden="1" customHeight="1">
      <c r="A686" s="683"/>
      <c r="B686" s="126"/>
      <c r="C686" s="737"/>
      <c r="D686" s="126"/>
      <c r="E686" s="126"/>
      <c r="F686" s="126"/>
      <c r="G686" s="126"/>
      <c r="H686" s="126"/>
      <c r="I686" s="683"/>
      <c r="J686" s="685"/>
      <c r="K686" s="685"/>
      <c r="L686" s="683"/>
      <c r="M686" s="683"/>
      <c r="N686" s="685"/>
      <c r="O686" s="685"/>
      <c r="P686" s="683"/>
      <c r="Q686" s="683"/>
      <c r="R686" s="126"/>
      <c r="S686" s="126"/>
      <c r="T686" s="126"/>
      <c r="U686" s="126"/>
      <c r="V686" s="126"/>
      <c r="W686" s="126"/>
      <c r="X686" s="126"/>
      <c r="Y686" s="126"/>
      <c r="Z686" s="126"/>
    </row>
    <row r="687" spans="1:26" ht="15.75" hidden="1" customHeight="1">
      <c r="A687" s="683"/>
      <c r="B687" s="126"/>
      <c r="C687" s="737"/>
      <c r="D687" s="126"/>
      <c r="E687" s="126"/>
      <c r="F687" s="126"/>
      <c r="G687" s="126"/>
      <c r="H687" s="126"/>
      <c r="I687" s="683"/>
      <c r="J687" s="685"/>
      <c r="K687" s="685"/>
      <c r="L687" s="683"/>
      <c r="M687" s="683"/>
      <c r="N687" s="685"/>
      <c r="O687" s="685"/>
      <c r="P687" s="683"/>
      <c r="Q687" s="683"/>
      <c r="R687" s="126"/>
      <c r="S687" s="126"/>
      <c r="T687" s="126"/>
      <c r="U687" s="126"/>
      <c r="V687" s="126"/>
      <c r="W687" s="126"/>
      <c r="X687" s="126"/>
      <c r="Y687" s="126"/>
      <c r="Z687" s="126"/>
    </row>
    <row r="688" spans="1:26" ht="15.75" hidden="1" customHeight="1">
      <c r="A688" s="683"/>
      <c r="B688" s="126"/>
      <c r="C688" s="737"/>
      <c r="D688" s="126"/>
      <c r="E688" s="126"/>
      <c r="F688" s="126"/>
      <c r="G688" s="126"/>
      <c r="H688" s="126"/>
      <c r="I688" s="683"/>
      <c r="J688" s="685"/>
      <c r="K688" s="685"/>
      <c r="L688" s="683"/>
      <c r="M688" s="683"/>
      <c r="N688" s="685"/>
      <c r="O688" s="685"/>
      <c r="P688" s="683"/>
      <c r="Q688" s="683"/>
      <c r="R688" s="126"/>
      <c r="S688" s="126"/>
      <c r="T688" s="126"/>
      <c r="U688" s="126"/>
      <c r="V688" s="126"/>
      <c r="W688" s="126"/>
      <c r="X688" s="126"/>
      <c r="Y688" s="126"/>
      <c r="Z688" s="126"/>
    </row>
    <row r="689" spans="1:26" ht="15.75" hidden="1" customHeight="1">
      <c r="A689" s="683"/>
      <c r="B689" s="126"/>
      <c r="C689" s="737"/>
      <c r="D689" s="126"/>
      <c r="E689" s="126"/>
      <c r="F689" s="126"/>
      <c r="G689" s="126"/>
      <c r="H689" s="126"/>
      <c r="I689" s="683"/>
      <c r="J689" s="685"/>
      <c r="K689" s="685"/>
      <c r="L689" s="683"/>
      <c r="M689" s="683"/>
      <c r="N689" s="685"/>
      <c r="O689" s="685"/>
      <c r="P689" s="683"/>
      <c r="Q689" s="683"/>
      <c r="R689" s="126"/>
      <c r="S689" s="126"/>
      <c r="T689" s="126"/>
      <c r="U689" s="126"/>
      <c r="V689" s="126"/>
      <c r="W689" s="126"/>
      <c r="X689" s="126"/>
      <c r="Y689" s="126"/>
      <c r="Z689" s="126"/>
    </row>
    <row r="690" spans="1:26" ht="15.75" hidden="1" customHeight="1">
      <c r="A690" s="683"/>
      <c r="B690" s="126"/>
      <c r="C690" s="737"/>
      <c r="D690" s="126"/>
      <c r="E690" s="126"/>
      <c r="F690" s="126"/>
      <c r="G690" s="126"/>
      <c r="H690" s="126"/>
      <c r="I690" s="683"/>
      <c r="J690" s="685"/>
      <c r="K690" s="685"/>
      <c r="L690" s="683"/>
      <c r="M690" s="683"/>
      <c r="N690" s="685"/>
      <c r="O690" s="685"/>
      <c r="P690" s="683"/>
      <c r="Q690" s="683"/>
      <c r="R690" s="126"/>
      <c r="S690" s="126"/>
      <c r="T690" s="126"/>
      <c r="U690" s="126"/>
      <c r="V690" s="126"/>
      <c r="W690" s="126"/>
      <c r="X690" s="126"/>
      <c r="Y690" s="126"/>
      <c r="Z690" s="126"/>
    </row>
    <row r="691" spans="1:26" ht="15.75" hidden="1" customHeight="1">
      <c r="A691" s="683"/>
      <c r="B691" s="126"/>
      <c r="C691" s="737"/>
      <c r="D691" s="126"/>
      <c r="E691" s="126"/>
      <c r="F691" s="126"/>
      <c r="G691" s="126"/>
      <c r="H691" s="126"/>
      <c r="I691" s="683"/>
      <c r="J691" s="685"/>
      <c r="K691" s="685"/>
      <c r="L691" s="683"/>
      <c r="M691" s="683"/>
      <c r="N691" s="685"/>
      <c r="O691" s="685"/>
      <c r="P691" s="683"/>
      <c r="Q691" s="683"/>
      <c r="R691" s="126"/>
      <c r="S691" s="126"/>
      <c r="T691" s="126"/>
      <c r="U691" s="126"/>
      <c r="V691" s="126"/>
      <c r="W691" s="126"/>
      <c r="X691" s="126"/>
      <c r="Y691" s="126"/>
      <c r="Z691" s="126"/>
    </row>
    <row r="692" spans="1:26" ht="15.75" hidden="1" customHeight="1">
      <c r="A692" s="683"/>
      <c r="B692" s="126"/>
      <c r="C692" s="737"/>
      <c r="D692" s="126"/>
      <c r="E692" s="126"/>
      <c r="F692" s="126"/>
      <c r="G692" s="126"/>
      <c r="H692" s="126"/>
      <c r="I692" s="683"/>
      <c r="J692" s="685"/>
      <c r="K692" s="685"/>
      <c r="L692" s="683"/>
      <c r="M692" s="683"/>
      <c r="N692" s="685"/>
      <c r="O692" s="685"/>
      <c r="P692" s="683"/>
      <c r="Q692" s="683"/>
      <c r="R692" s="126"/>
      <c r="S692" s="126"/>
      <c r="T692" s="126"/>
      <c r="U692" s="126"/>
      <c r="V692" s="126"/>
      <c r="W692" s="126"/>
      <c r="X692" s="126"/>
      <c r="Y692" s="126"/>
      <c r="Z692" s="126"/>
    </row>
    <row r="693" spans="1:26" ht="15.75" hidden="1" customHeight="1">
      <c r="A693" s="683"/>
      <c r="B693" s="126"/>
      <c r="C693" s="737"/>
      <c r="D693" s="126"/>
      <c r="E693" s="126"/>
      <c r="F693" s="126"/>
      <c r="G693" s="126"/>
      <c r="H693" s="126"/>
      <c r="I693" s="683"/>
      <c r="J693" s="685"/>
      <c r="K693" s="685"/>
      <c r="L693" s="683"/>
      <c r="M693" s="683"/>
      <c r="N693" s="685"/>
      <c r="O693" s="685"/>
      <c r="P693" s="683"/>
      <c r="Q693" s="683"/>
      <c r="R693" s="126"/>
      <c r="S693" s="126"/>
      <c r="T693" s="126"/>
      <c r="U693" s="126"/>
      <c r="V693" s="126"/>
      <c r="W693" s="126"/>
      <c r="X693" s="126"/>
      <c r="Y693" s="126"/>
      <c r="Z693" s="126"/>
    </row>
    <row r="694" spans="1:26" ht="15.75" hidden="1" customHeight="1">
      <c r="A694" s="683"/>
      <c r="B694" s="126"/>
      <c r="C694" s="737"/>
      <c r="D694" s="126"/>
      <c r="E694" s="126"/>
      <c r="F694" s="126"/>
      <c r="G694" s="126"/>
      <c r="H694" s="126"/>
      <c r="I694" s="683"/>
      <c r="J694" s="685"/>
      <c r="K694" s="685"/>
      <c r="L694" s="683"/>
      <c r="M694" s="683"/>
      <c r="N694" s="685"/>
      <c r="O694" s="685"/>
      <c r="P694" s="683"/>
      <c r="Q694" s="683"/>
      <c r="R694" s="126"/>
      <c r="S694" s="126"/>
      <c r="T694" s="126"/>
      <c r="U694" s="126"/>
      <c r="V694" s="126"/>
      <c r="W694" s="126"/>
      <c r="X694" s="126"/>
      <c r="Y694" s="126"/>
      <c r="Z694" s="126"/>
    </row>
    <row r="695" spans="1:26" ht="15.75" hidden="1" customHeight="1">
      <c r="A695" s="683"/>
      <c r="B695" s="126"/>
      <c r="C695" s="737"/>
      <c r="D695" s="126"/>
      <c r="E695" s="126"/>
      <c r="F695" s="126"/>
      <c r="G695" s="126"/>
      <c r="H695" s="126"/>
      <c r="I695" s="683"/>
      <c r="J695" s="685"/>
      <c r="K695" s="685"/>
      <c r="L695" s="683"/>
      <c r="M695" s="683"/>
      <c r="N695" s="685"/>
      <c r="O695" s="685"/>
      <c r="P695" s="683"/>
      <c r="Q695" s="683"/>
      <c r="R695" s="126"/>
      <c r="S695" s="126"/>
      <c r="T695" s="126"/>
      <c r="U695" s="126"/>
      <c r="V695" s="126"/>
      <c r="W695" s="126"/>
      <c r="X695" s="126"/>
      <c r="Y695" s="126"/>
      <c r="Z695" s="126"/>
    </row>
    <row r="696" spans="1:26" ht="15.75" hidden="1" customHeight="1">
      <c r="A696" s="683"/>
      <c r="B696" s="126"/>
      <c r="C696" s="737"/>
      <c r="D696" s="126"/>
      <c r="E696" s="126"/>
      <c r="F696" s="126"/>
      <c r="G696" s="126"/>
      <c r="H696" s="126"/>
      <c r="I696" s="683"/>
      <c r="J696" s="685"/>
      <c r="K696" s="685"/>
      <c r="L696" s="683"/>
      <c r="M696" s="683"/>
      <c r="N696" s="685"/>
      <c r="O696" s="685"/>
      <c r="P696" s="683"/>
      <c r="Q696" s="683"/>
      <c r="R696" s="126"/>
      <c r="S696" s="126"/>
      <c r="T696" s="126"/>
      <c r="U696" s="126"/>
      <c r="V696" s="126"/>
      <c r="W696" s="126"/>
      <c r="X696" s="126"/>
      <c r="Y696" s="126"/>
      <c r="Z696" s="126"/>
    </row>
    <row r="697" spans="1:26" ht="15.75" hidden="1" customHeight="1">
      <c r="A697" s="683"/>
      <c r="B697" s="126"/>
      <c r="C697" s="737"/>
      <c r="D697" s="126"/>
      <c r="E697" s="126"/>
      <c r="F697" s="126"/>
      <c r="G697" s="126"/>
      <c r="H697" s="126"/>
      <c r="I697" s="683"/>
      <c r="J697" s="685"/>
      <c r="K697" s="685"/>
      <c r="L697" s="683"/>
      <c r="M697" s="683"/>
      <c r="N697" s="685"/>
      <c r="O697" s="685"/>
      <c r="P697" s="683"/>
      <c r="Q697" s="683"/>
      <c r="R697" s="126"/>
      <c r="S697" s="126"/>
      <c r="T697" s="126"/>
      <c r="U697" s="126"/>
      <c r="V697" s="126"/>
      <c r="W697" s="126"/>
      <c r="X697" s="126"/>
      <c r="Y697" s="126"/>
      <c r="Z697" s="126"/>
    </row>
    <row r="698" spans="1:26" ht="15.75" hidden="1" customHeight="1">
      <c r="A698" s="683"/>
      <c r="B698" s="126"/>
      <c r="C698" s="737"/>
      <c r="D698" s="126"/>
      <c r="E698" s="126"/>
      <c r="F698" s="126"/>
      <c r="G698" s="126"/>
      <c r="H698" s="126"/>
      <c r="I698" s="683"/>
      <c r="J698" s="685"/>
      <c r="K698" s="685"/>
      <c r="L698" s="683"/>
      <c r="M698" s="683"/>
      <c r="N698" s="685"/>
      <c r="O698" s="685"/>
      <c r="P698" s="683"/>
      <c r="Q698" s="683"/>
      <c r="R698" s="126"/>
      <c r="S698" s="126"/>
      <c r="T698" s="126"/>
      <c r="U698" s="126"/>
      <c r="V698" s="126"/>
      <c r="W698" s="126"/>
      <c r="X698" s="126"/>
      <c r="Y698" s="126"/>
      <c r="Z698" s="126"/>
    </row>
    <row r="699" spans="1:26" ht="15.75" hidden="1" customHeight="1">
      <c r="A699" s="683"/>
      <c r="B699" s="126"/>
      <c r="C699" s="737"/>
      <c r="D699" s="126"/>
      <c r="E699" s="126"/>
      <c r="F699" s="126"/>
      <c r="G699" s="126"/>
      <c r="H699" s="126"/>
      <c r="I699" s="683"/>
      <c r="J699" s="685"/>
      <c r="K699" s="685"/>
      <c r="L699" s="683"/>
      <c r="M699" s="683"/>
      <c r="N699" s="685"/>
      <c r="O699" s="685"/>
      <c r="P699" s="683"/>
      <c r="Q699" s="683"/>
      <c r="R699" s="126"/>
      <c r="S699" s="126"/>
      <c r="T699" s="126"/>
      <c r="U699" s="126"/>
      <c r="V699" s="126"/>
      <c r="W699" s="126"/>
      <c r="X699" s="126"/>
      <c r="Y699" s="126"/>
      <c r="Z699" s="126"/>
    </row>
    <row r="700" spans="1:26" ht="15.75" hidden="1" customHeight="1">
      <c r="A700" s="683"/>
      <c r="B700" s="126"/>
      <c r="C700" s="737"/>
      <c r="D700" s="126"/>
      <c r="E700" s="126"/>
      <c r="F700" s="126"/>
      <c r="G700" s="126"/>
      <c r="H700" s="126"/>
      <c r="I700" s="683"/>
      <c r="J700" s="685"/>
      <c r="K700" s="685"/>
      <c r="L700" s="683"/>
      <c r="M700" s="683"/>
      <c r="N700" s="685"/>
      <c r="O700" s="685"/>
      <c r="P700" s="683"/>
      <c r="Q700" s="683"/>
      <c r="R700" s="126"/>
      <c r="S700" s="126"/>
      <c r="T700" s="126"/>
      <c r="U700" s="126"/>
      <c r="V700" s="126"/>
      <c r="W700" s="126"/>
      <c r="X700" s="126"/>
      <c r="Y700" s="126"/>
      <c r="Z700" s="126"/>
    </row>
    <row r="701" spans="1:26" ht="15.75" hidden="1" customHeight="1">
      <c r="A701" s="683"/>
      <c r="B701" s="126"/>
      <c r="C701" s="737"/>
      <c r="D701" s="126"/>
      <c r="E701" s="126"/>
      <c r="F701" s="126"/>
      <c r="G701" s="126"/>
      <c r="H701" s="126"/>
      <c r="I701" s="683"/>
      <c r="J701" s="685"/>
      <c r="K701" s="685"/>
      <c r="L701" s="683"/>
      <c r="M701" s="683"/>
      <c r="N701" s="685"/>
      <c r="O701" s="685"/>
      <c r="P701" s="683"/>
      <c r="Q701" s="683"/>
      <c r="R701" s="126"/>
      <c r="S701" s="126"/>
      <c r="T701" s="126"/>
      <c r="U701" s="126"/>
      <c r="V701" s="126"/>
      <c r="W701" s="126"/>
      <c r="X701" s="126"/>
      <c r="Y701" s="126"/>
      <c r="Z701" s="126"/>
    </row>
    <row r="702" spans="1:26" ht="15.75" hidden="1" customHeight="1">
      <c r="A702" s="683"/>
      <c r="B702" s="126"/>
      <c r="C702" s="737"/>
      <c r="D702" s="126"/>
      <c r="E702" s="126"/>
      <c r="F702" s="126"/>
      <c r="G702" s="126"/>
      <c r="H702" s="126"/>
      <c r="I702" s="683"/>
      <c r="J702" s="685"/>
      <c r="K702" s="685"/>
      <c r="L702" s="683"/>
      <c r="M702" s="683"/>
      <c r="N702" s="685"/>
      <c r="O702" s="685"/>
      <c r="P702" s="683"/>
      <c r="Q702" s="683"/>
      <c r="R702" s="126"/>
      <c r="S702" s="126"/>
      <c r="T702" s="126"/>
      <c r="U702" s="126"/>
      <c r="V702" s="126"/>
      <c r="W702" s="126"/>
      <c r="X702" s="126"/>
      <c r="Y702" s="126"/>
      <c r="Z702" s="126"/>
    </row>
    <row r="703" spans="1:26" ht="15.75" hidden="1" customHeight="1">
      <c r="A703" s="683"/>
      <c r="B703" s="126"/>
      <c r="C703" s="737"/>
      <c r="D703" s="126"/>
      <c r="E703" s="126"/>
      <c r="F703" s="126"/>
      <c r="G703" s="126"/>
      <c r="H703" s="126"/>
      <c r="I703" s="683"/>
      <c r="J703" s="685"/>
      <c r="K703" s="685"/>
      <c r="L703" s="683"/>
      <c r="M703" s="683"/>
      <c r="N703" s="685"/>
      <c r="O703" s="685"/>
      <c r="P703" s="683"/>
      <c r="Q703" s="683"/>
      <c r="R703" s="126"/>
      <c r="S703" s="126"/>
      <c r="T703" s="126"/>
      <c r="U703" s="126"/>
      <c r="V703" s="126"/>
      <c r="W703" s="126"/>
      <c r="X703" s="126"/>
      <c r="Y703" s="126"/>
      <c r="Z703" s="126"/>
    </row>
    <row r="704" spans="1:26" ht="15.75" hidden="1" customHeight="1">
      <c r="A704" s="683"/>
      <c r="B704" s="126"/>
      <c r="C704" s="737"/>
      <c r="D704" s="126"/>
      <c r="E704" s="126"/>
      <c r="F704" s="126"/>
      <c r="G704" s="126"/>
      <c r="H704" s="126"/>
      <c r="I704" s="683"/>
      <c r="J704" s="685"/>
      <c r="K704" s="685"/>
      <c r="L704" s="683"/>
      <c r="M704" s="683"/>
      <c r="N704" s="685"/>
      <c r="O704" s="685"/>
      <c r="P704" s="683"/>
      <c r="Q704" s="683"/>
      <c r="R704" s="126"/>
      <c r="S704" s="126"/>
      <c r="T704" s="126"/>
      <c r="U704" s="126"/>
      <c r="V704" s="126"/>
      <c r="W704" s="126"/>
      <c r="X704" s="126"/>
      <c r="Y704" s="126"/>
      <c r="Z704" s="126"/>
    </row>
    <row r="705" spans="1:26" ht="15.75" hidden="1" customHeight="1">
      <c r="A705" s="683"/>
      <c r="B705" s="126"/>
      <c r="C705" s="737"/>
      <c r="D705" s="126"/>
      <c r="E705" s="126"/>
      <c r="F705" s="126"/>
      <c r="G705" s="126"/>
      <c r="H705" s="126"/>
      <c r="I705" s="683"/>
      <c r="J705" s="685"/>
      <c r="K705" s="685"/>
      <c r="L705" s="683"/>
      <c r="M705" s="683"/>
      <c r="N705" s="685"/>
      <c r="O705" s="685"/>
      <c r="P705" s="683"/>
      <c r="Q705" s="683"/>
      <c r="R705" s="126"/>
      <c r="S705" s="126"/>
      <c r="T705" s="126"/>
      <c r="U705" s="126"/>
      <c r="V705" s="126"/>
      <c r="W705" s="126"/>
      <c r="X705" s="126"/>
      <c r="Y705" s="126"/>
      <c r="Z705" s="126"/>
    </row>
    <row r="706" spans="1:26" ht="15.75" hidden="1" customHeight="1">
      <c r="A706" s="683"/>
      <c r="B706" s="126"/>
      <c r="C706" s="737"/>
      <c r="D706" s="126"/>
      <c r="E706" s="126"/>
      <c r="F706" s="126"/>
      <c r="G706" s="126"/>
      <c r="H706" s="126"/>
      <c r="I706" s="683"/>
      <c r="J706" s="685"/>
      <c r="K706" s="685"/>
      <c r="L706" s="683"/>
      <c r="M706" s="683"/>
      <c r="N706" s="685"/>
      <c r="O706" s="685"/>
      <c r="P706" s="683"/>
      <c r="Q706" s="683"/>
      <c r="R706" s="126"/>
      <c r="S706" s="126"/>
      <c r="T706" s="126"/>
      <c r="U706" s="126"/>
      <c r="V706" s="126"/>
      <c r="W706" s="126"/>
      <c r="X706" s="126"/>
      <c r="Y706" s="126"/>
      <c r="Z706" s="126"/>
    </row>
    <row r="707" spans="1:26" ht="15.75" hidden="1" customHeight="1">
      <c r="A707" s="683"/>
      <c r="B707" s="126"/>
      <c r="C707" s="737"/>
      <c r="D707" s="126"/>
      <c r="E707" s="126"/>
      <c r="F707" s="126"/>
      <c r="G707" s="126"/>
      <c r="H707" s="126"/>
      <c r="I707" s="683"/>
      <c r="J707" s="685"/>
      <c r="K707" s="685"/>
      <c r="L707" s="683"/>
      <c r="M707" s="683"/>
      <c r="N707" s="685"/>
      <c r="O707" s="685"/>
      <c r="P707" s="683"/>
      <c r="Q707" s="683"/>
      <c r="R707" s="126"/>
      <c r="S707" s="126"/>
      <c r="T707" s="126"/>
      <c r="U707" s="126"/>
      <c r="V707" s="126"/>
      <c r="W707" s="126"/>
      <c r="X707" s="126"/>
      <c r="Y707" s="126"/>
      <c r="Z707" s="126"/>
    </row>
    <row r="708" spans="1:26" ht="15.75" hidden="1" customHeight="1">
      <c r="A708" s="683"/>
      <c r="B708" s="126"/>
      <c r="C708" s="737"/>
      <c r="D708" s="126"/>
      <c r="E708" s="126"/>
      <c r="F708" s="126"/>
      <c r="G708" s="126"/>
      <c r="H708" s="126"/>
      <c r="I708" s="683"/>
      <c r="J708" s="685"/>
      <c r="K708" s="685"/>
      <c r="L708" s="683"/>
      <c r="M708" s="683"/>
      <c r="N708" s="685"/>
      <c r="O708" s="685"/>
      <c r="P708" s="683"/>
      <c r="Q708" s="683"/>
      <c r="R708" s="126"/>
      <c r="S708" s="126"/>
      <c r="T708" s="126"/>
      <c r="U708" s="126"/>
      <c r="V708" s="126"/>
      <c r="W708" s="126"/>
      <c r="X708" s="126"/>
      <c r="Y708" s="126"/>
      <c r="Z708" s="126"/>
    </row>
    <row r="709" spans="1:26" ht="15.75" hidden="1" customHeight="1">
      <c r="A709" s="683"/>
      <c r="B709" s="126"/>
      <c r="C709" s="737"/>
      <c r="D709" s="126"/>
      <c r="E709" s="126"/>
      <c r="F709" s="126"/>
      <c r="G709" s="126"/>
      <c r="H709" s="126"/>
      <c r="I709" s="683"/>
      <c r="J709" s="685"/>
      <c r="K709" s="685"/>
      <c r="L709" s="683"/>
      <c r="M709" s="683"/>
      <c r="N709" s="685"/>
      <c r="O709" s="685"/>
      <c r="P709" s="683"/>
      <c r="Q709" s="683"/>
      <c r="R709" s="126"/>
      <c r="S709" s="126"/>
      <c r="T709" s="126"/>
      <c r="U709" s="126"/>
      <c r="V709" s="126"/>
      <c r="W709" s="126"/>
      <c r="X709" s="126"/>
      <c r="Y709" s="126"/>
      <c r="Z709" s="126"/>
    </row>
    <row r="710" spans="1:26" ht="15.75" hidden="1" customHeight="1">
      <c r="A710" s="683"/>
      <c r="B710" s="126"/>
      <c r="C710" s="737"/>
      <c r="D710" s="126"/>
      <c r="E710" s="126"/>
      <c r="F710" s="126"/>
      <c r="G710" s="126"/>
      <c r="H710" s="126"/>
      <c r="I710" s="683"/>
      <c r="J710" s="685"/>
      <c r="K710" s="685"/>
      <c r="L710" s="683"/>
      <c r="M710" s="683"/>
      <c r="N710" s="685"/>
      <c r="O710" s="685"/>
      <c r="P710" s="683"/>
      <c r="Q710" s="683"/>
      <c r="R710" s="126"/>
      <c r="S710" s="126"/>
      <c r="T710" s="126"/>
      <c r="U710" s="126"/>
      <c r="V710" s="126"/>
      <c r="W710" s="126"/>
      <c r="X710" s="126"/>
      <c r="Y710" s="126"/>
      <c r="Z710" s="126"/>
    </row>
    <row r="711" spans="1:26" ht="15.75" hidden="1" customHeight="1">
      <c r="A711" s="683"/>
      <c r="B711" s="126"/>
      <c r="C711" s="737"/>
      <c r="D711" s="126"/>
      <c r="E711" s="126"/>
      <c r="F711" s="126"/>
      <c r="G711" s="126"/>
      <c r="H711" s="126"/>
      <c r="I711" s="683"/>
      <c r="J711" s="685"/>
      <c r="K711" s="685"/>
      <c r="L711" s="683"/>
      <c r="M711" s="683"/>
      <c r="N711" s="685"/>
      <c r="O711" s="685"/>
      <c r="P711" s="683"/>
      <c r="Q711" s="683"/>
      <c r="R711" s="126"/>
      <c r="S711" s="126"/>
      <c r="T711" s="126"/>
      <c r="U711" s="126"/>
      <c r="V711" s="126"/>
      <c r="W711" s="126"/>
      <c r="X711" s="126"/>
      <c r="Y711" s="126"/>
      <c r="Z711" s="126"/>
    </row>
    <row r="712" spans="1:26" ht="15.75" hidden="1" customHeight="1">
      <c r="A712" s="683"/>
      <c r="B712" s="126"/>
      <c r="C712" s="737"/>
      <c r="D712" s="126"/>
      <c r="E712" s="126"/>
      <c r="F712" s="126"/>
      <c r="G712" s="126"/>
      <c r="H712" s="126"/>
      <c r="I712" s="683"/>
      <c r="J712" s="685"/>
      <c r="K712" s="685"/>
      <c r="L712" s="683"/>
      <c r="M712" s="683"/>
      <c r="N712" s="685"/>
      <c r="O712" s="685"/>
      <c r="P712" s="683"/>
      <c r="Q712" s="683"/>
      <c r="R712" s="126"/>
      <c r="S712" s="126"/>
      <c r="T712" s="126"/>
      <c r="U712" s="126"/>
      <c r="V712" s="126"/>
      <c r="W712" s="126"/>
      <c r="X712" s="126"/>
      <c r="Y712" s="126"/>
      <c r="Z712" s="126"/>
    </row>
    <row r="713" spans="1:26" ht="15.75" hidden="1" customHeight="1">
      <c r="A713" s="683"/>
      <c r="B713" s="126"/>
      <c r="C713" s="737"/>
      <c r="D713" s="126"/>
      <c r="E713" s="126"/>
      <c r="F713" s="126"/>
      <c r="G713" s="126"/>
      <c r="H713" s="126"/>
      <c r="I713" s="683"/>
      <c r="J713" s="685"/>
      <c r="K713" s="685"/>
      <c r="L713" s="683"/>
      <c r="M713" s="683"/>
      <c r="N713" s="685"/>
      <c r="O713" s="685"/>
      <c r="P713" s="683"/>
      <c r="Q713" s="683"/>
      <c r="R713" s="126"/>
      <c r="S713" s="126"/>
      <c r="T713" s="126"/>
      <c r="U713" s="126"/>
      <c r="V713" s="126"/>
      <c r="W713" s="126"/>
      <c r="X713" s="126"/>
      <c r="Y713" s="126"/>
      <c r="Z713" s="126"/>
    </row>
    <row r="714" spans="1:26" ht="15.75" hidden="1" customHeight="1">
      <c r="A714" s="683"/>
      <c r="B714" s="126"/>
      <c r="C714" s="737"/>
      <c r="D714" s="126"/>
      <c r="E714" s="126"/>
      <c r="F714" s="126"/>
      <c r="G714" s="126"/>
      <c r="H714" s="126"/>
      <c r="I714" s="683"/>
      <c r="J714" s="685"/>
      <c r="K714" s="685"/>
      <c r="L714" s="683"/>
      <c r="M714" s="683"/>
      <c r="N714" s="685"/>
      <c r="O714" s="685"/>
      <c r="P714" s="683"/>
      <c r="Q714" s="683"/>
      <c r="R714" s="126"/>
      <c r="S714" s="126"/>
      <c r="T714" s="126"/>
      <c r="U714" s="126"/>
      <c r="V714" s="126"/>
      <c r="W714" s="126"/>
      <c r="X714" s="126"/>
      <c r="Y714" s="126"/>
      <c r="Z714" s="126"/>
    </row>
    <row r="715" spans="1:26" ht="15.75" hidden="1" customHeight="1">
      <c r="A715" s="683"/>
      <c r="B715" s="126"/>
      <c r="C715" s="737"/>
      <c r="D715" s="126"/>
      <c r="E715" s="126"/>
      <c r="F715" s="126"/>
      <c r="G715" s="126"/>
      <c r="H715" s="126"/>
      <c r="I715" s="683"/>
      <c r="J715" s="685"/>
      <c r="K715" s="685"/>
      <c r="L715" s="683"/>
      <c r="M715" s="683"/>
      <c r="N715" s="685"/>
      <c r="O715" s="685"/>
      <c r="P715" s="683"/>
      <c r="Q715" s="683"/>
      <c r="R715" s="126"/>
      <c r="S715" s="126"/>
      <c r="T715" s="126"/>
      <c r="U715" s="126"/>
      <c r="V715" s="126"/>
      <c r="W715" s="126"/>
      <c r="X715" s="126"/>
      <c r="Y715" s="126"/>
      <c r="Z715" s="126"/>
    </row>
    <row r="716" spans="1:26" ht="15.75" hidden="1" customHeight="1">
      <c r="A716" s="683"/>
      <c r="B716" s="126"/>
      <c r="C716" s="737"/>
      <c r="D716" s="126"/>
      <c r="E716" s="126"/>
      <c r="F716" s="126"/>
      <c r="G716" s="126"/>
      <c r="H716" s="126"/>
      <c r="I716" s="683"/>
      <c r="J716" s="685"/>
      <c r="K716" s="685"/>
      <c r="L716" s="683"/>
      <c r="M716" s="683"/>
      <c r="N716" s="685"/>
      <c r="O716" s="685"/>
      <c r="P716" s="683"/>
      <c r="Q716" s="683"/>
      <c r="R716" s="126"/>
      <c r="S716" s="126"/>
      <c r="T716" s="126"/>
      <c r="U716" s="126"/>
      <c r="V716" s="126"/>
      <c r="W716" s="126"/>
      <c r="X716" s="126"/>
      <c r="Y716" s="126"/>
      <c r="Z716" s="126"/>
    </row>
    <row r="717" spans="1:26" ht="15.75" hidden="1" customHeight="1">
      <c r="A717" s="683"/>
      <c r="B717" s="126"/>
      <c r="C717" s="737"/>
      <c r="D717" s="126"/>
      <c r="E717" s="126"/>
      <c r="F717" s="126"/>
      <c r="G717" s="126"/>
      <c r="H717" s="126"/>
      <c r="I717" s="683"/>
      <c r="J717" s="685"/>
      <c r="K717" s="685"/>
      <c r="L717" s="683"/>
      <c r="M717" s="683"/>
      <c r="N717" s="685"/>
      <c r="O717" s="685"/>
      <c r="P717" s="683"/>
      <c r="Q717" s="683"/>
      <c r="R717" s="126"/>
      <c r="S717" s="126"/>
      <c r="T717" s="126"/>
      <c r="U717" s="126"/>
      <c r="V717" s="126"/>
      <c r="W717" s="126"/>
      <c r="X717" s="126"/>
      <c r="Y717" s="126"/>
      <c r="Z717" s="126"/>
    </row>
    <row r="718" spans="1:26" ht="15.75" hidden="1" customHeight="1">
      <c r="A718" s="683"/>
      <c r="B718" s="126"/>
      <c r="C718" s="737"/>
      <c r="D718" s="126"/>
      <c r="E718" s="126"/>
      <c r="F718" s="126"/>
      <c r="G718" s="126"/>
      <c r="H718" s="126"/>
      <c r="I718" s="683"/>
      <c r="J718" s="685"/>
      <c r="K718" s="685"/>
      <c r="L718" s="683"/>
      <c r="M718" s="683"/>
      <c r="N718" s="685"/>
      <c r="O718" s="685"/>
      <c r="P718" s="683"/>
      <c r="Q718" s="683"/>
      <c r="R718" s="126"/>
      <c r="S718" s="126"/>
      <c r="T718" s="126"/>
      <c r="U718" s="126"/>
      <c r="V718" s="126"/>
      <c r="W718" s="126"/>
      <c r="X718" s="126"/>
      <c r="Y718" s="126"/>
      <c r="Z718" s="126"/>
    </row>
    <row r="719" spans="1:26" ht="15.75" hidden="1" customHeight="1">
      <c r="A719" s="683"/>
      <c r="B719" s="126"/>
      <c r="C719" s="737"/>
      <c r="D719" s="126"/>
      <c r="E719" s="126"/>
      <c r="F719" s="126"/>
      <c r="G719" s="126"/>
      <c r="H719" s="126"/>
      <c r="I719" s="683"/>
      <c r="J719" s="685"/>
      <c r="K719" s="685"/>
      <c r="L719" s="683"/>
      <c r="M719" s="683"/>
      <c r="N719" s="685"/>
      <c r="O719" s="685"/>
      <c r="P719" s="683"/>
      <c r="Q719" s="683"/>
      <c r="R719" s="126"/>
      <c r="S719" s="126"/>
      <c r="T719" s="126"/>
      <c r="U719" s="126"/>
      <c r="V719" s="126"/>
      <c r="W719" s="126"/>
      <c r="X719" s="126"/>
      <c r="Y719" s="126"/>
      <c r="Z719" s="126"/>
    </row>
    <row r="720" spans="1:26" ht="15.75" hidden="1" customHeight="1">
      <c r="A720" s="683"/>
      <c r="B720" s="126"/>
      <c r="C720" s="737"/>
      <c r="D720" s="126"/>
      <c r="E720" s="126"/>
      <c r="F720" s="126"/>
      <c r="G720" s="126"/>
      <c r="H720" s="126"/>
      <c r="I720" s="683"/>
      <c r="J720" s="685"/>
      <c r="K720" s="685"/>
      <c r="L720" s="683"/>
      <c r="M720" s="683"/>
      <c r="N720" s="685"/>
      <c r="O720" s="685"/>
      <c r="P720" s="683"/>
      <c r="Q720" s="683"/>
      <c r="R720" s="126"/>
      <c r="S720" s="126"/>
      <c r="T720" s="126"/>
      <c r="U720" s="126"/>
      <c r="V720" s="126"/>
      <c r="W720" s="126"/>
      <c r="X720" s="126"/>
      <c r="Y720" s="126"/>
      <c r="Z720" s="126"/>
    </row>
    <row r="721" spans="1:26" ht="15.75" hidden="1" customHeight="1">
      <c r="A721" s="683"/>
      <c r="B721" s="126"/>
      <c r="C721" s="737"/>
      <c r="D721" s="126"/>
      <c r="E721" s="126"/>
      <c r="F721" s="126"/>
      <c r="G721" s="126"/>
      <c r="H721" s="126"/>
      <c r="I721" s="683"/>
      <c r="J721" s="685"/>
      <c r="K721" s="685"/>
      <c r="L721" s="683"/>
      <c r="M721" s="683"/>
      <c r="N721" s="685"/>
      <c r="O721" s="685"/>
      <c r="P721" s="683"/>
      <c r="Q721" s="683"/>
      <c r="R721" s="126"/>
      <c r="S721" s="126"/>
      <c r="T721" s="126"/>
      <c r="U721" s="126"/>
      <c r="V721" s="126"/>
      <c r="W721" s="126"/>
      <c r="X721" s="126"/>
      <c r="Y721" s="126"/>
      <c r="Z721" s="126"/>
    </row>
    <row r="722" spans="1:26" ht="15.75" hidden="1" customHeight="1">
      <c r="A722" s="683"/>
      <c r="B722" s="126"/>
      <c r="C722" s="737"/>
      <c r="D722" s="126"/>
      <c r="E722" s="126"/>
      <c r="F722" s="126"/>
      <c r="G722" s="126"/>
      <c r="H722" s="126"/>
      <c r="I722" s="683"/>
      <c r="J722" s="685"/>
      <c r="K722" s="685"/>
      <c r="L722" s="683"/>
      <c r="M722" s="683"/>
      <c r="N722" s="685"/>
      <c r="O722" s="685"/>
      <c r="P722" s="683"/>
      <c r="Q722" s="683"/>
      <c r="R722" s="126"/>
      <c r="S722" s="126"/>
      <c r="T722" s="126"/>
      <c r="U722" s="126"/>
      <c r="V722" s="126"/>
      <c r="W722" s="126"/>
      <c r="X722" s="126"/>
      <c r="Y722" s="126"/>
      <c r="Z722" s="126"/>
    </row>
    <row r="723" spans="1:26" ht="15.75" hidden="1" customHeight="1">
      <c r="A723" s="683"/>
      <c r="B723" s="126"/>
      <c r="C723" s="737"/>
      <c r="D723" s="126"/>
      <c r="E723" s="126"/>
      <c r="F723" s="126"/>
      <c r="G723" s="126"/>
      <c r="H723" s="126"/>
      <c r="I723" s="683"/>
      <c r="J723" s="685"/>
      <c r="K723" s="685"/>
      <c r="L723" s="683"/>
      <c r="M723" s="683"/>
      <c r="N723" s="685"/>
      <c r="O723" s="685"/>
      <c r="P723" s="683"/>
      <c r="Q723" s="683"/>
      <c r="R723" s="126"/>
      <c r="S723" s="126"/>
      <c r="T723" s="126"/>
      <c r="U723" s="126"/>
      <c r="V723" s="126"/>
      <c r="W723" s="126"/>
      <c r="X723" s="126"/>
      <c r="Y723" s="126"/>
      <c r="Z723" s="126"/>
    </row>
    <row r="724" spans="1:26" ht="15.75" hidden="1" customHeight="1">
      <c r="A724" s="683"/>
      <c r="B724" s="126"/>
      <c r="C724" s="737"/>
      <c r="D724" s="126"/>
      <c r="E724" s="126"/>
      <c r="F724" s="126"/>
      <c r="G724" s="126"/>
      <c r="H724" s="126"/>
      <c r="I724" s="683"/>
      <c r="J724" s="685"/>
      <c r="K724" s="685"/>
      <c r="L724" s="683"/>
      <c r="M724" s="683"/>
      <c r="N724" s="685"/>
      <c r="O724" s="685"/>
      <c r="P724" s="683"/>
      <c r="Q724" s="683"/>
      <c r="R724" s="126"/>
      <c r="S724" s="126"/>
      <c r="T724" s="126"/>
      <c r="U724" s="126"/>
      <c r="V724" s="126"/>
      <c r="W724" s="126"/>
      <c r="X724" s="126"/>
      <c r="Y724" s="126"/>
      <c r="Z724" s="126"/>
    </row>
    <row r="725" spans="1:26" ht="15.75" hidden="1" customHeight="1">
      <c r="A725" s="683"/>
      <c r="B725" s="126"/>
      <c r="C725" s="737"/>
      <c r="D725" s="126"/>
      <c r="E725" s="126"/>
      <c r="F725" s="126"/>
      <c r="G725" s="126"/>
      <c r="H725" s="126"/>
      <c r="I725" s="683"/>
      <c r="J725" s="685"/>
      <c r="K725" s="685"/>
      <c r="L725" s="683"/>
      <c r="M725" s="683"/>
      <c r="N725" s="685"/>
      <c r="O725" s="685"/>
      <c r="P725" s="683"/>
      <c r="Q725" s="683"/>
      <c r="R725" s="126"/>
      <c r="S725" s="126"/>
      <c r="T725" s="126"/>
      <c r="U725" s="126"/>
      <c r="V725" s="126"/>
      <c r="W725" s="126"/>
      <c r="X725" s="126"/>
      <c r="Y725" s="126"/>
      <c r="Z725" s="126"/>
    </row>
    <row r="726" spans="1:26" ht="15.75" hidden="1" customHeight="1">
      <c r="A726" s="683"/>
      <c r="B726" s="126"/>
      <c r="C726" s="737"/>
      <c r="D726" s="126"/>
      <c r="E726" s="126"/>
      <c r="F726" s="126"/>
      <c r="G726" s="126"/>
      <c r="H726" s="126"/>
      <c r="I726" s="683"/>
      <c r="J726" s="685"/>
      <c r="K726" s="685"/>
      <c r="L726" s="683"/>
      <c r="M726" s="683"/>
      <c r="N726" s="685"/>
      <c r="O726" s="685"/>
      <c r="P726" s="683"/>
      <c r="Q726" s="683"/>
      <c r="R726" s="126"/>
      <c r="S726" s="126"/>
      <c r="T726" s="126"/>
      <c r="U726" s="126"/>
      <c r="V726" s="126"/>
      <c r="W726" s="126"/>
      <c r="X726" s="126"/>
      <c r="Y726" s="126"/>
      <c r="Z726" s="126"/>
    </row>
    <row r="727" spans="1:26" ht="15.75" hidden="1" customHeight="1">
      <c r="A727" s="683"/>
      <c r="B727" s="126"/>
      <c r="C727" s="737"/>
      <c r="D727" s="126"/>
      <c r="E727" s="126"/>
      <c r="F727" s="126"/>
      <c r="G727" s="126"/>
      <c r="H727" s="126"/>
      <c r="I727" s="683"/>
      <c r="J727" s="685"/>
      <c r="K727" s="685"/>
      <c r="L727" s="683"/>
      <c r="M727" s="683"/>
      <c r="N727" s="685"/>
      <c r="O727" s="685"/>
      <c r="P727" s="683"/>
      <c r="Q727" s="683"/>
      <c r="R727" s="126"/>
      <c r="S727" s="126"/>
      <c r="T727" s="126"/>
      <c r="U727" s="126"/>
      <c r="V727" s="126"/>
      <c r="W727" s="126"/>
      <c r="X727" s="126"/>
      <c r="Y727" s="126"/>
      <c r="Z727" s="126"/>
    </row>
    <row r="728" spans="1:26" ht="15.75" hidden="1" customHeight="1">
      <c r="A728" s="683"/>
      <c r="B728" s="126"/>
      <c r="C728" s="737"/>
      <c r="D728" s="126"/>
      <c r="E728" s="126"/>
      <c r="F728" s="126"/>
      <c r="G728" s="126"/>
      <c r="H728" s="126"/>
      <c r="I728" s="683"/>
      <c r="J728" s="685"/>
      <c r="K728" s="685"/>
      <c r="L728" s="683"/>
      <c r="M728" s="683"/>
      <c r="N728" s="685"/>
      <c r="O728" s="685"/>
      <c r="P728" s="683"/>
      <c r="Q728" s="683"/>
      <c r="R728" s="126"/>
      <c r="S728" s="126"/>
      <c r="T728" s="126"/>
      <c r="U728" s="126"/>
      <c r="V728" s="126"/>
      <c r="W728" s="126"/>
      <c r="X728" s="126"/>
      <c r="Y728" s="126"/>
      <c r="Z728" s="126"/>
    </row>
    <row r="729" spans="1:26" ht="15.75" hidden="1" customHeight="1">
      <c r="A729" s="683"/>
      <c r="B729" s="126"/>
      <c r="C729" s="737"/>
      <c r="D729" s="126"/>
      <c r="E729" s="126"/>
      <c r="F729" s="126"/>
      <c r="G729" s="126"/>
      <c r="H729" s="126"/>
      <c r="I729" s="683"/>
      <c r="J729" s="685"/>
      <c r="K729" s="685"/>
      <c r="L729" s="683"/>
      <c r="M729" s="683"/>
      <c r="N729" s="685"/>
      <c r="O729" s="685"/>
      <c r="P729" s="683"/>
      <c r="Q729" s="683"/>
      <c r="R729" s="126"/>
      <c r="S729" s="126"/>
      <c r="T729" s="126"/>
      <c r="U729" s="126"/>
      <c r="V729" s="126"/>
      <c r="W729" s="126"/>
      <c r="X729" s="126"/>
      <c r="Y729" s="126"/>
      <c r="Z729" s="126"/>
    </row>
    <row r="730" spans="1:26" ht="15.75" hidden="1" customHeight="1">
      <c r="A730" s="683"/>
      <c r="B730" s="126"/>
      <c r="C730" s="737"/>
      <c r="D730" s="126"/>
      <c r="E730" s="126"/>
      <c r="F730" s="126"/>
      <c r="G730" s="126"/>
      <c r="H730" s="126"/>
      <c r="I730" s="683"/>
      <c r="J730" s="685"/>
      <c r="K730" s="685"/>
      <c r="L730" s="683"/>
      <c r="M730" s="683"/>
      <c r="N730" s="685"/>
      <c r="O730" s="685"/>
      <c r="P730" s="683"/>
      <c r="Q730" s="683"/>
      <c r="R730" s="126"/>
      <c r="S730" s="126"/>
      <c r="T730" s="126"/>
      <c r="U730" s="126"/>
      <c r="V730" s="126"/>
      <c r="W730" s="126"/>
      <c r="X730" s="126"/>
      <c r="Y730" s="126"/>
      <c r="Z730" s="126"/>
    </row>
    <row r="731" spans="1:26" ht="15.75" hidden="1" customHeight="1">
      <c r="A731" s="683"/>
      <c r="B731" s="126"/>
      <c r="C731" s="737"/>
      <c r="D731" s="126"/>
      <c r="E731" s="126"/>
      <c r="F731" s="126"/>
      <c r="G731" s="126"/>
      <c r="H731" s="126"/>
      <c r="I731" s="683"/>
      <c r="J731" s="685"/>
      <c r="K731" s="685"/>
      <c r="L731" s="683"/>
      <c r="M731" s="683"/>
      <c r="N731" s="685"/>
      <c r="O731" s="685"/>
      <c r="P731" s="683"/>
      <c r="Q731" s="683"/>
      <c r="R731" s="126"/>
      <c r="S731" s="126"/>
      <c r="T731" s="126"/>
      <c r="U731" s="126"/>
      <c r="V731" s="126"/>
      <c r="W731" s="126"/>
      <c r="X731" s="126"/>
      <c r="Y731" s="126"/>
      <c r="Z731" s="126"/>
    </row>
    <row r="732" spans="1:26" ht="15.75" hidden="1" customHeight="1">
      <c r="A732" s="683"/>
      <c r="B732" s="126"/>
      <c r="C732" s="737"/>
      <c r="D732" s="126"/>
      <c r="E732" s="126"/>
      <c r="F732" s="126"/>
      <c r="G732" s="126"/>
      <c r="H732" s="126"/>
      <c r="I732" s="683"/>
      <c r="J732" s="685"/>
      <c r="K732" s="685"/>
      <c r="L732" s="683"/>
      <c r="M732" s="683"/>
      <c r="N732" s="685"/>
      <c r="O732" s="685"/>
      <c r="P732" s="683"/>
      <c r="Q732" s="683"/>
      <c r="R732" s="126"/>
      <c r="S732" s="126"/>
      <c r="T732" s="126"/>
      <c r="U732" s="126"/>
      <c r="V732" s="126"/>
      <c r="W732" s="126"/>
      <c r="X732" s="126"/>
      <c r="Y732" s="126"/>
      <c r="Z732" s="126"/>
    </row>
    <row r="733" spans="1:26" ht="15.75" hidden="1" customHeight="1">
      <c r="A733" s="683"/>
      <c r="B733" s="126"/>
      <c r="C733" s="737"/>
      <c r="D733" s="126"/>
      <c r="E733" s="126"/>
      <c r="F733" s="126"/>
      <c r="G733" s="126"/>
      <c r="H733" s="126"/>
      <c r="I733" s="683"/>
      <c r="J733" s="685"/>
      <c r="K733" s="685"/>
      <c r="L733" s="683"/>
      <c r="M733" s="683"/>
      <c r="N733" s="685"/>
      <c r="O733" s="685"/>
      <c r="P733" s="683"/>
      <c r="Q733" s="683"/>
      <c r="R733" s="126"/>
      <c r="S733" s="126"/>
      <c r="T733" s="126"/>
      <c r="U733" s="126"/>
      <c r="V733" s="126"/>
      <c r="W733" s="126"/>
      <c r="X733" s="126"/>
      <c r="Y733" s="126"/>
      <c r="Z733" s="126"/>
    </row>
    <row r="734" spans="1:26" ht="15.75" hidden="1" customHeight="1">
      <c r="A734" s="683"/>
      <c r="B734" s="126"/>
      <c r="C734" s="737"/>
      <c r="D734" s="126"/>
      <c r="E734" s="126"/>
      <c r="F734" s="126"/>
      <c r="G734" s="126"/>
      <c r="H734" s="126"/>
      <c r="I734" s="683"/>
      <c r="J734" s="685"/>
      <c r="K734" s="685"/>
      <c r="L734" s="683"/>
      <c r="M734" s="683"/>
      <c r="N734" s="685"/>
      <c r="O734" s="685"/>
      <c r="P734" s="683"/>
      <c r="Q734" s="683"/>
      <c r="R734" s="126"/>
      <c r="S734" s="126"/>
      <c r="T734" s="126"/>
      <c r="U734" s="126"/>
      <c r="V734" s="126"/>
      <c r="W734" s="126"/>
      <c r="X734" s="126"/>
      <c r="Y734" s="126"/>
      <c r="Z734" s="126"/>
    </row>
    <row r="735" spans="1:26" ht="15.75" hidden="1" customHeight="1">
      <c r="A735" s="683"/>
      <c r="B735" s="126"/>
      <c r="C735" s="737"/>
      <c r="D735" s="126"/>
      <c r="E735" s="126"/>
      <c r="F735" s="126"/>
      <c r="G735" s="126"/>
      <c r="H735" s="126"/>
      <c r="I735" s="683"/>
      <c r="J735" s="685"/>
      <c r="K735" s="685"/>
      <c r="L735" s="683"/>
      <c r="M735" s="683"/>
      <c r="N735" s="685"/>
      <c r="O735" s="685"/>
      <c r="P735" s="683"/>
      <c r="Q735" s="683"/>
      <c r="R735" s="126"/>
      <c r="S735" s="126"/>
      <c r="T735" s="126"/>
      <c r="U735" s="126"/>
      <c r="V735" s="126"/>
      <c r="W735" s="126"/>
      <c r="X735" s="126"/>
      <c r="Y735" s="126"/>
      <c r="Z735" s="126"/>
    </row>
    <row r="736" spans="1:26" ht="15.75" hidden="1" customHeight="1">
      <c r="A736" s="683"/>
      <c r="B736" s="126"/>
      <c r="C736" s="737"/>
      <c r="D736" s="126"/>
      <c r="E736" s="126"/>
      <c r="F736" s="126"/>
      <c r="G736" s="126"/>
      <c r="H736" s="126"/>
      <c r="I736" s="683"/>
      <c r="J736" s="685"/>
      <c r="K736" s="685"/>
      <c r="L736" s="683"/>
      <c r="M736" s="683"/>
      <c r="N736" s="685"/>
      <c r="O736" s="685"/>
      <c r="P736" s="683"/>
      <c r="Q736" s="683"/>
      <c r="R736" s="126"/>
      <c r="S736" s="126"/>
      <c r="T736" s="126"/>
      <c r="U736" s="126"/>
      <c r="V736" s="126"/>
      <c r="W736" s="126"/>
      <c r="X736" s="126"/>
      <c r="Y736" s="126"/>
      <c r="Z736" s="126"/>
    </row>
    <row r="737" spans="1:26" ht="15.75" hidden="1" customHeight="1">
      <c r="A737" s="683"/>
      <c r="B737" s="126"/>
      <c r="C737" s="737"/>
      <c r="D737" s="126"/>
      <c r="E737" s="126"/>
      <c r="F737" s="126"/>
      <c r="G737" s="126"/>
      <c r="H737" s="126"/>
      <c r="I737" s="683"/>
      <c r="J737" s="685"/>
      <c r="K737" s="685"/>
      <c r="L737" s="683"/>
      <c r="M737" s="683"/>
      <c r="N737" s="685"/>
      <c r="O737" s="685"/>
      <c r="P737" s="683"/>
      <c r="Q737" s="683"/>
      <c r="R737" s="126"/>
      <c r="S737" s="126"/>
      <c r="T737" s="126"/>
      <c r="U737" s="126"/>
      <c r="V737" s="126"/>
      <c r="W737" s="126"/>
      <c r="X737" s="126"/>
      <c r="Y737" s="126"/>
      <c r="Z737" s="126"/>
    </row>
    <row r="738" spans="1:26" ht="15.75" hidden="1" customHeight="1">
      <c r="A738" s="683"/>
      <c r="B738" s="126"/>
      <c r="C738" s="737"/>
      <c r="D738" s="126"/>
      <c r="E738" s="126"/>
      <c r="F738" s="126"/>
      <c r="G738" s="126"/>
      <c r="H738" s="126"/>
      <c r="I738" s="683"/>
      <c r="J738" s="685"/>
      <c r="K738" s="685"/>
      <c r="L738" s="683"/>
      <c r="M738" s="683"/>
      <c r="N738" s="685"/>
      <c r="O738" s="685"/>
      <c r="P738" s="683"/>
      <c r="Q738" s="683"/>
      <c r="R738" s="126"/>
      <c r="S738" s="126"/>
      <c r="T738" s="126"/>
      <c r="U738" s="126"/>
      <c r="V738" s="126"/>
      <c r="W738" s="126"/>
      <c r="X738" s="126"/>
      <c r="Y738" s="126"/>
      <c r="Z738" s="126"/>
    </row>
    <row r="739" spans="1:26" ht="15.75" hidden="1" customHeight="1">
      <c r="A739" s="683"/>
      <c r="B739" s="126"/>
      <c r="C739" s="737"/>
      <c r="D739" s="126"/>
      <c r="E739" s="126"/>
      <c r="F739" s="126"/>
      <c r="G739" s="126"/>
      <c r="H739" s="126"/>
      <c r="I739" s="683"/>
      <c r="J739" s="685"/>
      <c r="K739" s="685"/>
      <c r="L739" s="683"/>
      <c r="M739" s="683"/>
      <c r="N739" s="685"/>
      <c r="O739" s="685"/>
      <c r="P739" s="683"/>
      <c r="Q739" s="683"/>
      <c r="R739" s="126"/>
      <c r="S739" s="126"/>
      <c r="T739" s="126"/>
      <c r="U739" s="126"/>
      <c r="V739" s="126"/>
      <c r="W739" s="126"/>
      <c r="X739" s="126"/>
      <c r="Y739" s="126"/>
      <c r="Z739" s="126"/>
    </row>
    <row r="740" spans="1:26" ht="15.75" hidden="1" customHeight="1">
      <c r="A740" s="683"/>
      <c r="B740" s="126"/>
      <c r="C740" s="737"/>
      <c r="D740" s="126"/>
      <c r="E740" s="126"/>
      <c r="F740" s="126"/>
      <c r="G740" s="126"/>
      <c r="H740" s="126"/>
      <c r="I740" s="683"/>
      <c r="J740" s="685"/>
      <c r="K740" s="685"/>
      <c r="L740" s="683"/>
      <c r="M740" s="683"/>
      <c r="N740" s="685"/>
      <c r="O740" s="685"/>
      <c r="P740" s="683"/>
      <c r="Q740" s="683"/>
      <c r="R740" s="126"/>
      <c r="S740" s="126"/>
      <c r="T740" s="126"/>
      <c r="U740" s="126"/>
      <c r="V740" s="126"/>
      <c r="W740" s="126"/>
      <c r="X740" s="126"/>
      <c r="Y740" s="126"/>
      <c r="Z740" s="126"/>
    </row>
    <row r="741" spans="1:26" ht="15.75" hidden="1" customHeight="1">
      <c r="A741" s="683"/>
      <c r="B741" s="126"/>
      <c r="C741" s="737"/>
      <c r="D741" s="126"/>
      <c r="E741" s="126"/>
      <c r="F741" s="126"/>
      <c r="G741" s="126"/>
      <c r="H741" s="126"/>
      <c r="I741" s="683"/>
      <c r="J741" s="685"/>
      <c r="K741" s="685"/>
      <c r="L741" s="683"/>
      <c r="M741" s="683"/>
      <c r="N741" s="685"/>
      <c r="O741" s="685"/>
      <c r="P741" s="683"/>
      <c r="Q741" s="683"/>
      <c r="R741" s="126"/>
      <c r="S741" s="126"/>
      <c r="T741" s="126"/>
      <c r="U741" s="126"/>
      <c r="V741" s="126"/>
      <c r="W741" s="126"/>
      <c r="X741" s="126"/>
      <c r="Y741" s="126"/>
      <c r="Z741" s="126"/>
    </row>
    <row r="742" spans="1:26" ht="15.75" hidden="1" customHeight="1">
      <c r="A742" s="683"/>
      <c r="B742" s="126"/>
      <c r="C742" s="737"/>
      <c r="D742" s="126"/>
      <c r="E742" s="126"/>
      <c r="F742" s="126"/>
      <c r="G742" s="126"/>
      <c r="H742" s="126"/>
      <c r="I742" s="683"/>
      <c r="J742" s="685"/>
      <c r="K742" s="685"/>
      <c r="L742" s="683"/>
      <c r="M742" s="683"/>
      <c r="N742" s="685"/>
      <c r="O742" s="685"/>
      <c r="P742" s="683"/>
      <c r="Q742" s="683"/>
      <c r="R742" s="126"/>
      <c r="S742" s="126"/>
      <c r="T742" s="126"/>
      <c r="U742" s="126"/>
      <c r="V742" s="126"/>
      <c r="W742" s="126"/>
      <c r="X742" s="126"/>
      <c r="Y742" s="126"/>
      <c r="Z742" s="126"/>
    </row>
    <row r="743" spans="1:26" ht="15.75" hidden="1" customHeight="1">
      <c r="A743" s="683"/>
      <c r="B743" s="126"/>
      <c r="C743" s="737"/>
      <c r="D743" s="126"/>
      <c r="E743" s="126"/>
      <c r="F743" s="126"/>
      <c r="G743" s="126"/>
      <c r="H743" s="126"/>
      <c r="I743" s="683"/>
      <c r="J743" s="685"/>
      <c r="K743" s="685"/>
      <c r="L743" s="683"/>
      <c r="M743" s="683"/>
      <c r="N743" s="685"/>
      <c r="O743" s="685"/>
      <c r="P743" s="683"/>
      <c r="Q743" s="683"/>
      <c r="R743" s="126"/>
      <c r="S743" s="126"/>
      <c r="T743" s="126"/>
      <c r="U743" s="126"/>
      <c r="V743" s="126"/>
      <c r="W743" s="126"/>
      <c r="X743" s="126"/>
      <c r="Y743" s="126"/>
      <c r="Z743" s="126"/>
    </row>
    <row r="744" spans="1:26" ht="15.75" hidden="1" customHeight="1">
      <c r="A744" s="683"/>
      <c r="B744" s="126"/>
      <c r="C744" s="737"/>
      <c r="D744" s="126"/>
      <c r="E744" s="126"/>
      <c r="F744" s="126"/>
      <c r="G744" s="126"/>
      <c r="H744" s="126"/>
      <c r="I744" s="683"/>
      <c r="J744" s="685"/>
      <c r="K744" s="685"/>
      <c r="L744" s="683"/>
      <c r="M744" s="683"/>
      <c r="N744" s="685"/>
      <c r="O744" s="685"/>
      <c r="P744" s="683"/>
      <c r="Q744" s="683"/>
      <c r="R744" s="126"/>
      <c r="S744" s="126"/>
      <c r="T744" s="126"/>
      <c r="U744" s="126"/>
      <c r="V744" s="126"/>
      <c r="W744" s="126"/>
      <c r="X744" s="126"/>
      <c r="Y744" s="126"/>
      <c r="Z744" s="126"/>
    </row>
    <row r="745" spans="1:26" ht="15.75" hidden="1" customHeight="1">
      <c r="A745" s="683"/>
      <c r="B745" s="126"/>
      <c r="C745" s="737"/>
      <c r="D745" s="126"/>
      <c r="E745" s="126"/>
      <c r="F745" s="126"/>
      <c r="G745" s="126"/>
      <c r="H745" s="126"/>
      <c r="I745" s="683"/>
      <c r="J745" s="685"/>
      <c r="K745" s="685"/>
      <c r="L745" s="683"/>
      <c r="M745" s="683"/>
      <c r="N745" s="685"/>
      <c r="O745" s="685"/>
      <c r="P745" s="683"/>
      <c r="Q745" s="683"/>
      <c r="R745" s="126"/>
      <c r="S745" s="126"/>
      <c r="T745" s="126"/>
      <c r="U745" s="126"/>
      <c r="V745" s="126"/>
      <c r="W745" s="126"/>
      <c r="X745" s="126"/>
      <c r="Y745" s="126"/>
      <c r="Z745" s="126"/>
    </row>
    <row r="746" spans="1:26" ht="15.75" hidden="1" customHeight="1">
      <c r="A746" s="683"/>
      <c r="B746" s="126"/>
      <c r="C746" s="737"/>
      <c r="D746" s="126"/>
      <c r="E746" s="126"/>
      <c r="F746" s="126"/>
      <c r="G746" s="126"/>
      <c r="H746" s="126"/>
      <c r="I746" s="683"/>
      <c r="J746" s="685"/>
      <c r="K746" s="685"/>
      <c r="L746" s="683"/>
      <c r="M746" s="683"/>
      <c r="N746" s="685"/>
      <c r="O746" s="685"/>
      <c r="P746" s="683"/>
      <c r="Q746" s="683"/>
      <c r="R746" s="126"/>
      <c r="S746" s="126"/>
      <c r="T746" s="126"/>
      <c r="U746" s="126"/>
      <c r="V746" s="126"/>
      <c r="W746" s="126"/>
      <c r="X746" s="126"/>
      <c r="Y746" s="126"/>
      <c r="Z746" s="126"/>
    </row>
    <row r="747" spans="1:26" ht="15.75" hidden="1" customHeight="1">
      <c r="A747" s="683"/>
      <c r="B747" s="126"/>
      <c r="C747" s="737"/>
      <c r="D747" s="126"/>
      <c r="E747" s="126"/>
      <c r="F747" s="126"/>
      <c r="G747" s="126"/>
      <c r="H747" s="126"/>
      <c r="I747" s="683"/>
      <c r="J747" s="685"/>
      <c r="K747" s="685"/>
      <c r="L747" s="683"/>
      <c r="M747" s="683"/>
      <c r="N747" s="685"/>
      <c r="O747" s="685"/>
      <c r="P747" s="683"/>
      <c r="Q747" s="683"/>
      <c r="R747" s="126"/>
      <c r="S747" s="126"/>
      <c r="T747" s="126"/>
      <c r="U747" s="126"/>
      <c r="V747" s="126"/>
      <c r="W747" s="126"/>
      <c r="X747" s="126"/>
      <c r="Y747" s="126"/>
      <c r="Z747" s="126"/>
    </row>
    <row r="748" spans="1:26" ht="15.75" hidden="1" customHeight="1">
      <c r="A748" s="683"/>
      <c r="B748" s="126"/>
      <c r="C748" s="737"/>
      <c r="D748" s="126"/>
      <c r="E748" s="126"/>
      <c r="F748" s="126"/>
      <c r="G748" s="126"/>
      <c r="H748" s="126"/>
      <c r="I748" s="683"/>
      <c r="J748" s="685"/>
      <c r="K748" s="685"/>
      <c r="L748" s="683"/>
      <c r="M748" s="683"/>
      <c r="N748" s="685"/>
      <c r="O748" s="685"/>
      <c r="P748" s="683"/>
      <c r="Q748" s="683"/>
      <c r="R748" s="126"/>
      <c r="S748" s="126"/>
      <c r="T748" s="126"/>
      <c r="U748" s="126"/>
      <c r="V748" s="126"/>
      <c r="W748" s="126"/>
      <c r="X748" s="126"/>
      <c r="Y748" s="126"/>
      <c r="Z748" s="126"/>
    </row>
    <row r="749" spans="1:26" ht="15.75" hidden="1" customHeight="1">
      <c r="A749" s="683"/>
      <c r="B749" s="126"/>
      <c r="C749" s="737"/>
      <c r="D749" s="126"/>
      <c r="E749" s="126"/>
      <c r="F749" s="126"/>
      <c r="G749" s="126"/>
      <c r="H749" s="126"/>
      <c r="I749" s="683"/>
      <c r="J749" s="685"/>
      <c r="K749" s="685"/>
      <c r="L749" s="683"/>
      <c r="M749" s="683"/>
      <c r="N749" s="685"/>
      <c r="O749" s="685"/>
      <c r="P749" s="683"/>
      <c r="Q749" s="683"/>
      <c r="R749" s="126"/>
      <c r="S749" s="126"/>
      <c r="T749" s="126"/>
      <c r="U749" s="126"/>
      <c r="V749" s="126"/>
      <c r="W749" s="126"/>
      <c r="X749" s="126"/>
      <c r="Y749" s="126"/>
      <c r="Z749" s="126"/>
    </row>
    <row r="750" spans="1:26" ht="15.75" hidden="1" customHeight="1">
      <c r="A750" s="683"/>
      <c r="B750" s="126"/>
      <c r="C750" s="737"/>
      <c r="D750" s="126"/>
      <c r="E750" s="126"/>
      <c r="F750" s="126"/>
      <c r="G750" s="126"/>
      <c r="H750" s="126"/>
      <c r="I750" s="683"/>
      <c r="J750" s="685"/>
      <c r="K750" s="685"/>
      <c r="L750" s="683"/>
      <c r="M750" s="683"/>
      <c r="N750" s="685"/>
      <c r="O750" s="685"/>
      <c r="P750" s="683"/>
      <c r="Q750" s="683"/>
      <c r="R750" s="126"/>
      <c r="S750" s="126"/>
      <c r="T750" s="126"/>
      <c r="U750" s="126"/>
      <c r="V750" s="126"/>
      <c r="W750" s="126"/>
      <c r="X750" s="126"/>
      <c r="Y750" s="126"/>
      <c r="Z750" s="126"/>
    </row>
    <row r="751" spans="1:26" ht="15.75" hidden="1" customHeight="1">
      <c r="A751" s="683"/>
      <c r="B751" s="126"/>
      <c r="C751" s="737"/>
      <c r="D751" s="126"/>
      <c r="E751" s="126"/>
      <c r="F751" s="126"/>
      <c r="G751" s="126"/>
      <c r="H751" s="126"/>
      <c r="I751" s="683"/>
      <c r="J751" s="685"/>
      <c r="K751" s="685"/>
      <c r="L751" s="683"/>
      <c r="M751" s="683"/>
      <c r="N751" s="685"/>
      <c r="O751" s="685"/>
      <c r="P751" s="683"/>
      <c r="Q751" s="683"/>
      <c r="R751" s="126"/>
      <c r="S751" s="126"/>
      <c r="T751" s="126"/>
      <c r="U751" s="126"/>
      <c r="V751" s="126"/>
      <c r="W751" s="126"/>
      <c r="X751" s="126"/>
      <c r="Y751" s="126"/>
      <c r="Z751" s="126"/>
    </row>
    <row r="752" spans="1:26" ht="15.75" hidden="1" customHeight="1">
      <c r="A752" s="683"/>
      <c r="B752" s="126"/>
      <c r="C752" s="737"/>
      <c r="D752" s="126"/>
      <c r="E752" s="126"/>
      <c r="F752" s="126"/>
      <c r="G752" s="126"/>
      <c r="H752" s="126"/>
      <c r="I752" s="683"/>
      <c r="J752" s="685"/>
      <c r="K752" s="685"/>
      <c r="L752" s="683"/>
      <c r="M752" s="683"/>
      <c r="N752" s="685"/>
      <c r="O752" s="685"/>
      <c r="P752" s="683"/>
      <c r="Q752" s="683"/>
      <c r="R752" s="126"/>
      <c r="S752" s="126"/>
      <c r="T752" s="126"/>
      <c r="U752" s="126"/>
      <c r="V752" s="126"/>
      <c r="W752" s="126"/>
      <c r="X752" s="126"/>
      <c r="Y752" s="126"/>
      <c r="Z752" s="126"/>
    </row>
    <row r="753" spans="1:26" ht="15.75" hidden="1" customHeight="1">
      <c r="A753" s="683"/>
      <c r="B753" s="126"/>
      <c r="C753" s="737"/>
      <c r="D753" s="126"/>
      <c r="E753" s="126"/>
      <c r="F753" s="126"/>
      <c r="G753" s="126"/>
      <c r="H753" s="126"/>
      <c r="I753" s="683"/>
      <c r="J753" s="685"/>
      <c r="K753" s="685"/>
      <c r="L753" s="683"/>
      <c r="M753" s="683"/>
      <c r="N753" s="685"/>
      <c r="O753" s="685"/>
      <c r="P753" s="683"/>
      <c r="Q753" s="683"/>
      <c r="R753" s="126"/>
      <c r="S753" s="126"/>
      <c r="T753" s="126"/>
      <c r="U753" s="126"/>
      <c r="V753" s="126"/>
      <c r="W753" s="126"/>
      <c r="X753" s="126"/>
      <c r="Y753" s="126"/>
      <c r="Z753" s="126"/>
    </row>
    <row r="754" spans="1:26" ht="15.75" hidden="1" customHeight="1">
      <c r="A754" s="683"/>
      <c r="B754" s="126"/>
      <c r="C754" s="737"/>
      <c r="D754" s="126"/>
      <c r="E754" s="126"/>
      <c r="F754" s="126"/>
      <c r="G754" s="126"/>
      <c r="H754" s="126"/>
      <c r="I754" s="683"/>
      <c r="J754" s="685"/>
      <c r="K754" s="685"/>
      <c r="L754" s="683"/>
      <c r="M754" s="683"/>
      <c r="N754" s="685"/>
      <c r="O754" s="685"/>
      <c r="P754" s="683"/>
      <c r="Q754" s="683"/>
      <c r="R754" s="126"/>
      <c r="S754" s="126"/>
      <c r="T754" s="126"/>
      <c r="U754" s="126"/>
      <c r="V754" s="126"/>
      <c r="W754" s="126"/>
      <c r="X754" s="126"/>
      <c r="Y754" s="126"/>
      <c r="Z754" s="126"/>
    </row>
    <row r="755" spans="1:26" ht="15.75" hidden="1" customHeight="1">
      <c r="A755" s="683"/>
      <c r="B755" s="126"/>
      <c r="C755" s="737"/>
      <c r="D755" s="126"/>
      <c r="E755" s="126"/>
      <c r="F755" s="126"/>
      <c r="G755" s="126"/>
      <c r="H755" s="126"/>
      <c r="I755" s="683"/>
      <c r="J755" s="685"/>
      <c r="K755" s="685"/>
      <c r="L755" s="683"/>
      <c r="M755" s="683"/>
      <c r="N755" s="685"/>
      <c r="O755" s="685"/>
      <c r="P755" s="683"/>
      <c r="Q755" s="683"/>
      <c r="R755" s="126"/>
      <c r="S755" s="126"/>
      <c r="T755" s="126"/>
      <c r="U755" s="126"/>
      <c r="V755" s="126"/>
      <c r="W755" s="126"/>
      <c r="X755" s="126"/>
      <c r="Y755" s="126"/>
      <c r="Z755" s="126"/>
    </row>
    <row r="756" spans="1:26" ht="15.75" hidden="1" customHeight="1">
      <c r="A756" s="683"/>
      <c r="B756" s="126"/>
      <c r="C756" s="737"/>
      <c r="D756" s="126"/>
      <c r="E756" s="126"/>
      <c r="F756" s="126"/>
      <c r="G756" s="126"/>
      <c r="H756" s="126"/>
      <c r="I756" s="683"/>
      <c r="J756" s="685"/>
      <c r="K756" s="685"/>
      <c r="L756" s="683"/>
      <c r="M756" s="683"/>
      <c r="N756" s="685"/>
      <c r="O756" s="685"/>
      <c r="P756" s="683"/>
      <c r="Q756" s="683"/>
      <c r="R756" s="126"/>
      <c r="S756" s="126"/>
      <c r="T756" s="126"/>
      <c r="U756" s="126"/>
      <c r="V756" s="126"/>
      <c r="W756" s="126"/>
      <c r="X756" s="126"/>
      <c r="Y756" s="126"/>
      <c r="Z756" s="126"/>
    </row>
    <row r="757" spans="1:26" ht="15.75" hidden="1" customHeight="1">
      <c r="A757" s="683"/>
      <c r="B757" s="126"/>
      <c r="C757" s="737"/>
      <c r="D757" s="126"/>
      <c r="E757" s="126"/>
      <c r="F757" s="126"/>
      <c r="G757" s="126"/>
      <c r="H757" s="126"/>
      <c r="I757" s="683"/>
      <c r="J757" s="685"/>
      <c r="K757" s="685"/>
      <c r="L757" s="683"/>
      <c r="M757" s="683"/>
      <c r="N757" s="685"/>
      <c r="O757" s="685"/>
      <c r="P757" s="683"/>
      <c r="Q757" s="683"/>
      <c r="R757" s="126"/>
      <c r="S757" s="126"/>
      <c r="T757" s="126"/>
      <c r="U757" s="126"/>
      <c r="V757" s="126"/>
      <c r="W757" s="126"/>
      <c r="X757" s="126"/>
      <c r="Y757" s="126"/>
      <c r="Z757" s="126"/>
    </row>
    <row r="758" spans="1:26" ht="15.75" hidden="1" customHeight="1">
      <c r="A758" s="683"/>
      <c r="B758" s="126"/>
      <c r="C758" s="737"/>
      <c r="D758" s="126"/>
      <c r="E758" s="126"/>
      <c r="F758" s="126"/>
      <c r="G758" s="126"/>
      <c r="H758" s="126"/>
      <c r="I758" s="683"/>
      <c r="J758" s="685"/>
      <c r="K758" s="685"/>
      <c r="L758" s="683"/>
      <c r="M758" s="683"/>
      <c r="N758" s="685"/>
      <c r="O758" s="685"/>
      <c r="P758" s="683"/>
      <c r="Q758" s="683"/>
      <c r="R758" s="126"/>
      <c r="S758" s="126"/>
      <c r="T758" s="126"/>
      <c r="U758" s="126"/>
      <c r="V758" s="126"/>
      <c r="W758" s="126"/>
      <c r="X758" s="126"/>
      <c r="Y758" s="126"/>
      <c r="Z758" s="126"/>
    </row>
    <row r="759" spans="1:26" ht="15.75" hidden="1" customHeight="1">
      <c r="A759" s="683"/>
      <c r="B759" s="126"/>
      <c r="C759" s="737"/>
      <c r="D759" s="126"/>
      <c r="E759" s="126"/>
      <c r="F759" s="126"/>
      <c r="G759" s="126"/>
      <c r="H759" s="126"/>
      <c r="I759" s="683"/>
      <c r="J759" s="685"/>
      <c r="K759" s="685"/>
      <c r="L759" s="683"/>
      <c r="M759" s="683"/>
      <c r="N759" s="685"/>
      <c r="O759" s="685"/>
      <c r="P759" s="683"/>
      <c r="Q759" s="683"/>
      <c r="R759" s="126"/>
      <c r="S759" s="126"/>
      <c r="T759" s="126"/>
      <c r="U759" s="126"/>
      <c r="V759" s="126"/>
      <c r="W759" s="126"/>
      <c r="X759" s="126"/>
      <c r="Y759" s="126"/>
      <c r="Z759" s="126"/>
    </row>
    <row r="760" spans="1:26" ht="15.75" hidden="1" customHeight="1">
      <c r="A760" s="683"/>
      <c r="B760" s="126"/>
      <c r="C760" s="737"/>
      <c r="D760" s="126"/>
      <c r="E760" s="126"/>
      <c r="F760" s="126"/>
      <c r="G760" s="126"/>
      <c r="H760" s="126"/>
      <c r="I760" s="683"/>
      <c r="J760" s="685"/>
      <c r="K760" s="685"/>
      <c r="L760" s="683"/>
      <c r="M760" s="683"/>
      <c r="N760" s="685"/>
      <c r="O760" s="685"/>
      <c r="P760" s="683"/>
      <c r="Q760" s="683"/>
      <c r="R760" s="126"/>
      <c r="S760" s="126"/>
      <c r="T760" s="126"/>
      <c r="U760" s="126"/>
      <c r="V760" s="126"/>
      <c r="W760" s="126"/>
      <c r="X760" s="126"/>
      <c r="Y760" s="126"/>
      <c r="Z760" s="126"/>
    </row>
    <row r="761" spans="1:26" ht="15.75" hidden="1" customHeight="1">
      <c r="A761" s="683"/>
      <c r="B761" s="126"/>
      <c r="C761" s="737"/>
      <c r="D761" s="126"/>
      <c r="E761" s="126"/>
      <c r="F761" s="126"/>
      <c r="G761" s="126"/>
      <c r="H761" s="126"/>
      <c r="I761" s="683"/>
      <c r="J761" s="685"/>
      <c r="K761" s="685"/>
      <c r="L761" s="683"/>
      <c r="M761" s="683"/>
      <c r="N761" s="685"/>
      <c r="O761" s="685"/>
      <c r="P761" s="683"/>
      <c r="Q761" s="683"/>
      <c r="R761" s="126"/>
      <c r="S761" s="126"/>
      <c r="T761" s="126"/>
      <c r="U761" s="126"/>
      <c r="V761" s="126"/>
      <c r="W761" s="126"/>
      <c r="X761" s="126"/>
      <c r="Y761" s="126"/>
      <c r="Z761" s="126"/>
    </row>
    <row r="762" spans="1:26" ht="15.75" hidden="1" customHeight="1">
      <c r="A762" s="683"/>
      <c r="B762" s="126"/>
      <c r="C762" s="737"/>
      <c r="D762" s="126"/>
      <c r="E762" s="126"/>
      <c r="F762" s="126"/>
      <c r="G762" s="126"/>
      <c r="H762" s="126"/>
      <c r="I762" s="683"/>
      <c r="J762" s="685"/>
      <c r="K762" s="685"/>
      <c r="L762" s="683"/>
      <c r="M762" s="683"/>
      <c r="N762" s="685"/>
      <c r="O762" s="685"/>
      <c r="P762" s="683"/>
      <c r="Q762" s="683"/>
      <c r="R762" s="126"/>
      <c r="S762" s="126"/>
      <c r="T762" s="126"/>
      <c r="U762" s="126"/>
      <c r="V762" s="126"/>
      <c r="W762" s="126"/>
      <c r="X762" s="126"/>
      <c r="Y762" s="126"/>
      <c r="Z762" s="126"/>
    </row>
    <row r="763" spans="1:26" ht="15.75" hidden="1" customHeight="1">
      <c r="A763" s="683"/>
      <c r="B763" s="126"/>
      <c r="C763" s="737"/>
      <c r="D763" s="126"/>
      <c r="E763" s="126"/>
      <c r="F763" s="126"/>
      <c r="G763" s="126"/>
      <c r="H763" s="126"/>
      <c r="I763" s="683"/>
      <c r="J763" s="685"/>
      <c r="K763" s="685"/>
      <c r="L763" s="683"/>
      <c r="M763" s="683"/>
      <c r="N763" s="685"/>
      <c r="O763" s="685"/>
      <c r="P763" s="683"/>
      <c r="Q763" s="683"/>
      <c r="R763" s="126"/>
      <c r="S763" s="126"/>
      <c r="T763" s="126"/>
      <c r="U763" s="126"/>
      <c r="V763" s="126"/>
      <c r="W763" s="126"/>
      <c r="X763" s="126"/>
      <c r="Y763" s="126"/>
      <c r="Z763" s="126"/>
    </row>
    <row r="764" spans="1:26" ht="15.75" hidden="1" customHeight="1">
      <c r="A764" s="683"/>
      <c r="B764" s="126"/>
      <c r="C764" s="737"/>
      <c r="D764" s="126"/>
      <c r="E764" s="126"/>
      <c r="F764" s="126"/>
      <c r="G764" s="126"/>
      <c r="H764" s="126"/>
      <c r="I764" s="683"/>
      <c r="J764" s="685"/>
      <c r="K764" s="685"/>
      <c r="L764" s="683"/>
      <c r="M764" s="683"/>
      <c r="N764" s="685"/>
      <c r="O764" s="685"/>
      <c r="P764" s="683"/>
      <c r="Q764" s="683"/>
      <c r="R764" s="126"/>
      <c r="S764" s="126"/>
      <c r="T764" s="126"/>
      <c r="U764" s="126"/>
      <c r="V764" s="126"/>
      <c r="W764" s="126"/>
      <c r="X764" s="126"/>
      <c r="Y764" s="126"/>
      <c r="Z764" s="126"/>
    </row>
    <row r="765" spans="1:26" ht="15.75" hidden="1" customHeight="1">
      <c r="A765" s="683"/>
      <c r="B765" s="126"/>
      <c r="C765" s="737"/>
      <c r="D765" s="126"/>
      <c r="E765" s="126"/>
      <c r="F765" s="126"/>
      <c r="G765" s="126"/>
      <c r="H765" s="126"/>
      <c r="I765" s="683"/>
      <c r="J765" s="685"/>
      <c r="K765" s="685"/>
      <c r="L765" s="683"/>
      <c r="M765" s="683"/>
      <c r="N765" s="685"/>
      <c r="O765" s="685"/>
      <c r="P765" s="683"/>
      <c r="Q765" s="683"/>
      <c r="R765" s="126"/>
      <c r="S765" s="126"/>
      <c r="T765" s="126"/>
      <c r="U765" s="126"/>
      <c r="V765" s="126"/>
      <c r="W765" s="126"/>
      <c r="X765" s="126"/>
      <c r="Y765" s="126"/>
      <c r="Z765" s="126"/>
    </row>
    <row r="766" spans="1:26" ht="15.75" hidden="1" customHeight="1">
      <c r="A766" s="683"/>
      <c r="B766" s="126"/>
      <c r="C766" s="737"/>
      <c r="D766" s="126"/>
      <c r="E766" s="126"/>
      <c r="F766" s="126"/>
      <c r="G766" s="126"/>
      <c r="H766" s="126"/>
      <c r="I766" s="683"/>
      <c r="J766" s="685"/>
      <c r="K766" s="685"/>
      <c r="L766" s="683"/>
      <c r="M766" s="683"/>
      <c r="N766" s="685"/>
      <c r="O766" s="685"/>
      <c r="P766" s="683"/>
      <c r="Q766" s="683"/>
      <c r="R766" s="126"/>
      <c r="S766" s="126"/>
      <c r="T766" s="126"/>
      <c r="U766" s="126"/>
      <c r="V766" s="126"/>
      <c r="W766" s="126"/>
      <c r="X766" s="126"/>
      <c r="Y766" s="126"/>
      <c r="Z766" s="126"/>
    </row>
    <row r="767" spans="1:26" ht="15.75" hidden="1" customHeight="1">
      <c r="A767" s="683"/>
      <c r="B767" s="126"/>
      <c r="C767" s="737"/>
      <c r="D767" s="126"/>
      <c r="E767" s="126"/>
      <c r="F767" s="126"/>
      <c r="G767" s="126"/>
      <c r="H767" s="126"/>
      <c r="I767" s="683"/>
      <c r="J767" s="685"/>
      <c r="K767" s="685"/>
      <c r="L767" s="683"/>
      <c r="M767" s="683"/>
      <c r="N767" s="685"/>
      <c r="O767" s="685"/>
      <c r="P767" s="683"/>
      <c r="Q767" s="683"/>
      <c r="R767" s="126"/>
      <c r="S767" s="126"/>
      <c r="T767" s="126"/>
      <c r="U767" s="126"/>
      <c r="V767" s="126"/>
      <c r="W767" s="126"/>
      <c r="X767" s="126"/>
      <c r="Y767" s="126"/>
      <c r="Z767" s="126"/>
    </row>
    <row r="768" spans="1:26" ht="15.75" hidden="1" customHeight="1">
      <c r="A768" s="683"/>
      <c r="B768" s="126"/>
      <c r="C768" s="737"/>
      <c r="D768" s="126"/>
      <c r="E768" s="126"/>
      <c r="F768" s="126"/>
      <c r="G768" s="126"/>
      <c r="H768" s="126"/>
      <c r="I768" s="683"/>
      <c r="J768" s="685"/>
      <c r="K768" s="685"/>
      <c r="L768" s="683"/>
      <c r="M768" s="683"/>
      <c r="N768" s="685"/>
      <c r="O768" s="685"/>
      <c r="P768" s="683"/>
      <c r="Q768" s="683"/>
      <c r="R768" s="126"/>
      <c r="S768" s="126"/>
      <c r="T768" s="126"/>
      <c r="U768" s="126"/>
      <c r="V768" s="126"/>
      <c r="W768" s="126"/>
      <c r="X768" s="126"/>
      <c r="Y768" s="126"/>
      <c r="Z768" s="126"/>
    </row>
    <row r="769" spans="1:26" ht="15.75" hidden="1" customHeight="1">
      <c r="A769" s="683"/>
      <c r="B769" s="126"/>
      <c r="C769" s="737"/>
      <c r="D769" s="126"/>
      <c r="E769" s="126"/>
      <c r="F769" s="126"/>
      <c r="G769" s="126"/>
      <c r="H769" s="126"/>
      <c r="I769" s="683"/>
      <c r="J769" s="685"/>
      <c r="K769" s="685"/>
      <c r="L769" s="683"/>
      <c r="M769" s="683"/>
      <c r="N769" s="685"/>
      <c r="O769" s="685"/>
      <c r="P769" s="683"/>
      <c r="Q769" s="683"/>
      <c r="R769" s="126"/>
      <c r="S769" s="126"/>
      <c r="T769" s="126"/>
      <c r="U769" s="126"/>
      <c r="V769" s="126"/>
      <c r="W769" s="126"/>
      <c r="X769" s="126"/>
      <c r="Y769" s="126"/>
      <c r="Z769" s="126"/>
    </row>
    <row r="770" spans="1:26" ht="15.75" hidden="1" customHeight="1">
      <c r="A770" s="683"/>
      <c r="B770" s="126"/>
      <c r="C770" s="737"/>
      <c r="D770" s="126"/>
      <c r="E770" s="126"/>
      <c r="F770" s="126"/>
      <c r="G770" s="126"/>
      <c r="H770" s="126"/>
      <c r="I770" s="683"/>
      <c r="J770" s="685"/>
      <c r="K770" s="685"/>
      <c r="L770" s="683"/>
      <c r="M770" s="683"/>
      <c r="N770" s="685"/>
      <c r="O770" s="685"/>
      <c r="P770" s="683"/>
      <c r="Q770" s="683"/>
      <c r="R770" s="126"/>
      <c r="S770" s="126"/>
      <c r="T770" s="126"/>
      <c r="U770" s="126"/>
      <c r="V770" s="126"/>
      <c r="W770" s="126"/>
      <c r="X770" s="126"/>
      <c r="Y770" s="126"/>
      <c r="Z770" s="126"/>
    </row>
    <row r="771" spans="1:26" ht="15.75" hidden="1" customHeight="1">
      <c r="A771" s="683"/>
      <c r="B771" s="126"/>
      <c r="C771" s="737"/>
      <c r="D771" s="126"/>
      <c r="E771" s="126"/>
      <c r="F771" s="126"/>
      <c r="G771" s="126"/>
      <c r="H771" s="126"/>
      <c r="I771" s="683"/>
      <c r="J771" s="685"/>
      <c r="K771" s="685"/>
      <c r="L771" s="683"/>
      <c r="M771" s="683"/>
      <c r="N771" s="685"/>
      <c r="O771" s="685"/>
      <c r="P771" s="683"/>
      <c r="Q771" s="683"/>
      <c r="R771" s="126"/>
      <c r="S771" s="126"/>
      <c r="T771" s="126"/>
      <c r="U771" s="126"/>
      <c r="V771" s="126"/>
      <c r="W771" s="126"/>
      <c r="X771" s="126"/>
      <c r="Y771" s="126"/>
      <c r="Z771" s="126"/>
    </row>
    <row r="772" spans="1:26" ht="15.75" hidden="1" customHeight="1">
      <c r="A772" s="683"/>
      <c r="B772" s="126"/>
      <c r="C772" s="737"/>
      <c r="D772" s="126"/>
      <c r="E772" s="126"/>
      <c r="F772" s="126"/>
      <c r="G772" s="126"/>
      <c r="H772" s="126"/>
      <c r="I772" s="683"/>
      <c r="J772" s="685"/>
      <c r="K772" s="685"/>
      <c r="L772" s="683"/>
      <c r="M772" s="683"/>
      <c r="N772" s="685"/>
      <c r="O772" s="685"/>
      <c r="P772" s="683"/>
      <c r="Q772" s="683"/>
      <c r="R772" s="126"/>
      <c r="S772" s="126"/>
      <c r="T772" s="126"/>
      <c r="U772" s="126"/>
      <c r="V772" s="126"/>
      <c r="W772" s="126"/>
      <c r="X772" s="126"/>
      <c r="Y772" s="126"/>
      <c r="Z772" s="126"/>
    </row>
    <row r="773" spans="1:26" ht="15.75" hidden="1" customHeight="1">
      <c r="A773" s="683"/>
      <c r="B773" s="126"/>
      <c r="C773" s="737"/>
      <c r="D773" s="126"/>
      <c r="E773" s="126"/>
      <c r="F773" s="126"/>
      <c r="G773" s="126"/>
      <c r="H773" s="126"/>
      <c r="I773" s="683"/>
      <c r="J773" s="685"/>
      <c r="K773" s="685"/>
      <c r="L773" s="683"/>
      <c r="M773" s="683"/>
      <c r="N773" s="685"/>
      <c r="O773" s="685"/>
      <c r="P773" s="683"/>
      <c r="Q773" s="683"/>
      <c r="R773" s="126"/>
      <c r="S773" s="126"/>
      <c r="T773" s="126"/>
      <c r="U773" s="126"/>
      <c r="V773" s="126"/>
      <c r="W773" s="126"/>
      <c r="X773" s="126"/>
      <c r="Y773" s="126"/>
      <c r="Z773" s="126"/>
    </row>
    <row r="774" spans="1:26" ht="15.75" hidden="1" customHeight="1">
      <c r="A774" s="683"/>
      <c r="B774" s="126"/>
      <c r="C774" s="737"/>
      <c r="D774" s="126"/>
      <c r="E774" s="126"/>
      <c r="F774" s="126"/>
      <c r="G774" s="126"/>
      <c r="H774" s="126"/>
      <c r="I774" s="683"/>
      <c r="J774" s="685"/>
      <c r="K774" s="685"/>
      <c r="L774" s="683"/>
      <c r="M774" s="683"/>
      <c r="N774" s="685"/>
      <c r="O774" s="685"/>
      <c r="P774" s="683"/>
      <c r="Q774" s="683"/>
      <c r="R774" s="126"/>
      <c r="S774" s="126"/>
      <c r="T774" s="126"/>
      <c r="U774" s="126"/>
      <c r="V774" s="126"/>
      <c r="W774" s="126"/>
      <c r="X774" s="126"/>
      <c r="Y774" s="126"/>
      <c r="Z774" s="126"/>
    </row>
    <row r="775" spans="1:26" ht="15.75" hidden="1" customHeight="1">
      <c r="A775" s="683"/>
      <c r="B775" s="126"/>
      <c r="C775" s="737"/>
      <c r="D775" s="126"/>
      <c r="E775" s="126"/>
      <c r="F775" s="126"/>
      <c r="G775" s="126"/>
      <c r="H775" s="126"/>
      <c r="I775" s="683"/>
      <c r="J775" s="685"/>
      <c r="K775" s="685"/>
      <c r="L775" s="683"/>
      <c r="M775" s="683"/>
      <c r="N775" s="685"/>
      <c r="O775" s="685"/>
      <c r="P775" s="683"/>
      <c r="Q775" s="683"/>
      <c r="R775" s="126"/>
      <c r="S775" s="126"/>
      <c r="T775" s="126"/>
      <c r="U775" s="126"/>
      <c r="V775" s="126"/>
      <c r="W775" s="126"/>
      <c r="X775" s="126"/>
      <c r="Y775" s="126"/>
      <c r="Z775" s="126"/>
    </row>
    <row r="776" spans="1:26" ht="15.75" hidden="1" customHeight="1">
      <c r="A776" s="683"/>
      <c r="B776" s="126"/>
      <c r="C776" s="737"/>
      <c r="D776" s="126"/>
      <c r="E776" s="126"/>
      <c r="F776" s="126"/>
      <c r="G776" s="126"/>
      <c r="H776" s="126"/>
      <c r="I776" s="683"/>
      <c r="J776" s="685"/>
      <c r="K776" s="685"/>
      <c r="L776" s="683"/>
      <c r="M776" s="683"/>
      <c r="N776" s="685"/>
      <c r="O776" s="685"/>
      <c r="P776" s="683"/>
      <c r="Q776" s="683"/>
      <c r="R776" s="126"/>
      <c r="S776" s="126"/>
      <c r="T776" s="126"/>
      <c r="U776" s="126"/>
      <c r="V776" s="126"/>
      <c r="W776" s="126"/>
      <c r="X776" s="126"/>
      <c r="Y776" s="126"/>
      <c r="Z776" s="126"/>
    </row>
    <row r="777" spans="1:26" ht="15.75" hidden="1" customHeight="1">
      <c r="A777" s="683"/>
      <c r="B777" s="126"/>
      <c r="C777" s="737"/>
      <c r="D777" s="126"/>
      <c r="E777" s="126"/>
      <c r="F777" s="126"/>
      <c r="G777" s="126"/>
      <c r="H777" s="126"/>
      <c r="I777" s="683"/>
      <c r="J777" s="685"/>
      <c r="K777" s="685"/>
      <c r="L777" s="683"/>
      <c r="M777" s="683"/>
      <c r="N777" s="685"/>
      <c r="O777" s="685"/>
      <c r="P777" s="683"/>
      <c r="Q777" s="683"/>
      <c r="R777" s="126"/>
      <c r="S777" s="126"/>
      <c r="T777" s="126"/>
      <c r="U777" s="126"/>
      <c r="V777" s="126"/>
      <c r="W777" s="126"/>
      <c r="X777" s="126"/>
      <c r="Y777" s="126"/>
      <c r="Z777" s="126"/>
    </row>
    <row r="778" spans="1:26" ht="15.75" hidden="1" customHeight="1">
      <c r="A778" s="683"/>
      <c r="B778" s="126"/>
      <c r="C778" s="737"/>
      <c r="D778" s="126"/>
      <c r="E778" s="126"/>
      <c r="F778" s="126"/>
      <c r="G778" s="126"/>
      <c r="H778" s="126"/>
      <c r="I778" s="683"/>
      <c r="J778" s="685"/>
      <c r="K778" s="685"/>
      <c r="L778" s="683"/>
      <c r="M778" s="683"/>
      <c r="N778" s="685"/>
      <c r="O778" s="685"/>
      <c r="P778" s="683"/>
      <c r="Q778" s="683"/>
      <c r="R778" s="126"/>
      <c r="S778" s="126"/>
      <c r="T778" s="126"/>
      <c r="U778" s="126"/>
      <c r="V778" s="126"/>
      <c r="W778" s="126"/>
      <c r="X778" s="126"/>
      <c r="Y778" s="126"/>
      <c r="Z778" s="126"/>
    </row>
    <row r="779" spans="1:26" ht="15.75" hidden="1" customHeight="1">
      <c r="A779" s="683"/>
      <c r="B779" s="126"/>
      <c r="C779" s="737"/>
      <c r="D779" s="126"/>
      <c r="E779" s="126"/>
      <c r="F779" s="126"/>
      <c r="G779" s="126"/>
      <c r="H779" s="126"/>
      <c r="I779" s="683"/>
      <c r="J779" s="685"/>
      <c r="K779" s="685"/>
      <c r="L779" s="683"/>
      <c r="M779" s="683"/>
      <c r="N779" s="685"/>
      <c r="O779" s="685"/>
      <c r="P779" s="683"/>
      <c r="Q779" s="683"/>
      <c r="R779" s="126"/>
      <c r="S779" s="126"/>
      <c r="T779" s="126"/>
      <c r="U779" s="126"/>
      <c r="V779" s="126"/>
      <c r="W779" s="126"/>
      <c r="X779" s="126"/>
      <c r="Y779" s="126"/>
      <c r="Z779" s="126"/>
    </row>
    <row r="780" spans="1:26" ht="15.75" hidden="1" customHeight="1">
      <c r="A780" s="683"/>
      <c r="B780" s="126"/>
      <c r="C780" s="737"/>
      <c r="D780" s="126"/>
      <c r="E780" s="126"/>
      <c r="F780" s="126"/>
      <c r="G780" s="126"/>
      <c r="H780" s="126"/>
      <c r="I780" s="683"/>
      <c r="J780" s="685"/>
      <c r="K780" s="685"/>
      <c r="L780" s="683"/>
      <c r="M780" s="683"/>
      <c r="N780" s="685"/>
      <c r="O780" s="685"/>
      <c r="P780" s="683"/>
      <c r="Q780" s="683"/>
      <c r="R780" s="126"/>
      <c r="S780" s="126"/>
      <c r="T780" s="126"/>
      <c r="U780" s="126"/>
      <c r="V780" s="126"/>
      <c r="W780" s="126"/>
      <c r="X780" s="126"/>
      <c r="Y780" s="126"/>
      <c r="Z780" s="126"/>
    </row>
    <row r="781" spans="1:26" ht="15.75" hidden="1" customHeight="1">
      <c r="A781" s="683"/>
      <c r="B781" s="126"/>
      <c r="C781" s="737"/>
      <c r="D781" s="126"/>
      <c r="E781" s="126"/>
      <c r="F781" s="126"/>
      <c r="G781" s="126"/>
      <c r="H781" s="126"/>
      <c r="I781" s="683"/>
      <c r="J781" s="685"/>
      <c r="K781" s="685"/>
      <c r="L781" s="683"/>
      <c r="M781" s="683"/>
      <c r="N781" s="685"/>
      <c r="O781" s="685"/>
      <c r="P781" s="683"/>
      <c r="Q781" s="683"/>
      <c r="R781" s="126"/>
      <c r="S781" s="126"/>
      <c r="T781" s="126"/>
      <c r="U781" s="126"/>
      <c r="V781" s="126"/>
      <c r="W781" s="126"/>
      <c r="X781" s="126"/>
      <c r="Y781" s="126"/>
      <c r="Z781" s="126"/>
    </row>
    <row r="782" spans="1:26" ht="15.75" hidden="1" customHeight="1">
      <c r="A782" s="683"/>
      <c r="B782" s="126"/>
      <c r="C782" s="737"/>
      <c r="D782" s="126"/>
      <c r="E782" s="126"/>
      <c r="F782" s="126"/>
      <c r="G782" s="126"/>
      <c r="H782" s="126"/>
      <c r="I782" s="683"/>
      <c r="J782" s="685"/>
      <c r="K782" s="685"/>
      <c r="L782" s="683"/>
      <c r="M782" s="683"/>
      <c r="N782" s="685"/>
      <c r="O782" s="685"/>
      <c r="P782" s="683"/>
      <c r="Q782" s="683"/>
      <c r="R782" s="126"/>
      <c r="S782" s="126"/>
      <c r="T782" s="126"/>
      <c r="U782" s="126"/>
      <c r="V782" s="126"/>
      <c r="W782" s="126"/>
      <c r="X782" s="126"/>
      <c r="Y782" s="126"/>
      <c r="Z782" s="126"/>
    </row>
    <row r="783" spans="1:26" ht="15.75" hidden="1" customHeight="1">
      <c r="A783" s="683"/>
      <c r="B783" s="126"/>
      <c r="C783" s="737"/>
      <c r="D783" s="126"/>
      <c r="E783" s="126"/>
      <c r="F783" s="126"/>
      <c r="G783" s="126"/>
      <c r="H783" s="126"/>
      <c r="I783" s="683"/>
      <c r="J783" s="685"/>
      <c r="K783" s="685"/>
      <c r="L783" s="683"/>
      <c r="M783" s="683"/>
      <c r="N783" s="685"/>
      <c r="O783" s="685"/>
      <c r="P783" s="683"/>
      <c r="Q783" s="683"/>
      <c r="R783" s="126"/>
      <c r="S783" s="126"/>
      <c r="T783" s="126"/>
      <c r="U783" s="126"/>
      <c r="V783" s="126"/>
      <c r="W783" s="126"/>
      <c r="X783" s="126"/>
      <c r="Y783" s="126"/>
      <c r="Z783" s="126"/>
    </row>
    <row r="784" spans="1:26" ht="15.75" hidden="1" customHeight="1">
      <c r="A784" s="683"/>
      <c r="B784" s="126"/>
      <c r="C784" s="737"/>
      <c r="D784" s="126"/>
      <c r="E784" s="126"/>
      <c r="F784" s="126"/>
      <c r="G784" s="126"/>
      <c r="H784" s="126"/>
      <c r="I784" s="683"/>
      <c r="J784" s="685"/>
      <c r="K784" s="685"/>
      <c r="L784" s="683"/>
      <c r="M784" s="683"/>
      <c r="N784" s="685"/>
      <c r="O784" s="685"/>
      <c r="P784" s="683"/>
      <c r="Q784" s="683"/>
      <c r="R784" s="126"/>
      <c r="S784" s="126"/>
      <c r="T784" s="126"/>
      <c r="U784" s="126"/>
      <c r="V784" s="126"/>
      <c r="W784" s="126"/>
      <c r="X784" s="126"/>
      <c r="Y784" s="126"/>
      <c r="Z784" s="126"/>
    </row>
    <row r="785" spans="1:26" ht="15.75" hidden="1" customHeight="1">
      <c r="A785" s="683"/>
      <c r="B785" s="126"/>
      <c r="C785" s="737"/>
      <c r="D785" s="126"/>
      <c r="E785" s="126"/>
      <c r="F785" s="126"/>
      <c r="G785" s="126"/>
      <c r="H785" s="126"/>
      <c r="I785" s="683"/>
      <c r="J785" s="685"/>
      <c r="K785" s="685"/>
      <c r="L785" s="683"/>
      <c r="M785" s="683"/>
      <c r="N785" s="685"/>
      <c r="O785" s="685"/>
      <c r="P785" s="683"/>
      <c r="Q785" s="683"/>
      <c r="R785" s="126"/>
      <c r="S785" s="126"/>
      <c r="T785" s="126"/>
      <c r="U785" s="126"/>
      <c r="V785" s="126"/>
      <c r="W785" s="126"/>
      <c r="X785" s="126"/>
      <c r="Y785" s="126"/>
      <c r="Z785" s="126"/>
    </row>
    <row r="786" spans="1:26" ht="15.75" hidden="1" customHeight="1">
      <c r="A786" s="683"/>
      <c r="B786" s="126"/>
      <c r="C786" s="737"/>
      <c r="D786" s="126"/>
      <c r="E786" s="126"/>
      <c r="F786" s="126"/>
      <c r="G786" s="126"/>
      <c r="H786" s="126"/>
      <c r="I786" s="683"/>
      <c r="J786" s="685"/>
      <c r="K786" s="685"/>
      <c r="L786" s="683"/>
      <c r="M786" s="683"/>
      <c r="N786" s="685"/>
      <c r="O786" s="685"/>
      <c r="P786" s="683"/>
      <c r="Q786" s="683"/>
      <c r="R786" s="126"/>
      <c r="S786" s="126"/>
      <c r="T786" s="126"/>
      <c r="U786" s="126"/>
      <c r="V786" s="126"/>
      <c r="W786" s="126"/>
      <c r="X786" s="126"/>
      <c r="Y786" s="126"/>
      <c r="Z786" s="126"/>
    </row>
    <row r="787" spans="1:26" ht="15.75" hidden="1" customHeight="1">
      <c r="A787" s="683"/>
      <c r="B787" s="126"/>
      <c r="C787" s="737"/>
      <c r="D787" s="126"/>
      <c r="E787" s="126"/>
      <c r="F787" s="126"/>
      <c r="G787" s="126"/>
      <c r="H787" s="126"/>
      <c r="I787" s="683"/>
      <c r="J787" s="685"/>
      <c r="K787" s="685"/>
      <c r="L787" s="683"/>
      <c r="M787" s="683"/>
      <c r="N787" s="685"/>
      <c r="O787" s="685"/>
      <c r="P787" s="683"/>
      <c r="Q787" s="683"/>
      <c r="R787" s="126"/>
      <c r="S787" s="126"/>
      <c r="T787" s="126"/>
      <c r="U787" s="126"/>
      <c r="V787" s="126"/>
      <c r="W787" s="126"/>
      <c r="X787" s="126"/>
      <c r="Y787" s="126"/>
      <c r="Z787" s="126"/>
    </row>
    <row r="788" spans="1:26" ht="15.75" hidden="1" customHeight="1">
      <c r="A788" s="683"/>
      <c r="B788" s="126"/>
      <c r="C788" s="737"/>
      <c r="D788" s="126"/>
      <c r="E788" s="126"/>
      <c r="F788" s="126"/>
      <c r="G788" s="126"/>
      <c r="H788" s="126"/>
      <c r="I788" s="683"/>
      <c r="J788" s="685"/>
      <c r="K788" s="685"/>
      <c r="L788" s="683"/>
      <c r="M788" s="683"/>
      <c r="N788" s="685"/>
      <c r="O788" s="685"/>
      <c r="P788" s="683"/>
      <c r="Q788" s="683"/>
      <c r="R788" s="126"/>
      <c r="S788" s="126"/>
      <c r="T788" s="126"/>
      <c r="U788" s="126"/>
      <c r="V788" s="126"/>
      <c r="W788" s="126"/>
      <c r="X788" s="126"/>
      <c r="Y788" s="126"/>
      <c r="Z788" s="126"/>
    </row>
    <row r="789" spans="1:26" ht="15.75" hidden="1" customHeight="1">
      <c r="A789" s="683"/>
      <c r="B789" s="126"/>
      <c r="C789" s="737"/>
      <c r="D789" s="126"/>
      <c r="E789" s="126"/>
      <c r="F789" s="126"/>
      <c r="G789" s="126"/>
      <c r="H789" s="126"/>
      <c r="I789" s="683"/>
      <c r="J789" s="685"/>
      <c r="K789" s="685"/>
      <c r="L789" s="683"/>
      <c r="M789" s="683"/>
      <c r="N789" s="685"/>
      <c r="O789" s="685"/>
      <c r="P789" s="683"/>
      <c r="Q789" s="683"/>
      <c r="R789" s="126"/>
      <c r="S789" s="126"/>
      <c r="T789" s="126"/>
      <c r="U789" s="126"/>
      <c r="V789" s="126"/>
      <c r="W789" s="126"/>
      <c r="X789" s="126"/>
      <c r="Y789" s="126"/>
      <c r="Z789" s="126"/>
    </row>
    <row r="790" spans="1:26" ht="15.75" hidden="1" customHeight="1">
      <c r="A790" s="683"/>
      <c r="B790" s="126"/>
      <c r="C790" s="737"/>
      <c r="D790" s="126"/>
      <c r="E790" s="126"/>
      <c r="F790" s="126"/>
      <c r="G790" s="126"/>
      <c r="H790" s="126"/>
      <c r="I790" s="683"/>
      <c r="J790" s="685"/>
      <c r="K790" s="685"/>
      <c r="L790" s="683"/>
      <c r="M790" s="683"/>
      <c r="N790" s="685"/>
      <c r="O790" s="685"/>
      <c r="P790" s="683"/>
      <c r="Q790" s="683"/>
      <c r="R790" s="126"/>
      <c r="S790" s="126"/>
      <c r="T790" s="126"/>
      <c r="U790" s="126"/>
      <c r="V790" s="126"/>
      <c r="W790" s="126"/>
      <c r="X790" s="126"/>
      <c r="Y790" s="126"/>
      <c r="Z790" s="126"/>
    </row>
    <row r="791" spans="1:26" ht="15.75" hidden="1" customHeight="1">
      <c r="A791" s="683"/>
      <c r="B791" s="126"/>
      <c r="C791" s="737"/>
      <c r="D791" s="126"/>
      <c r="E791" s="126"/>
      <c r="F791" s="126"/>
      <c r="G791" s="126"/>
      <c r="H791" s="126"/>
      <c r="I791" s="683"/>
      <c r="J791" s="685"/>
      <c r="K791" s="685"/>
      <c r="L791" s="683"/>
      <c r="M791" s="683"/>
      <c r="N791" s="685"/>
      <c r="O791" s="685"/>
      <c r="P791" s="683"/>
      <c r="Q791" s="683"/>
      <c r="R791" s="126"/>
      <c r="S791" s="126"/>
      <c r="T791" s="126"/>
      <c r="U791" s="126"/>
      <c r="V791" s="126"/>
      <c r="W791" s="126"/>
      <c r="X791" s="126"/>
      <c r="Y791" s="126"/>
      <c r="Z791" s="126"/>
    </row>
    <row r="792" spans="1:26" ht="15.75" hidden="1" customHeight="1">
      <c r="A792" s="683"/>
      <c r="B792" s="126"/>
      <c r="C792" s="737"/>
      <c r="D792" s="126"/>
      <c r="E792" s="126"/>
      <c r="F792" s="126"/>
      <c r="G792" s="126"/>
      <c r="H792" s="126"/>
      <c r="I792" s="683"/>
      <c r="J792" s="685"/>
      <c r="K792" s="685"/>
      <c r="L792" s="683"/>
      <c r="M792" s="683"/>
      <c r="N792" s="685"/>
      <c r="O792" s="685"/>
      <c r="P792" s="683"/>
      <c r="Q792" s="683"/>
      <c r="R792" s="126"/>
      <c r="S792" s="126"/>
      <c r="T792" s="126"/>
      <c r="U792" s="126"/>
      <c r="V792" s="126"/>
      <c r="W792" s="126"/>
      <c r="X792" s="126"/>
      <c r="Y792" s="126"/>
      <c r="Z792" s="126"/>
    </row>
    <row r="793" spans="1:26" ht="15.75" hidden="1" customHeight="1">
      <c r="A793" s="683"/>
      <c r="B793" s="126"/>
      <c r="C793" s="737"/>
      <c r="D793" s="126"/>
      <c r="E793" s="126"/>
      <c r="F793" s="126"/>
      <c r="G793" s="126"/>
      <c r="H793" s="126"/>
      <c r="I793" s="683"/>
      <c r="J793" s="685"/>
      <c r="K793" s="685"/>
      <c r="L793" s="683"/>
      <c r="M793" s="683"/>
      <c r="N793" s="685"/>
      <c r="O793" s="685"/>
      <c r="P793" s="683"/>
      <c r="Q793" s="683"/>
      <c r="R793" s="126"/>
      <c r="S793" s="126"/>
      <c r="T793" s="126"/>
      <c r="U793" s="126"/>
      <c r="V793" s="126"/>
      <c r="W793" s="126"/>
      <c r="X793" s="126"/>
      <c r="Y793" s="126"/>
      <c r="Z793" s="126"/>
    </row>
    <row r="794" spans="1:26" ht="15.75" hidden="1" customHeight="1">
      <c r="A794" s="683"/>
      <c r="B794" s="126"/>
      <c r="C794" s="737"/>
      <c r="D794" s="126"/>
      <c r="E794" s="126"/>
      <c r="F794" s="126"/>
      <c r="G794" s="126"/>
      <c r="H794" s="126"/>
      <c r="I794" s="683"/>
      <c r="J794" s="685"/>
      <c r="K794" s="685"/>
      <c r="L794" s="683"/>
      <c r="M794" s="683"/>
      <c r="N794" s="685"/>
      <c r="O794" s="685"/>
      <c r="P794" s="683"/>
      <c r="Q794" s="683"/>
      <c r="R794" s="126"/>
      <c r="S794" s="126"/>
      <c r="T794" s="126"/>
      <c r="U794" s="126"/>
      <c r="V794" s="126"/>
      <c r="W794" s="126"/>
      <c r="X794" s="126"/>
      <c r="Y794" s="126"/>
      <c r="Z794" s="126"/>
    </row>
    <row r="795" spans="1:26" ht="15.75" hidden="1" customHeight="1">
      <c r="A795" s="683"/>
      <c r="B795" s="126"/>
      <c r="C795" s="737"/>
      <c r="D795" s="126"/>
      <c r="E795" s="126"/>
      <c r="F795" s="126"/>
      <c r="G795" s="126"/>
      <c r="H795" s="126"/>
      <c r="I795" s="683"/>
      <c r="J795" s="685"/>
      <c r="K795" s="685"/>
      <c r="L795" s="683"/>
      <c r="M795" s="683"/>
      <c r="N795" s="685"/>
      <c r="O795" s="685"/>
      <c r="P795" s="683"/>
      <c r="Q795" s="683"/>
      <c r="R795" s="126"/>
      <c r="S795" s="126"/>
      <c r="T795" s="126"/>
      <c r="U795" s="126"/>
      <c r="V795" s="126"/>
      <c r="W795" s="126"/>
      <c r="X795" s="126"/>
      <c r="Y795" s="126"/>
      <c r="Z795" s="126"/>
    </row>
    <row r="796" spans="1:26" ht="15.75" hidden="1" customHeight="1">
      <c r="A796" s="683"/>
      <c r="B796" s="126"/>
      <c r="C796" s="737"/>
      <c r="D796" s="126"/>
      <c r="E796" s="126"/>
      <c r="F796" s="126"/>
      <c r="G796" s="126"/>
      <c r="H796" s="126"/>
      <c r="I796" s="683"/>
      <c r="J796" s="685"/>
      <c r="K796" s="685"/>
      <c r="L796" s="683"/>
      <c r="M796" s="683"/>
      <c r="N796" s="685"/>
      <c r="O796" s="685"/>
      <c r="P796" s="683"/>
      <c r="Q796" s="683"/>
      <c r="R796" s="126"/>
      <c r="S796" s="126"/>
      <c r="T796" s="126"/>
      <c r="U796" s="126"/>
      <c r="V796" s="126"/>
      <c r="W796" s="126"/>
      <c r="X796" s="126"/>
      <c r="Y796" s="126"/>
      <c r="Z796" s="126"/>
    </row>
    <row r="797" spans="1:26" ht="15.75" hidden="1" customHeight="1">
      <c r="A797" s="683"/>
      <c r="B797" s="126"/>
      <c r="C797" s="737"/>
      <c r="D797" s="126"/>
      <c r="E797" s="126"/>
      <c r="F797" s="126"/>
      <c r="G797" s="126"/>
      <c r="H797" s="126"/>
      <c r="I797" s="683"/>
      <c r="J797" s="685"/>
      <c r="K797" s="685"/>
      <c r="L797" s="683"/>
      <c r="M797" s="683"/>
      <c r="N797" s="685"/>
      <c r="O797" s="685"/>
      <c r="P797" s="683"/>
      <c r="Q797" s="683"/>
      <c r="R797" s="126"/>
      <c r="S797" s="126"/>
      <c r="T797" s="126"/>
      <c r="U797" s="126"/>
      <c r="V797" s="126"/>
      <c r="W797" s="126"/>
      <c r="X797" s="126"/>
      <c r="Y797" s="126"/>
      <c r="Z797" s="126"/>
    </row>
    <row r="798" spans="1:26" ht="15.75" hidden="1" customHeight="1">
      <c r="A798" s="683"/>
      <c r="B798" s="126"/>
      <c r="C798" s="737"/>
      <c r="D798" s="126"/>
      <c r="E798" s="126"/>
      <c r="F798" s="126"/>
      <c r="G798" s="126"/>
      <c r="H798" s="126"/>
      <c r="I798" s="683"/>
      <c r="J798" s="685"/>
      <c r="K798" s="685"/>
      <c r="L798" s="683"/>
      <c r="M798" s="683"/>
      <c r="N798" s="685"/>
      <c r="O798" s="685"/>
      <c r="P798" s="683"/>
      <c r="Q798" s="683"/>
      <c r="R798" s="126"/>
      <c r="S798" s="126"/>
      <c r="T798" s="126"/>
      <c r="U798" s="126"/>
      <c r="V798" s="126"/>
      <c r="W798" s="126"/>
      <c r="X798" s="126"/>
      <c r="Y798" s="126"/>
      <c r="Z798" s="126"/>
    </row>
    <row r="799" spans="1:26" ht="15.75" hidden="1" customHeight="1">
      <c r="A799" s="683"/>
      <c r="B799" s="126"/>
      <c r="C799" s="737"/>
      <c r="D799" s="126"/>
      <c r="E799" s="126"/>
      <c r="F799" s="126"/>
      <c r="G799" s="126"/>
      <c r="H799" s="126"/>
      <c r="I799" s="683"/>
      <c r="J799" s="685"/>
      <c r="K799" s="685"/>
      <c r="L799" s="683"/>
      <c r="M799" s="683"/>
      <c r="N799" s="685"/>
      <c r="O799" s="685"/>
      <c r="P799" s="683"/>
      <c r="Q799" s="683"/>
      <c r="R799" s="126"/>
      <c r="S799" s="126"/>
      <c r="T799" s="126"/>
      <c r="U799" s="126"/>
      <c r="V799" s="126"/>
      <c r="W799" s="126"/>
      <c r="X799" s="126"/>
      <c r="Y799" s="126"/>
      <c r="Z799" s="126"/>
    </row>
    <row r="800" spans="1:26" ht="15.75" hidden="1" customHeight="1">
      <c r="A800" s="683"/>
      <c r="B800" s="126"/>
      <c r="C800" s="737"/>
      <c r="D800" s="126"/>
      <c r="E800" s="126"/>
      <c r="F800" s="126"/>
      <c r="G800" s="126"/>
      <c r="H800" s="126"/>
      <c r="I800" s="683"/>
      <c r="J800" s="685"/>
      <c r="K800" s="685"/>
      <c r="L800" s="683"/>
      <c r="M800" s="683"/>
      <c r="N800" s="685"/>
      <c r="O800" s="685"/>
      <c r="P800" s="683"/>
      <c r="Q800" s="683"/>
      <c r="R800" s="126"/>
      <c r="S800" s="126"/>
      <c r="T800" s="126"/>
      <c r="U800" s="126"/>
      <c r="V800" s="126"/>
      <c r="W800" s="126"/>
      <c r="X800" s="126"/>
      <c r="Y800" s="126"/>
      <c r="Z800" s="126"/>
    </row>
    <row r="801" spans="1:26" ht="15.75" hidden="1" customHeight="1">
      <c r="A801" s="683"/>
      <c r="B801" s="126"/>
      <c r="C801" s="737"/>
      <c r="D801" s="126"/>
      <c r="E801" s="126"/>
      <c r="F801" s="126"/>
      <c r="G801" s="126"/>
      <c r="H801" s="126"/>
      <c r="I801" s="683"/>
      <c r="J801" s="685"/>
      <c r="K801" s="685"/>
      <c r="L801" s="683"/>
      <c r="M801" s="683"/>
      <c r="N801" s="685"/>
      <c r="O801" s="685"/>
      <c r="P801" s="683"/>
      <c r="Q801" s="683"/>
      <c r="R801" s="126"/>
      <c r="S801" s="126"/>
      <c r="T801" s="126"/>
      <c r="U801" s="126"/>
      <c r="V801" s="126"/>
      <c r="W801" s="126"/>
      <c r="X801" s="126"/>
      <c r="Y801" s="126"/>
      <c r="Z801" s="126"/>
    </row>
    <row r="802" spans="1:26" ht="15.75" hidden="1" customHeight="1">
      <c r="A802" s="683"/>
      <c r="B802" s="126"/>
      <c r="C802" s="737"/>
      <c r="D802" s="126"/>
      <c r="E802" s="126"/>
      <c r="F802" s="126"/>
      <c r="G802" s="126"/>
      <c r="H802" s="126"/>
      <c r="I802" s="683"/>
      <c r="J802" s="685"/>
      <c r="K802" s="685"/>
      <c r="L802" s="683"/>
      <c r="M802" s="683"/>
      <c r="N802" s="685"/>
      <c r="O802" s="685"/>
      <c r="P802" s="683"/>
      <c r="Q802" s="683"/>
      <c r="R802" s="126"/>
      <c r="S802" s="126"/>
      <c r="T802" s="126"/>
      <c r="U802" s="126"/>
      <c r="V802" s="126"/>
      <c r="W802" s="126"/>
      <c r="X802" s="126"/>
      <c r="Y802" s="126"/>
      <c r="Z802" s="126"/>
    </row>
    <row r="803" spans="1:26" ht="15.75" hidden="1" customHeight="1">
      <c r="A803" s="683"/>
      <c r="B803" s="126"/>
      <c r="C803" s="737"/>
      <c r="D803" s="126"/>
      <c r="E803" s="126"/>
      <c r="F803" s="126"/>
      <c r="G803" s="126"/>
      <c r="H803" s="126"/>
      <c r="I803" s="683"/>
      <c r="J803" s="685"/>
      <c r="K803" s="685"/>
      <c r="L803" s="683"/>
      <c r="M803" s="683"/>
      <c r="N803" s="685"/>
      <c r="O803" s="685"/>
      <c r="P803" s="683"/>
      <c r="Q803" s="683"/>
      <c r="R803" s="126"/>
      <c r="S803" s="126"/>
      <c r="T803" s="126"/>
      <c r="U803" s="126"/>
      <c r="V803" s="126"/>
      <c r="W803" s="126"/>
      <c r="X803" s="126"/>
      <c r="Y803" s="126"/>
      <c r="Z803" s="126"/>
    </row>
    <row r="804" spans="1:26" ht="15.75" hidden="1" customHeight="1">
      <c r="A804" s="683"/>
      <c r="B804" s="126"/>
      <c r="C804" s="737"/>
      <c r="D804" s="126"/>
      <c r="E804" s="126"/>
      <c r="F804" s="126"/>
      <c r="G804" s="126"/>
      <c r="H804" s="126"/>
      <c r="I804" s="683"/>
      <c r="J804" s="685"/>
      <c r="K804" s="685"/>
      <c r="L804" s="683"/>
      <c r="M804" s="683"/>
      <c r="N804" s="685"/>
      <c r="O804" s="685"/>
      <c r="P804" s="683"/>
      <c r="Q804" s="683"/>
      <c r="R804" s="126"/>
      <c r="S804" s="126"/>
      <c r="T804" s="126"/>
      <c r="U804" s="126"/>
      <c r="V804" s="126"/>
      <c r="W804" s="126"/>
      <c r="X804" s="126"/>
      <c r="Y804" s="126"/>
      <c r="Z804" s="126"/>
    </row>
    <row r="805" spans="1:26" ht="15.75" hidden="1" customHeight="1">
      <c r="A805" s="683"/>
      <c r="B805" s="126"/>
      <c r="C805" s="737"/>
      <c r="D805" s="126"/>
      <c r="E805" s="126"/>
      <c r="F805" s="126"/>
      <c r="G805" s="126"/>
      <c r="H805" s="126"/>
      <c r="I805" s="683"/>
      <c r="J805" s="685"/>
      <c r="K805" s="685"/>
      <c r="L805" s="683"/>
      <c r="M805" s="683"/>
      <c r="N805" s="685"/>
      <c r="O805" s="685"/>
      <c r="P805" s="683"/>
      <c r="Q805" s="683"/>
      <c r="R805" s="126"/>
      <c r="S805" s="126"/>
      <c r="T805" s="126"/>
      <c r="U805" s="126"/>
      <c r="V805" s="126"/>
      <c r="W805" s="126"/>
      <c r="X805" s="126"/>
      <c r="Y805" s="126"/>
      <c r="Z805" s="126"/>
    </row>
    <row r="806" spans="1:26" ht="15.75" hidden="1" customHeight="1">
      <c r="A806" s="683"/>
      <c r="B806" s="126"/>
      <c r="C806" s="737"/>
      <c r="D806" s="126"/>
      <c r="E806" s="126"/>
      <c r="F806" s="126"/>
      <c r="G806" s="126"/>
      <c r="H806" s="126"/>
      <c r="I806" s="683"/>
      <c r="J806" s="685"/>
      <c r="K806" s="685"/>
      <c r="L806" s="683"/>
      <c r="M806" s="683"/>
      <c r="N806" s="685"/>
      <c r="O806" s="685"/>
      <c r="P806" s="683"/>
      <c r="Q806" s="683"/>
      <c r="R806" s="126"/>
      <c r="S806" s="126"/>
      <c r="T806" s="126"/>
      <c r="U806" s="126"/>
      <c r="V806" s="126"/>
      <c r="W806" s="126"/>
      <c r="X806" s="126"/>
      <c r="Y806" s="126"/>
      <c r="Z806" s="126"/>
    </row>
    <row r="807" spans="1:26" ht="15.75" hidden="1" customHeight="1">
      <c r="A807" s="683"/>
      <c r="B807" s="126"/>
      <c r="C807" s="737"/>
      <c r="D807" s="126"/>
      <c r="E807" s="126"/>
      <c r="F807" s="126"/>
      <c r="G807" s="126"/>
      <c r="H807" s="126"/>
      <c r="I807" s="683"/>
      <c r="J807" s="685"/>
      <c r="K807" s="685"/>
      <c r="L807" s="683"/>
      <c r="M807" s="683"/>
      <c r="N807" s="685"/>
      <c r="O807" s="685"/>
      <c r="P807" s="683"/>
      <c r="Q807" s="683"/>
      <c r="R807" s="126"/>
      <c r="S807" s="126"/>
      <c r="T807" s="126"/>
      <c r="U807" s="126"/>
      <c r="V807" s="126"/>
      <c r="W807" s="126"/>
      <c r="X807" s="126"/>
      <c r="Y807" s="126"/>
      <c r="Z807" s="126"/>
    </row>
    <row r="808" spans="1:26" ht="15.75" hidden="1" customHeight="1">
      <c r="A808" s="683"/>
      <c r="B808" s="126"/>
      <c r="C808" s="737"/>
      <c r="D808" s="126"/>
      <c r="E808" s="126"/>
      <c r="F808" s="126"/>
      <c r="G808" s="126"/>
      <c r="H808" s="126"/>
      <c r="I808" s="683"/>
      <c r="J808" s="685"/>
      <c r="K808" s="685"/>
      <c r="L808" s="683"/>
      <c r="M808" s="683"/>
      <c r="N808" s="685"/>
      <c r="O808" s="685"/>
      <c r="P808" s="683"/>
      <c r="Q808" s="683"/>
      <c r="R808" s="126"/>
      <c r="S808" s="126"/>
      <c r="T808" s="126"/>
      <c r="U808" s="126"/>
      <c r="V808" s="126"/>
      <c r="W808" s="126"/>
      <c r="X808" s="126"/>
      <c r="Y808" s="126"/>
      <c r="Z808" s="126"/>
    </row>
    <row r="809" spans="1:26" ht="15.75" hidden="1" customHeight="1">
      <c r="A809" s="683"/>
      <c r="B809" s="126"/>
      <c r="C809" s="737"/>
      <c r="D809" s="126"/>
      <c r="E809" s="126"/>
      <c r="F809" s="126"/>
      <c r="G809" s="126"/>
      <c r="H809" s="126"/>
      <c r="I809" s="683"/>
      <c r="J809" s="685"/>
      <c r="K809" s="685"/>
      <c r="L809" s="683"/>
      <c r="M809" s="683"/>
      <c r="N809" s="685"/>
      <c r="O809" s="685"/>
      <c r="P809" s="683"/>
      <c r="Q809" s="683"/>
      <c r="R809" s="126"/>
      <c r="S809" s="126"/>
      <c r="T809" s="126"/>
      <c r="U809" s="126"/>
      <c r="V809" s="126"/>
      <c r="W809" s="126"/>
      <c r="X809" s="126"/>
      <c r="Y809" s="126"/>
      <c r="Z809" s="126"/>
    </row>
    <row r="810" spans="1:26" ht="15.75" hidden="1" customHeight="1">
      <c r="A810" s="683"/>
      <c r="B810" s="126"/>
      <c r="C810" s="737"/>
      <c r="D810" s="126"/>
      <c r="E810" s="126"/>
      <c r="F810" s="126"/>
      <c r="G810" s="126"/>
      <c r="H810" s="126"/>
      <c r="I810" s="683"/>
      <c r="J810" s="685"/>
      <c r="K810" s="685"/>
      <c r="L810" s="683"/>
      <c r="M810" s="683"/>
      <c r="N810" s="685"/>
      <c r="O810" s="685"/>
      <c r="P810" s="683"/>
      <c r="Q810" s="683"/>
      <c r="R810" s="126"/>
      <c r="S810" s="126"/>
      <c r="T810" s="126"/>
      <c r="U810" s="126"/>
      <c r="V810" s="126"/>
      <c r="W810" s="126"/>
      <c r="X810" s="126"/>
      <c r="Y810" s="126"/>
      <c r="Z810" s="126"/>
    </row>
    <row r="811" spans="1:26" ht="15.75" hidden="1" customHeight="1">
      <c r="A811" s="683"/>
      <c r="B811" s="126"/>
      <c r="C811" s="737"/>
      <c r="D811" s="126"/>
      <c r="E811" s="126"/>
      <c r="F811" s="126"/>
      <c r="G811" s="126"/>
      <c r="H811" s="126"/>
      <c r="I811" s="683"/>
      <c r="J811" s="685"/>
      <c r="K811" s="685"/>
      <c r="L811" s="683"/>
      <c r="M811" s="683"/>
      <c r="N811" s="685"/>
      <c r="O811" s="685"/>
      <c r="P811" s="683"/>
      <c r="Q811" s="683"/>
      <c r="R811" s="126"/>
      <c r="S811" s="126"/>
      <c r="T811" s="126"/>
      <c r="U811" s="126"/>
      <c r="V811" s="126"/>
      <c r="W811" s="126"/>
      <c r="X811" s="126"/>
      <c r="Y811" s="126"/>
      <c r="Z811" s="126"/>
    </row>
    <row r="812" spans="1:26" ht="15.75" hidden="1" customHeight="1">
      <c r="A812" s="683"/>
      <c r="B812" s="126"/>
      <c r="C812" s="737"/>
      <c r="D812" s="126"/>
      <c r="E812" s="126"/>
      <c r="F812" s="126"/>
      <c r="G812" s="126"/>
      <c r="H812" s="126"/>
      <c r="I812" s="683"/>
      <c r="J812" s="685"/>
      <c r="K812" s="685"/>
      <c r="L812" s="683"/>
      <c r="M812" s="683"/>
      <c r="N812" s="685"/>
      <c r="O812" s="685"/>
      <c r="P812" s="683"/>
      <c r="Q812" s="683"/>
      <c r="R812" s="126"/>
      <c r="S812" s="126"/>
      <c r="T812" s="126"/>
      <c r="U812" s="126"/>
      <c r="V812" s="126"/>
      <c r="W812" s="126"/>
      <c r="X812" s="126"/>
      <c r="Y812" s="126"/>
      <c r="Z812" s="126"/>
    </row>
    <row r="813" spans="1:26" ht="15.75" hidden="1" customHeight="1">
      <c r="A813" s="683"/>
      <c r="B813" s="126"/>
      <c r="C813" s="737"/>
      <c r="D813" s="126"/>
      <c r="E813" s="126"/>
      <c r="F813" s="126"/>
      <c r="G813" s="126"/>
      <c r="H813" s="126"/>
      <c r="I813" s="683"/>
      <c r="J813" s="685"/>
      <c r="K813" s="685"/>
      <c r="L813" s="683"/>
      <c r="M813" s="683"/>
      <c r="N813" s="685"/>
      <c r="O813" s="685"/>
      <c r="P813" s="683"/>
      <c r="Q813" s="683"/>
      <c r="R813" s="126"/>
      <c r="S813" s="126"/>
      <c r="T813" s="126"/>
      <c r="U813" s="126"/>
      <c r="V813" s="126"/>
      <c r="W813" s="126"/>
      <c r="X813" s="126"/>
      <c r="Y813" s="126"/>
      <c r="Z813" s="126"/>
    </row>
    <row r="814" spans="1:26" ht="15.75" hidden="1" customHeight="1">
      <c r="A814" s="683"/>
      <c r="B814" s="126"/>
      <c r="C814" s="737"/>
      <c r="D814" s="126"/>
      <c r="E814" s="126"/>
      <c r="F814" s="126"/>
      <c r="G814" s="126"/>
      <c r="H814" s="126"/>
      <c r="I814" s="683"/>
      <c r="J814" s="685"/>
      <c r="K814" s="685"/>
      <c r="L814" s="683"/>
      <c r="M814" s="683"/>
      <c r="N814" s="685"/>
      <c r="O814" s="685"/>
      <c r="P814" s="683"/>
      <c r="Q814" s="683"/>
      <c r="R814" s="126"/>
      <c r="S814" s="126"/>
      <c r="T814" s="126"/>
      <c r="U814" s="126"/>
      <c r="V814" s="126"/>
      <c r="W814" s="126"/>
      <c r="X814" s="126"/>
      <c r="Y814" s="126"/>
      <c r="Z814" s="126"/>
    </row>
    <row r="815" spans="1:26" ht="15.75" hidden="1" customHeight="1">
      <c r="A815" s="683"/>
      <c r="B815" s="126"/>
      <c r="C815" s="737"/>
      <c r="D815" s="126"/>
      <c r="E815" s="126"/>
      <c r="F815" s="126"/>
      <c r="G815" s="126"/>
      <c r="H815" s="126"/>
      <c r="I815" s="683"/>
      <c r="J815" s="685"/>
      <c r="K815" s="685"/>
      <c r="L815" s="683"/>
      <c r="M815" s="683"/>
      <c r="N815" s="685"/>
      <c r="O815" s="685"/>
      <c r="P815" s="683"/>
      <c r="Q815" s="683"/>
      <c r="R815" s="126"/>
      <c r="S815" s="126"/>
      <c r="T815" s="126"/>
      <c r="U815" s="126"/>
      <c r="V815" s="126"/>
      <c r="W815" s="126"/>
      <c r="X815" s="126"/>
      <c r="Y815" s="126"/>
      <c r="Z815" s="126"/>
    </row>
    <row r="816" spans="1:26" ht="15.75" hidden="1" customHeight="1">
      <c r="A816" s="683"/>
      <c r="B816" s="126"/>
      <c r="C816" s="737"/>
      <c r="D816" s="126"/>
      <c r="E816" s="126"/>
      <c r="F816" s="126"/>
      <c r="G816" s="126"/>
      <c r="H816" s="126"/>
      <c r="I816" s="683"/>
      <c r="J816" s="685"/>
      <c r="K816" s="685"/>
      <c r="L816" s="683"/>
      <c r="M816" s="683"/>
      <c r="N816" s="685"/>
      <c r="O816" s="685"/>
      <c r="P816" s="683"/>
      <c r="Q816" s="683"/>
      <c r="R816" s="126"/>
      <c r="S816" s="126"/>
      <c r="T816" s="126"/>
      <c r="U816" s="126"/>
      <c r="V816" s="126"/>
      <c r="W816" s="126"/>
      <c r="X816" s="126"/>
      <c r="Y816" s="126"/>
      <c r="Z816" s="126"/>
    </row>
    <row r="817" spans="1:26" ht="15.75" hidden="1" customHeight="1">
      <c r="A817" s="683"/>
      <c r="B817" s="126"/>
      <c r="C817" s="737"/>
      <c r="D817" s="126"/>
      <c r="E817" s="126"/>
      <c r="F817" s="126"/>
      <c r="G817" s="126"/>
      <c r="H817" s="126"/>
      <c r="I817" s="683"/>
      <c r="J817" s="685"/>
      <c r="K817" s="685"/>
      <c r="L817" s="683"/>
      <c r="M817" s="683"/>
      <c r="N817" s="685"/>
      <c r="O817" s="685"/>
      <c r="P817" s="683"/>
      <c r="Q817" s="683"/>
      <c r="R817" s="126"/>
      <c r="S817" s="126"/>
      <c r="T817" s="126"/>
      <c r="U817" s="126"/>
      <c r="V817" s="126"/>
      <c r="W817" s="126"/>
      <c r="X817" s="126"/>
      <c r="Y817" s="126"/>
      <c r="Z817" s="126"/>
    </row>
    <row r="818" spans="1:26" ht="15.75" hidden="1" customHeight="1">
      <c r="A818" s="683"/>
      <c r="B818" s="126"/>
      <c r="C818" s="737"/>
      <c r="D818" s="126"/>
      <c r="E818" s="126"/>
      <c r="F818" s="126"/>
      <c r="G818" s="126"/>
      <c r="H818" s="126"/>
      <c r="I818" s="683"/>
      <c r="J818" s="685"/>
      <c r="K818" s="685"/>
      <c r="L818" s="683"/>
      <c r="M818" s="683"/>
      <c r="N818" s="685"/>
      <c r="O818" s="685"/>
      <c r="P818" s="683"/>
      <c r="Q818" s="683"/>
      <c r="R818" s="126"/>
      <c r="S818" s="126"/>
      <c r="T818" s="126"/>
      <c r="U818" s="126"/>
      <c r="V818" s="126"/>
      <c r="W818" s="126"/>
      <c r="X818" s="126"/>
      <c r="Y818" s="126"/>
      <c r="Z818" s="126"/>
    </row>
    <row r="819" spans="1:26" ht="15.75" hidden="1" customHeight="1">
      <c r="A819" s="683"/>
      <c r="B819" s="126"/>
      <c r="C819" s="737"/>
      <c r="D819" s="126"/>
      <c r="E819" s="126"/>
      <c r="F819" s="126"/>
      <c r="G819" s="126"/>
      <c r="H819" s="126"/>
      <c r="I819" s="683"/>
      <c r="J819" s="685"/>
      <c r="K819" s="685"/>
      <c r="L819" s="683"/>
      <c r="M819" s="683"/>
      <c r="N819" s="685"/>
      <c r="O819" s="685"/>
      <c r="P819" s="683"/>
      <c r="Q819" s="683"/>
      <c r="R819" s="126"/>
      <c r="S819" s="126"/>
      <c r="T819" s="126"/>
      <c r="U819" s="126"/>
      <c r="V819" s="126"/>
      <c r="W819" s="126"/>
      <c r="X819" s="126"/>
      <c r="Y819" s="126"/>
      <c r="Z819" s="126"/>
    </row>
    <row r="820" spans="1:26" ht="15.75" hidden="1" customHeight="1">
      <c r="A820" s="683"/>
      <c r="B820" s="126"/>
      <c r="C820" s="737"/>
      <c r="D820" s="126"/>
      <c r="E820" s="126"/>
      <c r="F820" s="126"/>
      <c r="G820" s="126"/>
      <c r="H820" s="126"/>
      <c r="I820" s="683"/>
      <c r="J820" s="685"/>
      <c r="K820" s="685"/>
      <c r="L820" s="683"/>
      <c r="M820" s="683"/>
      <c r="N820" s="685"/>
      <c r="O820" s="685"/>
      <c r="P820" s="683"/>
      <c r="Q820" s="683"/>
      <c r="R820" s="126"/>
      <c r="S820" s="126"/>
      <c r="T820" s="126"/>
      <c r="U820" s="126"/>
      <c r="V820" s="126"/>
      <c r="W820" s="126"/>
      <c r="X820" s="126"/>
      <c r="Y820" s="126"/>
      <c r="Z820" s="126"/>
    </row>
    <row r="821" spans="1:26" ht="15.75" hidden="1" customHeight="1">
      <c r="A821" s="683"/>
      <c r="B821" s="126"/>
      <c r="C821" s="737"/>
      <c r="D821" s="126"/>
      <c r="E821" s="126"/>
      <c r="F821" s="126"/>
      <c r="G821" s="126"/>
      <c r="H821" s="126"/>
      <c r="I821" s="683"/>
      <c r="J821" s="685"/>
      <c r="K821" s="685"/>
      <c r="L821" s="683"/>
      <c r="M821" s="683"/>
      <c r="N821" s="685"/>
      <c r="O821" s="685"/>
      <c r="P821" s="683"/>
      <c r="Q821" s="683"/>
      <c r="R821" s="126"/>
      <c r="S821" s="126"/>
      <c r="T821" s="126"/>
      <c r="U821" s="126"/>
      <c r="V821" s="126"/>
      <c r="W821" s="126"/>
      <c r="X821" s="126"/>
      <c r="Y821" s="126"/>
      <c r="Z821" s="126"/>
    </row>
    <row r="822" spans="1:26" ht="15.75" hidden="1" customHeight="1">
      <c r="A822" s="683"/>
      <c r="B822" s="126"/>
      <c r="C822" s="737"/>
      <c r="D822" s="126"/>
      <c r="E822" s="126"/>
      <c r="F822" s="126"/>
      <c r="G822" s="126"/>
      <c r="H822" s="126"/>
      <c r="I822" s="683"/>
      <c r="J822" s="685"/>
      <c r="K822" s="685"/>
      <c r="L822" s="683"/>
      <c r="M822" s="683"/>
      <c r="N822" s="685"/>
      <c r="O822" s="685"/>
      <c r="P822" s="683"/>
      <c r="Q822" s="683"/>
      <c r="R822" s="126"/>
      <c r="S822" s="126"/>
      <c r="T822" s="126"/>
      <c r="U822" s="126"/>
      <c r="V822" s="126"/>
      <c r="W822" s="126"/>
      <c r="X822" s="126"/>
      <c r="Y822" s="126"/>
      <c r="Z822" s="126"/>
    </row>
    <row r="823" spans="1:26" ht="15.75" hidden="1" customHeight="1">
      <c r="A823" s="683"/>
      <c r="B823" s="126"/>
      <c r="C823" s="737"/>
      <c r="D823" s="126"/>
      <c r="E823" s="126"/>
      <c r="F823" s="126"/>
      <c r="G823" s="126"/>
      <c r="H823" s="126"/>
      <c r="I823" s="683"/>
      <c r="J823" s="685"/>
      <c r="K823" s="685"/>
      <c r="L823" s="683"/>
      <c r="M823" s="683"/>
      <c r="N823" s="685"/>
      <c r="O823" s="685"/>
      <c r="P823" s="683"/>
      <c r="Q823" s="683"/>
      <c r="R823" s="126"/>
      <c r="S823" s="126"/>
      <c r="T823" s="126"/>
      <c r="U823" s="126"/>
      <c r="V823" s="126"/>
      <c r="W823" s="126"/>
      <c r="X823" s="126"/>
      <c r="Y823" s="126"/>
      <c r="Z823" s="126"/>
    </row>
    <row r="824" spans="1:26" ht="15.75" hidden="1" customHeight="1">
      <c r="A824" s="683"/>
      <c r="B824" s="126"/>
      <c r="C824" s="737"/>
      <c r="D824" s="126"/>
      <c r="E824" s="126"/>
      <c r="F824" s="126"/>
      <c r="G824" s="126"/>
      <c r="H824" s="126"/>
      <c r="I824" s="683"/>
      <c r="J824" s="685"/>
      <c r="K824" s="685"/>
      <c r="L824" s="683"/>
      <c r="M824" s="683"/>
      <c r="N824" s="685"/>
      <c r="O824" s="685"/>
      <c r="P824" s="683"/>
      <c r="Q824" s="683"/>
      <c r="R824" s="126"/>
      <c r="S824" s="126"/>
      <c r="T824" s="126"/>
      <c r="U824" s="126"/>
      <c r="V824" s="126"/>
      <c r="W824" s="126"/>
      <c r="X824" s="126"/>
      <c r="Y824" s="126"/>
      <c r="Z824" s="126"/>
    </row>
    <row r="825" spans="1:26" ht="15.75" hidden="1" customHeight="1">
      <c r="A825" s="683"/>
      <c r="B825" s="126"/>
      <c r="C825" s="737"/>
      <c r="D825" s="126"/>
      <c r="E825" s="126"/>
      <c r="F825" s="126"/>
      <c r="G825" s="126"/>
      <c r="H825" s="126"/>
      <c r="I825" s="683"/>
      <c r="J825" s="685"/>
      <c r="K825" s="685"/>
      <c r="L825" s="683"/>
      <c r="M825" s="683"/>
      <c r="N825" s="685"/>
      <c r="O825" s="685"/>
      <c r="P825" s="683"/>
      <c r="Q825" s="683"/>
      <c r="R825" s="126"/>
      <c r="S825" s="126"/>
      <c r="T825" s="126"/>
      <c r="U825" s="126"/>
      <c r="V825" s="126"/>
      <c r="W825" s="126"/>
      <c r="X825" s="126"/>
      <c r="Y825" s="126"/>
      <c r="Z825" s="126"/>
    </row>
    <row r="826" spans="1:26" ht="15.75" hidden="1" customHeight="1">
      <c r="A826" s="683"/>
      <c r="B826" s="126"/>
      <c r="C826" s="737"/>
      <c r="D826" s="126"/>
      <c r="E826" s="126"/>
      <c r="F826" s="126"/>
      <c r="G826" s="126"/>
      <c r="H826" s="126"/>
      <c r="I826" s="683"/>
      <c r="J826" s="685"/>
      <c r="K826" s="685"/>
      <c r="L826" s="683"/>
      <c r="M826" s="683"/>
      <c r="N826" s="685"/>
      <c r="O826" s="685"/>
      <c r="P826" s="683"/>
      <c r="Q826" s="683"/>
      <c r="R826" s="126"/>
      <c r="S826" s="126"/>
      <c r="T826" s="126"/>
      <c r="U826" s="126"/>
      <c r="V826" s="126"/>
      <c r="W826" s="126"/>
      <c r="X826" s="126"/>
      <c r="Y826" s="126"/>
      <c r="Z826" s="126"/>
    </row>
    <row r="827" spans="1:26" ht="15.75" hidden="1" customHeight="1">
      <c r="A827" s="683"/>
      <c r="B827" s="126"/>
      <c r="C827" s="737"/>
      <c r="D827" s="126"/>
      <c r="E827" s="126"/>
      <c r="F827" s="126"/>
      <c r="G827" s="126"/>
      <c r="H827" s="126"/>
      <c r="I827" s="683"/>
      <c r="J827" s="685"/>
      <c r="K827" s="685"/>
      <c r="L827" s="683"/>
      <c r="M827" s="683"/>
      <c r="N827" s="685"/>
      <c r="O827" s="685"/>
      <c r="P827" s="683"/>
      <c r="Q827" s="683"/>
      <c r="R827" s="126"/>
      <c r="S827" s="126"/>
      <c r="T827" s="126"/>
      <c r="U827" s="126"/>
      <c r="V827" s="126"/>
      <c r="W827" s="126"/>
      <c r="X827" s="126"/>
      <c r="Y827" s="126"/>
      <c r="Z827" s="126"/>
    </row>
    <row r="828" spans="1:26" ht="15.75" hidden="1" customHeight="1">
      <c r="A828" s="683"/>
      <c r="B828" s="126"/>
      <c r="C828" s="737"/>
      <c r="D828" s="126"/>
      <c r="E828" s="126"/>
      <c r="F828" s="126"/>
      <c r="G828" s="126"/>
      <c r="H828" s="126"/>
      <c r="I828" s="683"/>
      <c r="J828" s="685"/>
      <c r="K828" s="685"/>
      <c r="L828" s="683"/>
      <c r="M828" s="683"/>
      <c r="N828" s="685"/>
      <c r="O828" s="685"/>
      <c r="P828" s="683"/>
      <c r="Q828" s="683"/>
      <c r="R828" s="126"/>
      <c r="S828" s="126"/>
      <c r="T828" s="126"/>
      <c r="U828" s="126"/>
      <c r="V828" s="126"/>
      <c r="W828" s="126"/>
      <c r="X828" s="126"/>
      <c r="Y828" s="126"/>
      <c r="Z828" s="126"/>
    </row>
    <row r="829" spans="1:26" ht="15.75" hidden="1" customHeight="1">
      <c r="A829" s="683"/>
      <c r="B829" s="126"/>
      <c r="C829" s="737"/>
      <c r="D829" s="126"/>
      <c r="E829" s="126"/>
      <c r="F829" s="126"/>
      <c r="G829" s="126"/>
      <c r="H829" s="126"/>
      <c r="I829" s="683"/>
      <c r="J829" s="685"/>
      <c r="K829" s="685"/>
      <c r="L829" s="683"/>
      <c r="M829" s="683"/>
      <c r="N829" s="685"/>
      <c r="O829" s="685"/>
      <c r="P829" s="683"/>
      <c r="Q829" s="683"/>
      <c r="R829" s="126"/>
      <c r="S829" s="126"/>
      <c r="T829" s="126"/>
      <c r="U829" s="126"/>
      <c r="V829" s="126"/>
      <c r="W829" s="126"/>
      <c r="X829" s="126"/>
      <c r="Y829" s="126"/>
      <c r="Z829" s="126"/>
    </row>
    <row r="830" spans="1:26" ht="15.75" hidden="1" customHeight="1">
      <c r="A830" s="683"/>
      <c r="B830" s="126"/>
      <c r="C830" s="737"/>
      <c r="D830" s="126"/>
      <c r="E830" s="126"/>
      <c r="F830" s="126"/>
      <c r="G830" s="126"/>
      <c r="H830" s="126"/>
      <c r="I830" s="683"/>
      <c r="J830" s="685"/>
      <c r="K830" s="685"/>
      <c r="L830" s="683"/>
      <c r="M830" s="683"/>
      <c r="N830" s="685"/>
      <c r="O830" s="685"/>
      <c r="P830" s="683"/>
      <c r="Q830" s="683"/>
      <c r="R830" s="126"/>
      <c r="S830" s="126"/>
      <c r="T830" s="126"/>
      <c r="U830" s="126"/>
      <c r="V830" s="126"/>
      <c r="W830" s="126"/>
      <c r="X830" s="126"/>
      <c r="Y830" s="126"/>
      <c r="Z830" s="126"/>
    </row>
    <row r="831" spans="1:26" ht="15.75" hidden="1" customHeight="1">
      <c r="A831" s="683"/>
      <c r="B831" s="126"/>
      <c r="C831" s="737"/>
      <c r="D831" s="126"/>
      <c r="E831" s="126"/>
      <c r="F831" s="126"/>
      <c r="G831" s="126"/>
      <c r="H831" s="126"/>
      <c r="I831" s="683"/>
      <c r="J831" s="685"/>
      <c r="K831" s="685"/>
      <c r="L831" s="683"/>
      <c r="M831" s="683"/>
      <c r="N831" s="685"/>
      <c r="O831" s="685"/>
      <c r="P831" s="683"/>
      <c r="Q831" s="683"/>
      <c r="R831" s="126"/>
      <c r="S831" s="126"/>
      <c r="T831" s="126"/>
      <c r="U831" s="126"/>
      <c r="V831" s="126"/>
      <c r="W831" s="126"/>
      <c r="X831" s="126"/>
      <c r="Y831" s="126"/>
      <c r="Z831" s="126"/>
    </row>
    <row r="832" spans="1:26" ht="15.75" hidden="1" customHeight="1">
      <c r="A832" s="683"/>
      <c r="B832" s="126"/>
      <c r="C832" s="737"/>
      <c r="D832" s="126"/>
      <c r="E832" s="126"/>
      <c r="F832" s="126"/>
      <c r="G832" s="126"/>
      <c r="H832" s="126"/>
      <c r="I832" s="683"/>
      <c r="J832" s="685"/>
      <c r="K832" s="685"/>
      <c r="L832" s="683"/>
      <c r="M832" s="683"/>
      <c r="N832" s="685"/>
      <c r="O832" s="685"/>
      <c r="P832" s="683"/>
      <c r="Q832" s="683"/>
      <c r="R832" s="126"/>
      <c r="S832" s="126"/>
      <c r="T832" s="126"/>
      <c r="U832" s="126"/>
      <c r="V832" s="126"/>
      <c r="W832" s="126"/>
      <c r="X832" s="126"/>
      <c r="Y832" s="126"/>
      <c r="Z832" s="126"/>
    </row>
    <row r="833" spans="1:26" ht="15.75" hidden="1" customHeight="1">
      <c r="A833" s="683"/>
      <c r="B833" s="126"/>
      <c r="C833" s="737"/>
      <c r="D833" s="126"/>
      <c r="E833" s="126"/>
      <c r="F833" s="126"/>
      <c r="G833" s="126"/>
      <c r="H833" s="126"/>
      <c r="I833" s="683"/>
      <c r="J833" s="685"/>
      <c r="K833" s="685"/>
      <c r="L833" s="683"/>
      <c r="M833" s="683"/>
      <c r="N833" s="685"/>
      <c r="O833" s="685"/>
      <c r="P833" s="683"/>
      <c r="Q833" s="683"/>
      <c r="R833" s="126"/>
      <c r="S833" s="126"/>
      <c r="T833" s="126"/>
      <c r="U833" s="126"/>
      <c r="V833" s="126"/>
      <c r="W833" s="126"/>
      <c r="X833" s="126"/>
      <c r="Y833" s="126"/>
      <c r="Z833" s="126"/>
    </row>
    <row r="834" spans="1:26" ht="15.75" hidden="1" customHeight="1">
      <c r="A834" s="683"/>
      <c r="B834" s="126"/>
      <c r="C834" s="737"/>
      <c r="D834" s="126"/>
      <c r="E834" s="126"/>
      <c r="F834" s="126"/>
      <c r="G834" s="126"/>
      <c r="H834" s="126"/>
      <c r="I834" s="683"/>
      <c r="J834" s="685"/>
      <c r="K834" s="685"/>
      <c r="L834" s="683"/>
      <c r="M834" s="683"/>
      <c r="N834" s="685"/>
      <c r="O834" s="685"/>
      <c r="P834" s="683"/>
      <c r="Q834" s="683"/>
      <c r="R834" s="126"/>
      <c r="S834" s="126"/>
      <c r="T834" s="126"/>
      <c r="U834" s="126"/>
      <c r="V834" s="126"/>
      <c r="W834" s="126"/>
      <c r="X834" s="126"/>
      <c r="Y834" s="126"/>
      <c r="Z834" s="126"/>
    </row>
    <row r="835" spans="1:26" ht="15.75" hidden="1" customHeight="1">
      <c r="A835" s="683"/>
      <c r="B835" s="126"/>
      <c r="C835" s="737"/>
      <c r="D835" s="126"/>
      <c r="E835" s="126"/>
      <c r="F835" s="126"/>
      <c r="G835" s="126"/>
      <c r="H835" s="126"/>
      <c r="I835" s="683"/>
      <c r="J835" s="685"/>
      <c r="K835" s="685"/>
      <c r="L835" s="683"/>
      <c r="M835" s="683"/>
      <c r="N835" s="685"/>
      <c r="O835" s="685"/>
      <c r="P835" s="683"/>
      <c r="Q835" s="683"/>
      <c r="R835" s="126"/>
      <c r="S835" s="126"/>
      <c r="T835" s="126"/>
      <c r="U835" s="126"/>
      <c r="V835" s="126"/>
      <c r="W835" s="126"/>
      <c r="X835" s="126"/>
      <c r="Y835" s="126"/>
      <c r="Z835" s="126"/>
    </row>
    <row r="836" spans="1:26" ht="15.75" hidden="1" customHeight="1">
      <c r="A836" s="683"/>
      <c r="B836" s="126"/>
      <c r="C836" s="737"/>
      <c r="D836" s="126"/>
      <c r="E836" s="126"/>
      <c r="F836" s="126"/>
      <c r="G836" s="126"/>
      <c r="H836" s="126"/>
      <c r="I836" s="683"/>
      <c r="J836" s="685"/>
      <c r="K836" s="685"/>
      <c r="L836" s="683"/>
      <c r="M836" s="683"/>
      <c r="N836" s="685"/>
      <c r="O836" s="685"/>
      <c r="P836" s="683"/>
      <c r="Q836" s="683"/>
      <c r="R836" s="126"/>
      <c r="S836" s="126"/>
      <c r="T836" s="126"/>
      <c r="U836" s="126"/>
      <c r="V836" s="126"/>
      <c r="W836" s="126"/>
      <c r="X836" s="126"/>
      <c r="Y836" s="126"/>
      <c r="Z836" s="126"/>
    </row>
    <row r="837" spans="1:26" ht="15.75" hidden="1" customHeight="1">
      <c r="A837" s="683"/>
      <c r="B837" s="126"/>
      <c r="C837" s="737"/>
      <c r="D837" s="126"/>
      <c r="E837" s="126"/>
      <c r="F837" s="126"/>
      <c r="G837" s="126"/>
      <c r="H837" s="126"/>
      <c r="I837" s="683"/>
      <c r="J837" s="685"/>
      <c r="K837" s="685"/>
      <c r="L837" s="683"/>
      <c r="M837" s="683"/>
      <c r="N837" s="685"/>
      <c r="O837" s="685"/>
      <c r="P837" s="683"/>
      <c r="Q837" s="683"/>
      <c r="R837" s="126"/>
      <c r="S837" s="126"/>
      <c r="T837" s="126"/>
      <c r="U837" s="126"/>
      <c r="V837" s="126"/>
      <c r="W837" s="126"/>
      <c r="X837" s="126"/>
      <c r="Y837" s="126"/>
      <c r="Z837" s="126"/>
    </row>
    <row r="838" spans="1:26" ht="15.75" hidden="1" customHeight="1">
      <c r="A838" s="683"/>
      <c r="B838" s="126"/>
      <c r="C838" s="737"/>
      <c r="D838" s="126"/>
      <c r="E838" s="126"/>
      <c r="F838" s="126"/>
      <c r="G838" s="126"/>
      <c r="H838" s="126"/>
      <c r="I838" s="683"/>
      <c r="J838" s="685"/>
      <c r="K838" s="685"/>
      <c r="L838" s="683"/>
      <c r="M838" s="683"/>
      <c r="N838" s="685"/>
      <c r="O838" s="685"/>
      <c r="P838" s="683"/>
      <c r="Q838" s="683"/>
      <c r="R838" s="126"/>
      <c r="S838" s="126"/>
      <c r="T838" s="126"/>
      <c r="U838" s="126"/>
      <c r="V838" s="126"/>
      <c r="W838" s="126"/>
      <c r="X838" s="126"/>
      <c r="Y838" s="126"/>
      <c r="Z838" s="126"/>
    </row>
    <row r="839" spans="1:26" ht="15.75" hidden="1" customHeight="1">
      <c r="A839" s="683"/>
      <c r="B839" s="126"/>
      <c r="C839" s="737"/>
      <c r="D839" s="126"/>
      <c r="E839" s="126"/>
      <c r="F839" s="126"/>
      <c r="G839" s="126"/>
      <c r="H839" s="126"/>
      <c r="I839" s="683"/>
      <c r="J839" s="685"/>
      <c r="K839" s="685"/>
      <c r="L839" s="683"/>
      <c r="M839" s="683"/>
      <c r="N839" s="685"/>
      <c r="O839" s="685"/>
      <c r="P839" s="683"/>
      <c r="Q839" s="683"/>
      <c r="R839" s="126"/>
      <c r="S839" s="126"/>
      <c r="T839" s="126"/>
      <c r="U839" s="126"/>
      <c r="V839" s="126"/>
      <c r="W839" s="126"/>
      <c r="X839" s="126"/>
      <c r="Y839" s="126"/>
      <c r="Z839" s="126"/>
    </row>
    <row r="840" spans="1:26" ht="15.75" hidden="1" customHeight="1">
      <c r="A840" s="683"/>
      <c r="B840" s="126"/>
      <c r="C840" s="737"/>
      <c r="D840" s="126"/>
      <c r="E840" s="126"/>
      <c r="F840" s="126"/>
      <c r="G840" s="126"/>
      <c r="H840" s="126"/>
      <c r="I840" s="683"/>
      <c r="J840" s="685"/>
      <c r="K840" s="685"/>
      <c r="L840" s="683"/>
      <c r="M840" s="683"/>
      <c r="N840" s="685"/>
      <c r="O840" s="685"/>
      <c r="P840" s="683"/>
      <c r="Q840" s="683"/>
      <c r="R840" s="126"/>
      <c r="S840" s="126"/>
      <c r="T840" s="126"/>
      <c r="U840" s="126"/>
      <c r="V840" s="126"/>
      <c r="W840" s="126"/>
      <c r="X840" s="126"/>
      <c r="Y840" s="126"/>
      <c r="Z840" s="126"/>
    </row>
    <row r="841" spans="1:26" ht="15.75" hidden="1" customHeight="1">
      <c r="A841" s="683"/>
      <c r="B841" s="126"/>
      <c r="C841" s="737"/>
      <c r="D841" s="126"/>
      <c r="E841" s="126"/>
      <c r="F841" s="126"/>
      <c r="G841" s="126"/>
      <c r="H841" s="126"/>
      <c r="I841" s="683"/>
      <c r="J841" s="685"/>
      <c r="K841" s="685"/>
      <c r="L841" s="683"/>
      <c r="M841" s="683"/>
      <c r="N841" s="685"/>
      <c r="O841" s="685"/>
      <c r="P841" s="683"/>
      <c r="Q841" s="683"/>
      <c r="R841" s="126"/>
      <c r="S841" s="126"/>
      <c r="T841" s="126"/>
      <c r="U841" s="126"/>
      <c r="V841" s="126"/>
      <c r="W841" s="126"/>
      <c r="X841" s="126"/>
      <c r="Y841" s="126"/>
      <c r="Z841" s="126"/>
    </row>
    <row r="842" spans="1:26" ht="15.75" hidden="1" customHeight="1">
      <c r="A842" s="683"/>
      <c r="B842" s="126"/>
      <c r="C842" s="737"/>
      <c r="D842" s="126"/>
      <c r="E842" s="126"/>
      <c r="F842" s="126"/>
      <c r="G842" s="126"/>
      <c r="H842" s="126"/>
      <c r="I842" s="683"/>
      <c r="J842" s="685"/>
      <c r="K842" s="685"/>
      <c r="L842" s="683"/>
      <c r="M842" s="683"/>
      <c r="N842" s="685"/>
      <c r="O842" s="685"/>
      <c r="P842" s="683"/>
      <c r="Q842" s="683"/>
      <c r="R842" s="126"/>
      <c r="S842" s="126"/>
      <c r="T842" s="126"/>
      <c r="U842" s="126"/>
      <c r="V842" s="126"/>
      <c r="W842" s="126"/>
      <c r="X842" s="126"/>
      <c r="Y842" s="126"/>
      <c r="Z842" s="126"/>
    </row>
    <row r="843" spans="1:26" ht="15.75" hidden="1" customHeight="1">
      <c r="A843" s="683"/>
      <c r="B843" s="126"/>
      <c r="C843" s="737"/>
      <c r="D843" s="126"/>
      <c r="E843" s="126"/>
      <c r="F843" s="126"/>
      <c r="G843" s="126"/>
      <c r="H843" s="126"/>
      <c r="I843" s="683"/>
      <c r="J843" s="685"/>
      <c r="K843" s="685"/>
      <c r="L843" s="683"/>
      <c r="M843" s="683"/>
      <c r="N843" s="685"/>
      <c r="O843" s="685"/>
      <c r="P843" s="683"/>
      <c r="Q843" s="683"/>
      <c r="R843" s="126"/>
      <c r="S843" s="126"/>
      <c r="T843" s="126"/>
      <c r="U843" s="126"/>
      <c r="V843" s="126"/>
      <c r="W843" s="126"/>
      <c r="X843" s="126"/>
      <c r="Y843" s="126"/>
      <c r="Z843" s="126"/>
    </row>
    <row r="844" spans="1:26" ht="15.75" hidden="1" customHeight="1">
      <c r="A844" s="683"/>
      <c r="B844" s="126"/>
      <c r="C844" s="737"/>
      <c r="D844" s="126"/>
      <c r="E844" s="126"/>
      <c r="F844" s="126"/>
      <c r="G844" s="126"/>
      <c r="H844" s="126"/>
      <c r="I844" s="683"/>
      <c r="J844" s="685"/>
      <c r="K844" s="685"/>
      <c r="L844" s="683"/>
      <c r="M844" s="683"/>
      <c r="N844" s="685"/>
      <c r="O844" s="685"/>
      <c r="P844" s="683"/>
      <c r="Q844" s="683"/>
      <c r="R844" s="126"/>
      <c r="S844" s="126"/>
      <c r="T844" s="126"/>
      <c r="U844" s="126"/>
      <c r="V844" s="126"/>
      <c r="W844" s="126"/>
      <c r="X844" s="126"/>
      <c r="Y844" s="126"/>
      <c r="Z844" s="126"/>
    </row>
    <row r="845" spans="1:26" ht="15.75" hidden="1" customHeight="1">
      <c r="A845" s="683"/>
      <c r="B845" s="126"/>
      <c r="C845" s="737"/>
      <c r="D845" s="126"/>
      <c r="E845" s="126"/>
      <c r="F845" s="126"/>
      <c r="G845" s="126"/>
      <c r="H845" s="126"/>
      <c r="I845" s="683"/>
      <c r="J845" s="685"/>
      <c r="K845" s="685"/>
      <c r="L845" s="683"/>
      <c r="M845" s="683"/>
      <c r="N845" s="685"/>
      <c r="O845" s="685"/>
      <c r="P845" s="683"/>
      <c r="Q845" s="683"/>
      <c r="R845" s="126"/>
      <c r="S845" s="126"/>
      <c r="T845" s="126"/>
      <c r="U845" s="126"/>
      <c r="V845" s="126"/>
      <c r="W845" s="126"/>
      <c r="X845" s="126"/>
      <c r="Y845" s="126"/>
      <c r="Z845" s="126"/>
    </row>
    <row r="846" spans="1:26" ht="15.75" hidden="1" customHeight="1">
      <c r="A846" s="683"/>
      <c r="B846" s="126"/>
      <c r="C846" s="737"/>
      <c r="D846" s="126"/>
      <c r="E846" s="126"/>
      <c r="F846" s="126"/>
      <c r="G846" s="126"/>
      <c r="H846" s="126"/>
      <c r="I846" s="683"/>
      <c r="J846" s="685"/>
      <c r="K846" s="685"/>
      <c r="L846" s="683"/>
      <c r="M846" s="683"/>
      <c r="N846" s="685"/>
      <c r="O846" s="685"/>
      <c r="P846" s="683"/>
      <c r="Q846" s="683"/>
      <c r="R846" s="126"/>
      <c r="S846" s="126"/>
      <c r="T846" s="126"/>
      <c r="U846" s="126"/>
      <c r="V846" s="126"/>
      <c r="W846" s="126"/>
      <c r="X846" s="126"/>
      <c r="Y846" s="126"/>
      <c r="Z846" s="126"/>
    </row>
    <row r="847" spans="1:26" ht="15.75" hidden="1" customHeight="1">
      <c r="A847" s="683"/>
      <c r="B847" s="126"/>
      <c r="C847" s="737"/>
      <c r="D847" s="126"/>
      <c r="E847" s="126"/>
      <c r="F847" s="126"/>
      <c r="G847" s="126"/>
      <c r="H847" s="126"/>
      <c r="I847" s="683"/>
      <c r="J847" s="685"/>
      <c r="K847" s="685"/>
      <c r="L847" s="683"/>
      <c r="M847" s="683"/>
      <c r="N847" s="685"/>
      <c r="O847" s="685"/>
      <c r="P847" s="683"/>
      <c r="Q847" s="683"/>
      <c r="R847" s="126"/>
      <c r="S847" s="126"/>
      <c r="T847" s="126"/>
      <c r="U847" s="126"/>
      <c r="V847" s="126"/>
      <c r="W847" s="126"/>
      <c r="X847" s="126"/>
      <c r="Y847" s="126"/>
      <c r="Z847" s="126"/>
    </row>
    <row r="848" spans="1:26" ht="15.75" hidden="1" customHeight="1">
      <c r="A848" s="683"/>
      <c r="B848" s="126"/>
      <c r="C848" s="737"/>
      <c r="D848" s="126"/>
      <c r="E848" s="126"/>
      <c r="F848" s="126"/>
      <c r="G848" s="126"/>
      <c r="H848" s="126"/>
      <c r="I848" s="683"/>
      <c r="J848" s="685"/>
      <c r="K848" s="685"/>
      <c r="L848" s="683"/>
      <c r="M848" s="683"/>
      <c r="N848" s="685"/>
      <c r="O848" s="685"/>
      <c r="P848" s="683"/>
      <c r="Q848" s="683"/>
      <c r="R848" s="126"/>
      <c r="S848" s="126"/>
      <c r="T848" s="126"/>
      <c r="U848" s="126"/>
      <c r="V848" s="126"/>
      <c r="W848" s="126"/>
      <c r="X848" s="126"/>
      <c r="Y848" s="126"/>
      <c r="Z848" s="126"/>
    </row>
    <row r="849" spans="1:26" ht="15.75" hidden="1" customHeight="1">
      <c r="A849" s="683"/>
      <c r="B849" s="126"/>
      <c r="C849" s="737"/>
      <c r="D849" s="126"/>
      <c r="E849" s="126"/>
      <c r="F849" s="126"/>
      <c r="G849" s="126"/>
      <c r="H849" s="126"/>
      <c r="I849" s="683"/>
      <c r="J849" s="685"/>
      <c r="K849" s="685"/>
      <c r="L849" s="683"/>
      <c r="M849" s="683"/>
      <c r="N849" s="685"/>
      <c r="O849" s="685"/>
      <c r="P849" s="683"/>
      <c r="Q849" s="683"/>
      <c r="R849" s="126"/>
      <c r="S849" s="126"/>
      <c r="T849" s="126"/>
      <c r="U849" s="126"/>
      <c r="V849" s="126"/>
      <c r="W849" s="126"/>
      <c r="X849" s="126"/>
      <c r="Y849" s="126"/>
      <c r="Z849" s="126"/>
    </row>
    <row r="850" spans="1:26" ht="15.75" hidden="1" customHeight="1">
      <c r="A850" s="683"/>
      <c r="B850" s="126"/>
      <c r="C850" s="737"/>
      <c r="D850" s="126"/>
      <c r="E850" s="126"/>
      <c r="F850" s="126"/>
      <c r="G850" s="126"/>
      <c r="H850" s="126"/>
      <c r="I850" s="683"/>
      <c r="J850" s="685"/>
      <c r="K850" s="685"/>
      <c r="L850" s="683"/>
      <c r="M850" s="683"/>
      <c r="N850" s="685"/>
      <c r="O850" s="685"/>
      <c r="P850" s="683"/>
      <c r="Q850" s="683"/>
      <c r="R850" s="126"/>
      <c r="S850" s="126"/>
      <c r="T850" s="126"/>
      <c r="U850" s="126"/>
      <c r="V850" s="126"/>
      <c r="W850" s="126"/>
      <c r="X850" s="126"/>
      <c r="Y850" s="126"/>
      <c r="Z850" s="126"/>
    </row>
    <row r="851" spans="1:26" ht="15.75" hidden="1" customHeight="1">
      <c r="A851" s="683"/>
      <c r="B851" s="126"/>
      <c r="C851" s="737"/>
      <c r="D851" s="126"/>
      <c r="E851" s="126"/>
      <c r="F851" s="126"/>
      <c r="G851" s="126"/>
      <c r="H851" s="126"/>
      <c r="I851" s="683"/>
      <c r="J851" s="685"/>
      <c r="K851" s="685"/>
      <c r="L851" s="683"/>
      <c r="M851" s="683"/>
      <c r="N851" s="685"/>
      <c r="O851" s="685"/>
      <c r="P851" s="683"/>
      <c r="Q851" s="683"/>
      <c r="R851" s="126"/>
      <c r="S851" s="126"/>
      <c r="T851" s="126"/>
      <c r="U851" s="126"/>
      <c r="V851" s="126"/>
      <c r="W851" s="126"/>
      <c r="X851" s="126"/>
      <c r="Y851" s="126"/>
      <c r="Z851" s="126"/>
    </row>
    <row r="852" spans="1:26" ht="15.75" hidden="1" customHeight="1">
      <c r="A852" s="683"/>
      <c r="B852" s="126"/>
      <c r="C852" s="737"/>
      <c r="D852" s="126"/>
      <c r="E852" s="126"/>
      <c r="F852" s="126"/>
      <c r="G852" s="126"/>
      <c r="H852" s="126"/>
      <c r="I852" s="683"/>
      <c r="J852" s="685"/>
      <c r="K852" s="685"/>
      <c r="L852" s="683"/>
      <c r="M852" s="683"/>
      <c r="N852" s="685"/>
      <c r="O852" s="685"/>
      <c r="P852" s="683"/>
      <c r="Q852" s="683"/>
      <c r="R852" s="126"/>
      <c r="S852" s="126"/>
      <c r="T852" s="126"/>
      <c r="U852" s="126"/>
      <c r="V852" s="126"/>
      <c r="W852" s="126"/>
      <c r="X852" s="126"/>
      <c r="Y852" s="126"/>
      <c r="Z852" s="126"/>
    </row>
    <row r="853" spans="1:26" ht="15.75" hidden="1" customHeight="1">
      <c r="A853" s="683"/>
      <c r="B853" s="126"/>
      <c r="C853" s="737"/>
      <c r="D853" s="126"/>
      <c r="E853" s="126"/>
      <c r="F853" s="126"/>
      <c r="G853" s="126"/>
      <c r="H853" s="126"/>
      <c r="I853" s="683"/>
      <c r="J853" s="685"/>
      <c r="K853" s="685"/>
      <c r="L853" s="683"/>
      <c r="M853" s="683"/>
      <c r="N853" s="685"/>
      <c r="O853" s="685"/>
      <c r="P853" s="683"/>
      <c r="Q853" s="683"/>
      <c r="R853" s="126"/>
      <c r="S853" s="126"/>
      <c r="T853" s="126"/>
      <c r="U853" s="126"/>
      <c r="V853" s="126"/>
      <c r="W853" s="126"/>
      <c r="X853" s="126"/>
      <c r="Y853" s="126"/>
      <c r="Z853" s="126"/>
    </row>
    <row r="854" spans="1:26" ht="15.75" hidden="1" customHeight="1">
      <c r="A854" s="683"/>
      <c r="B854" s="126"/>
      <c r="C854" s="737"/>
      <c r="D854" s="126"/>
      <c r="E854" s="126"/>
      <c r="F854" s="126"/>
      <c r="G854" s="126"/>
      <c r="H854" s="126"/>
      <c r="I854" s="683"/>
      <c r="J854" s="685"/>
      <c r="K854" s="685"/>
      <c r="L854" s="683"/>
      <c r="M854" s="683"/>
      <c r="N854" s="685"/>
      <c r="O854" s="685"/>
      <c r="P854" s="683"/>
      <c r="Q854" s="683"/>
      <c r="R854" s="126"/>
      <c r="S854" s="126"/>
      <c r="T854" s="126"/>
      <c r="U854" s="126"/>
      <c r="V854" s="126"/>
      <c r="W854" s="126"/>
      <c r="X854" s="126"/>
      <c r="Y854" s="126"/>
      <c r="Z854" s="126"/>
    </row>
    <row r="855" spans="1:26" ht="15.75" hidden="1" customHeight="1">
      <c r="A855" s="683"/>
      <c r="B855" s="126"/>
      <c r="C855" s="737"/>
      <c r="D855" s="126"/>
      <c r="E855" s="126"/>
      <c r="F855" s="126"/>
      <c r="G855" s="126"/>
      <c r="H855" s="126"/>
      <c r="I855" s="683"/>
      <c r="J855" s="685"/>
      <c r="K855" s="685"/>
      <c r="L855" s="683"/>
      <c r="M855" s="683"/>
      <c r="N855" s="685"/>
      <c r="O855" s="685"/>
      <c r="P855" s="683"/>
      <c r="Q855" s="683"/>
      <c r="R855" s="126"/>
      <c r="S855" s="126"/>
      <c r="T855" s="126"/>
      <c r="U855" s="126"/>
      <c r="V855" s="126"/>
      <c r="W855" s="126"/>
      <c r="X855" s="126"/>
      <c r="Y855" s="126"/>
      <c r="Z855" s="126"/>
    </row>
    <row r="856" spans="1:26" ht="15.75" hidden="1" customHeight="1">
      <c r="A856" s="683"/>
      <c r="B856" s="126"/>
      <c r="C856" s="737"/>
      <c r="D856" s="126"/>
      <c r="E856" s="126"/>
      <c r="F856" s="126"/>
      <c r="G856" s="126"/>
      <c r="H856" s="126"/>
      <c r="I856" s="683"/>
      <c r="J856" s="685"/>
      <c r="K856" s="685"/>
      <c r="L856" s="683"/>
      <c r="M856" s="683"/>
      <c r="N856" s="685"/>
      <c r="O856" s="685"/>
      <c r="P856" s="683"/>
      <c r="Q856" s="683"/>
      <c r="R856" s="126"/>
      <c r="S856" s="126"/>
      <c r="T856" s="126"/>
      <c r="U856" s="126"/>
      <c r="V856" s="126"/>
      <c r="W856" s="126"/>
      <c r="X856" s="126"/>
      <c r="Y856" s="126"/>
      <c r="Z856" s="126"/>
    </row>
    <row r="857" spans="1:26" ht="15.75" hidden="1" customHeight="1">
      <c r="A857" s="683"/>
      <c r="B857" s="126"/>
      <c r="C857" s="737"/>
      <c r="D857" s="126"/>
      <c r="E857" s="126"/>
      <c r="F857" s="126"/>
      <c r="G857" s="126"/>
      <c r="H857" s="126"/>
      <c r="I857" s="683"/>
      <c r="J857" s="685"/>
      <c r="K857" s="685"/>
      <c r="L857" s="683"/>
      <c r="M857" s="683"/>
      <c r="N857" s="685"/>
      <c r="O857" s="685"/>
      <c r="P857" s="683"/>
      <c r="Q857" s="683"/>
      <c r="R857" s="126"/>
      <c r="S857" s="126"/>
      <c r="T857" s="126"/>
      <c r="U857" s="126"/>
      <c r="V857" s="126"/>
      <c r="W857" s="126"/>
      <c r="X857" s="126"/>
      <c r="Y857" s="126"/>
      <c r="Z857" s="126"/>
    </row>
    <row r="858" spans="1:26" ht="15.75" hidden="1" customHeight="1">
      <c r="A858" s="683"/>
      <c r="B858" s="126"/>
      <c r="C858" s="737"/>
      <c r="D858" s="126"/>
      <c r="E858" s="126"/>
      <c r="F858" s="126"/>
      <c r="G858" s="126"/>
      <c r="H858" s="126"/>
      <c r="I858" s="683"/>
      <c r="J858" s="685"/>
      <c r="K858" s="685"/>
      <c r="L858" s="683"/>
      <c r="M858" s="683"/>
      <c r="N858" s="685"/>
      <c r="O858" s="685"/>
      <c r="P858" s="683"/>
      <c r="Q858" s="683"/>
      <c r="R858" s="126"/>
      <c r="S858" s="126"/>
      <c r="T858" s="126"/>
      <c r="U858" s="126"/>
      <c r="V858" s="126"/>
      <c r="W858" s="126"/>
      <c r="X858" s="126"/>
      <c r="Y858" s="126"/>
      <c r="Z858" s="126"/>
    </row>
    <row r="859" spans="1:26" ht="15.75" hidden="1" customHeight="1">
      <c r="A859" s="683"/>
      <c r="B859" s="126"/>
      <c r="C859" s="737"/>
      <c r="D859" s="126"/>
      <c r="E859" s="126"/>
      <c r="F859" s="126"/>
      <c r="G859" s="126"/>
      <c r="H859" s="126"/>
      <c r="I859" s="683"/>
      <c r="J859" s="685"/>
      <c r="K859" s="685"/>
      <c r="L859" s="683"/>
      <c r="M859" s="683"/>
      <c r="N859" s="685"/>
      <c r="O859" s="685"/>
      <c r="P859" s="683"/>
      <c r="Q859" s="683"/>
      <c r="R859" s="126"/>
      <c r="S859" s="126"/>
      <c r="T859" s="126"/>
      <c r="U859" s="126"/>
      <c r="V859" s="126"/>
      <c r="W859" s="126"/>
      <c r="X859" s="126"/>
      <c r="Y859" s="126"/>
      <c r="Z859" s="126"/>
    </row>
    <row r="860" spans="1:26" ht="15.75" hidden="1" customHeight="1">
      <c r="A860" s="683"/>
      <c r="B860" s="126"/>
      <c r="C860" s="737"/>
      <c r="D860" s="126"/>
      <c r="E860" s="126"/>
      <c r="F860" s="126"/>
      <c r="G860" s="126"/>
      <c r="H860" s="126"/>
      <c r="I860" s="683"/>
      <c r="J860" s="685"/>
      <c r="K860" s="685"/>
      <c r="L860" s="683"/>
      <c r="M860" s="683"/>
      <c r="N860" s="685"/>
      <c r="O860" s="685"/>
      <c r="P860" s="683"/>
      <c r="Q860" s="683"/>
      <c r="R860" s="126"/>
      <c r="S860" s="126"/>
      <c r="T860" s="126"/>
      <c r="U860" s="126"/>
      <c r="V860" s="126"/>
      <c r="W860" s="126"/>
      <c r="X860" s="126"/>
      <c r="Y860" s="126"/>
      <c r="Z860" s="126"/>
    </row>
    <row r="861" spans="1:26" ht="15.75" hidden="1" customHeight="1">
      <c r="A861" s="683"/>
      <c r="B861" s="126"/>
      <c r="C861" s="737"/>
      <c r="D861" s="126"/>
      <c r="E861" s="126"/>
      <c r="F861" s="126"/>
      <c r="G861" s="126"/>
      <c r="H861" s="126"/>
      <c r="I861" s="683"/>
      <c r="J861" s="685"/>
      <c r="K861" s="685"/>
      <c r="L861" s="683"/>
      <c r="M861" s="683"/>
      <c r="N861" s="685"/>
      <c r="O861" s="685"/>
      <c r="P861" s="683"/>
      <c r="Q861" s="683"/>
      <c r="R861" s="126"/>
      <c r="S861" s="126"/>
      <c r="T861" s="126"/>
      <c r="U861" s="126"/>
      <c r="V861" s="126"/>
      <c r="W861" s="126"/>
      <c r="X861" s="126"/>
      <c r="Y861" s="126"/>
      <c r="Z861" s="126"/>
    </row>
    <row r="862" spans="1:26" ht="15.75" hidden="1" customHeight="1">
      <c r="A862" s="683"/>
      <c r="B862" s="126"/>
      <c r="C862" s="737"/>
      <c r="D862" s="126"/>
      <c r="E862" s="126"/>
      <c r="F862" s="126"/>
      <c r="G862" s="126"/>
      <c r="H862" s="126"/>
      <c r="I862" s="683"/>
      <c r="J862" s="685"/>
      <c r="K862" s="685"/>
      <c r="L862" s="683"/>
      <c r="M862" s="683"/>
      <c r="N862" s="685"/>
      <c r="O862" s="685"/>
      <c r="P862" s="683"/>
      <c r="Q862" s="683"/>
      <c r="R862" s="126"/>
      <c r="S862" s="126"/>
      <c r="T862" s="126"/>
      <c r="U862" s="126"/>
      <c r="V862" s="126"/>
      <c r="W862" s="126"/>
      <c r="X862" s="126"/>
      <c r="Y862" s="126"/>
      <c r="Z862" s="126"/>
    </row>
    <row r="863" spans="1:26" ht="15.75" hidden="1" customHeight="1">
      <c r="A863" s="683"/>
      <c r="B863" s="126"/>
      <c r="C863" s="737"/>
      <c r="D863" s="126"/>
      <c r="E863" s="126"/>
      <c r="F863" s="126"/>
      <c r="G863" s="126"/>
      <c r="H863" s="126"/>
      <c r="I863" s="683"/>
      <c r="J863" s="685"/>
      <c r="K863" s="685"/>
      <c r="L863" s="683"/>
      <c r="M863" s="683"/>
      <c r="N863" s="685"/>
      <c r="O863" s="685"/>
      <c r="P863" s="683"/>
      <c r="Q863" s="683"/>
      <c r="R863" s="126"/>
      <c r="S863" s="126"/>
      <c r="T863" s="126"/>
      <c r="U863" s="126"/>
      <c r="V863" s="126"/>
      <c r="W863" s="126"/>
      <c r="X863" s="126"/>
      <c r="Y863" s="126"/>
      <c r="Z863" s="126"/>
    </row>
    <row r="864" spans="1:26" ht="15.75" hidden="1" customHeight="1">
      <c r="A864" s="683"/>
      <c r="B864" s="126"/>
      <c r="C864" s="737"/>
      <c r="D864" s="126"/>
      <c r="E864" s="126"/>
      <c r="F864" s="126"/>
      <c r="G864" s="126"/>
      <c r="H864" s="126"/>
      <c r="I864" s="683"/>
      <c r="J864" s="685"/>
      <c r="K864" s="685"/>
      <c r="L864" s="683"/>
      <c r="M864" s="683"/>
      <c r="N864" s="685"/>
      <c r="O864" s="685"/>
      <c r="P864" s="683"/>
      <c r="Q864" s="683"/>
      <c r="R864" s="126"/>
      <c r="S864" s="126"/>
      <c r="T864" s="126"/>
      <c r="U864" s="126"/>
      <c r="V864" s="126"/>
      <c r="W864" s="126"/>
      <c r="X864" s="126"/>
      <c r="Y864" s="126"/>
      <c r="Z864" s="126"/>
    </row>
    <row r="865" spans="1:26" ht="15.75" hidden="1" customHeight="1">
      <c r="A865" s="683"/>
      <c r="B865" s="126"/>
      <c r="C865" s="737"/>
      <c r="D865" s="126"/>
      <c r="E865" s="126"/>
      <c r="F865" s="126"/>
      <c r="G865" s="126"/>
      <c r="H865" s="126"/>
      <c r="I865" s="683"/>
      <c r="J865" s="685"/>
      <c r="K865" s="685"/>
      <c r="L865" s="683"/>
      <c r="M865" s="683"/>
      <c r="N865" s="685"/>
      <c r="O865" s="685"/>
      <c r="P865" s="683"/>
      <c r="Q865" s="683"/>
      <c r="R865" s="126"/>
      <c r="S865" s="126"/>
      <c r="T865" s="126"/>
      <c r="U865" s="126"/>
      <c r="V865" s="126"/>
      <c r="W865" s="126"/>
      <c r="X865" s="126"/>
      <c r="Y865" s="126"/>
      <c r="Z865" s="126"/>
    </row>
    <row r="866" spans="1:26" ht="15.75" hidden="1" customHeight="1">
      <c r="A866" s="683"/>
      <c r="B866" s="126"/>
      <c r="C866" s="737"/>
      <c r="D866" s="126"/>
      <c r="E866" s="126"/>
      <c r="F866" s="126"/>
      <c r="G866" s="126"/>
      <c r="H866" s="126"/>
      <c r="I866" s="683"/>
      <c r="J866" s="685"/>
      <c r="K866" s="685"/>
      <c r="L866" s="683"/>
      <c r="M866" s="683"/>
      <c r="N866" s="685"/>
      <c r="O866" s="685"/>
      <c r="P866" s="683"/>
      <c r="Q866" s="683"/>
      <c r="R866" s="126"/>
      <c r="S866" s="126"/>
      <c r="T866" s="126"/>
      <c r="U866" s="126"/>
      <c r="V866" s="126"/>
      <c r="W866" s="126"/>
      <c r="X866" s="126"/>
      <c r="Y866" s="126"/>
      <c r="Z866" s="126"/>
    </row>
    <row r="867" spans="1:26" ht="15.75" hidden="1" customHeight="1">
      <c r="A867" s="683"/>
      <c r="B867" s="126"/>
      <c r="C867" s="737"/>
      <c r="D867" s="126"/>
      <c r="E867" s="126"/>
      <c r="F867" s="126"/>
      <c r="G867" s="126"/>
      <c r="H867" s="126"/>
      <c r="I867" s="683"/>
      <c r="J867" s="685"/>
      <c r="K867" s="685"/>
      <c r="L867" s="683"/>
      <c r="M867" s="683"/>
      <c r="N867" s="685"/>
      <c r="O867" s="685"/>
      <c r="P867" s="683"/>
      <c r="Q867" s="683"/>
      <c r="R867" s="126"/>
      <c r="S867" s="126"/>
      <c r="T867" s="126"/>
      <c r="U867" s="126"/>
      <c r="V867" s="126"/>
      <c r="W867" s="126"/>
      <c r="X867" s="126"/>
      <c r="Y867" s="126"/>
      <c r="Z867" s="126"/>
    </row>
    <row r="868" spans="1:26" ht="15.75" hidden="1" customHeight="1">
      <c r="A868" s="683"/>
      <c r="B868" s="126"/>
      <c r="C868" s="737"/>
      <c r="D868" s="126"/>
      <c r="E868" s="126"/>
      <c r="F868" s="126"/>
      <c r="G868" s="126"/>
      <c r="H868" s="126"/>
      <c r="I868" s="683"/>
      <c r="J868" s="685"/>
      <c r="K868" s="685"/>
      <c r="L868" s="683"/>
      <c r="M868" s="683"/>
      <c r="N868" s="685"/>
      <c r="O868" s="685"/>
      <c r="P868" s="683"/>
      <c r="Q868" s="683"/>
      <c r="R868" s="126"/>
      <c r="S868" s="126"/>
      <c r="T868" s="126"/>
      <c r="U868" s="126"/>
      <c r="V868" s="126"/>
      <c r="W868" s="126"/>
      <c r="X868" s="126"/>
      <c r="Y868" s="126"/>
      <c r="Z868" s="126"/>
    </row>
    <row r="869" spans="1:26" ht="15.75" hidden="1" customHeight="1">
      <c r="A869" s="683"/>
      <c r="B869" s="126"/>
      <c r="C869" s="737"/>
      <c r="D869" s="126"/>
      <c r="E869" s="126"/>
      <c r="F869" s="126"/>
      <c r="G869" s="126"/>
      <c r="H869" s="126"/>
      <c r="I869" s="683"/>
      <c r="J869" s="685"/>
      <c r="K869" s="685"/>
      <c r="L869" s="683"/>
      <c r="M869" s="683"/>
      <c r="N869" s="685"/>
      <c r="O869" s="685"/>
      <c r="P869" s="683"/>
      <c r="Q869" s="683"/>
      <c r="R869" s="126"/>
      <c r="S869" s="126"/>
      <c r="T869" s="126"/>
      <c r="U869" s="126"/>
      <c r="V869" s="126"/>
      <c r="W869" s="126"/>
      <c r="X869" s="126"/>
      <c r="Y869" s="126"/>
      <c r="Z869" s="126"/>
    </row>
    <row r="870" spans="1:26" ht="15.75" hidden="1" customHeight="1">
      <c r="A870" s="683"/>
      <c r="B870" s="126"/>
      <c r="C870" s="737"/>
      <c r="D870" s="126"/>
      <c r="E870" s="126"/>
      <c r="F870" s="126"/>
      <c r="G870" s="126"/>
      <c r="H870" s="126"/>
      <c r="I870" s="683"/>
      <c r="J870" s="685"/>
      <c r="K870" s="685"/>
      <c r="L870" s="683"/>
      <c r="M870" s="683"/>
      <c r="N870" s="685"/>
      <c r="O870" s="685"/>
      <c r="P870" s="683"/>
      <c r="Q870" s="683"/>
      <c r="R870" s="126"/>
      <c r="S870" s="126"/>
      <c r="T870" s="126"/>
      <c r="U870" s="126"/>
      <c r="V870" s="126"/>
      <c r="W870" s="126"/>
      <c r="X870" s="126"/>
      <c r="Y870" s="126"/>
      <c r="Z870" s="126"/>
    </row>
    <row r="871" spans="1:26" ht="15.75" hidden="1" customHeight="1">
      <c r="A871" s="683"/>
      <c r="B871" s="126"/>
      <c r="C871" s="737"/>
      <c r="D871" s="126"/>
      <c r="E871" s="126"/>
      <c r="F871" s="126"/>
      <c r="G871" s="126"/>
      <c r="H871" s="126"/>
      <c r="I871" s="683"/>
      <c r="J871" s="685"/>
      <c r="K871" s="685"/>
      <c r="L871" s="683"/>
      <c r="M871" s="683"/>
      <c r="N871" s="685"/>
      <c r="O871" s="685"/>
      <c r="P871" s="683"/>
      <c r="Q871" s="683"/>
      <c r="R871" s="126"/>
      <c r="S871" s="126"/>
      <c r="T871" s="126"/>
      <c r="U871" s="126"/>
      <c r="V871" s="126"/>
      <c r="W871" s="126"/>
      <c r="X871" s="126"/>
      <c r="Y871" s="126"/>
      <c r="Z871" s="126"/>
    </row>
    <row r="872" spans="1:26" ht="15.75" hidden="1" customHeight="1">
      <c r="A872" s="683"/>
      <c r="B872" s="126"/>
      <c r="C872" s="737"/>
      <c r="D872" s="126"/>
      <c r="E872" s="126"/>
      <c r="F872" s="126"/>
      <c r="G872" s="126"/>
      <c r="H872" s="126"/>
      <c r="I872" s="683"/>
      <c r="J872" s="685"/>
      <c r="K872" s="685"/>
      <c r="L872" s="683"/>
      <c r="M872" s="683"/>
      <c r="N872" s="685"/>
      <c r="O872" s="685"/>
      <c r="P872" s="683"/>
      <c r="Q872" s="683"/>
      <c r="R872" s="126"/>
      <c r="S872" s="126"/>
      <c r="T872" s="126"/>
      <c r="U872" s="126"/>
      <c r="V872" s="126"/>
      <c r="W872" s="126"/>
      <c r="X872" s="126"/>
      <c r="Y872" s="126"/>
      <c r="Z872" s="126"/>
    </row>
    <row r="873" spans="1:26" ht="15.75" hidden="1" customHeight="1">
      <c r="A873" s="683"/>
      <c r="B873" s="126"/>
      <c r="C873" s="737"/>
      <c r="D873" s="126"/>
      <c r="E873" s="126"/>
      <c r="F873" s="126"/>
      <c r="G873" s="126"/>
      <c r="H873" s="126"/>
      <c r="I873" s="683"/>
      <c r="J873" s="685"/>
      <c r="K873" s="685"/>
      <c r="L873" s="683"/>
      <c r="M873" s="683"/>
      <c r="N873" s="685"/>
      <c r="O873" s="685"/>
      <c r="P873" s="683"/>
      <c r="Q873" s="683"/>
      <c r="R873" s="126"/>
      <c r="S873" s="126"/>
      <c r="T873" s="126"/>
      <c r="U873" s="126"/>
      <c r="V873" s="126"/>
      <c r="W873" s="126"/>
      <c r="X873" s="126"/>
      <c r="Y873" s="126"/>
      <c r="Z873" s="126"/>
    </row>
    <row r="874" spans="1:26" ht="15.75" hidden="1" customHeight="1">
      <c r="A874" s="683"/>
      <c r="B874" s="126"/>
      <c r="C874" s="737"/>
      <c r="D874" s="126"/>
      <c r="E874" s="126"/>
      <c r="F874" s="126"/>
      <c r="G874" s="126"/>
      <c r="H874" s="126"/>
      <c r="I874" s="683"/>
      <c r="J874" s="685"/>
      <c r="K874" s="685"/>
      <c r="L874" s="683"/>
      <c r="M874" s="683"/>
      <c r="N874" s="685"/>
      <c r="O874" s="685"/>
      <c r="P874" s="683"/>
      <c r="Q874" s="683"/>
      <c r="R874" s="126"/>
      <c r="S874" s="126"/>
      <c r="T874" s="126"/>
      <c r="U874" s="126"/>
      <c r="V874" s="126"/>
      <c r="W874" s="126"/>
      <c r="X874" s="126"/>
      <c r="Y874" s="126"/>
      <c r="Z874" s="126"/>
    </row>
    <row r="875" spans="1:26" ht="15.75" hidden="1" customHeight="1">
      <c r="A875" s="683"/>
      <c r="B875" s="126"/>
      <c r="C875" s="737"/>
      <c r="D875" s="126"/>
      <c r="E875" s="126"/>
      <c r="F875" s="126"/>
      <c r="G875" s="126"/>
      <c r="H875" s="126"/>
      <c r="I875" s="683"/>
      <c r="J875" s="685"/>
      <c r="K875" s="685"/>
      <c r="L875" s="683"/>
      <c r="M875" s="683"/>
      <c r="N875" s="685"/>
      <c r="O875" s="685"/>
      <c r="P875" s="683"/>
      <c r="Q875" s="683"/>
      <c r="R875" s="126"/>
      <c r="S875" s="126"/>
      <c r="T875" s="126"/>
      <c r="U875" s="126"/>
      <c r="V875" s="126"/>
      <c r="W875" s="126"/>
      <c r="X875" s="126"/>
      <c r="Y875" s="126"/>
      <c r="Z875" s="126"/>
    </row>
    <row r="876" spans="1:26" ht="15.75" hidden="1" customHeight="1">
      <c r="A876" s="683"/>
      <c r="B876" s="126"/>
      <c r="C876" s="737"/>
      <c r="D876" s="126"/>
      <c r="E876" s="126"/>
      <c r="F876" s="126"/>
      <c r="G876" s="126"/>
      <c r="H876" s="126"/>
      <c r="I876" s="683"/>
      <c r="J876" s="685"/>
      <c r="K876" s="685"/>
      <c r="L876" s="683"/>
      <c r="M876" s="683"/>
      <c r="N876" s="685"/>
      <c r="O876" s="685"/>
      <c r="P876" s="683"/>
      <c r="Q876" s="683"/>
      <c r="R876" s="126"/>
      <c r="S876" s="126"/>
      <c r="T876" s="126"/>
      <c r="U876" s="126"/>
      <c r="V876" s="126"/>
      <c r="W876" s="126"/>
      <c r="X876" s="126"/>
      <c r="Y876" s="126"/>
      <c r="Z876" s="126"/>
    </row>
    <row r="877" spans="1:26" ht="15.75" hidden="1" customHeight="1">
      <c r="A877" s="683"/>
      <c r="B877" s="126"/>
      <c r="C877" s="737"/>
      <c r="D877" s="126"/>
      <c r="E877" s="126"/>
      <c r="F877" s="126"/>
      <c r="G877" s="126"/>
      <c r="H877" s="126"/>
      <c r="I877" s="683"/>
      <c r="J877" s="685"/>
      <c r="K877" s="685"/>
      <c r="L877" s="683"/>
      <c r="M877" s="683"/>
      <c r="N877" s="685"/>
      <c r="O877" s="685"/>
      <c r="P877" s="683"/>
      <c r="Q877" s="683"/>
      <c r="R877" s="126"/>
      <c r="S877" s="126"/>
      <c r="T877" s="126"/>
      <c r="U877" s="126"/>
      <c r="V877" s="126"/>
      <c r="W877" s="126"/>
      <c r="X877" s="126"/>
      <c r="Y877" s="126"/>
      <c r="Z877" s="126"/>
    </row>
    <row r="878" spans="1:26" ht="15.75" hidden="1" customHeight="1">
      <c r="A878" s="683"/>
      <c r="B878" s="126"/>
      <c r="C878" s="737"/>
      <c r="D878" s="126"/>
      <c r="E878" s="126"/>
      <c r="F878" s="126"/>
      <c r="G878" s="126"/>
      <c r="H878" s="126"/>
      <c r="I878" s="683"/>
      <c r="J878" s="685"/>
      <c r="K878" s="685"/>
      <c r="L878" s="683"/>
      <c r="M878" s="683"/>
      <c r="N878" s="685"/>
      <c r="O878" s="685"/>
      <c r="P878" s="683"/>
      <c r="Q878" s="683"/>
      <c r="R878" s="126"/>
      <c r="S878" s="126"/>
      <c r="T878" s="126"/>
      <c r="U878" s="126"/>
      <c r="V878" s="126"/>
      <c r="W878" s="126"/>
      <c r="X878" s="126"/>
      <c r="Y878" s="126"/>
      <c r="Z878" s="126"/>
    </row>
    <row r="879" spans="1:26" ht="15.75" hidden="1" customHeight="1">
      <c r="A879" s="683"/>
      <c r="B879" s="126"/>
      <c r="C879" s="737"/>
      <c r="D879" s="126"/>
      <c r="E879" s="126"/>
      <c r="F879" s="126"/>
      <c r="G879" s="126"/>
      <c r="H879" s="126"/>
      <c r="I879" s="683"/>
      <c r="J879" s="685"/>
      <c r="K879" s="685"/>
      <c r="L879" s="683"/>
      <c r="M879" s="683"/>
      <c r="N879" s="685"/>
      <c r="O879" s="685"/>
      <c r="P879" s="683"/>
      <c r="Q879" s="683"/>
      <c r="R879" s="126"/>
      <c r="S879" s="126"/>
      <c r="T879" s="126"/>
      <c r="U879" s="126"/>
      <c r="V879" s="126"/>
      <c r="W879" s="126"/>
      <c r="X879" s="126"/>
      <c r="Y879" s="126"/>
      <c r="Z879" s="126"/>
    </row>
    <row r="880" spans="1:26" ht="15.75" hidden="1" customHeight="1">
      <c r="A880" s="683"/>
      <c r="B880" s="126"/>
      <c r="C880" s="737"/>
      <c r="D880" s="126"/>
      <c r="E880" s="126"/>
      <c r="F880" s="126"/>
      <c r="G880" s="126"/>
      <c r="H880" s="126"/>
      <c r="I880" s="683"/>
      <c r="J880" s="685"/>
      <c r="K880" s="685"/>
      <c r="L880" s="683"/>
      <c r="M880" s="683"/>
      <c r="N880" s="685"/>
      <c r="O880" s="685"/>
      <c r="P880" s="683"/>
      <c r="Q880" s="683"/>
      <c r="R880" s="126"/>
      <c r="S880" s="126"/>
      <c r="T880" s="126"/>
      <c r="U880" s="126"/>
      <c r="V880" s="126"/>
      <c r="W880" s="126"/>
      <c r="X880" s="126"/>
      <c r="Y880" s="126"/>
      <c r="Z880" s="126"/>
    </row>
    <row r="881" spans="1:26" ht="15.75" hidden="1" customHeight="1">
      <c r="A881" s="683"/>
      <c r="B881" s="126"/>
      <c r="C881" s="737"/>
      <c r="D881" s="126"/>
      <c r="E881" s="126"/>
      <c r="F881" s="126"/>
      <c r="G881" s="126"/>
      <c r="H881" s="126"/>
      <c r="I881" s="683"/>
      <c r="J881" s="685"/>
      <c r="K881" s="685"/>
      <c r="L881" s="683"/>
      <c r="M881" s="683"/>
      <c r="N881" s="685"/>
      <c r="O881" s="685"/>
      <c r="P881" s="683"/>
      <c r="Q881" s="683"/>
      <c r="R881" s="126"/>
      <c r="S881" s="126"/>
      <c r="T881" s="126"/>
      <c r="U881" s="126"/>
      <c r="V881" s="126"/>
      <c r="W881" s="126"/>
      <c r="X881" s="126"/>
      <c r="Y881" s="126"/>
      <c r="Z881" s="126"/>
    </row>
    <row r="882" spans="1:26" ht="15.75" hidden="1" customHeight="1">
      <c r="A882" s="683"/>
      <c r="B882" s="126"/>
      <c r="C882" s="737"/>
      <c r="D882" s="126"/>
      <c r="E882" s="126"/>
      <c r="F882" s="126"/>
      <c r="G882" s="126"/>
      <c r="H882" s="126"/>
      <c r="I882" s="683"/>
      <c r="J882" s="685"/>
      <c r="K882" s="685"/>
      <c r="L882" s="683"/>
      <c r="M882" s="683"/>
      <c r="N882" s="685"/>
      <c r="O882" s="685"/>
      <c r="P882" s="683"/>
      <c r="Q882" s="683"/>
      <c r="R882" s="126"/>
      <c r="S882" s="126"/>
      <c r="T882" s="126"/>
      <c r="U882" s="126"/>
      <c r="V882" s="126"/>
      <c r="W882" s="126"/>
      <c r="X882" s="126"/>
      <c r="Y882" s="126"/>
      <c r="Z882" s="126"/>
    </row>
    <row r="883" spans="1:26" ht="15.75" hidden="1" customHeight="1">
      <c r="A883" s="683"/>
      <c r="B883" s="126"/>
      <c r="C883" s="737"/>
      <c r="D883" s="126"/>
      <c r="E883" s="126"/>
      <c r="F883" s="126"/>
      <c r="G883" s="126"/>
      <c r="H883" s="126"/>
      <c r="I883" s="683"/>
      <c r="J883" s="685"/>
      <c r="K883" s="685"/>
      <c r="L883" s="683"/>
      <c r="M883" s="683"/>
      <c r="N883" s="685"/>
      <c r="O883" s="685"/>
      <c r="P883" s="683"/>
      <c r="Q883" s="683"/>
      <c r="R883" s="126"/>
      <c r="S883" s="126"/>
      <c r="T883" s="126"/>
      <c r="U883" s="126"/>
      <c r="V883" s="126"/>
      <c r="W883" s="126"/>
      <c r="X883" s="126"/>
      <c r="Y883" s="126"/>
      <c r="Z883" s="126"/>
    </row>
    <row r="884" spans="1:26" ht="15.75" hidden="1" customHeight="1">
      <c r="A884" s="683"/>
      <c r="B884" s="126"/>
      <c r="C884" s="737"/>
      <c r="D884" s="126"/>
      <c r="E884" s="126"/>
      <c r="F884" s="126"/>
      <c r="G884" s="126"/>
      <c r="H884" s="126"/>
      <c r="I884" s="683"/>
      <c r="J884" s="685"/>
      <c r="K884" s="685"/>
      <c r="L884" s="683"/>
      <c r="M884" s="683"/>
      <c r="N884" s="685"/>
      <c r="O884" s="685"/>
      <c r="P884" s="683"/>
      <c r="Q884" s="683"/>
      <c r="R884" s="126"/>
      <c r="S884" s="126"/>
      <c r="T884" s="126"/>
      <c r="U884" s="126"/>
      <c r="V884" s="126"/>
      <c r="W884" s="126"/>
      <c r="X884" s="126"/>
      <c r="Y884" s="126"/>
      <c r="Z884" s="126"/>
    </row>
    <row r="885" spans="1:26" ht="15.75" hidden="1" customHeight="1">
      <c r="A885" s="683"/>
      <c r="B885" s="126"/>
      <c r="C885" s="737"/>
      <c r="D885" s="126"/>
      <c r="E885" s="126"/>
      <c r="F885" s="126"/>
      <c r="G885" s="126"/>
      <c r="H885" s="126"/>
      <c r="I885" s="683"/>
      <c r="J885" s="685"/>
      <c r="K885" s="685"/>
      <c r="L885" s="683"/>
      <c r="M885" s="683"/>
      <c r="N885" s="685"/>
      <c r="O885" s="685"/>
      <c r="P885" s="683"/>
      <c r="Q885" s="683"/>
      <c r="R885" s="126"/>
      <c r="S885" s="126"/>
      <c r="T885" s="126"/>
      <c r="U885" s="126"/>
      <c r="V885" s="126"/>
      <c r="W885" s="126"/>
      <c r="X885" s="126"/>
      <c r="Y885" s="126"/>
      <c r="Z885" s="126"/>
    </row>
    <row r="886" spans="1:26" ht="15.75" hidden="1" customHeight="1">
      <c r="A886" s="683"/>
      <c r="B886" s="126"/>
      <c r="C886" s="737"/>
      <c r="D886" s="126"/>
      <c r="E886" s="126"/>
      <c r="F886" s="126"/>
      <c r="G886" s="126"/>
      <c r="H886" s="126"/>
      <c r="I886" s="683"/>
      <c r="J886" s="685"/>
      <c r="K886" s="685"/>
      <c r="L886" s="683"/>
      <c r="M886" s="683"/>
      <c r="N886" s="685"/>
      <c r="O886" s="685"/>
      <c r="P886" s="683"/>
      <c r="Q886" s="683"/>
      <c r="R886" s="126"/>
      <c r="S886" s="126"/>
      <c r="T886" s="126"/>
      <c r="U886" s="126"/>
      <c r="V886" s="126"/>
      <c r="W886" s="126"/>
      <c r="X886" s="126"/>
      <c r="Y886" s="126"/>
      <c r="Z886" s="126"/>
    </row>
    <row r="887" spans="1:26" ht="15.75" hidden="1" customHeight="1">
      <c r="A887" s="683"/>
      <c r="B887" s="126"/>
      <c r="C887" s="737"/>
      <c r="D887" s="126"/>
      <c r="E887" s="126"/>
      <c r="F887" s="126"/>
      <c r="G887" s="126"/>
      <c r="H887" s="126"/>
      <c r="I887" s="683"/>
      <c r="J887" s="685"/>
      <c r="K887" s="685"/>
      <c r="L887" s="683"/>
      <c r="M887" s="683"/>
      <c r="N887" s="685"/>
      <c r="O887" s="685"/>
      <c r="P887" s="683"/>
      <c r="Q887" s="683"/>
      <c r="R887" s="126"/>
      <c r="S887" s="126"/>
      <c r="T887" s="126"/>
      <c r="U887" s="126"/>
      <c r="V887" s="126"/>
      <c r="W887" s="126"/>
      <c r="X887" s="126"/>
      <c r="Y887" s="126"/>
      <c r="Z887" s="126"/>
    </row>
    <row r="888" spans="1:26" ht="15.75" hidden="1" customHeight="1">
      <c r="A888" s="683"/>
      <c r="B888" s="126"/>
      <c r="C888" s="737"/>
      <c r="D888" s="126"/>
      <c r="E888" s="126"/>
      <c r="F888" s="126"/>
      <c r="G888" s="126"/>
      <c r="H888" s="126"/>
      <c r="I888" s="683"/>
      <c r="J888" s="685"/>
      <c r="K888" s="685"/>
      <c r="L888" s="683"/>
      <c r="M888" s="683"/>
      <c r="N888" s="685"/>
      <c r="O888" s="685"/>
      <c r="P888" s="683"/>
      <c r="Q888" s="683"/>
      <c r="R888" s="126"/>
      <c r="S888" s="126"/>
      <c r="T888" s="126"/>
      <c r="U888" s="126"/>
      <c r="V888" s="126"/>
      <c r="W888" s="126"/>
      <c r="X888" s="126"/>
      <c r="Y888" s="126"/>
      <c r="Z888" s="126"/>
    </row>
    <row r="889" spans="1:26" ht="15.75" hidden="1" customHeight="1">
      <c r="A889" s="683"/>
      <c r="B889" s="126"/>
      <c r="C889" s="737"/>
      <c r="D889" s="126"/>
      <c r="E889" s="126"/>
      <c r="F889" s="126"/>
      <c r="G889" s="126"/>
      <c r="H889" s="126"/>
      <c r="I889" s="683"/>
      <c r="J889" s="685"/>
      <c r="K889" s="685"/>
      <c r="L889" s="683"/>
      <c r="M889" s="683"/>
      <c r="N889" s="685"/>
      <c r="O889" s="685"/>
      <c r="P889" s="683"/>
      <c r="Q889" s="683"/>
      <c r="R889" s="126"/>
      <c r="S889" s="126"/>
      <c r="T889" s="126"/>
      <c r="U889" s="126"/>
      <c r="V889" s="126"/>
      <c r="W889" s="126"/>
      <c r="X889" s="126"/>
      <c r="Y889" s="126"/>
      <c r="Z889" s="126"/>
    </row>
    <row r="890" spans="1:26" ht="15.75" hidden="1" customHeight="1">
      <c r="A890" s="683"/>
      <c r="B890" s="126"/>
      <c r="C890" s="737"/>
      <c r="D890" s="126"/>
      <c r="E890" s="126"/>
      <c r="F890" s="126"/>
      <c r="G890" s="126"/>
      <c r="H890" s="126"/>
      <c r="I890" s="683"/>
      <c r="J890" s="685"/>
      <c r="K890" s="685"/>
      <c r="L890" s="683"/>
      <c r="M890" s="683"/>
      <c r="N890" s="685"/>
      <c r="O890" s="685"/>
      <c r="P890" s="683"/>
      <c r="Q890" s="683"/>
      <c r="R890" s="126"/>
      <c r="S890" s="126"/>
      <c r="T890" s="126"/>
      <c r="U890" s="126"/>
      <c r="V890" s="126"/>
      <c r="W890" s="126"/>
      <c r="X890" s="126"/>
      <c r="Y890" s="126"/>
      <c r="Z890" s="126"/>
    </row>
    <row r="891" spans="1:26" ht="15.75" hidden="1" customHeight="1">
      <c r="A891" s="683"/>
      <c r="B891" s="126"/>
      <c r="C891" s="737"/>
      <c r="D891" s="126"/>
      <c r="E891" s="126"/>
      <c r="F891" s="126"/>
      <c r="G891" s="126"/>
      <c r="H891" s="126"/>
      <c r="I891" s="683"/>
      <c r="J891" s="685"/>
      <c r="K891" s="685"/>
      <c r="L891" s="683"/>
      <c r="M891" s="683"/>
      <c r="N891" s="685"/>
      <c r="O891" s="685"/>
      <c r="P891" s="683"/>
      <c r="Q891" s="683"/>
      <c r="R891" s="126"/>
      <c r="S891" s="126"/>
      <c r="T891" s="126"/>
      <c r="U891" s="126"/>
      <c r="V891" s="126"/>
      <c r="W891" s="126"/>
      <c r="X891" s="126"/>
      <c r="Y891" s="126"/>
      <c r="Z891" s="126"/>
    </row>
    <row r="892" spans="1:26" ht="15.75" hidden="1" customHeight="1">
      <c r="A892" s="683"/>
      <c r="B892" s="126"/>
      <c r="C892" s="737"/>
      <c r="D892" s="126"/>
      <c r="E892" s="126"/>
      <c r="F892" s="126"/>
      <c r="G892" s="126"/>
      <c r="H892" s="126"/>
      <c r="I892" s="683"/>
      <c r="J892" s="685"/>
      <c r="K892" s="685"/>
      <c r="L892" s="683"/>
      <c r="M892" s="683"/>
      <c r="N892" s="685"/>
      <c r="O892" s="685"/>
      <c r="P892" s="683"/>
      <c r="Q892" s="683"/>
      <c r="R892" s="126"/>
      <c r="S892" s="126"/>
      <c r="T892" s="126"/>
      <c r="U892" s="126"/>
      <c r="V892" s="126"/>
      <c r="W892" s="126"/>
      <c r="X892" s="126"/>
      <c r="Y892" s="126"/>
      <c r="Z892" s="126"/>
    </row>
    <row r="893" spans="1:26" ht="15.75" hidden="1" customHeight="1">
      <c r="A893" s="683"/>
      <c r="B893" s="126"/>
      <c r="C893" s="737"/>
      <c r="D893" s="126"/>
      <c r="E893" s="126"/>
      <c r="F893" s="126"/>
      <c r="G893" s="126"/>
      <c r="H893" s="126"/>
      <c r="I893" s="683"/>
      <c r="J893" s="685"/>
      <c r="K893" s="685"/>
      <c r="L893" s="683"/>
      <c r="M893" s="683"/>
      <c r="N893" s="685"/>
      <c r="O893" s="685"/>
      <c r="P893" s="683"/>
      <c r="Q893" s="683"/>
      <c r="R893" s="126"/>
      <c r="S893" s="126"/>
      <c r="T893" s="126"/>
      <c r="U893" s="126"/>
      <c r="V893" s="126"/>
      <c r="W893" s="126"/>
      <c r="X893" s="126"/>
      <c r="Y893" s="126"/>
      <c r="Z893" s="126"/>
    </row>
    <row r="894" spans="1:26" ht="15.75" hidden="1" customHeight="1">
      <c r="A894" s="683"/>
      <c r="B894" s="126"/>
      <c r="C894" s="737"/>
      <c r="D894" s="126"/>
      <c r="E894" s="126"/>
      <c r="F894" s="126"/>
      <c r="G894" s="126"/>
      <c r="H894" s="126"/>
      <c r="I894" s="683"/>
      <c r="J894" s="685"/>
      <c r="K894" s="685"/>
      <c r="L894" s="683"/>
      <c r="M894" s="683"/>
      <c r="N894" s="685"/>
      <c r="O894" s="685"/>
      <c r="P894" s="683"/>
      <c r="Q894" s="683"/>
      <c r="R894" s="126"/>
      <c r="S894" s="126"/>
      <c r="T894" s="126"/>
      <c r="U894" s="126"/>
      <c r="V894" s="126"/>
      <c r="W894" s="126"/>
      <c r="X894" s="126"/>
      <c r="Y894" s="126"/>
      <c r="Z894" s="126"/>
    </row>
    <row r="895" spans="1:26" ht="15.75" hidden="1" customHeight="1">
      <c r="A895" s="683"/>
      <c r="B895" s="126"/>
      <c r="C895" s="737"/>
      <c r="D895" s="126"/>
      <c r="E895" s="126"/>
      <c r="F895" s="126"/>
      <c r="G895" s="126"/>
      <c r="H895" s="126"/>
      <c r="I895" s="683"/>
      <c r="J895" s="685"/>
      <c r="K895" s="685"/>
      <c r="L895" s="683"/>
      <c r="M895" s="683"/>
      <c r="N895" s="685"/>
      <c r="O895" s="685"/>
      <c r="P895" s="683"/>
      <c r="Q895" s="683"/>
      <c r="R895" s="126"/>
      <c r="S895" s="126"/>
      <c r="T895" s="126"/>
      <c r="U895" s="126"/>
      <c r="V895" s="126"/>
      <c r="W895" s="126"/>
      <c r="X895" s="126"/>
      <c r="Y895" s="126"/>
      <c r="Z895" s="126"/>
    </row>
    <row r="896" spans="1:26" ht="15.75" hidden="1" customHeight="1">
      <c r="A896" s="683"/>
      <c r="B896" s="126"/>
      <c r="C896" s="737"/>
      <c r="D896" s="126"/>
      <c r="E896" s="126"/>
      <c r="F896" s="126"/>
      <c r="G896" s="126"/>
      <c r="H896" s="126"/>
      <c r="I896" s="683"/>
      <c r="J896" s="685"/>
      <c r="K896" s="685"/>
      <c r="L896" s="683"/>
      <c r="M896" s="683"/>
      <c r="N896" s="685"/>
      <c r="O896" s="685"/>
      <c r="P896" s="683"/>
      <c r="Q896" s="683"/>
      <c r="R896" s="126"/>
      <c r="S896" s="126"/>
      <c r="T896" s="126"/>
      <c r="U896" s="126"/>
      <c r="V896" s="126"/>
      <c r="W896" s="126"/>
      <c r="X896" s="126"/>
      <c r="Y896" s="126"/>
      <c r="Z896" s="126"/>
    </row>
    <row r="897" spans="1:26" ht="15.75" hidden="1" customHeight="1">
      <c r="A897" s="683"/>
      <c r="B897" s="126"/>
      <c r="C897" s="737"/>
      <c r="D897" s="126"/>
      <c r="E897" s="126"/>
      <c r="F897" s="126"/>
      <c r="G897" s="126"/>
      <c r="H897" s="126"/>
      <c r="I897" s="683"/>
      <c r="J897" s="685"/>
      <c r="K897" s="685"/>
      <c r="L897" s="683"/>
      <c r="M897" s="683"/>
      <c r="N897" s="685"/>
      <c r="O897" s="685"/>
      <c r="P897" s="683"/>
      <c r="Q897" s="683"/>
      <c r="R897" s="126"/>
      <c r="S897" s="126"/>
      <c r="T897" s="126"/>
      <c r="U897" s="126"/>
      <c r="V897" s="126"/>
      <c r="W897" s="126"/>
      <c r="X897" s="126"/>
      <c r="Y897" s="126"/>
      <c r="Z897" s="126"/>
    </row>
    <row r="898" spans="1:26" ht="15.75" hidden="1" customHeight="1">
      <c r="A898" s="683"/>
      <c r="B898" s="126"/>
      <c r="C898" s="737"/>
      <c r="D898" s="126"/>
      <c r="E898" s="126"/>
      <c r="F898" s="126"/>
      <c r="G898" s="126"/>
      <c r="H898" s="126"/>
      <c r="I898" s="683"/>
      <c r="J898" s="685"/>
      <c r="K898" s="685"/>
      <c r="L898" s="683"/>
      <c r="M898" s="683"/>
      <c r="N898" s="685"/>
      <c r="O898" s="685"/>
      <c r="P898" s="683"/>
      <c r="Q898" s="683"/>
      <c r="R898" s="126"/>
      <c r="S898" s="126"/>
      <c r="T898" s="126"/>
      <c r="U898" s="126"/>
      <c r="V898" s="126"/>
      <c r="W898" s="126"/>
      <c r="X898" s="126"/>
      <c r="Y898" s="126"/>
      <c r="Z898" s="126"/>
    </row>
    <row r="899" spans="1:26" ht="15.75" hidden="1" customHeight="1">
      <c r="A899" s="683"/>
      <c r="B899" s="126"/>
      <c r="C899" s="737"/>
      <c r="D899" s="126"/>
      <c r="E899" s="126"/>
      <c r="F899" s="126"/>
      <c r="G899" s="126"/>
      <c r="H899" s="126"/>
      <c r="I899" s="683"/>
      <c r="J899" s="685"/>
      <c r="K899" s="685"/>
      <c r="L899" s="683"/>
      <c r="M899" s="683"/>
      <c r="N899" s="685"/>
      <c r="O899" s="685"/>
      <c r="P899" s="683"/>
      <c r="Q899" s="683"/>
      <c r="R899" s="126"/>
      <c r="S899" s="126"/>
      <c r="T899" s="126"/>
      <c r="U899" s="126"/>
      <c r="V899" s="126"/>
      <c r="W899" s="126"/>
      <c r="X899" s="126"/>
      <c r="Y899" s="126"/>
      <c r="Z899" s="126"/>
    </row>
    <row r="900" spans="1:26" ht="15.75" hidden="1" customHeight="1">
      <c r="A900" s="683"/>
      <c r="B900" s="126"/>
      <c r="C900" s="737"/>
      <c r="D900" s="126"/>
      <c r="E900" s="126"/>
      <c r="F900" s="126"/>
      <c r="G900" s="126"/>
      <c r="H900" s="126"/>
      <c r="I900" s="683"/>
      <c r="J900" s="685"/>
      <c r="K900" s="685"/>
      <c r="L900" s="683"/>
      <c r="M900" s="683"/>
      <c r="N900" s="685"/>
      <c r="O900" s="685"/>
      <c r="P900" s="683"/>
      <c r="Q900" s="683"/>
      <c r="R900" s="126"/>
      <c r="S900" s="126"/>
      <c r="T900" s="126"/>
      <c r="U900" s="126"/>
      <c r="V900" s="126"/>
      <c r="W900" s="126"/>
      <c r="X900" s="126"/>
      <c r="Y900" s="126"/>
      <c r="Z900" s="126"/>
    </row>
    <row r="901" spans="1:26" ht="15.75" hidden="1" customHeight="1">
      <c r="A901" s="683"/>
      <c r="B901" s="126"/>
      <c r="C901" s="737"/>
      <c r="D901" s="126"/>
      <c r="E901" s="126"/>
      <c r="F901" s="126"/>
      <c r="G901" s="126"/>
      <c r="H901" s="126"/>
      <c r="I901" s="683"/>
      <c r="J901" s="685"/>
      <c r="K901" s="685"/>
      <c r="L901" s="683"/>
      <c r="M901" s="683"/>
      <c r="N901" s="685"/>
      <c r="O901" s="685"/>
      <c r="P901" s="683"/>
      <c r="Q901" s="683"/>
      <c r="R901" s="126"/>
      <c r="S901" s="126"/>
      <c r="T901" s="126"/>
      <c r="U901" s="126"/>
      <c r="V901" s="126"/>
      <c r="W901" s="126"/>
      <c r="X901" s="126"/>
      <c r="Y901" s="126"/>
      <c r="Z901" s="126"/>
    </row>
    <row r="902" spans="1:26" ht="15.75" hidden="1" customHeight="1">
      <c r="A902" s="683"/>
      <c r="B902" s="126"/>
      <c r="C902" s="737"/>
      <c r="D902" s="126"/>
      <c r="E902" s="126"/>
      <c r="F902" s="126"/>
      <c r="G902" s="126"/>
      <c r="H902" s="126"/>
      <c r="I902" s="683"/>
      <c r="J902" s="685"/>
      <c r="K902" s="685"/>
      <c r="L902" s="683"/>
      <c r="M902" s="683"/>
      <c r="N902" s="685"/>
      <c r="O902" s="685"/>
      <c r="P902" s="683"/>
      <c r="Q902" s="683"/>
      <c r="R902" s="126"/>
      <c r="S902" s="126"/>
      <c r="T902" s="126"/>
      <c r="U902" s="126"/>
      <c r="V902" s="126"/>
      <c r="W902" s="126"/>
      <c r="X902" s="126"/>
      <c r="Y902" s="126"/>
      <c r="Z902" s="126"/>
    </row>
    <row r="903" spans="1:26" ht="15.75" hidden="1" customHeight="1">
      <c r="A903" s="683"/>
      <c r="B903" s="126"/>
      <c r="C903" s="737"/>
      <c r="D903" s="126"/>
      <c r="E903" s="126"/>
      <c r="F903" s="126"/>
      <c r="G903" s="126"/>
      <c r="H903" s="126"/>
      <c r="I903" s="683"/>
      <c r="J903" s="685"/>
      <c r="K903" s="685"/>
      <c r="L903" s="683"/>
      <c r="M903" s="683"/>
      <c r="N903" s="685"/>
      <c r="O903" s="685"/>
      <c r="P903" s="683"/>
      <c r="Q903" s="683"/>
      <c r="R903" s="126"/>
      <c r="S903" s="126"/>
      <c r="T903" s="126"/>
      <c r="U903" s="126"/>
      <c r="V903" s="126"/>
      <c r="W903" s="126"/>
      <c r="X903" s="126"/>
      <c r="Y903" s="126"/>
      <c r="Z903" s="126"/>
    </row>
    <row r="904" spans="1:26" ht="15.75" hidden="1" customHeight="1">
      <c r="A904" s="683"/>
      <c r="B904" s="126"/>
      <c r="C904" s="737"/>
      <c r="D904" s="126"/>
      <c r="E904" s="126"/>
      <c r="F904" s="126"/>
      <c r="G904" s="126"/>
      <c r="H904" s="126"/>
      <c r="I904" s="683"/>
      <c r="J904" s="685"/>
      <c r="K904" s="685"/>
      <c r="L904" s="683"/>
      <c r="M904" s="683"/>
      <c r="N904" s="685"/>
      <c r="O904" s="685"/>
      <c r="P904" s="683"/>
      <c r="Q904" s="683"/>
      <c r="R904" s="126"/>
      <c r="S904" s="126"/>
      <c r="T904" s="126"/>
      <c r="U904" s="126"/>
      <c r="V904" s="126"/>
      <c r="W904" s="126"/>
      <c r="X904" s="126"/>
      <c r="Y904" s="126"/>
      <c r="Z904" s="126"/>
    </row>
    <row r="905" spans="1:26" ht="15.75" hidden="1" customHeight="1">
      <c r="A905" s="683"/>
      <c r="B905" s="126"/>
      <c r="C905" s="737"/>
      <c r="D905" s="126"/>
      <c r="E905" s="126"/>
      <c r="F905" s="126"/>
      <c r="G905" s="126"/>
      <c r="H905" s="126"/>
      <c r="I905" s="683"/>
      <c r="J905" s="685"/>
      <c r="K905" s="685"/>
      <c r="L905" s="683"/>
      <c r="M905" s="683"/>
      <c r="N905" s="685"/>
      <c r="O905" s="685"/>
      <c r="P905" s="683"/>
      <c r="Q905" s="683"/>
      <c r="R905" s="126"/>
      <c r="S905" s="126"/>
      <c r="T905" s="126"/>
      <c r="U905" s="126"/>
      <c r="V905" s="126"/>
      <c r="W905" s="126"/>
      <c r="X905" s="126"/>
      <c r="Y905" s="126"/>
      <c r="Z905" s="126"/>
    </row>
    <row r="906" spans="1:26" ht="15.75" hidden="1" customHeight="1">
      <c r="A906" s="683"/>
      <c r="B906" s="126"/>
      <c r="C906" s="737"/>
      <c r="D906" s="126"/>
      <c r="E906" s="126"/>
      <c r="F906" s="126"/>
      <c r="G906" s="126"/>
      <c r="H906" s="126"/>
      <c r="I906" s="683"/>
      <c r="J906" s="685"/>
      <c r="K906" s="685"/>
      <c r="L906" s="683"/>
      <c r="M906" s="683"/>
      <c r="N906" s="685"/>
      <c r="O906" s="685"/>
      <c r="P906" s="683"/>
      <c r="Q906" s="683"/>
      <c r="R906" s="126"/>
      <c r="S906" s="126"/>
      <c r="T906" s="126"/>
      <c r="U906" s="126"/>
      <c r="V906" s="126"/>
      <c r="W906" s="126"/>
      <c r="X906" s="126"/>
      <c r="Y906" s="126"/>
      <c r="Z906" s="126"/>
    </row>
    <row r="907" spans="1:26" ht="15.75" hidden="1" customHeight="1">
      <c r="A907" s="683"/>
      <c r="B907" s="126"/>
      <c r="C907" s="737"/>
      <c r="D907" s="126"/>
      <c r="E907" s="126"/>
      <c r="F907" s="126"/>
      <c r="G907" s="126"/>
      <c r="H907" s="126"/>
      <c r="I907" s="683"/>
      <c r="J907" s="685"/>
      <c r="K907" s="685"/>
      <c r="L907" s="683"/>
      <c r="M907" s="683"/>
      <c r="N907" s="685"/>
      <c r="O907" s="685"/>
      <c r="P907" s="683"/>
      <c r="Q907" s="683"/>
      <c r="R907" s="126"/>
      <c r="S907" s="126"/>
      <c r="T907" s="126"/>
      <c r="U907" s="126"/>
      <c r="V907" s="126"/>
      <c r="W907" s="126"/>
      <c r="X907" s="126"/>
      <c r="Y907" s="126"/>
      <c r="Z907" s="126"/>
    </row>
    <row r="908" spans="1:26" ht="15.75" hidden="1" customHeight="1">
      <c r="A908" s="683"/>
      <c r="B908" s="126"/>
      <c r="C908" s="737"/>
      <c r="D908" s="126"/>
      <c r="E908" s="126"/>
      <c r="F908" s="126"/>
      <c r="G908" s="126"/>
      <c r="H908" s="126"/>
      <c r="I908" s="683"/>
      <c r="J908" s="685"/>
      <c r="K908" s="685"/>
      <c r="L908" s="683"/>
      <c r="M908" s="683"/>
      <c r="N908" s="685"/>
      <c r="O908" s="685"/>
      <c r="P908" s="683"/>
      <c r="Q908" s="683"/>
      <c r="R908" s="126"/>
      <c r="S908" s="126"/>
      <c r="T908" s="126"/>
      <c r="U908" s="126"/>
      <c r="V908" s="126"/>
      <c r="W908" s="126"/>
      <c r="X908" s="126"/>
      <c r="Y908" s="126"/>
      <c r="Z908" s="126"/>
    </row>
    <row r="909" spans="1:26" ht="15.75" hidden="1" customHeight="1">
      <c r="A909" s="683"/>
      <c r="B909" s="126"/>
      <c r="C909" s="737"/>
      <c r="D909" s="126"/>
      <c r="E909" s="126"/>
      <c r="F909" s="126"/>
      <c r="G909" s="126"/>
      <c r="H909" s="126"/>
      <c r="I909" s="683"/>
      <c r="J909" s="685"/>
      <c r="K909" s="685"/>
      <c r="L909" s="683"/>
      <c r="M909" s="683"/>
      <c r="N909" s="685"/>
      <c r="O909" s="685"/>
      <c r="P909" s="683"/>
      <c r="Q909" s="683"/>
      <c r="R909" s="126"/>
      <c r="S909" s="126"/>
      <c r="T909" s="126"/>
      <c r="U909" s="126"/>
      <c r="V909" s="126"/>
      <c r="W909" s="126"/>
      <c r="X909" s="126"/>
      <c r="Y909" s="126"/>
      <c r="Z909" s="126"/>
    </row>
    <row r="910" spans="1:26" ht="15.75" hidden="1" customHeight="1">
      <c r="A910" s="683"/>
      <c r="B910" s="126"/>
      <c r="C910" s="737"/>
      <c r="D910" s="126"/>
      <c r="E910" s="126"/>
      <c r="F910" s="126"/>
      <c r="G910" s="126"/>
      <c r="H910" s="126"/>
      <c r="I910" s="683"/>
      <c r="J910" s="685"/>
      <c r="K910" s="685"/>
      <c r="L910" s="683"/>
      <c r="M910" s="683"/>
      <c r="N910" s="685"/>
      <c r="O910" s="685"/>
      <c r="P910" s="683"/>
      <c r="Q910" s="683"/>
      <c r="R910" s="126"/>
      <c r="S910" s="126"/>
      <c r="T910" s="126"/>
      <c r="U910" s="126"/>
      <c r="V910" s="126"/>
      <c r="W910" s="126"/>
      <c r="X910" s="126"/>
      <c r="Y910" s="126"/>
      <c r="Z910" s="126"/>
    </row>
    <row r="911" spans="1:26" ht="15.75" hidden="1" customHeight="1">
      <c r="A911" s="683"/>
      <c r="B911" s="126"/>
      <c r="C911" s="737"/>
      <c r="D911" s="126"/>
      <c r="E911" s="126"/>
      <c r="F911" s="126"/>
      <c r="G911" s="126"/>
      <c r="H911" s="126"/>
      <c r="I911" s="683"/>
      <c r="J911" s="685"/>
      <c r="K911" s="685"/>
      <c r="L911" s="683"/>
      <c r="M911" s="683"/>
      <c r="N911" s="685"/>
      <c r="O911" s="685"/>
      <c r="P911" s="683"/>
      <c r="Q911" s="683"/>
      <c r="R911" s="126"/>
      <c r="S911" s="126"/>
      <c r="T911" s="126"/>
      <c r="U911" s="126"/>
      <c r="V911" s="126"/>
      <c r="W911" s="126"/>
      <c r="X911" s="126"/>
      <c r="Y911" s="126"/>
      <c r="Z911" s="126"/>
    </row>
    <row r="912" spans="1:26" ht="15.75" hidden="1" customHeight="1">
      <c r="A912" s="683"/>
      <c r="B912" s="126"/>
      <c r="C912" s="737"/>
      <c r="D912" s="126"/>
      <c r="E912" s="126"/>
      <c r="F912" s="126"/>
      <c r="G912" s="126"/>
      <c r="H912" s="126"/>
      <c r="I912" s="683"/>
      <c r="J912" s="685"/>
      <c r="K912" s="685"/>
      <c r="L912" s="683"/>
      <c r="M912" s="683"/>
      <c r="N912" s="685"/>
      <c r="O912" s="685"/>
      <c r="P912" s="683"/>
      <c r="Q912" s="683"/>
      <c r="R912" s="126"/>
      <c r="S912" s="126"/>
      <c r="T912" s="126"/>
      <c r="U912" s="126"/>
      <c r="V912" s="126"/>
      <c r="W912" s="126"/>
      <c r="X912" s="126"/>
      <c r="Y912" s="126"/>
      <c r="Z912" s="126"/>
    </row>
    <row r="913" spans="1:26" ht="15.75" hidden="1" customHeight="1">
      <c r="A913" s="683"/>
      <c r="B913" s="126"/>
      <c r="C913" s="737"/>
      <c r="D913" s="126"/>
      <c r="E913" s="126"/>
      <c r="F913" s="126"/>
      <c r="G913" s="126"/>
      <c r="H913" s="126"/>
      <c r="I913" s="683"/>
      <c r="J913" s="685"/>
      <c r="K913" s="685"/>
      <c r="L913" s="683"/>
      <c r="M913" s="683"/>
      <c r="N913" s="685"/>
      <c r="O913" s="685"/>
      <c r="P913" s="683"/>
      <c r="Q913" s="683"/>
      <c r="R913" s="126"/>
      <c r="S913" s="126"/>
      <c r="T913" s="126"/>
      <c r="U913" s="126"/>
      <c r="V913" s="126"/>
      <c r="W913" s="126"/>
      <c r="X913" s="126"/>
      <c r="Y913" s="126"/>
      <c r="Z913" s="126"/>
    </row>
    <row r="914" spans="1:26" ht="15.75" hidden="1" customHeight="1">
      <c r="A914" s="683"/>
      <c r="B914" s="126"/>
      <c r="C914" s="737"/>
      <c r="D914" s="126"/>
      <c r="E914" s="126"/>
      <c r="F914" s="126"/>
      <c r="G914" s="126"/>
      <c r="H914" s="126"/>
      <c r="I914" s="683"/>
      <c r="J914" s="685"/>
      <c r="K914" s="685"/>
      <c r="L914" s="683"/>
      <c r="M914" s="683"/>
      <c r="N914" s="685"/>
      <c r="O914" s="685"/>
      <c r="P914" s="683"/>
      <c r="Q914" s="683"/>
      <c r="R914" s="126"/>
      <c r="S914" s="126"/>
      <c r="T914" s="126"/>
      <c r="U914" s="126"/>
      <c r="V914" s="126"/>
      <c r="W914" s="126"/>
      <c r="X914" s="126"/>
      <c r="Y914" s="126"/>
      <c r="Z914" s="126"/>
    </row>
    <row r="915" spans="1:26" ht="15.75" hidden="1" customHeight="1">
      <c r="A915" s="683"/>
      <c r="B915" s="126"/>
      <c r="C915" s="737"/>
      <c r="D915" s="126"/>
      <c r="E915" s="126"/>
      <c r="F915" s="126"/>
      <c r="G915" s="126"/>
      <c r="H915" s="126"/>
      <c r="I915" s="683"/>
      <c r="J915" s="685"/>
      <c r="K915" s="685"/>
      <c r="L915" s="683"/>
      <c r="M915" s="683"/>
      <c r="N915" s="685"/>
      <c r="O915" s="685"/>
      <c r="P915" s="683"/>
      <c r="Q915" s="683"/>
      <c r="R915" s="126"/>
      <c r="S915" s="126"/>
      <c r="T915" s="126"/>
      <c r="U915" s="126"/>
      <c r="V915" s="126"/>
      <c r="W915" s="126"/>
      <c r="X915" s="126"/>
      <c r="Y915" s="126"/>
      <c r="Z915" s="126"/>
    </row>
    <row r="916" spans="1:26" ht="15.75" hidden="1" customHeight="1">
      <c r="A916" s="683"/>
      <c r="B916" s="126"/>
      <c r="C916" s="737"/>
      <c r="D916" s="126"/>
      <c r="E916" s="126"/>
      <c r="F916" s="126"/>
      <c r="G916" s="126"/>
      <c r="H916" s="126"/>
      <c r="I916" s="683"/>
      <c r="J916" s="685"/>
      <c r="K916" s="685"/>
      <c r="L916" s="683"/>
      <c r="M916" s="683"/>
      <c r="N916" s="685"/>
      <c r="O916" s="685"/>
      <c r="P916" s="683"/>
      <c r="Q916" s="683"/>
      <c r="R916" s="126"/>
      <c r="S916" s="126"/>
      <c r="T916" s="126"/>
      <c r="U916" s="126"/>
      <c r="V916" s="126"/>
      <c r="W916" s="126"/>
      <c r="X916" s="126"/>
      <c r="Y916" s="126"/>
      <c r="Z916" s="126"/>
    </row>
    <row r="917" spans="1:26" ht="15.75" hidden="1" customHeight="1">
      <c r="A917" s="683"/>
      <c r="B917" s="126"/>
      <c r="C917" s="737"/>
      <c r="D917" s="126"/>
      <c r="E917" s="126"/>
      <c r="F917" s="126"/>
      <c r="G917" s="126"/>
      <c r="H917" s="126"/>
      <c r="I917" s="683"/>
      <c r="J917" s="685"/>
      <c r="K917" s="685"/>
      <c r="L917" s="683"/>
      <c r="M917" s="683"/>
      <c r="N917" s="685"/>
      <c r="O917" s="685"/>
      <c r="P917" s="683"/>
      <c r="Q917" s="683"/>
      <c r="R917" s="126"/>
      <c r="S917" s="126"/>
      <c r="T917" s="126"/>
      <c r="U917" s="126"/>
      <c r="V917" s="126"/>
      <c r="W917" s="126"/>
      <c r="X917" s="126"/>
      <c r="Y917" s="126"/>
      <c r="Z917" s="126"/>
    </row>
    <row r="918" spans="1:26" ht="15.75" hidden="1" customHeight="1">
      <c r="A918" s="683"/>
      <c r="B918" s="126"/>
      <c r="C918" s="737"/>
      <c r="D918" s="126"/>
      <c r="E918" s="126"/>
      <c r="F918" s="126"/>
      <c r="G918" s="126"/>
      <c r="H918" s="126"/>
      <c r="I918" s="683"/>
      <c r="J918" s="685"/>
      <c r="K918" s="685"/>
      <c r="L918" s="683"/>
      <c r="M918" s="683"/>
      <c r="N918" s="685"/>
      <c r="O918" s="685"/>
      <c r="P918" s="683"/>
      <c r="Q918" s="683"/>
      <c r="R918" s="126"/>
      <c r="S918" s="126"/>
      <c r="T918" s="126"/>
      <c r="U918" s="126"/>
      <c r="V918" s="126"/>
      <c r="W918" s="126"/>
      <c r="X918" s="126"/>
      <c r="Y918" s="126"/>
      <c r="Z918" s="126"/>
    </row>
    <row r="919" spans="1:26" ht="15.75" hidden="1" customHeight="1">
      <c r="A919" s="683"/>
      <c r="B919" s="126"/>
      <c r="C919" s="737"/>
      <c r="D919" s="126"/>
      <c r="E919" s="126"/>
      <c r="F919" s="126"/>
      <c r="G919" s="126"/>
      <c r="H919" s="126"/>
      <c r="I919" s="683"/>
      <c r="J919" s="685"/>
      <c r="K919" s="685"/>
      <c r="L919" s="683"/>
      <c r="M919" s="683"/>
      <c r="N919" s="685"/>
      <c r="O919" s="685"/>
      <c r="P919" s="683"/>
      <c r="Q919" s="683"/>
      <c r="R919" s="126"/>
      <c r="S919" s="126"/>
      <c r="T919" s="126"/>
      <c r="U919" s="126"/>
      <c r="V919" s="126"/>
      <c r="W919" s="126"/>
      <c r="X919" s="126"/>
      <c r="Y919" s="126"/>
      <c r="Z919" s="126"/>
    </row>
    <row r="920" spans="1:26" ht="15.75" hidden="1" customHeight="1">
      <c r="A920" s="683"/>
      <c r="B920" s="126"/>
      <c r="C920" s="737"/>
      <c r="D920" s="126"/>
      <c r="E920" s="126"/>
      <c r="F920" s="126"/>
      <c r="G920" s="126"/>
      <c r="H920" s="126"/>
      <c r="I920" s="683"/>
      <c r="J920" s="685"/>
      <c r="K920" s="685"/>
      <c r="L920" s="683"/>
      <c r="M920" s="683"/>
      <c r="N920" s="685"/>
      <c r="O920" s="685"/>
      <c r="P920" s="683"/>
      <c r="Q920" s="683"/>
      <c r="R920" s="126"/>
      <c r="S920" s="126"/>
      <c r="T920" s="126"/>
      <c r="U920" s="126"/>
      <c r="V920" s="126"/>
      <c r="W920" s="126"/>
      <c r="X920" s="126"/>
      <c r="Y920" s="126"/>
      <c r="Z920" s="126"/>
    </row>
    <row r="921" spans="1:26" ht="15.75" hidden="1" customHeight="1">
      <c r="A921" s="683"/>
      <c r="B921" s="126"/>
      <c r="C921" s="737"/>
      <c r="D921" s="126"/>
      <c r="E921" s="126"/>
      <c r="F921" s="126"/>
      <c r="G921" s="126"/>
      <c r="H921" s="126"/>
      <c r="I921" s="683"/>
      <c r="J921" s="685"/>
      <c r="K921" s="685"/>
      <c r="L921" s="683"/>
      <c r="M921" s="683"/>
      <c r="N921" s="685"/>
      <c r="O921" s="685"/>
      <c r="P921" s="683"/>
      <c r="Q921" s="683"/>
      <c r="R921" s="126"/>
      <c r="S921" s="126"/>
      <c r="T921" s="126"/>
      <c r="U921" s="126"/>
      <c r="V921" s="126"/>
      <c r="W921" s="126"/>
      <c r="X921" s="126"/>
      <c r="Y921" s="126"/>
      <c r="Z921" s="126"/>
    </row>
    <row r="922" spans="1:26" ht="15.75" hidden="1" customHeight="1">
      <c r="A922" s="683"/>
      <c r="B922" s="126"/>
      <c r="C922" s="737"/>
      <c r="D922" s="126"/>
      <c r="E922" s="126"/>
      <c r="F922" s="126"/>
      <c r="G922" s="126"/>
      <c r="H922" s="126"/>
      <c r="I922" s="683"/>
      <c r="J922" s="685"/>
      <c r="K922" s="685"/>
      <c r="L922" s="683"/>
      <c r="M922" s="683"/>
      <c r="N922" s="685"/>
      <c r="O922" s="685"/>
      <c r="P922" s="683"/>
      <c r="Q922" s="683"/>
      <c r="R922" s="126"/>
      <c r="S922" s="126"/>
      <c r="T922" s="126"/>
      <c r="U922" s="126"/>
      <c r="V922" s="126"/>
      <c r="W922" s="126"/>
      <c r="X922" s="126"/>
      <c r="Y922" s="126"/>
      <c r="Z922" s="126"/>
    </row>
    <row r="923" spans="1:26" ht="15.75" hidden="1" customHeight="1">
      <c r="A923" s="683"/>
      <c r="B923" s="126"/>
      <c r="C923" s="737"/>
      <c r="D923" s="126"/>
      <c r="E923" s="126"/>
      <c r="F923" s="126"/>
      <c r="G923" s="126"/>
      <c r="H923" s="126"/>
      <c r="I923" s="683"/>
      <c r="J923" s="685"/>
      <c r="K923" s="685"/>
      <c r="L923" s="683"/>
      <c r="M923" s="683"/>
      <c r="N923" s="685"/>
      <c r="O923" s="685"/>
      <c r="P923" s="683"/>
      <c r="Q923" s="683"/>
      <c r="R923" s="126"/>
      <c r="S923" s="126"/>
      <c r="T923" s="126"/>
      <c r="U923" s="126"/>
      <c r="V923" s="126"/>
      <c r="W923" s="126"/>
      <c r="X923" s="126"/>
      <c r="Y923" s="126"/>
      <c r="Z923" s="126"/>
    </row>
    <row r="924" spans="1:26" ht="15.75" hidden="1" customHeight="1">
      <c r="A924" s="683"/>
      <c r="B924" s="126"/>
      <c r="C924" s="737"/>
      <c r="D924" s="126"/>
      <c r="E924" s="126"/>
      <c r="F924" s="126"/>
      <c r="G924" s="126"/>
      <c r="H924" s="126"/>
      <c r="I924" s="683"/>
      <c r="J924" s="685"/>
      <c r="K924" s="685"/>
      <c r="L924" s="683"/>
      <c r="M924" s="683"/>
      <c r="N924" s="685"/>
      <c r="O924" s="685"/>
      <c r="P924" s="683"/>
      <c r="Q924" s="683"/>
      <c r="R924" s="126"/>
      <c r="S924" s="126"/>
      <c r="T924" s="126"/>
      <c r="U924" s="126"/>
      <c r="V924" s="126"/>
      <c r="W924" s="126"/>
      <c r="X924" s="126"/>
      <c r="Y924" s="126"/>
      <c r="Z924" s="126"/>
    </row>
    <row r="925" spans="1:26" ht="15.75" hidden="1" customHeight="1">
      <c r="A925" s="683"/>
      <c r="B925" s="126"/>
      <c r="C925" s="737"/>
      <c r="D925" s="126"/>
      <c r="E925" s="126"/>
      <c r="F925" s="126"/>
      <c r="G925" s="126"/>
      <c r="H925" s="126"/>
      <c r="I925" s="683"/>
      <c r="J925" s="685"/>
      <c r="K925" s="685"/>
      <c r="L925" s="683"/>
      <c r="M925" s="683"/>
      <c r="N925" s="685"/>
      <c r="O925" s="685"/>
      <c r="P925" s="683"/>
      <c r="Q925" s="683"/>
      <c r="R925" s="126"/>
      <c r="S925" s="126"/>
      <c r="T925" s="126"/>
      <c r="U925" s="126"/>
      <c r="V925" s="126"/>
      <c r="W925" s="126"/>
      <c r="X925" s="126"/>
      <c r="Y925" s="126"/>
      <c r="Z925" s="126"/>
    </row>
    <row r="926" spans="1:26" ht="15.75" hidden="1" customHeight="1">
      <c r="A926" s="683"/>
      <c r="B926" s="126"/>
      <c r="C926" s="737"/>
      <c r="D926" s="126"/>
      <c r="E926" s="126"/>
      <c r="F926" s="126"/>
      <c r="G926" s="126"/>
      <c r="H926" s="126"/>
      <c r="I926" s="683"/>
      <c r="J926" s="685"/>
      <c r="K926" s="685"/>
      <c r="L926" s="683"/>
      <c r="M926" s="683"/>
      <c r="N926" s="685"/>
      <c r="O926" s="685"/>
      <c r="P926" s="683"/>
      <c r="Q926" s="683"/>
      <c r="R926" s="126"/>
      <c r="S926" s="126"/>
      <c r="T926" s="126"/>
      <c r="U926" s="126"/>
      <c r="V926" s="126"/>
      <c r="W926" s="126"/>
      <c r="X926" s="126"/>
      <c r="Y926" s="126"/>
      <c r="Z926" s="126"/>
    </row>
    <row r="927" spans="1:26" ht="15.75" hidden="1" customHeight="1">
      <c r="A927" s="683"/>
      <c r="B927" s="126"/>
      <c r="C927" s="737"/>
      <c r="D927" s="126"/>
      <c r="E927" s="126"/>
      <c r="F927" s="126"/>
      <c r="G927" s="126"/>
      <c r="H927" s="126"/>
      <c r="I927" s="683"/>
      <c r="J927" s="685"/>
      <c r="K927" s="685"/>
      <c r="L927" s="683"/>
      <c r="M927" s="683"/>
      <c r="N927" s="685"/>
      <c r="O927" s="685"/>
      <c r="P927" s="683"/>
      <c r="Q927" s="683"/>
      <c r="R927" s="126"/>
      <c r="S927" s="126"/>
      <c r="T927" s="126"/>
      <c r="U927" s="126"/>
      <c r="V927" s="126"/>
      <c r="W927" s="126"/>
      <c r="X927" s="126"/>
      <c r="Y927" s="126"/>
      <c r="Z927" s="126"/>
    </row>
    <row r="928" spans="1:26" ht="15.75" hidden="1" customHeight="1">
      <c r="A928" s="683"/>
      <c r="B928" s="126"/>
      <c r="C928" s="737"/>
      <c r="D928" s="126"/>
      <c r="E928" s="126"/>
      <c r="F928" s="126"/>
      <c r="G928" s="126"/>
      <c r="H928" s="126"/>
      <c r="I928" s="683"/>
      <c r="J928" s="685"/>
      <c r="K928" s="685"/>
      <c r="L928" s="683"/>
      <c r="M928" s="683"/>
      <c r="N928" s="685"/>
      <c r="O928" s="685"/>
      <c r="P928" s="683"/>
      <c r="Q928" s="683"/>
      <c r="R928" s="126"/>
      <c r="S928" s="126"/>
      <c r="T928" s="126"/>
      <c r="U928" s="126"/>
      <c r="V928" s="126"/>
      <c r="W928" s="126"/>
      <c r="X928" s="126"/>
      <c r="Y928" s="126"/>
      <c r="Z928" s="126"/>
    </row>
    <row r="929" spans="1:26" ht="15.75" hidden="1" customHeight="1">
      <c r="A929" s="683"/>
      <c r="B929" s="126"/>
      <c r="C929" s="737"/>
      <c r="D929" s="126"/>
      <c r="E929" s="126"/>
      <c r="F929" s="126"/>
      <c r="G929" s="126"/>
      <c r="H929" s="126"/>
      <c r="I929" s="683"/>
      <c r="J929" s="685"/>
      <c r="K929" s="685"/>
      <c r="L929" s="683"/>
      <c r="M929" s="683"/>
      <c r="N929" s="685"/>
      <c r="O929" s="685"/>
      <c r="P929" s="683"/>
      <c r="Q929" s="683"/>
      <c r="R929" s="126"/>
      <c r="S929" s="126"/>
      <c r="T929" s="126"/>
      <c r="U929" s="126"/>
      <c r="V929" s="126"/>
      <c r="W929" s="126"/>
      <c r="X929" s="126"/>
      <c r="Y929" s="126"/>
      <c r="Z929" s="126"/>
    </row>
    <row r="930" spans="1:26" ht="15.75" hidden="1" customHeight="1">
      <c r="A930" s="683"/>
      <c r="B930" s="126"/>
      <c r="C930" s="737"/>
      <c r="D930" s="126"/>
      <c r="E930" s="126"/>
      <c r="F930" s="126"/>
      <c r="G930" s="126"/>
      <c r="H930" s="126"/>
      <c r="I930" s="683"/>
      <c r="J930" s="685"/>
      <c r="K930" s="685"/>
      <c r="L930" s="683"/>
      <c r="M930" s="683"/>
      <c r="N930" s="685"/>
      <c r="O930" s="685"/>
      <c r="P930" s="683"/>
      <c r="Q930" s="683"/>
      <c r="R930" s="126"/>
      <c r="S930" s="126"/>
      <c r="T930" s="126"/>
      <c r="U930" s="126"/>
      <c r="V930" s="126"/>
      <c r="W930" s="126"/>
      <c r="X930" s="126"/>
      <c r="Y930" s="126"/>
      <c r="Z930" s="126"/>
    </row>
    <row r="931" spans="1:26" ht="15.75" hidden="1" customHeight="1">
      <c r="A931" s="683"/>
      <c r="B931" s="126"/>
      <c r="C931" s="737"/>
      <c r="D931" s="126"/>
      <c r="E931" s="126"/>
      <c r="F931" s="126"/>
      <c r="G931" s="126"/>
      <c r="H931" s="126"/>
      <c r="I931" s="683"/>
      <c r="J931" s="685"/>
      <c r="K931" s="685"/>
      <c r="L931" s="683"/>
      <c r="M931" s="683"/>
      <c r="N931" s="685"/>
      <c r="O931" s="685"/>
      <c r="P931" s="683"/>
      <c r="Q931" s="683"/>
      <c r="R931" s="126"/>
      <c r="S931" s="126"/>
      <c r="T931" s="126"/>
      <c r="U931" s="126"/>
      <c r="V931" s="126"/>
      <c r="W931" s="126"/>
      <c r="X931" s="126"/>
      <c r="Y931" s="126"/>
      <c r="Z931" s="126"/>
    </row>
    <row r="932" spans="1:26" ht="15.75" hidden="1" customHeight="1">
      <c r="A932" s="683"/>
      <c r="B932" s="126"/>
      <c r="C932" s="737"/>
      <c r="D932" s="126"/>
      <c r="E932" s="126"/>
      <c r="F932" s="126"/>
      <c r="G932" s="126"/>
      <c r="H932" s="126"/>
      <c r="I932" s="683"/>
      <c r="J932" s="685"/>
      <c r="K932" s="685"/>
      <c r="L932" s="683"/>
      <c r="M932" s="683"/>
      <c r="N932" s="685"/>
      <c r="O932" s="685"/>
      <c r="P932" s="683"/>
      <c r="Q932" s="683"/>
      <c r="R932" s="126"/>
      <c r="S932" s="126"/>
      <c r="T932" s="126"/>
      <c r="U932" s="126"/>
      <c r="V932" s="126"/>
      <c r="W932" s="126"/>
      <c r="X932" s="126"/>
      <c r="Y932" s="126"/>
      <c r="Z932" s="126"/>
    </row>
    <row r="933" spans="1:26" ht="15.75" hidden="1" customHeight="1">
      <c r="A933" s="683"/>
      <c r="B933" s="126"/>
      <c r="C933" s="737"/>
      <c r="D933" s="126"/>
      <c r="E933" s="126"/>
      <c r="F933" s="126"/>
      <c r="G933" s="126"/>
      <c r="H933" s="126"/>
      <c r="I933" s="683"/>
      <c r="J933" s="685"/>
      <c r="K933" s="685"/>
      <c r="L933" s="683"/>
      <c r="M933" s="683"/>
      <c r="N933" s="685"/>
      <c r="O933" s="685"/>
      <c r="P933" s="683"/>
      <c r="Q933" s="683"/>
      <c r="R933" s="126"/>
      <c r="S933" s="126"/>
      <c r="T933" s="126"/>
      <c r="U933" s="126"/>
      <c r="V933" s="126"/>
      <c r="W933" s="126"/>
      <c r="X933" s="126"/>
      <c r="Y933" s="126"/>
      <c r="Z933" s="126"/>
    </row>
    <row r="934" spans="1:26" ht="15.75" hidden="1" customHeight="1">
      <c r="A934" s="683"/>
      <c r="B934" s="126"/>
      <c r="C934" s="737"/>
      <c r="D934" s="126"/>
      <c r="E934" s="126"/>
      <c r="F934" s="126"/>
      <c r="G934" s="126"/>
      <c r="H934" s="126"/>
      <c r="I934" s="683"/>
      <c r="J934" s="685"/>
      <c r="K934" s="685"/>
      <c r="L934" s="683"/>
      <c r="M934" s="683"/>
      <c r="N934" s="685"/>
      <c r="O934" s="685"/>
      <c r="P934" s="683"/>
      <c r="Q934" s="683"/>
      <c r="R934" s="126"/>
      <c r="S934" s="126"/>
      <c r="T934" s="126"/>
      <c r="U934" s="126"/>
      <c r="V934" s="126"/>
      <c r="W934" s="126"/>
      <c r="X934" s="126"/>
      <c r="Y934" s="126"/>
      <c r="Z934" s="126"/>
    </row>
    <row r="935" spans="1:26" ht="15.75" hidden="1" customHeight="1">
      <c r="A935" s="683"/>
      <c r="B935" s="126"/>
      <c r="C935" s="737"/>
      <c r="D935" s="126"/>
      <c r="E935" s="126"/>
      <c r="F935" s="126"/>
      <c r="G935" s="126"/>
      <c r="H935" s="126"/>
      <c r="I935" s="683"/>
      <c r="J935" s="685"/>
      <c r="K935" s="685"/>
      <c r="L935" s="683"/>
      <c r="M935" s="683"/>
      <c r="N935" s="685"/>
      <c r="O935" s="685"/>
      <c r="P935" s="683"/>
      <c r="Q935" s="683"/>
      <c r="R935" s="126"/>
      <c r="S935" s="126"/>
      <c r="T935" s="126"/>
      <c r="U935" s="126"/>
      <c r="V935" s="126"/>
      <c r="W935" s="126"/>
      <c r="X935" s="126"/>
      <c r="Y935" s="126"/>
      <c r="Z935" s="126"/>
    </row>
    <row r="936" spans="1:26" ht="15.75" hidden="1" customHeight="1">
      <c r="A936" s="683"/>
      <c r="B936" s="126"/>
      <c r="C936" s="737"/>
      <c r="D936" s="126"/>
      <c r="E936" s="126"/>
      <c r="F936" s="126"/>
      <c r="G936" s="126"/>
      <c r="H936" s="126"/>
      <c r="I936" s="683"/>
      <c r="J936" s="685"/>
      <c r="K936" s="685"/>
      <c r="L936" s="683"/>
      <c r="M936" s="683"/>
      <c r="N936" s="685"/>
      <c r="O936" s="685"/>
      <c r="P936" s="683"/>
      <c r="Q936" s="683"/>
      <c r="R936" s="126"/>
      <c r="S936" s="126"/>
      <c r="T936" s="126"/>
      <c r="U936" s="126"/>
      <c r="V936" s="126"/>
      <c r="W936" s="126"/>
      <c r="X936" s="126"/>
      <c r="Y936" s="126"/>
      <c r="Z936" s="126"/>
    </row>
    <row r="937" spans="1:26" ht="15.75" hidden="1" customHeight="1">
      <c r="A937" s="683"/>
      <c r="B937" s="126"/>
      <c r="C937" s="737"/>
      <c r="D937" s="126"/>
      <c r="E937" s="126"/>
      <c r="F937" s="126"/>
      <c r="G937" s="126"/>
      <c r="H937" s="126"/>
      <c r="I937" s="683"/>
      <c r="J937" s="685"/>
      <c r="K937" s="685"/>
      <c r="L937" s="683"/>
      <c r="M937" s="683"/>
      <c r="N937" s="685"/>
      <c r="O937" s="685"/>
      <c r="P937" s="683"/>
      <c r="Q937" s="683"/>
      <c r="R937" s="126"/>
      <c r="S937" s="126"/>
      <c r="T937" s="126"/>
      <c r="U937" s="126"/>
      <c r="V937" s="126"/>
      <c r="W937" s="126"/>
      <c r="X937" s="126"/>
      <c r="Y937" s="126"/>
      <c r="Z937" s="126"/>
    </row>
    <row r="938" spans="1:26" ht="15.75" hidden="1" customHeight="1">
      <c r="A938" s="683"/>
      <c r="B938" s="126"/>
      <c r="C938" s="737"/>
      <c r="D938" s="126"/>
      <c r="E938" s="126"/>
      <c r="F938" s="126"/>
      <c r="G938" s="126"/>
      <c r="H938" s="126"/>
      <c r="I938" s="683"/>
      <c r="J938" s="685"/>
      <c r="K938" s="685"/>
      <c r="L938" s="683"/>
      <c r="M938" s="683"/>
      <c r="N938" s="685"/>
      <c r="O938" s="685"/>
      <c r="P938" s="683"/>
      <c r="Q938" s="683"/>
      <c r="R938" s="126"/>
      <c r="S938" s="126"/>
      <c r="T938" s="126"/>
      <c r="U938" s="126"/>
      <c r="V938" s="126"/>
      <c r="W938" s="126"/>
      <c r="X938" s="126"/>
      <c r="Y938" s="126"/>
      <c r="Z938" s="126"/>
    </row>
    <row r="939" spans="1:26" ht="15.75" hidden="1" customHeight="1">
      <c r="A939" s="683"/>
      <c r="B939" s="126"/>
      <c r="C939" s="737"/>
      <c r="D939" s="126"/>
      <c r="E939" s="126"/>
      <c r="F939" s="126"/>
      <c r="G939" s="126"/>
      <c r="H939" s="126"/>
      <c r="I939" s="683"/>
      <c r="J939" s="685"/>
      <c r="K939" s="685"/>
      <c r="L939" s="683"/>
      <c r="M939" s="683"/>
      <c r="N939" s="685"/>
      <c r="O939" s="685"/>
      <c r="P939" s="683"/>
      <c r="Q939" s="683"/>
      <c r="R939" s="126"/>
      <c r="S939" s="126"/>
      <c r="T939" s="126"/>
      <c r="U939" s="126"/>
      <c r="V939" s="126"/>
      <c r="W939" s="126"/>
      <c r="X939" s="126"/>
      <c r="Y939" s="126"/>
      <c r="Z939" s="126"/>
    </row>
    <row r="940" spans="1:26" ht="15.75" hidden="1" customHeight="1">
      <c r="A940" s="683"/>
      <c r="B940" s="126"/>
      <c r="C940" s="737"/>
      <c r="D940" s="126"/>
      <c r="E940" s="126"/>
      <c r="F940" s="126"/>
      <c r="G940" s="126"/>
      <c r="H940" s="126"/>
      <c r="I940" s="683"/>
      <c r="J940" s="685"/>
      <c r="K940" s="685"/>
      <c r="L940" s="683"/>
      <c r="M940" s="683"/>
      <c r="N940" s="685"/>
      <c r="O940" s="685"/>
      <c r="P940" s="683"/>
      <c r="Q940" s="683"/>
      <c r="R940" s="126"/>
      <c r="S940" s="126"/>
      <c r="T940" s="126"/>
      <c r="U940" s="126"/>
      <c r="V940" s="126"/>
      <c r="W940" s="126"/>
      <c r="X940" s="126"/>
      <c r="Y940" s="126"/>
      <c r="Z940" s="126"/>
    </row>
    <row r="941" spans="1:26" ht="15.75" hidden="1" customHeight="1">
      <c r="A941" s="683"/>
      <c r="B941" s="126"/>
      <c r="C941" s="737"/>
      <c r="D941" s="126"/>
      <c r="E941" s="126"/>
      <c r="F941" s="126"/>
      <c r="G941" s="126"/>
      <c r="H941" s="126"/>
      <c r="I941" s="683"/>
      <c r="J941" s="685"/>
      <c r="K941" s="685"/>
      <c r="L941" s="683"/>
      <c r="M941" s="683"/>
      <c r="N941" s="685"/>
      <c r="O941" s="685"/>
      <c r="P941" s="683"/>
      <c r="Q941" s="683"/>
      <c r="R941" s="126"/>
      <c r="S941" s="126"/>
      <c r="T941" s="126"/>
      <c r="U941" s="126"/>
      <c r="V941" s="126"/>
      <c r="W941" s="126"/>
      <c r="X941" s="126"/>
      <c r="Y941" s="126"/>
      <c r="Z941" s="126"/>
    </row>
    <row r="942" spans="1:26" ht="15.75" hidden="1" customHeight="1">
      <c r="A942" s="683"/>
      <c r="B942" s="126"/>
      <c r="C942" s="737"/>
      <c r="D942" s="126"/>
      <c r="E942" s="126"/>
      <c r="F942" s="126"/>
      <c r="G942" s="126"/>
      <c r="H942" s="126"/>
      <c r="I942" s="683"/>
      <c r="J942" s="685"/>
      <c r="K942" s="685"/>
      <c r="L942" s="683"/>
      <c r="M942" s="683"/>
      <c r="N942" s="685"/>
      <c r="O942" s="685"/>
      <c r="P942" s="683"/>
      <c r="Q942" s="683"/>
      <c r="R942" s="126"/>
      <c r="S942" s="126"/>
      <c r="T942" s="126"/>
      <c r="U942" s="126"/>
      <c r="V942" s="126"/>
      <c r="W942" s="126"/>
      <c r="X942" s="126"/>
      <c r="Y942" s="126"/>
      <c r="Z942" s="126"/>
    </row>
    <row r="943" spans="1:26" ht="15.75" hidden="1" customHeight="1">
      <c r="A943" s="683"/>
      <c r="B943" s="126"/>
      <c r="C943" s="737"/>
      <c r="D943" s="126"/>
      <c r="E943" s="126"/>
      <c r="F943" s="126"/>
      <c r="G943" s="126"/>
      <c r="H943" s="126"/>
      <c r="I943" s="683"/>
      <c r="J943" s="685"/>
      <c r="K943" s="685"/>
      <c r="L943" s="683"/>
      <c r="M943" s="683"/>
      <c r="N943" s="685"/>
      <c r="O943" s="685"/>
      <c r="P943" s="683"/>
      <c r="Q943" s="683"/>
      <c r="R943" s="126"/>
      <c r="S943" s="126"/>
      <c r="T943" s="126"/>
      <c r="U943" s="126"/>
      <c r="V943" s="126"/>
      <c r="W943" s="126"/>
      <c r="X943" s="126"/>
      <c r="Y943" s="126"/>
      <c r="Z943" s="126"/>
    </row>
    <row r="944" spans="1:26" ht="15.75" hidden="1" customHeight="1">
      <c r="A944" s="683"/>
      <c r="B944" s="126"/>
      <c r="C944" s="737"/>
      <c r="D944" s="126"/>
      <c r="E944" s="126"/>
      <c r="F944" s="126"/>
      <c r="G944" s="126"/>
      <c r="H944" s="126"/>
      <c r="I944" s="683"/>
      <c r="J944" s="685"/>
      <c r="K944" s="685"/>
      <c r="L944" s="683"/>
      <c r="M944" s="683"/>
      <c r="N944" s="685"/>
      <c r="O944" s="685"/>
      <c r="P944" s="683"/>
      <c r="Q944" s="683"/>
      <c r="R944" s="126"/>
      <c r="S944" s="126"/>
      <c r="T944" s="126"/>
      <c r="U944" s="126"/>
      <c r="V944" s="126"/>
      <c r="W944" s="126"/>
      <c r="X944" s="126"/>
      <c r="Y944" s="126"/>
      <c r="Z944" s="126"/>
    </row>
    <row r="945" spans="1:26" ht="15.75" hidden="1" customHeight="1">
      <c r="A945" s="683"/>
      <c r="B945" s="126"/>
      <c r="C945" s="737"/>
      <c r="D945" s="126"/>
      <c r="E945" s="126"/>
      <c r="F945" s="126"/>
      <c r="G945" s="126"/>
      <c r="H945" s="126"/>
      <c r="I945" s="683"/>
      <c r="J945" s="685"/>
      <c r="K945" s="685"/>
      <c r="L945" s="683"/>
      <c r="M945" s="683"/>
      <c r="N945" s="685"/>
      <c r="O945" s="685"/>
      <c r="P945" s="683"/>
      <c r="Q945" s="683"/>
      <c r="R945" s="126"/>
      <c r="S945" s="126"/>
      <c r="T945" s="126"/>
      <c r="U945" s="126"/>
      <c r="V945" s="126"/>
      <c r="W945" s="126"/>
      <c r="X945" s="126"/>
      <c r="Y945" s="126"/>
      <c r="Z945" s="126"/>
    </row>
    <row r="946" spans="1:26" ht="15.75" hidden="1" customHeight="1">
      <c r="A946" s="683"/>
      <c r="B946" s="126"/>
      <c r="C946" s="737"/>
      <c r="D946" s="126"/>
      <c r="E946" s="126"/>
      <c r="F946" s="126"/>
      <c r="G946" s="126"/>
      <c r="H946" s="126"/>
      <c r="I946" s="683"/>
      <c r="J946" s="685"/>
      <c r="K946" s="685"/>
      <c r="L946" s="683"/>
      <c r="M946" s="683"/>
      <c r="N946" s="685"/>
      <c r="O946" s="685"/>
      <c r="P946" s="683"/>
      <c r="Q946" s="683"/>
      <c r="R946" s="126"/>
      <c r="S946" s="126"/>
      <c r="T946" s="126"/>
      <c r="U946" s="126"/>
      <c r="V946" s="126"/>
      <c r="W946" s="126"/>
      <c r="X946" s="126"/>
      <c r="Y946" s="126"/>
      <c r="Z946" s="126"/>
    </row>
    <row r="947" spans="1:26" ht="15.75" hidden="1" customHeight="1">
      <c r="A947" s="683"/>
      <c r="B947" s="126"/>
      <c r="C947" s="737"/>
      <c r="D947" s="126"/>
      <c r="E947" s="126"/>
      <c r="F947" s="126"/>
      <c r="G947" s="126"/>
      <c r="H947" s="126"/>
      <c r="I947" s="683"/>
      <c r="J947" s="685"/>
      <c r="K947" s="685"/>
      <c r="L947" s="683"/>
      <c r="M947" s="683"/>
      <c r="N947" s="685"/>
      <c r="O947" s="685"/>
      <c r="P947" s="683"/>
      <c r="Q947" s="683"/>
      <c r="R947" s="126"/>
      <c r="S947" s="126"/>
      <c r="T947" s="126"/>
      <c r="U947" s="126"/>
      <c r="V947" s="126"/>
      <c r="W947" s="126"/>
      <c r="X947" s="126"/>
      <c r="Y947" s="126"/>
      <c r="Z947" s="126"/>
    </row>
    <row r="948" spans="1:26" ht="15.75" hidden="1" customHeight="1">
      <c r="A948" s="683"/>
      <c r="B948" s="126"/>
      <c r="C948" s="737"/>
      <c r="D948" s="126"/>
      <c r="E948" s="126"/>
      <c r="F948" s="126"/>
      <c r="G948" s="126"/>
      <c r="H948" s="126"/>
      <c r="I948" s="683"/>
      <c r="J948" s="685"/>
      <c r="K948" s="685"/>
      <c r="L948" s="683"/>
      <c r="M948" s="683"/>
      <c r="N948" s="685"/>
      <c r="O948" s="685"/>
      <c r="P948" s="683"/>
      <c r="Q948" s="683"/>
      <c r="R948" s="126"/>
      <c r="S948" s="126"/>
      <c r="T948" s="126"/>
      <c r="U948" s="126"/>
      <c r="V948" s="126"/>
      <c r="W948" s="126"/>
      <c r="X948" s="126"/>
      <c r="Y948" s="126"/>
      <c r="Z948" s="126"/>
    </row>
    <row r="949" spans="1:26" ht="15.75" hidden="1" customHeight="1">
      <c r="A949" s="683"/>
      <c r="B949" s="126"/>
      <c r="C949" s="737"/>
      <c r="D949" s="126"/>
      <c r="E949" s="126"/>
      <c r="F949" s="126"/>
      <c r="G949" s="126"/>
      <c r="H949" s="126"/>
      <c r="I949" s="683"/>
      <c r="J949" s="685"/>
      <c r="K949" s="685"/>
      <c r="L949" s="683"/>
      <c r="M949" s="683"/>
      <c r="N949" s="685"/>
      <c r="O949" s="685"/>
      <c r="P949" s="683"/>
      <c r="Q949" s="683"/>
      <c r="R949" s="126"/>
      <c r="S949" s="126"/>
      <c r="T949" s="126"/>
      <c r="U949" s="126"/>
      <c r="V949" s="126"/>
      <c r="W949" s="126"/>
      <c r="X949" s="126"/>
      <c r="Y949" s="126"/>
      <c r="Z949" s="126"/>
    </row>
    <row r="950" spans="1:26" ht="15.75" hidden="1" customHeight="1">
      <c r="A950" s="683"/>
      <c r="B950" s="126"/>
      <c r="C950" s="737"/>
      <c r="D950" s="126"/>
      <c r="E950" s="126"/>
      <c r="F950" s="126"/>
      <c r="G950" s="126"/>
      <c r="H950" s="126"/>
      <c r="I950" s="683"/>
      <c r="J950" s="685"/>
      <c r="K950" s="685"/>
      <c r="L950" s="683"/>
      <c r="M950" s="683"/>
      <c r="N950" s="685"/>
      <c r="O950" s="685"/>
      <c r="P950" s="683"/>
      <c r="Q950" s="683"/>
      <c r="R950" s="126"/>
      <c r="S950" s="126"/>
      <c r="T950" s="126"/>
      <c r="U950" s="126"/>
      <c r="V950" s="126"/>
      <c r="W950" s="126"/>
      <c r="X950" s="126"/>
      <c r="Y950" s="126"/>
      <c r="Z950" s="126"/>
    </row>
    <row r="951" spans="1:26" ht="15.75" hidden="1" customHeight="1">
      <c r="A951" s="683"/>
      <c r="B951" s="126"/>
      <c r="C951" s="737"/>
      <c r="D951" s="126"/>
      <c r="E951" s="126"/>
      <c r="F951" s="126"/>
      <c r="G951" s="126"/>
      <c r="H951" s="126"/>
      <c r="I951" s="683"/>
      <c r="J951" s="685"/>
      <c r="K951" s="685"/>
      <c r="L951" s="683"/>
      <c r="M951" s="683"/>
      <c r="N951" s="685"/>
      <c r="O951" s="685"/>
      <c r="P951" s="683"/>
      <c r="Q951" s="683"/>
      <c r="R951" s="126"/>
      <c r="S951" s="126"/>
      <c r="T951" s="126"/>
      <c r="U951" s="126"/>
      <c r="V951" s="126"/>
      <c r="W951" s="126"/>
      <c r="X951" s="126"/>
      <c r="Y951" s="126"/>
      <c r="Z951" s="126"/>
    </row>
    <row r="952" spans="1:26" ht="15.75" hidden="1" customHeight="1">
      <c r="A952" s="683"/>
      <c r="B952" s="126"/>
      <c r="C952" s="737"/>
      <c r="D952" s="126"/>
      <c r="E952" s="126"/>
      <c r="F952" s="126"/>
      <c r="G952" s="126"/>
      <c r="H952" s="126"/>
      <c r="I952" s="683"/>
      <c r="J952" s="685"/>
      <c r="K952" s="685"/>
      <c r="L952" s="683"/>
      <c r="M952" s="683"/>
      <c r="N952" s="685"/>
      <c r="O952" s="685"/>
      <c r="P952" s="683"/>
      <c r="Q952" s="683"/>
      <c r="R952" s="126"/>
      <c r="S952" s="126"/>
      <c r="T952" s="126"/>
      <c r="U952" s="126"/>
      <c r="V952" s="126"/>
      <c r="W952" s="126"/>
      <c r="X952" s="126"/>
      <c r="Y952" s="126"/>
      <c r="Z952" s="126"/>
    </row>
    <row r="953" spans="1:26" ht="15.75" hidden="1" customHeight="1">
      <c r="A953" s="683"/>
      <c r="B953" s="126"/>
      <c r="C953" s="737"/>
      <c r="D953" s="126"/>
      <c r="E953" s="126"/>
      <c r="F953" s="126"/>
      <c r="G953" s="126"/>
      <c r="H953" s="126"/>
      <c r="I953" s="683"/>
      <c r="J953" s="685"/>
      <c r="K953" s="685"/>
      <c r="L953" s="683"/>
      <c r="M953" s="683"/>
      <c r="N953" s="685"/>
      <c r="O953" s="685"/>
      <c r="P953" s="683"/>
      <c r="Q953" s="683"/>
      <c r="R953" s="126"/>
      <c r="S953" s="126"/>
      <c r="T953" s="126"/>
      <c r="U953" s="126"/>
      <c r="V953" s="126"/>
      <c r="W953" s="126"/>
      <c r="X953" s="126"/>
      <c r="Y953" s="126"/>
      <c r="Z953" s="126"/>
    </row>
    <row r="954" spans="1:26" ht="15.75" hidden="1" customHeight="1">
      <c r="A954" s="683"/>
      <c r="B954" s="126"/>
      <c r="C954" s="737"/>
      <c r="D954" s="126"/>
      <c r="E954" s="126"/>
      <c r="F954" s="126"/>
      <c r="G954" s="126"/>
      <c r="H954" s="126"/>
      <c r="I954" s="683"/>
      <c r="J954" s="685"/>
      <c r="K954" s="685"/>
      <c r="L954" s="683"/>
      <c r="M954" s="683"/>
      <c r="N954" s="685"/>
      <c r="O954" s="685"/>
      <c r="P954" s="683"/>
      <c r="Q954" s="683"/>
      <c r="R954" s="126"/>
      <c r="S954" s="126"/>
      <c r="T954" s="126"/>
      <c r="U954" s="126"/>
      <c r="V954" s="126"/>
      <c r="W954" s="126"/>
      <c r="X954" s="126"/>
      <c r="Y954" s="126"/>
      <c r="Z954" s="126"/>
    </row>
    <row r="955" spans="1:26" ht="15.75" hidden="1" customHeight="1">
      <c r="A955" s="683"/>
      <c r="B955" s="126"/>
      <c r="C955" s="737"/>
      <c r="D955" s="126"/>
      <c r="E955" s="126"/>
      <c r="F955" s="126"/>
      <c r="G955" s="126"/>
      <c r="H955" s="126"/>
      <c r="I955" s="683"/>
      <c r="J955" s="685"/>
      <c r="K955" s="685"/>
      <c r="L955" s="683"/>
      <c r="M955" s="683"/>
      <c r="N955" s="685"/>
      <c r="O955" s="685"/>
      <c r="P955" s="683"/>
      <c r="Q955" s="683"/>
      <c r="R955" s="126"/>
      <c r="S955" s="126"/>
      <c r="T955" s="126"/>
      <c r="U955" s="126"/>
      <c r="V955" s="126"/>
      <c r="W955" s="126"/>
      <c r="X955" s="126"/>
      <c r="Y955" s="126"/>
      <c r="Z955" s="126"/>
    </row>
    <row r="956" spans="1:26" ht="15.75" hidden="1" customHeight="1">
      <c r="A956" s="683"/>
      <c r="B956" s="126"/>
      <c r="C956" s="737"/>
      <c r="D956" s="126"/>
      <c r="E956" s="126"/>
      <c r="F956" s="126"/>
      <c r="G956" s="126"/>
      <c r="H956" s="126"/>
      <c r="I956" s="683"/>
      <c r="J956" s="685"/>
      <c r="K956" s="685"/>
      <c r="L956" s="683"/>
      <c r="M956" s="683"/>
      <c r="N956" s="685"/>
      <c r="O956" s="685"/>
      <c r="P956" s="683"/>
      <c r="Q956" s="683"/>
      <c r="R956" s="126"/>
      <c r="S956" s="126"/>
      <c r="T956" s="126"/>
      <c r="U956" s="126"/>
      <c r="V956" s="126"/>
      <c r="W956" s="126"/>
      <c r="X956" s="126"/>
      <c r="Y956" s="126"/>
      <c r="Z956" s="126"/>
    </row>
    <row r="957" spans="1:26" ht="15.75" hidden="1" customHeight="1">
      <c r="A957" s="683"/>
      <c r="B957" s="126"/>
      <c r="C957" s="737"/>
      <c r="D957" s="126"/>
      <c r="E957" s="126"/>
      <c r="F957" s="126"/>
      <c r="G957" s="126"/>
      <c r="H957" s="126"/>
      <c r="I957" s="683"/>
      <c r="J957" s="685"/>
      <c r="K957" s="685"/>
      <c r="L957" s="683"/>
      <c r="M957" s="683"/>
      <c r="N957" s="685"/>
      <c r="O957" s="685"/>
      <c r="P957" s="683"/>
      <c r="Q957" s="683"/>
      <c r="R957" s="126"/>
      <c r="S957" s="126"/>
      <c r="T957" s="126"/>
      <c r="U957" s="126"/>
      <c r="V957" s="126"/>
      <c r="W957" s="126"/>
      <c r="X957" s="126"/>
      <c r="Y957" s="126"/>
      <c r="Z957" s="126"/>
    </row>
    <row r="958" spans="1:26" ht="15.75" hidden="1" customHeight="1">
      <c r="A958" s="683"/>
      <c r="B958" s="126"/>
      <c r="C958" s="737"/>
      <c r="D958" s="126"/>
      <c r="E958" s="126"/>
      <c r="F958" s="126"/>
      <c r="G958" s="126"/>
      <c r="H958" s="126"/>
      <c r="I958" s="683"/>
      <c r="J958" s="685"/>
      <c r="K958" s="685"/>
      <c r="L958" s="683"/>
      <c r="M958" s="683"/>
      <c r="N958" s="685"/>
      <c r="O958" s="685"/>
      <c r="P958" s="683"/>
      <c r="Q958" s="683"/>
      <c r="R958" s="126"/>
      <c r="S958" s="126"/>
      <c r="T958" s="126"/>
      <c r="U958" s="126"/>
      <c r="V958" s="126"/>
      <c r="W958" s="126"/>
      <c r="X958" s="126"/>
      <c r="Y958" s="126"/>
      <c r="Z958" s="126"/>
    </row>
    <row r="959" spans="1:26" ht="15.75" hidden="1" customHeight="1">
      <c r="A959" s="683"/>
      <c r="B959" s="126"/>
      <c r="C959" s="737"/>
      <c r="D959" s="126"/>
      <c r="E959" s="126"/>
      <c r="F959" s="126"/>
      <c r="G959" s="126"/>
      <c r="H959" s="126"/>
      <c r="I959" s="683"/>
      <c r="J959" s="685"/>
      <c r="K959" s="685"/>
      <c r="L959" s="683"/>
      <c r="M959" s="683"/>
      <c r="N959" s="685"/>
      <c r="O959" s="685"/>
      <c r="P959" s="683"/>
      <c r="Q959" s="683"/>
      <c r="R959" s="126"/>
      <c r="S959" s="126"/>
      <c r="T959" s="126"/>
      <c r="U959" s="126"/>
      <c r="V959" s="126"/>
      <c r="W959" s="126"/>
      <c r="X959" s="126"/>
      <c r="Y959" s="126"/>
      <c r="Z959" s="126"/>
    </row>
    <row r="960" spans="1:26" ht="15.75" hidden="1" customHeight="1">
      <c r="A960" s="683"/>
      <c r="B960" s="126"/>
      <c r="C960" s="737"/>
      <c r="D960" s="126"/>
      <c r="E960" s="126"/>
      <c r="F960" s="126"/>
      <c r="G960" s="126"/>
      <c r="H960" s="126"/>
      <c r="I960" s="683"/>
      <c r="J960" s="685"/>
      <c r="K960" s="685"/>
      <c r="L960" s="683"/>
      <c r="M960" s="683"/>
      <c r="N960" s="685"/>
      <c r="O960" s="685"/>
      <c r="P960" s="683"/>
      <c r="Q960" s="683"/>
      <c r="R960" s="126"/>
      <c r="S960" s="126"/>
      <c r="T960" s="126"/>
      <c r="U960" s="126"/>
      <c r="V960" s="126"/>
      <c r="W960" s="126"/>
      <c r="X960" s="126"/>
      <c r="Y960" s="126"/>
      <c r="Z960" s="126"/>
    </row>
    <row r="961" spans="1:26" ht="15.75" hidden="1" customHeight="1">
      <c r="A961" s="683"/>
      <c r="B961" s="126"/>
      <c r="C961" s="737"/>
      <c r="D961" s="126"/>
      <c r="E961" s="126"/>
      <c r="F961" s="126"/>
      <c r="G961" s="126"/>
      <c r="H961" s="126"/>
      <c r="I961" s="683"/>
      <c r="J961" s="685"/>
      <c r="K961" s="685"/>
      <c r="L961" s="683"/>
      <c r="M961" s="683"/>
      <c r="N961" s="685"/>
      <c r="O961" s="685"/>
      <c r="P961" s="683"/>
      <c r="Q961" s="683"/>
      <c r="R961" s="126"/>
      <c r="S961" s="126"/>
      <c r="T961" s="126"/>
      <c r="U961" s="126"/>
      <c r="V961" s="126"/>
      <c r="W961" s="126"/>
      <c r="X961" s="126"/>
      <c r="Y961" s="126"/>
      <c r="Z961" s="126"/>
    </row>
    <row r="962" spans="1:26" ht="15.75" hidden="1" customHeight="1">
      <c r="A962" s="683"/>
      <c r="B962" s="126"/>
      <c r="C962" s="737"/>
      <c r="D962" s="126"/>
      <c r="E962" s="126"/>
      <c r="F962" s="126"/>
      <c r="G962" s="126"/>
      <c r="H962" s="126"/>
      <c r="I962" s="683"/>
      <c r="J962" s="685"/>
      <c r="K962" s="685"/>
      <c r="L962" s="683"/>
      <c r="M962" s="683"/>
      <c r="N962" s="685"/>
      <c r="O962" s="685"/>
      <c r="P962" s="683"/>
      <c r="Q962" s="683"/>
      <c r="R962" s="126"/>
      <c r="S962" s="126"/>
      <c r="T962" s="126"/>
      <c r="U962" s="126"/>
      <c r="V962" s="126"/>
      <c r="W962" s="126"/>
      <c r="X962" s="126"/>
      <c r="Y962" s="126"/>
      <c r="Z962" s="126"/>
    </row>
    <row r="963" spans="1:26" ht="15.75" hidden="1" customHeight="1">
      <c r="A963" s="683"/>
      <c r="B963" s="126"/>
      <c r="C963" s="737"/>
      <c r="D963" s="126"/>
      <c r="E963" s="126"/>
      <c r="F963" s="126"/>
      <c r="G963" s="126"/>
      <c r="H963" s="126"/>
      <c r="I963" s="683"/>
      <c r="J963" s="685"/>
      <c r="K963" s="685"/>
      <c r="L963" s="683"/>
      <c r="M963" s="683"/>
      <c r="N963" s="685"/>
      <c r="O963" s="685"/>
      <c r="P963" s="683"/>
      <c r="Q963" s="683"/>
      <c r="R963" s="126"/>
      <c r="S963" s="126"/>
      <c r="T963" s="126"/>
      <c r="U963" s="126"/>
      <c r="V963" s="126"/>
      <c r="W963" s="126"/>
      <c r="X963" s="126"/>
      <c r="Y963" s="126"/>
      <c r="Z963" s="126"/>
    </row>
    <row r="964" spans="1:26" ht="15.75" hidden="1" customHeight="1">
      <c r="A964" s="683"/>
      <c r="B964" s="126"/>
      <c r="C964" s="737"/>
      <c r="D964" s="126"/>
      <c r="E964" s="126"/>
      <c r="F964" s="126"/>
      <c r="G964" s="126"/>
      <c r="H964" s="126"/>
      <c r="I964" s="683"/>
      <c r="J964" s="685"/>
      <c r="K964" s="685"/>
      <c r="L964" s="683"/>
      <c r="M964" s="683"/>
      <c r="N964" s="685"/>
      <c r="O964" s="685"/>
      <c r="P964" s="683"/>
      <c r="Q964" s="683"/>
      <c r="R964" s="126"/>
      <c r="S964" s="126"/>
      <c r="T964" s="126"/>
      <c r="U964" s="126"/>
      <c r="V964" s="126"/>
      <c r="W964" s="126"/>
      <c r="X964" s="126"/>
      <c r="Y964" s="126"/>
      <c r="Z964" s="126"/>
    </row>
    <row r="965" spans="1:26" ht="15.75" hidden="1" customHeight="1">
      <c r="A965" s="683"/>
      <c r="B965" s="126"/>
      <c r="C965" s="737"/>
      <c r="D965" s="126"/>
      <c r="E965" s="126"/>
      <c r="F965" s="126"/>
      <c r="G965" s="126"/>
      <c r="H965" s="126"/>
      <c r="I965" s="683"/>
      <c r="J965" s="685"/>
      <c r="K965" s="685"/>
      <c r="L965" s="683"/>
      <c r="M965" s="683"/>
      <c r="N965" s="685"/>
      <c r="O965" s="685"/>
      <c r="P965" s="683"/>
      <c r="Q965" s="683"/>
      <c r="R965" s="126"/>
      <c r="S965" s="126"/>
      <c r="T965" s="126"/>
      <c r="U965" s="126"/>
      <c r="V965" s="126"/>
      <c r="W965" s="126"/>
      <c r="X965" s="126"/>
      <c r="Y965" s="126"/>
      <c r="Z965" s="126"/>
    </row>
    <row r="966" spans="1:26" ht="15.75" hidden="1" customHeight="1">
      <c r="A966" s="683"/>
      <c r="B966" s="126"/>
      <c r="C966" s="737"/>
      <c r="D966" s="126"/>
      <c r="E966" s="126"/>
      <c r="F966" s="126"/>
      <c r="G966" s="126"/>
      <c r="H966" s="126"/>
      <c r="I966" s="683"/>
      <c r="J966" s="685"/>
      <c r="K966" s="685"/>
      <c r="L966" s="683"/>
      <c r="M966" s="683"/>
      <c r="N966" s="685"/>
      <c r="O966" s="685"/>
      <c r="P966" s="683"/>
      <c r="Q966" s="683"/>
      <c r="R966" s="126"/>
      <c r="S966" s="126"/>
      <c r="T966" s="126"/>
      <c r="U966" s="126"/>
      <c r="V966" s="126"/>
      <c r="W966" s="126"/>
      <c r="X966" s="126"/>
      <c r="Y966" s="126"/>
      <c r="Z966" s="126"/>
    </row>
    <row r="967" spans="1:26" ht="15.75" hidden="1" customHeight="1">
      <c r="A967" s="683"/>
      <c r="B967" s="126"/>
      <c r="C967" s="737"/>
      <c r="D967" s="126"/>
      <c r="E967" s="126"/>
      <c r="F967" s="126"/>
      <c r="G967" s="126"/>
      <c r="H967" s="126"/>
      <c r="I967" s="683"/>
      <c r="J967" s="685"/>
      <c r="K967" s="685"/>
      <c r="L967" s="683"/>
      <c r="M967" s="683"/>
      <c r="N967" s="685"/>
      <c r="O967" s="685"/>
      <c r="P967" s="683"/>
      <c r="Q967" s="683"/>
      <c r="R967" s="126"/>
      <c r="S967" s="126"/>
      <c r="T967" s="126"/>
      <c r="U967" s="126"/>
      <c r="V967" s="126"/>
      <c r="W967" s="126"/>
      <c r="X967" s="126"/>
      <c r="Y967" s="126"/>
      <c r="Z967" s="126"/>
    </row>
    <row r="968" spans="1:26" ht="15.75" hidden="1" customHeight="1">
      <c r="A968" s="683"/>
      <c r="B968" s="126"/>
      <c r="C968" s="737"/>
      <c r="D968" s="126"/>
      <c r="E968" s="126"/>
      <c r="F968" s="126"/>
      <c r="G968" s="126"/>
      <c r="H968" s="126"/>
      <c r="I968" s="683"/>
      <c r="J968" s="685"/>
      <c r="K968" s="685"/>
      <c r="L968" s="683"/>
      <c r="M968" s="683"/>
      <c r="N968" s="685"/>
      <c r="O968" s="685"/>
      <c r="P968" s="683"/>
      <c r="Q968" s="683"/>
      <c r="R968" s="126"/>
      <c r="S968" s="126"/>
      <c r="T968" s="126"/>
      <c r="U968" s="126"/>
      <c r="V968" s="126"/>
      <c r="W968" s="126"/>
      <c r="X968" s="126"/>
      <c r="Y968" s="126"/>
      <c r="Z968" s="126"/>
    </row>
    <row r="969" spans="1:26" ht="15.75" hidden="1" customHeight="1">
      <c r="A969" s="683"/>
      <c r="B969" s="126"/>
      <c r="C969" s="737"/>
      <c r="D969" s="126"/>
      <c r="E969" s="126"/>
      <c r="F969" s="126"/>
      <c r="G969" s="126"/>
      <c r="H969" s="126"/>
      <c r="I969" s="683"/>
      <c r="J969" s="685"/>
      <c r="K969" s="685"/>
      <c r="L969" s="683"/>
      <c r="M969" s="683"/>
      <c r="N969" s="685"/>
      <c r="O969" s="685"/>
      <c r="P969" s="683"/>
      <c r="Q969" s="683"/>
      <c r="R969" s="126"/>
      <c r="S969" s="126"/>
      <c r="T969" s="126"/>
      <c r="U969" s="126"/>
      <c r="V969" s="126"/>
      <c r="W969" s="126"/>
      <c r="X969" s="126"/>
      <c r="Y969" s="126"/>
      <c r="Z969" s="126"/>
    </row>
    <row r="970" spans="1:26" ht="15.75" hidden="1" customHeight="1">
      <c r="A970" s="683"/>
      <c r="B970" s="126"/>
      <c r="C970" s="737"/>
      <c r="D970" s="126"/>
      <c r="E970" s="126"/>
      <c r="F970" s="126"/>
      <c r="G970" s="126"/>
      <c r="H970" s="126"/>
      <c r="I970" s="683"/>
      <c r="J970" s="685"/>
      <c r="K970" s="685"/>
      <c r="L970" s="683"/>
      <c r="M970" s="683"/>
      <c r="N970" s="685"/>
      <c r="O970" s="685"/>
      <c r="P970" s="683"/>
      <c r="Q970" s="683"/>
      <c r="R970" s="126"/>
      <c r="S970" s="126"/>
      <c r="T970" s="126"/>
      <c r="U970" s="126"/>
      <c r="V970" s="126"/>
      <c r="W970" s="126"/>
      <c r="X970" s="126"/>
      <c r="Y970" s="126"/>
      <c r="Z970" s="126"/>
    </row>
    <row r="971" spans="1:26" ht="15.75" hidden="1" customHeight="1">
      <c r="A971" s="683"/>
      <c r="B971" s="126"/>
      <c r="C971" s="737"/>
      <c r="D971" s="126"/>
      <c r="E971" s="126"/>
      <c r="F971" s="126"/>
      <c r="G971" s="126"/>
      <c r="H971" s="126"/>
      <c r="I971" s="683"/>
      <c r="J971" s="685"/>
      <c r="K971" s="685"/>
      <c r="L971" s="683"/>
      <c r="M971" s="683"/>
      <c r="N971" s="685"/>
      <c r="O971" s="685"/>
      <c r="P971" s="683"/>
      <c r="Q971" s="683"/>
      <c r="R971" s="126"/>
      <c r="S971" s="126"/>
      <c r="T971" s="126"/>
      <c r="U971" s="126"/>
      <c r="V971" s="126"/>
      <c r="W971" s="126"/>
      <c r="X971" s="126"/>
      <c r="Y971" s="126"/>
      <c r="Z971" s="126"/>
    </row>
    <row r="972" spans="1:26" ht="15.75" hidden="1" customHeight="1">
      <c r="A972" s="683"/>
      <c r="B972" s="126"/>
      <c r="C972" s="737"/>
      <c r="D972" s="126"/>
      <c r="E972" s="126"/>
      <c r="F972" s="126"/>
      <c r="G972" s="126"/>
      <c r="H972" s="126"/>
      <c r="I972" s="683"/>
      <c r="J972" s="685"/>
      <c r="K972" s="685"/>
      <c r="L972" s="683"/>
      <c r="M972" s="683"/>
      <c r="N972" s="685"/>
      <c r="O972" s="685"/>
      <c r="P972" s="683"/>
      <c r="Q972" s="683"/>
      <c r="R972" s="126"/>
      <c r="S972" s="126"/>
      <c r="T972" s="126"/>
      <c r="U972" s="126"/>
      <c r="V972" s="126"/>
      <c r="W972" s="126"/>
      <c r="X972" s="126"/>
      <c r="Y972" s="126"/>
      <c r="Z972" s="126"/>
    </row>
    <row r="973" spans="1:26" ht="15.75" hidden="1" customHeight="1">
      <c r="A973" s="683"/>
      <c r="B973" s="126"/>
      <c r="C973" s="737"/>
      <c r="D973" s="126"/>
      <c r="E973" s="126"/>
      <c r="F973" s="126"/>
      <c r="G973" s="126"/>
      <c r="H973" s="126"/>
      <c r="I973" s="683"/>
      <c r="J973" s="685"/>
      <c r="K973" s="685"/>
      <c r="L973" s="683"/>
      <c r="M973" s="683"/>
      <c r="N973" s="685"/>
      <c r="O973" s="685"/>
      <c r="P973" s="683"/>
      <c r="Q973" s="683"/>
      <c r="R973" s="126"/>
      <c r="S973" s="126"/>
      <c r="T973" s="126"/>
      <c r="U973" s="126"/>
      <c r="V973" s="126"/>
      <c r="W973" s="126"/>
      <c r="X973" s="126"/>
      <c r="Y973" s="126"/>
      <c r="Z973" s="126"/>
    </row>
    <row r="974" spans="1:26" ht="15.75" hidden="1" customHeight="1">
      <c r="A974" s="683"/>
      <c r="B974" s="126"/>
      <c r="C974" s="737"/>
      <c r="D974" s="126"/>
      <c r="E974" s="126"/>
      <c r="F974" s="126"/>
      <c r="G974" s="126"/>
      <c r="H974" s="126"/>
      <c r="I974" s="683"/>
      <c r="J974" s="685"/>
      <c r="K974" s="685"/>
      <c r="L974" s="683"/>
      <c r="M974" s="683"/>
      <c r="N974" s="685"/>
      <c r="O974" s="685"/>
      <c r="P974" s="683"/>
      <c r="Q974" s="683"/>
      <c r="R974" s="126"/>
      <c r="S974" s="126"/>
      <c r="T974" s="126"/>
      <c r="U974" s="126"/>
      <c r="V974" s="126"/>
      <c r="W974" s="126"/>
      <c r="X974" s="126"/>
      <c r="Y974" s="126"/>
      <c r="Z974" s="126"/>
    </row>
    <row r="975" spans="1:26" ht="15.75" hidden="1" customHeight="1">
      <c r="A975" s="683"/>
      <c r="B975" s="126"/>
      <c r="C975" s="737"/>
      <c r="D975" s="126"/>
      <c r="E975" s="126"/>
      <c r="F975" s="126"/>
      <c r="G975" s="126"/>
      <c r="H975" s="126"/>
      <c r="I975" s="683"/>
      <c r="J975" s="685"/>
      <c r="K975" s="685"/>
      <c r="L975" s="683"/>
      <c r="M975" s="683"/>
      <c r="N975" s="685"/>
      <c r="O975" s="685"/>
      <c r="P975" s="683"/>
      <c r="Q975" s="683"/>
      <c r="R975" s="126"/>
      <c r="S975" s="126"/>
      <c r="T975" s="126"/>
      <c r="U975" s="126"/>
      <c r="V975" s="126"/>
      <c r="W975" s="126"/>
      <c r="X975" s="126"/>
      <c r="Y975" s="126"/>
      <c r="Z975" s="126"/>
    </row>
    <row r="976" spans="1:26" ht="15.75" hidden="1" customHeight="1">
      <c r="A976" s="683"/>
      <c r="B976" s="126"/>
      <c r="C976" s="737"/>
      <c r="D976" s="126"/>
      <c r="E976" s="126"/>
      <c r="F976" s="126"/>
      <c r="G976" s="126"/>
      <c r="H976" s="126"/>
      <c r="I976" s="683"/>
      <c r="J976" s="685"/>
      <c r="K976" s="685"/>
      <c r="L976" s="683"/>
      <c r="M976" s="683"/>
      <c r="N976" s="685"/>
      <c r="O976" s="685"/>
      <c r="P976" s="683"/>
      <c r="Q976" s="683"/>
      <c r="R976" s="126"/>
      <c r="S976" s="126"/>
      <c r="T976" s="126"/>
      <c r="U976" s="126"/>
      <c r="V976" s="126"/>
      <c r="W976" s="126"/>
      <c r="X976" s="126"/>
      <c r="Y976" s="126"/>
      <c r="Z976" s="126"/>
    </row>
    <row r="977" spans="1:26" ht="15.75" hidden="1" customHeight="1">
      <c r="A977" s="683"/>
      <c r="B977" s="126"/>
      <c r="C977" s="737"/>
      <c r="D977" s="126"/>
      <c r="E977" s="126"/>
      <c r="F977" s="126"/>
      <c r="G977" s="126"/>
      <c r="H977" s="126"/>
      <c r="I977" s="683"/>
      <c r="J977" s="685"/>
      <c r="K977" s="685"/>
      <c r="L977" s="683"/>
      <c r="M977" s="683"/>
      <c r="N977" s="685"/>
      <c r="O977" s="685"/>
      <c r="P977" s="683"/>
      <c r="Q977" s="683"/>
      <c r="R977" s="126"/>
      <c r="S977" s="126"/>
      <c r="T977" s="126"/>
      <c r="U977" s="126"/>
      <c r="V977" s="126"/>
      <c r="W977" s="126"/>
      <c r="X977" s="126"/>
      <c r="Y977" s="126"/>
      <c r="Z977" s="126"/>
    </row>
    <row r="978" spans="1:26" ht="15.75" hidden="1" customHeight="1">
      <c r="A978" s="683"/>
      <c r="B978" s="126"/>
      <c r="C978" s="737"/>
      <c r="D978" s="126"/>
      <c r="E978" s="126"/>
      <c r="F978" s="126"/>
      <c r="G978" s="126"/>
      <c r="H978" s="126"/>
      <c r="I978" s="683"/>
      <c r="J978" s="685"/>
      <c r="K978" s="685"/>
      <c r="L978" s="683"/>
      <c r="M978" s="683"/>
      <c r="N978" s="685"/>
      <c r="O978" s="685"/>
      <c r="P978" s="683"/>
      <c r="Q978" s="683"/>
      <c r="R978" s="126"/>
      <c r="S978" s="126"/>
      <c r="T978" s="126"/>
      <c r="U978" s="126"/>
      <c r="V978" s="126"/>
      <c r="W978" s="126"/>
      <c r="X978" s="126"/>
      <c r="Y978" s="126"/>
      <c r="Z978" s="126"/>
    </row>
    <row r="979" spans="1:26" ht="15.75" hidden="1" customHeight="1">
      <c r="A979" s="683"/>
      <c r="B979" s="126"/>
      <c r="C979" s="737"/>
      <c r="D979" s="126"/>
      <c r="E979" s="126"/>
      <c r="F979" s="126"/>
      <c r="G979" s="126"/>
      <c r="H979" s="126"/>
      <c r="I979" s="683"/>
      <c r="J979" s="685"/>
      <c r="K979" s="685"/>
      <c r="L979" s="683"/>
      <c r="M979" s="683"/>
      <c r="N979" s="685"/>
      <c r="O979" s="685"/>
      <c r="P979" s="683"/>
      <c r="Q979" s="683"/>
      <c r="R979" s="126"/>
      <c r="S979" s="126"/>
      <c r="T979" s="126"/>
      <c r="U979" s="126"/>
      <c r="V979" s="126"/>
      <c r="W979" s="126"/>
      <c r="X979" s="126"/>
      <c r="Y979" s="126"/>
      <c r="Z979" s="126"/>
    </row>
    <row r="980" spans="1:26" ht="15.75" hidden="1" customHeight="1">
      <c r="A980" s="683"/>
      <c r="B980" s="126"/>
      <c r="C980" s="737"/>
      <c r="D980" s="126"/>
      <c r="E980" s="126"/>
      <c r="F980" s="126"/>
      <c r="G980" s="126"/>
      <c r="H980" s="126"/>
      <c r="I980" s="683"/>
      <c r="J980" s="685"/>
      <c r="K980" s="685"/>
      <c r="L980" s="683"/>
      <c r="M980" s="683"/>
      <c r="N980" s="685"/>
      <c r="O980" s="685"/>
      <c r="P980" s="683"/>
      <c r="Q980" s="683"/>
      <c r="R980" s="126"/>
      <c r="S980" s="126"/>
      <c r="T980" s="126"/>
      <c r="U980" s="126"/>
      <c r="V980" s="126"/>
      <c r="W980" s="126"/>
      <c r="X980" s="126"/>
      <c r="Y980" s="126"/>
      <c r="Z980" s="126"/>
    </row>
    <row r="981" spans="1:26" ht="15.75" hidden="1" customHeight="1">
      <c r="A981" s="683"/>
      <c r="B981" s="126"/>
      <c r="C981" s="737"/>
      <c r="D981" s="126"/>
      <c r="E981" s="126"/>
      <c r="F981" s="126"/>
      <c r="G981" s="126"/>
      <c r="H981" s="126"/>
      <c r="I981" s="683"/>
      <c r="J981" s="685"/>
      <c r="K981" s="685"/>
      <c r="L981" s="683"/>
      <c r="M981" s="683"/>
      <c r="N981" s="685"/>
      <c r="O981" s="685"/>
      <c r="P981" s="683"/>
      <c r="Q981" s="683"/>
      <c r="R981" s="126"/>
      <c r="S981" s="126"/>
      <c r="T981" s="126"/>
      <c r="U981" s="126"/>
      <c r="V981" s="126"/>
      <c r="W981" s="126"/>
      <c r="X981" s="126"/>
      <c r="Y981" s="126"/>
      <c r="Z981" s="126"/>
    </row>
    <row r="982" spans="1:26" ht="15.75" hidden="1" customHeight="1">
      <c r="A982" s="683"/>
      <c r="B982" s="126"/>
      <c r="C982" s="737"/>
      <c r="D982" s="126"/>
      <c r="E982" s="126"/>
      <c r="F982" s="126"/>
      <c r="G982" s="126"/>
      <c r="H982" s="126"/>
      <c r="I982" s="683"/>
      <c r="J982" s="685"/>
      <c r="K982" s="685"/>
      <c r="L982" s="683"/>
      <c r="M982" s="683"/>
      <c r="N982" s="685"/>
      <c r="O982" s="685"/>
      <c r="P982" s="683"/>
      <c r="Q982" s="683"/>
      <c r="R982" s="126"/>
      <c r="S982" s="126"/>
      <c r="T982" s="126"/>
      <c r="U982" s="126"/>
      <c r="V982" s="126"/>
      <c r="W982" s="126"/>
      <c r="X982" s="126"/>
      <c r="Y982" s="126"/>
      <c r="Z982" s="126"/>
    </row>
    <row r="983" spans="1:26" ht="15.75" hidden="1" customHeight="1">
      <c r="A983" s="683"/>
      <c r="B983" s="126"/>
      <c r="C983" s="737"/>
      <c r="D983" s="126"/>
      <c r="E983" s="126"/>
      <c r="F983" s="126"/>
      <c r="G983" s="126"/>
      <c r="H983" s="126"/>
      <c r="I983" s="683"/>
      <c r="J983" s="685"/>
      <c r="K983" s="685"/>
      <c r="L983" s="683"/>
      <c r="M983" s="683"/>
      <c r="N983" s="685"/>
      <c r="O983" s="685"/>
      <c r="P983" s="683"/>
      <c r="Q983" s="683"/>
      <c r="R983" s="126"/>
      <c r="S983" s="126"/>
      <c r="T983" s="126"/>
      <c r="U983" s="126"/>
      <c r="V983" s="126"/>
      <c r="W983" s="126"/>
      <c r="X983" s="126"/>
      <c r="Y983" s="126"/>
      <c r="Z983" s="126"/>
    </row>
    <row r="984" spans="1:26" ht="15.75" hidden="1" customHeight="1">
      <c r="A984" s="683"/>
      <c r="B984" s="126"/>
      <c r="C984" s="737"/>
      <c r="D984" s="126"/>
      <c r="E984" s="126"/>
      <c r="F984" s="126"/>
      <c r="G984" s="126"/>
      <c r="H984" s="126"/>
      <c r="I984" s="683"/>
      <c r="J984" s="685"/>
      <c r="K984" s="685"/>
      <c r="L984" s="683"/>
      <c r="M984" s="683"/>
      <c r="N984" s="685"/>
      <c r="O984" s="685"/>
      <c r="P984" s="683"/>
      <c r="Q984" s="683"/>
      <c r="R984" s="126"/>
      <c r="S984" s="126"/>
      <c r="T984" s="126"/>
      <c r="U984" s="126"/>
      <c r="V984" s="126"/>
      <c r="W984" s="126"/>
      <c r="X984" s="126"/>
      <c r="Y984" s="126"/>
      <c r="Z984" s="126"/>
    </row>
    <row r="985" spans="1:26" ht="15.75" hidden="1" customHeight="1">
      <c r="A985" s="683"/>
      <c r="B985" s="126"/>
      <c r="C985" s="737"/>
      <c r="D985" s="126"/>
      <c r="E985" s="126"/>
      <c r="F985" s="126"/>
      <c r="G985" s="126"/>
      <c r="H985" s="126"/>
      <c r="I985" s="683"/>
      <c r="J985" s="685"/>
      <c r="K985" s="685"/>
      <c r="L985" s="683"/>
      <c r="M985" s="683"/>
      <c r="N985" s="685"/>
      <c r="O985" s="685"/>
      <c r="P985" s="683"/>
      <c r="Q985" s="683"/>
      <c r="R985" s="126"/>
      <c r="S985" s="126"/>
      <c r="T985" s="126"/>
      <c r="U985" s="126"/>
      <c r="V985" s="126"/>
      <c r="W985" s="126"/>
      <c r="X985" s="126"/>
      <c r="Y985" s="126"/>
      <c r="Z985" s="126"/>
    </row>
    <row r="986" spans="1:26" ht="15.75" hidden="1" customHeight="1">
      <c r="A986" s="683"/>
      <c r="B986" s="126"/>
      <c r="C986" s="737"/>
      <c r="D986" s="126"/>
      <c r="E986" s="126"/>
      <c r="F986" s="126"/>
      <c r="G986" s="126"/>
      <c r="H986" s="126"/>
      <c r="I986" s="683"/>
      <c r="J986" s="685"/>
      <c r="K986" s="685"/>
      <c r="L986" s="683"/>
      <c r="M986" s="683"/>
      <c r="N986" s="685"/>
      <c r="O986" s="685"/>
      <c r="P986" s="683"/>
      <c r="Q986" s="683"/>
      <c r="R986" s="126"/>
      <c r="S986" s="126"/>
      <c r="T986" s="126"/>
      <c r="U986" s="126"/>
      <c r="V986" s="126"/>
      <c r="W986" s="126"/>
      <c r="X986" s="126"/>
      <c r="Y986" s="126"/>
      <c r="Z986" s="126"/>
    </row>
    <row r="987" spans="1:26" ht="15.75" hidden="1" customHeight="1">
      <c r="A987" s="683"/>
      <c r="B987" s="126"/>
      <c r="C987" s="737"/>
      <c r="D987" s="126"/>
      <c r="E987" s="126"/>
      <c r="F987" s="126"/>
      <c r="G987" s="126"/>
      <c r="H987" s="126"/>
      <c r="I987" s="683"/>
      <c r="J987" s="685"/>
      <c r="K987" s="685"/>
      <c r="L987" s="683"/>
      <c r="M987" s="683"/>
      <c r="N987" s="685"/>
      <c r="O987" s="685"/>
      <c r="P987" s="683"/>
      <c r="Q987" s="683"/>
      <c r="R987" s="126"/>
      <c r="S987" s="126"/>
      <c r="T987" s="126"/>
      <c r="U987" s="126"/>
      <c r="V987" s="126"/>
      <c r="W987" s="126"/>
      <c r="X987" s="126"/>
      <c r="Y987" s="126"/>
      <c r="Z987" s="126"/>
    </row>
    <row r="988" spans="1:26" ht="15.75" hidden="1" customHeight="1">
      <c r="A988" s="683"/>
      <c r="B988" s="126"/>
      <c r="C988" s="737"/>
      <c r="D988" s="126"/>
      <c r="E988" s="126"/>
      <c r="F988" s="126"/>
      <c r="G988" s="126"/>
      <c r="H988" s="126"/>
      <c r="I988" s="683"/>
      <c r="J988" s="685"/>
      <c r="K988" s="685"/>
      <c r="L988" s="683"/>
      <c r="M988" s="683"/>
      <c r="N988" s="685"/>
      <c r="O988" s="685"/>
      <c r="P988" s="683"/>
      <c r="Q988" s="683"/>
      <c r="R988" s="126"/>
      <c r="S988" s="126"/>
      <c r="T988" s="126"/>
      <c r="U988" s="126"/>
      <c r="V988" s="126"/>
      <c r="W988" s="126"/>
      <c r="X988" s="126"/>
      <c r="Y988" s="126"/>
      <c r="Z988" s="126"/>
    </row>
    <row r="989" spans="1:26" ht="15.75" hidden="1" customHeight="1">
      <c r="A989" s="683"/>
      <c r="B989" s="126"/>
      <c r="C989" s="737"/>
      <c r="D989" s="126"/>
      <c r="E989" s="126"/>
      <c r="F989" s="126"/>
      <c r="G989" s="126"/>
      <c r="H989" s="126"/>
      <c r="I989" s="683"/>
      <c r="J989" s="685"/>
      <c r="K989" s="685"/>
      <c r="L989" s="683"/>
      <c r="M989" s="683"/>
      <c r="N989" s="685"/>
      <c r="O989" s="685"/>
      <c r="P989" s="683"/>
      <c r="Q989" s="683"/>
      <c r="R989" s="126"/>
      <c r="S989" s="126"/>
      <c r="T989" s="126"/>
      <c r="U989" s="126"/>
      <c r="V989" s="126"/>
      <c r="W989" s="126"/>
      <c r="X989" s="126"/>
      <c r="Y989" s="126"/>
      <c r="Z989" s="126"/>
    </row>
    <row r="990" spans="1:26" ht="15.75" hidden="1" customHeight="1">
      <c r="A990" s="683"/>
      <c r="B990" s="126"/>
      <c r="C990" s="737"/>
      <c r="D990" s="126"/>
      <c r="E990" s="126"/>
      <c r="F990" s="126"/>
      <c r="G990" s="126"/>
      <c r="H990" s="126"/>
      <c r="I990" s="683"/>
      <c r="J990" s="685"/>
      <c r="K990" s="685"/>
      <c r="L990" s="683"/>
      <c r="M990" s="683"/>
      <c r="N990" s="685"/>
      <c r="O990" s="685"/>
      <c r="P990" s="683"/>
      <c r="Q990" s="683"/>
      <c r="R990" s="126"/>
      <c r="S990" s="126"/>
      <c r="T990" s="126"/>
      <c r="U990" s="126"/>
      <c r="V990" s="126"/>
      <c r="W990" s="126"/>
      <c r="X990" s="126"/>
      <c r="Y990" s="126"/>
      <c r="Z990" s="126"/>
    </row>
    <row r="991" spans="1:26" ht="15.75" hidden="1" customHeight="1">
      <c r="A991" s="683"/>
      <c r="B991" s="126"/>
      <c r="C991" s="737"/>
      <c r="D991" s="126"/>
      <c r="E991" s="126"/>
      <c r="F991" s="126"/>
      <c r="G991" s="126"/>
      <c r="H991" s="126"/>
      <c r="I991" s="683"/>
      <c r="J991" s="685"/>
      <c r="K991" s="685"/>
      <c r="L991" s="683"/>
      <c r="M991" s="683"/>
      <c r="N991" s="685"/>
      <c r="O991" s="685"/>
      <c r="P991" s="683"/>
      <c r="Q991" s="683"/>
      <c r="R991" s="126"/>
      <c r="S991" s="126"/>
      <c r="T991" s="126"/>
      <c r="U991" s="126"/>
      <c r="V991" s="126"/>
      <c r="W991" s="126"/>
      <c r="X991" s="126"/>
      <c r="Y991" s="126"/>
      <c r="Z991" s="126"/>
    </row>
    <row r="992" spans="1:26" ht="15.75" hidden="1" customHeight="1">
      <c r="A992" s="683"/>
      <c r="B992" s="126"/>
      <c r="C992" s="737"/>
      <c r="D992" s="126"/>
      <c r="E992" s="126"/>
      <c r="F992" s="126"/>
      <c r="G992" s="126"/>
      <c r="H992" s="126"/>
      <c r="I992" s="683"/>
      <c r="J992" s="685"/>
      <c r="K992" s="685"/>
      <c r="L992" s="683"/>
      <c r="M992" s="683"/>
      <c r="N992" s="685"/>
      <c r="O992" s="685"/>
      <c r="P992" s="683"/>
      <c r="Q992" s="683"/>
      <c r="R992" s="126"/>
      <c r="S992" s="126"/>
      <c r="T992" s="126"/>
      <c r="U992" s="126"/>
      <c r="V992" s="126"/>
      <c r="W992" s="126"/>
      <c r="X992" s="126"/>
      <c r="Y992" s="126"/>
      <c r="Z992" s="126"/>
    </row>
    <row r="993" spans="1:26" ht="15.75" hidden="1" customHeight="1">
      <c r="A993" s="683"/>
      <c r="B993" s="126"/>
      <c r="C993" s="737"/>
      <c r="D993" s="126"/>
      <c r="E993" s="126"/>
      <c r="F993" s="126"/>
      <c r="G993" s="126"/>
      <c r="H993" s="126"/>
      <c r="I993" s="683"/>
      <c r="J993" s="685"/>
      <c r="K993" s="685"/>
      <c r="L993" s="683"/>
      <c r="M993" s="683"/>
      <c r="N993" s="685"/>
      <c r="O993" s="685"/>
      <c r="P993" s="683"/>
      <c r="Q993" s="683"/>
      <c r="R993" s="126"/>
      <c r="S993" s="126"/>
      <c r="T993" s="126"/>
      <c r="U993" s="126"/>
      <c r="V993" s="126"/>
      <c r="W993" s="126"/>
      <c r="X993" s="126"/>
      <c r="Y993" s="126"/>
      <c r="Z993" s="126"/>
    </row>
    <row r="994" spans="1:26" ht="15.75" hidden="1" customHeight="1">
      <c r="A994" s="683"/>
      <c r="B994" s="126"/>
      <c r="C994" s="737"/>
      <c r="D994" s="126"/>
      <c r="E994" s="126"/>
      <c r="F994" s="126"/>
      <c r="G994" s="126"/>
      <c r="H994" s="126"/>
      <c r="I994" s="683"/>
      <c r="J994" s="685"/>
      <c r="K994" s="685"/>
      <c r="L994" s="683"/>
      <c r="M994" s="683"/>
      <c r="N994" s="685"/>
      <c r="O994" s="685"/>
      <c r="P994" s="683"/>
      <c r="Q994" s="683"/>
      <c r="R994" s="126"/>
      <c r="S994" s="126"/>
      <c r="T994" s="126"/>
      <c r="U994" s="126"/>
      <c r="V994" s="126"/>
      <c r="W994" s="126"/>
      <c r="X994" s="126"/>
      <c r="Y994" s="126"/>
      <c r="Z994" s="126"/>
    </row>
    <row r="995" spans="1:26" ht="15.75" hidden="1" customHeight="1">
      <c r="A995" s="683"/>
      <c r="B995" s="126"/>
      <c r="C995" s="737"/>
      <c r="D995" s="126"/>
      <c r="E995" s="126"/>
      <c r="F995" s="126"/>
      <c r="G995" s="126"/>
      <c r="H995" s="126"/>
      <c r="I995" s="683"/>
      <c r="J995" s="685"/>
      <c r="K995" s="685"/>
      <c r="L995" s="683"/>
      <c r="M995" s="683"/>
      <c r="N995" s="685"/>
      <c r="O995" s="685"/>
      <c r="P995" s="683"/>
      <c r="Q995" s="683"/>
      <c r="R995" s="126"/>
      <c r="S995" s="126"/>
      <c r="T995" s="126"/>
      <c r="U995" s="126"/>
      <c r="V995" s="126"/>
      <c r="W995" s="126"/>
      <c r="X995" s="126"/>
      <c r="Y995" s="126"/>
      <c r="Z995" s="126"/>
    </row>
    <row r="996" spans="1:26" ht="15.75" hidden="1" customHeight="1">
      <c r="A996" s="683"/>
      <c r="B996" s="126"/>
      <c r="C996" s="737"/>
      <c r="D996" s="126"/>
      <c r="E996" s="126"/>
      <c r="F996" s="126"/>
      <c r="G996" s="126"/>
      <c r="H996" s="126"/>
      <c r="I996" s="683"/>
      <c r="J996" s="685"/>
      <c r="K996" s="685"/>
      <c r="L996" s="683"/>
      <c r="M996" s="683"/>
      <c r="N996" s="685"/>
      <c r="O996" s="685"/>
      <c r="P996" s="683"/>
      <c r="Q996" s="683"/>
      <c r="R996" s="126"/>
      <c r="S996" s="126"/>
      <c r="T996" s="126"/>
      <c r="U996" s="126"/>
      <c r="V996" s="126"/>
      <c r="W996" s="126"/>
      <c r="X996" s="126"/>
      <c r="Y996" s="126"/>
      <c r="Z996" s="126"/>
    </row>
    <row r="997" spans="1:26" ht="15.75" hidden="1" customHeight="1">
      <c r="A997" s="683"/>
      <c r="B997" s="126"/>
      <c r="C997" s="737"/>
      <c r="D997" s="126"/>
      <c r="E997" s="126"/>
      <c r="F997" s="126"/>
      <c r="G997" s="126"/>
      <c r="H997" s="126"/>
      <c r="I997" s="683"/>
      <c r="J997" s="685"/>
      <c r="K997" s="685"/>
      <c r="L997" s="683"/>
      <c r="M997" s="683"/>
      <c r="N997" s="685"/>
      <c r="O997" s="685"/>
      <c r="P997" s="683"/>
      <c r="Q997" s="683"/>
      <c r="R997" s="126"/>
      <c r="S997" s="126"/>
      <c r="T997" s="126"/>
      <c r="U997" s="126"/>
      <c r="V997" s="126"/>
      <c r="W997" s="126"/>
      <c r="X997" s="126"/>
      <c r="Y997" s="126"/>
      <c r="Z997" s="126"/>
    </row>
    <row r="998" spans="1:26" ht="15.75" hidden="1" customHeight="1">
      <c r="A998" s="683"/>
      <c r="B998" s="126"/>
      <c r="C998" s="737"/>
      <c r="D998" s="126"/>
      <c r="E998" s="126"/>
      <c r="F998" s="126"/>
      <c r="G998" s="126"/>
      <c r="H998" s="126"/>
      <c r="I998" s="683"/>
      <c r="J998" s="685"/>
      <c r="K998" s="685"/>
      <c r="L998" s="683"/>
      <c r="M998" s="683"/>
      <c r="N998" s="685"/>
      <c r="O998" s="685"/>
      <c r="P998" s="683"/>
      <c r="Q998" s="683"/>
      <c r="R998" s="126"/>
      <c r="S998" s="126"/>
      <c r="T998" s="126"/>
      <c r="U998" s="126"/>
      <c r="V998" s="126"/>
      <c r="W998" s="126"/>
      <c r="X998" s="126"/>
      <c r="Y998" s="126"/>
      <c r="Z998" s="126"/>
    </row>
    <row r="999" spans="1:26" ht="15.75" hidden="1" customHeight="1">
      <c r="A999" s="683"/>
      <c r="B999" s="126"/>
      <c r="C999" s="737"/>
      <c r="D999" s="126"/>
      <c r="E999" s="126"/>
      <c r="F999" s="126"/>
      <c r="G999" s="126"/>
      <c r="H999" s="126"/>
      <c r="I999" s="683"/>
      <c r="J999" s="685"/>
      <c r="K999" s="685"/>
      <c r="L999" s="683"/>
      <c r="M999" s="683"/>
      <c r="N999" s="685"/>
      <c r="O999" s="685"/>
      <c r="P999" s="683"/>
      <c r="Q999" s="683"/>
      <c r="R999" s="126"/>
      <c r="S999" s="126"/>
      <c r="T999" s="126"/>
      <c r="U999" s="126"/>
      <c r="V999" s="126"/>
      <c r="W999" s="126"/>
      <c r="X999" s="126"/>
      <c r="Y999" s="126"/>
      <c r="Z999" s="126"/>
    </row>
    <row r="1000" spans="1:26" ht="15.75" hidden="1" customHeight="1">
      <c r="A1000" s="683"/>
      <c r="B1000" s="126"/>
      <c r="C1000" s="737"/>
      <c r="D1000" s="126"/>
      <c r="E1000" s="126"/>
      <c r="F1000" s="126"/>
      <c r="G1000" s="126"/>
      <c r="H1000" s="126"/>
      <c r="I1000" s="683"/>
      <c r="J1000" s="685"/>
      <c r="K1000" s="685"/>
      <c r="L1000" s="683"/>
      <c r="M1000" s="683"/>
      <c r="N1000" s="685"/>
      <c r="O1000" s="685"/>
      <c r="P1000" s="683"/>
      <c r="Q1000" s="683"/>
      <c r="R1000" s="126"/>
      <c r="S1000" s="126"/>
      <c r="T1000" s="126"/>
      <c r="U1000" s="126"/>
      <c r="V1000" s="126"/>
      <c r="W1000" s="126"/>
      <c r="X1000" s="126"/>
      <c r="Y1000" s="126"/>
      <c r="Z1000" s="126"/>
    </row>
    <row r="1001" spans="1:26" ht="15.75" hidden="1" customHeight="1">
      <c r="A1001" s="683"/>
      <c r="B1001" s="126"/>
      <c r="C1001" s="737"/>
      <c r="D1001" s="126"/>
      <c r="E1001" s="126"/>
      <c r="F1001" s="126"/>
      <c r="G1001" s="126"/>
      <c r="H1001" s="126"/>
      <c r="I1001" s="683"/>
      <c r="J1001" s="685"/>
      <c r="K1001" s="685"/>
      <c r="L1001" s="683"/>
      <c r="M1001" s="683"/>
      <c r="N1001" s="685"/>
      <c r="O1001" s="685"/>
      <c r="P1001" s="683"/>
      <c r="Q1001" s="683"/>
      <c r="R1001" s="126"/>
      <c r="S1001" s="126"/>
      <c r="T1001" s="126"/>
      <c r="U1001" s="126"/>
      <c r="V1001" s="126"/>
      <c r="W1001" s="126"/>
      <c r="X1001" s="126"/>
      <c r="Y1001" s="126"/>
      <c r="Z1001" s="126"/>
    </row>
    <row r="1002" spans="1:26" ht="15.75" hidden="1" customHeight="1">
      <c r="A1002" s="683"/>
      <c r="B1002" s="126"/>
      <c r="C1002" s="737"/>
      <c r="D1002" s="126"/>
      <c r="E1002" s="126"/>
      <c r="F1002" s="126"/>
      <c r="G1002" s="126"/>
      <c r="H1002" s="126"/>
      <c r="I1002" s="683"/>
      <c r="J1002" s="685"/>
      <c r="K1002" s="685"/>
      <c r="L1002" s="683"/>
      <c r="M1002" s="683"/>
      <c r="N1002" s="685"/>
      <c r="O1002" s="685"/>
      <c r="P1002" s="683"/>
      <c r="Q1002" s="683"/>
      <c r="R1002" s="126"/>
      <c r="S1002" s="126"/>
      <c r="T1002" s="126"/>
      <c r="U1002" s="126"/>
      <c r="V1002" s="126"/>
      <c r="W1002" s="126"/>
      <c r="X1002" s="126"/>
      <c r="Y1002" s="126"/>
      <c r="Z1002" s="126"/>
    </row>
    <row r="1003" spans="1:26" ht="15.75" hidden="1" customHeight="1">
      <c r="A1003" s="683"/>
      <c r="B1003" s="126"/>
      <c r="C1003" s="737"/>
      <c r="D1003" s="126"/>
      <c r="E1003" s="126"/>
      <c r="F1003" s="126"/>
      <c r="G1003" s="126"/>
      <c r="H1003" s="126"/>
      <c r="I1003" s="683"/>
      <c r="J1003" s="685"/>
      <c r="K1003" s="685"/>
      <c r="L1003" s="683"/>
      <c r="M1003" s="683"/>
      <c r="N1003" s="685"/>
      <c r="O1003" s="685"/>
      <c r="P1003" s="683"/>
      <c r="Q1003" s="683"/>
      <c r="R1003" s="126"/>
      <c r="S1003" s="126"/>
      <c r="T1003" s="126"/>
      <c r="U1003" s="126"/>
      <c r="V1003" s="126"/>
      <c r="W1003" s="126"/>
      <c r="X1003" s="126"/>
      <c r="Y1003" s="126"/>
      <c r="Z1003" s="126"/>
    </row>
    <row r="1004" spans="1:26" ht="15.75" hidden="1" customHeight="1">
      <c r="A1004" s="683"/>
      <c r="B1004" s="126"/>
      <c r="C1004" s="737"/>
      <c r="D1004" s="126"/>
      <c r="E1004" s="126"/>
      <c r="F1004" s="126"/>
      <c r="G1004" s="126"/>
      <c r="H1004" s="126"/>
      <c r="I1004" s="683"/>
      <c r="J1004" s="685"/>
      <c r="K1004" s="685"/>
      <c r="L1004" s="683"/>
      <c r="M1004" s="683"/>
      <c r="N1004" s="685"/>
      <c r="O1004" s="685"/>
      <c r="P1004" s="683"/>
      <c r="Q1004" s="683"/>
      <c r="R1004" s="126"/>
      <c r="S1004" s="126"/>
      <c r="T1004" s="126"/>
      <c r="U1004" s="126"/>
      <c r="V1004" s="126"/>
      <c r="W1004" s="126"/>
      <c r="X1004" s="126"/>
      <c r="Y1004" s="126"/>
      <c r="Z1004" s="126"/>
    </row>
    <row r="1005" spans="1:26" ht="15.75" hidden="1" customHeight="1">
      <c r="A1005" s="683"/>
      <c r="B1005" s="126"/>
      <c r="C1005" s="737"/>
      <c r="D1005" s="126"/>
      <c r="E1005" s="126"/>
      <c r="F1005" s="126"/>
      <c r="G1005" s="126"/>
      <c r="H1005" s="126"/>
      <c r="I1005" s="683"/>
      <c r="J1005" s="685"/>
      <c r="K1005" s="685"/>
      <c r="L1005" s="683"/>
      <c r="M1005" s="683"/>
      <c r="N1005" s="685"/>
      <c r="O1005" s="685"/>
      <c r="P1005" s="683"/>
      <c r="Q1005" s="683"/>
      <c r="R1005" s="126"/>
      <c r="S1005" s="126"/>
      <c r="T1005" s="126"/>
      <c r="U1005" s="126"/>
      <c r="V1005" s="126"/>
      <c r="W1005" s="126"/>
      <c r="X1005" s="126"/>
      <c r="Y1005" s="126"/>
      <c r="Z1005" s="126"/>
    </row>
    <row r="1006" spans="1:26" ht="15.75" hidden="1" customHeight="1">
      <c r="A1006" s="683"/>
      <c r="B1006" s="126"/>
      <c r="C1006" s="737"/>
      <c r="D1006" s="126"/>
      <c r="E1006" s="126"/>
      <c r="F1006" s="126"/>
      <c r="G1006" s="126"/>
      <c r="H1006" s="126"/>
      <c r="I1006" s="683"/>
      <c r="J1006" s="685"/>
      <c r="K1006" s="685"/>
      <c r="L1006" s="683"/>
      <c r="M1006" s="683"/>
      <c r="N1006" s="685"/>
      <c r="O1006" s="685"/>
      <c r="P1006" s="683"/>
      <c r="Q1006" s="683"/>
      <c r="R1006" s="126"/>
      <c r="S1006" s="126"/>
      <c r="T1006" s="126"/>
      <c r="U1006" s="126"/>
      <c r="V1006" s="126"/>
      <c r="W1006" s="126"/>
      <c r="X1006" s="126"/>
      <c r="Y1006" s="126"/>
      <c r="Z1006" s="126"/>
    </row>
  </sheetData>
  <mergeCells count="8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0:C30"/>
    <mergeCell ref="B20:C20"/>
    <mergeCell ref="B21:Q21"/>
    <mergeCell ref="B26:C26"/>
    <mergeCell ref="B27:C27"/>
    <mergeCell ref="B28:C28"/>
    <mergeCell ref="B29:C29"/>
    <mergeCell ref="R21:R22"/>
    <mergeCell ref="B22:C22"/>
    <mergeCell ref="B23:C23"/>
    <mergeCell ref="B24:C24"/>
    <mergeCell ref="B25:C25"/>
    <mergeCell ref="B42:C42"/>
    <mergeCell ref="B31:C31"/>
    <mergeCell ref="B32:C32"/>
    <mergeCell ref="B33:C33"/>
    <mergeCell ref="B34:C34"/>
    <mergeCell ref="B35:C35"/>
    <mergeCell ref="B36:C36"/>
    <mergeCell ref="B37:C37"/>
    <mergeCell ref="B38:C38"/>
    <mergeCell ref="B39:C39"/>
    <mergeCell ref="B40:C40"/>
    <mergeCell ref="B41:C41"/>
    <mergeCell ref="B54:C54"/>
    <mergeCell ref="B43:C43"/>
    <mergeCell ref="B44:C44"/>
    <mergeCell ref="B45:C45"/>
    <mergeCell ref="B46:C46"/>
    <mergeCell ref="B47:C47"/>
    <mergeCell ref="B48:C48"/>
    <mergeCell ref="B49:C49"/>
    <mergeCell ref="B50:C50"/>
    <mergeCell ref="B51:C51"/>
    <mergeCell ref="B52:C52"/>
    <mergeCell ref="B53:C53"/>
    <mergeCell ref="B69:H69"/>
    <mergeCell ref="B55:C55"/>
    <mergeCell ref="B56:C56"/>
    <mergeCell ref="B57:C57"/>
    <mergeCell ref="B58:C58"/>
    <mergeCell ref="C61:H61"/>
    <mergeCell ref="C62:H62"/>
    <mergeCell ref="C63:H63"/>
    <mergeCell ref="C64:H64"/>
    <mergeCell ref="C65:H65"/>
    <mergeCell ref="C66:H66"/>
    <mergeCell ref="C67:H67"/>
  </mergeCells>
  <pageMargins left="0.23622047244094491" right="0.23622047244094491" top="0.35433070866141736" bottom="0.35433070866141736" header="0.31496062992125984" footer="0.31496062992125984"/>
  <pageSetup scale="22" fitToHeight="0" orientation="landscape"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C537A-788B-4D95-8D9D-3927366A7028}">
  <sheetPr>
    <tabColor rgb="FF92D050"/>
    <pageSetUpPr fitToPage="1"/>
  </sheetPr>
  <dimension ref="A1:Z977"/>
  <sheetViews>
    <sheetView zoomScale="60" zoomScaleNormal="40" workbookViewId="0">
      <selection sqref="A1:D1"/>
    </sheetView>
  </sheetViews>
  <sheetFormatPr baseColWidth="10" defaultColWidth="0" defaultRowHeight="0" customHeight="1" zeroHeight="1"/>
  <cols>
    <col min="1" max="1" width="15.6640625" customWidth="1"/>
    <col min="2" max="2" width="70.33203125" customWidth="1"/>
    <col min="3" max="3" width="15.6640625" customWidth="1"/>
    <col min="4" max="17" width="35.6640625" customWidth="1"/>
    <col min="18" max="18" width="35.6640625" hidden="1" customWidth="1"/>
    <col min="19" max="26" width="10.6640625" hidden="1" customWidth="1"/>
    <col min="27" max="16384" width="14.44140625" hidden="1"/>
  </cols>
  <sheetData>
    <row r="1" spans="1:18" ht="15.75" customHeight="1">
      <c r="A1" s="708" t="s">
        <v>3935</v>
      </c>
      <c r="B1" s="708"/>
      <c r="C1" s="709"/>
      <c r="D1" s="708"/>
      <c r="E1" s="708"/>
      <c r="F1" s="708"/>
      <c r="G1" s="708"/>
      <c r="H1" s="708"/>
      <c r="I1" s="708"/>
      <c r="J1" s="708"/>
      <c r="K1" s="710"/>
      <c r="L1" s="710"/>
      <c r="M1" s="708"/>
      <c r="N1" s="710"/>
      <c r="O1" s="710"/>
      <c r="P1" s="708"/>
      <c r="Q1" s="708"/>
      <c r="R1" s="686"/>
    </row>
    <row r="2" spans="1:18" ht="15.75" customHeight="1">
      <c r="A2" s="683"/>
      <c r="B2" s="687"/>
      <c r="C2" s="684"/>
      <c r="D2" s="683"/>
      <c r="E2" s="683"/>
      <c r="F2" s="683"/>
      <c r="G2" s="683"/>
      <c r="H2" s="683"/>
      <c r="I2" s="683"/>
      <c r="J2" s="683"/>
      <c r="K2" s="688"/>
      <c r="L2" s="685"/>
      <c r="M2" s="683"/>
      <c r="N2" s="685"/>
      <c r="O2" s="685"/>
      <c r="P2" s="683"/>
      <c r="Q2" s="683"/>
      <c r="R2" s="686"/>
    </row>
    <row r="3" spans="1:18" ht="19.5" customHeight="1">
      <c r="A3" s="683"/>
      <c r="B3" s="1074" t="s">
        <v>112</v>
      </c>
      <c r="C3" s="926"/>
      <c r="D3" s="1081" t="s">
        <v>113</v>
      </c>
      <c r="E3" s="1066"/>
      <c r="F3" s="1066"/>
      <c r="G3" s="1066"/>
      <c r="H3" s="926"/>
      <c r="I3" s="683"/>
      <c r="J3" s="683"/>
      <c r="K3" s="688"/>
      <c r="L3" s="685"/>
      <c r="M3" s="683"/>
      <c r="N3" s="685"/>
      <c r="O3" s="685"/>
      <c r="P3" s="683"/>
      <c r="Q3" s="683"/>
      <c r="R3" s="686"/>
    </row>
    <row r="4" spans="1:18" ht="19.5" customHeight="1">
      <c r="A4" s="683"/>
      <c r="B4" s="1074" t="s">
        <v>114</v>
      </c>
      <c r="C4" s="926"/>
      <c r="D4" s="1080" t="s">
        <v>3936</v>
      </c>
      <c r="E4" s="1066"/>
      <c r="F4" s="1066"/>
      <c r="G4" s="1066"/>
      <c r="H4" s="926"/>
      <c r="I4" s="683"/>
      <c r="J4" s="683"/>
      <c r="K4" s="685"/>
      <c r="L4" s="685"/>
      <c r="M4" s="683"/>
      <c r="N4" s="685"/>
      <c r="O4" s="685"/>
      <c r="P4" s="683"/>
      <c r="Q4" s="683"/>
      <c r="R4" s="686"/>
    </row>
    <row r="5" spans="1:18" ht="19.5" customHeight="1">
      <c r="A5" s="683"/>
      <c r="B5" s="1074" t="s">
        <v>116</v>
      </c>
      <c r="C5" s="926"/>
      <c r="D5" s="1080" t="s">
        <v>3937</v>
      </c>
      <c r="E5" s="1066"/>
      <c r="F5" s="1066"/>
      <c r="G5" s="1066"/>
      <c r="H5" s="926"/>
      <c r="I5" s="683"/>
      <c r="J5" s="683"/>
      <c r="K5" s="685"/>
      <c r="L5" s="685"/>
      <c r="M5" s="683"/>
      <c r="N5" s="689"/>
      <c r="O5" s="689"/>
      <c r="P5" s="683"/>
      <c r="Q5" s="683"/>
      <c r="R5" s="686"/>
    </row>
    <row r="6" spans="1:18" ht="19.5" customHeight="1">
      <c r="A6" s="683"/>
      <c r="B6" s="1074" t="s">
        <v>118</v>
      </c>
      <c r="C6" s="926"/>
      <c r="D6" s="1080" t="s">
        <v>3725</v>
      </c>
      <c r="E6" s="1066"/>
      <c r="F6" s="1066"/>
      <c r="G6" s="1066"/>
      <c r="H6" s="926"/>
      <c r="I6" s="690"/>
      <c r="J6" s="692"/>
      <c r="K6" s="691"/>
      <c r="L6" s="691"/>
      <c r="M6" s="683"/>
      <c r="N6" s="689"/>
      <c r="O6" s="689"/>
      <c r="P6" s="683"/>
      <c r="Q6" s="683"/>
      <c r="R6" s="686"/>
    </row>
    <row r="7" spans="1:18" ht="19.5" customHeight="1">
      <c r="A7" s="683"/>
      <c r="B7" s="1074" t="s">
        <v>120</v>
      </c>
      <c r="C7" s="926"/>
      <c r="D7" s="1080" t="s">
        <v>514</v>
      </c>
      <c r="E7" s="1066"/>
      <c r="F7" s="1066"/>
      <c r="G7" s="1066"/>
      <c r="H7" s="926"/>
      <c r="I7" s="690"/>
      <c r="J7" s="692"/>
      <c r="K7" s="691"/>
      <c r="L7" s="691"/>
      <c r="M7" s="683"/>
      <c r="N7" s="689"/>
      <c r="O7" s="689"/>
      <c r="P7" s="683"/>
      <c r="Q7" s="683"/>
      <c r="R7" s="686"/>
    </row>
    <row r="8" spans="1:18" ht="19.5" customHeight="1">
      <c r="A8" s="683"/>
      <c r="B8" s="1074" t="s">
        <v>122</v>
      </c>
      <c r="C8" s="926"/>
      <c r="D8" s="1080" t="s">
        <v>3333</v>
      </c>
      <c r="E8" s="1066"/>
      <c r="F8" s="1066"/>
      <c r="G8" s="1066"/>
      <c r="H8" s="926"/>
      <c r="I8" s="690"/>
      <c r="J8" s="692"/>
      <c r="K8" s="691"/>
      <c r="L8" s="691"/>
      <c r="M8" s="683"/>
      <c r="N8" s="685"/>
      <c r="O8" s="685"/>
      <c r="P8" s="683"/>
      <c r="Q8" s="683"/>
      <c r="R8" s="686"/>
    </row>
    <row r="9" spans="1:18" ht="19.5" customHeight="1">
      <c r="A9" s="683"/>
      <c r="B9" s="1094" t="s">
        <v>124</v>
      </c>
      <c r="C9" s="1097"/>
      <c r="D9" s="1080" t="s">
        <v>3938</v>
      </c>
      <c r="E9" s="1066"/>
      <c r="F9" s="1066"/>
      <c r="G9" s="1066"/>
      <c r="H9" s="926"/>
      <c r="I9" s="693"/>
      <c r="J9" s="693"/>
      <c r="K9" s="694"/>
      <c r="L9" s="694"/>
      <c r="M9" s="693"/>
      <c r="N9" s="694"/>
      <c r="O9" s="694"/>
      <c r="P9" s="683"/>
      <c r="Q9" s="683"/>
      <c r="R9" s="686"/>
    </row>
    <row r="10" spans="1:18" ht="49.5" customHeight="1">
      <c r="A10" s="1077" t="s">
        <v>126</v>
      </c>
      <c r="B10" s="1074" t="s">
        <v>127</v>
      </c>
      <c r="C10" s="926"/>
      <c r="D10" s="866" t="s">
        <v>4400</v>
      </c>
      <c r="E10" s="869"/>
      <c r="F10" s="869"/>
      <c r="G10" s="869"/>
      <c r="H10" s="870"/>
      <c r="I10" s="693"/>
      <c r="J10" s="693"/>
      <c r="K10" s="694"/>
      <c r="L10" s="694"/>
      <c r="M10" s="693"/>
      <c r="N10" s="694"/>
      <c r="O10" s="694"/>
      <c r="P10" s="695"/>
      <c r="Q10" s="683"/>
      <c r="R10" s="686"/>
    </row>
    <row r="11" spans="1:18" ht="49.5" customHeight="1">
      <c r="A11" s="1078"/>
      <c r="B11" s="1074" t="s">
        <v>128</v>
      </c>
      <c r="C11" s="926"/>
      <c r="D11" s="860" t="s">
        <v>4433</v>
      </c>
      <c r="E11" s="861"/>
      <c r="F11" s="861"/>
      <c r="G11" s="861"/>
      <c r="H11" s="862"/>
      <c r="I11" s="693"/>
      <c r="J11" s="693"/>
      <c r="K11" s="694"/>
      <c r="L11" s="694"/>
      <c r="M11" s="693"/>
      <c r="N11" s="694"/>
      <c r="O11" s="694"/>
      <c r="P11" s="683"/>
      <c r="Q11" s="683"/>
      <c r="R11" s="686"/>
    </row>
    <row r="12" spans="1:18" ht="49.5" customHeight="1">
      <c r="A12" s="1077" t="s">
        <v>129</v>
      </c>
      <c r="B12" s="1074" t="s">
        <v>130</v>
      </c>
      <c r="C12" s="926"/>
      <c r="D12" s="860" t="s">
        <v>4398</v>
      </c>
      <c r="E12" s="861"/>
      <c r="F12" s="861"/>
      <c r="G12" s="861"/>
      <c r="H12" s="862"/>
      <c r="I12" s="693"/>
      <c r="J12" s="693"/>
      <c r="K12" s="694"/>
      <c r="L12" s="694"/>
      <c r="M12" s="693"/>
      <c r="N12" s="694"/>
      <c r="O12" s="694"/>
      <c r="P12" s="683"/>
      <c r="Q12" s="683"/>
      <c r="R12" s="686"/>
    </row>
    <row r="13" spans="1:18" ht="49.5" customHeight="1">
      <c r="A13" s="1078"/>
      <c r="B13" s="1074" t="s">
        <v>131</v>
      </c>
      <c r="C13" s="926"/>
      <c r="D13" s="860" t="s">
        <v>4399</v>
      </c>
      <c r="E13" s="861"/>
      <c r="F13" s="861"/>
      <c r="G13" s="861"/>
      <c r="H13" s="862"/>
      <c r="I13" s="693"/>
      <c r="J13" s="693"/>
      <c r="K13" s="694"/>
      <c r="L13" s="694"/>
      <c r="M13" s="693"/>
      <c r="N13" s="694"/>
      <c r="O13" s="694"/>
      <c r="P13" s="683"/>
      <c r="Q13" s="683"/>
      <c r="R13" s="686"/>
    </row>
    <row r="14" spans="1:18" ht="49.5" customHeight="1">
      <c r="A14" s="1077" t="s">
        <v>471</v>
      </c>
      <c r="B14" s="1074" t="s">
        <v>517</v>
      </c>
      <c r="C14" s="926"/>
      <c r="D14" s="866" t="s">
        <v>4289</v>
      </c>
      <c r="E14" s="867"/>
      <c r="F14" s="867"/>
      <c r="G14" s="867"/>
      <c r="H14" s="868"/>
      <c r="I14" s="696"/>
      <c r="J14" s="693"/>
      <c r="K14" s="694"/>
      <c r="L14" s="694"/>
      <c r="M14" s="693"/>
      <c r="N14" s="694"/>
      <c r="O14" s="694"/>
      <c r="P14" s="683"/>
      <c r="Q14" s="683"/>
      <c r="R14" s="686"/>
    </row>
    <row r="15" spans="1:18" ht="49.5" customHeight="1">
      <c r="A15" s="1079"/>
      <c r="B15" s="1074" t="s">
        <v>518</v>
      </c>
      <c r="C15" s="926"/>
      <c r="D15" s="866" t="s">
        <v>4290</v>
      </c>
      <c r="E15" s="867"/>
      <c r="F15" s="867"/>
      <c r="G15" s="867"/>
      <c r="H15" s="868"/>
      <c r="I15" s="696"/>
      <c r="J15" s="693"/>
      <c r="K15" s="694"/>
      <c r="L15" s="694"/>
      <c r="M15" s="693"/>
      <c r="N15" s="694"/>
      <c r="O15" s="694"/>
      <c r="P15" s="683"/>
      <c r="Q15" s="683"/>
      <c r="R15" s="686"/>
    </row>
    <row r="16" spans="1:18" ht="49.5" customHeight="1">
      <c r="A16" s="1079"/>
      <c r="B16" s="1074" t="s">
        <v>519</v>
      </c>
      <c r="C16" s="926"/>
      <c r="D16" s="860" t="s">
        <v>5</v>
      </c>
      <c r="E16" s="861"/>
      <c r="F16" s="861"/>
      <c r="G16" s="861"/>
      <c r="H16" s="862"/>
      <c r="I16" s="696"/>
      <c r="J16" s="693"/>
      <c r="K16" s="694"/>
      <c r="L16" s="694"/>
      <c r="M16" s="693"/>
      <c r="N16" s="694"/>
      <c r="O16" s="694"/>
      <c r="P16" s="683"/>
      <c r="Q16" s="683"/>
      <c r="R16" s="686"/>
    </row>
    <row r="17" spans="1:26" ht="49.5" customHeight="1">
      <c r="A17" s="1078"/>
      <c r="B17" s="1074" t="s">
        <v>520</v>
      </c>
      <c r="C17" s="926"/>
      <c r="D17" s="860" t="s">
        <v>4291</v>
      </c>
      <c r="E17" s="861"/>
      <c r="F17" s="861"/>
      <c r="G17" s="861"/>
      <c r="H17" s="862"/>
      <c r="I17" s="696"/>
      <c r="J17" s="683"/>
      <c r="K17" s="685"/>
      <c r="L17" s="694"/>
      <c r="M17" s="683"/>
      <c r="N17" s="694"/>
      <c r="O17" s="694"/>
      <c r="P17" s="683"/>
      <c r="Q17" s="683"/>
      <c r="R17" s="686"/>
    </row>
    <row r="18" spans="1:26" ht="15.75" customHeight="1">
      <c r="A18" s="683"/>
      <c r="B18" s="697"/>
      <c r="C18" s="697"/>
      <c r="D18" s="683"/>
      <c r="E18" s="683"/>
      <c r="F18" s="683"/>
      <c r="G18" s="683"/>
      <c r="H18" s="683"/>
      <c r="I18" s="683"/>
      <c r="J18" s="685"/>
      <c r="K18" s="685"/>
      <c r="L18" s="683"/>
      <c r="M18" s="683"/>
      <c r="N18" s="685"/>
      <c r="O18" s="698"/>
      <c r="P18" s="683"/>
      <c r="Q18" s="683"/>
      <c r="R18" s="686"/>
      <c r="S18" s="686"/>
      <c r="T18" s="686"/>
      <c r="U18" s="686"/>
      <c r="V18" s="686"/>
      <c r="W18" s="686"/>
      <c r="X18" s="686"/>
      <c r="Y18" s="686"/>
      <c r="Z18" s="686"/>
    </row>
    <row r="19" spans="1:26" ht="49.5" customHeight="1">
      <c r="A19" s="683"/>
      <c r="B19" s="1070" t="s">
        <v>137</v>
      </c>
      <c r="C19" s="926"/>
      <c r="D19" s="79">
        <v>3320000</v>
      </c>
      <c r="E19" s="849" t="s">
        <v>4563</v>
      </c>
      <c r="F19" s="850"/>
      <c r="G19" s="850"/>
      <c r="H19" s="851"/>
      <c r="I19" s="683"/>
      <c r="J19" s="685"/>
      <c r="K19" s="685"/>
      <c r="L19" s="683"/>
      <c r="M19" s="683"/>
      <c r="N19" s="685"/>
      <c r="O19" s="698"/>
      <c r="P19" s="683"/>
      <c r="Q19" s="683"/>
      <c r="R19" s="686"/>
      <c r="S19" s="686"/>
      <c r="T19" s="686"/>
      <c r="U19" s="686"/>
      <c r="V19" s="686"/>
      <c r="W19" s="686"/>
      <c r="X19" s="686"/>
      <c r="Y19" s="686"/>
      <c r="Z19" s="686"/>
    </row>
    <row r="20" spans="1:26" ht="15.75" customHeight="1">
      <c r="A20" s="683"/>
      <c r="B20" s="697"/>
      <c r="C20" s="697"/>
      <c r="D20" s="683"/>
      <c r="E20" s="683"/>
      <c r="F20" s="683"/>
      <c r="G20" s="683"/>
      <c r="H20" s="683"/>
      <c r="I20" s="683"/>
      <c r="J20" s="683"/>
      <c r="K20" s="685"/>
      <c r="L20" s="685"/>
      <c r="M20" s="683"/>
      <c r="N20" s="685"/>
      <c r="O20" s="685"/>
      <c r="P20" s="683"/>
      <c r="Q20" s="683"/>
      <c r="R20" s="686"/>
    </row>
    <row r="21" spans="1:26" ht="49.5" customHeight="1">
      <c r="A21" s="683"/>
      <c r="B21" s="1071" t="s">
        <v>138</v>
      </c>
      <c r="C21" s="1066"/>
      <c r="D21" s="1066"/>
      <c r="E21" s="1066"/>
      <c r="F21" s="1066"/>
      <c r="G21" s="1066"/>
      <c r="H21" s="1066"/>
      <c r="I21" s="1066"/>
      <c r="J21" s="1066"/>
      <c r="K21" s="1066"/>
      <c r="L21" s="1066"/>
      <c r="M21" s="1066"/>
      <c r="N21" s="1066"/>
      <c r="O21" s="1066"/>
      <c r="P21" s="1066"/>
      <c r="Q21" s="1066"/>
      <c r="R21" s="1094" t="s">
        <v>2770</v>
      </c>
    </row>
    <row r="22" spans="1:26" ht="49.5" customHeight="1">
      <c r="A22" s="683"/>
      <c r="B22" s="1071"/>
      <c r="C22" s="926"/>
      <c r="D22" s="699" t="s">
        <v>140</v>
      </c>
      <c r="E22" s="699" t="s">
        <v>141</v>
      </c>
      <c r="F22" s="699" t="s">
        <v>142</v>
      </c>
      <c r="G22" s="699" t="s">
        <v>143</v>
      </c>
      <c r="H22" s="699" t="s">
        <v>144</v>
      </c>
      <c r="I22" s="699" t="s">
        <v>145</v>
      </c>
      <c r="J22" s="700" t="s">
        <v>146</v>
      </c>
      <c r="K22" s="700" t="s">
        <v>147</v>
      </c>
      <c r="L22" s="699" t="s">
        <v>148</v>
      </c>
      <c r="M22" s="699" t="s">
        <v>149</v>
      </c>
      <c r="N22" s="700" t="s">
        <v>150</v>
      </c>
      <c r="O22" s="700" t="s">
        <v>151</v>
      </c>
      <c r="P22" s="699" t="s">
        <v>152</v>
      </c>
      <c r="Q22" s="738" t="s">
        <v>153</v>
      </c>
      <c r="R22" s="1095"/>
    </row>
    <row r="23" spans="1:26" s="58" customFormat="1" ht="180">
      <c r="A23" s="701">
        <v>1</v>
      </c>
      <c r="B23" s="1074" t="s">
        <v>154</v>
      </c>
      <c r="C23" s="926"/>
      <c r="D23" s="385" t="s">
        <v>3939</v>
      </c>
      <c r="E23" s="385" t="s">
        <v>3940</v>
      </c>
      <c r="F23" s="385" t="s">
        <v>3941</v>
      </c>
      <c r="G23" s="385" t="s">
        <v>158</v>
      </c>
      <c r="H23" s="385" t="s">
        <v>159</v>
      </c>
      <c r="I23" s="385" t="s">
        <v>3942</v>
      </c>
      <c r="J23" s="350">
        <v>214919</v>
      </c>
      <c r="K23" s="350">
        <v>214919</v>
      </c>
      <c r="L23" s="739" t="s">
        <v>161</v>
      </c>
      <c r="M23" s="385" t="s">
        <v>162</v>
      </c>
      <c r="N23" s="350">
        <f>(J23/K23)*100</f>
        <v>100</v>
      </c>
      <c r="O23" s="350">
        <v>212909</v>
      </c>
      <c r="P23" s="385" t="s">
        <v>3943</v>
      </c>
      <c r="Q23" s="740"/>
      <c r="R23" s="741"/>
    </row>
    <row r="24" spans="1:26" s="58" customFormat="1" ht="150" customHeight="1">
      <c r="A24" s="701">
        <v>1</v>
      </c>
      <c r="B24" s="1074" t="s">
        <v>164</v>
      </c>
      <c r="C24" s="926"/>
      <c r="D24" s="385" t="s">
        <v>3944</v>
      </c>
      <c r="E24" s="385" t="s">
        <v>3945</v>
      </c>
      <c r="F24" s="385" t="s">
        <v>3946</v>
      </c>
      <c r="G24" s="385" t="s">
        <v>158</v>
      </c>
      <c r="H24" s="385" t="s">
        <v>159</v>
      </c>
      <c r="I24" s="385" t="s">
        <v>3947</v>
      </c>
      <c r="J24" s="350">
        <v>3470</v>
      </c>
      <c r="K24" s="350">
        <v>3470</v>
      </c>
      <c r="L24" s="739" t="s">
        <v>161</v>
      </c>
      <c r="M24" s="385" t="s">
        <v>162</v>
      </c>
      <c r="N24" s="350">
        <f t="shared" ref="N24:N41" si="0">(J24/K24)*100</f>
        <v>100</v>
      </c>
      <c r="O24" s="350">
        <v>3340</v>
      </c>
      <c r="P24" s="385" t="s">
        <v>3943</v>
      </c>
      <c r="Q24" s="740" t="s">
        <v>3948</v>
      </c>
      <c r="R24" s="742"/>
    </row>
    <row r="25" spans="1:26" s="58" customFormat="1" ht="150" customHeight="1">
      <c r="A25" s="701">
        <v>1</v>
      </c>
      <c r="B25" s="1074" t="s">
        <v>171</v>
      </c>
      <c r="C25" s="926"/>
      <c r="D25" s="385" t="s">
        <v>3949</v>
      </c>
      <c r="E25" s="385" t="s">
        <v>3950</v>
      </c>
      <c r="F25" s="199" t="s">
        <v>3951</v>
      </c>
      <c r="G25" s="385" t="s">
        <v>158</v>
      </c>
      <c r="H25" s="385" t="s">
        <v>175</v>
      </c>
      <c r="I25" s="385" t="s">
        <v>3952</v>
      </c>
      <c r="J25" s="350">
        <v>14813</v>
      </c>
      <c r="K25" s="350">
        <v>14813</v>
      </c>
      <c r="L25" s="739" t="s">
        <v>177</v>
      </c>
      <c r="M25" s="385" t="s">
        <v>162</v>
      </c>
      <c r="N25" s="350">
        <f t="shared" si="0"/>
        <v>100</v>
      </c>
      <c r="O25" s="350">
        <v>14601</v>
      </c>
      <c r="P25" s="385" t="s">
        <v>3943</v>
      </c>
      <c r="Q25" s="740" t="s">
        <v>3953</v>
      </c>
      <c r="R25" s="310" t="s">
        <v>836</v>
      </c>
    </row>
    <row r="26" spans="1:26" s="58" customFormat="1" ht="150" customHeight="1">
      <c r="A26" s="701">
        <v>1</v>
      </c>
      <c r="B26" s="1074" t="s">
        <v>181</v>
      </c>
      <c r="C26" s="926"/>
      <c r="D26" s="385" t="s">
        <v>3954</v>
      </c>
      <c r="E26" s="385" t="s">
        <v>3955</v>
      </c>
      <c r="F26" s="385" t="s">
        <v>3956</v>
      </c>
      <c r="G26" s="385" t="s">
        <v>158</v>
      </c>
      <c r="H26" s="385" t="s">
        <v>175</v>
      </c>
      <c r="I26" s="385" t="s">
        <v>3957</v>
      </c>
      <c r="J26" s="350">
        <v>14000</v>
      </c>
      <c r="K26" s="350">
        <v>14000</v>
      </c>
      <c r="L26" s="739" t="s">
        <v>177</v>
      </c>
      <c r="M26" s="385" t="s">
        <v>162</v>
      </c>
      <c r="N26" s="350">
        <f t="shared" si="0"/>
        <v>100</v>
      </c>
      <c r="O26" s="350">
        <v>14601</v>
      </c>
      <c r="P26" s="385" t="s">
        <v>3943</v>
      </c>
      <c r="Q26" s="740" t="s">
        <v>3958</v>
      </c>
      <c r="R26" s="742"/>
    </row>
    <row r="27" spans="1:26" s="58" customFormat="1" ht="150" customHeight="1">
      <c r="A27" s="701">
        <v>1</v>
      </c>
      <c r="B27" s="1074" t="s">
        <v>188</v>
      </c>
      <c r="C27" s="926"/>
      <c r="D27" s="385" t="s">
        <v>3959</v>
      </c>
      <c r="E27" s="385" t="s">
        <v>3960</v>
      </c>
      <c r="F27" s="199" t="s">
        <v>3961</v>
      </c>
      <c r="G27" s="385" t="s">
        <v>158</v>
      </c>
      <c r="H27" s="385" t="s">
        <v>175</v>
      </c>
      <c r="I27" s="385" t="s">
        <v>3957</v>
      </c>
      <c r="J27" s="161">
        <v>750</v>
      </c>
      <c r="K27" s="161">
        <v>750</v>
      </c>
      <c r="L27" s="739" t="s">
        <v>177</v>
      </c>
      <c r="M27" s="385" t="s">
        <v>162</v>
      </c>
      <c r="N27" s="350">
        <f t="shared" si="0"/>
        <v>100</v>
      </c>
      <c r="O27" s="161">
        <v>750</v>
      </c>
      <c r="P27" s="385" t="s">
        <v>3943</v>
      </c>
      <c r="Q27" s="740" t="s">
        <v>3962</v>
      </c>
      <c r="R27" s="742"/>
    </row>
    <row r="28" spans="1:26" s="58" customFormat="1" ht="150" customHeight="1">
      <c r="A28" s="701">
        <v>1</v>
      </c>
      <c r="B28" s="1074" t="s">
        <v>195</v>
      </c>
      <c r="C28" s="926"/>
      <c r="D28" s="385" t="s">
        <v>3963</v>
      </c>
      <c r="E28" s="385" t="s">
        <v>3964</v>
      </c>
      <c r="F28" s="199" t="s">
        <v>3965</v>
      </c>
      <c r="G28" s="385" t="s">
        <v>158</v>
      </c>
      <c r="H28" s="385" t="s">
        <v>175</v>
      </c>
      <c r="I28" s="385" t="s">
        <v>3966</v>
      </c>
      <c r="J28" s="161">
        <v>60</v>
      </c>
      <c r="K28" s="161">
        <v>60</v>
      </c>
      <c r="L28" s="739" t="s">
        <v>177</v>
      </c>
      <c r="M28" s="385" t="s">
        <v>162</v>
      </c>
      <c r="N28" s="350">
        <f t="shared" si="0"/>
        <v>100</v>
      </c>
      <c r="O28" s="161">
        <v>50</v>
      </c>
      <c r="P28" s="385" t="s">
        <v>3943</v>
      </c>
      <c r="Q28" s="740" t="s">
        <v>3967</v>
      </c>
      <c r="R28" s="742"/>
    </row>
    <row r="29" spans="1:26" s="58" customFormat="1" ht="236.25" customHeight="1">
      <c r="A29" s="701">
        <v>1</v>
      </c>
      <c r="B29" s="1096" t="s">
        <v>550</v>
      </c>
      <c r="C29" s="926"/>
      <c r="D29" s="385" t="s">
        <v>3968</v>
      </c>
      <c r="E29" s="385" t="s">
        <v>3969</v>
      </c>
      <c r="F29" s="385" t="s">
        <v>3970</v>
      </c>
      <c r="G29" s="385" t="s">
        <v>158</v>
      </c>
      <c r="H29" s="385" t="s">
        <v>175</v>
      </c>
      <c r="I29" s="385" t="s">
        <v>3971</v>
      </c>
      <c r="J29" s="161">
        <v>3</v>
      </c>
      <c r="K29" s="161">
        <v>3</v>
      </c>
      <c r="L29" s="739" t="s">
        <v>177</v>
      </c>
      <c r="M29" s="385" t="s">
        <v>162</v>
      </c>
      <c r="N29" s="350">
        <f t="shared" si="0"/>
        <v>100</v>
      </c>
      <c r="O29" s="161">
        <v>3</v>
      </c>
      <c r="P29" s="385" t="s">
        <v>3943</v>
      </c>
      <c r="Q29" s="740" t="s">
        <v>3972</v>
      </c>
      <c r="R29" s="742"/>
      <c r="S29" s="743"/>
      <c r="T29" s="744"/>
      <c r="U29" s="744"/>
      <c r="V29" s="744"/>
      <c r="W29" s="744"/>
      <c r="X29" s="744"/>
      <c r="Y29" s="744"/>
      <c r="Z29" s="744"/>
    </row>
    <row r="30" spans="1:26" s="58" customFormat="1" ht="150" customHeight="1">
      <c r="A30" s="701">
        <v>1</v>
      </c>
      <c r="B30" s="1074" t="s">
        <v>207</v>
      </c>
      <c r="C30" s="926"/>
      <c r="D30" s="385" t="s">
        <v>3973</v>
      </c>
      <c r="E30" s="385" t="s">
        <v>3974</v>
      </c>
      <c r="F30" s="385" t="s">
        <v>3975</v>
      </c>
      <c r="G30" s="385" t="s">
        <v>158</v>
      </c>
      <c r="H30" s="385" t="s">
        <v>175</v>
      </c>
      <c r="I30" s="385" t="s">
        <v>3976</v>
      </c>
      <c r="J30" s="350">
        <v>3050</v>
      </c>
      <c r="K30" s="350">
        <v>3050</v>
      </c>
      <c r="L30" s="739" t="s">
        <v>177</v>
      </c>
      <c r="M30" s="385" t="s">
        <v>162</v>
      </c>
      <c r="N30" s="350">
        <f t="shared" si="0"/>
        <v>100</v>
      </c>
      <c r="O30" s="350">
        <v>2930</v>
      </c>
      <c r="P30" s="385" t="s">
        <v>3943</v>
      </c>
      <c r="Q30" s="740" t="s">
        <v>3977</v>
      </c>
      <c r="R30" s="310" t="s">
        <v>836</v>
      </c>
    </row>
    <row r="31" spans="1:26" s="58" customFormat="1" ht="204.75" customHeight="1">
      <c r="A31" s="701">
        <v>1</v>
      </c>
      <c r="B31" s="1074" t="s">
        <v>214</v>
      </c>
      <c r="C31" s="926"/>
      <c r="D31" s="385" t="s">
        <v>3978</v>
      </c>
      <c r="E31" s="385" t="s">
        <v>3979</v>
      </c>
      <c r="F31" s="385" t="s">
        <v>3980</v>
      </c>
      <c r="G31" s="385" t="s">
        <v>158</v>
      </c>
      <c r="H31" s="385" t="s">
        <v>175</v>
      </c>
      <c r="I31" s="385" t="s">
        <v>3981</v>
      </c>
      <c r="J31" s="161">
        <v>1350</v>
      </c>
      <c r="K31" s="161">
        <v>1350</v>
      </c>
      <c r="L31" s="739" t="s">
        <v>177</v>
      </c>
      <c r="M31" s="385" t="s">
        <v>162</v>
      </c>
      <c r="N31" s="350">
        <f t="shared" si="0"/>
        <v>100</v>
      </c>
      <c r="O31" s="161">
        <v>1300</v>
      </c>
      <c r="P31" s="385" t="s">
        <v>3943</v>
      </c>
      <c r="Q31" s="740" t="s">
        <v>3982</v>
      </c>
      <c r="R31" s="742"/>
    </row>
    <row r="32" spans="1:26" s="58" customFormat="1" ht="183.75" customHeight="1">
      <c r="A32" s="701">
        <v>1</v>
      </c>
      <c r="B32" s="1074" t="s">
        <v>220</v>
      </c>
      <c r="C32" s="926"/>
      <c r="D32" s="385" t="s">
        <v>3983</v>
      </c>
      <c r="E32" s="385" t="s">
        <v>3984</v>
      </c>
      <c r="F32" s="385" t="s">
        <v>3985</v>
      </c>
      <c r="G32" s="385" t="s">
        <v>158</v>
      </c>
      <c r="H32" s="385" t="s">
        <v>175</v>
      </c>
      <c r="I32" s="385" t="s">
        <v>3986</v>
      </c>
      <c r="J32" s="161">
        <v>400</v>
      </c>
      <c r="K32" s="161">
        <v>400</v>
      </c>
      <c r="L32" s="739" t="s">
        <v>177</v>
      </c>
      <c r="M32" s="385" t="s">
        <v>162</v>
      </c>
      <c r="N32" s="350">
        <f t="shared" si="0"/>
        <v>100</v>
      </c>
      <c r="O32" s="161">
        <v>380</v>
      </c>
      <c r="P32" s="385" t="s">
        <v>3943</v>
      </c>
      <c r="Q32" s="740" t="s">
        <v>3987</v>
      </c>
      <c r="R32" s="742"/>
    </row>
    <row r="33" spans="1:26" s="58" customFormat="1" ht="150" customHeight="1">
      <c r="A33" s="701">
        <v>1</v>
      </c>
      <c r="B33" s="1074" t="s">
        <v>226</v>
      </c>
      <c r="C33" s="926"/>
      <c r="D33" s="385" t="s">
        <v>3988</v>
      </c>
      <c r="E33" s="559" t="s">
        <v>3989</v>
      </c>
      <c r="F33" s="385" t="s">
        <v>3990</v>
      </c>
      <c r="G33" s="385" t="s">
        <v>158</v>
      </c>
      <c r="H33" s="385" t="s">
        <v>175</v>
      </c>
      <c r="I33" s="385" t="s">
        <v>3991</v>
      </c>
      <c r="J33" s="745">
        <v>1300</v>
      </c>
      <c r="K33" s="745">
        <v>1300</v>
      </c>
      <c r="L33" s="739" t="s">
        <v>177</v>
      </c>
      <c r="M33" s="385" t="s">
        <v>162</v>
      </c>
      <c r="N33" s="350">
        <f t="shared" si="0"/>
        <v>100</v>
      </c>
      <c r="O33" s="745">
        <v>1250</v>
      </c>
      <c r="P33" s="385" t="s">
        <v>3943</v>
      </c>
      <c r="Q33" s="740" t="s">
        <v>3992</v>
      </c>
      <c r="R33" s="742"/>
    </row>
    <row r="34" spans="1:26" s="58" customFormat="1" ht="150" customHeight="1">
      <c r="A34" s="701">
        <v>1</v>
      </c>
      <c r="B34" s="1074" t="s">
        <v>3993</v>
      </c>
      <c r="C34" s="926"/>
      <c r="D34" s="385" t="s">
        <v>3994</v>
      </c>
      <c r="E34" s="385" t="s">
        <v>3995</v>
      </c>
      <c r="F34" s="385" t="s">
        <v>3996</v>
      </c>
      <c r="G34" s="385" t="s">
        <v>158</v>
      </c>
      <c r="H34" s="385" t="s">
        <v>175</v>
      </c>
      <c r="I34" s="385" t="s">
        <v>3997</v>
      </c>
      <c r="J34" s="161">
        <v>510</v>
      </c>
      <c r="K34" s="161">
        <v>510</v>
      </c>
      <c r="L34" s="739" t="s">
        <v>177</v>
      </c>
      <c r="M34" s="385" t="s">
        <v>162</v>
      </c>
      <c r="N34" s="350">
        <f t="shared" si="0"/>
        <v>100</v>
      </c>
      <c r="O34" s="161">
        <v>890</v>
      </c>
      <c r="P34" s="385" t="s">
        <v>3943</v>
      </c>
      <c r="Q34" s="740" t="s">
        <v>3998</v>
      </c>
      <c r="R34" s="310" t="s">
        <v>836</v>
      </c>
    </row>
    <row r="35" spans="1:26" s="58" customFormat="1" ht="150" customHeight="1">
      <c r="A35" s="701">
        <v>1</v>
      </c>
      <c r="B35" s="1074" t="s">
        <v>239</v>
      </c>
      <c r="C35" s="926"/>
      <c r="D35" s="385" t="s">
        <v>3999</v>
      </c>
      <c r="E35" s="385" t="s">
        <v>4000</v>
      </c>
      <c r="F35" s="385" t="s">
        <v>4001</v>
      </c>
      <c r="G35" s="385" t="s">
        <v>158</v>
      </c>
      <c r="H35" s="385" t="s">
        <v>175</v>
      </c>
      <c r="I35" s="385" t="s">
        <v>230</v>
      </c>
      <c r="J35" s="161">
        <v>110</v>
      </c>
      <c r="K35" s="161">
        <v>110</v>
      </c>
      <c r="L35" s="739" t="s">
        <v>177</v>
      </c>
      <c r="M35" s="385" t="s">
        <v>162</v>
      </c>
      <c r="N35" s="350">
        <f t="shared" si="0"/>
        <v>100</v>
      </c>
      <c r="O35" s="161">
        <v>154</v>
      </c>
      <c r="P35" s="385" t="s">
        <v>3943</v>
      </c>
      <c r="Q35" s="740" t="s">
        <v>4002</v>
      </c>
      <c r="R35" s="742"/>
    </row>
    <row r="36" spans="1:26" s="58" customFormat="1" ht="150" customHeight="1">
      <c r="A36" s="701">
        <v>1</v>
      </c>
      <c r="B36" s="1074" t="s">
        <v>245</v>
      </c>
      <c r="C36" s="926"/>
      <c r="D36" s="385" t="s">
        <v>4003</v>
      </c>
      <c r="E36" s="385" t="s">
        <v>4004</v>
      </c>
      <c r="F36" s="385" t="s">
        <v>4005</v>
      </c>
      <c r="G36" s="385" t="s">
        <v>158</v>
      </c>
      <c r="H36" s="385" t="s">
        <v>175</v>
      </c>
      <c r="I36" s="385" t="s">
        <v>4006</v>
      </c>
      <c r="J36" s="161">
        <v>400</v>
      </c>
      <c r="K36" s="161">
        <v>400</v>
      </c>
      <c r="L36" s="739" t="s">
        <v>177</v>
      </c>
      <c r="M36" s="385" t="s">
        <v>162</v>
      </c>
      <c r="N36" s="350">
        <f t="shared" si="0"/>
        <v>100</v>
      </c>
      <c r="O36" s="161">
        <v>705</v>
      </c>
      <c r="P36" s="385" t="s">
        <v>3943</v>
      </c>
      <c r="Q36" s="740" t="s">
        <v>4007</v>
      </c>
      <c r="R36" s="742"/>
    </row>
    <row r="37" spans="1:26" s="58" customFormat="1" ht="150" customHeight="1">
      <c r="A37" s="701">
        <v>1</v>
      </c>
      <c r="B37" s="1074" t="s">
        <v>618</v>
      </c>
      <c r="C37" s="926"/>
      <c r="D37" s="385" t="s">
        <v>4008</v>
      </c>
      <c r="E37" s="385" t="s">
        <v>4009</v>
      </c>
      <c r="F37" s="199" t="s">
        <v>4010</v>
      </c>
      <c r="G37" s="385" t="s">
        <v>158</v>
      </c>
      <c r="H37" s="385" t="s">
        <v>175</v>
      </c>
      <c r="I37" s="385" t="s">
        <v>4011</v>
      </c>
      <c r="J37" s="746">
        <v>200076</v>
      </c>
      <c r="K37" s="746">
        <v>200076</v>
      </c>
      <c r="L37" s="739" t="s">
        <v>177</v>
      </c>
      <c r="M37" s="385" t="s">
        <v>162</v>
      </c>
      <c r="N37" s="350">
        <f t="shared" si="0"/>
        <v>100</v>
      </c>
      <c r="O37" s="746">
        <v>207354</v>
      </c>
      <c r="P37" s="385" t="s">
        <v>3943</v>
      </c>
      <c r="Q37" s="740" t="s">
        <v>4012</v>
      </c>
      <c r="R37" s="742"/>
    </row>
    <row r="38" spans="1:26" s="58" customFormat="1" ht="246" customHeight="1">
      <c r="A38" s="701">
        <v>1</v>
      </c>
      <c r="B38" s="1074" t="s">
        <v>261</v>
      </c>
      <c r="C38" s="926"/>
      <c r="D38" s="385" t="s">
        <v>4013</v>
      </c>
      <c r="E38" s="385" t="s">
        <v>4014</v>
      </c>
      <c r="F38" s="385" t="s">
        <v>4015</v>
      </c>
      <c r="G38" s="385" t="s">
        <v>158</v>
      </c>
      <c r="H38" s="385" t="s">
        <v>175</v>
      </c>
      <c r="I38" s="385" t="s">
        <v>4016</v>
      </c>
      <c r="J38" s="350">
        <v>100000</v>
      </c>
      <c r="K38" s="350">
        <v>100000</v>
      </c>
      <c r="L38" s="739" t="s">
        <v>177</v>
      </c>
      <c r="M38" s="385" t="s">
        <v>162</v>
      </c>
      <c r="N38" s="350">
        <f t="shared" si="0"/>
        <v>100</v>
      </c>
      <c r="O38" s="350">
        <v>105820</v>
      </c>
      <c r="P38" s="385" t="s">
        <v>3943</v>
      </c>
      <c r="Q38" s="740" t="s">
        <v>4017</v>
      </c>
      <c r="R38" s="742"/>
    </row>
    <row r="39" spans="1:26" s="58" customFormat="1" ht="174.75" customHeight="1">
      <c r="A39" s="701">
        <v>1</v>
      </c>
      <c r="B39" s="1074" t="s">
        <v>267</v>
      </c>
      <c r="C39" s="926"/>
      <c r="D39" s="385" t="s">
        <v>4018</v>
      </c>
      <c r="E39" s="385" t="s">
        <v>4019</v>
      </c>
      <c r="F39" s="385" t="s">
        <v>4020</v>
      </c>
      <c r="G39" s="385" t="s">
        <v>158</v>
      </c>
      <c r="H39" s="385" t="s">
        <v>175</v>
      </c>
      <c r="I39" s="385" t="s">
        <v>4021</v>
      </c>
      <c r="J39" s="161">
        <v>70</v>
      </c>
      <c r="K39" s="161">
        <v>70</v>
      </c>
      <c r="L39" s="739" t="s">
        <v>177</v>
      </c>
      <c r="M39" s="385" t="s">
        <v>162</v>
      </c>
      <c r="N39" s="350">
        <f t="shared" si="0"/>
        <v>100</v>
      </c>
      <c r="O39" s="161">
        <v>60</v>
      </c>
      <c r="P39" s="385" t="s">
        <v>3943</v>
      </c>
      <c r="Q39" s="740" t="s">
        <v>4022</v>
      </c>
      <c r="R39" s="742"/>
    </row>
    <row r="40" spans="1:26" s="58" customFormat="1" ht="150" customHeight="1">
      <c r="A40" s="701">
        <v>1</v>
      </c>
      <c r="B40" s="1074" t="s">
        <v>635</v>
      </c>
      <c r="C40" s="926"/>
      <c r="D40" s="385" t="s">
        <v>4023</v>
      </c>
      <c r="E40" s="385" t="s">
        <v>4024</v>
      </c>
      <c r="F40" s="199" t="s">
        <v>4025</v>
      </c>
      <c r="G40" s="385" t="s">
        <v>158</v>
      </c>
      <c r="H40" s="385" t="s">
        <v>175</v>
      </c>
      <c r="I40" s="385" t="s">
        <v>4026</v>
      </c>
      <c r="J40" s="161">
        <v>6</v>
      </c>
      <c r="K40" s="161">
        <v>6</v>
      </c>
      <c r="L40" s="739" t="s">
        <v>177</v>
      </c>
      <c r="M40" s="385" t="s">
        <v>162</v>
      </c>
      <c r="N40" s="350">
        <f t="shared" si="0"/>
        <v>100</v>
      </c>
      <c r="O40" s="161">
        <v>6</v>
      </c>
      <c r="P40" s="385" t="s">
        <v>3943</v>
      </c>
      <c r="Q40" s="740" t="s">
        <v>4027</v>
      </c>
      <c r="R40" s="742"/>
    </row>
    <row r="41" spans="1:26" s="58" customFormat="1" ht="150" customHeight="1">
      <c r="A41" s="701">
        <v>1</v>
      </c>
      <c r="B41" s="1074" t="s">
        <v>641</v>
      </c>
      <c r="C41" s="926"/>
      <c r="D41" s="385" t="s">
        <v>4028</v>
      </c>
      <c r="E41" s="385" t="s">
        <v>4029</v>
      </c>
      <c r="F41" s="199" t="s">
        <v>4030</v>
      </c>
      <c r="G41" s="385" t="s">
        <v>158</v>
      </c>
      <c r="H41" s="385" t="s">
        <v>175</v>
      </c>
      <c r="I41" s="385" t="s">
        <v>4031</v>
      </c>
      <c r="J41" s="747">
        <v>100000</v>
      </c>
      <c r="K41" s="747">
        <v>100000</v>
      </c>
      <c r="L41" s="739" t="s">
        <v>177</v>
      </c>
      <c r="M41" s="385" t="s">
        <v>162</v>
      </c>
      <c r="N41" s="350">
        <f t="shared" si="0"/>
        <v>100</v>
      </c>
      <c r="O41" s="747">
        <v>55324</v>
      </c>
      <c r="P41" s="385" t="s">
        <v>3943</v>
      </c>
      <c r="Q41" s="740" t="s">
        <v>4032</v>
      </c>
      <c r="R41" s="310"/>
    </row>
    <row r="42" spans="1:26" ht="20.399999999999999" customHeight="1">
      <c r="A42" s="683"/>
      <c r="B42" s="683"/>
      <c r="C42" s="684"/>
      <c r="D42" s="683"/>
      <c r="E42" s="683"/>
      <c r="F42" s="683"/>
      <c r="G42" s="683"/>
      <c r="H42" s="683"/>
      <c r="I42" s="683"/>
      <c r="J42" s="683"/>
      <c r="K42" s="685"/>
      <c r="L42" s="685"/>
      <c r="M42" s="683"/>
      <c r="N42" s="685"/>
      <c r="O42" s="748"/>
      <c r="P42" s="683"/>
      <c r="Q42" s="683"/>
      <c r="R42" s="686"/>
    </row>
    <row r="43" spans="1:26" ht="19.5" customHeight="1">
      <c r="A43" s="683"/>
      <c r="B43" s="702" t="s">
        <v>396</v>
      </c>
      <c r="C43" s="839" t="s">
        <v>4251</v>
      </c>
      <c r="D43" s="840"/>
      <c r="E43" s="840"/>
      <c r="F43" s="840"/>
      <c r="G43" s="840"/>
      <c r="H43" s="841"/>
      <c r="I43" s="703"/>
      <c r="J43" s="704"/>
      <c r="K43" s="704"/>
      <c r="L43" s="703"/>
      <c r="M43" s="703"/>
      <c r="N43" s="705"/>
      <c r="O43" s="705"/>
      <c r="P43" s="703"/>
      <c r="Q43" s="703"/>
      <c r="R43" s="703"/>
      <c r="S43" s="703"/>
      <c r="T43" s="683"/>
      <c r="U43" s="683"/>
      <c r="V43" s="683"/>
      <c r="W43" s="683"/>
      <c r="X43" s="683"/>
      <c r="Y43" s="683"/>
      <c r="Z43" s="683"/>
    </row>
    <row r="44" spans="1:26" ht="19.5" customHeight="1">
      <c r="A44" s="692"/>
      <c r="B44" s="702" t="s">
        <v>398</v>
      </c>
      <c r="C44" s="1067" t="s">
        <v>399</v>
      </c>
      <c r="D44" s="1085"/>
      <c r="E44" s="1085"/>
      <c r="F44" s="1085"/>
      <c r="G44" s="1085"/>
      <c r="H44" s="1086"/>
      <c r="I44" s="703"/>
      <c r="J44" s="704"/>
      <c r="K44" s="704"/>
      <c r="L44" s="703"/>
      <c r="M44" s="703"/>
      <c r="N44" s="705"/>
      <c r="O44" s="705"/>
      <c r="P44" s="703"/>
      <c r="Q44" s="703"/>
      <c r="R44" s="703"/>
      <c r="S44" s="703"/>
      <c r="T44" s="683"/>
      <c r="U44" s="683"/>
      <c r="V44" s="683"/>
      <c r="W44" s="683"/>
      <c r="X44" s="683"/>
      <c r="Y44" s="683"/>
      <c r="Z44" s="683"/>
    </row>
    <row r="45" spans="1:26" ht="19.5" customHeight="1">
      <c r="A45" s="683"/>
      <c r="B45" s="702" t="s">
        <v>668</v>
      </c>
      <c r="C45" s="1067" t="s">
        <v>724</v>
      </c>
      <c r="D45" s="1085"/>
      <c r="E45" s="1085"/>
      <c r="F45" s="1085"/>
      <c r="G45" s="1085"/>
      <c r="H45" s="1086"/>
      <c r="I45" s="703"/>
      <c r="J45" s="704"/>
      <c r="K45" s="704"/>
      <c r="L45" s="703"/>
      <c r="M45" s="703"/>
      <c r="N45" s="705"/>
      <c r="O45" s="705"/>
      <c r="P45" s="703"/>
      <c r="Q45" s="703"/>
      <c r="R45" s="703"/>
      <c r="S45" s="703"/>
      <c r="T45" s="683"/>
      <c r="U45" s="683"/>
      <c r="V45" s="683"/>
      <c r="W45" s="683"/>
      <c r="X45" s="683"/>
      <c r="Y45" s="683"/>
      <c r="Z45" s="683"/>
    </row>
    <row r="46" spans="1:26" ht="19.5" customHeight="1">
      <c r="A46" s="683"/>
      <c r="B46" s="702" t="s">
        <v>402</v>
      </c>
      <c r="C46" s="1067" t="s">
        <v>403</v>
      </c>
      <c r="D46" s="1085"/>
      <c r="E46" s="1085"/>
      <c r="F46" s="1085"/>
      <c r="G46" s="1085"/>
      <c r="H46" s="1086"/>
      <c r="I46" s="703"/>
      <c r="J46" s="704"/>
      <c r="K46" s="704"/>
      <c r="L46" s="703"/>
      <c r="M46" s="703"/>
      <c r="N46" s="705"/>
      <c r="O46" s="705"/>
      <c r="P46" s="703"/>
      <c r="Q46" s="703"/>
      <c r="R46" s="703"/>
      <c r="S46" s="703"/>
      <c r="T46" s="683"/>
      <c r="U46" s="683"/>
      <c r="V46" s="683"/>
      <c r="W46" s="683"/>
      <c r="X46" s="683"/>
      <c r="Y46" s="683"/>
      <c r="Z46" s="683"/>
    </row>
    <row r="47" spans="1:26" ht="19.5" customHeight="1">
      <c r="A47" s="683"/>
      <c r="B47" s="702" t="s">
        <v>404</v>
      </c>
      <c r="C47" s="1067" t="s">
        <v>405</v>
      </c>
      <c r="D47" s="1085"/>
      <c r="E47" s="1085"/>
      <c r="F47" s="1085"/>
      <c r="G47" s="1085"/>
      <c r="H47" s="1086"/>
      <c r="I47" s="703"/>
      <c r="J47" s="704"/>
      <c r="K47" s="704"/>
      <c r="L47" s="703"/>
      <c r="M47" s="703"/>
      <c r="N47" s="705"/>
      <c r="O47" s="705"/>
      <c r="P47" s="703"/>
      <c r="Q47" s="703"/>
      <c r="R47" s="703"/>
      <c r="S47" s="703"/>
      <c r="T47" s="683"/>
      <c r="U47" s="683"/>
      <c r="V47" s="683"/>
      <c r="W47" s="683"/>
      <c r="X47" s="683"/>
      <c r="Y47" s="683"/>
      <c r="Z47" s="683"/>
    </row>
    <row r="48" spans="1:26" ht="19.5" customHeight="1">
      <c r="A48" s="683"/>
      <c r="B48" s="702" t="s">
        <v>406</v>
      </c>
      <c r="C48" s="1069" t="s">
        <v>4033</v>
      </c>
      <c r="D48" s="1092"/>
      <c r="E48" s="1092"/>
      <c r="F48" s="1092"/>
      <c r="G48" s="1092"/>
      <c r="H48" s="1093"/>
      <c r="I48" s="703"/>
      <c r="J48" s="704"/>
      <c r="K48" s="704"/>
      <c r="L48" s="703"/>
      <c r="M48" s="703"/>
      <c r="N48" s="705"/>
      <c r="O48" s="705"/>
      <c r="P48" s="703"/>
      <c r="Q48" s="703"/>
      <c r="R48" s="703"/>
      <c r="S48" s="703"/>
      <c r="T48" s="683"/>
      <c r="U48" s="683"/>
      <c r="V48" s="683"/>
      <c r="W48" s="683"/>
      <c r="X48" s="683"/>
      <c r="Y48" s="683"/>
      <c r="Z48" s="683"/>
    </row>
    <row r="49" spans="1:26" ht="19.5" customHeight="1">
      <c r="A49" s="683"/>
      <c r="B49" s="702" t="s">
        <v>408</v>
      </c>
      <c r="C49" s="1069" t="s">
        <v>3765</v>
      </c>
      <c r="D49" s="1066"/>
      <c r="E49" s="1066"/>
      <c r="F49" s="1066"/>
      <c r="G49" s="1066"/>
      <c r="H49" s="926"/>
      <c r="I49" s="703"/>
      <c r="J49" s="704"/>
      <c r="K49" s="704"/>
      <c r="L49" s="703"/>
      <c r="M49" s="703"/>
      <c r="N49" s="705"/>
      <c r="O49" s="705"/>
      <c r="P49" s="703"/>
      <c r="Q49" s="703"/>
      <c r="R49" s="703"/>
      <c r="S49" s="703"/>
      <c r="T49" s="683"/>
      <c r="U49" s="683"/>
      <c r="V49" s="683"/>
      <c r="W49" s="683"/>
      <c r="X49" s="683"/>
      <c r="Y49" s="683"/>
      <c r="Z49" s="683"/>
    </row>
    <row r="50" spans="1:26" ht="19.5" customHeight="1">
      <c r="A50" s="683"/>
      <c r="B50" s="706"/>
      <c r="C50" s="706"/>
      <c r="D50" s="703"/>
      <c r="E50" s="703"/>
      <c r="F50" s="703"/>
      <c r="G50" s="703"/>
      <c r="H50" s="703"/>
      <c r="I50" s="703"/>
      <c r="J50" s="704"/>
      <c r="K50" s="704"/>
      <c r="L50" s="703"/>
      <c r="M50" s="703"/>
      <c r="N50" s="705"/>
      <c r="O50" s="705"/>
      <c r="P50" s="703"/>
      <c r="Q50" s="703"/>
      <c r="R50" s="703"/>
      <c r="S50" s="703"/>
      <c r="T50" s="683"/>
      <c r="U50" s="683"/>
      <c r="V50" s="683"/>
      <c r="W50" s="683"/>
      <c r="X50" s="683"/>
      <c r="Y50" s="683"/>
      <c r="Z50" s="683"/>
    </row>
    <row r="51" spans="1:26" ht="19.5" customHeight="1">
      <c r="A51" s="683"/>
      <c r="B51" s="1065" t="s">
        <v>410</v>
      </c>
      <c r="C51" s="1066"/>
      <c r="D51" s="1066"/>
      <c r="E51" s="1066"/>
      <c r="F51" s="1066"/>
      <c r="G51" s="1066"/>
      <c r="H51" s="926"/>
      <c r="I51" s="683"/>
      <c r="J51" s="685"/>
      <c r="K51" s="685"/>
      <c r="L51" s="683"/>
      <c r="M51" s="683"/>
      <c r="N51" s="685"/>
      <c r="O51" s="698"/>
      <c r="P51" s="683"/>
      <c r="Q51" s="683"/>
      <c r="R51" s="683"/>
      <c r="S51" s="683"/>
      <c r="T51" s="683"/>
      <c r="U51" s="683"/>
      <c r="V51" s="683"/>
      <c r="W51" s="683"/>
      <c r="X51" s="683"/>
      <c r="Y51" s="683"/>
      <c r="Z51" s="683"/>
    </row>
    <row r="52" spans="1:26" ht="15.75" customHeight="1">
      <c r="A52" s="683"/>
      <c r="B52" s="683"/>
      <c r="C52" s="684"/>
      <c r="D52" s="683"/>
      <c r="E52" s="683"/>
      <c r="F52" s="683"/>
      <c r="G52" s="683"/>
      <c r="H52" s="683"/>
      <c r="I52" s="683"/>
      <c r="J52" s="683"/>
      <c r="K52" s="685"/>
      <c r="L52" s="685"/>
      <c r="M52" s="683"/>
      <c r="N52" s="685"/>
      <c r="O52" s="685"/>
      <c r="P52" s="683"/>
      <c r="Q52" s="683"/>
      <c r="R52" s="686"/>
    </row>
    <row r="53" spans="1:26" ht="15.75" hidden="1" customHeight="1">
      <c r="A53" s="126"/>
      <c r="B53" s="126"/>
      <c r="C53" s="737"/>
      <c r="D53" s="126"/>
      <c r="E53" s="126"/>
      <c r="F53" s="126"/>
      <c r="G53" s="126"/>
      <c r="H53" s="126"/>
      <c r="I53" s="126"/>
      <c r="J53" s="126"/>
      <c r="K53" s="127"/>
      <c r="L53" s="127"/>
      <c r="M53" s="126"/>
      <c r="N53" s="127"/>
      <c r="O53" s="127"/>
      <c r="P53" s="126"/>
      <c r="Q53" s="126"/>
    </row>
    <row r="54" spans="1:26" ht="15.75" hidden="1" customHeight="1">
      <c r="A54" s="126"/>
      <c r="B54" s="126"/>
      <c r="C54" s="737"/>
      <c r="D54" s="126"/>
      <c r="E54" s="126"/>
      <c r="F54" s="126"/>
      <c r="G54" s="126"/>
      <c r="H54" s="126"/>
      <c r="I54" s="126"/>
      <c r="J54" s="126"/>
      <c r="K54" s="127"/>
      <c r="L54" s="127"/>
      <c r="M54" s="126"/>
      <c r="N54" s="127"/>
      <c r="O54" s="127"/>
      <c r="P54" s="126"/>
      <c r="Q54" s="126"/>
    </row>
    <row r="55" spans="1:26" ht="15.75" hidden="1" customHeight="1">
      <c r="A55" s="126"/>
      <c r="B55" s="126"/>
      <c r="C55" s="737"/>
      <c r="D55" s="126"/>
      <c r="E55" s="126"/>
      <c r="F55" s="126"/>
      <c r="G55" s="126"/>
      <c r="H55" s="126"/>
      <c r="I55" s="126"/>
      <c r="J55" s="126"/>
      <c r="K55" s="127"/>
      <c r="L55" s="127"/>
      <c r="M55" s="126"/>
      <c r="N55" s="127"/>
      <c r="O55" s="127"/>
      <c r="P55" s="126"/>
      <c r="Q55" s="126"/>
    </row>
    <row r="56" spans="1:26" ht="15.75" hidden="1" customHeight="1">
      <c r="A56" s="126"/>
      <c r="B56" s="126"/>
      <c r="C56" s="737"/>
      <c r="D56" s="126"/>
      <c r="E56" s="126"/>
      <c r="F56" s="126"/>
      <c r="G56" s="126"/>
      <c r="H56" s="126"/>
      <c r="I56" s="126"/>
      <c r="J56" s="126"/>
      <c r="K56" s="127"/>
      <c r="L56" s="127"/>
      <c r="M56" s="126"/>
      <c r="N56" s="127"/>
      <c r="O56" s="127"/>
      <c r="P56" s="126"/>
      <c r="Q56" s="126"/>
    </row>
    <row r="57" spans="1:26" ht="15.75" hidden="1" customHeight="1">
      <c r="A57" s="126"/>
      <c r="B57" s="126"/>
      <c r="C57" s="737"/>
      <c r="D57" s="126"/>
      <c r="E57" s="126"/>
      <c r="F57" s="126"/>
      <c r="G57" s="126"/>
      <c r="H57" s="126"/>
      <c r="I57" s="126"/>
      <c r="J57" s="126"/>
      <c r="K57" s="127"/>
      <c r="L57" s="127"/>
      <c r="M57" s="126"/>
      <c r="N57" s="127"/>
      <c r="O57" s="127"/>
      <c r="P57" s="126"/>
      <c r="Q57" s="126"/>
    </row>
    <row r="58" spans="1:26" ht="15.75" hidden="1" customHeight="1">
      <c r="A58" s="126"/>
      <c r="B58" s="126"/>
      <c r="C58" s="737"/>
      <c r="D58" s="126"/>
      <c r="E58" s="126"/>
      <c r="F58" s="126"/>
      <c r="G58" s="126"/>
      <c r="H58" s="126"/>
      <c r="I58" s="126"/>
      <c r="J58" s="126"/>
      <c r="K58" s="127"/>
      <c r="L58" s="127"/>
      <c r="M58" s="126"/>
      <c r="N58" s="127"/>
      <c r="O58" s="127"/>
      <c r="P58" s="126"/>
      <c r="Q58" s="126"/>
    </row>
    <row r="59" spans="1:26" ht="15.75" hidden="1" customHeight="1">
      <c r="A59" s="126"/>
      <c r="B59" s="126"/>
      <c r="C59" s="737"/>
      <c r="D59" s="126"/>
      <c r="E59" s="126"/>
      <c r="F59" s="126"/>
      <c r="G59" s="126"/>
      <c r="H59" s="126"/>
      <c r="I59" s="126"/>
      <c r="J59" s="126"/>
      <c r="K59" s="127"/>
      <c r="L59" s="127"/>
      <c r="M59" s="126"/>
      <c r="N59" s="127"/>
      <c r="O59" s="127"/>
      <c r="P59" s="126"/>
      <c r="Q59" s="126"/>
    </row>
    <row r="60" spans="1:26" ht="15.75" hidden="1" customHeight="1">
      <c r="A60" s="126"/>
      <c r="B60" s="126"/>
      <c r="C60" s="737"/>
      <c r="D60" s="126"/>
      <c r="E60" s="126"/>
      <c r="F60" s="126"/>
      <c r="G60" s="126"/>
      <c r="H60" s="126"/>
      <c r="I60" s="126"/>
      <c r="J60" s="126"/>
      <c r="K60" s="127"/>
      <c r="L60" s="127"/>
      <c r="M60" s="126"/>
      <c r="N60" s="127"/>
      <c r="O60" s="127"/>
      <c r="P60" s="126"/>
      <c r="Q60" s="126"/>
    </row>
    <row r="61" spans="1:26" ht="15.75" hidden="1" customHeight="1">
      <c r="A61" s="126"/>
      <c r="B61" s="126"/>
      <c r="C61" s="737"/>
      <c r="D61" s="126"/>
      <c r="E61" s="126"/>
      <c r="F61" s="126"/>
      <c r="G61" s="126"/>
      <c r="H61" s="126"/>
      <c r="I61" s="126"/>
      <c r="J61" s="126"/>
      <c r="K61" s="127"/>
      <c r="L61" s="127"/>
      <c r="M61" s="126"/>
      <c r="N61" s="127"/>
      <c r="O61" s="127"/>
      <c r="P61" s="126"/>
      <c r="Q61" s="126"/>
    </row>
    <row r="62" spans="1:26" ht="15.75" hidden="1" customHeight="1">
      <c r="A62" s="126"/>
      <c r="B62" s="126"/>
      <c r="C62" s="737"/>
      <c r="D62" s="126"/>
      <c r="E62" s="126"/>
      <c r="F62" s="126"/>
      <c r="G62" s="126"/>
      <c r="H62" s="126"/>
      <c r="I62" s="126"/>
      <c r="J62" s="126"/>
      <c r="K62" s="127"/>
      <c r="L62" s="127"/>
      <c r="M62" s="126"/>
      <c r="N62" s="127"/>
      <c r="O62" s="127"/>
      <c r="P62" s="126"/>
      <c r="Q62" s="126"/>
    </row>
    <row r="63" spans="1:26" ht="15.75" hidden="1" customHeight="1">
      <c r="A63" s="126"/>
      <c r="B63" s="126"/>
      <c r="C63" s="737"/>
      <c r="D63" s="126"/>
      <c r="E63" s="126"/>
      <c r="F63" s="126"/>
      <c r="G63" s="126"/>
      <c r="H63" s="126"/>
      <c r="I63" s="126"/>
      <c r="J63" s="126"/>
      <c r="K63" s="127"/>
      <c r="L63" s="127"/>
      <c r="M63" s="126"/>
      <c r="N63" s="127"/>
      <c r="O63" s="127"/>
      <c r="P63" s="126"/>
      <c r="Q63" s="126"/>
    </row>
    <row r="64" spans="1:26" ht="15.75" hidden="1" customHeight="1">
      <c r="A64" s="126"/>
      <c r="B64" s="126"/>
      <c r="C64" s="737"/>
      <c r="D64" s="126"/>
      <c r="E64" s="126"/>
      <c r="F64" s="126"/>
      <c r="G64" s="126"/>
      <c r="H64" s="126"/>
      <c r="I64" s="126"/>
      <c r="J64" s="126"/>
      <c r="K64" s="127"/>
      <c r="L64" s="127"/>
      <c r="M64" s="126"/>
      <c r="N64" s="127"/>
      <c r="O64" s="127"/>
      <c r="P64" s="126"/>
      <c r="Q64" s="126"/>
    </row>
    <row r="65" spans="1:17" ht="15.75" hidden="1" customHeight="1">
      <c r="A65" s="126"/>
      <c r="B65" s="126"/>
      <c r="C65" s="737"/>
      <c r="D65" s="126"/>
      <c r="E65" s="126"/>
      <c r="F65" s="126"/>
      <c r="G65" s="126"/>
      <c r="H65" s="126"/>
      <c r="I65" s="126"/>
      <c r="J65" s="126"/>
      <c r="K65" s="127"/>
      <c r="L65" s="127"/>
      <c r="M65" s="126"/>
      <c r="N65" s="127"/>
      <c r="O65" s="127"/>
      <c r="P65" s="126"/>
      <c r="Q65" s="126"/>
    </row>
    <row r="66" spans="1:17" ht="15.75" hidden="1" customHeight="1">
      <c r="A66" s="126"/>
      <c r="B66" s="126"/>
      <c r="C66" s="737"/>
      <c r="D66" s="126"/>
      <c r="E66" s="126"/>
      <c r="F66" s="126"/>
      <c r="G66" s="126"/>
      <c r="H66" s="126"/>
      <c r="I66" s="126"/>
      <c r="J66" s="126"/>
      <c r="K66" s="127"/>
      <c r="L66" s="127"/>
      <c r="M66" s="126"/>
      <c r="N66" s="127"/>
      <c r="O66" s="127"/>
      <c r="P66" s="126"/>
      <c r="Q66" s="126"/>
    </row>
    <row r="67" spans="1:17" ht="15.75" hidden="1" customHeight="1">
      <c r="A67" s="126"/>
      <c r="B67" s="126"/>
      <c r="C67" s="737"/>
      <c r="D67" s="126"/>
      <c r="E67" s="126"/>
      <c r="F67" s="126"/>
      <c r="G67" s="126"/>
      <c r="H67" s="126"/>
      <c r="I67" s="126"/>
      <c r="J67" s="126"/>
      <c r="K67" s="127"/>
      <c r="L67" s="127"/>
      <c r="M67" s="126"/>
      <c r="N67" s="127"/>
      <c r="O67" s="127"/>
      <c r="P67" s="126"/>
      <c r="Q67" s="126"/>
    </row>
    <row r="68" spans="1:17" ht="15.75" hidden="1" customHeight="1">
      <c r="A68" s="126"/>
      <c r="B68" s="126"/>
      <c r="C68" s="737"/>
      <c r="D68" s="126"/>
      <c r="E68" s="126"/>
      <c r="F68" s="126"/>
      <c r="G68" s="126"/>
      <c r="H68" s="126"/>
      <c r="I68" s="126"/>
      <c r="J68" s="126"/>
      <c r="K68" s="127"/>
      <c r="L68" s="127"/>
      <c r="M68" s="126"/>
      <c r="N68" s="127"/>
      <c r="O68" s="127"/>
      <c r="P68" s="126"/>
      <c r="Q68" s="126"/>
    </row>
    <row r="69" spans="1:17" ht="15.75" hidden="1" customHeight="1">
      <c r="A69" s="126"/>
      <c r="B69" s="126"/>
      <c r="C69" s="737"/>
      <c r="D69" s="126"/>
      <c r="E69" s="126"/>
      <c r="F69" s="126"/>
      <c r="G69" s="126"/>
      <c r="H69" s="126"/>
      <c r="I69" s="126"/>
      <c r="J69" s="126"/>
      <c r="K69" s="127"/>
      <c r="L69" s="127"/>
      <c r="M69" s="126"/>
      <c r="N69" s="127"/>
      <c r="O69" s="127"/>
      <c r="P69" s="126"/>
      <c r="Q69" s="126"/>
    </row>
    <row r="70" spans="1:17" ht="15.75" hidden="1" customHeight="1">
      <c r="A70" s="126"/>
      <c r="B70" s="126"/>
      <c r="C70" s="737"/>
      <c r="D70" s="126"/>
      <c r="E70" s="126"/>
      <c r="F70" s="126"/>
      <c r="G70" s="126"/>
      <c r="H70" s="126"/>
      <c r="I70" s="126"/>
      <c r="J70" s="126"/>
      <c r="K70" s="127"/>
      <c r="L70" s="127"/>
      <c r="M70" s="126"/>
      <c r="N70" s="127"/>
      <c r="O70" s="127"/>
      <c r="P70" s="126"/>
      <c r="Q70" s="126"/>
    </row>
    <row r="71" spans="1:17" ht="15.75" hidden="1" customHeight="1">
      <c r="A71" s="126"/>
      <c r="B71" s="126"/>
      <c r="C71" s="737"/>
      <c r="D71" s="126"/>
      <c r="E71" s="126"/>
      <c r="F71" s="126"/>
      <c r="G71" s="126"/>
      <c r="H71" s="126"/>
      <c r="I71" s="126"/>
      <c r="J71" s="126"/>
      <c r="K71" s="127"/>
      <c r="L71" s="127"/>
      <c r="M71" s="126"/>
      <c r="N71" s="127"/>
      <c r="O71" s="127"/>
      <c r="P71" s="126"/>
      <c r="Q71" s="126"/>
    </row>
    <row r="72" spans="1:17" ht="15.75" hidden="1" customHeight="1">
      <c r="A72" s="126"/>
      <c r="B72" s="126"/>
      <c r="C72" s="737"/>
      <c r="D72" s="126"/>
      <c r="E72" s="126"/>
      <c r="F72" s="126"/>
      <c r="G72" s="126"/>
      <c r="H72" s="126"/>
      <c r="I72" s="126"/>
      <c r="J72" s="126"/>
      <c r="K72" s="127"/>
      <c r="L72" s="127"/>
      <c r="M72" s="126"/>
      <c r="N72" s="127"/>
      <c r="O72" s="127"/>
      <c r="P72" s="126"/>
      <c r="Q72" s="126"/>
    </row>
    <row r="73" spans="1:17" ht="15.75" hidden="1" customHeight="1">
      <c r="A73" s="126"/>
      <c r="B73" s="126"/>
      <c r="C73" s="737"/>
      <c r="D73" s="126"/>
      <c r="E73" s="126"/>
      <c r="F73" s="126"/>
      <c r="G73" s="126"/>
      <c r="H73" s="126"/>
      <c r="I73" s="126"/>
      <c r="J73" s="126"/>
      <c r="K73" s="127"/>
      <c r="L73" s="127"/>
      <c r="M73" s="126"/>
      <c r="N73" s="127"/>
      <c r="O73" s="127"/>
      <c r="P73" s="126"/>
      <c r="Q73" s="126"/>
    </row>
    <row r="74" spans="1:17" ht="15.75" hidden="1" customHeight="1">
      <c r="A74" s="126"/>
      <c r="B74" s="126"/>
      <c r="C74" s="737"/>
      <c r="D74" s="126"/>
      <c r="E74" s="126"/>
      <c r="F74" s="126"/>
      <c r="G74" s="126"/>
      <c r="H74" s="126"/>
      <c r="I74" s="126"/>
      <c r="J74" s="126"/>
      <c r="K74" s="127"/>
      <c r="L74" s="127"/>
      <c r="M74" s="126"/>
      <c r="N74" s="127"/>
      <c r="O74" s="127"/>
      <c r="P74" s="126"/>
      <c r="Q74" s="126"/>
    </row>
    <row r="75" spans="1:17" ht="15.75" hidden="1" customHeight="1">
      <c r="A75" s="126"/>
      <c r="B75" s="126"/>
      <c r="C75" s="737"/>
      <c r="D75" s="126"/>
      <c r="E75" s="126"/>
      <c r="F75" s="126"/>
      <c r="G75" s="126"/>
      <c r="H75" s="126"/>
      <c r="I75" s="126"/>
      <c r="J75" s="126"/>
      <c r="K75" s="127"/>
      <c r="L75" s="127"/>
      <c r="M75" s="126"/>
      <c r="N75" s="127"/>
      <c r="O75" s="127"/>
      <c r="P75" s="126"/>
      <c r="Q75" s="126"/>
    </row>
    <row r="76" spans="1:17" ht="15.75" hidden="1" customHeight="1">
      <c r="A76" s="126"/>
      <c r="B76" s="126"/>
      <c r="C76" s="737"/>
      <c r="D76" s="126"/>
      <c r="E76" s="126"/>
      <c r="F76" s="126"/>
      <c r="G76" s="126"/>
      <c r="H76" s="126"/>
      <c r="I76" s="126"/>
      <c r="J76" s="126"/>
      <c r="K76" s="127"/>
      <c r="L76" s="127"/>
      <c r="M76" s="126"/>
      <c r="N76" s="127"/>
      <c r="O76" s="127"/>
      <c r="P76" s="126"/>
      <c r="Q76" s="126"/>
    </row>
    <row r="77" spans="1:17" ht="15.75" hidden="1" customHeight="1">
      <c r="A77" s="126"/>
      <c r="B77" s="126"/>
      <c r="C77" s="737"/>
      <c r="D77" s="126"/>
      <c r="E77" s="126"/>
      <c r="F77" s="126"/>
      <c r="G77" s="126"/>
      <c r="H77" s="126"/>
      <c r="I77" s="126"/>
      <c r="J77" s="126"/>
      <c r="K77" s="127"/>
      <c r="L77" s="127"/>
      <c r="M77" s="126"/>
      <c r="N77" s="127"/>
      <c r="O77" s="127"/>
      <c r="P77" s="126"/>
      <c r="Q77" s="126"/>
    </row>
    <row r="78" spans="1:17" ht="15.75" hidden="1" customHeight="1">
      <c r="A78" s="126"/>
      <c r="B78" s="126"/>
      <c r="C78" s="737"/>
      <c r="D78" s="126"/>
      <c r="E78" s="126"/>
      <c r="F78" s="126"/>
      <c r="G78" s="126"/>
      <c r="H78" s="126"/>
      <c r="I78" s="126"/>
      <c r="J78" s="126"/>
      <c r="K78" s="127"/>
      <c r="L78" s="127"/>
      <c r="M78" s="126"/>
      <c r="N78" s="127"/>
      <c r="O78" s="127"/>
      <c r="P78" s="126"/>
      <c r="Q78" s="126"/>
    </row>
    <row r="79" spans="1:17" ht="15.75" hidden="1" customHeight="1">
      <c r="A79" s="126"/>
      <c r="B79" s="126"/>
      <c r="C79" s="737"/>
      <c r="D79" s="126"/>
      <c r="E79" s="126"/>
      <c r="F79" s="126"/>
      <c r="G79" s="126"/>
      <c r="H79" s="126"/>
      <c r="I79" s="126"/>
      <c r="J79" s="126"/>
      <c r="K79" s="127"/>
      <c r="L79" s="127"/>
      <c r="M79" s="126"/>
      <c r="N79" s="127"/>
      <c r="O79" s="127"/>
      <c r="P79" s="126"/>
      <c r="Q79" s="126"/>
    </row>
    <row r="80" spans="1:17" ht="15.75" hidden="1" customHeight="1">
      <c r="A80" s="126"/>
      <c r="B80" s="126"/>
      <c r="C80" s="737"/>
      <c r="D80" s="126"/>
      <c r="E80" s="126"/>
      <c r="F80" s="126"/>
      <c r="G80" s="126"/>
      <c r="H80" s="126"/>
      <c r="I80" s="126"/>
      <c r="J80" s="126"/>
      <c r="K80" s="127"/>
      <c r="L80" s="127"/>
      <c r="M80" s="126"/>
      <c r="N80" s="127"/>
      <c r="O80" s="127"/>
      <c r="P80" s="126"/>
      <c r="Q80" s="126"/>
    </row>
    <row r="81" spans="1:17" ht="15.75" hidden="1" customHeight="1">
      <c r="A81" s="126"/>
      <c r="B81" s="126"/>
      <c r="C81" s="737"/>
      <c r="D81" s="126"/>
      <c r="E81" s="126"/>
      <c r="F81" s="126"/>
      <c r="G81" s="126"/>
      <c r="H81" s="126"/>
      <c r="I81" s="126"/>
      <c r="J81" s="126"/>
      <c r="K81" s="127"/>
      <c r="L81" s="127"/>
      <c r="M81" s="126"/>
      <c r="N81" s="127"/>
      <c r="O81" s="127"/>
      <c r="P81" s="126"/>
      <c r="Q81" s="126"/>
    </row>
    <row r="82" spans="1:17" ht="15.75" hidden="1" customHeight="1">
      <c r="A82" s="126"/>
      <c r="B82" s="126"/>
      <c r="C82" s="737"/>
      <c r="D82" s="126"/>
      <c r="E82" s="126"/>
      <c r="F82" s="126"/>
      <c r="G82" s="126"/>
      <c r="H82" s="126"/>
      <c r="I82" s="126"/>
      <c r="J82" s="126"/>
      <c r="K82" s="127"/>
      <c r="L82" s="127"/>
      <c r="M82" s="126"/>
      <c r="N82" s="127"/>
      <c r="O82" s="127"/>
      <c r="P82" s="126"/>
      <c r="Q82" s="126"/>
    </row>
    <row r="83" spans="1:17" ht="15.75" hidden="1" customHeight="1">
      <c r="A83" s="126"/>
      <c r="B83" s="126"/>
      <c r="C83" s="737"/>
      <c r="D83" s="126"/>
      <c r="E83" s="126"/>
      <c r="F83" s="126"/>
      <c r="G83" s="126"/>
      <c r="H83" s="126"/>
      <c r="I83" s="126"/>
      <c r="J83" s="126"/>
      <c r="K83" s="127"/>
      <c r="L83" s="127"/>
      <c r="M83" s="126"/>
      <c r="N83" s="127"/>
      <c r="O83" s="127"/>
      <c r="P83" s="126"/>
      <c r="Q83" s="126"/>
    </row>
    <row r="84" spans="1:17" ht="15.75" hidden="1" customHeight="1">
      <c r="A84" s="126"/>
      <c r="B84" s="126"/>
      <c r="C84" s="737"/>
      <c r="D84" s="126"/>
      <c r="E84" s="126"/>
      <c r="F84" s="126"/>
      <c r="G84" s="126"/>
      <c r="H84" s="126"/>
      <c r="I84" s="126"/>
      <c r="J84" s="126"/>
      <c r="K84" s="127"/>
      <c r="L84" s="127"/>
      <c r="M84" s="126"/>
      <c r="N84" s="127"/>
      <c r="O84" s="127"/>
      <c r="P84" s="126"/>
      <c r="Q84" s="126"/>
    </row>
    <row r="85" spans="1:17" ht="15.75" hidden="1" customHeight="1">
      <c r="A85" s="126"/>
      <c r="B85" s="126"/>
      <c r="C85" s="737"/>
      <c r="D85" s="126"/>
      <c r="E85" s="126"/>
      <c r="F85" s="126"/>
      <c r="G85" s="126"/>
      <c r="H85" s="126"/>
      <c r="I85" s="126"/>
      <c r="J85" s="126"/>
      <c r="K85" s="127"/>
      <c r="L85" s="127"/>
      <c r="M85" s="126"/>
      <c r="N85" s="127"/>
      <c r="O85" s="127"/>
      <c r="P85" s="126"/>
      <c r="Q85" s="126"/>
    </row>
    <row r="86" spans="1:17" ht="15.75" hidden="1" customHeight="1">
      <c r="A86" s="126"/>
      <c r="B86" s="126"/>
      <c r="C86" s="737"/>
      <c r="D86" s="126"/>
      <c r="E86" s="126"/>
      <c r="F86" s="126"/>
      <c r="G86" s="126"/>
      <c r="H86" s="126"/>
      <c r="I86" s="126"/>
      <c r="J86" s="126"/>
      <c r="K86" s="127"/>
      <c r="L86" s="127"/>
      <c r="M86" s="126"/>
      <c r="N86" s="127"/>
      <c r="O86" s="127"/>
      <c r="P86" s="126"/>
      <c r="Q86" s="126"/>
    </row>
    <row r="87" spans="1:17" ht="15.75" hidden="1" customHeight="1">
      <c r="A87" s="126"/>
      <c r="B87" s="126"/>
      <c r="C87" s="737"/>
      <c r="D87" s="126"/>
      <c r="E87" s="126"/>
      <c r="F87" s="126"/>
      <c r="G87" s="126"/>
      <c r="H87" s="126"/>
      <c r="I87" s="126"/>
      <c r="J87" s="126"/>
      <c r="K87" s="127"/>
      <c r="L87" s="127"/>
      <c r="M87" s="126"/>
      <c r="N87" s="127"/>
      <c r="O87" s="127"/>
      <c r="P87" s="126"/>
      <c r="Q87" s="126"/>
    </row>
    <row r="88" spans="1:17" ht="15.75" hidden="1" customHeight="1">
      <c r="A88" s="126"/>
      <c r="B88" s="126"/>
      <c r="C88" s="737"/>
      <c r="D88" s="126"/>
      <c r="E88" s="126"/>
      <c r="F88" s="126"/>
      <c r="G88" s="126"/>
      <c r="H88" s="126"/>
      <c r="I88" s="126"/>
      <c r="J88" s="126"/>
      <c r="K88" s="127"/>
      <c r="L88" s="127"/>
      <c r="M88" s="126"/>
      <c r="N88" s="127"/>
      <c r="O88" s="127"/>
      <c r="P88" s="126"/>
      <c r="Q88" s="126"/>
    </row>
    <row r="89" spans="1:17" ht="15.75" hidden="1" customHeight="1">
      <c r="A89" s="126"/>
      <c r="B89" s="126"/>
      <c r="C89" s="737"/>
      <c r="D89" s="126"/>
      <c r="E89" s="126"/>
      <c r="F89" s="126"/>
      <c r="G89" s="126"/>
      <c r="H89" s="126"/>
      <c r="I89" s="126"/>
      <c r="J89" s="126"/>
      <c r="K89" s="127"/>
      <c r="L89" s="127"/>
      <c r="M89" s="126"/>
      <c r="N89" s="127"/>
      <c r="O89" s="127"/>
      <c r="P89" s="126"/>
      <c r="Q89" s="126"/>
    </row>
    <row r="90" spans="1:17" ht="15.75" hidden="1" customHeight="1">
      <c r="A90" s="126"/>
      <c r="B90" s="126"/>
      <c r="C90" s="737"/>
      <c r="D90" s="126"/>
      <c r="E90" s="126"/>
      <c r="F90" s="126"/>
      <c r="G90" s="126"/>
      <c r="H90" s="126"/>
      <c r="I90" s="126"/>
      <c r="J90" s="126"/>
      <c r="K90" s="127"/>
      <c r="L90" s="127"/>
      <c r="M90" s="126"/>
      <c r="N90" s="127"/>
      <c r="O90" s="127"/>
      <c r="P90" s="126"/>
      <c r="Q90" s="126"/>
    </row>
    <row r="91" spans="1:17" ht="15.75" hidden="1" customHeight="1">
      <c r="A91" s="126"/>
      <c r="B91" s="126"/>
      <c r="C91" s="737"/>
      <c r="D91" s="126"/>
      <c r="E91" s="126"/>
      <c r="F91" s="126"/>
      <c r="G91" s="126"/>
      <c r="H91" s="126"/>
      <c r="I91" s="126"/>
      <c r="J91" s="126"/>
      <c r="K91" s="127"/>
      <c r="L91" s="127"/>
      <c r="M91" s="126"/>
      <c r="N91" s="127"/>
      <c r="O91" s="127"/>
      <c r="P91" s="126"/>
      <c r="Q91" s="126"/>
    </row>
    <row r="92" spans="1:17" ht="15.75" hidden="1" customHeight="1">
      <c r="A92" s="126"/>
      <c r="B92" s="126"/>
      <c r="C92" s="737"/>
      <c r="D92" s="126"/>
      <c r="E92" s="126"/>
      <c r="F92" s="126"/>
      <c r="G92" s="126"/>
      <c r="H92" s="126"/>
      <c r="I92" s="126"/>
      <c r="J92" s="126"/>
      <c r="K92" s="127"/>
      <c r="L92" s="127"/>
      <c r="M92" s="126"/>
      <c r="N92" s="127"/>
      <c r="O92" s="127"/>
      <c r="P92" s="126"/>
      <c r="Q92" s="126"/>
    </row>
    <row r="93" spans="1:17" ht="15.75" hidden="1" customHeight="1">
      <c r="A93" s="126"/>
      <c r="B93" s="126"/>
      <c r="C93" s="737"/>
      <c r="D93" s="126"/>
      <c r="E93" s="126"/>
      <c r="F93" s="126"/>
      <c r="G93" s="126"/>
      <c r="H93" s="126"/>
      <c r="I93" s="126"/>
      <c r="J93" s="126"/>
      <c r="K93" s="127"/>
      <c r="L93" s="127"/>
      <c r="M93" s="126"/>
      <c r="N93" s="127"/>
      <c r="O93" s="127"/>
      <c r="P93" s="126"/>
      <c r="Q93" s="126"/>
    </row>
    <row r="94" spans="1:17" ht="15.75" hidden="1" customHeight="1">
      <c r="A94" s="126"/>
      <c r="B94" s="126"/>
      <c r="C94" s="737"/>
      <c r="D94" s="126"/>
      <c r="E94" s="126"/>
      <c r="F94" s="126"/>
      <c r="G94" s="126"/>
      <c r="H94" s="126"/>
      <c r="I94" s="126"/>
      <c r="J94" s="126"/>
      <c r="K94" s="127"/>
      <c r="L94" s="127"/>
      <c r="M94" s="126"/>
      <c r="N94" s="127"/>
      <c r="O94" s="127"/>
      <c r="P94" s="126"/>
      <c r="Q94" s="126"/>
    </row>
    <row r="95" spans="1:17" ht="15.75" hidden="1" customHeight="1">
      <c r="A95" s="126"/>
      <c r="B95" s="126"/>
      <c r="C95" s="737"/>
      <c r="D95" s="126"/>
      <c r="E95" s="126"/>
      <c r="F95" s="126"/>
      <c r="G95" s="126"/>
      <c r="H95" s="126"/>
      <c r="I95" s="126"/>
      <c r="J95" s="126"/>
      <c r="K95" s="127"/>
      <c r="L95" s="127"/>
      <c r="M95" s="126"/>
      <c r="N95" s="127"/>
      <c r="O95" s="127"/>
      <c r="P95" s="126"/>
      <c r="Q95" s="126"/>
    </row>
    <row r="96" spans="1:17" ht="15.75" hidden="1" customHeight="1">
      <c r="A96" s="126"/>
      <c r="B96" s="126"/>
      <c r="C96" s="737"/>
      <c r="D96" s="126"/>
      <c r="E96" s="126"/>
      <c r="F96" s="126"/>
      <c r="G96" s="126"/>
      <c r="H96" s="126"/>
      <c r="I96" s="126"/>
      <c r="J96" s="126"/>
      <c r="K96" s="127"/>
      <c r="L96" s="127"/>
      <c r="M96" s="126"/>
      <c r="N96" s="127"/>
      <c r="O96" s="127"/>
      <c r="P96" s="126"/>
      <c r="Q96" s="126"/>
    </row>
    <row r="97" spans="1:17" ht="15.75" hidden="1" customHeight="1">
      <c r="A97" s="126"/>
      <c r="B97" s="126"/>
      <c r="C97" s="737"/>
      <c r="D97" s="126"/>
      <c r="E97" s="126"/>
      <c r="F97" s="126"/>
      <c r="G97" s="126"/>
      <c r="H97" s="126"/>
      <c r="I97" s="126"/>
      <c r="J97" s="126"/>
      <c r="K97" s="127"/>
      <c r="L97" s="127"/>
      <c r="M97" s="126"/>
      <c r="N97" s="127"/>
      <c r="O97" s="127"/>
      <c r="P97" s="126"/>
      <c r="Q97" s="126"/>
    </row>
    <row r="98" spans="1:17" ht="15.75" hidden="1" customHeight="1">
      <c r="A98" s="126"/>
      <c r="B98" s="126"/>
      <c r="C98" s="737"/>
      <c r="D98" s="126"/>
      <c r="E98" s="126"/>
      <c r="F98" s="126"/>
      <c r="G98" s="126"/>
      <c r="H98" s="126"/>
      <c r="I98" s="126"/>
      <c r="J98" s="126"/>
      <c r="K98" s="127"/>
      <c r="L98" s="127"/>
      <c r="M98" s="126"/>
      <c r="N98" s="127"/>
      <c r="O98" s="127"/>
      <c r="P98" s="126"/>
      <c r="Q98" s="126"/>
    </row>
    <row r="99" spans="1:17" ht="15.75" hidden="1" customHeight="1">
      <c r="A99" s="126"/>
      <c r="B99" s="126"/>
      <c r="C99" s="737"/>
      <c r="D99" s="126"/>
      <c r="E99" s="126"/>
      <c r="F99" s="126"/>
      <c r="G99" s="126"/>
      <c r="H99" s="126"/>
      <c r="I99" s="126"/>
      <c r="J99" s="126"/>
      <c r="K99" s="127"/>
      <c r="L99" s="127"/>
      <c r="M99" s="126"/>
      <c r="N99" s="127"/>
      <c r="O99" s="127"/>
      <c r="P99" s="126"/>
      <c r="Q99" s="126"/>
    </row>
    <row r="100" spans="1:17" ht="15.75" hidden="1" customHeight="1">
      <c r="A100" s="126"/>
      <c r="B100" s="126"/>
      <c r="C100" s="737"/>
      <c r="D100" s="126"/>
      <c r="E100" s="126"/>
      <c r="F100" s="126"/>
      <c r="G100" s="126"/>
      <c r="H100" s="126"/>
      <c r="I100" s="126"/>
      <c r="J100" s="126"/>
      <c r="K100" s="127"/>
      <c r="L100" s="127"/>
      <c r="M100" s="126"/>
      <c r="N100" s="127"/>
      <c r="O100" s="127"/>
      <c r="P100" s="126"/>
      <c r="Q100" s="126"/>
    </row>
    <row r="101" spans="1:17" ht="15.75" hidden="1" customHeight="1">
      <c r="A101" s="126"/>
      <c r="B101" s="126"/>
      <c r="C101" s="737"/>
      <c r="D101" s="126"/>
      <c r="E101" s="126"/>
      <c r="F101" s="126"/>
      <c r="G101" s="126"/>
      <c r="H101" s="126"/>
      <c r="I101" s="126"/>
      <c r="J101" s="126"/>
      <c r="K101" s="127"/>
      <c r="L101" s="127"/>
      <c r="M101" s="126"/>
      <c r="N101" s="127"/>
      <c r="O101" s="127"/>
      <c r="P101" s="126"/>
      <c r="Q101" s="126"/>
    </row>
    <row r="102" spans="1:17" ht="15.75" hidden="1" customHeight="1">
      <c r="A102" s="126"/>
      <c r="B102" s="126"/>
      <c r="C102" s="737"/>
      <c r="D102" s="126"/>
      <c r="E102" s="126"/>
      <c r="F102" s="126"/>
      <c r="G102" s="126"/>
      <c r="H102" s="126"/>
      <c r="I102" s="126"/>
      <c r="J102" s="126"/>
      <c r="K102" s="127"/>
      <c r="L102" s="127"/>
      <c r="M102" s="126"/>
      <c r="N102" s="127"/>
      <c r="O102" s="127"/>
      <c r="P102" s="126"/>
      <c r="Q102" s="126"/>
    </row>
    <row r="103" spans="1:17" ht="15.75" hidden="1" customHeight="1">
      <c r="A103" s="126"/>
      <c r="B103" s="126"/>
      <c r="C103" s="737"/>
      <c r="D103" s="126"/>
      <c r="E103" s="126"/>
      <c r="F103" s="126"/>
      <c r="G103" s="126"/>
      <c r="H103" s="126"/>
      <c r="I103" s="126"/>
      <c r="J103" s="126"/>
      <c r="K103" s="127"/>
      <c r="L103" s="127"/>
      <c r="M103" s="126"/>
      <c r="N103" s="127"/>
      <c r="O103" s="127"/>
      <c r="P103" s="126"/>
      <c r="Q103" s="126"/>
    </row>
    <row r="104" spans="1:17" ht="15.75" hidden="1" customHeight="1">
      <c r="A104" s="126"/>
      <c r="B104" s="126"/>
      <c r="C104" s="737"/>
      <c r="D104" s="126"/>
      <c r="E104" s="126"/>
      <c r="F104" s="126"/>
      <c r="G104" s="126"/>
      <c r="H104" s="126"/>
      <c r="I104" s="126"/>
      <c r="J104" s="126"/>
      <c r="K104" s="127"/>
      <c r="L104" s="127"/>
      <c r="M104" s="126"/>
      <c r="N104" s="127"/>
      <c r="O104" s="127"/>
      <c r="P104" s="126"/>
      <c r="Q104" s="126"/>
    </row>
    <row r="105" spans="1:17" ht="15.75" hidden="1" customHeight="1">
      <c r="A105" s="126"/>
      <c r="B105" s="126"/>
      <c r="C105" s="737"/>
      <c r="D105" s="126"/>
      <c r="E105" s="126"/>
      <c r="F105" s="126"/>
      <c r="G105" s="126"/>
      <c r="H105" s="126"/>
      <c r="I105" s="126"/>
      <c r="J105" s="126"/>
      <c r="K105" s="127"/>
      <c r="L105" s="127"/>
      <c r="M105" s="126"/>
      <c r="N105" s="127"/>
      <c r="O105" s="127"/>
      <c r="P105" s="126"/>
      <c r="Q105" s="126"/>
    </row>
    <row r="106" spans="1:17" ht="15.75" hidden="1" customHeight="1">
      <c r="A106" s="126"/>
      <c r="B106" s="126"/>
      <c r="C106" s="737"/>
      <c r="D106" s="126"/>
      <c r="E106" s="126"/>
      <c r="F106" s="126"/>
      <c r="G106" s="126"/>
      <c r="H106" s="126"/>
      <c r="I106" s="126"/>
      <c r="J106" s="126"/>
      <c r="K106" s="127"/>
      <c r="L106" s="127"/>
      <c r="M106" s="126"/>
      <c r="N106" s="127"/>
      <c r="O106" s="127"/>
      <c r="P106" s="126"/>
      <c r="Q106" s="126"/>
    </row>
    <row r="107" spans="1:17" ht="15.75" hidden="1" customHeight="1">
      <c r="A107" s="126"/>
      <c r="B107" s="126"/>
      <c r="C107" s="737"/>
      <c r="D107" s="126"/>
      <c r="E107" s="126"/>
      <c r="F107" s="126"/>
      <c r="G107" s="126"/>
      <c r="H107" s="126"/>
      <c r="I107" s="126"/>
      <c r="J107" s="126"/>
      <c r="K107" s="127"/>
      <c r="L107" s="127"/>
      <c r="M107" s="126"/>
      <c r="N107" s="127"/>
      <c r="O107" s="127"/>
      <c r="P107" s="126"/>
      <c r="Q107" s="126"/>
    </row>
    <row r="108" spans="1:17" ht="15.75" hidden="1" customHeight="1">
      <c r="A108" s="126"/>
      <c r="B108" s="126"/>
      <c r="C108" s="737"/>
      <c r="D108" s="126"/>
      <c r="E108" s="126"/>
      <c r="F108" s="126"/>
      <c r="G108" s="126"/>
      <c r="H108" s="126"/>
      <c r="I108" s="126"/>
      <c r="J108" s="126"/>
      <c r="K108" s="127"/>
      <c r="L108" s="127"/>
      <c r="M108" s="126"/>
      <c r="N108" s="127"/>
      <c r="O108" s="127"/>
      <c r="P108" s="126"/>
      <c r="Q108" s="126"/>
    </row>
    <row r="109" spans="1:17" ht="15.75" hidden="1" customHeight="1">
      <c r="A109" s="126"/>
      <c r="B109" s="126"/>
      <c r="C109" s="737"/>
      <c r="D109" s="126"/>
      <c r="E109" s="126"/>
      <c r="F109" s="126"/>
      <c r="G109" s="126"/>
      <c r="H109" s="126"/>
      <c r="I109" s="126"/>
      <c r="J109" s="126"/>
      <c r="K109" s="127"/>
      <c r="L109" s="127"/>
      <c r="M109" s="126"/>
      <c r="N109" s="127"/>
      <c r="O109" s="127"/>
      <c r="P109" s="126"/>
      <c r="Q109" s="126"/>
    </row>
    <row r="110" spans="1:17" ht="15.75" hidden="1" customHeight="1">
      <c r="A110" s="126"/>
      <c r="B110" s="126"/>
      <c r="C110" s="737"/>
      <c r="D110" s="126"/>
      <c r="E110" s="126"/>
      <c r="F110" s="126"/>
      <c r="G110" s="126"/>
      <c r="H110" s="126"/>
      <c r="I110" s="126"/>
      <c r="J110" s="126"/>
      <c r="K110" s="127"/>
      <c r="L110" s="127"/>
      <c r="M110" s="126"/>
      <c r="N110" s="127"/>
      <c r="O110" s="127"/>
      <c r="P110" s="126"/>
      <c r="Q110" s="126"/>
    </row>
    <row r="111" spans="1:17" ht="15.75" hidden="1" customHeight="1">
      <c r="A111" s="126"/>
      <c r="B111" s="126"/>
      <c r="C111" s="737"/>
      <c r="D111" s="126"/>
      <c r="E111" s="126"/>
      <c r="F111" s="126"/>
      <c r="G111" s="126"/>
      <c r="H111" s="126"/>
      <c r="I111" s="126"/>
      <c r="J111" s="126"/>
      <c r="K111" s="127"/>
      <c r="L111" s="127"/>
      <c r="M111" s="126"/>
      <c r="N111" s="127"/>
      <c r="O111" s="127"/>
      <c r="P111" s="126"/>
      <c r="Q111" s="126"/>
    </row>
    <row r="112" spans="1:17" ht="15.75" hidden="1" customHeight="1">
      <c r="A112" s="126"/>
      <c r="B112" s="126"/>
      <c r="C112" s="737"/>
      <c r="D112" s="126"/>
      <c r="E112" s="126"/>
      <c r="F112" s="126"/>
      <c r="G112" s="126"/>
      <c r="H112" s="126"/>
      <c r="I112" s="126"/>
      <c r="J112" s="126"/>
      <c r="K112" s="127"/>
      <c r="L112" s="127"/>
      <c r="M112" s="126"/>
      <c r="N112" s="127"/>
      <c r="O112" s="127"/>
      <c r="P112" s="126"/>
      <c r="Q112" s="126"/>
    </row>
    <row r="113" spans="1:17" ht="15.75" hidden="1" customHeight="1">
      <c r="A113" s="126"/>
      <c r="B113" s="126"/>
      <c r="C113" s="737"/>
      <c r="D113" s="126"/>
      <c r="E113" s="126"/>
      <c r="F113" s="126"/>
      <c r="G113" s="126"/>
      <c r="H113" s="126"/>
      <c r="I113" s="126"/>
      <c r="J113" s="126"/>
      <c r="K113" s="127"/>
      <c r="L113" s="127"/>
      <c r="M113" s="126"/>
      <c r="N113" s="127"/>
      <c r="O113" s="127"/>
      <c r="P113" s="126"/>
      <c r="Q113" s="126"/>
    </row>
    <row r="114" spans="1:17" ht="15.75" hidden="1" customHeight="1">
      <c r="A114" s="126"/>
      <c r="B114" s="126"/>
      <c r="C114" s="737"/>
      <c r="D114" s="126"/>
      <c r="E114" s="126"/>
      <c r="F114" s="126"/>
      <c r="G114" s="126"/>
      <c r="H114" s="126"/>
      <c r="I114" s="126"/>
      <c r="J114" s="126"/>
      <c r="K114" s="127"/>
      <c r="L114" s="127"/>
      <c r="M114" s="126"/>
      <c r="N114" s="127"/>
      <c r="O114" s="127"/>
      <c r="P114" s="126"/>
      <c r="Q114" s="126"/>
    </row>
    <row r="115" spans="1:17" ht="15.75" hidden="1" customHeight="1">
      <c r="A115" s="126"/>
      <c r="B115" s="126"/>
      <c r="C115" s="737"/>
      <c r="D115" s="126"/>
      <c r="E115" s="126"/>
      <c r="F115" s="126"/>
      <c r="G115" s="126"/>
      <c r="H115" s="126"/>
      <c r="I115" s="126"/>
      <c r="J115" s="126"/>
      <c r="K115" s="127"/>
      <c r="L115" s="127"/>
      <c r="M115" s="126"/>
      <c r="N115" s="127"/>
      <c r="O115" s="127"/>
      <c r="P115" s="126"/>
      <c r="Q115" s="126"/>
    </row>
    <row r="116" spans="1:17" ht="15.75" hidden="1" customHeight="1">
      <c r="A116" s="126"/>
      <c r="B116" s="126"/>
      <c r="C116" s="737"/>
      <c r="D116" s="126"/>
      <c r="E116" s="126"/>
      <c r="F116" s="126"/>
      <c r="G116" s="126"/>
      <c r="H116" s="126"/>
      <c r="I116" s="126"/>
      <c r="J116" s="126"/>
      <c r="K116" s="127"/>
      <c r="L116" s="127"/>
      <c r="M116" s="126"/>
      <c r="N116" s="127"/>
      <c r="O116" s="127"/>
      <c r="P116" s="126"/>
      <c r="Q116" s="126"/>
    </row>
    <row r="117" spans="1:17" ht="15.75" hidden="1" customHeight="1">
      <c r="A117" s="126"/>
      <c r="B117" s="126"/>
      <c r="C117" s="737"/>
      <c r="D117" s="126"/>
      <c r="E117" s="126"/>
      <c r="F117" s="126"/>
      <c r="G117" s="126"/>
      <c r="H117" s="126"/>
      <c r="I117" s="126"/>
      <c r="J117" s="126"/>
      <c r="K117" s="127"/>
      <c r="L117" s="127"/>
      <c r="M117" s="126"/>
      <c r="N117" s="127"/>
      <c r="O117" s="127"/>
      <c r="P117" s="126"/>
      <c r="Q117" s="126"/>
    </row>
    <row r="118" spans="1:17" ht="15.75" hidden="1" customHeight="1">
      <c r="A118" s="126"/>
      <c r="B118" s="126"/>
      <c r="C118" s="737"/>
      <c r="D118" s="126"/>
      <c r="E118" s="126"/>
      <c r="F118" s="126"/>
      <c r="G118" s="126"/>
      <c r="H118" s="126"/>
      <c r="I118" s="126"/>
      <c r="J118" s="126"/>
      <c r="K118" s="127"/>
      <c r="L118" s="127"/>
      <c r="M118" s="126"/>
      <c r="N118" s="127"/>
      <c r="O118" s="127"/>
      <c r="P118" s="126"/>
      <c r="Q118" s="126"/>
    </row>
    <row r="119" spans="1:17" ht="15.75" hidden="1" customHeight="1">
      <c r="A119" s="126"/>
      <c r="B119" s="126"/>
      <c r="C119" s="737"/>
      <c r="D119" s="126"/>
      <c r="E119" s="126"/>
      <c r="F119" s="126"/>
      <c r="G119" s="126"/>
      <c r="H119" s="126"/>
      <c r="I119" s="126"/>
      <c r="J119" s="126"/>
      <c r="K119" s="127"/>
      <c r="L119" s="127"/>
      <c r="M119" s="126"/>
      <c r="N119" s="127"/>
      <c r="O119" s="127"/>
      <c r="P119" s="126"/>
      <c r="Q119" s="126"/>
    </row>
    <row r="120" spans="1:17" ht="15.75" hidden="1" customHeight="1">
      <c r="A120" s="126"/>
      <c r="B120" s="126"/>
      <c r="C120" s="737"/>
      <c r="D120" s="126"/>
      <c r="E120" s="126"/>
      <c r="F120" s="126"/>
      <c r="G120" s="126"/>
      <c r="H120" s="126"/>
      <c r="I120" s="126"/>
      <c r="J120" s="126"/>
      <c r="K120" s="127"/>
      <c r="L120" s="127"/>
      <c r="M120" s="126"/>
      <c r="N120" s="127"/>
      <c r="O120" s="127"/>
      <c r="P120" s="126"/>
      <c r="Q120" s="126"/>
    </row>
    <row r="121" spans="1:17" ht="15.75" hidden="1" customHeight="1">
      <c r="A121" s="126"/>
      <c r="B121" s="126"/>
      <c r="C121" s="737"/>
      <c r="D121" s="126"/>
      <c r="E121" s="126"/>
      <c r="F121" s="126"/>
      <c r="G121" s="126"/>
      <c r="H121" s="126"/>
      <c r="I121" s="126"/>
      <c r="J121" s="126"/>
      <c r="K121" s="127"/>
      <c r="L121" s="127"/>
      <c r="M121" s="126"/>
      <c r="N121" s="127"/>
      <c r="O121" s="127"/>
      <c r="P121" s="126"/>
      <c r="Q121" s="126"/>
    </row>
    <row r="122" spans="1:17" ht="15.75" hidden="1" customHeight="1">
      <c r="A122" s="126"/>
      <c r="B122" s="126"/>
      <c r="C122" s="737"/>
      <c r="D122" s="126"/>
      <c r="E122" s="126"/>
      <c r="F122" s="126"/>
      <c r="G122" s="126"/>
      <c r="H122" s="126"/>
      <c r="I122" s="126"/>
      <c r="J122" s="126"/>
      <c r="K122" s="127"/>
      <c r="L122" s="127"/>
      <c r="M122" s="126"/>
      <c r="N122" s="127"/>
      <c r="O122" s="127"/>
      <c r="P122" s="126"/>
      <c r="Q122" s="126"/>
    </row>
    <row r="123" spans="1:17" ht="15.75" hidden="1" customHeight="1">
      <c r="A123" s="126"/>
      <c r="B123" s="126"/>
      <c r="C123" s="737"/>
      <c r="D123" s="126"/>
      <c r="E123" s="126"/>
      <c r="F123" s="126"/>
      <c r="G123" s="126"/>
      <c r="H123" s="126"/>
      <c r="I123" s="126"/>
      <c r="J123" s="126"/>
      <c r="K123" s="127"/>
      <c r="L123" s="127"/>
      <c r="M123" s="126"/>
      <c r="N123" s="127"/>
      <c r="O123" s="127"/>
      <c r="P123" s="126"/>
      <c r="Q123" s="126"/>
    </row>
    <row r="124" spans="1:17" ht="15.75" hidden="1" customHeight="1">
      <c r="A124" s="126"/>
      <c r="B124" s="126"/>
      <c r="C124" s="737"/>
      <c r="D124" s="126"/>
      <c r="E124" s="126"/>
      <c r="F124" s="126"/>
      <c r="G124" s="126"/>
      <c r="H124" s="126"/>
      <c r="I124" s="126"/>
      <c r="J124" s="126"/>
      <c r="K124" s="127"/>
      <c r="L124" s="127"/>
      <c r="M124" s="126"/>
      <c r="N124" s="127"/>
      <c r="O124" s="127"/>
      <c r="P124" s="126"/>
      <c r="Q124" s="126"/>
    </row>
    <row r="125" spans="1:17" ht="15.75" hidden="1" customHeight="1">
      <c r="A125" s="126"/>
      <c r="B125" s="126"/>
      <c r="C125" s="737"/>
      <c r="D125" s="126"/>
      <c r="E125" s="126"/>
      <c r="F125" s="126"/>
      <c r="G125" s="126"/>
      <c r="H125" s="126"/>
      <c r="I125" s="126"/>
      <c r="J125" s="126"/>
      <c r="K125" s="127"/>
      <c r="L125" s="127"/>
      <c r="M125" s="126"/>
      <c r="N125" s="127"/>
      <c r="O125" s="127"/>
      <c r="P125" s="126"/>
      <c r="Q125" s="126"/>
    </row>
    <row r="126" spans="1:17" ht="15.75" hidden="1" customHeight="1">
      <c r="A126" s="126"/>
      <c r="B126" s="126"/>
      <c r="C126" s="737"/>
      <c r="D126" s="126"/>
      <c r="E126" s="126"/>
      <c r="F126" s="126"/>
      <c r="G126" s="126"/>
      <c r="H126" s="126"/>
      <c r="I126" s="126"/>
      <c r="J126" s="126"/>
      <c r="K126" s="127"/>
      <c r="L126" s="127"/>
      <c r="M126" s="126"/>
      <c r="N126" s="127"/>
      <c r="O126" s="127"/>
      <c r="P126" s="126"/>
      <c r="Q126" s="126"/>
    </row>
    <row r="127" spans="1:17" ht="15.75" hidden="1" customHeight="1">
      <c r="A127" s="126"/>
      <c r="B127" s="126"/>
      <c r="C127" s="737"/>
      <c r="D127" s="126"/>
      <c r="E127" s="126"/>
      <c r="F127" s="126"/>
      <c r="G127" s="126"/>
      <c r="H127" s="126"/>
      <c r="I127" s="126"/>
      <c r="J127" s="126"/>
      <c r="K127" s="127"/>
      <c r="L127" s="127"/>
      <c r="M127" s="126"/>
      <c r="N127" s="127"/>
      <c r="O127" s="127"/>
      <c r="P127" s="126"/>
      <c r="Q127" s="126"/>
    </row>
    <row r="128" spans="1:17" ht="15.75" hidden="1" customHeight="1">
      <c r="A128" s="126"/>
      <c r="B128" s="126"/>
      <c r="C128" s="737"/>
      <c r="D128" s="126"/>
      <c r="E128" s="126"/>
      <c r="F128" s="126"/>
      <c r="G128" s="126"/>
      <c r="H128" s="126"/>
      <c r="I128" s="126"/>
      <c r="J128" s="126"/>
      <c r="K128" s="127"/>
      <c r="L128" s="127"/>
      <c r="M128" s="126"/>
      <c r="N128" s="127"/>
      <c r="O128" s="127"/>
      <c r="P128" s="126"/>
      <c r="Q128" s="126"/>
    </row>
    <row r="129" spans="1:17" ht="15.75" hidden="1" customHeight="1">
      <c r="A129" s="126"/>
      <c r="B129" s="126"/>
      <c r="C129" s="737"/>
      <c r="D129" s="126"/>
      <c r="E129" s="126"/>
      <c r="F129" s="126"/>
      <c r="G129" s="126"/>
      <c r="H129" s="126"/>
      <c r="I129" s="126"/>
      <c r="J129" s="126"/>
      <c r="K129" s="127"/>
      <c r="L129" s="127"/>
      <c r="M129" s="126"/>
      <c r="N129" s="127"/>
      <c r="O129" s="127"/>
      <c r="P129" s="126"/>
      <c r="Q129" s="126"/>
    </row>
    <row r="130" spans="1:17" ht="15.75" hidden="1" customHeight="1">
      <c r="A130" s="126"/>
      <c r="B130" s="126"/>
      <c r="C130" s="737"/>
      <c r="D130" s="126"/>
      <c r="E130" s="126"/>
      <c r="F130" s="126"/>
      <c r="G130" s="126"/>
      <c r="H130" s="126"/>
      <c r="I130" s="126"/>
      <c r="J130" s="126"/>
      <c r="K130" s="127"/>
      <c r="L130" s="127"/>
      <c r="M130" s="126"/>
      <c r="N130" s="127"/>
      <c r="O130" s="127"/>
      <c r="P130" s="126"/>
      <c r="Q130" s="126"/>
    </row>
    <row r="131" spans="1:17" ht="15.75" hidden="1" customHeight="1">
      <c r="A131" s="126"/>
      <c r="B131" s="126"/>
      <c r="C131" s="737"/>
      <c r="D131" s="126"/>
      <c r="E131" s="126"/>
      <c r="F131" s="126"/>
      <c r="G131" s="126"/>
      <c r="H131" s="126"/>
      <c r="I131" s="126"/>
      <c r="J131" s="126"/>
      <c r="K131" s="127"/>
      <c r="L131" s="127"/>
      <c r="M131" s="126"/>
      <c r="N131" s="127"/>
      <c r="O131" s="127"/>
      <c r="P131" s="126"/>
      <c r="Q131" s="126"/>
    </row>
    <row r="132" spans="1:17" ht="15.75" hidden="1" customHeight="1">
      <c r="A132" s="126"/>
      <c r="B132" s="126"/>
      <c r="C132" s="737"/>
      <c r="D132" s="126"/>
      <c r="E132" s="126"/>
      <c r="F132" s="126"/>
      <c r="G132" s="126"/>
      <c r="H132" s="126"/>
      <c r="I132" s="126"/>
      <c r="J132" s="126"/>
      <c r="K132" s="127"/>
      <c r="L132" s="127"/>
      <c r="M132" s="126"/>
      <c r="N132" s="127"/>
      <c r="O132" s="127"/>
      <c r="P132" s="126"/>
      <c r="Q132" s="126"/>
    </row>
    <row r="133" spans="1:17" ht="15.75" hidden="1" customHeight="1">
      <c r="A133" s="126"/>
      <c r="B133" s="126"/>
      <c r="C133" s="737"/>
      <c r="D133" s="126"/>
      <c r="E133" s="126"/>
      <c r="F133" s="126"/>
      <c r="G133" s="126"/>
      <c r="H133" s="126"/>
      <c r="I133" s="126"/>
      <c r="J133" s="126"/>
      <c r="K133" s="127"/>
      <c r="L133" s="127"/>
      <c r="M133" s="126"/>
      <c r="N133" s="127"/>
      <c r="O133" s="127"/>
      <c r="P133" s="126"/>
      <c r="Q133" s="126"/>
    </row>
    <row r="134" spans="1:17" ht="15.75" hidden="1" customHeight="1">
      <c r="A134" s="126"/>
      <c r="B134" s="126"/>
      <c r="C134" s="737"/>
      <c r="D134" s="126"/>
      <c r="E134" s="126"/>
      <c r="F134" s="126"/>
      <c r="G134" s="126"/>
      <c r="H134" s="126"/>
      <c r="I134" s="126"/>
      <c r="J134" s="126"/>
      <c r="K134" s="127"/>
      <c r="L134" s="127"/>
      <c r="M134" s="126"/>
      <c r="N134" s="127"/>
      <c r="O134" s="127"/>
      <c r="P134" s="126"/>
      <c r="Q134" s="126"/>
    </row>
    <row r="135" spans="1:17" ht="15.75" hidden="1" customHeight="1">
      <c r="A135" s="126"/>
      <c r="B135" s="126"/>
      <c r="C135" s="737"/>
      <c r="D135" s="126"/>
      <c r="E135" s="126"/>
      <c r="F135" s="126"/>
      <c r="G135" s="126"/>
      <c r="H135" s="126"/>
      <c r="I135" s="126"/>
      <c r="J135" s="126"/>
      <c r="K135" s="127"/>
      <c r="L135" s="127"/>
      <c r="M135" s="126"/>
      <c r="N135" s="127"/>
      <c r="O135" s="127"/>
      <c r="P135" s="126"/>
      <c r="Q135" s="126"/>
    </row>
    <row r="136" spans="1:17" ht="15.75" hidden="1" customHeight="1">
      <c r="A136" s="126"/>
      <c r="B136" s="126"/>
      <c r="C136" s="737"/>
      <c r="D136" s="126"/>
      <c r="E136" s="126"/>
      <c r="F136" s="126"/>
      <c r="G136" s="126"/>
      <c r="H136" s="126"/>
      <c r="I136" s="126"/>
      <c r="J136" s="126"/>
      <c r="K136" s="127"/>
      <c r="L136" s="127"/>
      <c r="M136" s="126"/>
      <c r="N136" s="127"/>
      <c r="O136" s="127"/>
      <c r="P136" s="126"/>
      <c r="Q136" s="126"/>
    </row>
    <row r="137" spans="1:17" ht="15.75" hidden="1" customHeight="1">
      <c r="A137" s="126"/>
      <c r="B137" s="126"/>
      <c r="C137" s="737"/>
      <c r="D137" s="126"/>
      <c r="E137" s="126"/>
      <c r="F137" s="126"/>
      <c r="G137" s="126"/>
      <c r="H137" s="126"/>
      <c r="I137" s="126"/>
      <c r="J137" s="126"/>
      <c r="K137" s="127"/>
      <c r="L137" s="127"/>
      <c r="M137" s="126"/>
      <c r="N137" s="127"/>
      <c r="O137" s="127"/>
      <c r="P137" s="126"/>
      <c r="Q137" s="126"/>
    </row>
    <row r="138" spans="1:17" ht="15.75" hidden="1" customHeight="1">
      <c r="A138" s="126"/>
      <c r="B138" s="126"/>
      <c r="C138" s="737"/>
      <c r="D138" s="126"/>
      <c r="E138" s="126"/>
      <c r="F138" s="126"/>
      <c r="G138" s="126"/>
      <c r="H138" s="126"/>
      <c r="I138" s="126"/>
      <c r="J138" s="126"/>
      <c r="K138" s="127"/>
      <c r="L138" s="127"/>
      <c r="M138" s="126"/>
      <c r="N138" s="127"/>
      <c r="O138" s="127"/>
      <c r="P138" s="126"/>
      <c r="Q138" s="126"/>
    </row>
    <row r="139" spans="1:17" ht="15.75" hidden="1" customHeight="1">
      <c r="A139" s="126"/>
      <c r="B139" s="126"/>
      <c r="C139" s="737"/>
      <c r="D139" s="126"/>
      <c r="E139" s="126"/>
      <c r="F139" s="126"/>
      <c r="G139" s="126"/>
      <c r="H139" s="126"/>
      <c r="I139" s="126"/>
      <c r="J139" s="126"/>
      <c r="K139" s="127"/>
      <c r="L139" s="127"/>
      <c r="M139" s="126"/>
      <c r="N139" s="127"/>
      <c r="O139" s="127"/>
      <c r="P139" s="126"/>
      <c r="Q139" s="126"/>
    </row>
    <row r="140" spans="1:17" ht="15.75" hidden="1" customHeight="1">
      <c r="A140" s="126"/>
      <c r="B140" s="126"/>
      <c r="C140" s="737"/>
      <c r="D140" s="126"/>
      <c r="E140" s="126"/>
      <c r="F140" s="126"/>
      <c r="G140" s="126"/>
      <c r="H140" s="126"/>
      <c r="I140" s="126"/>
      <c r="J140" s="126"/>
      <c r="K140" s="127"/>
      <c r="L140" s="127"/>
      <c r="M140" s="126"/>
      <c r="N140" s="127"/>
      <c r="O140" s="127"/>
      <c r="P140" s="126"/>
      <c r="Q140" s="126"/>
    </row>
    <row r="141" spans="1:17" ht="15.75" hidden="1" customHeight="1">
      <c r="A141" s="126"/>
      <c r="B141" s="126"/>
      <c r="C141" s="737"/>
      <c r="D141" s="126"/>
      <c r="E141" s="126"/>
      <c r="F141" s="126"/>
      <c r="G141" s="126"/>
      <c r="H141" s="126"/>
      <c r="I141" s="126"/>
      <c r="J141" s="126"/>
      <c r="K141" s="127"/>
      <c r="L141" s="127"/>
      <c r="M141" s="126"/>
      <c r="N141" s="127"/>
      <c r="O141" s="127"/>
      <c r="P141" s="126"/>
      <c r="Q141" s="126"/>
    </row>
    <row r="142" spans="1:17" ht="15.75" hidden="1" customHeight="1">
      <c r="A142" s="126"/>
      <c r="B142" s="126"/>
      <c r="C142" s="737"/>
      <c r="D142" s="126"/>
      <c r="E142" s="126"/>
      <c r="F142" s="126"/>
      <c r="G142" s="126"/>
      <c r="H142" s="126"/>
      <c r="I142" s="126"/>
      <c r="J142" s="126"/>
      <c r="K142" s="127"/>
      <c r="L142" s="127"/>
      <c r="M142" s="126"/>
      <c r="N142" s="127"/>
      <c r="O142" s="127"/>
      <c r="P142" s="126"/>
      <c r="Q142" s="126"/>
    </row>
    <row r="143" spans="1:17" ht="15.75" hidden="1" customHeight="1">
      <c r="A143" s="126"/>
      <c r="B143" s="126"/>
      <c r="C143" s="737"/>
      <c r="D143" s="126"/>
      <c r="E143" s="126"/>
      <c r="F143" s="126"/>
      <c r="G143" s="126"/>
      <c r="H143" s="126"/>
      <c r="I143" s="126"/>
      <c r="J143" s="126"/>
      <c r="K143" s="127"/>
      <c r="L143" s="127"/>
      <c r="M143" s="126"/>
      <c r="N143" s="127"/>
      <c r="O143" s="127"/>
      <c r="P143" s="126"/>
      <c r="Q143" s="126"/>
    </row>
    <row r="144" spans="1:17" ht="15.75" hidden="1" customHeight="1">
      <c r="A144" s="126"/>
      <c r="B144" s="126"/>
      <c r="C144" s="737"/>
      <c r="D144" s="126"/>
      <c r="E144" s="126"/>
      <c r="F144" s="126"/>
      <c r="G144" s="126"/>
      <c r="H144" s="126"/>
      <c r="I144" s="126"/>
      <c r="J144" s="126"/>
      <c r="K144" s="127"/>
      <c r="L144" s="127"/>
      <c r="M144" s="126"/>
      <c r="N144" s="127"/>
      <c r="O144" s="127"/>
      <c r="P144" s="126"/>
      <c r="Q144" s="126"/>
    </row>
    <row r="145" spans="1:17" ht="15.75" hidden="1" customHeight="1">
      <c r="A145" s="126"/>
      <c r="B145" s="126"/>
      <c r="C145" s="737"/>
      <c r="D145" s="126"/>
      <c r="E145" s="126"/>
      <c r="F145" s="126"/>
      <c r="G145" s="126"/>
      <c r="H145" s="126"/>
      <c r="I145" s="126"/>
      <c r="J145" s="126"/>
      <c r="K145" s="127"/>
      <c r="L145" s="127"/>
      <c r="M145" s="126"/>
      <c r="N145" s="127"/>
      <c r="O145" s="127"/>
      <c r="P145" s="126"/>
      <c r="Q145" s="126"/>
    </row>
    <row r="146" spans="1:17" ht="15.75" hidden="1" customHeight="1">
      <c r="A146" s="126"/>
      <c r="B146" s="126"/>
      <c r="C146" s="737"/>
      <c r="D146" s="126"/>
      <c r="E146" s="126"/>
      <c r="F146" s="126"/>
      <c r="G146" s="126"/>
      <c r="H146" s="126"/>
      <c r="I146" s="126"/>
      <c r="J146" s="126"/>
      <c r="K146" s="127"/>
      <c r="L146" s="127"/>
      <c r="M146" s="126"/>
      <c r="N146" s="127"/>
      <c r="O146" s="127"/>
      <c r="P146" s="126"/>
      <c r="Q146" s="126"/>
    </row>
    <row r="147" spans="1:17" ht="15.75" hidden="1" customHeight="1">
      <c r="A147" s="126"/>
      <c r="B147" s="126"/>
      <c r="C147" s="737"/>
      <c r="D147" s="126"/>
      <c r="E147" s="126"/>
      <c r="F147" s="126"/>
      <c r="G147" s="126"/>
      <c r="H147" s="126"/>
      <c r="I147" s="126"/>
      <c r="J147" s="126"/>
      <c r="K147" s="127"/>
      <c r="L147" s="127"/>
      <c r="M147" s="126"/>
      <c r="N147" s="127"/>
      <c r="O147" s="127"/>
      <c r="P147" s="126"/>
      <c r="Q147" s="126"/>
    </row>
    <row r="148" spans="1:17" ht="15.75" hidden="1" customHeight="1">
      <c r="A148" s="126"/>
      <c r="B148" s="126"/>
      <c r="C148" s="737"/>
      <c r="D148" s="126"/>
      <c r="E148" s="126"/>
      <c r="F148" s="126"/>
      <c r="G148" s="126"/>
      <c r="H148" s="126"/>
      <c r="I148" s="126"/>
      <c r="J148" s="126"/>
      <c r="K148" s="127"/>
      <c r="L148" s="127"/>
      <c r="M148" s="126"/>
      <c r="N148" s="127"/>
      <c r="O148" s="127"/>
      <c r="P148" s="126"/>
      <c r="Q148" s="126"/>
    </row>
    <row r="149" spans="1:17" ht="15.75" hidden="1" customHeight="1">
      <c r="A149" s="126"/>
      <c r="B149" s="126"/>
      <c r="C149" s="737"/>
      <c r="D149" s="126"/>
      <c r="E149" s="126"/>
      <c r="F149" s="126"/>
      <c r="G149" s="126"/>
      <c r="H149" s="126"/>
      <c r="I149" s="126"/>
      <c r="J149" s="126"/>
      <c r="K149" s="127"/>
      <c r="L149" s="127"/>
      <c r="M149" s="126"/>
      <c r="N149" s="127"/>
      <c r="O149" s="127"/>
      <c r="P149" s="126"/>
      <c r="Q149" s="126"/>
    </row>
    <row r="150" spans="1:17" ht="15.75" hidden="1" customHeight="1">
      <c r="A150" s="126"/>
      <c r="B150" s="126"/>
      <c r="C150" s="737"/>
      <c r="D150" s="126"/>
      <c r="E150" s="126"/>
      <c r="F150" s="126"/>
      <c r="G150" s="126"/>
      <c r="H150" s="126"/>
      <c r="I150" s="126"/>
      <c r="J150" s="126"/>
      <c r="K150" s="127"/>
      <c r="L150" s="127"/>
      <c r="M150" s="126"/>
      <c r="N150" s="127"/>
      <c r="O150" s="127"/>
      <c r="P150" s="126"/>
      <c r="Q150" s="126"/>
    </row>
    <row r="151" spans="1:17" ht="15.75" hidden="1" customHeight="1">
      <c r="A151" s="126"/>
      <c r="B151" s="126"/>
      <c r="C151" s="737"/>
      <c r="D151" s="126"/>
      <c r="E151" s="126"/>
      <c r="F151" s="126"/>
      <c r="G151" s="126"/>
      <c r="H151" s="126"/>
      <c r="I151" s="126"/>
      <c r="J151" s="126"/>
      <c r="K151" s="127"/>
      <c r="L151" s="127"/>
      <c r="M151" s="126"/>
      <c r="N151" s="127"/>
      <c r="O151" s="127"/>
      <c r="P151" s="126"/>
      <c r="Q151" s="126"/>
    </row>
    <row r="152" spans="1:17" ht="15.75" hidden="1" customHeight="1">
      <c r="A152" s="126"/>
      <c r="B152" s="126"/>
      <c r="C152" s="737"/>
      <c r="D152" s="126"/>
      <c r="E152" s="126"/>
      <c r="F152" s="126"/>
      <c r="G152" s="126"/>
      <c r="H152" s="126"/>
      <c r="I152" s="126"/>
      <c r="J152" s="126"/>
      <c r="K152" s="127"/>
      <c r="L152" s="127"/>
      <c r="M152" s="126"/>
      <c r="N152" s="127"/>
      <c r="O152" s="127"/>
      <c r="P152" s="126"/>
      <c r="Q152" s="126"/>
    </row>
    <row r="153" spans="1:17" ht="15.75" hidden="1" customHeight="1">
      <c r="A153" s="126"/>
      <c r="B153" s="126"/>
      <c r="C153" s="737"/>
      <c r="D153" s="126"/>
      <c r="E153" s="126"/>
      <c r="F153" s="126"/>
      <c r="G153" s="126"/>
      <c r="H153" s="126"/>
      <c r="I153" s="126"/>
      <c r="J153" s="126"/>
      <c r="K153" s="127"/>
      <c r="L153" s="127"/>
      <c r="M153" s="126"/>
      <c r="N153" s="127"/>
      <c r="O153" s="127"/>
      <c r="P153" s="126"/>
      <c r="Q153" s="126"/>
    </row>
    <row r="154" spans="1:17" ht="15.75" hidden="1" customHeight="1">
      <c r="A154" s="126"/>
      <c r="B154" s="126"/>
      <c r="C154" s="737"/>
      <c r="D154" s="126"/>
      <c r="E154" s="126"/>
      <c r="F154" s="126"/>
      <c r="G154" s="126"/>
      <c r="H154" s="126"/>
      <c r="I154" s="126"/>
      <c r="J154" s="126"/>
      <c r="K154" s="127"/>
      <c r="L154" s="127"/>
      <c r="M154" s="126"/>
      <c r="N154" s="127"/>
      <c r="O154" s="127"/>
      <c r="P154" s="126"/>
      <c r="Q154" s="126"/>
    </row>
    <row r="155" spans="1:17" ht="15.75" hidden="1" customHeight="1">
      <c r="A155" s="126"/>
      <c r="B155" s="126"/>
      <c r="C155" s="737"/>
      <c r="D155" s="126"/>
      <c r="E155" s="126"/>
      <c r="F155" s="126"/>
      <c r="G155" s="126"/>
      <c r="H155" s="126"/>
      <c r="I155" s="126"/>
      <c r="J155" s="126"/>
      <c r="K155" s="127"/>
      <c r="L155" s="127"/>
      <c r="M155" s="126"/>
      <c r="N155" s="127"/>
      <c r="O155" s="127"/>
      <c r="P155" s="126"/>
      <c r="Q155" s="126"/>
    </row>
    <row r="156" spans="1:17" ht="15.75" hidden="1" customHeight="1">
      <c r="A156" s="126"/>
      <c r="B156" s="126"/>
      <c r="C156" s="737"/>
      <c r="D156" s="126"/>
      <c r="E156" s="126"/>
      <c r="F156" s="126"/>
      <c r="G156" s="126"/>
      <c r="H156" s="126"/>
      <c r="I156" s="126"/>
      <c r="J156" s="126"/>
      <c r="K156" s="127"/>
      <c r="L156" s="127"/>
      <c r="M156" s="126"/>
      <c r="N156" s="127"/>
      <c r="O156" s="127"/>
      <c r="P156" s="126"/>
      <c r="Q156" s="126"/>
    </row>
    <row r="157" spans="1:17" ht="15.75" hidden="1" customHeight="1">
      <c r="A157" s="126"/>
      <c r="B157" s="126"/>
      <c r="C157" s="737"/>
      <c r="D157" s="126"/>
      <c r="E157" s="126"/>
      <c r="F157" s="126"/>
      <c r="G157" s="126"/>
      <c r="H157" s="126"/>
      <c r="I157" s="126"/>
      <c r="J157" s="126"/>
      <c r="K157" s="127"/>
      <c r="L157" s="127"/>
      <c r="M157" s="126"/>
      <c r="N157" s="127"/>
      <c r="O157" s="127"/>
      <c r="P157" s="126"/>
      <c r="Q157" s="126"/>
    </row>
    <row r="158" spans="1:17" ht="15.75" hidden="1" customHeight="1">
      <c r="A158" s="126"/>
      <c r="B158" s="126"/>
      <c r="C158" s="737"/>
      <c r="D158" s="126"/>
      <c r="E158" s="126"/>
      <c r="F158" s="126"/>
      <c r="G158" s="126"/>
      <c r="H158" s="126"/>
      <c r="I158" s="126"/>
      <c r="J158" s="126"/>
      <c r="K158" s="127"/>
      <c r="L158" s="127"/>
      <c r="M158" s="126"/>
      <c r="N158" s="127"/>
      <c r="O158" s="127"/>
      <c r="P158" s="126"/>
      <c r="Q158" s="126"/>
    </row>
    <row r="159" spans="1:17" ht="15.75" hidden="1" customHeight="1">
      <c r="A159" s="126"/>
      <c r="B159" s="126"/>
      <c r="C159" s="737"/>
      <c r="D159" s="126"/>
      <c r="E159" s="126"/>
      <c r="F159" s="126"/>
      <c r="G159" s="126"/>
      <c r="H159" s="126"/>
      <c r="I159" s="126"/>
      <c r="J159" s="126"/>
      <c r="K159" s="127"/>
      <c r="L159" s="127"/>
      <c r="M159" s="126"/>
      <c r="N159" s="127"/>
      <c r="O159" s="127"/>
      <c r="P159" s="126"/>
      <c r="Q159" s="126"/>
    </row>
    <row r="160" spans="1:17" ht="15.75" hidden="1" customHeight="1">
      <c r="A160" s="126"/>
      <c r="B160" s="126"/>
      <c r="C160" s="737"/>
      <c r="D160" s="126"/>
      <c r="E160" s="126"/>
      <c r="F160" s="126"/>
      <c r="G160" s="126"/>
      <c r="H160" s="126"/>
      <c r="I160" s="126"/>
      <c r="J160" s="126"/>
      <c r="K160" s="127"/>
      <c r="L160" s="127"/>
      <c r="M160" s="126"/>
      <c r="N160" s="127"/>
      <c r="O160" s="127"/>
      <c r="P160" s="126"/>
      <c r="Q160" s="126"/>
    </row>
    <row r="161" spans="1:17" ht="15.75" hidden="1" customHeight="1">
      <c r="A161" s="126"/>
      <c r="B161" s="126"/>
      <c r="C161" s="737"/>
      <c r="D161" s="126"/>
      <c r="E161" s="126"/>
      <c r="F161" s="126"/>
      <c r="G161" s="126"/>
      <c r="H161" s="126"/>
      <c r="I161" s="126"/>
      <c r="J161" s="126"/>
      <c r="K161" s="127"/>
      <c r="L161" s="127"/>
      <c r="M161" s="126"/>
      <c r="N161" s="127"/>
      <c r="O161" s="127"/>
      <c r="P161" s="126"/>
      <c r="Q161" s="126"/>
    </row>
    <row r="162" spans="1:17" ht="15.75" hidden="1" customHeight="1">
      <c r="A162" s="126"/>
      <c r="B162" s="126"/>
      <c r="C162" s="737"/>
      <c r="D162" s="126"/>
      <c r="E162" s="126"/>
      <c r="F162" s="126"/>
      <c r="G162" s="126"/>
      <c r="H162" s="126"/>
      <c r="I162" s="126"/>
      <c r="J162" s="126"/>
      <c r="K162" s="127"/>
      <c r="L162" s="127"/>
      <c r="M162" s="126"/>
      <c r="N162" s="127"/>
      <c r="O162" s="127"/>
      <c r="P162" s="126"/>
      <c r="Q162" s="126"/>
    </row>
    <row r="163" spans="1:17" ht="15.75" hidden="1" customHeight="1">
      <c r="A163" s="126"/>
      <c r="B163" s="126"/>
      <c r="C163" s="737"/>
      <c r="D163" s="126"/>
      <c r="E163" s="126"/>
      <c r="F163" s="126"/>
      <c r="G163" s="126"/>
      <c r="H163" s="126"/>
      <c r="I163" s="126"/>
      <c r="J163" s="126"/>
      <c r="K163" s="127"/>
      <c r="L163" s="127"/>
      <c r="M163" s="126"/>
      <c r="N163" s="127"/>
      <c r="O163" s="127"/>
      <c r="P163" s="126"/>
      <c r="Q163" s="126"/>
    </row>
    <row r="164" spans="1:17" ht="15.75" hidden="1" customHeight="1">
      <c r="A164" s="126"/>
      <c r="B164" s="126"/>
      <c r="C164" s="737"/>
      <c r="D164" s="126"/>
      <c r="E164" s="126"/>
      <c r="F164" s="126"/>
      <c r="G164" s="126"/>
      <c r="H164" s="126"/>
      <c r="I164" s="126"/>
      <c r="J164" s="126"/>
      <c r="K164" s="127"/>
      <c r="L164" s="127"/>
      <c r="M164" s="126"/>
      <c r="N164" s="127"/>
      <c r="O164" s="127"/>
      <c r="P164" s="126"/>
      <c r="Q164" s="126"/>
    </row>
    <row r="165" spans="1:17" ht="15.75" hidden="1" customHeight="1">
      <c r="A165" s="126"/>
      <c r="B165" s="126"/>
      <c r="C165" s="737"/>
      <c r="D165" s="126"/>
      <c r="E165" s="126"/>
      <c r="F165" s="126"/>
      <c r="G165" s="126"/>
      <c r="H165" s="126"/>
      <c r="I165" s="126"/>
      <c r="J165" s="126"/>
      <c r="K165" s="127"/>
      <c r="L165" s="127"/>
      <c r="M165" s="126"/>
      <c r="N165" s="127"/>
      <c r="O165" s="127"/>
      <c r="P165" s="126"/>
      <c r="Q165" s="126"/>
    </row>
    <row r="166" spans="1:17" ht="15.75" hidden="1" customHeight="1">
      <c r="A166" s="126"/>
      <c r="B166" s="126"/>
      <c r="C166" s="737"/>
      <c r="D166" s="126"/>
      <c r="E166" s="126"/>
      <c r="F166" s="126"/>
      <c r="G166" s="126"/>
      <c r="H166" s="126"/>
      <c r="I166" s="126"/>
      <c r="J166" s="126"/>
      <c r="K166" s="127"/>
      <c r="L166" s="127"/>
      <c r="M166" s="126"/>
      <c r="N166" s="127"/>
      <c r="O166" s="127"/>
      <c r="P166" s="126"/>
      <c r="Q166" s="126"/>
    </row>
    <row r="167" spans="1:17" ht="15.75" hidden="1" customHeight="1">
      <c r="A167" s="126"/>
      <c r="B167" s="126"/>
      <c r="C167" s="737"/>
      <c r="D167" s="126"/>
      <c r="E167" s="126"/>
      <c r="F167" s="126"/>
      <c r="G167" s="126"/>
      <c r="H167" s="126"/>
      <c r="I167" s="126"/>
      <c r="J167" s="126"/>
      <c r="K167" s="127"/>
      <c r="L167" s="127"/>
      <c r="M167" s="126"/>
      <c r="N167" s="127"/>
      <c r="O167" s="127"/>
      <c r="P167" s="126"/>
      <c r="Q167" s="126"/>
    </row>
    <row r="168" spans="1:17" ht="15.75" hidden="1" customHeight="1">
      <c r="A168" s="126"/>
      <c r="B168" s="126"/>
      <c r="C168" s="737"/>
      <c r="D168" s="126"/>
      <c r="E168" s="126"/>
      <c r="F168" s="126"/>
      <c r="G168" s="126"/>
      <c r="H168" s="126"/>
      <c r="I168" s="126"/>
      <c r="J168" s="126"/>
      <c r="K168" s="127"/>
      <c r="L168" s="127"/>
      <c r="M168" s="126"/>
      <c r="N168" s="127"/>
      <c r="O168" s="127"/>
      <c r="P168" s="126"/>
      <c r="Q168" s="126"/>
    </row>
    <row r="169" spans="1:17" ht="15.75" hidden="1" customHeight="1">
      <c r="A169" s="126"/>
      <c r="B169" s="126"/>
      <c r="C169" s="737"/>
      <c r="D169" s="126"/>
      <c r="E169" s="126"/>
      <c r="F169" s="126"/>
      <c r="G169" s="126"/>
      <c r="H169" s="126"/>
      <c r="I169" s="126"/>
      <c r="J169" s="126"/>
      <c r="K169" s="127"/>
      <c r="L169" s="127"/>
      <c r="M169" s="126"/>
      <c r="N169" s="127"/>
      <c r="O169" s="127"/>
      <c r="P169" s="126"/>
      <c r="Q169" s="126"/>
    </row>
    <row r="170" spans="1:17" ht="15.75" hidden="1" customHeight="1">
      <c r="A170" s="126"/>
      <c r="B170" s="126"/>
      <c r="C170" s="737"/>
      <c r="D170" s="126"/>
      <c r="E170" s="126"/>
      <c r="F170" s="126"/>
      <c r="G170" s="126"/>
      <c r="H170" s="126"/>
      <c r="I170" s="126"/>
      <c r="J170" s="126"/>
      <c r="K170" s="127"/>
      <c r="L170" s="127"/>
      <c r="M170" s="126"/>
      <c r="N170" s="127"/>
      <c r="O170" s="127"/>
      <c r="P170" s="126"/>
      <c r="Q170" s="126"/>
    </row>
    <row r="171" spans="1:17" ht="15.75" hidden="1" customHeight="1">
      <c r="A171" s="126"/>
      <c r="B171" s="126"/>
      <c r="C171" s="737"/>
      <c r="D171" s="126"/>
      <c r="E171" s="126"/>
      <c r="F171" s="126"/>
      <c r="G171" s="126"/>
      <c r="H171" s="126"/>
      <c r="I171" s="126"/>
      <c r="J171" s="126"/>
      <c r="K171" s="127"/>
      <c r="L171" s="127"/>
      <c r="M171" s="126"/>
      <c r="N171" s="127"/>
      <c r="O171" s="127"/>
      <c r="P171" s="126"/>
      <c r="Q171" s="126"/>
    </row>
    <row r="172" spans="1:17" ht="15.75" hidden="1" customHeight="1">
      <c r="A172" s="126"/>
      <c r="B172" s="126"/>
      <c r="C172" s="737"/>
      <c r="D172" s="126"/>
      <c r="E172" s="126"/>
      <c r="F172" s="126"/>
      <c r="G172" s="126"/>
      <c r="H172" s="126"/>
      <c r="I172" s="126"/>
      <c r="J172" s="126"/>
      <c r="K172" s="127"/>
      <c r="L172" s="127"/>
      <c r="M172" s="126"/>
      <c r="N172" s="127"/>
      <c r="O172" s="127"/>
      <c r="P172" s="126"/>
      <c r="Q172" s="126"/>
    </row>
    <row r="173" spans="1:17" ht="15.75" hidden="1" customHeight="1">
      <c r="A173" s="126"/>
      <c r="B173" s="126"/>
      <c r="C173" s="737"/>
      <c r="D173" s="126"/>
      <c r="E173" s="126"/>
      <c r="F173" s="126"/>
      <c r="G173" s="126"/>
      <c r="H173" s="126"/>
      <c r="I173" s="126"/>
      <c r="J173" s="126"/>
      <c r="K173" s="127"/>
      <c r="L173" s="127"/>
      <c r="M173" s="126"/>
      <c r="N173" s="127"/>
      <c r="O173" s="127"/>
      <c r="P173" s="126"/>
      <c r="Q173" s="126"/>
    </row>
    <row r="174" spans="1:17" ht="15.75" hidden="1" customHeight="1">
      <c r="A174" s="126"/>
      <c r="B174" s="126"/>
      <c r="C174" s="737"/>
      <c r="D174" s="126"/>
      <c r="E174" s="126"/>
      <c r="F174" s="126"/>
      <c r="G174" s="126"/>
      <c r="H174" s="126"/>
      <c r="I174" s="126"/>
      <c r="J174" s="126"/>
      <c r="K174" s="127"/>
      <c r="L174" s="127"/>
      <c r="M174" s="126"/>
      <c r="N174" s="127"/>
      <c r="O174" s="127"/>
      <c r="P174" s="126"/>
      <c r="Q174" s="126"/>
    </row>
    <row r="175" spans="1:17" ht="15.75" hidden="1" customHeight="1">
      <c r="A175" s="126"/>
      <c r="B175" s="126"/>
      <c r="C175" s="737"/>
      <c r="D175" s="126"/>
      <c r="E175" s="126"/>
      <c r="F175" s="126"/>
      <c r="G175" s="126"/>
      <c r="H175" s="126"/>
      <c r="I175" s="126"/>
      <c r="J175" s="126"/>
      <c r="K175" s="127"/>
      <c r="L175" s="127"/>
      <c r="M175" s="126"/>
      <c r="N175" s="127"/>
      <c r="O175" s="127"/>
      <c r="P175" s="126"/>
      <c r="Q175" s="126"/>
    </row>
    <row r="176" spans="1:17" ht="15.75" hidden="1" customHeight="1">
      <c r="A176" s="126"/>
      <c r="B176" s="126"/>
      <c r="C176" s="737"/>
      <c r="D176" s="126"/>
      <c r="E176" s="126"/>
      <c r="F176" s="126"/>
      <c r="G176" s="126"/>
      <c r="H176" s="126"/>
      <c r="I176" s="126"/>
      <c r="J176" s="126"/>
      <c r="K176" s="127"/>
      <c r="L176" s="127"/>
      <c r="M176" s="126"/>
      <c r="N176" s="127"/>
      <c r="O176" s="127"/>
      <c r="P176" s="126"/>
      <c r="Q176" s="126"/>
    </row>
    <row r="177" spans="1:17" ht="15.75" hidden="1" customHeight="1">
      <c r="A177" s="126"/>
      <c r="B177" s="126"/>
      <c r="C177" s="737"/>
      <c r="D177" s="126"/>
      <c r="E177" s="126"/>
      <c r="F177" s="126"/>
      <c r="G177" s="126"/>
      <c r="H177" s="126"/>
      <c r="I177" s="126"/>
      <c r="J177" s="126"/>
      <c r="K177" s="127"/>
      <c r="L177" s="127"/>
      <c r="M177" s="126"/>
      <c r="N177" s="127"/>
      <c r="O177" s="127"/>
      <c r="P177" s="126"/>
      <c r="Q177" s="126"/>
    </row>
    <row r="178" spans="1:17" ht="15.75" hidden="1" customHeight="1">
      <c r="A178" s="126"/>
      <c r="B178" s="126"/>
      <c r="C178" s="737"/>
      <c r="D178" s="126"/>
      <c r="E178" s="126"/>
      <c r="F178" s="126"/>
      <c r="G178" s="126"/>
      <c r="H178" s="126"/>
      <c r="I178" s="126"/>
      <c r="J178" s="126"/>
      <c r="K178" s="127"/>
      <c r="L178" s="127"/>
      <c r="M178" s="126"/>
      <c r="N178" s="127"/>
      <c r="O178" s="127"/>
      <c r="P178" s="126"/>
      <c r="Q178" s="126"/>
    </row>
    <row r="179" spans="1:17" ht="15.75" hidden="1" customHeight="1">
      <c r="A179" s="126"/>
      <c r="B179" s="126"/>
      <c r="C179" s="737"/>
      <c r="D179" s="126"/>
      <c r="E179" s="126"/>
      <c r="F179" s="126"/>
      <c r="G179" s="126"/>
      <c r="H179" s="126"/>
      <c r="I179" s="126"/>
      <c r="J179" s="126"/>
      <c r="K179" s="127"/>
      <c r="L179" s="127"/>
      <c r="M179" s="126"/>
      <c r="N179" s="127"/>
      <c r="O179" s="127"/>
      <c r="P179" s="126"/>
      <c r="Q179" s="126"/>
    </row>
    <row r="180" spans="1:17" ht="15.75" hidden="1" customHeight="1">
      <c r="A180" s="126"/>
      <c r="B180" s="126"/>
      <c r="C180" s="737"/>
      <c r="D180" s="126"/>
      <c r="E180" s="126"/>
      <c r="F180" s="126"/>
      <c r="G180" s="126"/>
      <c r="H180" s="126"/>
      <c r="I180" s="126"/>
      <c r="J180" s="126"/>
      <c r="K180" s="127"/>
      <c r="L180" s="127"/>
      <c r="M180" s="126"/>
      <c r="N180" s="127"/>
      <c r="O180" s="127"/>
      <c r="P180" s="126"/>
      <c r="Q180" s="126"/>
    </row>
    <row r="181" spans="1:17" ht="15.75" hidden="1" customHeight="1">
      <c r="A181" s="126"/>
      <c r="B181" s="126"/>
      <c r="C181" s="737"/>
      <c r="D181" s="126"/>
      <c r="E181" s="126"/>
      <c r="F181" s="126"/>
      <c r="G181" s="126"/>
      <c r="H181" s="126"/>
      <c r="I181" s="126"/>
      <c r="J181" s="126"/>
      <c r="K181" s="127"/>
      <c r="L181" s="127"/>
      <c r="M181" s="126"/>
      <c r="N181" s="127"/>
      <c r="O181" s="127"/>
      <c r="P181" s="126"/>
      <c r="Q181" s="126"/>
    </row>
    <row r="182" spans="1:17" ht="15.75" hidden="1" customHeight="1">
      <c r="A182" s="126"/>
      <c r="B182" s="126"/>
      <c r="C182" s="737"/>
      <c r="D182" s="126"/>
      <c r="E182" s="126"/>
      <c r="F182" s="126"/>
      <c r="G182" s="126"/>
      <c r="H182" s="126"/>
      <c r="I182" s="126"/>
      <c r="J182" s="126"/>
      <c r="K182" s="127"/>
      <c r="L182" s="127"/>
      <c r="M182" s="126"/>
      <c r="N182" s="127"/>
      <c r="O182" s="127"/>
      <c r="P182" s="126"/>
      <c r="Q182" s="126"/>
    </row>
    <row r="183" spans="1:17" ht="15.75" hidden="1" customHeight="1">
      <c r="A183" s="126"/>
      <c r="B183" s="126"/>
      <c r="C183" s="737"/>
      <c r="D183" s="126"/>
      <c r="E183" s="126"/>
      <c r="F183" s="126"/>
      <c r="G183" s="126"/>
      <c r="H183" s="126"/>
      <c r="I183" s="126"/>
      <c r="J183" s="126"/>
      <c r="K183" s="127"/>
      <c r="L183" s="127"/>
      <c r="M183" s="126"/>
      <c r="N183" s="127"/>
      <c r="O183" s="127"/>
      <c r="P183" s="126"/>
      <c r="Q183" s="126"/>
    </row>
    <row r="184" spans="1:17" ht="15.75" hidden="1" customHeight="1">
      <c r="A184" s="126"/>
      <c r="B184" s="126"/>
      <c r="C184" s="737"/>
      <c r="D184" s="126"/>
      <c r="E184" s="126"/>
      <c r="F184" s="126"/>
      <c r="G184" s="126"/>
      <c r="H184" s="126"/>
      <c r="I184" s="126"/>
      <c r="J184" s="126"/>
      <c r="K184" s="127"/>
      <c r="L184" s="127"/>
      <c r="M184" s="126"/>
      <c r="N184" s="127"/>
      <c r="O184" s="127"/>
      <c r="P184" s="126"/>
      <c r="Q184" s="126"/>
    </row>
    <row r="185" spans="1:17" ht="15.75" hidden="1" customHeight="1">
      <c r="A185" s="126"/>
      <c r="B185" s="126"/>
      <c r="C185" s="737"/>
      <c r="D185" s="126"/>
      <c r="E185" s="126"/>
      <c r="F185" s="126"/>
      <c r="G185" s="126"/>
      <c r="H185" s="126"/>
      <c r="I185" s="126"/>
      <c r="J185" s="126"/>
      <c r="K185" s="127"/>
      <c r="L185" s="127"/>
      <c r="M185" s="126"/>
      <c r="N185" s="127"/>
      <c r="O185" s="127"/>
      <c r="P185" s="126"/>
      <c r="Q185" s="126"/>
    </row>
    <row r="186" spans="1:17" ht="15.75" hidden="1" customHeight="1">
      <c r="A186" s="126"/>
      <c r="B186" s="126"/>
      <c r="C186" s="737"/>
      <c r="D186" s="126"/>
      <c r="E186" s="126"/>
      <c r="F186" s="126"/>
      <c r="G186" s="126"/>
      <c r="H186" s="126"/>
      <c r="I186" s="126"/>
      <c r="J186" s="126"/>
      <c r="K186" s="127"/>
      <c r="L186" s="127"/>
      <c r="M186" s="126"/>
      <c r="N186" s="127"/>
      <c r="O186" s="127"/>
      <c r="P186" s="126"/>
      <c r="Q186" s="126"/>
    </row>
    <row r="187" spans="1:17" ht="15.75" hidden="1" customHeight="1">
      <c r="A187" s="126"/>
      <c r="B187" s="126"/>
      <c r="C187" s="737"/>
      <c r="D187" s="126"/>
      <c r="E187" s="126"/>
      <c r="F187" s="126"/>
      <c r="G187" s="126"/>
      <c r="H187" s="126"/>
      <c r="I187" s="126"/>
      <c r="J187" s="126"/>
      <c r="K187" s="127"/>
      <c r="L187" s="127"/>
      <c r="M187" s="126"/>
      <c r="N187" s="127"/>
      <c r="O187" s="127"/>
      <c r="P187" s="126"/>
      <c r="Q187" s="126"/>
    </row>
    <row r="188" spans="1:17" ht="15.75" hidden="1" customHeight="1">
      <c r="A188" s="126"/>
      <c r="B188" s="126"/>
      <c r="C188" s="737"/>
      <c r="D188" s="126"/>
      <c r="E188" s="126"/>
      <c r="F188" s="126"/>
      <c r="G188" s="126"/>
      <c r="H188" s="126"/>
      <c r="I188" s="126"/>
      <c r="J188" s="126"/>
      <c r="K188" s="127"/>
      <c r="L188" s="127"/>
      <c r="M188" s="126"/>
      <c r="N188" s="127"/>
      <c r="O188" s="127"/>
      <c r="P188" s="126"/>
      <c r="Q188" s="126"/>
    </row>
    <row r="189" spans="1:17" ht="15.75" hidden="1" customHeight="1">
      <c r="A189" s="126"/>
      <c r="B189" s="126"/>
      <c r="C189" s="737"/>
      <c r="D189" s="126"/>
      <c r="E189" s="126"/>
      <c r="F189" s="126"/>
      <c r="G189" s="126"/>
      <c r="H189" s="126"/>
      <c r="I189" s="126"/>
      <c r="J189" s="126"/>
      <c r="K189" s="127"/>
      <c r="L189" s="127"/>
      <c r="M189" s="126"/>
      <c r="N189" s="127"/>
      <c r="O189" s="127"/>
      <c r="P189" s="126"/>
      <c r="Q189" s="126"/>
    </row>
    <row r="190" spans="1:17" ht="15.75" hidden="1" customHeight="1">
      <c r="A190" s="126"/>
      <c r="B190" s="126"/>
      <c r="C190" s="737"/>
      <c r="D190" s="126"/>
      <c r="E190" s="126"/>
      <c r="F190" s="126"/>
      <c r="G190" s="126"/>
      <c r="H190" s="126"/>
      <c r="I190" s="126"/>
      <c r="J190" s="126"/>
      <c r="K190" s="127"/>
      <c r="L190" s="127"/>
      <c r="M190" s="126"/>
      <c r="N190" s="127"/>
      <c r="O190" s="127"/>
      <c r="P190" s="126"/>
      <c r="Q190" s="126"/>
    </row>
    <row r="191" spans="1:17" ht="15.75" hidden="1" customHeight="1">
      <c r="A191" s="126"/>
      <c r="B191" s="126"/>
      <c r="C191" s="737"/>
      <c r="D191" s="126"/>
      <c r="E191" s="126"/>
      <c r="F191" s="126"/>
      <c r="G191" s="126"/>
      <c r="H191" s="126"/>
      <c r="I191" s="126"/>
      <c r="J191" s="126"/>
      <c r="K191" s="127"/>
      <c r="L191" s="127"/>
      <c r="M191" s="126"/>
      <c r="N191" s="127"/>
      <c r="O191" s="127"/>
      <c r="P191" s="126"/>
      <c r="Q191" s="126"/>
    </row>
    <row r="192" spans="1:17" ht="15.75" hidden="1" customHeight="1">
      <c r="A192" s="126"/>
      <c r="B192" s="126"/>
      <c r="C192" s="737"/>
      <c r="D192" s="126"/>
      <c r="E192" s="126"/>
      <c r="F192" s="126"/>
      <c r="G192" s="126"/>
      <c r="H192" s="126"/>
      <c r="I192" s="126"/>
      <c r="J192" s="126"/>
      <c r="K192" s="127"/>
      <c r="L192" s="127"/>
      <c r="M192" s="126"/>
      <c r="N192" s="127"/>
      <c r="O192" s="127"/>
      <c r="P192" s="126"/>
      <c r="Q192" s="126"/>
    </row>
    <row r="193" spans="1:17" ht="15.75" hidden="1" customHeight="1">
      <c r="A193" s="126"/>
      <c r="B193" s="126"/>
      <c r="C193" s="737"/>
      <c r="D193" s="126"/>
      <c r="E193" s="126"/>
      <c r="F193" s="126"/>
      <c r="G193" s="126"/>
      <c r="H193" s="126"/>
      <c r="I193" s="126"/>
      <c r="J193" s="126"/>
      <c r="K193" s="127"/>
      <c r="L193" s="127"/>
      <c r="M193" s="126"/>
      <c r="N193" s="127"/>
      <c r="O193" s="127"/>
      <c r="P193" s="126"/>
      <c r="Q193" s="126"/>
    </row>
    <row r="194" spans="1:17" ht="15.75" hidden="1" customHeight="1">
      <c r="A194" s="126"/>
      <c r="B194" s="126"/>
      <c r="C194" s="737"/>
      <c r="D194" s="126"/>
      <c r="E194" s="126"/>
      <c r="F194" s="126"/>
      <c r="G194" s="126"/>
      <c r="H194" s="126"/>
      <c r="I194" s="126"/>
      <c r="J194" s="126"/>
      <c r="K194" s="127"/>
      <c r="L194" s="127"/>
      <c r="M194" s="126"/>
      <c r="N194" s="127"/>
      <c r="O194" s="127"/>
      <c r="P194" s="126"/>
      <c r="Q194" s="126"/>
    </row>
    <row r="195" spans="1:17" ht="15.75" hidden="1" customHeight="1">
      <c r="A195" s="126"/>
      <c r="B195" s="126"/>
      <c r="C195" s="737"/>
      <c r="D195" s="126"/>
      <c r="E195" s="126"/>
      <c r="F195" s="126"/>
      <c r="G195" s="126"/>
      <c r="H195" s="126"/>
      <c r="I195" s="126"/>
      <c r="J195" s="126"/>
      <c r="K195" s="127"/>
      <c r="L195" s="127"/>
      <c r="M195" s="126"/>
      <c r="N195" s="127"/>
      <c r="O195" s="127"/>
      <c r="P195" s="126"/>
      <c r="Q195" s="126"/>
    </row>
    <row r="196" spans="1:17" ht="15.75" hidden="1" customHeight="1">
      <c r="A196" s="126"/>
      <c r="B196" s="126"/>
      <c r="C196" s="737"/>
      <c r="D196" s="126"/>
      <c r="E196" s="126"/>
      <c r="F196" s="126"/>
      <c r="G196" s="126"/>
      <c r="H196" s="126"/>
      <c r="I196" s="126"/>
      <c r="J196" s="126"/>
      <c r="K196" s="127"/>
      <c r="L196" s="127"/>
      <c r="M196" s="126"/>
      <c r="N196" s="127"/>
      <c r="O196" s="127"/>
      <c r="P196" s="126"/>
      <c r="Q196" s="126"/>
    </row>
    <row r="197" spans="1:17" ht="15.75" hidden="1" customHeight="1">
      <c r="A197" s="126"/>
      <c r="B197" s="126"/>
      <c r="C197" s="737"/>
      <c r="D197" s="126"/>
      <c r="E197" s="126"/>
      <c r="F197" s="126"/>
      <c r="G197" s="126"/>
      <c r="H197" s="126"/>
      <c r="I197" s="126"/>
      <c r="J197" s="126"/>
      <c r="K197" s="127"/>
      <c r="L197" s="127"/>
      <c r="M197" s="126"/>
      <c r="N197" s="127"/>
      <c r="O197" s="127"/>
      <c r="P197" s="126"/>
      <c r="Q197" s="126"/>
    </row>
    <row r="198" spans="1:17" ht="15.75" hidden="1" customHeight="1">
      <c r="A198" s="126"/>
      <c r="B198" s="126"/>
      <c r="C198" s="737"/>
      <c r="D198" s="126"/>
      <c r="E198" s="126"/>
      <c r="F198" s="126"/>
      <c r="G198" s="126"/>
      <c r="H198" s="126"/>
      <c r="I198" s="126"/>
      <c r="J198" s="126"/>
      <c r="K198" s="127"/>
      <c r="L198" s="127"/>
      <c r="M198" s="126"/>
      <c r="N198" s="127"/>
      <c r="O198" s="127"/>
      <c r="P198" s="126"/>
      <c r="Q198" s="126"/>
    </row>
    <row r="199" spans="1:17" ht="15.75" hidden="1" customHeight="1">
      <c r="A199" s="126"/>
      <c r="B199" s="126"/>
      <c r="C199" s="737"/>
      <c r="D199" s="126"/>
      <c r="E199" s="126"/>
      <c r="F199" s="126"/>
      <c r="G199" s="126"/>
      <c r="H199" s="126"/>
      <c r="I199" s="126"/>
      <c r="J199" s="126"/>
      <c r="K199" s="127"/>
      <c r="L199" s="127"/>
      <c r="M199" s="126"/>
      <c r="N199" s="127"/>
      <c r="O199" s="127"/>
      <c r="P199" s="126"/>
      <c r="Q199" s="126"/>
    </row>
    <row r="200" spans="1:17" ht="15.75" hidden="1" customHeight="1">
      <c r="A200" s="126"/>
      <c r="B200" s="126"/>
      <c r="C200" s="737"/>
      <c r="D200" s="126"/>
      <c r="E200" s="126"/>
      <c r="F200" s="126"/>
      <c r="G200" s="126"/>
      <c r="H200" s="126"/>
      <c r="I200" s="126"/>
      <c r="J200" s="126"/>
      <c r="K200" s="127"/>
      <c r="L200" s="127"/>
      <c r="M200" s="126"/>
      <c r="N200" s="127"/>
      <c r="O200" s="127"/>
      <c r="P200" s="126"/>
      <c r="Q200" s="126"/>
    </row>
    <row r="201" spans="1:17" ht="15.75" hidden="1" customHeight="1">
      <c r="A201" s="126"/>
      <c r="B201" s="126"/>
      <c r="C201" s="737"/>
      <c r="D201" s="126"/>
      <c r="E201" s="126"/>
      <c r="F201" s="126"/>
      <c r="G201" s="126"/>
      <c r="H201" s="126"/>
      <c r="I201" s="126"/>
      <c r="J201" s="126"/>
      <c r="K201" s="127"/>
      <c r="L201" s="127"/>
      <c r="M201" s="126"/>
      <c r="N201" s="127"/>
      <c r="O201" s="127"/>
      <c r="P201" s="126"/>
      <c r="Q201" s="126"/>
    </row>
    <row r="202" spans="1:17" ht="15.75" hidden="1" customHeight="1">
      <c r="A202" s="126"/>
      <c r="B202" s="126"/>
      <c r="C202" s="737"/>
      <c r="D202" s="126"/>
      <c r="E202" s="126"/>
      <c r="F202" s="126"/>
      <c r="G202" s="126"/>
      <c r="H202" s="126"/>
      <c r="I202" s="126"/>
      <c r="J202" s="126"/>
      <c r="K202" s="127"/>
      <c r="L202" s="127"/>
      <c r="M202" s="126"/>
      <c r="N202" s="127"/>
      <c r="O202" s="127"/>
      <c r="P202" s="126"/>
      <c r="Q202" s="126"/>
    </row>
    <row r="203" spans="1:17" ht="15.75" hidden="1" customHeight="1">
      <c r="A203" s="126"/>
      <c r="B203" s="126"/>
      <c r="C203" s="737"/>
      <c r="D203" s="126"/>
      <c r="E203" s="126"/>
      <c r="F203" s="126"/>
      <c r="G203" s="126"/>
      <c r="H203" s="126"/>
      <c r="I203" s="126"/>
      <c r="J203" s="126"/>
      <c r="K203" s="127"/>
      <c r="L203" s="127"/>
      <c r="M203" s="126"/>
      <c r="N203" s="127"/>
      <c r="O203" s="127"/>
      <c r="P203" s="126"/>
      <c r="Q203" s="126"/>
    </row>
    <row r="204" spans="1:17" ht="15.75" hidden="1" customHeight="1">
      <c r="A204" s="126"/>
      <c r="B204" s="126"/>
      <c r="C204" s="737"/>
      <c r="D204" s="126"/>
      <c r="E204" s="126"/>
      <c r="F204" s="126"/>
      <c r="G204" s="126"/>
      <c r="H204" s="126"/>
      <c r="I204" s="126"/>
      <c r="J204" s="126"/>
      <c r="K204" s="127"/>
      <c r="L204" s="127"/>
      <c r="M204" s="126"/>
      <c r="N204" s="127"/>
      <c r="O204" s="127"/>
      <c r="P204" s="126"/>
      <c r="Q204" s="126"/>
    </row>
    <row r="205" spans="1:17" ht="15.75" hidden="1" customHeight="1">
      <c r="A205" s="126"/>
      <c r="B205" s="126"/>
      <c r="C205" s="737"/>
      <c r="D205" s="126"/>
      <c r="E205" s="126"/>
      <c r="F205" s="126"/>
      <c r="G205" s="126"/>
      <c r="H205" s="126"/>
      <c r="I205" s="126"/>
      <c r="J205" s="126"/>
      <c r="K205" s="127"/>
      <c r="L205" s="127"/>
      <c r="M205" s="126"/>
      <c r="N205" s="127"/>
      <c r="O205" s="127"/>
      <c r="P205" s="126"/>
      <c r="Q205" s="126"/>
    </row>
    <row r="206" spans="1:17" ht="15.75" hidden="1" customHeight="1">
      <c r="A206" s="126"/>
      <c r="B206" s="126"/>
      <c r="C206" s="737"/>
      <c r="D206" s="126"/>
      <c r="E206" s="126"/>
      <c r="F206" s="126"/>
      <c r="G206" s="126"/>
      <c r="H206" s="126"/>
      <c r="I206" s="126"/>
      <c r="J206" s="126"/>
      <c r="K206" s="127"/>
      <c r="L206" s="127"/>
      <c r="M206" s="126"/>
      <c r="N206" s="127"/>
      <c r="O206" s="127"/>
      <c r="P206" s="126"/>
      <c r="Q206" s="126"/>
    </row>
    <row r="207" spans="1:17" ht="15.75" hidden="1" customHeight="1">
      <c r="A207" s="126"/>
      <c r="B207" s="126"/>
      <c r="C207" s="737"/>
      <c r="D207" s="126"/>
      <c r="E207" s="126"/>
      <c r="F207" s="126"/>
      <c r="G207" s="126"/>
      <c r="H207" s="126"/>
      <c r="I207" s="126"/>
      <c r="J207" s="126"/>
      <c r="K207" s="127"/>
      <c r="L207" s="127"/>
      <c r="M207" s="126"/>
      <c r="N207" s="127"/>
      <c r="O207" s="127"/>
      <c r="P207" s="126"/>
      <c r="Q207" s="126"/>
    </row>
    <row r="208" spans="1:17" ht="15.75" hidden="1" customHeight="1">
      <c r="A208" s="126"/>
      <c r="B208" s="126"/>
      <c r="C208" s="737"/>
      <c r="D208" s="126"/>
      <c r="E208" s="126"/>
      <c r="F208" s="126"/>
      <c r="G208" s="126"/>
      <c r="H208" s="126"/>
      <c r="I208" s="126"/>
      <c r="J208" s="126"/>
      <c r="K208" s="127"/>
      <c r="L208" s="127"/>
      <c r="M208" s="126"/>
      <c r="N208" s="127"/>
      <c r="O208" s="127"/>
      <c r="P208" s="126"/>
      <c r="Q208" s="126"/>
    </row>
    <row r="209" spans="1:17" ht="15.75" hidden="1" customHeight="1">
      <c r="A209" s="126"/>
      <c r="B209" s="126"/>
      <c r="C209" s="737"/>
      <c r="D209" s="126"/>
      <c r="E209" s="126"/>
      <c r="F209" s="126"/>
      <c r="G209" s="126"/>
      <c r="H209" s="126"/>
      <c r="I209" s="126"/>
      <c r="J209" s="126"/>
      <c r="K209" s="127"/>
      <c r="L209" s="127"/>
      <c r="M209" s="126"/>
      <c r="N209" s="127"/>
      <c r="O209" s="127"/>
      <c r="P209" s="126"/>
      <c r="Q209" s="126"/>
    </row>
    <row r="210" spans="1:17" ht="15.75" hidden="1" customHeight="1">
      <c r="A210" s="126"/>
      <c r="B210" s="126"/>
      <c r="C210" s="737"/>
      <c r="D210" s="126"/>
      <c r="E210" s="126"/>
      <c r="F210" s="126"/>
      <c r="G210" s="126"/>
      <c r="H210" s="126"/>
      <c r="I210" s="126"/>
      <c r="J210" s="126"/>
      <c r="K210" s="127"/>
      <c r="L210" s="127"/>
      <c r="M210" s="126"/>
      <c r="N210" s="127"/>
      <c r="O210" s="127"/>
      <c r="P210" s="126"/>
      <c r="Q210" s="126"/>
    </row>
    <row r="211" spans="1:17" ht="15.75" hidden="1" customHeight="1">
      <c r="A211" s="126"/>
      <c r="B211" s="126"/>
      <c r="C211" s="737"/>
      <c r="D211" s="126"/>
      <c r="E211" s="126"/>
      <c r="F211" s="126"/>
      <c r="G211" s="126"/>
      <c r="H211" s="126"/>
      <c r="I211" s="126"/>
      <c r="J211" s="126"/>
      <c r="K211" s="127"/>
      <c r="L211" s="127"/>
      <c r="M211" s="126"/>
      <c r="N211" s="127"/>
      <c r="O211" s="127"/>
      <c r="P211" s="126"/>
      <c r="Q211" s="126"/>
    </row>
    <row r="212" spans="1:17" ht="15.75" hidden="1" customHeight="1">
      <c r="A212" s="126"/>
      <c r="B212" s="126"/>
      <c r="C212" s="737"/>
      <c r="D212" s="126"/>
      <c r="E212" s="126"/>
      <c r="F212" s="126"/>
      <c r="G212" s="126"/>
      <c r="H212" s="126"/>
      <c r="I212" s="126"/>
      <c r="J212" s="126"/>
      <c r="K212" s="127"/>
      <c r="L212" s="127"/>
      <c r="M212" s="126"/>
      <c r="N212" s="127"/>
      <c r="O212" s="127"/>
      <c r="P212" s="126"/>
      <c r="Q212" s="126"/>
    </row>
    <row r="213" spans="1:17" ht="15.75" hidden="1" customHeight="1">
      <c r="A213" s="126"/>
      <c r="B213" s="126"/>
      <c r="C213" s="737"/>
      <c r="D213" s="126"/>
      <c r="E213" s="126"/>
      <c r="F213" s="126"/>
      <c r="G213" s="126"/>
      <c r="H213" s="126"/>
      <c r="I213" s="126"/>
      <c r="J213" s="126"/>
      <c r="K213" s="127"/>
      <c r="L213" s="127"/>
      <c r="M213" s="126"/>
      <c r="N213" s="127"/>
      <c r="O213" s="127"/>
      <c r="P213" s="126"/>
      <c r="Q213" s="126"/>
    </row>
    <row r="214" spans="1:17" ht="15.75" hidden="1" customHeight="1">
      <c r="A214" s="126"/>
      <c r="B214" s="126"/>
      <c r="C214" s="737"/>
      <c r="D214" s="126"/>
      <c r="E214" s="126"/>
      <c r="F214" s="126"/>
      <c r="G214" s="126"/>
      <c r="H214" s="126"/>
      <c r="I214" s="126"/>
      <c r="J214" s="126"/>
      <c r="K214" s="127"/>
      <c r="L214" s="127"/>
      <c r="M214" s="126"/>
      <c r="N214" s="127"/>
      <c r="O214" s="127"/>
      <c r="P214" s="126"/>
      <c r="Q214" s="126"/>
    </row>
    <row r="215" spans="1:17" ht="15.75" hidden="1" customHeight="1">
      <c r="A215" s="126"/>
      <c r="B215" s="126"/>
      <c r="C215" s="737"/>
      <c r="D215" s="126"/>
      <c r="E215" s="126"/>
      <c r="F215" s="126"/>
      <c r="G215" s="126"/>
      <c r="H215" s="126"/>
      <c r="I215" s="126"/>
      <c r="J215" s="126"/>
      <c r="K215" s="127"/>
      <c r="L215" s="127"/>
      <c r="M215" s="126"/>
      <c r="N215" s="127"/>
      <c r="O215" s="127"/>
      <c r="P215" s="126"/>
      <c r="Q215" s="126"/>
    </row>
    <row r="216" spans="1:17" ht="15.75" hidden="1" customHeight="1">
      <c r="A216" s="126"/>
      <c r="B216" s="126"/>
      <c r="C216" s="737"/>
      <c r="D216" s="126"/>
      <c r="E216" s="126"/>
      <c r="F216" s="126"/>
      <c r="G216" s="126"/>
      <c r="H216" s="126"/>
      <c r="I216" s="126"/>
      <c r="J216" s="126"/>
      <c r="K216" s="127"/>
      <c r="L216" s="127"/>
      <c r="M216" s="126"/>
      <c r="N216" s="127"/>
      <c r="O216" s="127"/>
      <c r="P216" s="126"/>
      <c r="Q216" s="126"/>
    </row>
    <row r="217" spans="1:17" ht="15.75" hidden="1" customHeight="1">
      <c r="A217" s="126"/>
      <c r="B217" s="126"/>
      <c r="C217" s="737"/>
      <c r="D217" s="126"/>
      <c r="E217" s="126"/>
      <c r="F217" s="126"/>
      <c r="G217" s="126"/>
      <c r="H217" s="126"/>
      <c r="I217" s="126"/>
      <c r="J217" s="126"/>
      <c r="K217" s="127"/>
      <c r="L217" s="127"/>
      <c r="M217" s="126"/>
      <c r="N217" s="127"/>
      <c r="O217" s="127"/>
      <c r="P217" s="126"/>
      <c r="Q217" s="126"/>
    </row>
    <row r="218" spans="1:17" ht="15.75" hidden="1" customHeight="1">
      <c r="A218" s="126"/>
      <c r="B218" s="126"/>
      <c r="C218" s="737"/>
      <c r="D218" s="126"/>
      <c r="E218" s="126"/>
      <c r="F218" s="126"/>
      <c r="G218" s="126"/>
      <c r="H218" s="126"/>
      <c r="I218" s="126"/>
      <c r="J218" s="126"/>
      <c r="K218" s="127"/>
      <c r="L218" s="127"/>
      <c r="M218" s="126"/>
      <c r="N218" s="127"/>
      <c r="O218" s="127"/>
      <c r="P218" s="126"/>
      <c r="Q218" s="126"/>
    </row>
    <row r="219" spans="1:17" ht="15.75" hidden="1" customHeight="1">
      <c r="A219" s="126"/>
      <c r="B219" s="126"/>
      <c r="C219" s="737"/>
      <c r="D219" s="126"/>
      <c r="E219" s="126"/>
      <c r="F219" s="126"/>
      <c r="G219" s="126"/>
      <c r="H219" s="126"/>
      <c r="I219" s="126"/>
      <c r="J219" s="126"/>
      <c r="K219" s="127"/>
      <c r="L219" s="127"/>
      <c r="M219" s="126"/>
      <c r="N219" s="127"/>
      <c r="O219" s="127"/>
      <c r="P219" s="126"/>
      <c r="Q219" s="126"/>
    </row>
    <row r="220" spans="1:17" ht="15.75" hidden="1" customHeight="1">
      <c r="A220" s="126"/>
      <c r="B220" s="126"/>
      <c r="C220" s="737"/>
      <c r="D220" s="126"/>
      <c r="E220" s="126"/>
      <c r="F220" s="126"/>
      <c r="G220" s="126"/>
      <c r="H220" s="126"/>
      <c r="I220" s="126"/>
      <c r="J220" s="126"/>
      <c r="K220" s="127"/>
      <c r="L220" s="127"/>
      <c r="M220" s="126"/>
      <c r="N220" s="127"/>
      <c r="O220" s="127"/>
      <c r="P220" s="126"/>
      <c r="Q220" s="126"/>
    </row>
    <row r="221" spans="1:17" ht="15.75" hidden="1" customHeight="1">
      <c r="A221" s="126"/>
      <c r="B221" s="126"/>
      <c r="C221" s="737"/>
      <c r="D221" s="126"/>
      <c r="E221" s="126"/>
      <c r="F221" s="126"/>
      <c r="G221" s="126"/>
      <c r="H221" s="126"/>
      <c r="I221" s="126"/>
      <c r="J221" s="126"/>
      <c r="K221" s="127"/>
      <c r="L221" s="127"/>
      <c r="M221" s="126"/>
      <c r="N221" s="127"/>
      <c r="O221" s="127"/>
      <c r="P221" s="126"/>
      <c r="Q221" s="126"/>
    </row>
    <row r="222" spans="1:17" ht="15.75" hidden="1" customHeight="1">
      <c r="A222" s="126"/>
      <c r="B222" s="126"/>
      <c r="C222" s="737"/>
      <c r="D222" s="126"/>
      <c r="E222" s="126"/>
      <c r="F222" s="126"/>
      <c r="G222" s="126"/>
      <c r="H222" s="126"/>
      <c r="I222" s="126"/>
      <c r="J222" s="126"/>
      <c r="K222" s="127"/>
      <c r="L222" s="127"/>
      <c r="M222" s="126"/>
      <c r="N222" s="127"/>
      <c r="O222" s="127"/>
      <c r="P222" s="126"/>
      <c r="Q222" s="126"/>
    </row>
    <row r="223" spans="1:17" ht="15.75" hidden="1" customHeight="1">
      <c r="A223" s="126"/>
      <c r="B223" s="126"/>
      <c r="C223" s="737"/>
      <c r="D223" s="126"/>
      <c r="E223" s="126"/>
      <c r="F223" s="126"/>
      <c r="G223" s="126"/>
      <c r="H223" s="126"/>
      <c r="I223" s="126"/>
      <c r="J223" s="126"/>
      <c r="K223" s="127"/>
      <c r="L223" s="127"/>
      <c r="M223" s="126"/>
      <c r="N223" s="127"/>
      <c r="O223" s="127"/>
      <c r="P223" s="126"/>
      <c r="Q223" s="126"/>
    </row>
    <row r="224" spans="1:17" ht="15.75" hidden="1" customHeight="1">
      <c r="A224" s="126"/>
      <c r="B224" s="126"/>
      <c r="C224" s="737"/>
      <c r="D224" s="126"/>
      <c r="E224" s="126"/>
      <c r="F224" s="126"/>
      <c r="G224" s="126"/>
      <c r="H224" s="126"/>
      <c r="I224" s="126"/>
      <c r="J224" s="126"/>
      <c r="K224" s="127"/>
      <c r="L224" s="127"/>
      <c r="M224" s="126"/>
      <c r="N224" s="127"/>
      <c r="O224" s="127"/>
      <c r="P224" s="126"/>
      <c r="Q224" s="126"/>
    </row>
    <row r="225" spans="1:17" ht="15.75" hidden="1" customHeight="1">
      <c r="A225" s="126"/>
      <c r="B225" s="126"/>
      <c r="C225" s="737"/>
      <c r="D225" s="126"/>
      <c r="E225" s="126"/>
      <c r="F225" s="126"/>
      <c r="G225" s="126"/>
      <c r="H225" s="126"/>
      <c r="I225" s="126"/>
      <c r="J225" s="126"/>
      <c r="K225" s="127"/>
      <c r="L225" s="127"/>
      <c r="M225" s="126"/>
      <c r="N225" s="127"/>
      <c r="O225" s="127"/>
      <c r="P225" s="126"/>
      <c r="Q225" s="126"/>
    </row>
    <row r="226" spans="1:17" ht="15.75" hidden="1" customHeight="1">
      <c r="A226" s="126"/>
      <c r="B226" s="126"/>
      <c r="C226" s="737"/>
      <c r="D226" s="126"/>
      <c r="E226" s="126"/>
      <c r="F226" s="126"/>
      <c r="G226" s="126"/>
      <c r="H226" s="126"/>
      <c r="I226" s="126"/>
      <c r="J226" s="126"/>
      <c r="K226" s="127"/>
      <c r="L226" s="127"/>
      <c r="M226" s="126"/>
      <c r="N226" s="127"/>
      <c r="O226" s="127"/>
      <c r="P226" s="126"/>
      <c r="Q226" s="126"/>
    </row>
    <row r="227" spans="1:17" ht="15.75" hidden="1" customHeight="1">
      <c r="A227" s="126"/>
      <c r="B227" s="126"/>
      <c r="C227" s="737"/>
      <c r="D227" s="126"/>
      <c r="E227" s="126"/>
      <c r="F227" s="126"/>
      <c r="G227" s="126"/>
      <c r="H227" s="126"/>
      <c r="I227" s="126"/>
      <c r="J227" s="126"/>
      <c r="K227" s="127"/>
      <c r="L227" s="127"/>
      <c r="M227" s="126"/>
      <c r="N227" s="127"/>
      <c r="O227" s="127"/>
      <c r="P227" s="126"/>
      <c r="Q227" s="126"/>
    </row>
    <row r="228" spans="1:17" ht="15.75" hidden="1" customHeight="1">
      <c r="A228" s="126"/>
      <c r="B228" s="126"/>
      <c r="C228" s="737"/>
      <c r="D228" s="126"/>
      <c r="E228" s="126"/>
      <c r="F228" s="126"/>
      <c r="G228" s="126"/>
      <c r="H228" s="126"/>
      <c r="I228" s="126"/>
      <c r="J228" s="126"/>
      <c r="K228" s="127"/>
      <c r="L228" s="127"/>
      <c r="M228" s="126"/>
      <c r="N228" s="127"/>
      <c r="O228" s="127"/>
      <c r="P228" s="126"/>
      <c r="Q228" s="126"/>
    </row>
    <row r="229" spans="1:17" ht="15.75" hidden="1" customHeight="1">
      <c r="A229" s="126"/>
      <c r="B229" s="126"/>
      <c r="C229" s="737"/>
      <c r="D229" s="126"/>
      <c r="E229" s="126"/>
      <c r="F229" s="126"/>
      <c r="G229" s="126"/>
      <c r="H229" s="126"/>
      <c r="I229" s="126"/>
      <c r="J229" s="126"/>
      <c r="K229" s="127"/>
      <c r="L229" s="127"/>
      <c r="M229" s="126"/>
      <c r="N229" s="127"/>
      <c r="O229" s="127"/>
      <c r="P229" s="126"/>
      <c r="Q229" s="126"/>
    </row>
    <row r="230" spans="1:17" ht="15.75" hidden="1" customHeight="1">
      <c r="A230" s="126"/>
      <c r="B230" s="126"/>
      <c r="C230" s="737"/>
      <c r="D230" s="126"/>
      <c r="E230" s="126"/>
      <c r="F230" s="126"/>
      <c r="G230" s="126"/>
      <c r="H230" s="126"/>
      <c r="I230" s="126"/>
      <c r="J230" s="126"/>
      <c r="K230" s="127"/>
      <c r="L230" s="127"/>
      <c r="M230" s="126"/>
      <c r="N230" s="127"/>
      <c r="O230" s="127"/>
      <c r="P230" s="126"/>
      <c r="Q230" s="126"/>
    </row>
    <row r="231" spans="1:17" ht="15.75" hidden="1" customHeight="1">
      <c r="A231" s="126"/>
      <c r="B231" s="126"/>
      <c r="C231" s="737"/>
      <c r="D231" s="126"/>
      <c r="E231" s="126"/>
      <c r="F231" s="126"/>
      <c r="G231" s="126"/>
      <c r="H231" s="126"/>
      <c r="I231" s="126"/>
      <c r="J231" s="126"/>
      <c r="K231" s="127"/>
      <c r="L231" s="127"/>
      <c r="M231" s="126"/>
      <c r="N231" s="127"/>
      <c r="O231" s="127"/>
      <c r="P231" s="126"/>
      <c r="Q231" s="126"/>
    </row>
    <row r="232" spans="1:17" ht="15.75" hidden="1" customHeight="1">
      <c r="A232" s="126"/>
      <c r="B232" s="126"/>
      <c r="C232" s="737"/>
      <c r="D232" s="126"/>
      <c r="E232" s="126"/>
      <c r="F232" s="126"/>
      <c r="G232" s="126"/>
      <c r="H232" s="126"/>
      <c r="I232" s="126"/>
      <c r="J232" s="126"/>
      <c r="K232" s="127"/>
      <c r="L232" s="127"/>
      <c r="M232" s="126"/>
      <c r="N232" s="127"/>
      <c r="O232" s="127"/>
      <c r="P232" s="126"/>
      <c r="Q232" s="126"/>
    </row>
    <row r="233" spans="1:17" ht="15.75" hidden="1" customHeight="1">
      <c r="A233" s="126"/>
      <c r="B233" s="126"/>
      <c r="C233" s="737"/>
      <c r="D233" s="126"/>
      <c r="E233" s="126"/>
      <c r="F233" s="126"/>
      <c r="G233" s="126"/>
      <c r="H233" s="126"/>
      <c r="I233" s="126"/>
      <c r="J233" s="126"/>
      <c r="K233" s="127"/>
      <c r="L233" s="127"/>
      <c r="M233" s="126"/>
      <c r="N233" s="127"/>
      <c r="O233" s="127"/>
      <c r="P233" s="126"/>
      <c r="Q233" s="126"/>
    </row>
    <row r="234" spans="1:17" ht="15.75" hidden="1" customHeight="1">
      <c r="A234" s="126"/>
      <c r="B234" s="126"/>
      <c r="C234" s="737"/>
      <c r="D234" s="126"/>
      <c r="E234" s="126"/>
      <c r="F234" s="126"/>
      <c r="G234" s="126"/>
      <c r="H234" s="126"/>
      <c r="I234" s="126"/>
      <c r="J234" s="126"/>
      <c r="K234" s="127"/>
      <c r="L234" s="127"/>
      <c r="M234" s="126"/>
      <c r="N234" s="127"/>
      <c r="O234" s="127"/>
      <c r="P234" s="126"/>
      <c r="Q234" s="126"/>
    </row>
    <row r="235" spans="1:17" ht="15.75" hidden="1" customHeight="1">
      <c r="A235" s="126"/>
      <c r="B235" s="126"/>
      <c r="C235" s="737"/>
      <c r="D235" s="126"/>
      <c r="E235" s="126"/>
      <c r="F235" s="126"/>
      <c r="G235" s="126"/>
      <c r="H235" s="126"/>
      <c r="I235" s="126"/>
      <c r="J235" s="126"/>
      <c r="K235" s="127"/>
      <c r="L235" s="127"/>
      <c r="M235" s="126"/>
      <c r="N235" s="127"/>
      <c r="O235" s="127"/>
      <c r="P235" s="126"/>
      <c r="Q235" s="126"/>
    </row>
    <row r="236" spans="1:17" ht="15.75" hidden="1" customHeight="1">
      <c r="A236" s="126"/>
      <c r="B236" s="126"/>
      <c r="C236" s="737"/>
      <c r="D236" s="126"/>
      <c r="E236" s="126"/>
      <c r="F236" s="126"/>
      <c r="G236" s="126"/>
      <c r="H236" s="126"/>
      <c r="I236" s="126"/>
      <c r="J236" s="126"/>
      <c r="K236" s="127"/>
      <c r="L236" s="127"/>
      <c r="M236" s="126"/>
      <c r="N236" s="127"/>
      <c r="O236" s="127"/>
      <c r="P236" s="126"/>
      <c r="Q236" s="126"/>
    </row>
    <row r="237" spans="1:17" ht="15.75" hidden="1" customHeight="1">
      <c r="A237" s="126"/>
      <c r="B237" s="126"/>
      <c r="C237" s="737"/>
      <c r="D237" s="126"/>
      <c r="E237" s="126"/>
      <c r="F237" s="126"/>
      <c r="G237" s="126"/>
      <c r="H237" s="126"/>
      <c r="I237" s="126"/>
      <c r="J237" s="126"/>
      <c r="K237" s="127"/>
      <c r="L237" s="127"/>
      <c r="M237" s="126"/>
      <c r="N237" s="127"/>
      <c r="O237" s="127"/>
      <c r="P237" s="126"/>
      <c r="Q237" s="126"/>
    </row>
    <row r="238" spans="1:17" ht="15.75" hidden="1" customHeight="1">
      <c r="A238" s="126"/>
      <c r="B238" s="126"/>
      <c r="C238" s="737"/>
      <c r="D238" s="126"/>
      <c r="E238" s="126"/>
      <c r="F238" s="126"/>
      <c r="G238" s="126"/>
      <c r="H238" s="126"/>
      <c r="I238" s="126"/>
      <c r="J238" s="126"/>
      <c r="K238" s="127"/>
      <c r="L238" s="127"/>
      <c r="M238" s="126"/>
      <c r="N238" s="127"/>
      <c r="O238" s="127"/>
      <c r="P238" s="126"/>
      <c r="Q238" s="126"/>
    </row>
    <row r="239" spans="1:17" ht="15.75" hidden="1" customHeight="1">
      <c r="A239" s="126"/>
      <c r="B239" s="126"/>
      <c r="C239" s="737"/>
      <c r="D239" s="126"/>
      <c r="E239" s="126"/>
      <c r="F239" s="126"/>
      <c r="G239" s="126"/>
      <c r="H239" s="126"/>
      <c r="I239" s="126"/>
      <c r="J239" s="126"/>
      <c r="K239" s="127"/>
      <c r="L239" s="127"/>
      <c r="M239" s="126"/>
      <c r="N239" s="127"/>
      <c r="O239" s="127"/>
      <c r="P239" s="126"/>
      <c r="Q239" s="126"/>
    </row>
    <row r="240" spans="1:17" ht="15.75" hidden="1" customHeight="1">
      <c r="A240" s="126"/>
      <c r="B240" s="126"/>
      <c r="C240" s="737"/>
      <c r="D240" s="126"/>
      <c r="E240" s="126"/>
      <c r="F240" s="126"/>
      <c r="G240" s="126"/>
      <c r="H240" s="126"/>
      <c r="I240" s="126"/>
      <c r="J240" s="126"/>
      <c r="K240" s="127"/>
      <c r="L240" s="127"/>
      <c r="M240" s="126"/>
      <c r="N240" s="127"/>
      <c r="O240" s="127"/>
      <c r="P240" s="126"/>
      <c r="Q240" s="126"/>
    </row>
    <row r="241" spans="1:17" ht="15.75" hidden="1" customHeight="1">
      <c r="A241" s="126"/>
      <c r="B241" s="126"/>
      <c r="C241" s="737"/>
      <c r="D241" s="126"/>
      <c r="E241" s="126"/>
      <c r="F241" s="126"/>
      <c r="G241" s="126"/>
      <c r="H241" s="126"/>
      <c r="I241" s="126"/>
      <c r="J241" s="126"/>
      <c r="K241" s="127"/>
      <c r="L241" s="127"/>
      <c r="M241" s="126"/>
      <c r="N241" s="127"/>
      <c r="O241" s="127"/>
      <c r="P241" s="126"/>
      <c r="Q241" s="126"/>
    </row>
    <row r="242" spans="1:17" ht="15.75" hidden="1" customHeight="1">
      <c r="A242" s="126"/>
      <c r="B242" s="126"/>
      <c r="C242" s="737"/>
      <c r="D242" s="126"/>
      <c r="E242" s="126"/>
      <c r="F242" s="126"/>
      <c r="G242" s="126"/>
      <c r="H242" s="126"/>
      <c r="I242" s="126"/>
      <c r="J242" s="126"/>
      <c r="K242" s="127"/>
      <c r="L242" s="127"/>
      <c r="M242" s="126"/>
      <c r="N242" s="127"/>
      <c r="O242" s="127"/>
      <c r="P242" s="126"/>
      <c r="Q242" s="126"/>
    </row>
    <row r="243" spans="1:17" ht="15.75" hidden="1" customHeight="1">
      <c r="A243" s="126"/>
      <c r="B243" s="126"/>
      <c r="C243" s="737"/>
      <c r="D243" s="126"/>
      <c r="E243" s="126"/>
      <c r="F243" s="126"/>
      <c r="G243" s="126"/>
      <c r="H243" s="126"/>
      <c r="I243" s="126"/>
      <c r="J243" s="126"/>
      <c r="K243" s="127"/>
      <c r="L243" s="127"/>
      <c r="M243" s="126"/>
      <c r="N243" s="127"/>
      <c r="O243" s="127"/>
      <c r="P243" s="126"/>
      <c r="Q243" s="126"/>
    </row>
    <row r="244" spans="1:17" ht="15.75" hidden="1" customHeight="1">
      <c r="A244" s="126"/>
      <c r="B244" s="126"/>
      <c r="C244" s="737"/>
      <c r="D244" s="126"/>
      <c r="E244" s="126"/>
      <c r="F244" s="126"/>
      <c r="G244" s="126"/>
      <c r="H244" s="126"/>
      <c r="I244" s="126"/>
      <c r="J244" s="126"/>
      <c r="K244" s="127"/>
      <c r="L244" s="127"/>
      <c r="M244" s="126"/>
      <c r="N244" s="127"/>
      <c r="O244" s="127"/>
      <c r="P244" s="126"/>
      <c r="Q244" s="126"/>
    </row>
    <row r="245" spans="1:17" ht="15.75" hidden="1" customHeight="1">
      <c r="A245" s="126"/>
      <c r="B245" s="126"/>
      <c r="C245" s="737"/>
      <c r="D245" s="126"/>
      <c r="E245" s="126"/>
      <c r="F245" s="126"/>
      <c r="G245" s="126"/>
      <c r="H245" s="126"/>
      <c r="I245" s="126"/>
      <c r="J245" s="126"/>
      <c r="K245" s="127"/>
      <c r="L245" s="127"/>
      <c r="M245" s="126"/>
      <c r="N245" s="127"/>
      <c r="O245" s="127"/>
      <c r="P245" s="126"/>
      <c r="Q245" s="126"/>
    </row>
    <row r="246" spans="1:17" ht="15.75" hidden="1" customHeight="1">
      <c r="A246" s="126"/>
      <c r="B246" s="126"/>
      <c r="C246" s="737"/>
      <c r="D246" s="126"/>
      <c r="E246" s="126"/>
      <c r="F246" s="126"/>
      <c r="G246" s="126"/>
      <c r="H246" s="126"/>
      <c r="I246" s="126"/>
      <c r="J246" s="126"/>
      <c r="K246" s="127"/>
      <c r="L246" s="127"/>
      <c r="M246" s="126"/>
      <c r="N246" s="127"/>
      <c r="O246" s="127"/>
      <c r="P246" s="126"/>
      <c r="Q246" s="126"/>
    </row>
    <row r="247" spans="1:17" ht="15.75" hidden="1" customHeight="1">
      <c r="A247" s="126"/>
      <c r="B247" s="126"/>
      <c r="C247" s="737"/>
      <c r="D247" s="126"/>
      <c r="E247" s="126"/>
      <c r="F247" s="126"/>
      <c r="G247" s="126"/>
      <c r="H247" s="126"/>
      <c r="I247" s="126"/>
      <c r="J247" s="126"/>
      <c r="K247" s="127"/>
      <c r="L247" s="127"/>
      <c r="M247" s="126"/>
      <c r="N247" s="127"/>
      <c r="O247" s="127"/>
      <c r="P247" s="126"/>
      <c r="Q247" s="126"/>
    </row>
    <row r="248" spans="1:17" ht="15.75" hidden="1" customHeight="1">
      <c r="A248" s="126"/>
      <c r="B248" s="126"/>
      <c r="C248" s="737"/>
      <c r="D248" s="126"/>
      <c r="E248" s="126"/>
      <c r="F248" s="126"/>
      <c r="G248" s="126"/>
      <c r="H248" s="126"/>
      <c r="I248" s="126"/>
      <c r="J248" s="126"/>
      <c r="K248" s="127"/>
      <c r="L248" s="127"/>
      <c r="M248" s="126"/>
      <c r="N248" s="127"/>
      <c r="O248" s="127"/>
      <c r="P248" s="126"/>
      <c r="Q248" s="126"/>
    </row>
    <row r="249" spans="1:17" ht="15.75" hidden="1" customHeight="1">
      <c r="A249" s="126"/>
      <c r="B249" s="126"/>
      <c r="C249" s="737"/>
      <c r="D249" s="126"/>
      <c r="E249" s="126"/>
      <c r="F249" s="126"/>
      <c r="G249" s="126"/>
      <c r="H249" s="126"/>
      <c r="I249" s="126"/>
      <c r="J249" s="126"/>
      <c r="K249" s="127"/>
      <c r="L249" s="127"/>
      <c r="M249" s="126"/>
      <c r="N249" s="127"/>
      <c r="O249" s="127"/>
      <c r="P249" s="126"/>
      <c r="Q249" s="126"/>
    </row>
    <row r="250" spans="1:17" ht="15.75" hidden="1" customHeight="1">
      <c r="A250" s="126"/>
      <c r="B250" s="126"/>
      <c r="C250" s="737"/>
      <c r="D250" s="126"/>
      <c r="E250" s="126"/>
      <c r="F250" s="126"/>
      <c r="G250" s="126"/>
      <c r="H250" s="126"/>
      <c r="I250" s="126"/>
      <c r="J250" s="126"/>
      <c r="K250" s="127"/>
      <c r="L250" s="127"/>
      <c r="M250" s="126"/>
      <c r="N250" s="127"/>
      <c r="O250" s="127"/>
      <c r="P250" s="126"/>
      <c r="Q250" s="126"/>
    </row>
    <row r="251" spans="1:17" ht="15.75" hidden="1" customHeight="1">
      <c r="A251" s="126"/>
      <c r="B251" s="126"/>
      <c r="C251" s="737"/>
      <c r="D251" s="126"/>
      <c r="E251" s="126"/>
      <c r="F251" s="126"/>
      <c r="G251" s="126"/>
      <c r="H251" s="126"/>
      <c r="I251" s="126"/>
      <c r="J251" s="126"/>
      <c r="K251" s="127"/>
      <c r="L251" s="127"/>
      <c r="M251" s="126"/>
      <c r="N251" s="127"/>
      <c r="O251" s="127"/>
      <c r="P251" s="126"/>
      <c r="Q251" s="126"/>
    </row>
    <row r="252" spans="1:17" ht="15.75" hidden="1" customHeight="1">
      <c r="A252" s="126"/>
      <c r="B252" s="126"/>
      <c r="C252" s="737"/>
      <c r="D252" s="126"/>
      <c r="E252" s="126"/>
      <c r="F252" s="126"/>
      <c r="G252" s="126"/>
      <c r="H252" s="126"/>
      <c r="I252" s="126"/>
      <c r="J252" s="126"/>
      <c r="K252" s="127"/>
      <c r="L252" s="127"/>
      <c r="M252" s="126"/>
      <c r="N252" s="127"/>
      <c r="O252" s="127"/>
      <c r="P252" s="126"/>
      <c r="Q252" s="126"/>
    </row>
    <row r="253" spans="1:17" ht="15.75" hidden="1" customHeight="1">
      <c r="A253" s="126"/>
      <c r="B253" s="126"/>
      <c r="C253" s="737"/>
      <c r="D253" s="126"/>
      <c r="E253" s="126"/>
      <c r="F253" s="126"/>
      <c r="G253" s="126"/>
      <c r="H253" s="126"/>
      <c r="I253" s="126"/>
      <c r="J253" s="126"/>
      <c r="K253" s="127"/>
      <c r="L253" s="127"/>
      <c r="M253" s="126"/>
      <c r="N253" s="127"/>
      <c r="O253" s="127"/>
      <c r="P253" s="126"/>
      <c r="Q253" s="126"/>
    </row>
    <row r="254" spans="1:17" ht="15.75" hidden="1" customHeight="1">
      <c r="A254" s="126"/>
      <c r="B254" s="126"/>
      <c r="C254" s="737"/>
      <c r="D254" s="126"/>
      <c r="E254" s="126"/>
      <c r="F254" s="126"/>
      <c r="G254" s="126"/>
      <c r="H254" s="126"/>
      <c r="I254" s="126"/>
      <c r="J254" s="126"/>
      <c r="K254" s="127"/>
      <c r="L254" s="127"/>
      <c r="M254" s="126"/>
      <c r="N254" s="127"/>
      <c r="O254" s="127"/>
      <c r="P254" s="126"/>
      <c r="Q254" s="126"/>
    </row>
    <row r="255" spans="1:17" ht="15.75" hidden="1" customHeight="1">
      <c r="A255" s="126"/>
      <c r="B255" s="126"/>
      <c r="C255" s="737"/>
      <c r="D255" s="126"/>
      <c r="E255" s="126"/>
      <c r="F255" s="126"/>
      <c r="G255" s="126"/>
      <c r="H255" s="126"/>
      <c r="I255" s="126"/>
      <c r="J255" s="126"/>
      <c r="K255" s="127"/>
      <c r="L255" s="127"/>
      <c r="M255" s="126"/>
      <c r="N255" s="127"/>
      <c r="O255" s="127"/>
      <c r="P255" s="126"/>
      <c r="Q255" s="126"/>
    </row>
    <row r="256" spans="1:17" ht="15.75" hidden="1" customHeight="1">
      <c r="A256" s="126"/>
      <c r="B256" s="126"/>
      <c r="C256" s="737"/>
      <c r="D256" s="126"/>
      <c r="E256" s="126"/>
      <c r="F256" s="126"/>
      <c r="G256" s="126"/>
      <c r="H256" s="126"/>
      <c r="I256" s="126"/>
      <c r="J256" s="126"/>
      <c r="K256" s="127"/>
      <c r="L256" s="127"/>
      <c r="M256" s="126"/>
      <c r="N256" s="127"/>
      <c r="O256" s="127"/>
      <c r="P256" s="126"/>
      <c r="Q256" s="126"/>
    </row>
    <row r="257" spans="1:17" ht="15.75" hidden="1" customHeight="1">
      <c r="A257" s="126"/>
      <c r="B257" s="126"/>
      <c r="C257" s="737"/>
      <c r="D257" s="126"/>
      <c r="E257" s="126"/>
      <c r="F257" s="126"/>
      <c r="G257" s="126"/>
      <c r="H257" s="126"/>
      <c r="I257" s="126"/>
      <c r="J257" s="126"/>
      <c r="K257" s="127"/>
      <c r="L257" s="127"/>
      <c r="M257" s="126"/>
      <c r="N257" s="127"/>
      <c r="O257" s="127"/>
      <c r="P257" s="126"/>
      <c r="Q257" s="126"/>
    </row>
    <row r="258" spans="1:17" ht="15.75" hidden="1" customHeight="1">
      <c r="A258" s="126"/>
      <c r="B258" s="126"/>
      <c r="C258" s="737"/>
      <c r="D258" s="126"/>
      <c r="E258" s="126"/>
      <c r="F258" s="126"/>
      <c r="G258" s="126"/>
      <c r="H258" s="126"/>
      <c r="I258" s="126"/>
      <c r="J258" s="126"/>
      <c r="K258" s="127"/>
      <c r="L258" s="127"/>
      <c r="M258" s="126"/>
      <c r="N258" s="127"/>
      <c r="O258" s="127"/>
      <c r="P258" s="126"/>
      <c r="Q258" s="126"/>
    </row>
    <row r="259" spans="1:17" ht="15.75" hidden="1" customHeight="1">
      <c r="A259" s="126"/>
      <c r="B259" s="126"/>
      <c r="C259" s="737"/>
      <c r="D259" s="126"/>
      <c r="E259" s="126"/>
      <c r="F259" s="126"/>
      <c r="G259" s="126"/>
      <c r="H259" s="126"/>
      <c r="I259" s="126"/>
      <c r="J259" s="126"/>
      <c r="K259" s="127"/>
      <c r="L259" s="127"/>
      <c r="M259" s="126"/>
      <c r="N259" s="127"/>
      <c r="O259" s="127"/>
      <c r="P259" s="126"/>
      <c r="Q259" s="126"/>
    </row>
    <row r="260" spans="1:17" ht="15.75" hidden="1" customHeight="1">
      <c r="A260" s="126"/>
      <c r="B260" s="126"/>
      <c r="C260" s="737"/>
      <c r="D260" s="126"/>
      <c r="E260" s="126"/>
      <c r="F260" s="126"/>
      <c r="G260" s="126"/>
      <c r="H260" s="126"/>
      <c r="I260" s="126"/>
      <c r="J260" s="126"/>
      <c r="K260" s="127"/>
      <c r="L260" s="127"/>
      <c r="M260" s="126"/>
      <c r="N260" s="127"/>
      <c r="O260" s="127"/>
      <c r="P260" s="126"/>
      <c r="Q260" s="126"/>
    </row>
    <row r="261" spans="1:17" ht="15.75" hidden="1" customHeight="1">
      <c r="A261" s="126"/>
      <c r="B261" s="126"/>
      <c r="C261" s="737"/>
      <c r="D261" s="126"/>
      <c r="E261" s="126"/>
      <c r="F261" s="126"/>
      <c r="G261" s="126"/>
      <c r="H261" s="126"/>
      <c r="I261" s="126"/>
      <c r="J261" s="126"/>
      <c r="K261" s="127"/>
      <c r="L261" s="127"/>
      <c r="M261" s="126"/>
      <c r="N261" s="127"/>
      <c r="O261" s="127"/>
      <c r="P261" s="126"/>
      <c r="Q261" s="126"/>
    </row>
    <row r="262" spans="1:17" ht="15.75" hidden="1" customHeight="1">
      <c r="A262" s="126"/>
      <c r="B262" s="126"/>
      <c r="C262" s="737"/>
      <c r="D262" s="126"/>
      <c r="E262" s="126"/>
      <c r="F262" s="126"/>
      <c r="G262" s="126"/>
      <c r="H262" s="126"/>
      <c r="I262" s="126"/>
      <c r="J262" s="126"/>
      <c r="K262" s="127"/>
      <c r="L262" s="127"/>
      <c r="M262" s="126"/>
      <c r="N262" s="127"/>
      <c r="O262" s="127"/>
      <c r="P262" s="126"/>
      <c r="Q262" s="126"/>
    </row>
    <row r="263" spans="1:17" ht="15.75" hidden="1" customHeight="1">
      <c r="A263" s="126"/>
      <c r="B263" s="126"/>
      <c r="C263" s="737"/>
      <c r="D263" s="126"/>
      <c r="E263" s="126"/>
      <c r="F263" s="126"/>
      <c r="G263" s="126"/>
      <c r="H263" s="126"/>
      <c r="I263" s="126"/>
      <c r="J263" s="126"/>
      <c r="K263" s="127"/>
      <c r="L263" s="127"/>
      <c r="M263" s="126"/>
      <c r="N263" s="127"/>
      <c r="O263" s="127"/>
      <c r="P263" s="126"/>
      <c r="Q263" s="126"/>
    </row>
    <row r="264" spans="1:17" ht="15.75" hidden="1" customHeight="1">
      <c r="A264" s="126"/>
      <c r="B264" s="126"/>
      <c r="C264" s="737"/>
      <c r="D264" s="126"/>
      <c r="E264" s="126"/>
      <c r="F264" s="126"/>
      <c r="G264" s="126"/>
      <c r="H264" s="126"/>
      <c r="I264" s="126"/>
      <c r="J264" s="126"/>
      <c r="K264" s="127"/>
      <c r="L264" s="127"/>
      <c r="M264" s="126"/>
      <c r="N264" s="127"/>
      <c r="O264" s="127"/>
      <c r="P264" s="126"/>
      <c r="Q264" s="126"/>
    </row>
    <row r="265" spans="1:17" ht="15.75" hidden="1" customHeight="1">
      <c r="A265" s="126"/>
      <c r="B265" s="126"/>
      <c r="C265" s="737"/>
      <c r="D265" s="126"/>
      <c r="E265" s="126"/>
      <c r="F265" s="126"/>
      <c r="G265" s="126"/>
      <c r="H265" s="126"/>
      <c r="I265" s="126"/>
      <c r="J265" s="126"/>
      <c r="K265" s="127"/>
      <c r="L265" s="127"/>
      <c r="M265" s="126"/>
      <c r="N265" s="127"/>
      <c r="O265" s="127"/>
      <c r="P265" s="126"/>
      <c r="Q265" s="126"/>
    </row>
    <row r="266" spans="1:17" ht="15.75" hidden="1" customHeight="1">
      <c r="A266" s="126"/>
      <c r="B266" s="126"/>
      <c r="C266" s="737"/>
      <c r="D266" s="126"/>
      <c r="E266" s="126"/>
      <c r="F266" s="126"/>
      <c r="G266" s="126"/>
      <c r="H266" s="126"/>
      <c r="I266" s="126"/>
      <c r="J266" s="126"/>
      <c r="K266" s="127"/>
      <c r="L266" s="127"/>
      <c r="M266" s="126"/>
      <c r="N266" s="127"/>
      <c r="O266" s="127"/>
      <c r="P266" s="126"/>
      <c r="Q266" s="126"/>
    </row>
    <row r="267" spans="1:17" ht="15.75" hidden="1" customHeight="1">
      <c r="A267" s="126"/>
      <c r="B267" s="126"/>
      <c r="C267" s="737"/>
      <c r="D267" s="126"/>
      <c r="E267" s="126"/>
      <c r="F267" s="126"/>
      <c r="G267" s="126"/>
      <c r="H267" s="126"/>
      <c r="I267" s="126"/>
      <c r="J267" s="126"/>
      <c r="K267" s="127"/>
      <c r="L267" s="127"/>
      <c r="M267" s="126"/>
      <c r="N267" s="127"/>
      <c r="O267" s="127"/>
      <c r="P267" s="126"/>
      <c r="Q267" s="126"/>
    </row>
    <row r="268" spans="1:17" ht="15.75" hidden="1" customHeight="1">
      <c r="A268" s="126"/>
      <c r="B268" s="126"/>
      <c r="C268" s="737"/>
      <c r="D268" s="126"/>
      <c r="E268" s="126"/>
      <c r="F268" s="126"/>
      <c r="G268" s="126"/>
      <c r="H268" s="126"/>
      <c r="I268" s="126"/>
      <c r="J268" s="126"/>
      <c r="K268" s="127"/>
      <c r="L268" s="127"/>
      <c r="M268" s="126"/>
      <c r="N268" s="127"/>
      <c r="O268" s="127"/>
      <c r="P268" s="126"/>
      <c r="Q268" s="126"/>
    </row>
    <row r="269" spans="1:17" ht="15.75" hidden="1" customHeight="1">
      <c r="A269" s="126"/>
      <c r="B269" s="126"/>
      <c r="C269" s="737"/>
      <c r="D269" s="126"/>
      <c r="E269" s="126"/>
      <c r="F269" s="126"/>
      <c r="G269" s="126"/>
      <c r="H269" s="126"/>
      <c r="I269" s="126"/>
      <c r="J269" s="126"/>
      <c r="K269" s="127"/>
      <c r="L269" s="127"/>
      <c r="M269" s="126"/>
      <c r="N269" s="127"/>
      <c r="O269" s="127"/>
      <c r="P269" s="126"/>
      <c r="Q269" s="126"/>
    </row>
    <row r="270" spans="1:17" ht="15.75" hidden="1" customHeight="1">
      <c r="A270" s="126"/>
      <c r="B270" s="126"/>
      <c r="C270" s="737"/>
      <c r="D270" s="126"/>
      <c r="E270" s="126"/>
      <c r="F270" s="126"/>
      <c r="G270" s="126"/>
      <c r="H270" s="126"/>
      <c r="I270" s="126"/>
      <c r="J270" s="126"/>
      <c r="K270" s="127"/>
      <c r="L270" s="127"/>
      <c r="M270" s="126"/>
      <c r="N270" s="127"/>
      <c r="O270" s="127"/>
      <c r="P270" s="126"/>
      <c r="Q270" s="126"/>
    </row>
    <row r="271" spans="1:17" ht="15.75" hidden="1" customHeight="1">
      <c r="A271" s="126"/>
      <c r="B271" s="126"/>
      <c r="C271" s="737"/>
      <c r="D271" s="126"/>
      <c r="E271" s="126"/>
      <c r="F271" s="126"/>
      <c r="G271" s="126"/>
      <c r="H271" s="126"/>
      <c r="I271" s="126"/>
      <c r="J271" s="126"/>
      <c r="K271" s="127"/>
      <c r="L271" s="127"/>
      <c r="M271" s="126"/>
      <c r="N271" s="127"/>
      <c r="O271" s="127"/>
      <c r="P271" s="126"/>
      <c r="Q271" s="126"/>
    </row>
    <row r="272" spans="1:17" ht="15.75" hidden="1" customHeight="1">
      <c r="A272" s="126"/>
      <c r="B272" s="126"/>
      <c r="C272" s="737"/>
      <c r="D272" s="126"/>
      <c r="E272" s="126"/>
      <c r="F272" s="126"/>
      <c r="G272" s="126"/>
      <c r="H272" s="126"/>
      <c r="I272" s="126"/>
      <c r="J272" s="126"/>
      <c r="K272" s="127"/>
      <c r="L272" s="127"/>
      <c r="M272" s="126"/>
      <c r="N272" s="127"/>
      <c r="O272" s="127"/>
      <c r="P272" s="126"/>
      <c r="Q272" s="126"/>
    </row>
    <row r="273" spans="1:17" ht="15.75" hidden="1" customHeight="1">
      <c r="A273" s="126"/>
      <c r="B273" s="126"/>
      <c r="C273" s="737"/>
      <c r="D273" s="126"/>
      <c r="E273" s="126"/>
      <c r="F273" s="126"/>
      <c r="G273" s="126"/>
      <c r="H273" s="126"/>
      <c r="I273" s="126"/>
      <c r="J273" s="126"/>
      <c r="K273" s="127"/>
      <c r="L273" s="127"/>
      <c r="M273" s="126"/>
      <c r="N273" s="127"/>
      <c r="O273" s="127"/>
      <c r="P273" s="126"/>
      <c r="Q273" s="126"/>
    </row>
    <row r="274" spans="1:17" ht="15.75" hidden="1" customHeight="1">
      <c r="A274" s="126"/>
      <c r="B274" s="126"/>
      <c r="C274" s="737"/>
      <c r="D274" s="126"/>
      <c r="E274" s="126"/>
      <c r="F274" s="126"/>
      <c r="G274" s="126"/>
      <c r="H274" s="126"/>
      <c r="I274" s="126"/>
      <c r="J274" s="126"/>
      <c r="K274" s="127"/>
      <c r="L274" s="127"/>
      <c r="M274" s="126"/>
      <c r="N274" s="127"/>
      <c r="O274" s="127"/>
      <c r="P274" s="126"/>
      <c r="Q274" s="126"/>
    </row>
    <row r="275" spans="1:17" ht="15.75" hidden="1" customHeight="1">
      <c r="A275" s="126"/>
      <c r="B275" s="126"/>
      <c r="C275" s="737"/>
      <c r="D275" s="126"/>
      <c r="E275" s="126"/>
      <c r="F275" s="126"/>
      <c r="G275" s="126"/>
      <c r="H275" s="126"/>
      <c r="I275" s="126"/>
      <c r="J275" s="126"/>
      <c r="K275" s="127"/>
      <c r="L275" s="127"/>
      <c r="M275" s="126"/>
      <c r="N275" s="127"/>
      <c r="O275" s="127"/>
      <c r="P275" s="126"/>
      <c r="Q275" s="126"/>
    </row>
    <row r="276" spans="1:17" ht="15.75" hidden="1" customHeight="1">
      <c r="A276" s="126"/>
      <c r="B276" s="126"/>
      <c r="C276" s="737"/>
      <c r="D276" s="126"/>
      <c r="E276" s="126"/>
      <c r="F276" s="126"/>
      <c r="G276" s="126"/>
      <c r="H276" s="126"/>
      <c r="I276" s="126"/>
      <c r="J276" s="126"/>
      <c r="K276" s="127"/>
      <c r="L276" s="127"/>
      <c r="M276" s="126"/>
      <c r="N276" s="127"/>
      <c r="O276" s="127"/>
      <c r="P276" s="126"/>
      <c r="Q276" s="126"/>
    </row>
    <row r="277" spans="1:17" ht="15.75" hidden="1" customHeight="1">
      <c r="A277" s="126"/>
      <c r="B277" s="126"/>
      <c r="C277" s="737"/>
      <c r="D277" s="126"/>
      <c r="E277" s="126"/>
      <c r="F277" s="126"/>
      <c r="G277" s="126"/>
      <c r="H277" s="126"/>
      <c r="I277" s="126"/>
      <c r="J277" s="126"/>
      <c r="K277" s="127"/>
      <c r="L277" s="127"/>
      <c r="M277" s="126"/>
      <c r="N277" s="127"/>
      <c r="O277" s="127"/>
      <c r="P277" s="126"/>
      <c r="Q277" s="126"/>
    </row>
    <row r="278" spans="1:17" ht="15.75" hidden="1" customHeight="1">
      <c r="A278" s="126"/>
      <c r="B278" s="126"/>
      <c r="C278" s="737"/>
      <c r="D278" s="126"/>
      <c r="E278" s="126"/>
      <c r="F278" s="126"/>
      <c r="G278" s="126"/>
      <c r="H278" s="126"/>
      <c r="I278" s="126"/>
      <c r="J278" s="126"/>
      <c r="K278" s="127"/>
      <c r="L278" s="127"/>
      <c r="M278" s="126"/>
      <c r="N278" s="127"/>
      <c r="O278" s="127"/>
      <c r="P278" s="126"/>
      <c r="Q278" s="126"/>
    </row>
    <row r="279" spans="1:17" ht="15.75" hidden="1" customHeight="1">
      <c r="A279" s="126"/>
      <c r="B279" s="126"/>
      <c r="C279" s="737"/>
      <c r="D279" s="126"/>
      <c r="E279" s="126"/>
      <c r="F279" s="126"/>
      <c r="G279" s="126"/>
      <c r="H279" s="126"/>
      <c r="I279" s="126"/>
      <c r="J279" s="126"/>
      <c r="K279" s="127"/>
      <c r="L279" s="127"/>
      <c r="M279" s="126"/>
      <c r="N279" s="127"/>
      <c r="O279" s="127"/>
      <c r="P279" s="126"/>
      <c r="Q279" s="126"/>
    </row>
    <row r="280" spans="1:17" ht="15.75" hidden="1" customHeight="1">
      <c r="A280" s="126"/>
      <c r="B280" s="126"/>
      <c r="C280" s="737"/>
      <c r="D280" s="126"/>
      <c r="E280" s="126"/>
      <c r="F280" s="126"/>
      <c r="G280" s="126"/>
      <c r="H280" s="126"/>
      <c r="I280" s="126"/>
      <c r="J280" s="126"/>
      <c r="K280" s="127"/>
      <c r="L280" s="127"/>
      <c r="M280" s="126"/>
      <c r="N280" s="127"/>
      <c r="O280" s="127"/>
      <c r="P280" s="126"/>
      <c r="Q280" s="126"/>
    </row>
    <row r="281" spans="1:17" ht="15.75" hidden="1" customHeight="1">
      <c r="A281" s="126"/>
      <c r="B281" s="126"/>
      <c r="C281" s="737"/>
      <c r="D281" s="126"/>
      <c r="E281" s="126"/>
      <c r="F281" s="126"/>
      <c r="G281" s="126"/>
      <c r="H281" s="126"/>
      <c r="I281" s="126"/>
      <c r="J281" s="126"/>
      <c r="K281" s="127"/>
      <c r="L281" s="127"/>
      <c r="M281" s="126"/>
      <c r="N281" s="127"/>
      <c r="O281" s="127"/>
      <c r="P281" s="126"/>
      <c r="Q281" s="126"/>
    </row>
    <row r="282" spans="1:17" ht="15.75" hidden="1" customHeight="1">
      <c r="A282" s="126"/>
      <c r="B282" s="126"/>
      <c r="C282" s="737"/>
      <c r="D282" s="126"/>
      <c r="E282" s="126"/>
      <c r="F282" s="126"/>
      <c r="G282" s="126"/>
      <c r="H282" s="126"/>
      <c r="I282" s="126"/>
      <c r="J282" s="126"/>
      <c r="K282" s="127"/>
      <c r="L282" s="127"/>
      <c r="M282" s="126"/>
      <c r="N282" s="127"/>
      <c r="O282" s="127"/>
      <c r="P282" s="126"/>
      <c r="Q282" s="126"/>
    </row>
    <row r="283" spans="1:17" ht="15.75" hidden="1" customHeight="1">
      <c r="A283" s="126"/>
      <c r="B283" s="126"/>
      <c r="C283" s="737"/>
      <c r="D283" s="126"/>
      <c r="E283" s="126"/>
      <c r="F283" s="126"/>
      <c r="G283" s="126"/>
      <c r="H283" s="126"/>
      <c r="I283" s="126"/>
      <c r="J283" s="126"/>
      <c r="K283" s="127"/>
      <c r="L283" s="127"/>
      <c r="M283" s="126"/>
      <c r="N283" s="127"/>
      <c r="O283" s="127"/>
      <c r="P283" s="126"/>
      <c r="Q283" s="126"/>
    </row>
    <row r="284" spans="1:17" ht="15.75" hidden="1" customHeight="1">
      <c r="A284" s="126"/>
      <c r="B284" s="126"/>
      <c r="C284" s="737"/>
      <c r="D284" s="126"/>
      <c r="E284" s="126"/>
      <c r="F284" s="126"/>
      <c r="G284" s="126"/>
      <c r="H284" s="126"/>
      <c r="I284" s="126"/>
      <c r="J284" s="126"/>
      <c r="K284" s="127"/>
      <c r="L284" s="127"/>
      <c r="M284" s="126"/>
      <c r="N284" s="127"/>
      <c r="O284" s="127"/>
      <c r="P284" s="126"/>
      <c r="Q284" s="126"/>
    </row>
    <row r="285" spans="1:17" ht="15.75" hidden="1" customHeight="1">
      <c r="A285" s="126"/>
      <c r="B285" s="126"/>
      <c r="C285" s="737"/>
      <c r="D285" s="126"/>
      <c r="E285" s="126"/>
      <c r="F285" s="126"/>
      <c r="G285" s="126"/>
      <c r="H285" s="126"/>
      <c r="I285" s="126"/>
      <c r="J285" s="126"/>
      <c r="K285" s="127"/>
      <c r="L285" s="127"/>
      <c r="M285" s="126"/>
      <c r="N285" s="127"/>
      <c r="O285" s="127"/>
      <c r="P285" s="126"/>
      <c r="Q285" s="126"/>
    </row>
    <row r="286" spans="1:17" ht="15.75" hidden="1" customHeight="1">
      <c r="A286" s="126"/>
      <c r="B286" s="126"/>
      <c r="C286" s="737"/>
      <c r="D286" s="126"/>
      <c r="E286" s="126"/>
      <c r="F286" s="126"/>
      <c r="G286" s="126"/>
      <c r="H286" s="126"/>
      <c r="I286" s="126"/>
      <c r="J286" s="126"/>
      <c r="K286" s="127"/>
      <c r="L286" s="127"/>
      <c r="M286" s="126"/>
      <c r="N286" s="127"/>
      <c r="O286" s="127"/>
      <c r="P286" s="126"/>
      <c r="Q286" s="126"/>
    </row>
    <row r="287" spans="1:17" ht="15.75" hidden="1" customHeight="1">
      <c r="A287" s="126"/>
      <c r="B287" s="126"/>
      <c r="C287" s="737"/>
      <c r="D287" s="126"/>
      <c r="E287" s="126"/>
      <c r="F287" s="126"/>
      <c r="G287" s="126"/>
      <c r="H287" s="126"/>
      <c r="I287" s="126"/>
      <c r="J287" s="126"/>
      <c r="K287" s="127"/>
      <c r="L287" s="127"/>
      <c r="M287" s="126"/>
      <c r="N287" s="127"/>
      <c r="O287" s="127"/>
      <c r="P287" s="126"/>
      <c r="Q287" s="126"/>
    </row>
    <row r="288" spans="1:17" ht="15.75" hidden="1" customHeight="1">
      <c r="A288" s="126"/>
      <c r="B288" s="126"/>
      <c r="C288" s="737"/>
      <c r="D288" s="126"/>
      <c r="E288" s="126"/>
      <c r="F288" s="126"/>
      <c r="G288" s="126"/>
      <c r="H288" s="126"/>
      <c r="I288" s="126"/>
      <c r="J288" s="126"/>
      <c r="K288" s="127"/>
      <c r="L288" s="127"/>
      <c r="M288" s="126"/>
      <c r="N288" s="127"/>
      <c r="O288" s="127"/>
      <c r="P288" s="126"/>
      <c r="Q288" s="126"/>
    </row>
    <row r="289" spans="1:17" ht="15.75" hidden="1" customHeight="1">
      <c r="A289" s="126"/>
      <c r="B289" s="126"/>
      <c r="C289" s="737"/>
      <c r="D289" s="126"/>
      <c r="E289" s="126"/>
      <c r="F289" s="126"/>
      <c r="G289" s="126"/>
      <c r="H289" s="126"/>
      <c r="I289" s="126"/>
      <c r="J289" s="126"/>
      <c r="K289" s="127"/>
      <c r="L289" s="127"/>
      <c r="M289" s="126"/>
      <c r="N289" s="127"/>
      <c r="O289" s="127"/>
      <c r="P289" s="126"/>
      <c r="Q289" s="126"/>
    </row>
    <row r="290" spans="1:17" ht="15.75" hidden="1" customHeight="1">
      <c r="A290" s="126"/>
      <c r="B290" s="126"/>
      <c r="C290" s="737"/>
      <c r="D290" s="126"/>
      <c r="E290" s="126"/>
      <c r="F290" s="126"/>
      <c r="G290" s="126"/>
      <c r="H290" s="126"/>
      <c r="I290" s="126"/>
      <c r="J290" s="126"/>
      <c r="K290" s="127"/>
      <c r="L290" s="127"/>
      <c r="M290" s="126"/>
      <c r="N290" s="127"/>
      <c r="O290" s="127"/>
      <c r="P290" s="126"/>
      <c r="Q290" s="126"/>
    </row>
    <row r="291" spans="1:17" ht="15.75" hidden="1" customHeight="1">
      <c r="A291" s="126"/>
      <c r="B291" s="126"/>
      <c r="C291" s="737"/>
      <c r="D291" s="126"/>
      <c r="E291" s="126"/>
      <c r="F291" s="126"/>
      <c r="G291" s="126"/>
      <c r="H291" s="126"/>
      <c r="I291" s="126"/>
      <c r="J291" s="126"/>
      <c r="K291" s="127"/>
      <c r="L291" s="127"/>
      <c r="M291" s="126"/>
      <c r="N291" s="127"/>
      <c r="O291" s="127"/>
      <c r="P291" s="126"/>
      <c r="Q291" s="126"/>
    </row>
    <row r="292" spans="1:17" ht="15.75" hidden="1" customHeight="1">
      <c r="A292" s="126"/>
      <c r="B292" s="126"/>
      <c r="C292" s="737"/>
      <c r="D292" s="126"/>
      <c r="E292" s="126"/>
      <c r="F292" s="126"/>
      <c r="G292" s="126"/>
      <c r="H292" s="126"/>
      <c r="I292" s="126"/>
      <c r="J292" s="126"/>
      <c r="K292" s="127"/>
      <c r="L292" s="127"/>
      <c r="M292" s="126"/>
      <c r="N292" s="127"/>
      <c r="O292" s="127"/>
      <c r="P292" s="126"/>
      <c r="Q292" s="126"/>
    </row>
    <row r="293" spans="1:17" ht="15.75" hidden="1" customHeight="1">
      <c r="A293" s="126"/>
      <c r="B293" s="126"/>
      <c r="C293" s="737"/>
      <c r="D293" s="126"/>
      <c r="E293" s="126"/>
      <c r="F293" s="126"/>
      <c r="G293" s="126"/>
      <c r="H293" s="126"/>
      <c r="I293" s="126"/>
      <c r="J293" s="126"/>
      <c r="K293" s="127"/>
      <c r="L293" s="127"/>
      <c r="M293" s="126"/>
      <c r="N293" s="127"/>
      <c r="O293" s="127"/>
      <c r="P293" s="126"/>
      <c r="Q293" s="126"/>
    </row>
    <row r="294" spans="1:17" ht="15.75" hidden="1" customHeight="1">
      <c r="A294" s="126"/>
      <c r="B294" s="126"/>
      <c r="C294" s="737"/>
      <c r="D294" s="126"/>
      <c r="E294" s="126"/>
      <c r="F294" s="126"/>
      <c r="G294" s="126"/>
      <c r="H294" s="126"/>
      <c r="I294" s="126"/>
      <c r="J294" s="126"/>
      <c r="K294" s="127"/>
      <c r="L294" s="127"/>
      <c r="M294" s="126"/>
      <c r="N294" s="127"/>
      <c r="O294" s="127"/>
      <c r="P294" s="126"/>
      <c r="Q294" s="126"/>
    </row>
    <row r="295" spans="1:17" ht="15.75" hidden="1" customHeight="1">
      <c r="A295" s="126"/>
      <c r="B295" s="126"/>
      <c r="C295" s="737"/>
      <c r="D295" s="126"/>
      <c r="E295" s="126"/>
      <c r="F295" s="126"/>
      <c r="G295" s="126"/>
      <c r="H295" s="126"/>
      <c r="I295" s="126"/>
      <c r="J295" s="126"/>
      <c r="K295" s="127"/>
      <c r="L295" s="127"/>
      <c r="M295" s="126"/>
      <c r="N295" s="127"/>
      <c r="O295" s="127"/>
      <c r="P295" s="126"/>
      <c r="Q295" s="126"/>
    </row>
    <row r="296" spans="1:17" ht="15.75" hidden="1" customHeight="1">
      <c r="A296" s="126"/>
      <c r="B296" s="126"/>
      <c r="C296" s="737"/>
      <c r="D296" s="126"/>
      <c r="E296" s="126"/>
      <c r="F296" s="126"/>
      <c r="G296" s="126"/>
      <c r="H296" s="126"/>
      <c r="I296" s="126"/>
      <c r="J296" s="126"/>
      <c r="K296" s="127"/>
      <c r="L296" s="127"/>
      <c r="M296" s="126"/>
      <c r="N296" s="127"/>
      <c r="O296" s="127"/>
      <c r="P296" s="126"/>
      <c r="Q296" s="126"/>
    </row>
    <row r="297" spans="1:17" ht="15.75" hidden="1" customHeight="1">
      <c r="A297" s="126"/>
      <c r="B297" s="126"/>
      <c r="C297" s="737"/>
      <c r="D297" s="126"/>
      <c r="E297" s="126"/>
      <c r="F297" s="126"/>
      <c r="G297" s="126"/>
      <c r="H297" s="126"/>
      <c r="I297" s="126"/>
      <c r="J297" s="126"/>
      <c r="K297" s="127"/>
      <c r="L297" s="127"/>
      <c r="M297" s="126"/>
      <c r="N297" s="127"/>
      <c r="O297" s="127"/>
      <c r="P297" s="126"/>
      <c r="Q297" s="126"/>
    </row>
    <row r="298" spans="1:17" ht="15.75" hidden="1" customHeight="1">
      <c r="A298" s="126"/>
      <c r="B298" s="126"/>
      <c r="C298" s="737"/>
      <c r="D298" s="126"/>
      <c r="E298" s="126"/>
      <c r="F298" s="126"/>
      <c r="G298" s="126"/>
      <c r="H298" s="126"/>
      <c r="I298" s="126"/>
      <c r="J298" s="126"/>
      <c r="K298" s="127"/>
      <c r="L298" s="127"/>
      <c r="M298" s="126"/>
      <c r="N298" s="127"/>
      <c r="O298" s="127"/>
      <c r="P298" s="126"/>
      <c r="Q298" s="126"/>
    </row>
    <row r="299" spans="1:17" ht="15.75" hidden="1" customHeight="1">
      <c r="A299" s="126"/>
      <c r="B299" s="126"/>
      <c r="C299" s="737"/>
      <c r="D299" s="126"/>
      <c r="E299" s="126"/>
      <c r="F299" s="126"/>
      <c r="G299" s="126"/>
      <c r="H299" s="126"/>
      <c r="I299" s="126"/>
      <c r="J299" s="126"/>
      <c r="K299" s="127"/>
      <c r="L299" s="127"/>
      <c r="M299" s="126"/>
      <c r="N299" s="127"/>
      <c r="O299" s="127"/>
      <c r="P299" s="126"/>
      <c r="Q299" s="126"/>
    </row>
    <row r="300" spans="1:17" ht="15.75" hidden="1" customHeight="1">
      <c r="A300" s="126"/>
      <c r="B300" s="126"/>
      <c r="C300" s="737"/>
      <c r="D300" s="126"/>
      <c r="E300" s="126"/>
      <c r="F300" s="126"/>
      <c r="G300" s="126"/>
      <c r="H300" s="126"/>
      <c r="I300" s="126"/>
      <c r="J300" s="126"/>
      <c r="K300" s="127"/>
      <c r="L300" s="127"/>
      <c r="M300" s="126"/>
      <c r="N300" s="127"/>
      <c r="O300" s="127"/>
      <c r="P300" s="126"/>
      <c r="Q300" s="126"/>
    </row>
    <row r="301" spans="1:17" ht="15.75" hidden="1" customHeight="1">
      <c r="A301" s="126"/>
      <c r="B301" s="126"/>
      <c r="C301" s="737"/>
      <c r="D301" s="126"/>
      <c r="E301" s="126"/>
      <c r="F301" s="126"/>
      <c r="G301" s="126"/>
      <c r="H301" s="126"/>
      <c r="I301" s="126"/>
      <c r="J301" s="126"/>
      <c r="K301" s="127"/>
      <c r="L301" s="127"/>
      <c r="M301" s="126"/>
      <c r="N301" s="127"/>
      <c r="O301" s="127"/>
      <c r="P301" s="126"/>
      <c r="Q301" s="126"/>
    </row>
    <row r="302" spans="1:17" ht="15.75" hidden="1" customHeight="1">
      <c r="A302" s="126"/>
      <c r="B302" s="126"/>
      <c r="C302" s="737"/>
      <c r="D302" s="126"/>
      <c r="E302" s="126"/>
      <c r="F302" s="126"/>
      <c r="G302" s="126"/>
      <c r="H302" s="126"/>
      <c r="I302" s="126"/>
      <c r="J302" s="126"/>
      <c r="K302" s="127"/>
      <c r="L302" s="127"/>
      <c r="M302" s="126"/>
      <c r="N302" s="127"/>
      <c r="O302" s="127"/>
      <c r="P302" s="126"/>
      <c r="Q302" s="126"/>
    </row>
    <row r="303" spans="1:17" ht="15.75" hidden="1" customHeight="1">
      <c r="A303" s="126"/>
      <c r="B303" s="126"/>
      <c r="C303" s="737"/>
      <c r="D303" s="126"/>
      <c r="E303" s="126"/>
      <c r="F303" s="126"/>
      <c r="G303" s="126"/>
      <c r="H303" s="126"/>
      <c r="I303" s="126"/>
      <c r="J303" s="126"/>
      <c r="K303" s="127"/>
      <c r="L303" s="127"/>
      <c r="M303" s="126"/>
      <c r="N303" s="127"/>
      <c r="O303" s="127"/>
      <c r="P303" s="126"/>
      <c r="Q303" s="126"/>
    </row>
    <row r="304" spans="1:17" ht="15.75" hidden="1" customHeight="1">
      <c r="A304" s="126"/>
      <c r="B304" s="126"/>
      <c r="C304" s="737"/>
      <c r="D304" s="126"/>
      <c r="E304" s="126"/>
      <c r="F304" s="126"/>
      <c r="G304" s="126"/>
      <c r="H304" s="126"/>
      <c r="I304" s="126"/>
      <c r="J304" s="126"/>
      <c r="K304" s="127"/>
      <c r="L304" s="127"/>
      <c r="M304" s="126"/>
      <c r="N304" s="127"/>
      <c r="O304" s="127"/>
      <c r="P304" s="126"/>
      <c r="Q304" s="126"/>
    </row>
    <row r="305" spans="1:17" ht="15.75" hidden="1" customHeight="1">
      <c r="A305" s="126"/>
      <c r="B305" s="126"/>
      <c r="C305" s="737"/>
      <c r="D305" s="126"/>
      <c r="E305" s="126"/>
      <c r="F305" s="126"/>
      <c r="G305" s="126"/>
      <c r="H305" s="126"/>
      <c r="I305" s="126"/>
      <c r="J305" s="126"/>
      <c r="K305" s="127"/>
      <c r="L305" s="127"/>
      <c r="M305" s="126"/>
      <c r="N305" s="127"/>
      <c r="O305" s="127"/>
      <c r="P305" s="126"/>
      <c r="Q305" s="126"/>
    </row>
    <row r="306" spans="1:17" ht="15.75" hidden="1" customHeight="1">
      <c r="A306" s="126"/>
      <c r="B306" s="126"/>
      <c r="C306" s="737"/>
      <c r="D306" s="126"/>
      <c r="E306" s="126"/>
      <c r="F306" s="126"/>
      <c r="G306" s="126"/>
      <c r="H306" s="126"/>
      <c r="I306" s="126"/>
      <c r="J306" s="126"/>
      <c r="K306" s="127"/>
      <c r="L306" s="127"/>
      <c r="M306" s="126"/>
      <c r="N306" s="127"/>
      <c r="O306" s="127"/>
      <c r="P306" s="126"/>
      <c r="Q306" s="126"/>
    </row>
    <row r="307" spans="1:17" ht="15.75" hidden="1" customHeight="1">
      <c r="A307" s="126"/>
      <c r="B307" s="126"/>
      <c r="C307" s="737"/>
      <c r="D307" s="126"/>
      <c r="E307" s="126"/>
      <c r="F307" s="126"/>
      <c r="G307" s="126"/>
      <c r="H307" s="126"/>
      <c r="I307" s="126"/>
      <c r="J307" s="126"/>
      <c r="K307" s="127"/>
      <c r="L307" s="127"/>
      <c r="M307" s="126"/>
      <c r="N307" s="127"/>
      <c r="O307" s="127"/>
      <c r="P307" s="126"/>
      <c r="Q307" s="126"/>
    </row>
    <row r="308" spans="1:17" ht="15.75" hidden="1" customHeight="1">
      <c r="A308" s="126"/>
      <c r="B308" s="126"/>
      <c r="C308" s="737"/>
      <c r="D308" s="126"/>
      <c r="E308" s="126"/>
      <c r="F308" s="126"/>
      <c r="G308" s="126"/>
      <c r="H308" s="126"/>
      <c r="I308" s="126"/>
      <c r="J308" s="126"/>
      <c r="K308" s="127"/>
      <c r="L308" s="127"/>
      <c r="M308" s="126"/>
      <c r="N308" s="127"/>
      <c r="O308" s="127"/>
      <c r="P308" s="126"/>
      <c r="Q308" s="126"/>
    </row>
    <row r="309" spans="1:17" ht="15.75" hidden="1" customHeight="1">
      <c r="A309" s="126"/>
      <c r="B309" s="126"/>
      <c r="C309" s="737"/>
      <c r="D309" s="126"/>
      <c r="E309" s="126"/>
      <c r="F309" s="126"/>
      <c r="G309" s="126"/>
      <c r="H309" s="126"/>
      <c r="I309" s="126"/>
      <c r="J309" s="126"/>
      <c r="K309" s="127"/>
      <c r="L309" s="127"/>
      <c r="M309" s="126"/>
      <c r="N309" s="127"/>
      <c r="O309" s="127"/>
      <c r="P309" s="126"/>
      <c r="Q309" s="126"/>
    </row>
    <row r="310" spans="1:17" ht="15.75" hidden="1" customHeight="1">
      <c r="A310" s="126"/>
      <c r="B310" s="126"/>
      <c r="C310" s="737"/>
      <c r="D310" s="126"/>
      <c r="E310" s="126"/>
      <c r="F310" s="126"/>
      <c r="G310" s="126"/>
      <c r="H310" s="126"/>
      <c r="I310" s="126"/>
      <c r="J310" s="126"/>
      <c r="K310" s="127"/>
      <c r="L310" s="127"/>
      <c r="M310" s="126"/>
      <c r="N310" s="127"/>
      <c r="O310" s="127"/>
      <c r="P310" s="126"/>
      <c r="Q310" s="126"/>
    </row>
    <row r="311" spans="1:17" ht="15.75" hidden="1" customHeight="1">
      <c r="A311" s="126"/>
      <c r="B311" s="126"/>
      <c r="C311" s="737"/>
      <c r="D311" s="126"/>
      <c r="E311" s="126"/>
      <c r="F311" s="126"/>
      <c r="G311" s="126"/>
      <c r="H311" s="126"/>
      <c r="I311" s="126"/>
      <c r="J311" s="126"/>
      <c r="K311" s="127"/>
      <c r="L311" s="127"/>
      <c r="M311" s="126"/>
      <c r="N311" s="127"/>
      <c r="O311" s="127"/>
      <c r="P311" s="126"/>
      <c r="Q311" s="126"/>
    </row>
    <row r="312" spans="1:17" ht="15.75" hidden="1" customHeight="1">
      <c r="A312" s="126"/>
      <c r="B312" s="126"/>
      <c r="C312" s="737"/>
      <c r="D312" s="126"/>
      <c r="E312" s="126"/>
      <c r="F312" s="126"/>
      <c r="G312" s="126"/>
      <c r="H312" s="126"/>
      <c r="I312" s="126"/>
      <c r="J312" s="126"/>
      <c r="K312" s="127"/>
      <c r="L312" s="127"/>
      <c r="M312" s="126"/>
      <c r="N312" s="127"/>
      <c r="O312" s="127"/>
      <c r="P312" s="126"/>
      <c r="Q312" s="126"/>
    </row>
    <row r="313" spans="1:17" ht="15.75" hidden="1" customHeight="1">
      <c r="A313" s="126"/>
      <c r="B313" s="126"/>
      <c r="C313" s="737"/>
      <c r="D313" s="126"/>
      <c r="E313" s="126"/>
      <c r="F313" s="126"/>
      <c r="G313" s="126"/>
      <c r="H313" s="126"/>
      <c r="I313" s="126"/>
      <c r="J313" s="126"/>
      <c r="K313" s="127"/>
      <c r="L313" s="127"/>
      <c r="M313" s="126"/>
      <c r="N313" s="127"/>
      <c r="O313" s="127"/>
      <c r="P313" s="126"/>
      <c r="Q313" s="126"/>
    </row>
    <row r="314" spans="1:17" ht="15.75" hidden="1" customHeight="1">
      <c r="A314" s="126"/>
      <c r="B314" s="126"/>
      <c r="C314" s="737"/>
      <c r="D314" s="126"/>
      <c r="E314" s="126"/>
      <c r="F314" s="126"/>
      <c r="G314" s="126"/>
      <c r="H314" s="126"/>
      <c r="I314" s="126"/>
      <c r="J314" s="126"/>
      <c r="K314" s="127"/>
      <c r="L314" s="127"/>
      <c r="M314" s="126"/>
      <c r="N314" s="127"/>
      <c r="O314" s="127"/>
      <c r="P314" s="126"/>
      <c r="Q314" s="126"/>
    </row>
    <row r="315" spans="1:17" ht="15.75" hidden="1" customHeight="1">
      <c r="A315" s="126"/>
      <c r="B315" s="126"/>
      <c r="C315" s="737"/>
      <c r="D315" s="126"/>
      <c r="E315" s="126"/>
      <c r="F315" s="126"/>
      <c r="G315" s="126"/>
      <c r="H315" s="126"/>
      <c r="I315" s="126"/>
      <c r="J315" s="126"/>
      <c r="K315" s="127"/>
      <c r="L315" s="127"/>
      <c r="M315" s="126"/>
      <c r="N315" s="127"/>
      <c r="O315" s="127"/>
      <c r="P315" s="126"/>
      <c r="Q315" s="126"/>
    </row>
    <row r="316" spans="1:17" ht="15.75" hidden="1" customHeight="1">
      <c r="A316" s="126"/>
      <c r="B316" s="126"/>
      <c r="C316" s="737"/>
      <c r="D316" s="126"/>
      <c r="E316" s="126"/>
      <c r="F316" s="126"/>
      <c r="G316" s="126"/>
      <c r="H316" s="126"/>
      <c r="I316" s="126"/>
      <c r="J316" s="126"/>
      <c r="K316" s="127"/>
      <c r="L316" s="127"/>
      <c r="M316" s="126"/>
      <c r="N316" s="127"/>
      <c r="O316" s="127"/>
      <c r="P316" s="126"/>
      <c r="Q316" s="126"/>
    </row>
    <row r="317" spans="1:17" ht="15.75" hidden="1" customHeight="1">
      <c r="A317" s="126"/>
      <c r="B317" s="126"/>
      <c r="C317" s="737"/>
      <c r="D317" s="126"/>
      <c r="E317" s="126"/>
      <c r="F317" s="126"/>
      <c r="G317" s="126"/>
      <c r="H317" s="126"/>
      <c r="I317" s="126"/>
      <c r="J317" s="126"/>
      <c r="K317" s="127"/>
      <c r="L317" s="127"/>
      <c r="M317" s="126"/>
      <c r="N317" s="127"/>
      <c r="O317" s="127"/>
      <c r="P317" s="126"/>
      <c r="Q317" s="126"/>
    </row>
    <row r="318" spans="1:17" ht="15.75" hidden="1" customHeight="1">
      <c r="A318" s="126"/>
      <c r="B318" s="126"/>
      <c r="C318" s="737"/>
      <c r="D318" s="126"/>
      <c r="E318" s="126"/>
      <c r="F318" s="126"/>
      <c r="G318" s="126"/>
      <c r="H318" s="126"/>
      <c r="I318" s="126"/>
      <c r="J318" s="126"/>
      <c r="K318" s="127"/>
      <c r="L318" s="127"/>
      <c r="M318" s="126"/>
      <c r="N318" s="127"/>
      <c r="O318" s="127"/>
      <c r="P318" s="126"/>
      <c r="Q318" s="126"/>
    </row>
    <row r="319" spans="1:17" ht="15.75" hidden="1" customHeight="1">
      <c r="A319" s="126"/>
      <c r="B319" s="126"/>
      <c r="C319" s="737"/>
      <c r="D319" s="126"/>
      <c r="E319" s="126"/>
      <c r="F319" s="126"/>
      <c r="G319" s="126"/>
      <c r="H319" s="126"/>
      <c r="I319" s="126"/>
      <c r="J319" s="126"/>
      <c r="K319" s="127"/>
      <c r="L319" s="127"/>
      <c r="M319" s="126"/>
      <c r="N319" s="127"/>
      <c r="O319" s="127"/>
      <c r="P319" s="126"/>
      <c r="Q319" s="126"/>
    </row>
    <row r="320" spans="1:17" ht="15.75" hidden="1" customHeight="1">
      <c r="A320" s="126"/>
      <c r="B320" s="126"/>
      <c r="C320" s="737"/>
      <c r="D320" s="126"/>
      <c r="E320" s="126"/>
      <c r="F320" s="126"/>
      <c r="G320" s="126"/>
      <c r="H320" s="126"/>
      <c r="I320" s="126"/>
      <c r="J320" s="126"/>
      <c r="K320" s="127"/>
      <c r="L320" s="127"/>
      <c r="M320" s="126"/>
      <c r="N320" s="127"/>
      <c r="O320" s="127"/>
      <c r="P320" s="126"/>
      <c r="Q320" s="126"/>
    </row>
    <row r="321" spans="1:17" ht="15.75" hidden="1" customHeight="1">
      <c r="A321" s="126"/>
      <c r="B321" s="126"/>
      <c r="C321" s="737"/>
      <c r="D321" s="126"/>
      <c r="E321" s="126"/>
      <c r="F321" s="126"/>
      <c r="G321" s="126"/>
      <c r="H321" s="126"/>
      <c r="I321" s="126"/>
      <c r="J321" s="126"/>
      <c r="K321" s="127"/>
      <c r="L321" s="127"/>
      <c r="M321" s="126"/>
      <c r="N321" s="127"/>
      <c r="O321" s="127"/>
      <c r="P321" s="126"/>
      <c r="Q321" s="126"/>
    </row>
    <row r="322" spans="1:17" ht="15.75" hidden="1" customHeight="1">
      <c r="A322" s="126"/>
      <c r="B322" s="126"/>
      <c r="C322" s="737"/>
      <c r="D322" s="126"/>
      <c r="E322" s="126"/>
      <c r="F322" s="126"/>
      <c r="G322" s="126"/>
      <c r="H322" s="126"/>
      <c r="I322" s="126"/>
      <c r="J322" s="126"/>
      <c r="K322" s="127"/>
      <c r="L322" s="127"/>
      <c r="M322" s="126"/>
      <c r="N322" s="127"/>
      <c r="O322" s="127"/>
      <c r="P322" s="126"/>
      <c r="Q322" s="126"/>
    </row>
    <row r="323" spans="1:17" ht="15.75" hidden="1" customHeight="1">
      <c r="A323" s="126"/>
      <c r="B323" s="126"/>
      <c r="C323" s="737"/>
      <c r="D323" s="126"/>
      <c r="E323" s="126"/>
      <c r="F323" s="126"/>
      <c r="G323" s="126"/>
      <c r="H323" s="126"/>
      <c r="I323" s="126"/>
      <c r="J323" s="126"/>
      <c r="K323" s="127"/>
      <c r="L323" s="127"/>
      <c r="M323" s="126"/>
      <c r="N323" s="127"/>
      <c r="O323" s="127"/>
      <c r="P323" s="126"/>
      <c r="Q323" s="126"/>
    </row>
    <row r="324" spans="1:17" ht="15.75" hidden="1" customHeight="1">
      <c r="A324" s="126"/>
      <c r="B324" s="126"/>
      <c r="C324" s="737"/>
      <c r="D324" s="126"/>
      <c r="E324" s="126"/>
      <c r="F324" s="126"/>
      <c r="G324" s="126"/>
      <c r="H324" s="126"/>
      <c r="I324" s="126"/>
      <c r="J324" s="126"/>
      <c r="K324" s="127"/>
      <c r="L324" s="127"/>
      <c r="M324" s="126"/>
      <c r="N324" s="127"/>
      <c r="O324" s="127"/>
      <c r="P324" s="126"/>
      <c r="Q324" s="126"/>
    </row>
    <row r="325" spans="1:17" ht="15.75" hidden="1" customHeight="1">
      <c r="A325" s="126"/>
      <c r="B325" s="126"/>
      <c r="C325" s="737"/>
      <c r="D325" s="126"/>
      <c r="E325" s="126"/>
      <c r="F325" s="126"/>
      <c r="G325" s="126"/>
      <c r="H325" s="126"/>
      <c r="I325" s="126"/>
      <c r="J325" s="126"/>
      <c r="K325" s="127"/>
      <c r="L325" s="127"/>
      <c r="M325" s="126"/>
      <c r="N325" s="127"/>
      <c r="O325" s="127"/>
      <c r="P325" s="126"/>
      <c r="Q325" s="126"/>
    </row>
    <row r="326" spans="1:17" ht="15.75" hidden="1" customHeight="1">
      <c r="A326" s="126"/>
      <c r="B326" s="126"/>
      <c r="C326" s="737"/>
      <c r="D326" s="126"/>
      <c r="E326" s="126"/>
      <c r="F326" s="126"/>
      <c r="G326" s="126"/>
      <c r="H326" s="126"/>
      <c r="I326" s="126"/>
      <c r="J326" s="126"/>
      <c r="K326" s="127"/>
      <c r="L326" s="127"/>
      <c r="M326" s="126"/>
      <c r="N326" s="127"/>
      <c r="O326" s="127"/>
      <c r="P326" s="126"/>
      <c r="Q326" s="126"/>
    </row>
    <row r="327" spans="1:17" ht="15.75" hidden="1" customHeight="1">
      <c r="A327" s="126"/>
      <c r="B327" s="126"/>
      <c r="C327" s="737"/>
      <c r="D327" s="126"/>
      <c r="E327" s="126"/>
      <c r="F327" s="126"/>
      <c r="G327" s="126"/>
      <c r="H327" s="126"/>
      <c r="I327" s="126"/>
      <c r="J327" s="126"/>
      <c r="K327" s="127"/>
      <c r="L327" s="127"/>
      <c r="M327" s="126"/>
      <c r="N327" s="127"/>
      <c r="O327" s="127"/>
      <c r="P327" s="126"/>
      <c r="Q327" s="126"/>
    </row>
    <row r="328" spans="1:17" ht="15.75" hidden="1" customHeight="1">
      <c r="A328" s="126"/>
      <c r="B328" s="126"/>
      <c r="C328" s="737"/>
      <c r="D328" s="126"/>
      <c r="E328" s="126"/>
      <c r="F328" s="126"/>
      <c r="G328" s="126"/>
      <c r="H328" s="126"/>
      <c r="I328" s="126"/>
      <c r="J328" s="126"/>
      <c r="K328" s="127"/>
      <c r="L328" s="127"/>
      <c r="M328" s="126"/>
      <c r="N328" s="127"/>
      <c r="O328" s="127"/>
      <c r="P328" s="126"/>
      <c r="Q328" s="126"/>
    </row>
    <row r="329" spans="1:17" ht="15.75" hidden="1" customHeight="1">
      <c r="A329" s="126"/>
      <c r="B329" s="126"/>
      <c r="C329" s="737"/>
      <c r="D329" s="126"/>
      <c r="E329" s="126"/>
      <c r="F329" s="126"/>
      <c r="G329" s="126"/>
      <c r="H329" s="126"/>
      <c r="I329" s="126"/>
      <c r="J329" s="126"/>
      <c r="K329" s="127"/>
      <c r="L329" s="127"/>
      <c r="M329" s="126"/>
      <c r="N329" s="127"/>
      <c r="O329" s="127"/>
      <c r="P329" s="126"/>
      <c r="Q329" s="126"/>
    </row>
    <row r="330" spans="1:17" ht="15.75" hidden="1" customHeight="1">
      <c r="A330" s="126"/>
      <c r="B330" s="126"/>
      <c r="C330" s="737"/>
      <c r="D330" s="126"/>
      <c r="E330" s="126"/>
      <c r="F330" s="126"/>
      <c r="G330" s="126"/>
      <c r="H330" s="126"/>
      <c r="I330" s="126"/>
      <c r="J330" s="126"/>
      <c r="K330" s="127"/>
      <c r="L330" s="127"/>
      <c r="M330" s="126"/>
      <c r="N330" s="127"/>
      <c r="O330" s="127"/>
      <c r="P330" s="126"/>
      <c r="Q330" s="126"/>
    </row>
    <row r="331" spans="1:17" ht="15.75" hidden="1" customHeight="1">
      <c r="A331" s="126"/>
      <c r="B331" s="126"/>
      <c r="C331" s="737"/>
      <c r="D331" s="126"/>
      <c r="E331" s="126"/>
      <c r="F331" s="126"/>
      <c r="G331" s="126"/>
      <c r="H331" s="126"/>
      <c r="I331" s="126"/>
      <c r="J331" s="126"/>
      <c r="K331" s="127"/>
      <c r="L331" s="127"/>
      <c r="M331" s="126"/>
      <c r="N331" s="127"/>
      <c r="O331" s="127"/>
      <c r="P331" s="126"/>
      <c r="Q331" s="126"/>
    </row>
    <row r="332" spans="1:17" ht="15.75" hidden="1" customHeight="1">
      <c r="A332" s="126"/>
      <c r="B332" s="126"/>
      <c r="C332" s="737"/>
      <c r="D332" s="126"/>
      <c r="E332" s="126"/>
      <c r="F332" s="126"/>
      <c r="G332" s="126"/>
      <c r="H332" s="126"/>
      <c r="I332" s="126"/>
      <c r="J332" s="126"/>
      <c r="K332" s="127"/>
      <c r="L332" s="127"/>
      <c r="M332" s="126"/>
      <c r="N332" s="127"/>
      <c r="O332" s="127"/>
      <c r="P332" s="126"/>
      <c r="Q332" s="126"/>
    </row>
    <row r="333" spans="1:17" ht="15.75" hidden="1" customHeight="1">
      <c r="A333" s="126"/>
      <c r="B333" s="126"/>
      <c r="C333" s="737"/>
      <c r="D333" s="126"/>
      <c r="E333" s="126"/>
      <c r="F333" s="126"/>
      <c r="G333" s="126"/>
      <c r="H333" s="126"/>
      <c r="I333" s="126"/>
      <c r="J333" s="126"/>
      <c r="K333" s="127"/>
      <c r="L333" s="127"/>
      <c r="M333" s="126"/>
      <c r="N333" s="127"/>
      <c r="O333" s="127"/>
      <c r="P333" s="126"/>
      <c r="Q333" s="126"/>
    </row>
    <row r="334" spans="1:17" ht="15.75" hidden="1" customHeight="1">
      <c r="A334" s="126"/>
      <c r="B334" s="126"/>
      <c r="C334" s="737"/>
      <c r="D334" s="126"/>
      <c r="E334" s="126"/>
      <c r="F334" s="126"/>
      <c r="G334" s="126"/>
      <c r="H334" s="126"/>
      <c r="I334" s="126"/>
      <c r="J334" s="126"/>
      <c r="K334" s="127"/>
      <c r="L334" s="127"/>
      <c r="M334" s="126"/>
      <c r="N334" s="127"/>
      <c r="O334" s="127"/>
      <c r="P334" s="126"/>
      <c r="Q334" s="126"/>
    </row>
    <row r="335" spans="1:17" ht="15.75" hidden="1" customHeight="1">
      <c r="A335" s="126"/>
      <c r="B335" s="126"/>
      <c r="C335" s="737"/>
      <c r="D335" s="126"/>
      <c r="E335" s="126"/>
      <c r="F335" s="126"/>
      <c r="G335" s="126"/>
      <c r="H335" s="126"/>
      <c r="I335" s="126"/>
      <c r="J335" s="126"/>
      <c r="K335" s="127"/>
      <c r="L335" s="127"/>
      <c r="M335" s="126"/>
      <c r="N335" s="127"/>
      <c r="O335" s="127"/>
      <c r="P335" s="126"/>
      <c r="Q335" s="126"/>
    </row>
    <row r="336" spans="1:17" ht="15.75" hidden="1" customHeight="1">
      <c r="A336" s="126"/>
      <c r="B336" s="126"/>
      <c r="C336" s="737"/>
      <c r="D336" s="126"/>
      <c r="E336" s="126"/>
      <c r="F336" s="126"/>
      <c r="G336" s="126"/>
      <c r="H336" s="126"/>
      <c r="I336" s="126"/>
      <c r="J336" s="126"/>
      <c r="K336" s="127"/>
      <c r="L336" s="127"/>
      <c r="M336" s="126"/>
      <c r="N336" s="127"/>
      <c r="O336" s="127"/>
      <c r="P336" s="126"/>
      <c r="Q336" s="126"/>
    </row>
    <row r="337" spans="1:17" ht="15.75" hidden="1" customHeight="1">
      <c r="A337" s="126"/>
      <c r="B337" s="126"/>
      <c r="C337" s="737"/>
      <c r="D337" s="126"/>
      <c r="E337" s="126"/>
      <c r="F337" s="126"/>
      <c r="G337" s="126"/>
      <c r="H337" s="126"/>
      <c r="I337" s="126"/>
      <c r="J337" s="126"/>
      <c r="K337" s="127"/>
      <c r="L337" s="127"/>
      <c r="M337" s="126"/>
      <c r="N337" s="127"/>
      <c r="O337" s="127"/>
      <c r="P337" s="126"/>
      <c r="Q337" s="126"/>
    </row>
    <row r="338" spans="1:17" ht="15.75" hidden="1" customHeight="1">
      <c r="A338" s="126"/>
      <c r="B338" s="126"/>
      <c r="C338" s="737"/>
      <c r="D338" s="126"/>
      <c r="E338" s="126"/>
      <c r="F338" s="126"/>
      <c r="G338" s="126"/>
      <c r="H338" s="126"/>
      <c r="I338" s="126"/>
      <c r="J338" s="126"/>
      <c r="K338" s="127"/>
      <c r="L338" s="127"/>
      <c r="M338" s="126"/>
      <c r="N338" s="127"/>
      <c r="O338" s="127"/>
      <c r="P338" s="126"/>
      <c r="Q338" s="126"/>
    </row>
    <row r="339" spans="1:17" ht="15.75" hidden="1" customHeight="1">
      <c r="A339" s="126"/>
      <c r="B339" s="126"/>
      <c r="C339" s="737"/>
      <c r="D339" s="126"/>
      <c r="E339" s="126"/>
      <c r="F339" s="126"/>
      <c r="G339" s="126"/>
      <c r="H339" s="126"/>
      <c r="I339" s="126"/>
      <c r="J339" s="126"/>
      <c r="K339" s="127"/>
      <c r="L339" s="127"/>
      <c r="M339" s="126"/>
      <c r="N339" s="127"/>
      <c r="O339" s="127"/>
      <c r="P339" s="126"/>
      <c r="Q339" s="126"/>
    </row>
    <row r="340" spans="1:17" ht="15.75" hidden="1" customHeight="1">
      <c r="A340" s="126"/>
      <c r="B340" s="126"/>
      <c r="C340" s="737"/>
      <c r="D340" s="126"/>
      <c r="E340" s="126"/>
      <c r="F340" s="126"/>
      <c r="G340" s="126"/>
      <c r="H340" s="126"/>
      <c r="I340" s="126"/>
      <c r="J340" s="126"/>
      <c r="K340" s="127"/>
      <c r="L340" s="127"/>
      <c r="M340" s="126"/>
      <c r="N340" s="127"/>
      <c r="O340" s="127"/>
      <c r="P340" s="126"/>
      <c r="Q340" s="126"/>
    </row>
    <row r="341" spans="1:17" ht="15.75" hidden="1" customHeight="1">
      <c r="A341" s="126"/>
      <c r="B341" s="126"/>
      <c r="C341" s="737"/>
      <c r="D341" s="126"/>
      <c r="E341" s="126"/>
      <c r="F341" s="126"/>
      <c r="G341" s="126"/>
      <c r="H341" s="126"/>
      <c r="I341" s="126"/>
      <c r="J341" s="126"/>
      <c r="K341" s="127"/>
      <c r="L341" s="127"/>
      <c r="M341" s="126"/>
      <c r="N341" s="127"/>
      <c r="O341" s="127"/>
      <c r="P341" s="126"/>
      <c r="Q341" s="126"/>
    </row>
    <row r="342" spans="1:17" ht="15.75" hidden="1" customHeight="1">
      <c r="A342" s="126"/>
      <c r="B342" s="126"/>
      <c r="C342" s="737"/>
      <c r="D342" s="126"/>
      <c r="E342" s="126"/>
      <c r="F342" s="126"/>
      <c r="G342" s="126"/>
      <c r="H342" s="126"/>
      <c r="I342" s="126"/>
      <c r="J342" s="126"/>
      <c r="K342" s="127"/>
      <c r="L342" s="127"/>
      <c r="M342" s="126"/>
      <c r="N342" s="127"/>
      <c r="O342" s="127"/>
      <c r="P342" s="126"/>
      <c r="Q342" s="126"/>
    </row>
    <row r="343" spans="1:17" ht="15.75" hidden="1" customHeight="1">
      <c r="A343" s="126"/>
      <c r="B343" s="126"/>
      <c r="C343" s="737"/>
      <c r="D343" s="126"/>
      <c r="E343" s="126"/>
      <c r="F343" s="126"/>
      <c r="G343" s="126"/>
      <c r="H343" s="126"/>
      <c r="I343" s="126"/>
      <c r="J343" s="126"/>
      <c r="K343" s="127"/>
      <c r="L343" s="127"/>
      <c r="M343" s="126"/>
      <c r="N343" s="127"/>
      <c r="O343" s="127"/>
      <c r="P343" s="126"/>
      <c r="Q343" s="126"/>
    </row>
    <row r="344" spans="1:17" ht="15.75" hidden="1" customHeight="1">
      <c r="A344" s="126"/>
      <c r="B344" s="126"/>
      <c r="C344" s="737"/>
      <c r="D344" s="126"/>
      <c r="E344" s="126"/>
      <c r="F344" s="126"/>
      <c r="G344" s="126"/>
      <c r="H344" s="126"/>
      <c r="I344" s="126"/>
      <c r="J344" s="126"/>
      <c r="K344" s="127"/>
      <c r="L344" s="127"/>
      <c r="M344" s="126"/>
      <c r="N344" s="127"/>
      <c r="O344" s="127"/>
      <c r="P344" s="126"/>
      <c r="Q344" s="126"/>
    </row>
    <row r="345" spans="1:17" ht="15.75" hidden="1" customHeight="1">
      <c r="A345" s="126"/>
      <c r="B345" s="126"/>
      <c r="C345" s="737"/>
      <c r="D345" s="126"/>
      <c r="E345" s="126"/>
      <c r="F345" s="126"/>
      <c r="G345" s="126"/>
      <c r="H345" s="126"/>
      <c r="I345" s="126"/>
      <c r="J345" s="126"/>
      <c r="K345" s="127"/>
      <c r="L345" s="127"/>
      <c r="M345" s="126"/>
      <c r="N345" s="127"/>
      <c r="O345" s="127"/>
      <c r="P345" s="126"/>
      <c r="Q345" s="126"/>
    </row>
    <row r="346" spans="1:17" ht="15.75" hidden="1" customHeight="1">
      <c r="A346" s="126"/>
      <c r="B346" s="126"/>
      <c r="C346" s="737"/>
      <c r="D346" s="126"/>
      <c r="E346" s="126"/>
      <c r="F346" s="126"/>
      <c r="G346" s="126"/>
      <c r="H346" s="126"/>
      <c r="I346" s="126"/>
      <c r="J346" s="126"/>
      <c r="K346" s="127"/>
      <c r="L346" s="127"/>
      <c r="M346" s="126"/>
      <c r="N346" s="127"/>
      <c r="O346" s="127"/>
      <c r="P346" s="126"/>
      <c r="Q346" s="126"/>
    </row>
    <row r="347" spans="1:17" ht="15.75" hidden="1" customHeight="1">
      <c r="A347" s="126"/>
      <c r="B347" s="126"/>
      <c r="C347" s="737"/>
      <c r="D347" s="126"/>
      <c r="E347" s="126"/>
      <c r="F347" s="126"/>
      <c r="G347" s="126"/>
      <c r="H347" s="126"/>
      <c r="I347" s="126"/>
      <c r="J347" s="126"/>
      <c r="K347" s="127"/>
      <c r="L347" s="127"/>
      <c r="M347" s="126"/>
      <c r="N347" s="127"/>
      <c r="O347" s="127"/>
      <c r="P347" s="126"/>
      <c r="Q347" s="126"/>
    </row>
    <row r="348" spans="1:17" ht="15.75" hidden="1" customHeight="1">
      <c r="A348" s="126"/>
      <c r="B348" s="126"/>
      <c r="C348" s="737"/>
      <c r="D348" s="126"/>
      <c r="E348" s="126"/>
      <c r="F348" s="126"/>
      <c r="G348" s="126"/>
      <c r="H348" s="126"/>
      <c r="I348" s="126"/>
      <c r="J348" s="126"/>
      <c r="K348" s="127"/>
      <c r="L348" s="127"/>
      <c r="M348" s="126"/>
      <c r="N348" s="127"/>
      <c r="O348" s="127"/>
      <c r="P348" s="126"/>
      <c r="Q348" s="126"/>
    </row>
    <row r="349" spans="1:17" ht="15.75" hidden="1" customHeight="1">
      <c r="A349" s="126"/>
      <c r="B349" s="126"/>
      <c r="C349" s="737"/>
      <c r="D349" s="126"/>
      <c r="E349" s="126"/>
      <c r="F349" s="126"/>
      <c r="G349" s="126"/>
      <c r="H349" s="126"/>
      <c r="I349" s="126"/>
      <c r="J349" s="126"/>
      <c r="K349" s="127"/>
      <c r="L349" s="127"/>
      <c r="M349" s="126"/>
      <c r="N349" s="127"/>
      <c r="O349" s="127"/>
      <c r="P349" s="126"/>
      <c r="Q349" s="126"/>
    </row>
    <row r="350" spans="1:17" ht="15.75" hidden="1" customHeight="1">
      <c r="A350" s="126"/>
      <c r="B350" s="126"/>
      <c r="C350" s="737"/>
      <c r="D350" s="126"/>
      <c r="E350" s="126"/>
      <c r="F350" s="126"/>
      <c r="G350" s="126"/>
      <c r="H350" s="126"/>
      <c r="I350" s="126"/>
      <c r="J350" s="126"/>
      <c r="K350" s="127"/>
      <c r="L350" s="127"/>
      <c r="M350" s="126"/>
      <c r="N350" s="127"/>
      <c r="O350" s="127"/>
      <c r="P350" s="126"/>
      <c r="Q350" s="126"/>
    </row>
    <row r="351" spans="1:17" ht="15.75" hidden="1" customHeight="1">
      <c r="A351" s="126"/>
      <c r="B351" s="126"/>
      <c r="C351" s="737"/>
      <c r="D351" s="126"/>
      <c r="E351" s="126"/>
      <c r="F351" s="126"/>
      <c r="G351" s="126"/>
      <c r="H351" s="126"/>
      <c r="I351" s="126"/>
      <c r="J351" s="126"/>
      <c r="K351" s="127"/>
      <c r="L351" s="127"/>
      <c r="M351" s="126"/>
      <c r="N351" s="127"/>
      <c r="O351" s="127"/>
      <c r="P351" s="126"/>
      <c r="Q351" s="126"/>
    </row>
    <row r="352" spans="1:17" ht="15.75" hidden="1" customHeight="1">
      <c r="A352" s="126"/>
      <c r="B352" s="126"/>
      <c r="C352" s="737"/>
      <c r="D352" s="126"/>
      <c r="E352" s="126"/>
      <c r="F352" s="126"/>
      <c r="G352" s="126"/>
      <c r="H352" s="126"/>
      <c r="I352" s="126"/>
      <c r="J352" s="126"/>
      <c r="K352" s="127"/>
      <c r="L352" s="127"/>
      <c r="M352" s="126"/>
      <c r="N352" s="127"/>
      <c r="O352" s="127"/>
      <c r="P352" s="126"/>
      <c r="Q352" s="126"/>
    </row>
    <row r="353" spans="1:17" ht="15.75" hidden="1" customHeight="1">
      <c r="A353" s="126"/>
      <c r="B353" s="126"/>
      <c r="C353" s="737"/>
      <c r="D353" s="126"/>
      <c r="E353" s="126"/>
      <c r="F353" s="126"/>
      <c r="G353" s="126"/>
      <c r="H353" s="126"/>
      <c r="I353" s="126"/>
      <c r="J353" s="126"/>
      <c r="K353" s="127"/>
      <c r="L353" s="127"/>
      <c r="M353" s="126"/>
      <c r="N353" s="127"/>
      <c r="O353" s="127"/>
      <c r="P353" s="126"/>
      <c r="Q353" s="126"/>
    </row>
    <row r="354" spans="1:17" ht="15.75" hidden="1" customHeight="1">
      <c r="A354" s="126"/>
      <c r="B354" s="126"/>
      <c r="C354" s="737"/>
      <c r="D354" s="126"/>
      <c r="E354" s="126"/>
      <c r="F354" s="126"/>
      <c r="G354" s="126"/>
      <c r="H354" s="126"/>
      <c r="I354" s="126"/>
      <c r="J354" s="126"/>
      <c r="K354" s="127"/>
      <c r="L354" s="127"/>
      <c r="M354" s="126"/>
      <c r="N354" s="127"/>
      <c r="O354" s="127"/>
      <c r="P354" s="126"/>
      <c r="Q354" s="126"/>
    </row>
    <row r="355" spans="1:17" ht="15.75" hidden="1" customHeight="1">
      <c r="A355" s="126"/>
      <c r="B355" s="126"/>
      <c r="C355" s="737"/>
      <c r="D355" s="126"/>
      <c r="E355" s="126"/>
      <c r="F355" s="126"/>
      <c r="G355" s="126"/>
      <c r="H355" s="126"/>
      <c r="I355" s="126"/>
      <c r="J355" s="126"/>
      <c r="K355" s="127"/>
      <c r="L355" s="127"/>
      <c r="M355" s="126"/>
      <c r="N355" s="127"/>
      <c r="O355" s="127"/>
      <c r="P355" s="126"/>
      <c r="Q355" s="126"/>
    </row>
    <row r="356" spans="1:17" ht="15.75" hidden="1" customHeight="1">
      <c r="A356" s="126"/>
      <c r="B356" s="126"/>
      <c r="C356" s="737"/>
      <c r="D356" s="126"/>
      <c r="E356" s="126"/>
      <c r="F356" s="126"/>
      <c r="G356" s="126"/>
      <c r="H356" s="126"/>
      <c r="I356" s="126"/>
      <c r="J356" s="126"/>
      <c r="K356" s="127"/>
      <c r="L356" s="127"/>
      <c r="M356" s="126"/>
      <c r="N356" s="127"/>
      <c r="O356" s="127"/>
      <c r="P356" s="126"/>
      <c r="Q356" s="126"/>
    </row>
    <row r="357" spans="1:17" ht="15.75" hidden="1" customHeight="1">
      <c r="A357" s="126"/>
      <c r="B357" s="126"/>
      <c r="C357" s="737"/>
      <c r="D357" s="126"/>
      <c r="E357" s="126"/>
      <c r="F357" s="126"/>
      <c r="G357" s="126"/>
      <c r="H357" s="126"/>
      <c r="I357" s="126"/>
      <c r="J357" s="126"/>
      <c r="K357" s="127"/>
      <c r="L357" s="127"/>
      <c r="M357" s="126"/>
      <c r="N357" s="127"/>
      <c r="O357" s="127"/>
      <c r="P357" s="126"/>
      <c r="Q357" s="126"/>
    </row>
    <row r="358" spans="1:17" ht="15.75" hidden="1" customHeight="1">
      <c r="A358" s="126"/>
      <c r="B358" s="126"/>
      <c r="C358" s="737"/>
      <c r="D358" s="126"/>
      <c r="E358" s="126"/>
      <c r="F358" s="126"/>
      <c r="G358" s="126"/>
      <c r="H358" s="126"/>
      <c r="I358" s="126"/>
      <c r="J358" s="126"/>
      <c r="K358" s="127"/>
      <c r="L358" s="127"/>
      <c r="M358" s="126"/>
      <c r="N358" s="127"/>
      <c r="O358" s="127"/>
      <c r="P358" s="126"/>
      <c r="Q358" s="126"/>
    </row>
    <row r="359" spans="1:17" ht="15.75" hidden="1" customHeight="1">
      <c r="A359" s="126"/>
      <c r="B359" s="126"/>
      <c r="C359" s="737"/>
      <c r="D359" s="126"/>
      <c r="E359" s="126"/>
      <c r="F359" s="126"/>
      <c r="G359" s="126"/>
      <c r="H359" s="126"/>
      <c r="I359" s="126"/>
      <c r="J359" s="126"/>
      <c r="K359" s="127"/>
      <c r="L359" s="127"/>
      <c r="M359" s="126"/>
      <c r="N359" s="127"/>
      <c r="O359" s="127"/>
      <c r="P359" s="126"/>
      <c r="Q359" s="126"/>
    </row>
    <row r="360" spans="1:17" ht="15.75" hidden="1" customHeight="1">
      <c r="A360" s="126"/>
      <c r="B360" s="126"/>
      <c r="C360" s="737"/>
      <c r="D360" s="126"/>
      <c r="E360" s="126"/>
      <c r="F360" s="126"/>
      <c r="G360" s="126"/>
      <c r="H360" s="126"/>
      <c r="I360" s="126"/>
      <c r="J360" s="126"/>
      <c r="K360" s="127"/>
      <c r="L360" s="127"/>
      <c r="M360" s="126"/>
      <c r="N360" s="127"/>
      <c r="O360" s="127"/>
      <c r="P360" s="126"/>
      <c r="Q360" s="126"/>
    </row>
    <row r="361" spans="1:17" ht="15.75" hidden="1" customHeight="1">
      <c r="A361" s="126"/>
      <c r="B361" s="126"/>
      <c r="C361" s="737"/>
      <c r="D361" s="126"/>
      <c r="E361" s="126"/>
      <c r="F361" s="126"/>
      <c r="G361" s="126"/>
      <c r="H361" s="126"/>
      <c r="I361" s="126"/>
      <c r="J361" s="126"/>
      <c r="K361" s="127"/>
      <c r="L361" s="127"/>
      <c r="M361" s="126"/>
      <c r="N361" s="127"/>
      <c r="O361" s="127"/>
      <c r="P361" s="126"/>
      <c r="Q361" s="126"/>
    </row>
    <row r="362" spans="1:17" ht="15.75" hidden="1" customHeight="1">
      <c r="A362" s="126"/>
      <c r="B362" s="126"/>
      <c r="C362" s="737"/>
      <c r="D362" s="126"/>
      <c r="E362" s="126"/>
      <c r="F362" s="126"/>
      <c r="G362" s="126"/>
      <c r="H362" s="126"/>
      <c r="I362" s="126"/>
      <c r="J362" s="126"/>
      <c r="K362" s="127"/>
      <c r="L362" s="127"/>
      <c r="M362" s="126"/>
      <c r="N362" s="127"/>
      <c r="O362" s="127"/>
      <c r="P362" s="126"/>
      <c r="Q362" s="126"/>
    </row>
    <row r="363" spans="1:17" ht="15.75" hidden="1" customHeight="1">
      <c r="A363" s="126"/>
      <c r="B363" s="126"/>
      <c r="C363" s="737"/>
      <c r="D363" s="126"/>
      <c r="E363" s="126"/>
      <c r="F363" s="126"/>
      <c r="G363" s="126"/>
      <c r="H363" s="126"/>
      <c r="I363" s="126"/>
      <c r="J363" s="126"/>
      <c r="K363" s="127"/>
      <c r="L363" s="127"/>
      <c r="M363" s="126"/>
      <c r="N363" s="127"/>
      <c r="O363" s="127"/>
      <c r="P363" s="126"/>
      <c r="Q363" s="126"/>
    </row>
    <row r="364" spans="1:17" ht="15.75" hidden="1" customHeight="1">
      <c r="A364" s="126"/>
      <c r="B364" s="126"/>
      <c r="C364" s="737"/>
      <c r="D364" s="126"/>
      <c r="E364" s="126"/>
      <c r="F364" s="126"/>
      <c r="G364" s="126"/>
      <c r="H364" s="126"/>
      <c r="I364" s="126"/>
      <c r="J364" s="126"/>
      <c r="K364" s="127"/>
      <c r="L364" s="127"/>
      <c r="M364" s="126"/>
      <c r="N364" s="127"/>
      <c r="O364" s="127"/>
      <c r="P364" s="126"/>
      <c r="Q364" s="126"/>
    </row>
    <row r="365" spans="1:17" ht="15.75" hidden="1" customHeight="1">
      <c r="A365" s="126"/>
      <c r="B365" s="126"/>
      <c r="C365" s="737"/>
      <c r="D365" s="126"/>
      <c r="E365" s="126"/>
      <c r="F365" s="126"/>
      <c r="G365" s="126"/>
      <c r="H365" s="126"/>
      <c r="I365" s="126"/>
      <c r="J365" s="126"/>
      <c r="K365" s="127"/>
      <c r="L365" s="127"/>
      <c r="M365" s="126"/>
      <c r="N365" s="127"/>
      <c r="O365" s="127"/>
      <c r="P365" s="126"/>
      <c r="Q365" s="126"/>
    </row>
    <row r="366" spans="1:17" ht="15.75" hidden="1" customHeight="1">
      <c r="A366" s="126"/>
      <c r="B366" s="126"/>
      <c r="C366" s="737"/>
      <c r="D366" s="126"/>
      <c r="E366" s="126"/>
      <c r="F366" s="126"/>
      <c r="G366" s="126"/>
      <c r="H366" s="126"/>
      <c r="I366" s="126"/>
      <c r="J366" s="126"/>
      <c r="K366" s="127"/>
      <c r="L366" s="127"/>
      <c r="M366" s="126"/>
      <c r="N366" s="127"/>
      <c r="O366" s="127"/>
      <c r="P366" s="126"/>
      <c r="Q366" s="126"/>
    </row>
    <row r="367" spans="1:17" ht="15.75" hidden="1" customHeight="1">
      <c r="A367" s="126"/>
      <c r="B367" s="126"/>
      <c r="C367" s="737"/>
      <c r="D367" s="126"/>
      <c r="E367" s="126"/>
      <c r="F367" s="126"/>
      <c r="G367" s="126"/>
      <c r="H367" s="126"/>
      <c r="I367" s="126"/>
      <c r="J367" s="126"/>
      <c r="K367" s="127"/>
      <c r="L367" s="127"/>
      <c r="M367" s="126"/>
      <c r="N367" s="127"/>
      <c r="O367" s="127"/>
      <c r="P367" s="126"/>
      <c r="Q367" s="126"/>
    </row>
    <row r="368" spans="1:17" ht="15.75" hidden="1" customHeight="1">
      <c r="A368" s="126"/>
      <c r="B368" s="126"/>
      <c r="C368" s="737"/>
      <c r="D368" s="126"/>
      <c r="E368" s="126"/>
      <c r="F368" s="126"/>
      <c r="G368" s="126"/>
      <c r="H368" s="126"/>
      <c r="I368" s="126"/>
      <c r="J368" s="126"/>
      <c r="K368" s="127"/>
      <c r="L368" s="127"/>
      <c r="M368" s="126"/>
      <c r="N368" s="127"/>
      <c r="O368" s="127"/>
      <c r="P368" s="126"/>
      <c r="Q368" s="126"/>
    </row>
    <row r="369" spans="1:17" ht="15.75" hidden="1" customHeight="1">
      <c r="A369" s="126"/>
      <c r="B369" s="126"/>
      <c r="C369" s="737"/>
      <c r="D369" s="126"/>
      <c r="E369" s="126"/>
      <c r="F369" s="126"/>
      <c r="G369" s="126"/>
      <c r="H369" s="126"/>
      <c r="I369" s="126"/>
      <c r="J369" s="126"/>
      <c r="K369" s="127"/>
      <c r="L369" s="127"/>
      <c r="M369" s="126"/>
      <c r="N369" s="127"/>
      <c r="O369" s="127"/>
      <c r="P369" s="126"/>
      <c r="Q369" s="126"/>
    </row>
    <row r="370" spans="1:17" ht="15.75" hidden="1" customHeight="1">
      <c r="A370" s="126"/>
      <c r="B370" s="126"/>
      <c r="C370" s="737"/>
      <c r="D370" s="126"/>
      <c r="E370" s="126"/>
      <c r="F370" s="126"/>
      <c r="G370" s="126"/>
      <c r="H370" s="126"/>
      <c r="I370" s="126"/>
      <c r="J370" s="126"/>
      <c r="K370" s="127"/>
      <c r="L370" s="127"/>
      <c r="M370" s="126"/>
      <c r="N370" s="127"/>
      <c r="O370" s="127"/>
      <c r="P370" s="126"/>
      <c r="Q370" s="126"/>
    </row>
    <row r="371" spans="1:17" ht="15.75" hidden="1" customHeight="1">
      <c r="A371" s="126"/>
      <c r="B371" s="126"/>
      <c r="C371" s="737"/>
      <c r="D371" s="126"/>
      <c r="E371" s="126"/>
      <c r="F371" s="126"/>
      <c r="G371" s="126"/>
      <c r="H371" s="126"/>
      <c r="I371" s="126"/>
      <c r="J371" s="126"/>
      <c r="K371" s="127"/>
      <c r="L371" s="127"/>
      <c r="M371" s="126"/>
      <c r="N371" s="127"/>
      <c r="O371" s="127"/>
      <c r="P371" s="126"/>
      <c r="Q371" s="126"/>
    </row>
    <row r="372" spans="1:17" ht="15.75" hidden="1" customHeight="1">
      <c r="A372" s="126"/>
      <c r="B372" s="126"/>
      <c r="C372" s="737"/>
      <c r="D372" s="126"/>
      <c r="E372" s="126"/>
      <c r="F372" s="126"/>
      <c r="G372" s="126"/>
      <c r="H372" s="126"/>
      <c r="I372" s="126"/>
      <c r="J372" s="126"/>
      <c r="K372" s="127"/>
      <c r="L372" s="127"/>
      <c r="M372" s="126"/>
      <c r="N372" s="127"/>
      <c r="O372" s="127"/>
      <c r="P372" s="126"/>
      <c r="Q372" s="126"/>
    </row>
    <row r="373" spans="1:17" ht="15.75" hidden="1" customHeight="1">
      <c r="A373" s="126"/>
      <c r="B373" s="126"/>
      <c r="C373" s="737"/>
      <c r="D373" s="126"/>
      <c r="E373" s="126"/>
      <c r="F373" s="126"/>
      <c r="G373" s="126"/>
      <c r="H373" s="126"/>
      <c r="I373" s="126"/>
      <c r="J373" s="126"/>
      <c r="K373" s="127"/>
      <c r="L373" s="127"/>
      <c r="M373" s="126"/>
      <c r="N373" s="127"/>
      <c r="O373" s="127"/>
      <c r="P373" s="126"/>
      <c r="Q373" s="126"/>
    </row>
    <row r="374" spans="1:17" ht="15.75" hidden="1" customHeight="1">
      <c r="A374" s="126"/>
      <c r="B374" s="126"/>
      <c r="C374" s="737"/>
      <c r="D374" s="126"/>
      <c r="E374" s="126"/>
      <c r="F374" s="126"/>
      <c r="G374" s="126"/>
      <c r="H374" s="126"/>
      <c r="I374" s="126"/>
      <c r="J374" s="126"/>
      <c r="K374" s="127"/>
      <c r="L374" s="127"/>
      <c r="M374" s="126"/>
      <c r="N374" s="127"/>
      <c r="O374" s="127"/>
      <c r="P374" s="126"/>
      <c r="Q374" s="126"/>
    </row>
    <row r="375" spans="1:17" ht="15.75" hidden="1" customHeight="1">
      <c r="A375" s="126"/>
      <c r="B375" s="126"/>
      <c r="C375" s="737"/>
      <c r="D375" s="126"/>
      <c r="E375" s="126"/>
      <c r="F375" s="126"/>
      <c r="G375" s="126"/>
      <c r="H375" s="126"/>
      <c r="I375" s="126"/>
      <c r="J375" s="126"/>
      <c r="K375" s="127"/>
      <c r="L375" s="127"/>
      <c r="M375" s="126"/>
      <c r="N375" s="127"/>
      <c r="O375" s="127"/>
      <c r="P375" s="126"/>
      <c r="Q375" s="126"/>
    </row>
    <row r="376" spans="1:17" ht="15.75" hidden="1" customHeight="1">
      <c r="A376" s="126"/>
      <c r="B376" s="126"/>
      <c r="C376" s="737"/>
      <c r="D376" s="126"/>
      <c r="E376" s="126"/>
      <c r="F376" s="126"/>
      <c r="G376" s="126"/>
      <c r="H376" s="126"/>
      <c r="I376" s="126"/>
      <c r="J376" s="126"/>
      <c r="K376" s="127"/>
      <c r="L376" s="127"/>
      <c r="M376" s="126"/>
      <c r="N376" s="127"/>
      <c r="O376" s="127"/>
      <c r="P376" s="126"/>
      <c r="Q376" s="126"/>
    </row>
    <row r="377" spans="1:17" ht="15.75" hidden="1" customHeight="1">
      <c r="A377" s="126"/>
      <c r="B377" s="126"/>
      <c r="C377" s="737"/>
      <c r="D377" s="126"/>
      <c r="E377" s="126"/>
      <c r="F377" s="126"/>
      <c r="G377" s="126"/>
      <c r="H377" s="126"/>
      <c r="I377" s="126"/>
      <c r="J377" s="126"/>
      <c r="K377" s="127"/>
      <c r="L377" s="127"/>
      <c r="M377" s="126"/>
      <c r="N377" s="127"/>
      <c r="O377" s="127"/>
      <c r="P377" s="126"/>
      <c r="Q377" s="126"/>
    </row>
    <row r="378" spans="1:17" ht="15.75" hidden="1" customHeight="1">
      <c r="A378" s="126"/>
      <c r="B378" s="126"/>
      <c r="C378" s="737"/>
      <c r="D378" s="126"/>
      <c r="E378" s="126"/>
      <c r="F378" s="126"/>
      <c r="G378" s="126"/>
      <c r="H378" s="126"/>
      <c r="I378" s="126"/>
      <c r="J378" s="126"/>
      <c r="K378" s="127"/>
      <c r="L378" s="127"/>
      <c r="M378" s="126"/>
      <c r="N378" s="127"/>
      <c r="O378" s="127"/>
      <c r="P378" s="126"/>
      <c r="Q378" s="126"/>
    </row>
    <row r="379" spans="1:17" ht="15.75" hidden="1" customHeight="1">
      <c r="A379" s="126"/>
      <c r="B379" s="126"/>
      <c r="C379" s="737"/>
      <c r="D379" s="126"/>
      <c r="E379" s="126"/>
      <c r="F379" s="126"/>
      <c r="G379" s="126"/>
      <c r="H379" s="126"/>
      <c r="I379" s="126"/>
      <c r="J379" s="126"/>
      <c r="K379" s="127"/>
      <c r="L379" s="127"/>
      <c r="M379" s="126"/>
      <c r="N379" s="127"/>
      <c r="O379" s="127"/>
      <c r="P379" s="126"/>
      <c r="Q379" s="126"/>
    </row>
    <row r="380" spans="1:17" ht="15.75" hidden="1" customHeight="1">
      <c r="A380" s="126"/>
      <c r="B380" s="126"/>
      <c r="C380" s="737"/>
      <c r="D380" s="126"/>
      <c r="E380" s="126"/>
      <c r="F380" s="126"/>
      <c r="G380" s="126"/>
      <c r="H380" s="126"/>
      <c r="I380" s="126"/>
      <c r="J380" s="126"/>
      <c r="K380" s="127"/>
      <c r="L380" s="127"/>
      <c r="M380" s="126"/>
      <c r="N380" s="127"/>
      <c r="O380" s="127"/>
      <c r="P380" s="126"/>
      <c r="Q380" s="126"/>
    </row>
    <row r="381" spans="1:17" ht="15.75" hidden="1" customHeight="1">
      <c r="A381" s="126"/>
      <c r="B381" s="126"/>
      <c r="C381" s="737"/>
      <c r="D381" s="126"/>
      <c r="E381" s="126"/>
      <c r="F381" s="126"/>
      <c r="G381" s="126"/>
      <c r="H381" s="126"/>
      <c r="I381" s="126"/>
      <c r="J381" s="126"/>
      <c r="K381" s="127"/>
      <c r="L381" s="127"/>
      <c r="M381" s="126"/>
      <c r="N381" s="127"/>
      <c r="O381" s="127"/>
      <c r="P381" s="126"/>
      <c r="Q381" s="126"/>
    </row>
    <row r="382" spans="1:17" ht="15.75" hidden="1" customHeight="1">
      <c r="A382" s="126"/>
      <c r="B382" s="126"/>
      <c r="C382" s="737"/>
      <c r="D382" s="126"/>
      <c r="E382" s="126"/>
      <c r="F382" s="126"/>
      <c r="G382" s="126"/>
      <c r="H382" s="126"/>
      <c r="I382" s="126"/>
      <c r="J382" s="126"/>
      <c r="K382" s="127"/>
      <c r="L382" s="127"/>
      <c r="M382" s="126"/>
      <c r="N382" s="127"/>
      <c r="O382" s="127"/>
      <c r="P382" s="126"/>
      <c r="Q382" s="126"/>
    </row>
    <row r="383" spans="1:17" ht="15.75" hidden="1" customHeight="1">
      <c r="A383" s="126"/>
      <c r="B383" s="126"/>
      <c r="C383" s="737"/>
      <c r="D383" s="126"/>
      <c r="E383" s="126"/>
      <c r="F383" s="126"/>
      <c r="G383" s="126"/>
      <c r="H383" s="126"/>
      <c r="I383" s="126"/>
      <c r="J383" s="126"/>
      <c r="K383" s="127"/>
      <c r="L383" s="127"/>
      <c r="M383" s="126"/>
      <c r="N383" s="127"/>
      <c r="O383" s="127"/>
      <c r="P383" s="126"/>
      <c r="Q383" s="126"/>
    </row>
    <row r="384" spans="1:17" ht="15.75" hidden="1" customHeight="1">
      <c r="A384" s="126"/>
      <c r="B384" s="126"/>
      <c r="C384" s="737"/>
      <c r="D384" s="126"/>
      <c r="E384" s="126"/>
      <c r="F384" s="126"/>
      <c r="G384" s="126"/>
      <c r="H384" s="126"/>
      <c r="I384" s="126"/>
      <c r="J384" s="126"/>
      <c r="K384" s="127"/>
      <c r="L384" s="127"/>
      <c r="M384" s="126"/>
      <c r="N384" s="127"/>
      <c r="O384" s="127"/>
      <c r="P384" s="126"/>
      <c r="Q384" s="126"/>
    </row>
    <row r="385" spans="1:17" ht="15.75" hidden="1" customHeight="1">
      <c r="A385" s="126"/>
      <c r="B385" s="126"/>
      <c r="C385" s="737"/>
      <c r="D385" s="126"/>
      <c r="E385" s="126"/>
      <c r="F385" s="126"/>
      <c r="G385" s="126"/>
      <c r="H385" s="126"/>
      <c r="I385" s="126"/>
      <c r="J385" s="126"/>
      <c r="K385" s="127"/>
      <c r="L385" s="127"/>
      <c r="M385" s="126"/>
      <c r="N385" s="127"/>
      <c r="O385" s="127"/>
      <c r="P385" s="126"/>
      <c r="Q385" s="126"/>
    </row>
    <row r="386" spans="1:17" ht="15.75" hidden="1" customHeight="1">
      <c r="A386" s="126"/>
      <c r="B386" s="126"/>
      <c r="C386" s="737"/>
      <c r="D386" s="126"/>
      <c r="E386" s="126"/>
      <c r="F386" s="126"/>
      <c r="G386" s="126"/>
      <c r="H386" s="126"/>
      <c r="I386" s="126"/>
      <c r="J386" s="126"/>
      <c r="K386" s="127"/>
      <c r="L386" s="127"/>
      <c r="M386" s="126"/>
      <c r="N386" s="127"/>
      <c r="O386" s="127"/>
      <c r="P386" s="126"/>
      <c r="Q386" s="126"/>
    </row>
    <row r="387" spans="1:17" ht="15.75" hidden="1" customHeight="1">
      <c r="A387" s="126"/>
      <c r="B387" s="126"/>
      <c r="C387" s="737"/>
      <c r="D387" s="126"/>
      <c r="E387" s="126"/>
      <c r="F387" s="126"/>
      <c r="G387" s="126"/>
      <c r="H387" s="126"/>
      <c r="I387" s="126"/>
      <c r="J387" s="126"/>
      <c r="K387" s="127"/>
      <c r="L387" s="127"/>
      <c r="M387" s="126"/>
      <c r="N387" s="127"/>
      <c r="O387" s="127"/>
      <c r="P387" s="126"/>
      <c r="Q387" s="126"/>
    </row>
    <row r="388" spans="1:17" ht="15.75" hidden="1" customHeight="1">
      <c r="A388" s="126"/>
      <c r="B388" s="126"/>
      <c r="C388" s="737"/>
      <c r="D388" s="126"/>
      <c r="E388" s="126"/>
      <c r="F388" s="126"/>
      <c r="G388" s="126"/>
      <c r="H388" s="126"/>
      <c r="I388" s="126"/>
      <c r="J388" s="126"/>
      <c r="K388" s="127"/>
      <c r="L388" s="127"/>
      <c r="M388" s="126"/>
      <c r="N388" s="127"/>
      <c r="O388" s="127"/>
      <c r="P388" s="126"/>
      <c r="Q388" s="126"/>
    </row>
    <row r="389" spans="1:17" ht="15.75" hidden="1" customHeight="1">
      <c r="A389" s="126"/>
      <c r="B389" s="126"/>
      <c r="C389" s="737"/>
      <c r="D389" s="126"/>
      <c r="E389" s="126"/>
      <c r="F389" s="126"/>
      <c r="G389" s="126"/>
      <c r="H389" s="126"/>
      <c r="I389" s="126"/>
      <c r="J389" s="126"/>
      <c r="K389" s="127"/>
      <c r="L389" s="127"/>
      <c r="M389" s="126"/>
      <c r="N389" s="127"/>
      <c r="O389" s="127"/>
      <c r="P389" s="126"/>
      <c r="Q389" s="126"/>
    </row>
    <row r="390" spans="1:17" ht="15.75" hidden="1" customHeight="1">
      <c r="A390" s="126"/>
      <c r="B390" s="126"/>
      <c r="C390" s="737"/>
      <c r="D390" s="126"/>
      <c r="E390" s="126"/>
      <c r="F390" s="126"/>
      <c r="G390" s="126"/>
      <c r="H390" s="126"/>
      <c r="I390" s="126"/>
      <c r="J390" s="126"/>
      <c r="K390" s="127"/>
      <c r="L390" s="127"/>
      <c r="M390" s="126"/>
      <c r="N390" s="127"/>
      <c r="O390" s="127"/>
      <c r="P390" s="126"/>
      <c r="Q390" s="126"/>
    </row>
    <row r="391" spans="1:17" ht="15.75" hidden="1" customHeight="1">
      <c r="A391" s="126"/>
      <c r="B391" s="126"/>
      <c r="C391" s="737"/>
      <c r="D391" s="126"/>
      <c r="E391" s="126"/>
      <c r="F391" s="126"/>
      <c r="G391" s="126"/>
      <c r="H391" s="126"/>
      <c r="I391" s="126"/>
      <c r="J391" s="126"/>
      <c r="K391" s="127"/>
      <c r="L391" s="127"/>
      <c r="M391" s="126"/>
      <c r="N391" s="127"/>
      <c r="O391" s="127"/>
      <c r="P391" s="126"/>
      <c r="Q391" s="126"/>
    </row>
    <row r="392" spans="1:17" ht="15.75" hidden="1" customHeight="1">
      <c r="A392" s="126"/>
      <c r="B392" s="126"/>
      <c r="C392" s="737"/>
      <c r="D392" s="126"/>
      <c r="E392" s="126"/>
      <c r="F392" s="126"/>
      <c r="G392" s="126"/>
      <c r="H392" s="126"/>
      <c r="I392" s="126"/>
      <c r="J392" s="126"/>
      <c r="K392" s="127"/>
      <c r="L392" s="127"/>
      <c r="M392" s="126"/>
      <c r="N392" s="127"/>
      <c r="O392" s="127"/>
      <c r="P392" s="126"/>
      <c r="Q392" s="126"/>
    </row>
    <row r="393" spans="1:17" ht="15.75" hidden="1" customHeight="1">
      <c r="A393" s="126"/>
      <c r="B393" s="126"/>
      <c r="C393" s="737"/>
      <c r="D393" s="126"/>
      <c r="E393" s="126"/>
      <c r="F393" s="126"/>
      <c r="G393" s="126"/>
      <c r="H393" s="126"/>
      <c r="I393" s="126"/>
      <c r="J393" s="126"/>
      <c r="K393" s="127"/>
      <c r="L393" s="127"/>
      <c r="M393" s="126"/>
      <c r="N393" s="127"/>
      <c r="O393" s="127"/>
      <c r="P393" s="126"/>
      <c r="Q393" s="126"/>
    </row>
    <row r="394" spans="1:17" ht="15.75" hidden="1" customHeight="1">
      <c r="A394" s="126"/>
      <c r="B394" s="126"/>
      <c r="C394" s="737"/>
      <c r="D394" s="126"/>
      <c r="E394" s="126"/>
      <c r="F394" s="126"/>
      <c r="G394" s="126"/>
      <c r="H394" s="126"/>
      <c r="I394" s="126"/>
      <c r="J394" s="126"/>
      <c r="K394" s="127"/>
      <c r="L394" s="127"/>
      <c r="M394" s="126"/>
      <c r="N394" s="127"/>
      <c r="O394" s="127"/>
      <c r="P394" s="126"/>
      <c r="Q394" s="126"/>
    </row>
    <row r="395" spans="1:17" ht="15.75" hidden="1" customHeight="1">
      <c r="A395" s="126"/>
      <c r="B395" s="126"/>
      <c r="C395" s="737"/>
      <c r="D395" s="126"/>
      <c r="E395" s="126"/>
      <c r="F395" s="126"/>
      <c r="G395" s="126"/>
      <c r="H395" s="126"/>
      <c r="I395" s="126"/>
      <c r="J395" s="126"/>
      <c r="K395" s="127"/>
      <c r="L395" s="127"/>
      <c r="M395" s="126"/>
      <c r="N395" s="127"/>
      <c r="O395" s="127"/>
      <c r="P395" s="126"/>
      <c r="Q395" s="126"/>
    </row>
    <row r="396" spans="1:17" ht="15.75" hidden="1" customHeight="1">
      <c r="A396" s="126"/>
      <c r="B396" s="126"/>
      <c r="C396" s="737"/>
      <c r="D396" s="126"/>
      <c r="E396" s="126"/>
      <c r="F396" s="126"/>
      <c r="G396" s="126"/>
      <c r="H396" s="126"/>
      <c r="I396" s="126"/>
      <c r="J396" s="126"/>
      <c r="K396" s="127"/>
      <c r="L396" s="127"/>
      <c r="M396" s="126"/>
      <c r="N396" s="127"/>
      <c r="O396" s="127"/>
      <c r="P396" s="126"/>
      <c r="Q396" s="126"/>
    </row>
    <row r="397" spans="1:17" ht="15.75" hidden="1" customHeight="1">
      <c r="A397" s="126"/>
      <c r="B397" s="126"/>
      <c r="C397" s="737"/>
      <c r="D397" s="126"/>
      <c r="E397" s="126"/>
      <c r="F397" s="126"/>
      <c r="G397" s="126"/>
      <c r="H397" s="126"/>
      <c r="I397" s="126"/>
      <c r="J397" s="126"/>
      <c r="K397" s="127"/>
      <c r="L397" s="127"/>
      <c r="M397" s="126"/>
      <c r="N397" s="127"/>
      <c r="O397" s="127"/>
      <c r="P397" s="126"/>
      <c r="Q397" s="126"/>
    </row>
    <row r="398" spans="1:17" ht="15.75" hidden="1" customHeight="1">
      <c r="A398" s="126"/>
      <c r="B398" s="126"/>
      <c r="C398" s="737"/>
      <c r="D398" s="126"/>
      <c r="E398" s="126"/>
      <c r="F398" s="126"/>
      <c r="G398" s="126"/>
      <c r="H398" s="126"/>
      <c r="I398" s="126"/>
      <c r="J398" s="126"/>
      <c r="K398" s="127"/>
      <c r="L398" s="127"/>
      <c r="M398" s="126"/>
      <c r="N398" s="127"/>
      <c r="O398" s="127"/>
      <c r="P398" s="126"/>
      <c r="Q398" s="126"/>
    </row>
    <row r="399" spans="1:17" ht="15.75" hidden="1" customHeight="1">
      <c r="A399" s="126"/>
      <c r="B399" s="126"/>
      <c r="C399" s="737"/>
      <c r="D399" s="126"/>
      <c r="E399" s="126"/>
      <c r="F399" s="126"/>
      <c r="G399" s="126"/>
      <c r="H399" s="126"/>
      <c r="I399" s="126"/>
      <c r="J399" s="126"/>
      <c r="K399" s="127"/>
      <c r="L399" s="127"/>
      <c r="M399" s="126"/>
      <c r="N399" s="127"/>
      <c r="O399" s="127"/>
      <c r="P399" s="126"/>
      <c r="Q399" s="126"/>
    </row>
    <row r="400" spans="1:17" ht="15.75" hidden="1" customHeight="1">
      <c r="A400" s="126"/>
      <c r="B400" s="126"/>
      <c r="C400" s="737"/>
      <c r="D400" s="126"/>
      <c r="E400" s="126"/>
      <c r="F400" s="126"/>
      <c r="G400" s="126"/>
      <c r="H400" s="126"/>
      <c r="I400" s="126"/>
      <c r="J400" s="126"/>
      <c r="K400" s="127"/>
      <c r="L400" s="127"/>
      <c r="M400" s="126"/>
      <c r="N400" s="127"/>
      <c r="O400" s="127"/>
      <c r="P400" s="126"/>
      <c r="Q400" s="126"/>
    </row>
    <row r="401" spans="1:17" ht="15.75" hidden="1" customHeight="1">
      <c r="A401" s="126"/>
      <c r="B401" s="126"/>
      <c r="C401" s="737"/>
      <c r="D401" s="126"/>
      <c r="E401" s="126"/>
      <c r="F401" s="126"/>
      <c r="G401" s="126"/>
      <c r="H401" s="126"/>
      <c r="I401" s="126"/>
      <c r="J401" s="126"/>
      <c r="K401" s="127"/>
      <c r="L401" s="127"/>
      <c r="M401" s="126"/>
      <c r="N401" s="127"/>
      <c r="O401" s="127"/>
      <c r="P401" s="126"/>
      <c r="Q401" s="126"/>
    </row>
    <row r="402" spans="1:17" ht="15.75" hidden="1" customHeight="1">
      <c r="A402" s="126"/>
      <c r="B402" s="126"/>
      <c r="C402" s="737"/>
      <c r="D402" s="126"/>
      <c r="E402" s="126"/>
      <c r="F402" s="126"/>
      <c r="G402" s="126"/>
      <c r="H402" s="126"/>
      <c r="I402" s="126"/>
      <c r="J402" s="126"/>
      <c r="K402" s="127"/>
      <c r="L402" s="127"/>
      <c r="M402" s="126"/>
      <c r="N402" s="127"/>
      <c r="O402" s="127"/>
      <c r="P402" s="126"/>
      <c r="Q402" s="126"/>
    </row>
    <row r="403" spans="1:17" ht="15.75" hidden="1" customHeight="1">
      <c r="A403" s="126"/>
      <c r="B403" s="126"/>
      <c r="C403" s="737"/>
      <c r="D403" s="126"/>
      <c r="E403" s="126"/>
      <c r="F403" s="126"/>
      <c r="G403" s="126"/>
      <c r="H403" s="126"/>
      <c r="I403" s="126"/>
      <c r="J403" s="126"/>
      <c r="K403" s="127"/>
      <c r="L403" s="127"/>
      <c r="M403" s="126"/>
      <c r="N403" s="127"/>
      <c r="O403" s="127"/>
      <c r="P403" s="126"/>
      <c r="Q403" s="126"/>
    </row>
    <row r="404" spans="1:17" ht="15.75" hidden="1" customHeight="1">
      <c r="A404" s="126"/>
      <c r="B404" s="126"/>
      <c r="C404" s="737"/>
      <c r="D404" s="126"/>
      <c r="E404" s="126"/>
      <c r="F404" s="126"/>
      <c r="G404" s="126"/>
      <c r="H404" s="126"/>
      <c r="I404" s="126"/>
      <c r="J404" s="126"/>
      <c r="K404" s="127"/>
      <c r="L404" s="127"/>
      <c r="M404" s="126"/>
      <c r="N404" s="127"/>
      <c r="O404" s="127"/>
      <c r="P404" s="126"/>
      <c r="Q404" s="126"/>
    </row>
    <row r="405" spans="1:17" ht="15.75" hidden="1" customHeight="1">
      <c r="A405" s="126"/>
      <c r="B405" s="126"/>
      <c r="C405" s="737"/>
      <c r="D405" s="126"/>
      <c r="E405" s="126"/>
      <c r="F405" s="126"/>
      <c r="G405" s="126"/>
      <c r="H405" s="126"/>
      <c r="I405" s="126"/>
      <c r="J405" s="126"/>
      <c r="K405" s="127"/>
      <c r="L405" s="127"/>
      <c r="M405" s="126"/>
      <c r="N405" s="127"/>
      <c r="O405" s="127"/>
      <c r="P405" s="126"/>
      <c r="Q405" s="126"/>
    </row>
    <row r="406" spans="1:17" ht="15.75" hidden="1" customHeight="1">
      <c r="A406" s="126"/>
      <c r="B406" s="126"/>
      <c r="C406" s="737"/>
      <c r="D406" s="126"/>
      <c r="E406" s="126"/>
      <c r="F406" s="126"/>
      <c r="G406" s="126"/>
      <c r="H406" s="126"/>
      <c r="I406" s="126"/>
      <c r="J406" s="126"/>
      <c r="K406" s="127"/>
      <c r="L406" s="127"/>
      <c r="M406" s="126"/>
      <c r="N406" s="127"/>
      <c r="O406" s="127"/>
      <c r="P406" s="126"/>
      <c r="Q406" s="126"/>
    </row>
    <row r="407" spans="1:17" ht="15.75" hidden="1" customHeight="1">
      <c r="A407" s="126"/>
      <c r="B407" s="126"/>
      <c r="C407" s="737"/>
      <c r="D407" s="126"/>
      <c r="E407" s="126"/>
      <c r="F407" s="126"/>
      <c r="G407" s="126"/>
      <c r="H407" s="126"/>
      <c r="I407" s="126"/>
      <c r="J407" s="126"/>
      <c r="K407" s="127"/>
      <c r="L407" s="127"/>
      <c r="M407" s="126"/>
      <c r="N407" s="127"/>
      <c r="O407" s="127"/>
      <c r="P407" s="126"/>
      <c r="Q407" s="126"/>
    </row>
    <row r="408" spans="1:17" ht="15.75" hidden="1" customHeight="1">
      <c r="A408" s="126"/>
      <c r="B408" s="126"/>
      <c r="C408" s="737"/>
      <c r="D408" s="126"/>
      <c r="E408" s="126"/>
      <c r="F408" s="126"/>
      <c r="G408" s="126"/>
      <c r="H408" s="126"/>
      <c r="I408" s="126"/>
      <c r="J408" s="126"/>
      <c r="K408" s="127"/>
      <c r="L408" s="127"/>
      <c r="M408" s="126"/>
      <c r="N408" s="127"/>
      <c r="O408" s="127"/>
      <c r="P408" s="126"/>
      <c r="Q408" s="126"/>
    </row>
    <row r="409" spans="1:17" ht="15.75" hidden="1" customHeight="1">
      <c r="A409" s="126"/>
      <c r="B409" s="126"/>
      <c r="C409" s="737"/>
      <c r="D409" s="126"/>
      <c r="E409" s="126"/>
      <c r="F409" s="126"/>
      <c r="G409" s="126"/>
      <c r="H409" s="126"/>
      <c r="I409" s="126"/>
      <c r="J409" s="126"/>
      <c r="K409" s="127"/>
      <c r="L409" s="127"/>
      <c r="M409" s="126"/>
      <c r="N409" s="127"/>
      <c r="O409" s="127"/>
      <c r="P409" s="126"/>
      <c r="Q409" s="126"/>
    </row>
    <row r="410" spans="1:17" ht="15.75" hidden="1" customHeight="1">
      <c r="A410" s="126"/>
      <c r="B410" s="126"/>
      <c r="C410" s="737"/>
      <c r="D410" s="126"/>
      <c r="E410" s="126"/>
      <c r="F410" s="126"/>
      <c r="G410" s="126"/>
      <c r="H410" s="126"/>
      <c r="I410" s="126"/>
      <c r="J410" s="126"/>
      <c r="K410" s="127"/>
      <c r="L410" s="127"/>
      <c r="M410" s="126"/>
      <c r="N410" s="127"/>
      <c r="O410" s="127"/>
      <c r="P410" s="126"/>
      <c r="Q410" s="126"/>
    </row>
    <row r="411" spans="1:17" ht="15.75" hidden="1" customHeight="1">
      <c r="A411" s="126"/>
      <c r="B411" s="126"/>
      <c r="C411" s="737"/>
      <c r="D411" s="126"/>
      <c r="E411" s="126"/>
      <c r="F411" s="126"/>
      <c r="G411" s="126"/>
      <c r="H411" s="126"/>
      <c r="I411" s="126"/>
      <c r="J411" s="126"/>
      <c r="K411" s="127"/>
      <c r="L411" s="127"/>
      <c r="M411" s="126"/>
      <c r="N411" s="127"/>
      <c r="O411" s="127"/>
      <c r="P411" s="126"/>
      <c r="Q411" s="126"/>
    </row>
    <row r="412" spans="1:17" ht="15.75" hidden="1" customHeight="1">
      <c r="A412" s="126"/>
      <c r="B412" s="126"/>
      <c r="C412" s="737"/>
      <c r="D412" s="126"/>
      <c r="E412" s="126"/>
      <c r="F412" s="126"/>
      <c r="G412" s="126"/>
      <c r="H412" s="126"/>
      <c r="I412" s="126"/>
      <c r="J412" s="126"/>
      <c r="K412" s="127"/>
      <c r="L412" s="127"/>
      <c r="M412" s="126"/>
      <c r="N412" s="127"/>
      <c r="O412" s="127"/>
      <c r="P412" s="126"/>
      <c r="Q412" s="126"/>
    </row>
    <row r="413" spans="1:17" ht="15.75" hidden="1" customHeight="1">
      <c r="A413" s="126"/>
      <c r="B413" s="126"/>
      <c r="C413" s="737"/>
      <c r="D413" s="126"/>
      <c r="E413" s="126"/>
      <c r="F413" s="126"/>
      <c r="G413" s="126"/>
      <c r="H413" s="126"/>
      <c r="I413" s="126"/>
      <c r="J413" s="126"/>
      <c r="K413" s="127"/>
      <c r="L413" s="127"/>
      <c r="M413" s="126"/>
      <c r="N413" s="127"/>
      <c r="O413" s="127"/>
      <c r="P413" s="126"/>
      <c r="Q413" s="126"/>
    </row>
    <row r="414" spans="1:17" ht="15.75" hidden="1" customHeight="1">
      <c r="A414" s="126"/>
      <c r="B414" s="126"/>
      <c r="C414" s="737"/>
      <c r="D414" s="126"/>
      <c r="E414" s="126"/>
      <c r="F414" s="126"/>
      <c r="G414" s="126"/>
      <c r="H414" s="126"/>
      <c r="I414" s="126"/>
      <c r="J414" s="126"/>
      <c r="K414" s="127"/>
      <c r="L414" s="127"/>
      <c r="M414" s="126"/>
      <c r="N414" s="127"/>
      <c r="O414" s="127"/>
      <c r="P414" s="126"/>
      <c r="Q414" s="126"/>
    </row>
    <row r="415" spans="1:17" ht="15.75" hidden="1" customHeight="1">
      <c r="A415" s="126"/>
      <c r="B415" s="126"/>
      <c r="C415" s="737"/>
      <c r="D415" s="126"/>
      <c r="E415" s="126"/>
      <c r="F415" s="126"/>
      <c r="G415" s="126"/>
      <c r="H415" s="126"/>
      <c r="I415" s="126"/>
      <c r="J415" s="126"/>
      <c r="K415" s="127"/>
      <c r="L415" s="127"/>
      <c r="M415" s="126"/>
      <c r="N415" s="127"/>
      <c r="O415" s="127"/>
      <c r="P415" s="126"/>
      <c r="Q415" s="126"/>
    </row>
    <row r="416" spans="1:17" ht="15.75" hidden="1" customHeight="1">
      <c r="A416" s="126"/>
      <c r="B416" s="126"/>
      <c r="C416" s="737"/>
      <c r="D416" s="126"/>
      <c r="E416" s="126"/>
      <c r="F416" s="126"/>
      <c r="G416" s="126"/>
      <c r="H416" s="126"/>
      <c r="I416" s="126"/>
      <c r="J416" s="126"/>
      <c r="K416" s="127"/>
      <c r="L416" s="127"/>
      <c r="M416" s="126"/>
      <c r="N416" s="127"/>
      <c r="O416" s="127"/>
      <c r="P416" s="126"/>
      <c r="Q416" s="126"/>
    </row>
    <row r="417" spans="1:17" ht="15.75" hidden="1" customHeight="1">
      <c r="A417" s="126"/>
      <c r="B417" s="126"/>
      <c r="C417" s="737"/>
      <c r="D417" s="126"/>
      <c r="E417" s="126"/>
      <c r="F417" s="126"/>
      <c r="G417" s="126"/>
      <c r="H417" s="126"/>
      <c r="I417" s="126"/>
      <c r="J417" s="126"/>
      <c r="K417" s="127"/>
      <c r="L417" s="127"/>
      <c r="M417" s="126"/>
      <c r="N417" s="127"/>
      <c r="O417" s="127"/>
      <c r="P417" s="126"/>
      <c r="Q417" s="126"/>
    </row>
    <row r="418" spans="1:17" ht="15.75" hidden="1" customHeight="1">
      <c r="A418" s="126"/>
      <c r="B418" s="126"/>
      <c r="C418" s="737"/>
      <c r="D418" s="126"/>
      <c r="E418" s="126"/>
      <c r="F418" s="126"/>
      <c r="G418" s="126"/>
      <c r="H418" s="126"/>
      <c r="I418" s="126"/>
      <c r="J418" s="126"/>
      <c r="K418" s="127"/>
      <c r="L418" s="127"/>
      <c r="M418" s="126"/>
      <c r="N418" s="127"/>
      <c r="O418" s="127"/>
      <c r="P418" s="126"/>
      <c r="Q418" s="126"/>
    </row>
    <row r="419" spans="1:17" ht="15.75" hidden="1" customHeight="1">
      <c r="A419" s="126"/>
      <c r="B419" s="126"/>
      <c r="C419" s="737"/>
      <c r="D419" s="126"/>
      <c r="E419" s="126"/>
      <c r="F419" s="126"/>
      <c r="G419" s="126"/>
      <c r="H419" s="126"/>
      <c r="I419" s="126"/>
      <c r="J419" s="126"/>
      <c r="K419" s="127"/>
      <c r="L419" s="127"/>
      <c r="M419" s="126"/>
      <c r="N419" s="127"/>
      <c r="O419" s="127"/>
      <c r="P419" s="126"/>
      <c r="Q419" s="126"/>
    </row>
    <row r="420" spans="1:17" ht="15.75" hidden="1" customHeight="1">
      <c r="A420" s="126"/>
      <c r="B420" s="126"/>
      <c r="C420" s="737"/>
      <c r="D420" s="126"/>
      <c r="E420" s="126"/>
      <c r="F420" s="126"/>
      <c r="G420" s="126"/>
      <c r="H420" s="126"/>
      <c r="I420" s="126"/>
      <c r="J420" s="126"/>
      <c r="K420" s="127"/>
      <c r="L420" s="127"/>
      <c r="M420" s="126"/>
      <c r="N420" s="127"/>
      <c r="O420" s="127"/>
      <c r="P420" s="126"/>
      <c r="Q420" s="126"/>
    </row>
    <row r="421" spans="1:17" ht="15.75" hidden="1" customHeight="1">
      <c r="A421" s="126"/>
      <c r="B421" s="126"/>
      <c r="C421" s="737"/>
      <c r="D421" s="126"/>
      <c r="E421" s="126"/>
      <c r="F421" s="126"/>
      <c r="G421" s="126"/>
      <c r="H421" s="126"/>
      <c r="I421" s="126"/>
      <c r="J421" s="126"/>
      <c r="K421" s="127"/>
      <c r="L421" s="127"/>
      <c r="M421" s="126"/>
      <c r="N421" s="127"/>
      <c r="O421" s="127"/>
      <c r="P421" s="126"/>
      <c r="Q421" s="126"/>
    </row>
    <row r="422" spans="1:17" ht="15.75" hidden="1" customHeight="1">
      <c r="A422" s="126"/>
      <c r="B422" s="126"/>
      <c r="C422" s="737"/>
      <c r="D422" s="126"/>
      <c r="E422" s="126"/>
      <c r="F422" s="126"/>
      <c r="G422" s="126"/>
      <c r="H422" s="126"/>
      <c r="I422" s="126"/>
      <c r="J422" s="126"/>
      <c r="K422" s="127"/>
      <c r="L422" s="127"/>
      <c r="M422" s="126"/>
      <c r="N422" s="127"/>
      <c r="O422" s="127"/>
      <c r="P422" s="126"/>
      <c r="Q422" s="126"/>
    </row>
    <row r="423" spans="1:17" ht="15.75" hidden="1" customHeight="1">
      <c r="A423" s="126"/>
      <c r="B423" s="126"/>
      <c r="C423" s="737"/>
      <c r="D423" s="126"/>
      <c r="E423" s="126"/>
      <c r="F423" s="126"/>
      <c r="G423" s="126"/>
      <c r="H423" s="126"/>
      <c r="I423" s="126"/>
      <c r="J423" s="126"/>
      <c r="K423" s="127"/>
      <c r="L423" s="127"/>
      <c r="M423" s="126"/>
      <c r="N423" s="127"/>
      <c r="O423" s="127"/>
      <c r="P423" s="126"/>
      <c r="Q423" s="126"/>
    </row>
    <row r="424" spans="1:17" ht="15.75" hidden="1" customHeight="1">
      <c r="A424" s="126"/>
      <c r="B424" s="126"/>
      <c r="C424" s="737"/>
      <c r="D424" s="126"/>
      <c r="E424" s="126"/>
      <c r="F424" s="126"/>
      <c r="G424" s="126"/>
      <c r="H424" s="126"/>
      <c r="I424" s="126"/>
      <c r="J424" s="126"/>
      <c r="K424" s="127"/>
      <c r="L424" s="127"/>
      <c r="M424" s="126"/>
      <c r="N424" s="127"/>
      <c r="O424" s="127"/>
      <c r="P424" s="126"/>
      <c r="Q424" s="126"/>
    </row>
    <row r="425" spans="1:17" ht="15.75" hidden="1" customHeight="1">
      <c r="A425" s="126"/>
      <c r="B425" s="126"/>
      <c r="C425" s="737"/>
      <c r="D425" s="126"/>
      <c r="E425" s="126"/>
      <c r="F425" s="126"/>
      <c r="G425" s="126"/>
      <c r="H425" s="126"/>
      <c r="I425" s="126"/>
      <c r="J425" s="126"/>
      <c r="K425" s="127"/>
      <c r="L425" s="127"/>
      <c r="M425" s="126"/>
      <c r="N425" s="127"/>
      <c r="O425" s="127"/>
      <c r="P425" s="126"/>
      <c r="Q425" s="126"/>
    </row>
    <row r="426" spans="1:17" ht="15.75" hidden="1" customHeight="1">
      <c r="A426" s="126"/>
      <c r="B426" s="126"/>
      <c r="C426" s="737"/>
      <c r="D426" s="126"/>
      <c r="E426" s="126"/>
      <c r="F426" s="126"/>
      <c r="G426" s="126"/>
      <c r="H426" s="126"/>
      <c r="I426" s="126"/>
      <c r="J426" s="126"/>
      <c r="K426" s="127"/>
      <c r="L426" s="127"/>
      <c r="M426" s="126"/>
      <c r="N426" s="127"/>
      <c r="O426" s="127"/>
      <c r="P426" s="126"/>
      <c r="Q426" s="126"/>
    </row>
    <row r="427" spans="1:17" ht="15.75" hidden="1" customHeight="1">
      <c r="A427" s="126"/>
      <c r="B427" s="126"/>
      <c r="C427" s="737"/>
      <c r="D427" s="126"/>
      <c r="E427" s="126"/>
      <c r="F427" s="126"/>
      <c r="G427" s="126"/>
      <c r="H427" s="126"/>
      <c r="I427" s="126"/>
      <c r="J427" s="126"/>
      <c r="K427" s="127"/>
      <c r="L427" s="127"/>
      <c r="M427" s="126"/>
      <c r="N427" s="127"/>
      <c r="O427" s="127"/>
      <c r="P427" s="126"/>
      <c r="Q427" s="126"/>
    </row>
    <row r="428" spans="1:17" ht="15.75" hidden="1" customHeight="1">
      <c r="A428" s="126"/>
      <c r="B428" s="126"/>
      <c r="C428" s="737"/>
      <c r="D428" s="126"/>
      <c r="E428" s="126"/>
      <c r="F428" s="126"/>
      <c r="G428" s="126"/>
      <c r="H428" s="126"/>
      <c r="I428" s="126"/>
      <c r="J428" s="126"/>
      <c r="K428" s="127"/>
      <c r="L428" s="127"/>
      <c r="M428" s="126"/>
      <c r="N428" s="127"/>
      <c r="O428" s="127"/>
      <c r="P428" s="126"/>
      <c r="Q428" s="126"/>
    </row>
    <row r="429" spans="1:17" ht="15.75" hidden="1" customHeight="1">
      <c r="A429" s="126"/>
      <c r="B429" s="126"/>
      <c r="C429" s="737"/>
      <c r="D429" s="126"/>
      <c r="E429" s="126"/>
      <c r="F429" s="126"/>
      <c r="G429" s="126"/>
      <c r="H429" s="126"/>
      <c r="I429" s="126"/>
      <c r="J429" s="126"/>
      <c r="K429" s="127"/>
      <c r="L429" s="127"/>
      <c r="M429" s="126"/>
      <c r="N429" s="127"/>
      <c r="O429" s="127"/>
      <c r="P429" s="126"/>
      <c r="Q429" s="126"/>
    </row>
    <row r="430" spans="1:17" ht="15.75" hidden="1" customHeight="1">
      <c r="A430" s="126"/>
      <c r="B430" s="126"/>
      <c r="C430" s="737"/>
      <c r="D430" s="126"/>
      <c r="E430" s="126"/>
      <c r="F430" s="126"/>
      <c r="G430" s="126"/>
      <c r="H430" s="126"/>
      <c r="I430" s="126"/>
      <c r="J430" s="126"/>
      <c r="K430" s="127"/>
      <c r="L430" s="127"/>
      <c r="M430" s="126"/>
      <c r="N430" s="127"/>
      <c r="O430" s="127"/>
      <c r="P430" s="126"/>
      <c r="Q430" s="126"/>
    </row>
    <row r="431" spans="1:17" ht="15.75" hidden="1" customHeight="1">
      <c r="A431" s="126"/>
      <c r="B431" s="126"/>
      <c r="C431" s="737"/>
      <c r="D431" s="126"/>
      <c r="E431" s="126"/>
      <c r="F431" s="126"/>
      <c r="G431" s="126"/>
      <c r="H431" s="126"/>
      <c r="I431" s="126"/>
      <c r="J431" s="126"/>
      <c r="K431" s="127"/>
      <c r="L431" s="127"/>
      <c r="M431" s="126"/>
      <c r="N431" s="127"/>
      <c r="O431" s="127"/>
      <c r="P431" s="126"/>
      <c r="Q431" s="126"/>
    </row>
    <row r="432" spans="1:17" ht="15.75" hidden="1" customHeight="1">
      <c r="A432" s="126"/>
      <c r="B432" s="126"/>
      <c r="C432" s="737"/>
      <c r="D432" s="126"/>
      <c r="E432" s="126"/>
      <c r="F432" s="126"/>
      <c r="G432" s="126"/>
      <c r="H432" s="126"/>
      <c r="I432" s="126"/>
      <c r="J432" s="126"/>
      <c r="K432" s="127"/>
      <c r="L432" s="127"/>
      <c r="M432" s="126"/>
      <c r="N432" s="127"/>
      <c r="O432" s="127"/>
      <c r="P432" s="126"/>
      <c r="Q432" s="126"/>
    </row>
    <row r="433" spans="1:17" ht="15.75" hidden="1" customHeight="1">
      <c r="A433" s="126"/>
      <c r="B433" s="126"/>
      <c r="C433" s="737"/>
      <c r="D433" s="126"/>
      <c r="E433" s="126"/>
      <c r="F433" s="126"/>
      <c r="G433" s="126"/>
      <c r="H433" s="126"/>
      <c r="I433" s="126"/>
      <c r="J433" s="126"/>
      <c r="K433" s="127"/>
      <c r="L433" s="127"/>
      <c r="M433" s="126"/>
      <c r="N433" s="127"/>
      <c r="O433" s="127"/>
      <c r="P433" s="126"/>
      <c r="Q433" s="126"/>
    </row>
    <row r="434" spans="1:17" ht="15.75" hidden="1" customHeight="1">
      <c r="A434" s="126"/>
      <c r="B434" s="126"/>
      <c r="C434" s="737"/>
      <c r="D434" s="126"/>
      <c r="E434" s="126"/>
      <c r="F434" s="126"/>
      <c r="G434" s="126"/>
      <c r="H434" s="126"/>
      <c r="I434" s="126"/>
      <c r="J434" s="126"/>
      <c r="K434" s="127"/>
      <c r="L434" s="127"/>
      <c r="M434" s="126"/>
      <c r="N434" s="127"/>
      <c r="O434" s="127"/>
      <c r="P434" s="126"/>
      <c r="Q434" s="126"/>
    </row>
    <row r="435" spans="1:17" ht="15.75" hidden="1" customHeight="1">
      <c r="A435" s="126"/>
      <c r="B435" s="126"/>
      <c r="C435" s="737"/>
      <c r="D435" s="126"/>
      <c r="E435" s="126"/>
      <c r="F435" s="126"/>
      <c r="G435" s="126"/>
      <c r="H435" s="126"/>
      <c r="I435" s="126"/>
      <c r="J435" s="126"/>
      <c r="K435" s="127"/>
      <c r="L435" s="127"/>
      <c r="M435" s="126"/>
      <c r="N435" s="127"/>
      <c r="O435" s="127"/>
      <c r="P435" s="126"/>
      <c r="Q435" s="126"/>
    </row>
    <row r="436" spans="1:17" ht="15.75" hidden="1" customHeight="1">
      <c r="A436" s="126"/>
      <c r="B436" s="126"/>
      <c r="C436" s="737"/>
      <c r="D436" s="126"/>
      <c r="E436" s="126"/>
      <c r="F436" s="126"/>
      <c r="G436" s="126"/>
      <c r="H436" s="126"/>
      <c r="I436" s="126"/>
      <c r="J436" s="126"/>
      <c r="K436" s="127"/>
      <c r="L436" s="127"/>
      <c r="M436" s="126"/>
      <c r="N436" s="127"/>
      <c r="O436" s="127"/>
      <c r="P436" s="126"/>
      <c r="Q436" s="126"/>
    </row>
    <row r="437" spans="1:17" ht="15.75" hidden="1" customHeight="1">
      <c r="A437" s="126"/>
      <c r="B437" s="126"/>
      <c r="C437" s="737"/>
      <c r="D437" s="126"/>
      <c r="E437" s="126"/>
      <c r="F437" s="126"/>
      <c r="G437" s="126"/>
      <c r="H437" s="126"/>
      <c r="I437" s="126"/>
      <c r="J437" s="126"/>
      <c r="K437" s="127"/>
      <c r="L437" s="127"/>
      <c r="M437" s="126"/>
      <c r="N437" s="127"/>
      <c r="O437" s="127"/>
      <c r="P437" s="126"/>
      <c r="Q437" s="126"/>
    </row>
    <row r="438" spans="1:17" ht="15.75" hidden="1" customHeight="1">
      <c r="A438" s="126"/>
      <c r="B438" s="126"/>
      <c r="C438" s="737"/>
      <c r="D438" s="126"/>
      <c r="E438" s="126"/>
      <c r="F438" s="126"/>
      <c r="G438" s="126"/>
      <c r="H438" s="126"/>
      <c r="I438" s="126"/>
      <c r="J438" s="126"/>
      <c r="K438" s="127"/>
      <c r="L438" s="127"/>
      <c r="M438" s="126"/>
      <c r="N438" s="127"/>
      <c r="O438" s="127"/>
      <c r="P438" s="126"/>
      <c r="Q438" s="126"/>
    </row>
    <row r="439" spans="1:17" ht="15.75" hidden="1" customHeight="1">
      <c r="A439" s="126"/>
      <c r="B439" s="126"/>
      <c r="C439" s="737"/>
      <c r="D439" s="126"/>
      <c r="E439" s="126"/>
      <c r="F439" s="126"/>
      <c r="G439" s="126"/>
      <c r="H439" s="126"/>
      <c r="I439" s="126"/>
      <c r="J439" s="126"/>
      <c r="K439" s="127"/>
      <c r="L439" s="127"/>
      <c r="M439" s="126"/>
      <c r="N439" s="127"/>
      <c r="O439" s="127"/>
      <c r="P439" s="126"/>
      <c r="Q439" s="126"/>
    </row>
    <row r="440" spans="1:17" ht="15.75" hidden="1" customHeight="1">
      <c r="A440" s="126"/>
      <c r="B440" s="126"/>
      <c r="C440" s="737"/>
      <c r="D440" s="126"/>
      <c r="E440" s="126"/>
      <c r="F440" s="126"/>
      <c r="G440" s="126"/>
      <c r="H440" s="126"/>
      <c r="I440" s="126"/>
      <c r="J440" s="126"/>
      <c r="K440" s="127"/>
      <c r="L440" s="127"/>
      <c r="M440" s="126"/>
      <c r="N440" s="127"/>
      <c r="O440" s="127"/>
      <c r="P440" s="126"/>
      <c r="Q440" s="126"/>
    </row>
    <row r="441" spans="1:17" ht="15.75" hidden="1" customHeight="1">
      <c r="A441" s="126"/>
      <c r="B441" s="126"/>
      <c r="C441" s="737"/>
      <c r="D441" s="126"/>
      <c r="E441" s="126"/>
      <c r="F441" s="126"/>
      <c r="G441" s="126"/>
      <c r="H441" s="126"/>
      <c r="I441" s="126"/>
      <c r="J441" s="126"/>
      <c r="K441" s="127"/>
      <c r="L441" s="127"/>
      <c r="M441" s="126"/>
      <c r="N441" s="127"/>
      <c r="O441" s="127"/>
      <c r="P441" s="126"/>
      <c r="Q441" s="126"/>
    </row>
    <row r="442" spans="1:17" ht="15.75" hidden="1" customHeight="1">
      <c r="A442" s="126"/>
      <c r="B442" s="126"/>
      <c r="C442" s="737"/>
      <c r="D442" s="126"/>
      <c r="E442" s="126"/>
      <c r="F442" s="126"/>
      <c r="G442" s="126"/>
      <c r="H442" s="126"/>
      <c r="I442" s="126"/>
      <c r="J442" s="126"/>
      <c r="K442" s="127"/>
      <c r="L442" s="127"/>
      <c r="M442" s="126"/>
      <c r="N442" s="127"/>
      <c r="O442" s="127"/>
      <c r="P442" s="126"/>
      <c r="Q442" s="126"/>
    </row>
    <row r="443" spans="1:17" ht="15.75" hidden="1" customHeight="1">
      <c r="A443" s="126"/>
      <c r="B443" s="126"/>
      <c r="C443" s="737"/>
      <c r="D443" s="126"/>
      <c r="E443" s="126"/>
      <c r="F443" s="126"/>
      <c r="G443" s="126"/>
      <c r="H443" s="126"/>
      <c r="I443" s="126"/>
      <c r="J443" s="126"/>
      <c r="K443" s="127"/>
      <c r="L443" s="127"/>
      <c r="M443" s="126"/>
      <c r="N443" s="127"/>
      <c r="O443" s="127"/>
      <c r="P443" s="126"/>
      <c r="Q443" s="126"/>
    </row>
    <row r="444" spans="1:17" ht="15.75" hidden="1" customHeight="1">
      <c r="A444" s="126"/>
      <c r="B444" s="126"/>
      <c r="C444" s="737"/>
      <c r="D444" s="126"/>
      <c r="E444" s="126"/>
      <c r="F444" s="126"/>
      <c r="G444" s="126"/>
      <c r="H444" s="126"/>
      <c r="I444" s="126"/>
      <c r="J444" s="126"/>
      <c r="K444" s="127"/>
      <c r="L444" s="127"/>
      <c r="M444" s="126"/>
      <c r="N444" s="127"/>
      <c r="O444" s="127"/>
      <c r="P444" s="126"/>
      <c r="Q444" s="126"/>
    </row>
    <row r="445" spans="1:17" ht="15.75" hidden="1" customHeight="1">
      <c r="A445" s="126"/>
      <c r="B445" s="126"/>
      <c r="C445" s="737"/>
      <c r="D445" s="126"/>
      <c r="E445" s="126"/>
      <c r="F445" s="126"/>
      <c r="G445" s="126"/>
      <c r="H445" s="126"/>
      <c r="I445" s="126"/>
      <c r="J445" s="126"/>
      <c r="K445" s="127"/>
      <c r="L445" s="127"/>
      <c r="M445" s="126"/>
      <c r="N445" s="127"/>
      <c r="O445" s="127"/>
      <c r="P445" s="126"/>
      <c r="Q445" s="126"/>
    </row>
    <row r="446" spans="1:17" ht="15.75" hidden="1" customHeight="1">
      <c r="A446" s="126"/>
      <c r="B446" s="126"/>
      <c r="C446" s="737"/>
      <c r="D446" s="126"/>
      <c r="E446" s="126"/>
      <c r="F446" s="126"/>
      <c r="G446" s="126"/>
      <c r="H446" s="126"/>
      <c r="I446" s="126"/>
      <c r="J446" s="126"/>
      <c r="K446" s="127"/>
      <c r="L446" s="127"/>
      <c r="M446" s="126"/>
      <c r="N446" s="127"/>
      <c r="O446" s="127"/>
      <c r="P446" s="126"/>
      <c r="Q446" s="126"/>
    </row>
    <row r="447" spans="1:17" ht="15.75" hidden="1" customHeight="1">
      <c r="A447" s="126"/>
      <c r="B447" s="126"/>
      <c r="C447" s="737"/>
      <c r="D447" s="126"/>
      <c r="E447" s="126"/>
      <c r="F447" s="126"/>
      <c r="G447" s="126"/>
      <c r="H447" s="126"/>
      <c r="I447" s="126"/>
      <c r="J447" s="126"/>
      <c r="K447" s="127"/>
      <c r="L447" s="127"/>
      <c r="M447" s="126"/>
      <c r="N447" s="127"/>
      <c r="O447" s="127"/>
      <c r="P447" s="126"/>
      <c r="Q447" s="126"/>
    </row>
    <row r="448" spans="1:17" ht="15.75" hidden="1" customHeight="1">
      <c r="A448" s="126"/>
      <c r="B448" s="126"/>
      <c r="C448" s="737"/>
      <c r="D448" s="126"/>
      <c r="E448" s="126"/>
      <c r="F448" s="126"/>
      <c r="G448" s="126"/>
      <c r="H448" s="126"/>
      <c r="I448" s="126"/>
      <c r="J448" s="126"/>
      <c r="K448" s="127"/>
      <c r="L448" s="127"/>
      <c r="M448" s="126"/>
      <c r="N448" s="127"/>
      <c r="O448" s="127"/>
      <c r="P448" s="126"/>
      <c r="Q448" s="126"/>
    </row>
    <row r="449" spans="1:17" ht="15.75" hidden="1" customHeight="1">
      <c r="A449" s="126"/>
      <c r="B449" s="126"/>
      <c r="C449" s="737"/>
      <c r="D449" s="126"/>
      <c r="E449" s="126"/>
      <c r="F449" s="126"/>
      <c r="G449" s="126"/>
      <c r="H449" s="126"/>
      <c r="I449" s="126"/>
      <c r="J449" s="126"/>
      <c r="K449" s="127"/>
      <c r="L449" s="127"/>
      <c r="M449" s="126"/>
      <c r="N449" s="127"/>
      <c r="O449" s="127"/>
      <c r="P449" s="126"/>
      <c r="Q449" s="126"/>
    </row>
    <row r="450" spans="1:17" ht="15.75" hidden="1" customHeight="1">
      <c r="A450" s="126"/>
      <c r="B450" s="126"/>
      <c r="C450" s="737"/>
      <c r="D450" s="126"/>
      <c r="E450" s="126"/>
      <c r="F450" s="126"/>
      <c r="G450" s="126"/>
      <c r="H450" s="126"/>
      <c r="I450" s="126"/>
      <c r="J450" s="126"/>
      <c r="K450" s="127"/>
      <c r="L450" s="127"/>
      <c r="M450" s="126"/>
      <c r="N450" s="127"/>
      <c r="O450" s="127"/>
      <c r="P450" s="126"/>
      <c r="Q450" s="126"/>
    </row>
    <row r="451" spans="1:17" ht="15.75" hidden="1" customHeight="1">
      <c r="A451" s="126"/>
      <c r="B451" s="126"/>
      <c r="C451" s="737"/>
      <c r="D451" s="126"/>
      <c r="E451" s="126"/>
      <c r="F451" s="126"/>
      <c r="G451" s="126"/>
      <c r="H451" s="126"/>
      <c r="I451" s="126"/>
      <c r="J451" s="126"/>
      <c r="K451" s="127"/>
      <c r="L451" s="127"/>
      <c r="M451" s="126"/>
      <c r="N451" s="127"/>
      <c r="O451" s="127"/>
      <c r="P451" s="126"/>
      <c r="Q451" s="126"/>
    </row>
    <row r="452" spans="1:17" ht="15.75" hidden="1" customHeight="1">
      <c r="A452" s="126"/>
      <c r="B452" s="126"/>
      <c r="C452" s="737"/>
      <c r="D452" s="126"/>
      <c r="E452" s="126"/>
      <c r="F452" s="126"/>
      <c r="G452" s="126"/>
      <c r="H452" s="126"/>
      <c r="I452" s="126"/>
      <c r="J452" s="126"/>
      <c r="K452" s="127"/>
      <c r="L452" s="127"/>
      <c r="M452" s="126"/>
      <c r="N452" s="127"/>
      <c r="O452" s="127"/>
      <c r="P452" s="126"/>
      <c r="Q452" s="126"/>
    </row>
    <row r="453" spans="1:17" ht="15.75" hidden="1" customHeight="1">
      <c r="A453" s="126"/>
      <c r="B453" s="126"/>
      <c r="C453" s="737"/>
      <c r="D453" s="126"/>
      <c r="E453" s="126"/>
      <c r="F453" s="126"/>
      <c r="G453" s="126"/>
      <c r="H453" s="126"/>
      <c r="I453" s="126"/>
      <c r="J453" s="126"/>
      <c r="K453" s="127"/>
      <c r="L453" s="127"/>
      <c r="M453" s="126"/>
      <c r="N453" s="127"/>
      <c r="O453" s="127"/>
      <c r="P453" s="126"/>
      <c r="Q453" s="126"/>
    </row>
    <row r="454" spans="1:17" ht="15.75" hidden="1" customHeight="1">
      <c r="A454" s="126"/>
      <c r="B454" s="126"/>
      <c r="C454" s="737"/>
      <c r="D454" s="126"/>
      <c r="E454" s="126"/>
      <c r="F454" s="126"/>
      <c r="G454" s="126"/>
      <c r="H454" s="126"/>
      <c r="I454" s="126"/>
      <c r="J454" s="126"/>
      <c r="K454" s="127"/>
      <c r="L454" s="127"/>
      <c r="M454" s="126"/>
      <c r="N454" s="127"/>
      <c r="O454" s="127"/>
      <c r="P454" s="126"/>
      <c r="Q454" s="126"/>
    </row>
    <row r="455" spans="1:17" ht="15.75" hidden="1" customHeight="1">
      <c r="A455" s="126"/>
      <c r="B455" s="126"/>
      <c r="C455" s="737"/>
      <c r="D455" s="126"/>
      <c r="E455" s="126"/>
      <c r="F455" s="126"/>
      <c r="G455" s="126"/>
      <c r="H455" s="126"/>
      <c r="I455" s="126"/>
      <c r="J455" s="126"/>
      <c r="K455" s="127"/>
      <c r="L455" s="127"/>
      <c r="M455" s="126"/>
      <c r="N455" s="127"/>
      <c r="O455" s="127"/>
      <c r="P455" s="126"/>
      <c r="Q455" s="126"/>
    </row>
    <row r="456" spans="1:17" ht="15.75" hidden="1" customHeight="1">
      <c r="A456" s="126"/>
      <c r="B456" s="126"/>
      <c r="C456" s="737"/>
      <c r="D456" s="126"/>
      <c r="E456" s="126"/>
      <c r="F456" s="126"/>
      <c r="G456" s="126"/>
      <c r="H456" s="126"/>
      <c r="I456" s="126"/>
      <c r="J456" s="126"/>
      <c r="K456" s="127"/>
      <c r="L456" s="127"/>
      <c r="M456" s="126"/>
      <c r="N456" s="127"/>
      <c r="O456" s="127"/>
      <c r="P456" s="126"/>
      <c r="Q456" s="126"/>
    </row>
    <row r="457" spans="1:17" ht="15.75" hidden="1" customHeight="1">
      <c r="A457" s="126"/>
      <c r="B457" s="126"/>
      <c r="C457" s="737"/>
      <c r="D457" s="126"/>
      <c r="E457" s="126"/>
      <c r="F457" s="126"/>
      <c r="G457" s="126"/>
      <c r="H457" s="126"/>
      <c r="I457" s="126"/>
      <c r="J457" s="126"/>
      <c r="K457" s="127"/>
      <c r="L457" s="127"/>
      <c r="M457" s="126"/>
      <c r="N457" s="127"/>
      <c r="O457" s="127"/>
      <c r="P457" s="126"/>
      <c r="Q457" s="126"/>
    </row>
    <row r="458" spans="1:17" ht="15.75" hidden="1" customHeight="1">
      <c r="A458" s="126"/>
      <c r="B458" s="126"/>
      <c r="C458" s="737"/>
      <c r="D458" s="126"/>
      <c r="E458" s="126"/>
      <c r="F458" s="126"/>
      <c r="G458" s="126"/>
      <c r="H458" s="126"/>
      <c r="I458" s="126"/>
      <c r="J458" s="126"/>
      <c r="K458" s="127"/>
      <c r="L458" s="127"/>
      <c r="M458" s="126"/>
      <c r="N458" s="127"/>
      <c r="O458" s="127"/>
      <c r="P458" s="126"/>
      <c r="Q458" s="126"/>
    </row>
    <row r="459" spans="1:17" ht="15.75" hidden="1" customHeight="1">
      <c r="A459" s="126"/>
      <c r="B459" s="126"/>
      <c r="C459" s="737"/>
      <c r="D459" s="126"/>
      <c r="E459" s="126"/>
      <c r="F459" s="126"/>
      <c r="G459" s="126"/>
      <c r="H459" s="126"/>
      <c r="I459" s="126"/>
      <c r="J459" s="126"/>
      <c r="K459" s="127"/>
      <c r="L459" s="127"/>
      <c r="M459" s="126"/>
      <c r="N459" s="127"/>
      <c r="O459" s="127"/>
      <c r="P459" s="126"/>
      <c r="Q459" s="126"/>
    </row>
    <row r="460" spans="1:17" ht="15.75" hidden="1" customHeight="1">
      <c r="A460" s="126"/>
      <c r="B460" s="126"/>
      <c r="C460" s="737"/>
      <c r="D460" s="126"/>
      <c r="E460" s="126"/>
      <c r="F460" s="126"/>
      <c r="G460" s="126"/>
      <c r="H460" s="126"/>
      <c r="I460" s="126"/>
      <c r="J460" s="126"/>
      <c r="K460" s="127"/>
      <c r="L460" s="127"/>
      <c r="M460" s="126"/>
      <c r="N460" s="127"/>
      <c r="O460" s="127"/>
      <c r="P460" s="126"/>
      <c r="Q460" s="126"/>
    </row>
    <row r="461" spans="1:17" ht="15.75" hidden="1" customHeight="1">
      <c r="A461" s="126"/>
      <c r="B461" s="126"/>
      <c r="C461" s="737"/>
      <c r="D461" s="126"/>
      <c r="E461" s="126"/>
      <c r="F461" s="126"/>
      <c r="G461" s="126"/>
      <c r="H461" s="126"/>
      <c r="I461" s="126"/>
      <c r="J461" s="126"/>
      <c r="K461" s="127"/>
      <c r="L461" s="127"/>
      <c r="M461" s="126"/>
      <c r="N461" s="127"/>
      <c r="O461" s="127"/>
      <c r="P461" s="126"/>
      <c r="Q461" s="126"/>
    </row>
    <row r="462" spans="1:17" ht="15.75" hidden="1" customHeight="1">
      <c r="A462" s="126"/>
      <c r="B462" s="126"/>
      <c r="C462" s="737"/>
      <c r="D462" s="126"/>
      <c r="E462" s="126"/>
      <c r="F462" s="126"/>
      <c r="G462" s="126"/>
      <c r="H462" s="126"/>
      <c r="I462" s="126"/>
      <c r="J462" s="126"/>
      <c r="K462" s="127"/>
      <c r="L462" s="127"/>
      <c r="M462" s="126"/>
      <c r="N462" s="127"/>
      <c r="O462" s="127"/>
      <c r="P462" s="126"/>
      <c r="Q462" s="126"/>
    </row>
    <row r="463" spans="1:17" ht="15.75" hidden="1" customHeight="1">
      <c r="A463" s="126"/>
      <c r="B463" s="126"/>
      <c r="C463" s="737"/>
      <c r="D463" s="126"/>
      <c r="E463" s="126"/>
      <c r="F463" s="126"/>
      <c r="G463" s="126"/>
      <c r="H463" s="126"/>
      <c r="I463" s="126"/>
      <c r="J463" s="126"/>
      <c r="K463" s="127"/>
      <c r="L463" s="127"/>
      <c r="M463" s="126"/>
      <c r="N463" s="127"/>
      <c r="O463" s="127"/>
      <c r="P463" s="126"/>
      <c r="Q463" s="126"/>
    </row>
    <row r="464" spans="1:17" ht="15.75" hidden="1" customHeight="1">
      <c r="A464" s="126"/>
      <c r="B464" s="126"/>
      <c r="C464" s="737"/>
      <c r="D464" s="126"/>
      <c r="E464" s="126"/>
      <c r="F464" s="126"/>
      <c r="G464" s="126"/>
      <c r="H464" s="126"/>
      <c r="I464" s="126"/>
      <c r="J464" s="126"/>
      <c r="K464" s="127"/>
      <c r="L464" s="127"/>
      <c r="M464" s="126"/>
      <c r="N464" s="127"/>
      <c r="O464" s="127"/>
      <c r="P464" s="126"/>
      <c r="Q464" s="126"/>
    </row>
    <row r="465" spans="1:17" ht="15.75" hidden="1" customHeight="1">
      <c r="A465" s="126"/>
      <c r="B465" s="126"/>
      <c r="C465" s="737"/>
      <c r="D465" s="126"/>
      <c r="E465" s="126"/>
      <c r="F465" s="126"/>
      <c r="G465" s="126"/>
      <c r="H465" s="126"/>
      <c r="I465" s="126"/>
      <c r="J465" s="126"/>
      <c r="K465" s="127"/>
      <c r="L465" s="127"/>
      <c r="M465" s="126"/>
      <c r="N465" s="127"/>
      <c r="O465" s="127"/>
      <c r="P465" s="126"/>
      <c r="Q465" s="126"/>
    </row>
    <row r="466" spans="1:17" ht="15.75" hidden="1" customHeight="1">
      <c r="A466" s="126"/>
      <c r="B466" s="126"/>
      <c r="C466" s="737"/>
      <c r="D466" s="126"/>
      <c r="E466" s="126"/>
      <c r="F466" s="126"/>
      <c r="G466" s="126"/>
      <c r="H466" s="126"/>
      <c r="I466" s="126"/>
      <c r="J466" s="126"/>
      <c r="K466" s="127"/>
      <c r="L466" s="127"/>
      <c r="M466" s="126"/>
      <c r="N466" s="127"/>
      <c r="O466" s="127"/>
      <c r="P466" s="126"/>
      <c r="Q466" s="126"/>
    </row>
    <row r="467" spans="1:17" ht="15.75" hidden="1" customHeight="1">
      <c r="A467" s="126"/>
      <c r="B467" s="126"/>
      <c r="C467" s="737"/>
      <c r="D467" s="126"/>
      <c r="E467" s="126"/>
      <c r="F467" s="126"/>
      <c r="G467" s="126"/>
      <c r="H467" s="126"/>
      <c r="I467" s="126"/>
      <c r="J467" s="126"/>
      <c r="K467" s="127"/>
      <c r="L467" s="127"/>
      <c r="M467" s="126"/>
      <c r="N467" s="127"/>
      <c r="O467" s="127"/>
      <c r="P467" s="126"/>
      <c r="Q467" s="126"/>
    </row>
    <row r="468" spans="1:17" ht="15.75" hidden="1" customHeight="1">
      <c r="A468" s="126"/>
      <c r="B468" s="126"/>
      <c r="C468" s="737"/>
      <c r="D468" s="126"/>
      <c r="E468" s="126"/>
      <c r="F468" s="126"/>
      <c r="G468" s="126"/>
      <c r="H468" s="126"/>
      <c r="I468" s="126"/>
      <c r="J468" s="126"/>
      <c r="K468" s="127"/>
      <c r="L468" s="127"/>
      <c r="M468" s="126"/>
      <c r="N468" s="127"/>
      <c r="O468" s="127"/>
      <c r="P468" s="126"/>
      <c r="Q468" s="126"/>
    </row>
    <row r="469" spans="1:17" ht="15.75" hidden="1" customHeight="1">
      <c r="A469" s="126"/>
      <c r="B469" s="126"/>
      <c r="C469" s="737"/>
      <c r="D469" s="126"/>
      <c r="E469" s="126"/>
      <c r="F469" s="126"/>
      <c r="G469" s="126"/>
      <c r="H469" s="126"/>
      <c r="I469" s="126"/>
      <c r="J469" s="126"/>
      <c r="K469" s="127"/>
      <c r="L469" s="127"/>
      <c r="M469" s="126"/>
      <c r="N469" s="127"/>
      <c r="O469" s="127"/>
      <c r="P469" s="126"/>
      <c r="Q469" s="126"/>
    </row>
    <row r="470" spans="1:17" ht="15.75" hidden="1" customHeight="1">
      <c r="A470" s="126"/>
      <c r="B470" s="126"/>
      <c r="C470" s="737"/>
      <c r="D470" s="126"/>
      <c r="E470" s="126"/>
      <c r="F470" s="126"/>
      <c r="G470" s="126"/>
      <c r="H470" s="126"/>
      <c r="I470" s="126"/>
      <c r="J470" s="126"/>
      <c r="K470" s="127"/>
      <c r="L470" s="127"/>
      <c r="M470" s="126"/>
      <c r="N470" s="127"/>
      <c r="O470" s="127"/>
      <c r="P470" s="126"/>
      <c r="Q470" s="126"/>
    </row>
    <row r="471" spans="1:17" ht="15.75" hidden="1" customHeight="1">
      <c r="A471" s="126"/>
      <c r="B471" s="126"/>
      <c r="C471" s="737"/>
      <c r="D471" s="126"/>
      <c r="E471" s="126"/>
      <c r="F471" s="126"/>
      <c r="G471" s="126"/>
      <c r="H471" s="126"/>
      <c r="I471" s="126"/>
      <c r="J471" s="126"/>
      <c r="K471" s="127"/>
      <c r="L471" s="127"/>
      <c r="M471" s="126"/>
      <c r="N471" s="127"/>
      <c r="O471" s="127"/>
      <c r="P471" s="126"/>
      <c r="Q471" s="126"/>
    </row>
    <row r="472" spans="1:17" ht="15.75" hidden="1" customHeight="1">
      <c r="A472" s="126"/>
      <c r="B472" s="126"/>
      <c r="C472" s="737"/>
      <c r="D472" s="126"/>
      <c r="E472" s="126"/>
      <c r="F472" s="126"/>
      <c r="G472" s="126"/>
      <c r="H472" s="126"/>
      <c r="I472" s="126"/>
      <c r="J472" s="126"/>
      <c r="K472" s="127"/>
      <c r="L472" s="127"/>
      <c r="M472" s="126"/>
      <c r="N472" s="127"/>
      <c r="O472" s="127"/>
      <c r="P472" s="126"/>
      <c r="Q472" s="126"/>
    </row>
    <row r="473" spans="1:17" ht="15.75" hidden="1" customHeight="1">
      <c r="A473" s="126"/>
      <c r="B473" s="126"/>
      <c r="C473" s="737"/>
      <c r="D473" s="126"/>
      <c r="E473" s="126"/>
      <c r="F473" s="126"/>
      <c r="G473" s="126"/>
      <c r="H473" s="126"/>
      <c r="I473" s="126"/>
      <c r="J473" s="126"/>
      <c r="K473" s="127"/>
      <c r="L473" s="127"/>
      <c r="M473" s="126"/>
      <c r="N473" s="127"/>
      <c r="O473" s="127"/>
      <c r="P473" s="126"/>
      <c r="Q473" s="126"/>
    </row>
    <row r="474" spans="1:17" ht="15.75" hidden="1" customHeight="1">
      <c r="A474" s="126"/>
      <c r="B474" s="126"/>
      <c r="C474" s="737"/>
      <c r="D474" s="126"/>
      <c r="E474" s="126"/>
      <c r="F474" s="126"/>
      <c r="G474" s="126"/>
      <c r="H474" s="126"/>
      <c r="I474" s="126"/>
      <c r="J474" s="126"/>
      <c r="K474" s="127"/>
      <c r="L474" s="127"/>
      <c r="M474" s="126"/>
      <c r="N474" s="127"/>
      <c r="O474" s="127"/>
      <c r="P474" s="126"/>
      <c r="Q474" s="126"/>
    </row>
    <row r="475" spans="1:17" ht="15.75" hidden="1" customHeight="1">
      <c r="A475" s="126"/>
      <c r="B475" s="126"/>
      <c r="C475" s="737"/>
      <c r="D475" s="126"/>
      <c r="E475" s="126"/>
      <c r="F475" s="126"/>
      <c r="G475" s="126"/>
      <c r="H475" s="126"/>
      <c r="I475" s="126"/>
      <c r="J475" s="126"/>
      <c r="K475" s="127"/>
      <c r="L475" s="127"/>
      <c r="M475" s="126"/>
      <c r="N475" s="127"/>
      <c r="O475" s="127"/>
      <c r="P475" s="126"/>
      <c r="Q475" s="126"/>
    </row>
    <row r="476" spans="1:17" ht="15.75" hidden="1" customHeight="1">
      <c r="A476" s="126"/>
      <c r="B476" s="126"/>
      <c r="C476" s="737"/>
      <c r="D476" s="126"/>
      <c r="E476" s="126"/>
      <c r="F476" s="126"/>
      <c r="G476" s="126"/>
      <c r="H476" s="126"/>
      <c r="I476" s="126"/>
      <c r="J476" s="126"/>
      <c r="K476" s="127"/>
      <c r="L476" s="127"/>
      <c r="M476" s="126"/>
      <c r="N476" s="127"/>
      <c r="O476" s="127"/>
      <c r="P476" s="126"/>
      <c r="Q476" s="126"/>
    </row>
    <row r="477" spans="1:17" ht="15.75" hidden="1" customHeight="1">
      <c r="A477" s="126"/>
      <c r="B477" s="126"/>
      <c r="C477" s="737"/>
      <c r="D477" s="126"/>
      <c r="E477" s="126"/>
      <c r="F477" s="126"/>
      <c r="G477" s="126"/>
      <c r="H477" s="126"/>
      <c r="I477" s="126"/>
      <c r="J477" s="126"/>
      <c r="K477" s="127"/>
      <c r="L477" s="127"/>
      <c r="M477" s="126"/>
      <c r="N477" s="127"/>
      <c r="O477" s="127"/>
      <c r="P477" s="126"/>
      <c r="Q477" s="126"/>
    </row>
    <row r="478" spans="1:17" ht="15.75" hidden="1" customHeight="1">
      <c r="A478" s="126"/>
      <c r="B478" s="126"/>
      <c r="C478" s="737"/>
      <c r="D478" s="126"/>
      <c r="E478" s="126"/>
      <c r="F478" s="126"/>
      <c r="G478" s="126"/>
      <c r="H478" s="126"/>
      <c r="I478" s="126"/>
      <c r="J478" s="126"/>
      <c r="K478" s="127"/>
      <c r="L478" s="127"/>
      <c r="M478" s="126"/>
      <c r="N478" s="127"/>
      <c r="O478" s="127"/>
      <c r="P478" s="126"/>
      <c r="Q478" s="126"/>
    </row>
    <row r="479" spans="1:17" ht="15.75" hidden="1" customHeight="1">
      <c r="A479" s="126"/>
      <c r="B479" s="126"/>
      <c r="C479" s="737"/>
      <c r="D479" s="126"/>
      <c r="E479" s="126"/>
      <c r="F479" s="126"/>
      <c r="G479" s="126"/>
      <c r="H479" s="126"/>
      <c r="I479" s="126"/>
      <c r="J479" s="126"/>
      <c r="K479" s="127"/>
      <c r="L479" s="127"/>
      <c r="M479" s="126"/>
      <c r="N479" s="127"/>
      <c r="O479" s="127"/>
      <c r="P479" s="126"/>
      <c r="Q479" s="126"/>
    </row>
    <row r="480" spans="1:17" ht="15.75" hidden="1" customHeight="1">
      <c r="A480" s="126"/>
      <c r="B480" s="126"/>
      <c r="C480" s="737"/>
      <c r="D480" s="126"/>
      <c r="E480" s="126"/>
      <c r="F480" s="126"/>
      <c r="G480" s="126"/>
      <c r="H480" s="126"/>
      <c r="I480" s="126"/>
      <c r="J480" s="126"/>
      <c r="K480" s="127"/>
      <c r="L480" s="127"/>
      <c r="M480" s="126"/>
      <c r="N480" s="127"/>
      <c r="O480" s="127"/>
      <c r="P480" s="126"/>
      <c r="Q480" s="126"/>
    </row>
    <row r="481" spans="1:17" ht="15.75" hidden="1" customHeight="1">
      <c r="A481" s="126"/>
      <c r="B481" s="126"/>
      <c r="C481" s="737"/>
      <c r="D481" s="126"/>
      <c r="E481" s="126"/>
      <c r="F481" s="126"/>
      <c r="G481" s="126"/>
      <c r="H481" s="126"/>
      <c r="I481" s="126"/>
      <c r="J481" s="126"/>
      <c r="K481" s="127"/>
      <c r="L481" s="127"/>
      <c r="M481" s="126"/>
      <c r="N481" s="127"/>
      <c r="O481" s="127"/>
      <c r="P481" s="126"/>
      <c r="Q481" s="126"/>
    </row>
    <row r="482" spans="1:17" ht="15.75" hidden="1" customHeight="1">
      <c r="A482" s="126"/>
      <c r="B482" s="126"/>
      <c r="C482" s="737"/>
      <c r="D482" s="126"/>
      <c r="E482" s="126"/>
      <c r="F482" s="126"/>
      <c r="G482" s="126"/>
      <c r="H482" s="126"/>
      <c r="I482" s="126"/>
      <c r="J482" s="126"/>
      <c r="K482" s="127"/>
      <c r="L482" s="127"/>
      <c r="M482" s="126"/>
      <c r="N482" s="127"/>
      <c r="O482" s="127"/>
      <c r="P482" s="126"/>
      <c r="Q482" s="126"/>
    </row>
    <row r="483" spans="1:17" ht="15.75" hidden="1" customHeight="1">
      <c r="A483" s="126"/>
      <c r="B483" s="126"/>
      <c r="C483" s="737"/>
      <c r="D483" s="126"/>
      <c r="E483" s="126"/>
      <c r="F483" s="126"/>
      <c r="G483" s="126"/>
      <c r="H483" s="126"/>
      <c r="I483" s="126"/>
      <c r="J483" s="126"/>
      <c r="K483" s="127"/>
      <c r="L483" s="127"/>
      <c r="M483" s="126"/>
      <c r="N483" s="127"/>
      <c r="O483" s="127"/>
      <c r="P483" s="126"/>
      <c r="Q483" s="126"/>
    </row>
    <row r="484" spans="1:17" ht="15.75" hidden="1" customHeight="1">
      <c r="A484" s="126"/>
      <c r="B484" s="126"/>
      <c r="C484" s="737"/>
      <c r="D484" s="126"/>
      <c r="E484" s="126"/>
      <c r="F484" s="126"/>
      <c r="G484" s="126"/>
      <c r="H484" s="126"/>
      <c r="I484" s="126"/>
      <c r="J484" s="126"/>
      <c r="K484" s="127"/>
      <c r="L484" s="127"/>
      <c r="M484" s="126"/>
      <c r="N484" s="127"/>
      <c r="O484" s="127"/>
      <c r="P484" s="126"/>
      <c r="Q484" s="126"/>
    </row>
    <row r="485" spans="1:17" ht="15.75" hidden="1" customHeight="1">
      <c r="A485" s="126"/>
      <c r="B485" s="126"/>
      <c r="C485" s="737"/>
      <c r="D485" s="126"/>
      <c r="E485" s="126"/>
      <c r="F485" s="126"/>
      <c r="G485" s="126"/>
      <c r="H485" s="126"/>
      <c r="I485" s="126"/>
      <c r="J485" s="126"/>
      <c r="K485" s="127"/>
      <c r="L485" s="127"/>
      <c r="M485" s="126"/>
      <c r="N485" s="127"/>
      <c r="O485" s="127"/>
      <c r="P485" s="126"/>
      <c r="Q485" s="126"/>
    </row>
    <row r="486" spans="1:17" ht="15.75" hidden="1" customHeight="1">
      <c r="A486" s="126"/>
      <c r="B486" s="126"/>
      <c r="C486" s="737"/>
      <c r="D486" s="126"/>
      <c r="E486" s="126"/>
      <c r="F486" s="126"/>
      <c r="G486" s="126"/>
      <c r="H486" s="126"/>
      <c r="I486" s="126"/>
      <c r="J486" s="126"/>
      <c r="K486" s="127"/>
      <c r="L486" s="127"/>
      <c r="M486" s="126"/>
      <c r="N486" s="127"/>
      <c r="O486" s="127"/>
      <c r="P486" s="126"/>
      <c r="Q486" s="126"/>
    </row>
    <row r="487" spans="1:17" ht="15.75" hidden="1" customHeight="1">
      <c r="A487" s="126"/>
      <c r="B487" s="126"/>
      <c r="C487" s="737"/>
      <c r="D487" s="126"/>
      <c r="E487" s="126"/>
      <c r="F487" s="126"/>
      <c r="G487" s="126"/>
      <c r="H487" s="126"/>
      <c r="I487" s="126"/>
      <c r="J487" s="126"/>
      <c r="K487" s="127"/>
      <c r="L487" s="127"/>
      <c r="M487" s="126"/>
      <c r="N487" s="127"/>
      <c r="O487" s="127"/>
      <c r="P487" s="126"/>
      <c r="Q487" s="126"/>
    </row>
    <row r="488" spans="1:17" ht="15.75" hidden="1" customHeight="1">
      <c r="A488" s="126"/>
      <c r="B488" s="126"/>
      <c r="C488" s="737"/>
      <c r="D488" s="126"/>
      <c r="E488" s="126"/>
      <c r="F488" s="126"/>
      <c r="G488" s="126"/>
      <c r="H488" s="126"/>
      <c r="I488" s="126"/>
      <c r="J488" s="126"/>
      <c r="K488" s="127"/>
      <c r="L488" s="127"/>
      <c r="M488" s="126"/>
      <c r="N488" s="127"/>
      <c r="O488" s="127"/>
      <c r="P488" s="126"/>
      <c r="Q488" s="126"/>
    </row>
    <row r="489" spans="1:17" ht="15.75" hidden="1" customHeight="1">
      <c r="A489" s="126"/>
      <c r="B489" s="126"/>
      <c r="C489" s="737"/>
      <c r="D489" s="126"/>
      <c r="E489" s="126"/>
      <c r="F489" s="126"/>
      <c r="G489" s="126"/>
      <c r="H489" s="126"/>
      <c r="I489" s="126"/>
      <c r="J489" s="126"/>
      <c r="K489" s="127"/>
      <c r="L489" s="127"/>
      <c r="M489" s="126"/>
      <c r="N489" s="127"/>
      <c r="O489" s="127"/>
      <c r="P489" s="126"/>
      <c r="Q489" s="126"/>
    </row>
    <row r="490" spans="1:17" ht="15.75" hidden="1" customHeight="1">
      <c r="A490" s="126"/>
      <c r="B490" s="126"/>
      <c r="C490" s="737"/>
      <c r="D490" s="126"/>
      <c r="E490" s="126"/>
      <c r="F490" s="126"/>
      <c r="G490" s="126"/>
      <c r="H490" s="126"/>
      <c r="I490" s="126"/>
      <c r="J490" s="126"/>
      <c r="K490" s="127"/>
      <c r="L490" s="127"/>
      <c r="M490" s="126"/>
      <c r="N490" s="127"/>
      <c r="O490" s="127"/>
      <c r="P490" s="126"/>
      <c r="Q490" s="126"/>
    </row>
    <row r="491" spans="1:17" ht="15.75" hidden="1" customHeight="1">
      <c r="A491" s="126"/>
      <c r="B491" s="126"/>
      <c r="C491" s="737"/>
      <c r="D491" s="126"/>
      <c r="E491" s="126"/>
      <c r="F491" s="126"/>
      <c r="G491" s="126"/>
      <c r="H491" s="126"/>
      <c r="I491" s="126"/>
      <c r="J491" s="126"/>
      <c r="K491" s="127"/>
      <c r="L491" s="127"/>
      <c r="M491" s="126"/>
      <c r="N491" s="127"/>
      <c r="O491" s="127"/>
      <c r="P491" s="126"/>
      <c r="Q491" s="126"/>
    </row>
    <row r="492" spans="1:17" ht="15.75" hidden="1" customHeight="1">
      <c r="A492" s="126"/>
      <c r="B492" s="126"/>
      <c r="C492" s="737"/>
      <c r="D492" s="126"/>
      <c r="E492" s="126"/>
      <c r="F492" s="126"/>
      <c r="G492" s="126"/>
      <c r="H492" s="126"/>
      <c r="I492" s="126"/>
      <c r="J492" s="126"/>
      <c r="K492" s="127"/>
      <c r="L492" s="127"/>
      <c r="M492" s="126"/>
      <c r="N492" s="127"/>
      <c r="O492" s="127"/>
      <c r="P492" s="126"/>
      <c r="Q492" s="126"/>
    </row>
    <row r="493" spans="1:17" ht="15.75" hidden="1" customHeight="1">
      <c r="A493" s="126"/>
      <c r="B493" s="126"/>
      <c r="C493" s="737"/>
      <c r="D493" s="126"/>
      <c r="E493" s="126"/>
      <c r="F493" s="126"/>
      <c r="G493" s="126"/>
      <c r="H493" s="126"/>
      <c r="I493" s="126"/>
      <c r="J493" s="126"/>
      <c r="K493" s="127"/>
      <c r="L493" s="127"/>
      <c r="M493" s="126"/>
      <c r="N493" s="127"/>
      <c r="O493" s="127"/>
      <c r="P493" s="126"/>
      <c r="Q493" s="126"/>
    </row>
    <row r="494" spans="1:17" ht="15.75" hidden="1" customHeight="1">
      <c r="A494" s="126"/>
      <c r="B494" s="126"/>
      <c r="C494" s="737"/>
      <c r="D494" s="126"/>
      <c r="E494" s="126"/>
      <c r="F494" s="126"/>
      <c r="G494" s="126"/>
      <c r="H494" s="126"/>
      <c r="I494" s="126"/>
      <c r="J494" s="126"/>
      <c r="K494" s="127"/>
      <c r="L494" s="127"/>
      <c r="M494" s="126"/>
      <c r="N494" s="127"/>
      <c r="O494" s="127"/>
      <c r="P494" s="126"/>
      <c r="Q494" s="126"/>
    </row>
    <row r="495" spans="1:17" ht="15.75" hidden="1" customHeight="1">
      <c r="A495" s="126"/>
      <c r="B495" s="126"/>
      <c r="C495" s="737"/>
      <c r="D495" s="126"/>
      <c r="E495" s="126"/>
      <c r="F495" s="126"/>
      <c r="G495" s="126"/>
      <c r="H495" s="126"/>
      <c r="I495" s="126"/>
      <c r="J495" s="126"/>
      <c r="K495" s="127"/>
      <c r="L495" s="127"/>
      <c r="M495" s="126"/>
      <c r="N495" s="127"/>
      <c r="O495" s="127"/>
      <c r="P495" s="126"/>
      <c r="Q495" s="126"/>
    </row>
    <row r="496" spans="1:17" ht="15.75" hidden="1" customHeight="1">
      <c r="A496" s="126"/>
      <c r="B496" s="126"/>
      <c r="C496" s="737"/>
      <c r="D496" s="126"/>
      <c r="E496" s="126"/>
      <c r="F496" s="126"/>
      <c r="G496" s="126"/>
      <c r="H496" s="126"/>
      <c r="I496" s="126"/>
      <c r="J496" s="126"/>
      <c r="K496" s="127"/>
      <c r="L496" s="127"/>
      <c r="M496" s="126"/>
      <c r="N496" s="127"/>
      <c r="O496" s="127"/>
      <c r="P496" s="126"/>
      <c r="Q496" s="126"/>
    </row>
    <row r="497" spans="1:17" ht="15.75" hidden="1" customHeight="1">
      <c r="A497" s="126"/>
      <c r="B497" s="126"/>
      <c r="C497" s="737"/>
      <c r="D497" s="126"/>
      <c r="E497" s="126"/>
      <c r="F497" s="126"/>
      <c r="G497" s="126"/>
      <c r="H497" s="126"/>
      <c r="I497" s="126"/>
      <c r="J497" s="126"/>
      <c r="K497" s="127"/>
      <c r="L497" s="127"/>
      <c r="M497" s="126"/>
      <c r="N497" s="127"/>
      <c r="O497" s="127"/>
      <c r="P497" s="126"/>
      <c r="Q497" s="126"/>
    </row>
    <row r="498" spans="1:17" ht="15.75" hidden="1" customHeight="1">
      <c r="A498" s="126"/>
      <c r="B498" s="126"/>
      <c r="C498" s="737"/>
      <c r="D498" s="126"/>
      <c r="E498" s="126"/>
      <c r="F498" s="126"/>
      <c r="G498" s="126"/>
      <c r="H498" s="126"/>
      <c r="I498" s="126"/>
      <c r="J498" s="126"/>
      <c r="K498" s="127"/>
      <c r="L498" s="127"/>
      <c r="M498" s="126"/>
      <c r="N498" s="127"/>
      <c r="O498" s="127"/>
      <c r="P498" s="126"/>
      <c r="Q498" s="126"/>
    </row>
    <row r="499" spans="1:17" ht="15.75" hidden="1" customHeight="1">
      <c r="A499" s="126"/>
      <c r="B499" s="126"/>
      <c r="C499" s="737"/>
      <c r="D499" s="126"/>
      <c r="E499" s="126"/>
      <c r="F499" s="126"/>
      <c r="G499" s="126"/>
      <c r="H499" s="126"/>
      <c r="I499" s="126"/>
      <c r="J499" s="126"/>
      <c r="K499" s="127"/>
      <c r="L499" s="127"/>
      <c r="M499" s="126"/>
      <c r="N499" s="127"/>
      <c r="O499" s="127"/>
      <c r="P499" s="126"/>
      <c r="Q499" s="126"/>
    </row>
    <row r="500" spans="1:17" ht="15.75" hidden="1" customHeight="1">
      <c r="A500" s="126"/>
      <c r="B500" s="126"/>
      <c r="C500" s="737"/>
      <c r="D500" s="126"/>
      <c r="E500" s="126"/>
      <c r="F500" s="126"/>
      <c r="G500" s="126"/>
      <c r="H500" s="126"/>
      <c r="I500" s="126"/>
      <c r="J500" s="126"/>
      <c r="K500" s="127"/>
      <c r="L500" s="127"/>
      <c r="M500" s="126"/>
      <c r="N500" s="127"/>
      <c r="O500" s="127"/>
      <c r="P500" s="126"/>
      <c r="Q500" s="126"/>
    </row>
    <row r="501" spans="1:17" ht="15.75" hidden="1" customHeight="1">
      <c r="A501" s="126"/>
      <c r="B501" s="126"/>
      <c r="C501" s="737"/>
      <c r="D501" s="126"/>
      <c r="E501" s="126"/>
      <c r="F501" s="126"/>
      <c r="G501" s="126"/>
      <c r="H501" s="126"/>
      <c r="I501" s="126"/>
      <c r="J501" s="126"/>
      <c r="K501" s="127"/>
      <c r="L501" s="127"/>
      <c r="M501" s="126"/>
      <c r="N501" s="127"/>
      <c r="O501" s="127"/>
      <c r="P501" s="126"/>
      <c r="Q501" s="126"/>
    </row>
    <row r="502" spans="1:17" ht="15.75" hidden="1" customHeight="1">
      <c r="A502" s="126"/>
      <c r="B502" s="126"/>
      <c r="C502" s="737"/>
      <c r="D502" s="126"/>
      <c r="E502" s="126"/>
      <c r="F502" s="126"/>
      <c r="G502" s="126"/>
      <c r="H502" s="126"/>
      <c r="I502" s="126"/>
      <c r="J502" s="126"/>
      <c r="K502" s="127"/>
      <c r="L502" s="127"/>
      <c r="M502" s="126"/>
      <c r="N502" s="127"/>
      <c r="O502" s="127"/>
      <c r="P502" s="126"/>
      <c r="Q502" s="126"/>
    </row>
    <row r="503" spans="1:17" ht="15.75" hidden="1" customHeight="1">
      <c r="A503" s="126"/>
      <c r="B503" s="126"/>
      <c r="C503" s="737"/>
      <c r="D503" s="126"/>
      <c r="E503" s="126"/>
      <c r="F503" s="126"/>
      <c r="G503" s="126"/>
      <c r="H503" s="126"/>
      <c r="I503" s="126"/>
      <c r="J503" s="126"/>
      <c r="K503" s="127"/>
      <c r="L503" s="127"/>
      <c r="M503" s="126"/>
      <c r="N503" s="127"/>
      <c r="O503" s="127"/>
      <c r="P503" s="126"/>
      <c r="Q503" s="126"/>
    </row>
    <row r="504" spans="1:17" ht="15.75" hidden="1" customHeight="1">
      <c r="A504" s="126"/>
      <c r="B504" s="126"/>
      <c r="C504" s="737"/>
      <c r="D504" s="126"/>
      <c r="E504" s="126"/>
      <c r="F504" s="126"/>
      <c r="G504" s="126"/>
      <c r="H504" s="126"/>
      <c r="I504" s="126"/>
      <c r="J504" s="126"/>
      <c r="K504" s="127"/>
      <c r="L504" s="127"/>
      <c r="M504" s="126"/>
      <c r="N504" s="127"/>
      <c r="O504" s="127"/>
      <c r="P504" s="126"/>
      <c r="Q504" s="126"/>
    </row>
    <row r="505" spans="1:17" ht="15.75" hidden="1" customHeight="1">
      <c r="A505" s="126"/>
      <c r="B505" s="126"/>
      <c r="C505" s="737"/>
      <c r="D505" s="126"/>
      <c r="E505" s="126"/>
      <c r="F505" s="126"/>
      <c r="G505" s="126"/>
      <c r="H505" s="126"/>
      <c r="I505" s="126"/>
      <c r="J505" s="126"/>
      <c r="K505" s="127"/>
      <c r="L505" s="127"/>
      <c r="M505" s="126"/>
      <c r="N505" s="127"/>
      <c r="O505" s="127"/>
      <c r="P505" s="126"/>
      <c r="Q505" s="126"/>
    </row>
    <row r="506" spans="1:17" ht="15.75" hidden="1" customHeight="1">
      <c r="A506" s="126"/>
      <c r="B506" s="126"/>
      <c r="C506" s="737"/>
      <c r="D506" s="126"/>
      <c r="E506" s="126"/>
      <c r="F506" s="126"/>
      <c r="G506" s="126"/>
      <c r="H506" s="126"/>
      <c r="I506" s="126"/>
      <c r="J506" s="126"/>
      <c r="K506" s="127"/>
      <c r="L506" s="127"/>
      <c r="M506" s="126"/>
      <c r="N506" s="127"/>
      <c r="O506" s="127"/>
      <c r="P506" s="126"/>
      <c r="Q506" s="126"/>
    </row>
    <row r="507" spans="1:17" ht="15.75" hidden="1" customHeight="1">
      <c r="A507" s="126"/>
      <c r="B507" s="126"/>
      <c r="C507" s="737"/>
      <c r="D507" s="126"/>
      <c r="E507" s="126"/>
      <c r="F507" s="126"/>
      <c r="G507" s="126"/>
      <c r="H507" s="126"/>
      <c r="I507" s="126"/>
      <c r="J507" s="126"/>
      <c r="K507" s="127"/>
      <c r="L507" s="127"/>
      <c r="M507" s="126"/>
      <c r="N507" s="127"/>
      <c r="O507" s="127"/>
      <c r="P507" s="126"/>
      <c r="Q507" s="126"/>
    </row>
    <row r="508" spans="1:17" ht="15.75" hidden="1" customHeight="1">
      <c r="A508" s="126"/>
      <c r="B508" s="126"/>
      <c r="C508" s="737"/>
      <c r="D508" s="126"/>
      <c r="E508" s="126"/>
      <c r="F508" s="126"/>
      <c r="G508" s="126"/>
      <c r="H508" s="126"/>
      <c r="I508" s="126"/>
      <c r="J508" s="126"/>
      <c r="K508" s="127"/>
      <c r="L508" s="127"/>
      <c r="M508" s="126"/>
      <c r="N508" s="127"/>
      <c r="O508" s="127"/>
      <c r="P508" s="126"/>
      <c r="Q508" s="126"/>
    </row>
    <row r="509" spans="1:17" ht="15.75" hidden="1" customHeight="1">
      <c r="A509" s="126"/>
      <c r="B509" s="126"/>
      <c r="C509" s="737"/>
      <c r="D509" s="126"/>
      <c r="E509" s="126"/>
      <c r="F509" s="126"/>
      <c r="G509" s="126"/>
      <c r="H509" s="126"/>
      <c r="I509" s="126"/>
      <c r="J509" s="126"/>
      <c r="K509" s="127"/>
      <c r="L509" s="127"/>
      <c r="M509" s="126"/>
      <c r="N509" s="127"/>
      <c r="O509" s="127"/>
      <c r="P509" s="126"/>
      <c r="Q509" s="126"/>
    </row>
    <row r="510" spans="1:17" ht="15.75" hidden="1" customHeight="1">
      <c r="A510" s="126"/>
      <c r="B510" s="126"/>
      <c r="C510" s="737"/>
      <c r="D510" s="126"/>
      <c r="E510" s="126"/>
      <c r="F510" s="126"/>
      <c r="G510" s="126"/>
      <c r="H510" s="126"/>
      <c r="I510" s="126"/>
      <c r="J510" s="126"/>
      <c r="K510" s="127"/>
      <c r="L510" s="127"/>
      <c r="M510" s="126"/>
      <c r="N510" s="127"/>
      <c r="O510" s="127"/>
      <c r="P510" s="126"/>
      <c r="Q510" s="126"/>
    </row>
    <row r="511" spans="1:17" ht="15.75" hidden="1" customHeight="1">
      <c r="A511" s="126"/>
      <c r="B511" s="126"/>
      <c r="C511" s="737"/>
      <c r="D511" s="126"/>
      <c r="E511" s="126"/>
      <c r="F511" s="126"/>
      <c r="G511" s="126"/>
      <c r="H511" s="126"/>
      <c r="I511" s="126"/>
      <c r="J511" s="126"/>
      <c r="K511" s="127"/>
      <c r="L511" s="127"/>
      <c r="M511" s="126"/>
      <c r="N511" s="127"/>
      <c r="O511" s="127"/>
      <c r="P511" s="126"/>
      <c r="Q511" s="126"/>
    </row>
    <row r="512" spans="1:17" ht="15.75" hidden="1" customHeight="1">
      <c r="A512" s="126"/>
      <c r="B512" s="126"/>
      <c r="C512" s="737"/>
      <c r="D512" s="126"/>
      <c r="E512" s="126"/>
      <c r="F512" s="126"/>
      <c r="G512" s="126"/>
      <c r="H512" s="126"/>
      <c r="I512" s="126"/>
      <c r="J512" s="126"/>
      <c r="K512" s="127"/>
      <c r="L512" s="127"/>
      <c r="M512" s="126"/>
      <c r="N512" s="127"/>
      <c r="O512" s="127"/>
      <c r="P512" s="126"/>
      <c r="Q512" s="126"/>
    </row>
    <row r="513" spans="1:17" ht="15.75" hidden="1" customHeight="1">
      <c r="A513" s="126"/>
      <c r="B513" s="126"/>
      <c r="C513" s="737"/>
      <c r="D513" s="126"/>
      <c r="E513" s="126"/>
      <c r="F513" s="126"/>
      <c r="G513" s="126"/>
      <c r="H513" s="126"/>
      <c r="I513" s="126"/>
      <c r="J513" s="126"/>
      <c r="K513" s="127"/>
      <c r="L513" s="127"/>
      <c r="M513" s="126"/>
      <c r="N513" s="127"/>
      <c r="O513" s="127"/>
      <c r="P513" s="126"/>
      <c r="Q513" s="126"/>
    </row>
    <row r="514" spans="1:17" ht="15.75" hidden="1" customHeight="1">
      <c r="A514" s="126"/>
      <c r="B514" s="126"/>
      <c r="C514" s="737"/>
      <c r="D514" s="126"/>
      <c r="E514" s="126"/>
      <c r="F514" s="126"/>
      <c r="G514" s="126"/>
      <c r="H514" s="126"/>
      <c r="I514" s="126"/>
      <c r="J514" s="126"/>
      <c r="K514" s="127"/>
      <c r="L514" s="127"/>
      <c r="M514" s="126"/>
      <c r="N514" s="127"/>
      <c r="O514" s="127"/>
      <c r="P514" s="126"/>
      <c r="Q514" s="126"/>
    </row>
    <row r="515" spans="1:17" ht="15.75" hidden="1" customHeight="1">
      <c r="A515" s="126"/>
      <c r="B515" s="126"/>
      <c r="C515" s="737"/>
      <c r="D515" s="126"/>
      <c r="E515" s="126"/>
      <c r="F515" s="126"/>
      <c r="G515" s="126"/>
      <c r="H515" s="126"/>
      <c r="I515" s="126"/>
      <c r="J515" s="126"/>
      <c r="K515" s="127"/>
      <c r="L515" s="127"/>
      <c r="M515" s="126"/>
      <c r="N515" s="127"/>
      <c r="O515" s="127"/>
      <c r="P515" s="126"/>
      <c r="Q515" s="126"/>
    </row>
    <row r="516" spans="1:17" ht="15.75" hidden="1" customHeight="1">
      <c r="A516" s="126"/>
      <c r="B516" s="126"/>
      <c r="C516" s="737"/>
      <c r="D516" s="126"/>
      <c r="E516" s="126"/>
      <c r="F516" s="126"/>
      <c r="G516" s="126"/>
      <c r="H516" s="126"/>
      <c r="I516" s="126"/>
      <c r="J516" s="126"/>
      <c r="K516" s="127"/>
      <c r="L516" s="127"/>
      <c r="M516" s="126"/>
      <c r="N516" s="127"/>
      <c r="O516" s="127"/>
      <c r="P516" s="126"/>
      <c r="Q516" s="126"/>
    </row>
    <row r="517" spans="1:17" ht="15.75" hidden="1" customHeight="1">
      <c r="A517" s="126"/>
      <c r="B517" s="126"/>
      <c r="C517" s="737"/>
      <c r="D517" s="126"/>
      <c r="E517" s="126"/>
      <c r="F517" s="126"/>
      <c r="G517" s="126"/>
      <c r="H517" s="126"/>
      <c r="I517" s="126"/>
      <c r="J517" s="126"/>
      <c r="K517" s="127"/>
      <c r="L517" s="127"/>
      <c r="M517" s="126"/>
      <c r="N517" s="127"/>
      <c r="O517" s="127"/>
      <c r="P517" s="126"/>
      <c r="Q517" s="126"/>
    </row>
    <row r="518" spans="1:17" ht="15.75" hidden="1" customHeight="1">
      <c r="A518" s="126"/>
      <c r="B518" s="126"/>
      <c r="C518" s="737"/>
      <c r="D518" s="126"/>
      <c r="E518" s="126"/>
      <c r="F518" s="126"/>
      <c r="G518" s="126"/>
      <c r="H518" s="126"/>
      <c r="I518" s="126"/>
      <c r="J518" s="126"/>
      <c r="K518" s="127"/>
      <c r="L518" s="127"/>
      <c r="M518" s="126"/>
      <c r="N518" s="127"/>
      <c r="O518" s="127"/>
      <c r="P518" s="126"/>
      <c r="Q518" s="126"/>
    </row>
    <row r="519" spans="1:17" ht="15.75" hidden="1" customHeight="1">
      <c r="A519" s="126"/>
      <c r="B519" s="126"/>
      <c r="C519" s="737"/>
      <c r="D519" s="126"/>
      <c r="E519" s="126"/>
      <c r="F519" s="126"/>
      <c r="G519" s="126"/>
      <c r="H519" s="126"/>
      <c r="I519" s="126"/>
      <c r="J519" s="126"/>
      <c r="K519" s="127"/>
      <c r="L519" s="127"/>
      <c r="M519" s="126"/>
      <c r="N519" s="127"/>
      <c r="O519" s="127"/>
      <c r="P519" s="126"/>
      <c r="Q519" s="126"/>
    </row>
    <row r="520" spans="1:17" ht="15.75" hidden="1" customHeight="1">
      <c r="A520" s="126"/>
      <c r="B520" s="126"/>
      <c r="C520" s="737"/>
      <c r="D520" s="126"/>
      <c r="E520" s="126"/>
      <c r="F520" s="126"/>
      <c r="G520" s="126"/>
      <c r="H520" s="126"/>
      <c r="I520" s="126"/>
      <c r="J520" s="126"/>
      <c r="K520" s="127"/>
      <c r="L520" s="127"/>
      <c r="M520" s="126"/>
      <c r="N520" s="127"/>
      <c r="O520" s="127"/>
      <c r="P520" s="126"/>
      <c r="Q520" s="126"/>
    </row>
    <row r="521" spans="1:17" ht="15.75" hidden="1" customHeight="1">
      <c r="A521" s="126"/>
      <c r="B521" s="126"/>
      <c r="C521" s="737"/>
      <c r="D521" s="126"/>
      <c r="E521" s="126"/>
      <c r="F521" s="126"/>
      <c r="G521" s="126"/>
      <c r="H521" s="126"/>
      <c r="I521" s="126"/>
      <c r="J521" s="126"/>
      <c r="K521" s="127"/>
      <c r="L521" s="127"/>
      <c r="M521" s="126"/>
      <c r="N521" s="127"/>
      <c r="O521" s="127"/>
      <c r="P521" s="126"/>
      <c r="Q521" s="126"/>
    </row>
    <row r="522" spans="1:17" ht="15.75" hidden="1" customHeight="1">
      <c r="A522" s="126"/>
      <c r="B522" s="126"/>
      <c r="C522" s="737"/>
      <c r="D522" s="126"/>
      <c r="E522" s="126"/>
      <c r="F522" s="126"/>
      <c r="G522" s="126"/>
      <c r="H522" s="126"/>
      <c r="I522" s="126"/>
      <c r="J522" s="126"/>
      <c r="K522" s="127"/>
      <c r="L522" s="127"/>
      <c r="M522" s="126"/>
      <c r="N522" s="127"/>
      <c r="O522" s="127"/>
      <c r="P522" s="126"/>
      <c r="Q522" s="126"/>
    </row>
    <row r="523" spans="1:17" ht="15.75" hidden="1" customHeight="1">
      <c r="A523" s="126"/>
      <c r="B523" s="126"/>
      <c r="C523" s="737"/>
      <c r="D523" s="126"/>
      <c r="E523" s="126"/>
      <c r="F523" s="126"/>
      <c r="G523" s="126"/>
      <c r="H523" s="126"/>
      <c r="I523" s="126"/>
      <c r="J523" s="126"/>
      <c r="K523" s="127"/>
      <c r="L523" s="127"/>
      <c r="M523" s="126"/>
      <c r="N523" s="127"/>
      <c r="O523" s="127"/>
      <c r="P523" s="126"/>
      <c r="Q523" s="126"/>
    </row>
    <row r="524" spans="1:17" ht="15.75" hidden="1" customHeight="1">
      <c r="A524" s="126"/>
      <c r="B524" s="126"/>
      <c r="C524" s="737"/>
      <c r="D524" s="126"/>
      <c r="E524" s="126"/>
      <c r="F524" s="126"/>
      <c r="G524" s="126"/>
      <c r="H524" s="126"/>
      <c r="I524" s="126"/>
      <c r="J524" s="126"/>
      <c r="K524" s="127"/>
      <c r="L524" s="127"/>
      <c r="M524" s="126"/>
      <c r="N524" s="127"/>
      <c r="O524" s="127"/>
      <c r="P524" s="126"/>
      <c r="Q524" s="126"/>
    </row>
    <row r="525" spans="1:17" ht="15.75" hidden="1" customHeight="1">
      <c r="A525" s="126"/>
      <c r="B525" s="126"/>
      <c r="C525" s="737"/>
      <c r="D525" s="126"/>
      <c r="E525" s="126"/>
      <c r="F525" s="126"/>
      <c r="G525" s="126"/>
      <c r="H525" s="126"/>
      <c r="I525" s="126"/>
      <c r="J525" s="126"/>
      <c r="K525" s="127"/>
      <c r="L525" s="127"/>
      <c r="M525" s="126"/>
      <c r="N525" s="127"/>
      <c r="O525" s="127"/>
      <c r="P525" s="126"/>
      <c r="Q525" s="126"/>
    </row>
    <row r="526" spans="1:17" ht="15.75" hidden="1" customHeight="1">
      <c r="A526" s="126"/>
      <c r="B526" s="126"/>
      <c r="C526" s="737"/>
      <c r="D526" s="126"/>
      <c r="E526" s="126"/>
      <c r="F526" s="126"/>
      <c r="G526" s="126"/>
      <c r="H526" s="126"/>
      <c r="I526" s="126"/>
      <c r="J526" s="126"/>
      <c r="K526" s="127"/>
      <c r="L526" s="127"/>
      <c r="M526" s="126"/>
      <c r="N526" s="127"/>
      <c r="O526" s="127"/>
      <c r="P526" s="126"/>
      <c r="Q526" s="126"/>
    </row>
    <row r="527" spans="1:17" ht="15.75" hidden="1" customHeight="1">
      <c r="A527" s="126"/>
      <c r="B527" s="126"/>
      <c r="C527" s="737"/>
      <c r="D527" s="126"/>
      <c r="E527" s="126"/>
      <c r="F527" s="126"/>
      <c r="G527" s="126"/>
      <c r="H527" s="126"/>
      <c r="I527" s="126"/>
      <c r="J527" s="126"/>
      <c r="K527" s="127"/>
      <c r="L527" s="127"/>
      <c r="M527" s="126"/>
      <c r="N527" s="127"/>
      <c r="O527" s="127"/>
      <c r="P527" s="126"/>
      <c r="Q527" s="126"/>
    </row>
    <row r="528" spans="1:17" ht="15.75" hidden="1" customHeight="1">
      <c r="A528" s="126"/>
      <c r="B528" s="126"/>
      <c r="C528" s="737"/>
      <c r="D528" s="126"/>
      <c r="E528" s="126"/>
      <c r="F528" s="126"/>
      <c r="G528" s="126"/>
      <c r="H528" s="126"/>
      <c r="I528" s="126"/>
      <c r="J528" s="126"/>
      <c r="K528" s="127"/>
      <c r="L528" s="127"/>
      <c r="M528" s="126"/>
      <c r="N528" s="127"/>
      <c r="O528" s="127"/>
      <c r="P528" s="126"/>
      <c r="Q528" s="126"/>
    </row>
    <row r="529" spans="1:17" ht="15.75" hidden="1" customHeight="1">
      <c r="A529" s="126"/>
      <c r="B529" s="126"/>
      <c r="C529" s="737"/>
      <c r="D529" s="126"/>
      <c r="E529" s="126"/>
      <c r="F529" s="126"/>
      <c r="G529" s="126"/>
      <c r="H529" s="126"/>
      <c r="I529" s="126"/>
      <c r="J529" s="126"/>
      <c r="K529" s="127"/>
      <c r="L529" s="127"/>
      <c r="M529" s="126"/>
      <c r="N529" s="127"/>
      <c r="O529" s="127"/>
      <c r="P529" s="126"/>
      <c r="Q529" s="126"/>
    </row>
    <row r="530" spans="1:17" ht="15.75" hidden="1" customHeight="1">
      <c r="A530" s="126"/>
      <c r="B530" s="126"/>
      <c r="C530" s="737"/>
      <c r="D530" s="126"/>
      <c r="E530" s="126"/>
      <c r="F530" s="126"/>
      <c r="G530" s="126"/>
      <c r="H530" s="126"/>
      <c r="I530" s="126"/>
      <c r="J530" s="126"/>
      <c r="K530" s="127"/>
      <c r="L530" s="127"/>
      <c r="M530" s="126"/>
      <c r="N530" s="127"/>
      <c r="O530" s="127"/>
      <c r="P530" s="126"/>
      <c r="Q530" s="126"/>
    </row>
    <row r="531" spans="1:17" ht="15.75" hidden="1" customHeight="1">
      <c r="A531" s="126"/>
      <c r="B531" s="126"/>
      <c r="C531" s="737"/>
      <c r="D531" s="126"/>
      <c r="E531" s="126"/>
      <c r="F531" s="126"/>
      <c r="G531" s="126"/>
      <c r="H531" s="126"/>
      <c r="I531" s="126"/>
      <c r="J531" s="126"/>
      <c r="K531" s="127"/>
      <c r="L531" s="127"/>
      <c r="M531" s="126"/>
      <c r="N531" s="127"/>
      <c r="O531" s="127"/>
      <c r="P531" s="126"/>
      <c r="Q531" s="126"/>
    </row>
    <row r="532" spans="1:17" ht="15.75" hidden="1" customHeight="1">
      <c r="A532" s="126"/>
      <c r="B532" s="126"/>
      <c r="C532" s="737"/>
      <c r="D532" s="126"/>
      <c r="E532" s="126"/>
      <c r="F532" s="126"/>
      <c r="G532" s="126"/>
      <c r="H532" s="126"/>
      <c r="I532" s="126"/>
      <c r="J532" s="126"/>
      <c r="K532" s="127"/>
      <c r="L532" s="127"/>
      <c r="M532" s="126"/>
      <c r="N532" s="127"/>
      <c r="O532" s="127"/>
      <c r="P532" s="126"/>
      <c r="Q532" s="126"/>
    </row>
    <row r="533" spans="1:17" ht="15.75" hidden="1" customHeight="1">
      <c r="A533" s="126"/>
      <c r="B533" s="126"/>
      <c r="C533" s="737"/>
      <c r="D533" s="126"/>
      <c r="E533" s="126"/>
      <c r="F533" s="126"/>
      <c r="G533" s="126"/>
      <c r="H533" s="126"/>
      <c r="I533" s="126"/>
      <c r="J533" s="126"/>
      <c r="K533" s="127"/>
      <c r="L533" s="127"/>
      <c r="M533" s="126"/>
      <c r="N533" s="127"/>
      <c r="O533" s="127"/>
      <c r="P533" s="126"/>
      <c r="Q533" s="126"/>
    </row>
    <row r="534" spans="1:17" ht="15.75" hidden="1" customHeight="1">
      <c r="A534" s="126"/>
      <c r="B534" s="126"/>
      <c r="C534" s="737"/>
      <c r="D534" s="126"/>
      <c r="E534" s="126"/>
      <c r="F534" s="126"/>
      <c r="G534" s="126"/>
      <c r="H534" s="126"/>
      <c r="I534" s="126"/>
      <c r="J534" s="126"/>
      <c r="K534" s="127"/>
      <c r="L534" s="127"/>
      <c r="M534" s="126"/>
      <c r="N534" s="127"/>
      <c r="O534" s="127"/>
      <c r="P534" s="126"/>
      <c r="Q534" s="126"/>
    </row>
    <row r="535" spans="1:17" ht="15.75" hidden="1" customHeight="1">
      <c r="A535" s="126"/>
      <c r="B535" s="126"/>
      <c r="C535" s="737"/>
      <c r="D535" s="126"/>
      <c r="E535" s="126"/>
      <c r="F535" s="126"/>
      <c r="G535" s="126"/>
      <c r="H535" s="126"/>
      <c r="I535" s="126"/>
      <c r="J535" s="126"/>
      <c r="K535" s="127"/>
      <c r="L535" s="127"/>
      <c r="M535" s="126"/>
      <c r="N535" s="127"/>
      <c r="O535" s="127"/>
      <c r="P535" s="126"/>
      <c r="Q535" s="126"/>
    </row>
    <row r="536" spans="1:17" ht="15.75" hidden="1" customHeight="1">
      <c r="A536" s="126"/>
      <c r="B536" s="126"/>
      <c r="C536" s="737"/>
      <c r="D536" s="126"/>
      <c r="E536" s="126"/>
      <c r="F536" s="126"/>
      <c r="G536" s="126"/>
      <c r="H536" s="126"/>
      <c r="I536" s="126"/>
      <c r="J536" s="126"/>
      <c r="K536" s="127"/>
      <c r="L536" s="127"/>
      <c r="M536" s="126"/>
      <c r="N536" s="127"/>
      <c r="O536" s="127"/>
      <c r="P536" s="126"/>
      <c r="Q536" s="126"/>
    </row>
    <row r="537" spans="1:17" ht="15.75" hidden="1" customHeight="1">
      <c r="A537" s="126"/>
      <c r="B537" s="126"/>
      <c r="C537" s="737"/>
      <c r="D537" s="126"/>
      <c r="E537" s="126"/>
      <c r="F537" s="126"/>
      <c r="G537" s="126"/>
      <c r="H537" s="126"/>
      <c r="I537" s="126"/>
      <c r="J537" s="126"/>
      <c r="K537" s="127"/>
      <c r="L537" s="127"/>
      <c r="M537" s="126"/>
      <c r="N537" s="127"/>
      <c r="O537" s="127"/>
      <c r="P537" s="126"/>
      <c r="Q537" s="126"/>
    </row>
    <row r="538" spans="1:17" ht="15.75" hidden="1" customHeight="1">
      <c r="A538" s="126"/>
      <c r="B538" s="126"/>
      <c r="C538" s="737"/>
      <c r="D538" s="126"/>
      <c r="E538" s="126"/>
      <c r="F538" s="126"/>
      <c r="G538" s="126"/>
      <c r="H538" s="126"/>
      <c r="I538" s="126"/>
      <c r="J538" s="126"/>
      <c r="K538" s="127"/>
      <c r="L538" s="127"/>
      <c r="M538" s="126"/>
      <c r="N538" s="127"/>
      <c r="O538" s="127"/>
      <c r="P538" s="126"/>
      <c r="Q538" s="126"/>
    </row>
    <row r="539" spans="1:17" ht="15.75" hidden="1" customHeight="1">
      <c r="A539" s="126"/>
      <c r="B539" s="126"/>
      <c r="C539" s="737"/>
      <c r="D539" s="126"/>
      <c r="E539" s="126"/>
      <c r="F539" s="126"/>
      <c r="G539" s="126"/>
      <c r="H539" s="126"/>
      <c r="I539" s="126"/>
      <c r="J539" s="126"/>
      <c r="K539" s="127"/>
      <c r="L539" s="127"/>
      <c r="M539" s="126"/>
      <c r="N539" s="127"/>
      <c r="O539" s="127"/>
      <c r="P539" s="126"/>
      <c r="Q539" s="126"/>
    </row>
    <row r="540" spans="1:17" ht="15.75" hidden="1" customHeight="1">
      <c r="A540" s="126"/>
      <c r="B540" s="126"/>
      <c r="C540" s="737"/>
      <c r="D540" s="126"/>
      <c r="E540" s="126"/>
      <c r="F540" s="126"/>
      <c r="G540" s="126"/>
      <c r="H540" s="126"/>
      <c r="I540" s="126"/>
      <c r="J540" s="126"/>
      <c r="K540" s="127"/>
      <c r="L540" s="127"/>
      <c r="M540" s="126"/>
      <c r="N540" s="127"/>
      <c r="O540" s="127"/>
      <c r="P540" s="126"/>
      <c r="Q540" s="126"/>
    </row>
    <row r="541" spans="1:17" ht="15.75" hidden="1" customHeight="1">
      <c r="A541" s="126"/>
      <c r="B541" s="126"/>
      <c r="C541" s="737"/>
      <c r="D541" s="126"/>
      <c r="E541" s="126"/>
      <c r="F541" s="126"/>
      <c r="G541" s="126"/>
      <c r="H541" s="126"/>
      <c r="I541" s="126"/>
      <c r="J541" s="126"/>
      <c r="K541" s="127"/>
      <c r="L541" s="127"/>
      <c r="M541" s="126"/>
      <c r="N541" s="127"/>
      <c r="O541" s="127"/>
      <c r="P541" s="126"/>
      <c r="Q541" s="126"/>
    </row>
    <row r="542" spans="1:17" ht="15.75" hidden="1" customHeight="1">
      <c r="A542" s="126"/>
      <c r="B542" s="126"/>
      <c r="C542" s="737"/>
      <c r="D542" s="126"/>
      <c r="E542" s="126"/>
      <c r="F542" s="126"/>
      <c r="G542" s="126"/>
      <c r="H542" s="126"/>
      <c r="I542" s="126"/>
      <c r="J542" s="126"/>
      <c r="K542" s="127"/>
      <c r="L542" s="127"/>
      <c r="M542" s="126"/>
      <c r="N542" s="127"/>
      <c r="O542" s="127"/>
      <c r="P542" s="126"/>
      <c r="Q542" s="126"/>
    </row>
    <row r="543" spans="1:17" ht="15.75" hidden="1" customHeight="1">
      <c r="A543" s="126"/>
      <c r="B543" s="126"/>
      <c r="C543" s="737"/>
      <c r="D543" s="126"/>
      <c r="E543" s="126"/>
      <c r="F543" s="126"/>
      <c r="G543" s="126"/>
      <c r="H543" s="126"/>
      <c r="I543" s="126"/>
      <c r="J543" s="126"/>
      <c r="K543" s="127"/>
      <c r="L543" s="127"/>
      <c r="M543" s="126"/>
      <c r="N543" s="127"/>
      <c r="O543" s="127"/>
      <c r="P543" s="126"/>
      <c r="Q543" s="126"/>
    </row>
    <row r="544" spans="1:17" ht="15.75" hidden="1" customHeight="1">
      <c r="A544" s="126"/>
      <c r="B544" s="126"/>
      <c r="C544" s="737"/>
      <c r="D544" s="126"/>
      <c r="E544" s="126"/>
      <c r="F544" s="126"/>
      <c r="G544" s="126"/>
      <c r="H544" s="126"/>
      <c r="I544" s="126"/>
      <c r="J544" s="126"/>
      <c r="K544" s="127"/>
      <c r="L544" s="127"/>
      <c r="M544" s="126"/>
      <c r="N544" s="127"/>
      <c r="O544" s="127"/>
      <c r="P544" s="126"/>
      <c r="Q544" s="126"/>
    </row>
    <row r="545" spans="1:17" ht="15.75" hidden="1" customHeight="1">
      <c r="A545" s="126"/>
      <c r="B545" s="126"/>
      <c r="C545" s="737"/>
      <c r="D545" s="126"/>
      <c r="E545" s="126"/>
      <c r="F545" s="126"/>
      <c r="G545" s="126"/>
      <c r="H545" s="126"/>
      <c r="I545" s="126"/>
      <c r="J545" s="126"/>
      <c r="K545" s="127"/>
      <c r="L545" s="127"/>
      <c r="M545" s="126"/>
      <c r="N545" s="127"/>
      <c r="O545" s="127"/>
      <c r="P545" s="126"/>
      <c r="Q545" s="126"/>
    </row>
    <row r="546" spans="1:17" ht="15.75" hidden="1" customHeight="1">
      <c r="A546" s="126"/>
      <c r="B546" s="126"/>
      <c r="C546" s="737"/>
      <c r="D546" s="126"/>
      <c r="E546" s="126"/>
      <c r="F546" s="126"/>
      <c r="G546" s="126"/>
      <c r="H546" s="126"/>
      <c r="I546" s="126"/>
      <c r="J546" s="126"/>
      <c r="K546" s="127"/>
      <c r="L546" s="127"/>
      <c r="M546" s="126"/>
      <c r="N546" s="127"/>
      <c r="O546" s="127"/>
      <c r="P546" s="126"/>
      <c r="Q546" s="126"/>
    </row>
    <row r="547" spans="1:17" ht="15.75" hidden="1" customHeight="1">
      <c r="A547" s="126"/>
      <c r="B547" s="126"/>
      <c r="C547" s="737"/>
      <c r="D547" s="126"/>
      <c r="E547" s="126"/>
      <c r="F547" s="126"/>
      <c r="G547" s="126"/>
      <c r="H547" s="126"/>
      <c r="I547" s="126"/>
      <c r="J547" s="126"/>
      <c r="K547" s="127"/>
      <c r="L547" s="127"/>
      <c r="M547" s="126"/>
      <c r="N547" s="127"/>
      <c r="O547" s="127"/>
      <c r="P547" s="126"/>
      <c r="Q547" s="126"/>
    </row>
    <row r="548" spans="1:17" ht="15.75" hidden="1" customHeight="1">
      <c r="A548" s="126"/>
      <c r="B548" s="126"/>
      <c r="C548" s="737"/>
      <c r="D548" s="126"/>
      <c r="E548" s="126"/>
      <c r="F548" s="126"/>
      <c r="G548" s="126"/>
      <c r="H548" s="126"/>
      <c r="I548" s="126"/>
      <c r="J548" s="126"/>
      <c r="K548" s="127"/>
      <c r="L548" s="127"/>
      <c r="M548" s="126"/>
      <c r="N548" s="127"/>
      <c r="O548" s="127"/>
      <c r="P548" s="126"/>
      <c r="Q548" s="126"/>
    </row>
    <row r="549" spans="1:17" ht="15.75" hidden="1" customHeight="1">
      <c r="A549" s="126"/>
      <c r="B549" s="126"/>
      <c r="C549" s="737"/>
      <c r="D549" s="126"/>
      <c r="E549" s="126"/>
      <c r="F549" s="126"/>
      <c r="G549" s="126"/>
      <c r="H549" s="126"/>
      <c r="I549" s="126"/>
      <c r="J549" s="126"/>
      <c r="K549" s="127"/>
      <c r="L549" s="127"/>
      <c r="M549" s="126"/>
      <c r="N549" s="127"/>
      <c r="O549" s="127"/>
      <c r="P549" s="126"/>
      <c r="Q549" s="126"/>
    </row>
    <row r="550" spans="1:17" ht="15.75" hidden="1" customHeight="1">
      <c r="A550" s="126"/>
      <c r="B550" s="126"/>
      <c r="C550" s="737"/>
      <c r="D550" s="126"/>
      <c r="E550" s="126"/>
      <c r="F550" s="126"/>
      <c r="G550" s="126"/>
      <c r="H550" s="126"/>
      <c r="I550" s="126"/>
      <c r="J550" s="126"/>
      <c r="K550" s="127"/>
      <c r="L550" s="127"/>
      <c r="M550" s="126"/>
      <c r="N550" s="127"/>
      <c r="O550" s="127"/>
      <c r="P550" s="126"/>
      <c r="Q550" s="126"/>
    </row>
    <row r="551" spans="1:17" ht="15.75" hidden="1" customHeight="1">
      <c r="A551" s="126"/>
      <c r="B551" s="126"/>
      <c r="C551" s="737"/>
      <c r="D551" s="126"/>
      <c r="E551" s="126"/>
      <c r="F551" s="126"/>
      <c r="G551" s="126"/>
      <c r="H551" s="126"/>
      <c r="I551" s="126"/>
      <c r="J551" s="126"/>
      <c r="K551" s="127"/>
      <c r="L551" s="127"/>
      <c r="M551" s="126"/>
      <c r="N551" s="127"/>
      <c r="O551" s="127"/>
      <c r="P551" s="126"/>
      <c r="Q551" s="126"/>
    </row>
    <row r="552" spans="1:17" ht="15.75" hidden="1" customHeight="1">
      <c r="A552" s="126"/>
      <c r="B552" s="126"/>
      <c r="C552" s="737"/>
      <c r="D552" s="126"/>
      <c r="E552" s="126"/>
      <c r="F552" s="126"/>
      <c r="G552" s="126"/>
      <c r="H552" s="126"/>
      <c r="I552" s="126"/>
      <c r="J552" s="126"/>
      <c r="K552" s="127"/>
      <c r="L552" s="127"/>
      <c r="M552" s="126"/>
      <c r="N552" s="127"/>
      <c r="O552" s="127"/>
      <c r="P552" s="126"/>
      <c r="Q552" s="126"/>
    </row>
    <row r="553" spans="1:17" ht="15.75" hidden="1" customHeight="1">
      <c r="A553" s="126"/>
      <c r="B553" s="126"/>
      <c r="C553" s="737"/>
      <c r="D553" s="126"/>
      <c r="E553" s="126"/>
      <c r="F553" s="126"/>
      <c r="G553" s="126"/>
      <c r="H553" s="126"/>
      <c r="I553" s="126"/>
      <c r="J553" s="126"/>
      <c r="K553" s="127"/>
      <c r="L553" s="127"/>
      <c r="M553" s="126"/>
      <c r="N553" s="127"/>
      <c r="O553" s="127"/>
      <c r="P553" s="126"/>
      <c r="Q553" s="126"/>
    </row>
    <row r="554" spans="1:17" ht="15.75" hidden="1" customHeight="1">
      <c r="A554" s="126"/>
      <c r="B554" s="126"/>
      <c r="C554" s="737"/>
      <c r="D554" s="126"/>
      <c r="E554" s="126"/>
      <c r="F554" s="126"/>
      <c r="G554" s="126"/>
      <c r="H554" s="126"/>
      <c r="I554" s="126"/>
      <c r="J554" s="126"/>
      <c r="K554" s="127"/>
      <c r="L554" s="127"/>
      <c r="M554" s="126"/>
      <c r="N554" s="127"/>
      <c r="O554" s="127"/>
      <c r="P554" s="126"/>
      <c r="Q554" s="126"/>
    </row>
    <row r="555" spans="1:17" ht="15.75" hidden="1" customHeight="1">
      <c r="A555" s="126"/>
      <c r="B555" s="126"/>
      <c r="C555" s="737"/>
      <c r="D555" s="126"/>
      <c r="E555" s="126"/>
      <c r="F555" s="126"/>
      <c r="G555" s="126"/>
      <c r="H555" s="126"/>
      <c r="I555" s="126"/>
      <c r="J555" s="126"/>
      <c r="K555" s="127"/>
      <c r="L555" s="127"/>
      <c r="M555" s="126"/>
      <c r="N555" s="127"/>
      <c r="O555" s="127"/>
      <c r="P555" s="126"/>
      <c r="Q555" s="126"/>
    </row>
    <row r="556" spans="1:17" ht="15.75" hidden="1" customHeight="1">
      <c r="A556" s="126"/>
      <c r="B556" s="126"/>
      <c r="C556" s="737"/>
      <c r="D556" s="126"/>
      <c r="E556" s="126"/>
      <c r="F556" s="126"/>
      <c r="G556" s="126"/>
      <c r="H556" s="126"/>
      <c r="I556" s="126"/>
      <c r="J556" s="126"/>
      <c r="K556" s="127"/>
      <c r="L556" s="127"/>
      <c r="M556" s="126"/>
      <c r="N556" s="127"/>
      <c r="O556" s="127"/>
      <c r="P556" s="126"/>
      <c r="Q556" s="126"/>
    </row>
    <row r="557" spans="1:17" ht="15.75" hidden="1" customHeight="1">
      <c r="A557" s="126"/>
      <c r="B557" s="126"/>
      <c r="C557" s="737"/>
      <c r="D557" s="126"/>
      <c r="E557" s="126"/>
      <c r="F557" s="126"/>
      <c r="G557" s="126"/>
      <c r="H557" s="126"/>
      <c r="I557" s="126"/>
      <c r="J557" s="126"/>
      <c r="K557" s="127"/>
      <c r="L557" s="127"/>
      <c r="M557" s="126"/>
      <c r="N557" s="127"/>
      <c r="O557" s="127"/>
      <c r="P557" s="126"/>
      <c r="Q557" s="126"/>
    </row>
    <row r="558" spans="1:17" ht="15.75" hidden="1" customHeight="1">
      <c r="A558" s="126"/>
      <c r="B558" s="126"/>
      <c r="C558" s="737"/>
      <c r="D558" s="126"/>
      <c r="E558" s="126"/>
      <c r="F558" s="126"/>
      <c r="G558" s="126"/>
      <c r="H558" s="126"/>
      <c r="I558" s="126"/>
      <c r="J558" s="126"/>
      <c r="K558" s="127"/>
      <c r="L558" s="127"/>
      <c r="M558" s="126"/>
      <c r="N558" s="127"/>
      <c r="O558" s="127"/>
      <c r="P558" s="126"/>
      <c r="Q558" s="126"/>
    </row>
    <row r="559" spans="1:17" ht="15.75" hidden="1" customHeight="1">
      <c r="A559" s="126"/>
      <c r="B559" s="126"/>
      <c r="C559" s="737"/>
      <c r="D559" s="126"/>
      <c r="E559" s="126"/>
      <c r="F559" s="126"/>
      <c r="G559" s="126"/>
      <c r="H559" s="126"/>
      <c r="I559" s="126"/>
      <c r="J559" s="126"/>
      <c r="K559" s="127"/>
      <c r="L559" s="127"/>
      <c r="M559" s="126"/>
      <c r="N559" s="127"/>
      <c r="O559" s="127"/>
      <c r="P559" s="126"/>
      <c r="Q559" s="126"/>
    </row>
    <row r="560" spans="1:17" ht="15.75" hidden="1" customHeight="1">
      <c r="A560" s="126"/>
      <c r="B560" s="126"/>
      <c r="C560" s="737"/>
      <c r="D560" s="126"/>
      <c r="E560" s="126"/>
      <c r="F560" s="126"/>
      <c r="G560" s="126"/>
      <c r="H560" s="126"/>
      <c r="I560" s="126"/>
      <c r="J560" s="126"/>
      <c r="K560" s="127"/>
      <c r="L560" s="127"/>
      <c r="M560" s="126"/>
      <c r="N560" s="127"/>
      <c r="O560" s="127"/>
      <c r="P560" s="126"/>
      <c r="Q560" s="126"/>
    </row>
    <row r="561" spans="1:17" ht="15.75" hidden="1" customHeight="1">
      <c r="A561" s="126"/>
      <c r="B561" s="126"/>
      <c r="C561" s="737"/>
      <c r="D561" s="126"/>
      <c r="E561" s="126"/>
      <c r="F561" s="126"/>
      <c r="G561" s="126"/>
      <c r="H561" s="126"/>
      <c r="I561" s="126"/>
      <c r="J561" s="126"/>
      <c r="K561" s="127"/>
      <c r="L561" s="127"/>
      <c r="M561" s="126"/>
      <c r="N561" s="127"/>
      <c r="O561" s="127"/>
      <c r="P561" s="126"/>
      <c r="Q561" s="126"/>
    </row>
    <row r="562" spans="1:17" ht="15.75" hidden="1" customHeight="1">
      <c r="A562" s="126"/>
      <c r="B562" s="126"/>
      <c r="C562" s="737"/>
      <c r="D562" s="126"/>
      <c r="E562" s="126"/>
      <c r="F562" s="126"/>
      <c r="G562" s="126"/>
      <c r="H562" s="126"/>
      <c r="I562" s="126"/>
      <c r="J562" s="126"/>
      <c r="K562" s="127"/>
      <c r="L562" s="127"/>
      <c r="M562" s="126"/>
      <c r="N562" s="127"/>
      <c r="O562" s="127"/>
      <c r="P562" s="126"/>
      <c r="Q562" s="126"/>
    </row>
    <row r="563" spans="1:17" ht="15.75" hidden="1" customHeight="1">
      <c r="A563" s="126"/>
      <c r="B563" s="126"/>
      <c r="C563" s="737"/>
      <c r="D563" s="126"/>
      <c r="E563" s="126"/>
      <c r="F563" s="126"/>
      <c r="G563" s="126"/>
      <c r="H563" s="126"/>
      <c r="I563" s="126"/>
      <c r="J563" s="126"/>
      <c r="K563" s="127"/>
      <c r="L563" s="127"/>
      <c r="M563" s="126"/>
      <c r="N563" s="127"/>
      <c r="O563" s="127"/>
      <c r="P563" s="126"/>
      <c r="Q563" s="126"/>
    </row>
    <row r="564" spans="1:17" ht="15.75" hidden="1" customHeight="1">
      <c r="A564" s="126"/>
      <c r="B564" s="126"/>
      <c r="C564" s="737"/>
      <c r="D564" s="126"/>
      <c r="E564" s="126"/>
      <c r="F564" s="126"/>
      <c r="G564" s="126"/>
      <c r="H564" s="126"/>
      <c r="I564" s="126"/>
      <c r="J564" s="126"/>
      <c r="K564" s="127"/>
      <c r="L564" s="127"/>
      <c r="M564" s="126"/>
      <c r="N564" s="127"/>
      <c r="O564" s="127"/>
      <c r="P564" s="126"/>
      <c r="Q564" s="126"/>
    </row>
    <row r="565" spans="1:17" ht="15.75" hidden="1" customHeight="1">
      <c r="A565" s="126"/>
      <c r="B565" s="126"/>
      <c r="C565" s="737"/>
      <c r="D565" s="126"/>
      <c r="E565" s="126"/>
      <c r="F565" s="126"/>
      <c r="G565" s="126"/>
      <c r="H565" s="126"/>
      <c r="I565" s="126"/>
      <c r="J565" s="126"/>
      <c r="K565" s="127"/>
      <c r="L565" s="127"/>
      <c r="M565" s="126"/>
      <c r="N565" s="127"/>
      <c r="O565" s="127"/>
      <c r="P565" s="126"/>
      <c r="Q565" s="126"/>
    </row>
    <row r="566" spans="1:17" ht="15.75" hidden="1" customHeight="1">
      <c r="A566" s="126"/>
      <c r="B566" s="126"/>
      <c r="C566" s="737"/>
      <c r="D566" s="126"/>
      <c r="E566" s="126"/>
      <c r="F566" s="126"/>
      <c r="G566" s="126"/>
      <c r="H566" s="126"/>
      <c r="I566" s="126"/>
      <c r="J566" s="126"/>
      <c r="K566" s="127"/>
      <c r="L566" s="127"/>
      <c r="M566" s="126"/>
      <c r="N566" s="127"/>
      <c r="O566" s="127"/>
      <c r="P566" s="126"/>
      <c r="Q566" s="126"/>
    </row>
    <row r="567" spans="1:17" ht="15.75" hidden="1" customHeight="1">
      <c r="A567" s="126"/>
      <c r="B567" s="126"/>
      <c r="C567" s="737"/>
      <c r="D567" s="126"/>
      <c r="E567" s="126"/>
      <c r="F567" s="126"/>
      <c r="G567" s="126"/>
      <c r="H567" s="126"/>
      <c r="I567" s="126"/>
      <c r="J567" s="126"/>
      <c r="K567" s="127"/>
      <c r="L567" s="127"/>
      <c r="M567" s="126"/>
      <c r="N567" s="127"/>
      <c r="O567" s="127"/>
      <c r="P567" s="126"/>
      <c r="Q567" s="126"/>
    </row>
    <row r="568" spans="1:17" ht="15.75" hidden="1" customHeight="1">
      <c r="A568" s="126"/>
      <c r="B568" s="126"/>
      <c r="C568" s="737"/>
      <c r="D568" s="126"/>
      <c r="E568" s="126"/>
      <c r="F568" s="126"/>
      <c r="G568" s="126"/>
      <c r="H568" s="126"/>
      <c r="I568" s="126"/>
      <c r="J568" s="126"/>
      <c r="K568" s="127"/>
      <c r="L568" s="127"/>
      <c r="M568" s="126"/>
      <c r="N568" s="127"/>
      <c r="O568" s="127"/>
      <c r="P568" s="126"/>
      <c r="Q568" s="126"/>
    </row>
    <row r="569" spans="1:17" ht="15.75" hidden="1" customHeight="1">
      <c r="A569" s="126"/>
      <c r="B569" s="126"/>
      <c r="C569" s="737"/>
      <c r="D569" s="126"/>
      <c r="E569" s="126"/>
      <c r="F569" s="126"/>
      <c r="G569" s="126"/>
      <c r="H569" s="126"/>
      <c r="I569" s="126"/>
      <c r="J569" s="126"/>
      <c r="K569" s="127"/>
      <c r="L569" s="127"/>
      <c r="M569" s="126"/>
      <c r="N569" s="127"/>
      <c r="O569" s="127"/>
      <c r="P569" s="126"/>
      <c r="Q569" s="126"/>
    </row>
    <row r="570" spans="1:17" ht="15.75" hidden="1" customHeight="1">
      <c r="A570" s="126"/>
      <c r="B570" s="126"/>
      <c r="C570" s="737"/>
      <c r="D570" s="126"/>
      <c r="E570" s="126"/>
      <c r="F570" s="126"/>
      <c r="G570" s="126"/>
      <c r="H570" s="126"/>
      <c r="I570" s="126"/>
      <c r="J570" s="126"/>
      <c r="K570" s="127"/>
      <c r="L570" s="127"/>
      <c r="M570" s="126"/>
      <c r="N570" s="127"/>
      <c r="O570" s="127"/>
      <c r="P570" s="126"/>
      <c r="Q570" s="126"/>
    </row>
    <row r="571" spans="1:17" ht="15.75" hidden="1" customHeight="1">
      <c r="A571" s="126"/>
      <c r="B571" s="126"/>
      <c r="C571" s="737"/>
      <c r="D571" s="126"/>
      <c r="E571" s="126"/>
      <c r="F571" s="126"/>
      <c r="G571" s="126"/>
      <c r="H571" s="126"/>
      <c r="I571" s="126"/>
      <c r="J571" s="126"/>
      <c r="K571" s="127"/>
      <c r="L571" s="127"/>
      <c r="M571" s="126"/>
      <c r="N571" s="127"/>
      <c r="O571" s="127"/>
      <c r="P571" s="126"/>
      <c r="Q571" s="126"/>
    </row>
    <row r="572" spans="1:17" ht="15.75" hidden="1" customHeight="1">
      <c r="A572" s="126"/>
      <c r="B572" s="126"/>
      <c r="C572" s="737"/>
      <c r="D572" s="126"/>
      <c r="E572" s="126"/>
      <c r="F572" s="126"/>
      <c r="G572" s="126"/>
      <c r="H572" s="126"/>
      <c r="I572" s="126"/>
      <c r="J572" s="126"/>
      <c r="K572" s="127"/>
      <c r="L572" s="127"/>
      <c r="M572" s="126"/>
      <c r="N572" s="127"/>
      <c r="O572" s="127"/>
      <c r="P572" s="126"/>
      <c r="Q572" s="126"/>
    </row>
    <row r="573" spans="1:17" ht="15.75" hidden="1" customHeight="1">
      <c r="A573" s="126"/>
      <c r="B573" s="126"/>
      <c r="C573" s="737"/>
      <c r="D573" s="126"/>
      <c r="E573" s="126"/>
      <c r="F573" s="126"/>
      <c r="G573" s="126"/>
      <c r="H573" s="126"/>
      <c r="I573" s="126"/>
      <c r="J573" s="126"/>
      <c r="K573" s="127"/>
      <c r="L573" s="127"/>
      <c r="M573" s="126"/>
      <c r="N573" s="127"/>
      <c r="O573" s="127"/>
      <c r="P573" s="126"/>
      <c r="Q573" s="126"/>
    </row>
    <row r="574" spans="1:17" ht="15.75" hidden="1" customHeight="1">
      <c r="A574" s="126"/>
      <c r="B574" s="126"/>
      <c r="C574" s="737"/>
      <c r="D574" s="126"/>
      <c r="E574" s="126"/>
      <c r="F574" s="126"/>
      <c r="G574" s="126"/>
      <c r="H574" s="126"/>
      <c r="I574" s="126"/>
      <c r="J574" s="126"/>
      <c r="K574" s="127"/>
      <c r="L574" s="127"/>
      <c r="M574" s="126"/>
      <c r="N574" s="127"/>
      <c r="O574" s="127"/>
      <c r="P574" s="126"/>
      <c r="Q574" s="126"/>
    </row>
    <row r="575" spans="1:17" ht="15.75" hidden="1" customHeight="1">
      <c r="A575" s="126"/>
      <c r="B575" s="126"/>
      <c r="C575" s="737"/>
      <c r="D575" s="126"/>
      <c r="E575" s="126"/>
      <c r="F575" s="126"/>
      <c r="G575" s="126"/>
      <c r="H575" s="126"/>
      <c r="I575" s="126"/>
      <c r="J575" s="126"/>
      <c r="K575" s="127"/>
      <c r="L575" s="127"/>
      <c r="M575" s="126"/>
      <c r="N575" s="127"/>
      <c r="O575" s="127"/>
      <c r="P575" s="126"/>
      <c r="Q575" s="126"/>
    </row>
    <row r="576" spans="1:17" ht="15.75" hidden="1" customHeight="1">
      <c r="A576" s="126"/>
      <c r="B576" s="126"/>
      <c r="C576" s="737"/>
      <c r="D576" s="126"/>
      <c r="E576" s="126"/>
      <c r="F576" s="126"/>
      <c r="G576" s="126"/>
      <c r="H576" s="126"/>
      <c r="I576" s="126"/>
      <c r="J576" s="126"/>
      <c r="K576" s="127"/>
      <c r="L576" s="127"/>
      <c r="M576" s="126"/>
      <c r="N576" s="127"/>
      <c r="O576" s="127"/>
      <c r="P576" s="126"/>
      <c r="Q576" s="126"/>
    </row>
    <row r="577" spans="1:17" ht="15.75" hidden="1" customHeight="1">
      <c r="A577" s="126"/>
      <c r="B577" s="126"/>
      <c r="C577" s="737"/>
      <c r="D577" s="126"/>
      <c r="E577" s="126"/>
      <c r="F577" s="126"/>
      <c r="G577" s="126"/>
      <c r="H577" s="126"/>
      <c r="I577" s="126"/>
      <c r="J577" s="126"/>
      <c r="K577" s="127"/>
      <c r="L577" s="127"/>
      <c r="M577" s="126"/>
      <c r="N577" s="127"/>
      <c r="O577" s="127"/>
      <c r="P577" s="126"/>
      <c r="Q577" s="126"/>
    </row>
    <row r="578" spans="1:17" ht="15.75" hidden="1" customHeight="1">
      <c r="A578" s="126"/>
      <c r="B578" s="126"/>
      <c r="C578" s="737"/>
      <c r="D578" s="126"/>
      <c r="E578" s="126"/>
      <c r="F578" s="126"/>
      <c r="G578" s="126"/>
      <c r="H578" s="126"/>
      <c r="I578" s="126"/>
      <c r="J578" s="126"/>
      <c r="K578" s="127"/>
      <c r="L578" s="127"/>
      <c r="M578" s="126"/>
      <c r="N578" s="127"/>
      <c r="O578" s="127"/>
      <c r="P578" s="126"/>
      <c r="Q578" s="126"/>
    </row>
    <row r="579" spans="1:17" ht="15.75" hidden="1" customHeight="1">
      <c r="A579" s="126"/>
      <c r="B579" s="126"/>
      <c r="C579" s="737"/>
      <c r="D579" s="126"/>
      <c r="E579" s="126"/>
      <c r="F579" s="126"/>
      <c r="G579" s="126"/>
      <c r="H579" s="126"/>
      <c r="I579" s="126"/>
      <c r="J579" s="126"/>
      <c r="K579" s="127"/>
      <c r="L579" s="127"/>
      <c r="M579" s="126"/>
      <c r="N579" s="127"/>
      <c r="O579" s="127"/>
      <c r="P579" s="126"/>
      <c r="Q579" s="126"/>
    </row>
    <row r="580" spans="1:17" ht="15.75" hidden="1" customHeight="1">
      <c r="A580" s="126"/>
      <c r="B580" s="126"/>
      <c r="C580" s="737"/>
      <c r="D580" s="126"/>
      <c r="E580" s="126"/>
      <c r="F580" s="126"/>
      <c r="G580" s="126"/>
      <c r="H580" s="126"/>
      <c r="I580" s="126"/>
      <c r="J580" s="126"/>
      <c r="K580" s="127"/>
      <c r="L580" s="127"/>
      <c r="M580" s="126"/>
      <c r="N580" s="127"/>
      <c r="O580" s="127"/>
      <c r="P580" s="126"/>
      <c r="Q580" s="126"/>
    </row>
    <row r="581" spans="1:17" ht="15.75" hidden="1" customHeight="1">
      <c r="A581" s="126"/>
      <c r="B581" s="126"/>
      <c r="C581" s="737"/>
      <c r="D581" s="126"/>
      <c r="E581" s="126"/>
      <c r="F581" s="126"/>
      <c r="G581" s="126"/>
      <c r="H581" s="126"/>
      <c r="I581" s="126"/>
      <c r="J581" s="126"/>
      <c r="K581" s="127"/>
      <c r="L581" s="127"/>
      <c r="M581" s="126"/>
      <c r="N581" s="127"/>
      <c r="O581" s="127"/>
      <c r="P581" s="126"/>
      <c r="Q581" s="126"/>
    </row>
    <row r="582" spans="1:17" ht="15.75" hidden="1" customHeight="1">
      <c r="A582" s="126"/>
      <c r="B582" s="126"/>
      <c r="C582" s="737"/>
      <c r="D582" s="126"/>
      <c r="E582" s="126"/>
      <c r="F582" s="126"/>
      <c r="G582" s="126"/>
      <c r="H582" s="126"/>
      <c r="I582" s="126"/>
      <c r="J582" s="126"/>
      <c r="K582" s="127"/>
      <c r="L582" s="127"/>
      <c r="M582" s="126"/>
      <c r="N582" s="127"/>
      <c r="O582" s="127"/>
      <c r="P582" s="126"/>
      <c r="Q582" s="126"/>
    </row>
    <row r="583" spans="1:17" ht="15.75" hidden="1" customHeight="1">
      <c r="A583" s="126"/>
      <c r="B583" s="126"/>
      <c r="C583" s="737"/>
      <c r="D583" s="126"/>
      <c r="E583" s="126"/>
      <c r="F583" s="126"/>
      <c r="G583" s="126"/>
      <c r="H583" s="126"/>
      <c r="I583" s="126"/>
      <c r="J583" s="126"/>
      <c r="K583" s="127"/>
      <c r="L583" s="127"/>
      <c r="M583" s="126"/>
      <c r="N583" s="127"/>
      <c r="O583" s="127"/>
      <c r="P583" s="126"/>
      <c r="Q583" s="126"/>
    </row>
    <row r="584" spans="1:17" ht="15.75" hidden="1" customHeight="1">
      <c r="A584" s="126"/>
      <c r="B584" s="126"/>
      <c r="C584" s="737"/>
      <c r="D584" s="126"/>
      <c r="E584" s="126"/>
      <c r="F584" s="126"/>
      <c r="G584" s="126"/>
      <c r="H584" s="126"/>
      <c r="I584" s="126"/>
      <c r="J584" s="126"/>
      <c r="K584" s="127"/>
      <c r="L584" s="127"/>
      <c r="M584" s="126"/>
      <c r="N584" s="127"/>
      <c r="O584" s="127"/>
      <c r="P584" s="126"/>
      <c r="Q584" s="126"/>
    </row>
    <row r="585" spans="1:17" ht="15.75" hidden="1" customHeight="1">
      <c r="A585" s="126"/>
      <c r="B585" s="126"/>
      <c r="C585" s="737"/>
      <c r="D585" s="126"/>
      <c r="E585" s="126"/>
      <c r="F585" s="126"/>
      <c r="G585" s="126"/>
      <c r="H585" s="126"/>
      <c r="I585" s="126"/>
      <c r="J585" s="126"/>
      <c r="K585" s="127"/>
      <c r="L585" s="127"/>
      <c r="M585" s="126"/>
      <c r="N585" s="127"/>
      <c r="O585" s="127"/>
      <c r="P585" s="126"/>
      <c r="Q585" s="126"/>
    </row>
    <row r="586" spans="1:17" ht="15.75" hidden="1" customHeight="1">
      <c r="A586" s="126"/>
      <c r="B586" s="126"/>
      <c r="C586" s="737"/>
      <c r="D586" s="126"/>
      <c r="E586" s="126"/>
      <c r="F586" s="126"/>
      <c r="G586" s="126"/>
      <c r="H586" s="126"/>
      <c r="I586" s="126"/>
      <c r="J586" s="126"/>
      <c r="K586" s="127"/>
      <c r="L586" s="127"/>
      <c r="M586" s="126"/>
      <c r="N586" s="127"/>
      <c r="O586" s="127"/>
      <c r="P586" s="126"/>
      <c r="Q586" s="126"/>
    </row>
    <row r="587" spans="1:17" ht="15.75" hidden="1" customHeight="1">
      <c r="A587" s="126"/>
      <c r="B587" s="126"/>
      <c r="C587" s="737"/>
      <c r="D587" s="126"/>
      <c r="E587" s="126"/>
      <c r="F587" s="126"/>
      <c r="G587" s="126"/>
      <c r="H587" s="126"/>
      <c r="I587" s="126"/>
      <c r="J587" s="126"/>
      <c r="K587" s="127"/>
      <c r="L587" s="127"/>
      <c r="M587" s="126"/>
      <c r="N587" s="127"/>
      <c r="O587" s="127"/>
      <c r="P587" s="126"/>
      <c r="Q587" s="126"/>
    </row>
    <row r="588" spans="1:17" ht="15.75" hidden="1" customHeight="1">
      <c r="A588" s="126"/>
      <c r="B588" s="126"/>
      <c r="C588" s="737"/>
      <c r="D588" s="126"/>
      <c r="E588" s="126"/>
      <c r="F588" s="126"/>
      <c r="G588" s="126"/>
      <c r="H588" s="126"/>
      <c r="I588" s="126"/>
      <c r="J588" s="126"/>
      <c r="K588" s="127"/>
      <c r="L588" s="127"/>
      <c r="M588" s="126"/>
      <c r="N588" s="127"/>
      <c r="O588" s="127"/>
      <c r="P588" s="126"/>
      <c r="Q588" s="126"/>
    </row>
    <row r="589" spans="1:17" ht="15.75" hidden="1" customHeight="1">
      <c r="A589" s="126"/>
      <c r="B589" s="126"/>
      <c r="C589" s="737"/>
      <c r="D589" s="126"/>
      <c r="E589" s="126"/>
      <c r="F589" s="126"/>
      <c r="G589" s="126"/>
      <c r="H589" s="126"/>
      <c r="I589" s="126"/>
      <c r="J589" s="126"/>
      <c r="K589" s="127"/>
      <c r="L589" s="127"/>
      <c r="M589" s="126"/>
      <c r="N589" s="127"/>
      <c r="O589" s="127"/>
      <c r="P589" s="126"/>
      <c r="Q589" s="126"/>
    </row>
    <row r="590" spans="1:17" ht="15.75" hidden="1" customHeight="1">
      <c r="A590" s="126"/>
      <c r="B590" s="126"/>
      <c r="C590" s="737"/>
      <c r="D590" s="126"/>
      <c r="E590" s="126"/>
      <c r="F590" s="126"/>
      <c r="G590" s="126"/>
      <c r="H590" s="126"/>
      <c r="I590" s="126"/>
      <c r="J590" s="126"/>
      <c r="K590" s="127"/>
      <c r="L590" s="127"/>
      <c r="M590" s="126"/>
      <c r="N590" s="127"/>
      <c r="O590" s="127"/>
      <c r="P590" s="126"/>
      <c r="Q590" s="126"/>
    </row>
    <row r="591" spans="1:17" ht="15.75" hidden="1" customHeight="1">
      <c r="A591" s="126"/>
      <c r="B591" s="126"/>
      <c r="C591" s="737"/>
      <c r="D591" s="126"/>
      <c r="E591" s="126"/>
      <c r="F591" s="126"/>
      <c r="G591" s="126"/>
      <c r="H591" s="126"/>
      <c r="I591" s="126"/>
      <c r="J591" s="126"/>
      <c r="K591" s="127"/>
      <c r="L591" s="127"/>
      <c r="M591" s="126"/>
      <c r="N591" s="127"/>
      <c r="O591" s="127"/>
      <c r="P591" s="126"/>
      <c r="Q591" s="126"/>
    </row>
    <row r="592" spans="1:17" ht="15.75" hidden="1" customHeight="1">
      <c r="A592" s="126"/>
      <c r="B592" s="126"/>
      <c r="C592" s="737"/>
      <c r="D592" s="126"/>
      <c r="E592" s="126"/>
      <c r="F592" s="126"/>
      <c r="G592" s="126"/>
      <c r="H592" s="126"/>
      <c r="I592" s="126"/>
      <c r="J592" s="126"/>
      <c r="K592" s="127"/>
      <c r="L592" s="127"/>
      <c r="M592" s="126"/>
      <c r="N592" s="127"/>
      <c r="O592" s="127"/>
      <c r="P592" s="126"/>
      <c r="Q592" s="126"/>
    </row>
    <row r="593" spans="1:17" ht="15.75" hidden="1" customHeight="1">
      <c r="A593" s="126"/>
      <c r="B593" s="126"/>
      <c r="C593" s="737"/>
      <c r="D593" s="126"/>
      <c r="E593" s="126"/>
      <c r="F593" s="126"/>
      <c r="G593" s="126"/>
      <c r="H593" s="126"/>
      <c r="I593" s="126"/>
      <c r="J593" s="126"/>
      <c r="K593" s="127"/>
      <c r="L593" s="127"/>
      <c r="M593" s="126"/>
      <c r="N593" s="127"/>
      <c r="O593" s="127"/>
      <c r="P593" s="126"/>
      <c r="Q593" s="126"/>
    </row>
    <row r="594" spans="1:17" ht="15.75" hidden="1" customHeight="1">
      <c r="A594" s="126"/>
      <c r="B594" s="126"/>
      <c r="C594" s="737"/>
      <c r="D594" s="126"/>
      <c r="E594" s="126"/>
      <c r="F594" s="126"/>
      <c r="G594" s="126"/>
      <c r="H594" s="126"/>
      <c r="I594" s="126"/>
      <c r="J594" s="126"/>
      <c r="K594" s="127"/>
      <c r="L594" s="127"/>
      <c r="M594" s="126"/>
      <c r="N594" s="127"/>
      <c r="O594" s="127"/>
      <c r="P594" s="126"/>
      <c r="Q594" s="126"/>
    </row>
    <row r="595" spans="1:17" ht="15.75" hidden="1" customHeight="1">
      <c r="A595" s="126"/>
      <c r="B595" s="126"/>
      <c r="C595" s="737"/>
      <c r="D595" s="126"/>
      <c r="E595" s="126"/>
      <c r="F595" s="126"/>
      <c r="G595" s="126"/>
      <c r="H595" s="126"/>
      <c r="I595" s="126"/>
      <c r="J595" s="126"/>
      <c r="K595" s="127"/>
      <c r="L595" s="127"/>
      <c r="M595" s="126"/>
      <c r="N595" s="127"/>
      <c r="O595" s="127"/>
      <c r="P595" s="126"/>
      <c r="Q595" s="126"/>
    </row>
    <row r="596" spans="1:17" ht="15.75" hidden="1" customHeight="1">
      <c r="A596" s="126"/>
      <c r="B596" s="126"/>
      <c r="C596" s="737"/>
      <c r="D596" s="126"/>
      <c r="E596" s="126"/>
      <c r="F596" s="126"/>
      <c r="G596" s="126"/>
      <c r="H596" s="126"/>
      <c r="I596" s="126"/>
      <c r="J596" s="126"/>
      <c r="K596" s="127"/>
      <c r="L596" s="127"/>
      <c r="M596" s="126"/>
      <c r="N596" s="127"/>
      <c r="O596" s="127"/>
      <c r="P596" s="126"/>
      <c r="Q596" s="126"/>
    </row>
    <row r="597" spans="1:17" ht="15.75" hidden="1" customHeight="1">
      <c r="A597" s="126"/>
      <c r="B597" s="126"/>
      <c r="C597" s="737"/>
      <c r="D597" s="126"/>
      <c r="E597" s="126"/>
      <c r="F597" s="126"/>
      <c r="G597" s="126"/>
      <c r="H597" s="126"/>
      <c r="I597" s="126"/>
      <c r="J597" s="126"/>
      <c r="K597" s="127"/>
      <c r="L597" s="127"/>
      <c r="M597" s="126"/>
      <c r="N597" s="127"/>
      <c r="O597" s="127"/>
      <c r="P597" s="126"/>
      <c r="Q597" s="126"/>
    </row>
    <row r="598" spans="1:17" ht="15.75" hidden="1" customHeight="1">
      <c r="A598" s="126"/>
      <c r="B598" s="126"/>
      <c r="C598" s="737"/>
      <c r="D598" s="126"/>
      <c r="E598" s="126"/>
      <c r="F598" s="126"/>
      <c r="G598" s="126"/>
      <c r="H598" s="126"/>
      <c r="I598" s="126"/>
      <c r="J598" s="126"/>
      <c r="K598" s="127"/>
      <c r="L598" s="127"/>
      <c r="M598" s="126"/>
      <c r="N598" s="127"/>
      <c r="O598" s="127"/>
      <c r="P598" s="126"/>
      <c r="Q598" s="126"/>
    </row>
    <row r="599" spans="1:17" ht="15.75" hidden="1" customHeight="1">
      <c r="A599" s="126"/>
      <c r="B599" s="126"/>
      <c r="C599" s="737"/>
      <c r="D599" s="126"/>
      <c r="E599" s="126"/>
      <c r="F599" s="126"/>
      <c r="G599" s="126"/>
      <c r="H599" s="126"/>
      <c r="I599" s="126"/>
      <c r="J599" s="126"/>
      <c r="K599" s="127"/>
      <c r="L599" s="127"/>
      <c r="M599" s="126"/>
      <c r="N599" s="127"/>
      <c r="O599" s="127"/>
      <c r="P599" s="126"/>
      <c r="Q599" s="126"/>
    </row>
    <row r="600" spans="1:17" ht="15.75" hidden="1" customHeight="1">
      <c r="A600" s="126"/>
      <c r="B600" s="126"/>
      <c r="C600" s="737"/>
      <c r="D600" s="126"/>
      <c r="E600" s="126"/>
      <c r="F600" s="126"/>
      <c r="G600" s="126"/>
      <c r="H600" s="126"/>
      <c r="I600" s="126"/>
      <c r="J600" s="126"/>
      <c r="K600" s="127"/>
      <c r="L600" s="127"/>
      <c r="M600" s="126"/>
      <c r="N600" s="127"/>
      <c r="O600" s="127"/>
      <c r="P600" s="126"/>
      <c r="Q600" s="126"/>
    </row>
    <row r="601" spans="1:17" ht="15.75" hidden="1" customHeight="1">
      <c r="A601" s="126"/>
      <c r="B601" s="126"/>
      <c r="C601" s="737"/>
      <c r="D601" s="126"/>
      <c r="E601" s="126"/>
      <c r="F601" s="126"/>
      <c r="G601" s="126"/>
      <c r="H601" s="126"/>
      <c r="I601" s="126"/>
      <c r="J601" s="126"/>
      <c r="K601" s="127"/>
      <c r="L601" s="127"/>
      <c r="M601" s="126"/>
      <c r="N601" s="127"/>
      <c r="O601" s="127"/>
      <c r="P601" s="126"/>
      <c r="Q601" s="126"/>
    </row>
    <row r="602" spans="1:17" ht="15.75" hidden="1" customHeight="1">
      <c r="A602" s="126"/>
      <c r="B602" s="126"/>
      <c r="C602" s="737"/>
      <c r="D602" s="126"/>
      <c r="E602" s="126"/>
      <c r="F602" s="126"/>
      <c r="G602" s="126"/>
      <c r="H602" s="126"/>
      <c r="I602" s="126"/>
      <c r="J602" s="126"/>
      <c r="K602" s="127"/>
      <c r="L602" s="127"/>
      <c r="M602" s="126"/>
      <c r="N602" s="127"/>
      <c r="O602" s="127"/>
      <c r="P602" s="126"/>
      <c r="Q602" s="126"/>
    </row>
    <row r="603" spans="1:17" ht="15.75" hidden="1" customHeight="1">
      <c r="A603" s="126"/>
      <c r="B603" s="126"/>
      <c r="C603" s="737"/>
      <c r="D603" s="126"/>
      <c r="E603" s="126"/>
      <c r="F603" s="126"/>
      <c r="G603" s="126"/>
      <c r="H603" s="126"/>
      <c r="I603" s="126"/>
      <c r="J603" s="126"/>
      <c r="K603" s="127"/>
      <c r="L603" s="127"/>
      <c r="M603" s="126"/>
      <c r="N603" s="127"/>
      <c r="O603" s="127"/>
      <c r="P603" s="126"/>
      <c r="Q603" s="126"/>
    </row>
    <row r="604" spans="1:17" ht="15.75" hidden="1" customHeight="1">
      <c r="A604" s="126"/>
      <c r="B604" s="126"/>
      <c r="C604" s="737"/>
      <c r="D604" s="126"/>
      <c r="E604" s="126"/>
      <c r="F604" s="126"/>
      <c r="G604" s="126"/>
      <c r="H604" s="126"/>
      <c r="I604" s="126"/>
      <c r="J604" s="126"/>
      <c r="K604" s="127"/>
      <c r="L604" s="127"/>
      <c r="M604" s="126"/>
      <c r="N604" s="127"/>
      <c r="O604" s="127"/>
      <c r="P604" s="126"/>
      <c r="Q604" s="126"/>
    </row>
    <row r="605" spans="1:17" ht="15.75" hidden="1" customHeight="1">
      <c r="A605" s="126"/>
      <c r="B605" s="126"/>
      <c r="C605" s="737"/>
      <c r="D605" s="126"/>
      <c r="E605" s="126"/>
      <c r="F605" s="126"/>
      <c r="G605" s="126"/>
      <c r="H605" s="126"/>
      <c r="I605" s="126"/>
      <c r="J605" s="126"/>
      <c r="K605" s="127"/>
      <c r="L605" s="127"/>
      <c r="M605" s="126"/>
      <c r="N605" s="127"/>
      <c r="O605" s="127"/>
      <c r="P605" s="126"/>
      <c r="Q605" s="126"/>
    </row>
    <row r="606" spans="1:17" ht="15.75" hidden="1" customHeight="1">
      <c r="A606" s="126"/>
      <c r="B606" s="126"/>
      <c r="C606" s="737"/>
      <c r="D606" s="126"/>
      <c r="E606" s="126"/>
      <c r="F606" s="126"/>
      <c r="G606" s="126"/>
      <c r="H606" s="126"/>
      <c r="I606" s="126"/>
      <c r="J606" s="126"/>
      <c r="K606" s="127"/>
      <c r="L606" s="127"/>
      <c r="M606" s="126"/>
      <c r="N606" s="127"/>
      <c r="O606" s="127"/>
      <c r="P606" s="126"/>
      <c r="Q606" s="126"/>
    </row>
    <row r="607" spans="1:17" ht="15.75" hidden="1" customHeight="1">
      <c r="A607" s="126"/>
      <c r="B607" s="126"/>
      <c r="C607" s="737"/>
      <c r="D607" s="126"/>
      <c r="E607" s="126"/>
      <c r="F607" s="126"/>
      <c r="G607" s="126"/>
      <c r="H607" s="126"/>
      <c r="I607" s="126"/>
      <c r="J607" s="126"/>
      <c r="K607" s="127"/>
      <c r="L607" s="127"/>
      <c r="M607" s="126"/>
      <c r="N607" s="127"/>
      <c r="O607" s="127"/>
      <c r="P607" s="126"/>
      <c r="Q607" s="126"/>
    </row>
    <row r="608" spans="1:17" ht="15.75" hidden="1" customHeight="1">
      <c r="A608" s="126"/>
      <c r="B608" s="126"/>
      <c r="C608" s="737"/>
      <c r="D608" s="126"/>
      <c r="E608" s="126"/>
      <c r="F608" s="126"/>
      <c r="G608" s="126"/>
      <c r="H608" s="126"/>
      <c r="I608" s="126"/>
      <c r="J608" s="126"/>
      <c r="K608" s="127"/>
      <c r="L608" s="127"/>
      <c r="M608" s="126"/>
      <c r="N608" s="127"/>
      <c r="O608" s="127"/>
      <c r="P608" s="126"/>
      <c r="Q608" s="126"/>
    </row>
    <row r="609" spans="1:17" ht="15.75" hidden="1" customHeight="1">
      <c r="A609" s="126"/>
      <c r="B609" s="126"/>
      <c r="C609" s="737"/>
      <c r="D609" s="126"/>
      <c r="E609" s="126"/>
      <c r="F609" s="126"/>
      <c r="G609" s="126"/>
      <c r="H609" s="126"/>
      <c r="I609" s="126"/>
      <c r="J609" s="126"/>
      <c r="K609" s="127"/>
      <c r="L609" s="127"/>
      <c r="M609" s="126"/>
      <c r="N609" s="127"/>
      <c r="O609" s="127"/>
      <c r="P609" s="126"/>
      <c r="Q609" s="126"/>
    </row>
    <row r="610" spans="1:17" ht="15.75" hidden="1" customHeight="1">
      <c r="A610" s="126"/>
      <c r="B610" s="126"/>
      <c r="C610" s="737"/>
      <c r="D610" s="126"/>
      <c r="E610" s="126"/>
      <c r="F610" s="126"/>
      <c r="G610" s="126"/>
      <c r="H610" s="126"/>
      <c r="I610" s="126"/>
      <c r="J610" s="126"/>
      <c r="K610" s="127"/>
      <c r="L610" s="127"/>
      <c r="M610" s="126"/>
      <c r="N610" s="127"/>
      <c r="O610" s="127"/>
      <c r="P610" s="126"/>
      <c r="Q610" s="126"/>
    </row>
    <row r="611" spans="1:17" ht="15.75" hidden="1" customHeight="1">
      <c r="A611" s="126"/>
      <c r="B611" s="126"/>
      <c r="C611" s="737"/>
      <c r="D611" s="126"/>
      <c r="E611" s="126"/>
      <c r="F611" s="126"/>
      <c r="G611" s="126"/>
      <c r="H611" s="126"/>
      <c r="I611" s="126"/>
      <c r="J611" s="126"/>
      <c r="K611" s="127"/>
      <c r="L611" s="127"/>
      <c r="M611" s="126"/>
      <c r="N611" s="127"/>
      <c r="O611" s="127"/>
      <c r="P611" s="126"/>
      <c r="Q611" s="126"/>
    </row>
    <row r="612" spans="1:17" ht="15.75" hidden="1" customHeight="1">
      <c r="A612" s="126"/>
      <c r="B612" s="126"/>
      <c r="C612" s="737"/>
      <c r="D612" s="126"/>
      <c r="E612" s="126"/>
      <c r="F612" s="126"/>
      <c r="G612" s="126"/>
      <c r="H612" s="126"/>
      <c r="I612" s="126"/>
      <c r="J612" s="126"/>
      <c r="K612" s="127"/>
      <c r="L612" s="127"/>
      <c r="M612" s="126"/>
      <c r="N612" s="127"/>
      <c r="O612" s="127"/>
      <c r="P612" s="126"/>
      <c r="Q612" s="126"/>
    </row>
    <row r="613" spans="1:17" ht="15.75" hidden="1" customHeight="1">
      <c r="A613" s="126"/>
      <c r="B613" s="126"/>
      <c r="C613" s="737"/>
      <c r="D613" s="126"/>
      <c r="E613" s="126"/>
      <c r="F613" s="126"/>
      <c r="G613" s="126"/>
      <c r="H613" s="126"/>
      <c r="I613" s="126"/>
      <c r="J613" s="126"/>
      <c r="K613" s="127"/>
      <c r="L613" s="127"/>
      <c r="M613" s="126"/>
      <c r="N613" s="127"/>
      <c r="O613" s="127"/>
      <c r="P613" s="126"/>
      <c r="Q613" s="126"/>
    </row>
    <row r="614" spans="1:17" ht="15.75" hidden="1" customHeight="1">
      <c r="A614" s="126"/>
      <c r="B614" s="126"/>
      <c r="C614" s="737"/>
      <c r="D614" s="126"/>
      <c r="E614" s="126"/>
      <c r="F614" s="126"/>
      <c r="G614" s="126"/>
      <c r="H614" s="126"/>
      <c r="I614" s="126"/>
      <c r="J614" s="126"/>
      <c r="K614" s="127"/>
      <c r="L614" s="127"/>
      <c r="M614" s="126"/>
      <c r="N614" s="127"/>
      <c r="O614" s="127"/>
      <c r="P614" s="126"/>
      <c r="Q614" s="126"/>
    </row>
    <row r="615" spans="1:17" ht="15.75" hidden="1" customHeight="1">
      <c r="A615" s="126"/>
      <c r="B615" s="126"/>
      <c r="C615" s="737"/>
      <c r="D615" s="126"/>
      <c r="E615" s="126"/>
      <c r="F615" s="126"/>
      <c r="G615" s="126"/>
      <c r="H615" s="126"/>
      <c r="I615" s="126"/>
      <c r="J615" s="126"/>
      <c r="K615" s="127"/>
      <c r="L615" s="127"/>
      <c r="M615" s="126"/>
      <c r="N615" s="127"/>
      <c r="O615" s="127"/>
      <c r="P615" s="126"/>
      <c r="Q615" s="126"/>
    </row>
    <row r="616" spans="1:17" ht="15.75" hidden="1" customHeight="1">
      <c r="A616" s="126"/>
      <c r="B616" s="126"/>
      <c r="C616" s="737"/>
      <c r="D616" s="126"/>
      <c r="E616" s="126"/>
      <c r="F616" s="126"/>
      <c r="G616" s="126"/>
      <c r="H616" s="126"/>
      <c r="I616" s="126"/>
      <c r="J616" s="126"/>
      <c r="K616" s="127"/>
      <c r="L616" s="127"/>
      <c r="M616" s="126"/>
      <c r="N616" s="127"/>
      <c r="O616" s="127"/>
      <c r="P616" s="126"/>
      <c r="Q616" s="126"/>
    </row>
    <row r="617" spans="1:17" ht="15.75" hidden="1" customHeight="1">
      <c r="A617" s="126"/>
      <c r="B617" s="126"/>
      <c r="C617" s="737"/>
      <c r="D617" s="126"/>
      <c r="E617" s="126"/>
      <c r="F617" s="126"/>
      <c r="G617" s="126"/>
      <c r="H617" s="126"/>
      <c r="I617" s="126"/>
      <c r="J617" s="126"/>
      <c r="K617" s="127"/>
      <c r="L617" s="127"/>
      <c r="M617" s="126"/>
      <c r="N617" s="127"/>
      <c r="O617" s="127"/>
      <c r="P617" s="126"/>
      <c r="Q617" s="126"/>
    </row>
    <row r="618" spans="1:17" ht="15.75" hidden="1" customHeight="1">
      <c r="A618" s="126"/>
      <c r="B618" s="126"/>
      <c r="C618" s="737"/>
      <c r="D618" s="126"/>
      <c r="E618" s="126"/>
      <c r="F618" s="126"/>
      <c r="G618" s="126"/>
      <c r="H618" s="126"/>
      <c r="I618" s="126"/>
      <c r="J618" s="126"/>
      <c r="K618" s="127"/>
      <c r="L618" s="127"/>
      <c r="M618" s="126"/>
      <c r="N618" s="127"/>
      <c r="O618" s="127"/>
      <c r="P618" s="126"/>
      <c r="Q618" s="126"/>
    </row>
    <row r="619" spans="1:17" ht="15.75" hidden="1" customHeight="1">
      <c r="A619" s="126"/>
      <c r="B619" s="126"/>
      <c r="C619" s="737"/>
      <c r="D619" s="126"/>
      <c r="E619" s="126"/>
      <c r="F619" s="126"/>
      <c r="G619" s="126"/>
      <c r="H619" s="126"/>
      <c r="I619" s="126"/>
      <c r="J619" s="126"/>
      <c r="K619" s="127"/>
      <c r="L619" s="127"/>
      <c r="M619" s="126"/>
      <c r="N619" s="127"/>
      <c r="O619" s="127"/>
      <c r="P619" s="126"/>
      <c r="Q619" s="126"/>
    </row>
    <row r="620" spans="1:17" ht="15.75" hidden="1" customHeight="1">
      <c r="A620" s="126"/>
      <c r="B620" s="126"/>
      <c r="C620" s="737"/>
      <c r="D620" s="126"/>
      <c r="E620" s="126"/>
      <c r="F620" s="126"/>
      <c r="G620" s="126"/>
      <c r="H620" s="126"/>
      <c r="I620" s="126"/>
      <c r="J620" s="126"/>
      <c r="K620" s="127"/>
      <c r="L620" s="127"/>
      <c r="M620" s="126"/>
      <c r="N620" s="127"/>
      <c r="O620" s="127"/>
      <c r="P620" s="126"/>
      <c r="Q620" s="126"/>
    </row>
    <row r="621" spans="1:17" ht="15.75" hidden="1" customHeight="1">
      <c r="A621" s="126"/>
      <c r="B621" s="126"/>
      <c r="C621" s="737"/>
      <c r="D621" s="126"/>
      <c r="E621" s="126"/>
      <c r="F621" s="126"/>
      <c r="G621" s="126"/>
      <c r="H621" s="126"/>
      <c r="I621" s="126"/>
      <c r="J621" s="126"/>
      <c r="K621" s="127"/>
      <c r="L621" s="127"/>
      <c r="M621" s="126"/>
      <c r="N621" s="127"/>
      <c r="O621" s="127"/>
      <c r="P621" s="126"/>
      <c r="Q621" s="126"/>
    </row>
    <row r="622" spans="1:17" ht="15.75" hidden="1" customHeight="1">
      <c r="A622" s="126"/>
      <c r="B622" s="126"/>
      <c r="C622" s="737"/>
      <c r="D622" s="126"/>
      <c r="E622" s="126"/>
      <c r="F622" s="126"/>
      <c r="G622" s="126"/>
      <c r="H622" s="126"/>
      <c r="I622" s="126"/>
      <c r="J622" s="126"/>
      <c r="K622" s="127"/>
      <c r="L622" s="127"/>
      <c r="M622" s="126"/>
      <c r="N622" s="127"/>
      <c r="O622" s="127"/>
      <c r="P622" s="126"/>
      <c r="Q622" s="126"/>
    </row>
    <row r="623" spans="1:17" ht="15.75" hidden="1" customHeight="1">
      <c r="A623" s="126"/>
      <c r="B623" s="126"/>
      <c r="C623" s="737"/>
      <c r="D623" s="126"/>
      <c r="E623" s="126"/>
      <c r="F623" s="126"/>
      <c r="G623" s="126"/>
      <c r="H623" s="126"/>
      <c r="I623" s="126"/>
      <c r="J623" s="126"/>
      <c r="K623" s="127"/>
      <c r="L623" s="127"/>
      <c r="M623" s="126"/>
      <c r="N623" s="127"/>
      <c r="O623" s="127"/>
      <c r="P623" s="126"/>
      <c r="Q623" s="126"/>
    </row>
    <row r="624" spans="1:17" ht="15.75" hidden="1" customHeight="1">
      <c r="A624" s="126"/>
      <c r="B624" s="126"/>
      <c r="C624" s="737"/>
      <c r="D624" s="126"/>
      <c r="E624" s="126"/>
      <c r="F624" s="126"/>
      <c r="G624" s="126"/>
      <c r="H624" s="126"/>
      <c r="I624" s="126"/>
      <c r="J624" s="126"/>
      <c r="K624" s="127"/>
      <c r="L624" s="127"/>
      <c r="M624" s="126"/>
      <c r="N624" s="127"/>
      <c r="O624" s="127"/>
      <c r="P624" s="126"/>
      <c r="Q624" s="126"/>
    </row>
    <row r="625" spans="1:17" ht="15.75" hidden="1" customHeight="1">
      <c r="A625" s="126"/>
      <c r="B625" s="126"/>
      <c r="C625" s="737"/>
      <c r="D625" s="126"/>
      <c r="E625" s="126"/>
      <c r="F625" s="126"/>
      <c r="G625" s="126"/>
      <c r="H625" s="126"/>
      <c r="I625" s="126"/>
      <c r="J625" s="126"/>
      <c r="K625" s="127"/>
      <c r="L625" s="127"/>
      <c r="M625" s="126"/>
      <c r="N625" s="127"/>
      <c r="O625" s="127"/>
      <c r="P625" s="126"/>
      <c r="Q625" s="126"/>
    </row>
    <row r="626" spans="1:17" ht="15.75" hidden="1" customHeight="1">
      <c r="A626" s="126"/>
      <c r="B626" s="126"/>
      <c r="C626" s="737"/>
      <c r="D626" s="126"/>
      <c r="E626" s="126"/>
      <c r="F626" s="126"/>
      <c r="G626" s="126"/>
      <c r="H626" s="126"/>
      <c r="I626" s="126"/>
      <c r="J626" s="126"/>
      <c r="K626" s="127"/>
      <c r="L626" s="127"/>
      <c r="M626" s="126"/>
      <c r="N626" s="127"/>
      <c r="O626" s="127"/>
      <c r="P626" s="126"/>
      <c r="Q626" s="126"/>
    </row>
    <row r="627" spans="1:17" ht="15.75" hidden="1" customHeight="1">
      <c r="A627" s="126"/>
      <c r="B627" s="126"/>
      <c r="C627" s="737"/>
      <c r="D627" s="126"/>
      <c r="E627" s="126"/>
      <c r="F627" s="126"/>
      <c r="G627" s="126"/>
      <c r="H627" s="126"/>
      <c r="I627" s="126"/>
      <c r="J627" s="126"/>
      <c r="K627" s="127"/>
      <c r="L627" s="127"/>
      <c r="M627" s="126"/>
      <c r="N627" s="127"/>
      <c r="O627" s="127"/>
      <c r="P627" s="126"/>
      <c r="Q627" s="126"/>
    </row>
    <row r="628" spans="1:17" ht="15.75" hidden="1" customHeight="1">
      <c r="A628" s="126"/>
      <c r="B628" s="126"/>
      <c r="C628" s="737"/>
      <c r="D628" s="126"/>
      <c r="E628" s="126"/>
      <c r="F628" s="126"/>
      <c r="G628" s="126"/>
      <c r="H628" s="126"/>
      <c r="I628" s="126"/>
      <c r="J628" s="126"/>
      <c r="K628" s="127"/>
      <c r="L628" s="127"/>
      <c r="M628" s="126"/>
      <c r="N628" s="127"/>
      <c r="O628" s="127"/>
      <c r="P628" s="126"/>
      <c r="Q628" s="126"/>
    </row>
    <row r="629" spans="1:17" ht="15.75" hidden="1" customHeight="1">
      <c r="A629" s="126"/>
      <c r="B629" s="126"/>
      <c r="C629" s="737"/>
      <c r="D629" s="126"/>
      <c r="E629" s="126"/>
      <c r="F629" s="126"/>
      <c r="G629" s="126"/>
      <c r="H629" s="126"/>
      <c r="I629" s="126"/>
      <c r="J629" s="126"/>
      <c r="K629" s="127"/>
      <c r="L629" s="127"/>
      <c r="M629" s="126"/>
      <c r="N629" s="127"/>
      <c r="O629" s="127"/>
      <c r="P629" s="126"/>
      <c r="Q629" s="126"/>
    </row>
    <row r="630" spans="1:17" ht="15.75" hidden="1" customHeight="1">
      <c r="A630" s="126"/>
      <c r="B630" s="126"/>
      <c r="C630" s="737"/>
      <c r="D630" s="126"/>
      <c r="E630" s="126"/>
      <c r="F630" s="126"/>
      <c r="G630" s="126"/>
      <c r="H630" s="126"/>
      <c r="I630" s="126"/>
      <c r="J630" s="126"/>
      <c r="K630" s="127"/>
      <c r="L630" s="127"/>
      <c r="M630" s="126"/>
      <c r="N630" s="127"/>
      <c r="O630" s="127"/>
      <c r="P630" s="126"/>
      <c r="Q630" s="126"/>
    </row>
    <row r="631" spans="1:17" ht="15.75" hidden="1" customHeight="1">
      <c r="A631" s="126"/>
      <c r="B631" s="126"/>
      <c r="C631" s="737"/>
      <c r="D631" s="126"/>
      <c r="E631" s="126"/>
      <c r="F631" s="126"/>
      <c r="G631" s="126"/>
      <c r="H631" s="126"/>
      <c r="I631" s="126"/>
      <c r="J631" s="126"/>
      <c r="K631" s="127"/>
      <c r="L631" s="127"/>
      <c r="M631" s="126"/>
      <c r="N631" s="127"/>
      <c r="O631" s="127"/>
      <c r="P631" s="126"/>
      <c r="Q631" s="126"/>
    </row>
    <row r="632" spans="1:17" ht="15.75" hidden="1" customHeight="1">
      <c r="A632" s="126"/>
      <c r="B632" s="126"/>
      <c r="C632" s="737"/>
      <c r="D632" s="126"/>
      <c r="E632" s="126"/>
      <c r="F632" s="126"/>
      <c r="G632" s="126"/>
      <c r="H632" s="126"/>
      <c r="I632" s="126"/>
      <c r="J632" s="126"/>
      <c r="K632" s="127"/>
      <c r="L632" s="127"/>
      <c r="M632" s="126"/>
      <c r="N632" s="127"/>
      <c r="O632" s="127"/>
      <c r="P632" s="126"/>
      <c r="Q632" s="126"/>
    </row>
    <row r="633" spans="1:17" ht="15.75" hidden="1" customHeight="1">
      <c r="A633" s="126"/>
      <c r="B633" s="126"/>
      <c r="C633" s="737"/>
      <c r="D633" s="126"/>
      <c r="E633" s="126"/>
      <c r="F633" s="126"/>
      <c r="G633" s="126"/>
      <c r="H633" s="126"/>
      <c r="I633" s="126"/>
      <c r="J633" s="126"/>
      <c r="K633" s="127"/>
      <c r="L633" s="127"/>
      <c r="M633" s="126"/>
      <c r="N633" s="127"/>
      <c r="O633" s="127"/>
      <c r="P633" s="126"/>
      <c r="Q633" s="126"/>
    </row>
    <row r="634" spans="1:17" ht="15.75" hidden="1" customHeight="1">
      <c r="A634" s="126"/>
      <c r="B634" s="126"/>
      <c r="C634" s="737"/>
      <c r="D634" s="126"/>
      <c r="E634" s="126"/>
      <c r="F634" s="126"/>
      <c r="G634" s="126"/>
      <c r="H634" s="126"/>
      <c r="I634" s="126"/>
      <c r="J634" s="126"/>
      <c r="K634" s="127"/>
      <c r="L634" s="127"/>
      <c r="M634" s="126"/>
      <c r="N634" s="127"/>
      <c r="O634" s="127"/>
      <c r="P634" s="126"/>
      <c r="Q634" s="126"/>
    </row>
    <row r="635" spans="1:17" ht="15.75" hidden="1" customHeight="1">
      <c r="A635" s="126"/>
      <c r="B635" s="126"/>
      <c r="C635" s="737"/>
      <c r="D635" s="126"/>
      <c r="E635" s="126"/>
      <c r="F635" s="126"/>
      <c r="G635" s="126"/>
      <c r="H635" s="126"/>
      <c r="I635" s="126"/>
      <c r="J635" s="126"/>
      <c r="K635" s="127"/>
      <c r="L635" s="127"/>
      <c r="M635" s="126"/>
      <c r="N635" s="127"/>
      <c r="O635" s="127"/>
      <c r="P635" s="126"/>
      <c r="Q635" s="126"/>
    </row>
    <row r="636" spans="1:17" ht="15.75" hidden="1" customHeight="1">
      <c r="A636" s="126"/>
      <c r="B636" s="126"/>
      <c r="C636" s="737"/>
      <c r="D636" s="126"/>
      <c r="E636" s="126"/>
      <c r="F636" s="126"/>
      <c r="G636" s="126"/>
      <c r="H636" s="126"/>
      <c r="I636" s="126"/>
      <c r="J636" s="126"/>
      <c r="K636" s="127"/>
      <c r="L636" s="127"/>
      <c r="M636" s="126"/>
      <c r="N636" s="127"/>
      <c r="O636" s="127"/>
      <c r="P636" s="126"/>
      <c r="Q636" s="126"/>
    </row>
    <row r="637" spans="1:17" ht="15.75" hidden="1" customHeight="1">
      <c r="A637" s="126"/>
      <c r="B637" s="126"/>
      <c r="C637" s="737"/>
      <c r="D637" s="126"/>
      <c r="E637" s="126"/>
      <c r="F637" s="126"/>
      <c r="G637" s="126"/>
      <c r="H637" s="126"/>
      <c r="I637" s="126"/>
      <c r="J637" s="126"/>
      <c r="K637" s="127"/>
      <c r="L637" s="127"/>
      <c r="M637" s="126"/>
      <c r="N637" s="127"/>
      <c r="O637" s="127"/>
      <c r="P637" s="126"/>
      <c r="Q637" s="126"/>
    </row>
    <row r="638" spans="1:17" ht="15.75" hidden="1" customHeight="1">
      <c r="A638" s="126"/>
      <c r="B638" s="126"/>
      <c r="C638" s="737"/>
      <c r="D638" s="126"/>
      <c r="E638" s="126"/>
      <c r="F638" s="126"/>
      <c r="G638" s="126"/>
      <c r="H638" s="126"/>
      <c r="I638" s="126"/>
      <c r="J638" s="126"/>
      <c r="K638" s="127"/>
      <c r="L638" s="127"/>
      <c r="M638" s="126"/>
      <c r="N638" s="127"/>
      <c r="O638" s="127"/>
      <c r="P638" s="126"/>
      <c r="Q638" s="126"/>
    </row>
    <row r="639" spans="1:17" ht="15.75" hidden="1" customHeight="1">
      <c r="A639" s="126"/>
      <c r="B639" s="126"/>
      <c r="C639" s="737"/>
      <c r="D639" s="126"/>
      <c r="E639" s="126"/>
      <c r="F639" s="126"/>
      <c r="G639" s="126"/>
      <c r="H639" s="126"/>
      <c r="I639" s="126"/>
      <c r="J639" s="126"/>
      <c r="K639" s="127"/>
      <c r="L639" s="127"/>
      <c r="M639" s="126"/>
      <c r="N639" s="127"/>
      <c r="O639" s="127"/>
      <c r="P639" s="126"/>
      <c r="Q639" s="126"/>
    </row>
    <row r="640" spans="1:17" ht="15.75" hidden="1" customHeight="1">
      <c r="A640" s="126"/>
      <c r="B640" s="126"/>
      <c r="C640" s="737"/>
      <c r="D640" s="126"/>
      <c r="E640" s="126"/>
      <c r="F640" s="126"/>
      <c r="G640" s="126"/>
      <c r="H640" s="126"/>
      <c r="I640" s="126"/>
      <c r="J640" s="126"/>
      <c r="K640" s="127"/>
      <c r="L640" s="127"/>
      <c r="M640" s="126"/>
      <c r="N640" s="127"/>
      <c r="O640" s="127"/>
      <c r="P640" s="126"/>
      <c r="Q640" s="126"/>
    </row>
    <row r="641" spans="1:17" ht="15.75" hidden="1" customHeight="1">
      <c r="A641" s="126"/>
      <c r="B641" s="126"/>
      <c r="C641" s="737"/>
      <c r="D641" s="126"/>
      <c r="E641" s="126"/>
      <c r="F641" s="126"/>
      <c r="G641" s="126"/>
      <c r="H641" s="126"/>
      <c r="I641" s="126"/>
      <c r="J641" s="126"/>
      <c r="K641" s="127"/>
      <c r="L641" s="127"/>
      <c r="M641" s="126"/>
      <c r="N641" s="127"/>
      <c r="O641" s="127"/>
      <c r="P641" s="126"/>
      <c r="Q641" s="126"/>
    </row>
    <row r="642" spans="1:17" ht="15.75" hidden="1" customHeight="1">
      <c r="A642" s="126"/>
      <c r="B642" s="126"/>
      <c r="C642" s="737"/>
      <c r="D642" s="126"/>
      <c r="E642" s="126"/>
      <c r="F642" s="126"/>
      <c r="G642" s="126"/>
      <c r="H642" s="126"/>
      <c r="I642" s="126"/>
      <c r="J642" s="126"/>
      <c r="K642" s="127"/>
      <c r="L642" s="127"/>
      <c r="M642" s="126"/>
      <c r="N642" s="127"/>
      <c r="O642" s="127"/>
      <c r="P642" s="126"/>
      <c r="Q642" s="126"/>
    </row>
    <row r="643" spans="1:17" ht="15.75" hidden="1" customHeight="1">
      <c r="A643" s="126"/>
      <c r="B643" s="126"/>
      <c r="C643" s="737"/>
      <c r="D643" s="126"/>
      <c r="E643" s="126"/>
      <c r="F643" s="126"/>
      <c r="G643" s="126"/>
      <c r="H643" s="126"/>
      <c r="I643" s="126"/>
      <c r="J643" s="126"/>
      <c r="K643" s="127"/>
      <c r="L643" s="127"/>
      <c r="M643" s="126"/>
      <c r="N643" s="127"/>
      <c r="O643" s="127"/>
      <c r="P643" s="126"/>
      <c r="Q643" s="126"/>
    </row>
    <row r="644" spans="1:17" ht="15.75" hidden="1" customHeight="1">
      <c r="A644" s="126"/>
      <c r="B644" s="126"/>
      <c r="C644" s="737"/>
      <c r="D644" s="126"/>
      <c r="E644" s="126"/>
      <c r="F644" s="126"/>
      <c r="G644" s="126"/>
      <c r="H644" s="126"/>
      <c r="I644" s="126"/>
      <c r="J644" s="126"/>
      <c r="K644" s="127"/>
      <c r="L644" s="127"/>
      <c r="M644" s="126"/>
      <c r="N644" s="127"/>
      <c r="O644" s="127"/>
      <c r="P644" s="126"/>
      <c r="Q644" s="126"/>
    </row>
    <row r="645" spans="1:17" ht="15.75" hidden="1" customHeight="1">
      <c r="A645" s="126"/>
      <c r="B645" s="126"/>
      <c r="C645" s="737"/>
      <c r="D645" s="126"/>
      <c r="E645" s="126"/>
      <c r="F645" s="126"/>
      <c r="G645" s="126"/>
      <c r="H645" s="126"/>
      <c r="I645" s="126"/>
      <c r="J645" s="126"/>
      <c r="K645" s="127"/>
      <c r="L645" s="127"/>
      <c r="M645" s="126"/>
      <c r="N645" s="127"/>
      <c r="O645" s="127"/>
      <c r="P645" s="126"/>
      <c r="Q645" s="126"/>
    </row>
    <row r="646" spans="1:17" ht="15.75" hidden="1" customHeight="1">
      <c r="A646" s="126"/>
      <c r="B646" s="126"/>
      <c r="C646" s="737"/>
      <c r="D646" s="126"/>
      <c r="E646" s="126"/>
      <c r="F646" s="126"/>
      <c r="G646" s="126"/>
      <c r="H646" s="126"/>
      <c r="I646" s="126"/>
      <c r="J646" s="126"/>
      <c r="K646" s="127"/>
      <c r="L646" s="127"/>
      <c r="M646" s="126"/>
      <c r="N646" s="127"/>
      <c r="O646" s="127"/>
      <c r="P646" s="126"/>
      <c r="Q646" s="126"/>
    </row>
    <row r="647" spans="1:17" ht="15.75" hidden="1" customHeight="1">
      <c r="A647" s="126"/>
      <c r="B647" s="126"/>
      <c r="C647" s="737"/>
      <c r="D647" s="126"/>
      <c r="E647" s="126"/>
      <c r="F647" s="126"/>
      <c r="G647" s="126"/>
      <c r="H647" s="126"/>
      <c r="I647" s="126"/>
      <c r="J647" s="126"/>
      <c r="K647" s="127"/>
      <c r="L647" s="127"/>
      <c r="M647" s="126"/>
      <c r="N647" s="127"/>
      <c r="O647" s="127"/>
      <c r="P647" s="126"/>
      <c r="Q647" s="126"/>
    </row>
    <row r="648" spans="1:17" ht="15.75" hidden="1" customHeight="1">
      <c r="A648" s="126"/>
      <c r="B648" s="126"/>
      <c r="C648" s="737"/>
      <c r="D648" s="126"/>
      <c r="E648" s="126"/>
      <c r="F648" s="126"/>
      <c r="G648" s="126"/>
      <c r="H648" s="126"/>
      <c r="I648" s="126"/>
      <c r="J648" s="126"/>
      <c r="K648" s="127"/>
      <c r="L648" s="127"/>
      <c r="M648" s="126"/>
      <c r="N648" s="127"/>
      <c r="O648" s="127"/>
      <c r="P648" s="126"/>
      <c r="Q648" s="126"/>
    </row>
    <row r="649" spans="1:17" ht="15.75" hidden="1" customHeight="1">
      <c r="A649" s="126"/>
      <c r="B649" s="126"/>
      <c r="C649" s="737"/>
      <c r="D649" s="126"/>
      <c r="E649" s="126"/>
      <c r="F649" s="126"/>
      <c r="G649" s="126"/>
      <c r="H649" s="126"/>
      <c r="I649" s="126"/>
      <c r="J649" s="126"/>
      <c r="K649" s="127"/>
      <c r="L649" s="127"/>
      <c r="M649" s="126"/>
      <c r="N649" s="127"/>
      <c r="O649" s="127"/>
      <c r="P649" s="126"/>
      <c r="Q649" s="126"/>
    </row>
    <row r="650" spans="1:17" ht="15.75" hidden="1" customHeight="1">
      <c r="A650" s="126"/>
      <c r="B650" s="126"/>
      <c r="C650" s="737"/>
      <c r="D650" s="126"/>
      <c r="E650" s="126"/>
      <c r="F650" s="126"/>
      <c r="G650" s="126"/>
      <c r="H650" s="126"/>
      <c r="I650" s="126"/>
      <c r="J650" s="126"/>
      <c r="K650" s="127"/>
      <c r="L650" s="127"/>
      <c r="M650" s="126"/>
      <c r="N650" s="127"/>
      <c r="O650" s="127"/>
      <c r="P650" s="126"/>
      <c r="Q650" s="126"/>
    </row>
    <row r="651" spans="1:17" ht="15.75" hidden="1" customHeight="1">
      <c r="A651" s="126"/>
      <c r="B651" s="126"/>
      <c r="C651" s="737"/>
      <c r="D651" s="126"/>
      <c r="E651" s="126"/>
      <c r="F651" s="126"/>
      <c r="G651" s="126"/>
      <c r="H651" s="126"/>
      <c r="I651" s="126"/>
      <c r="J651" s="126"/>
      <c r="K651" s="127"/>
      <c r="L651" s="127"/>
      <c r="M651" s="126"/>
      <c r="N651" s="127"/>
      <c r="O651" s="127"/>
      <c r="P651" s="126"/>
      <c r="Q651" s="126"/>
    </row>
    <row r="652" spans="1:17" ht="15.75" hidden="1" customHeight="1">
      <c r="A652" s="126"/>
      <c r="B652" s="126"/>
      <c r="C652" s="737"/>
      <c r="D652" s="126"/>
      <c r="E652" s="126"/>
      <c r="F652" s="126"/>
      <c r="G652" s="126"/>
      <c r="H652" s="126"/>
      <c r="I652" s="126"/>
      <c r="J652" s="126"/>
      <c r="K652" s="127"/>
      <c r="L652" s="127"/>
      <c r="M652" s="126"/>
      <c r="N652" s="127"/>
      <c r="O652" s="127"/>
      <c r="P652" s="126"/>
      <c r="Q652" s="126"/>
    </row>
    <row r="653" spans="1:17" ht="15.75" hidden="1" customHeight="1">
      <c r="A653" s="126"/>
      <c r="B653" s="126"/>
      <c r="C653" s="737"/>
      <c r="D653" s="126"/>
      <c r="E653" s="126"/>
      <c r="F653" s="126"/>
      <c r="G653" s="126"/>
      <c r="H653" s="126"/>
      <c r="I653" s="126"/>
      <c r="J653" s="126"/>
      <c r="K653" s="127"/>
      <c r="L653" s="127"/>
      <c r="M653" s="126"/>
      <c r="N653" s="127"/>
      <c r="O653" s="127"/>
      <c r="P653" s="126"/>
      <c r="Q653" s="126"/>
    </row>
    <row r="654" spans="1:17" ht="15.75" hidden="1" customHeight="1">
      <c r="A654" s="126"/>
      <c r="B654" s="126"/>
      <c r="C654" s="737"/>
      <c r="D654" s="126"/>
      <c r="E654" s="126"/>
      <c r="F654" s="126"/>
      <c r="G654" s="126"/>
      <c r="H654" s="126"/>
      <c r="I654" s="126"/>
      <c r="J654" s="126"/>
      <c r="K654" s="127"/>
      <c r="L654" s="127"/>
      <c r="M654" s="126"/>
      <c r="N654" s="127"/>
      <c r="O654" s="127"/>
      <c r="P654" s="126"/>
      <c r="Q654" s="126"/>
    </row>
    <row r="655" spans="1:17" ht="15.75" hidden="1" customHeight="1">
      <c r="A655" s="126"/>
      <c r="B655" s="126"/>
      <c r="C655" s="737"/>
      <c r="D655" s="126"/>
      <c r="E655" s="126"/>
      <c r="F655" s="126"/>
      <c r="G655" s="126"/>
      <c r="H655" s="126"/>
      <c r="I655" s="126"/>
      <c r="J655" s="126"/>
      <c r="K655" s="127"/>
      <c r="L655" s="127"/>
      <c r="M655" s="126"/>
      <c r="N655" s="127"/>
      <c r="O655" s="127"/>
      <c r="P655" s="126"/>
      <c r="Q655" s="126"/>
    </row>
    <row r="656" spans="1:17" ht="15.75" hidden="1" customHeight="1">
      <c r="A656" s="126"/>
      <c r="B656" s="126"/>
      <c r="C656" s="737"/>
      <c r="D656" s="126"/>
      <c r="E656" s="126"/>
      <c r="F656" s="126"/>
      <c r="G656" s="126"/>
      <c r="H656" s="126"/>
      <c r="I656" s="126"/>
      <c r="J656" s="126"/>
      <c r="K656" s="127"/>
      <c r="L656" s="127"/>
      <c r="M656" s="126"/>
      <c r="N656" s="127"/>
      <c r="O656" s="127"/>
      <c r="P656" s="126"/>
      <c r="Q656" s="126"/>
    </row>
    <row r="657" spans="1:17" ht="15.75" hidden="1" customHeight="1">
      <c r="A657" s="126"/>
      <c r="B657" s="126"/>
      <c r="C657" s="737"/>
      <c r="D657" s="126"/>
      <c r="E657" s="126"/>
      <c r="F657" s="126"/>
      <c r="G657" s="126"/>
      <c r="H657" s="126"/>
      <c r="I657" s="126"/>
      <c r="J657" s="126"/>
      <c r="K657" s="127"/>
      <c r="L657" s="127"/>
      <c r="M657" s="126"/>
      <c r="N657" s="127"/>
      <c r="O657" s="127"/>
      <c r="P657" s="126"/>
      <c r="Q657" s="126"/>
    </row>
    <row r="658" spans="1:17" ht="15.75" hidden="1" customHeight="1">
      <c r="A658" s="126"/>
      <c r="B658" s="126"/>
      <c r="C658" s="737"/>
      <c r="D658" s="126"/>
      <c r="E658" s="126"/>
      <c r="F658" s="126"/>
      <c r="G658" s="126"/>
      <c r="H658" s="126"/>
      <c r="I658" s="126"/>
      <c r="J658" s="126"/>
      <c r="K658" s="127"/>
      <c r="L658" s="127"/>
      <c r="M658" s="126"/>
      <c r="N658" s="127"/>
      <c r="O658" s="127"/>
      <c r="P658" s="126"/>
      <c r="Q658" s="126"/>
    </row>
    <row r="659" spans="1:17" ht="15.75" hidden="1" customHeight="1">
      <c r="A659" s="126"/>
      <c r="B659" s="126"/>
      <c r="C659" s="737"/>
      <c r="D659" s="126"/>
      <c r="E659" s="126"/>
      <c r="F659" s="126"/>
      <c r="G659" s="126"/>
      <c r="H659" s="126"/>
      <c r="I659" s="126"/>
      <c r="J659" s="126"/>
      <c r="K659" s="127"/>
      <c r="L659" s="127"/>
      <c r="M659" s="126"/>
      <c r="N659" s="127"/>
      <c r="O659" s="127"/>
      <c r="P659" s="126"/>
      <c r="Q659" s="126"/>
    </row>
    <row r="660" spans="1:17" ht="15.75" hidden="1" customHeight="1">
      <c r="A660" s="126"/>
      <c r="B660" s="126"/>
      <c r="C660" s="737"/>
      <c r="D660" s="126"/>
      <c r="E660" s="126"/>
      <c r="F660" s="126"/>
      <c r="G660" s="126"/>
      <c r="H660" s="126"/>
      <c r="I660" s="126"/>
      <c r="J660" s="126"/>
      <c r="K660" s="127"/>
      <c r="L660" s="127"/>
      <c r="M660" s="126"/>
      <c r="N660" s="127"/>
      <c r="O660" s="127"/>
      <c r="P660" s="126"/>
      <c r="Q660" s="126"/>
    </row>
    <row r="661" spans="1:17" ht="15.75" hidden="1" customHeight="1">
      <c r="A661" s="126"/>
      <c r="B661" s="126"/>
      <c r="C661" s="737"/>
      <c r="D661" s="126"/>
      <c r="E661" s="126"/>
      <c r="F661" s="126"/>
      <c r="G661" s="126"/>
      <c r="H661" s="126"/>
      <c r="I661" s="126"/>
      <c r="J661" s="126"/>
      <c r="K661" s="127"/>
      <c r="L661" s="127"/>
      <c r="M661" s="126"/>
      <c r="N661" s="127"/>
      <c r="O661" s="127"/>
      <c r="P661" s="126"/>
      <c r="Q661" s="126"/>
    </row>
    <row r="662" spans="1:17" ht="15.75" hidden="1" customHeight="1">
      <c r="A662" s="126"/>
      <c r="B662" s="126"/>
      <c r="C662" s="737"/>
      <c r="D662" s="126"/>
      <c r="E662" s="126"/>
      <c r="F662" s="126"/>
      <c r="G662" s="126"/>
      <c r="H662" s="126"/>
      <c r="I662" s="126"/>
      <c r="J662" s="126"/>
      <c r="K662" s="127"/>
      <c r="L662" s="127"/>
      <c r="M662" s="126"/>
      <c r="N662" s="127"/>
      <c r="O662" s="127"/>
      <c r="P662" s="126"/>
      <c r="Q662" s="126"/>
    </row>
    <row r="663" spans="1:17" ht="15.75" hidden="1" customHeight="1">
      <c r="A663" s="126"/>
      <c r="B663" s="126"/>
      <c r="C663" s="737"/>
      <c r="D663" s="126"/>
      <c r="E663" s="126"/>
      <c r="F663" s="126"/>
      <c r="G663" s="126"/>
      <c r="H663" s="126"/>
      <c r="I663" s="126"/>
      <c r="J663" s="126"/>
      <c r="K663" s="127"/>
      <c r="L663" s="127"/>
      <c r="M663" s="126"/>
      <c r="N663" s="127"/>
      <c r="O663" s="127"/>
      <c r="P663" s="126"/>
      <c r="Q663" s="126"/>
    </row>
    <row r="664" spans="1:17" ht="15.75" hidden="1" customHeight="1">
      <c r="A664" s="126"/>
      <c r="B664" s="126"/>
      <c r="C664" s="737"/>
      <c r="D664" s="126"/>
      <c r="E664" s="126"/>
      <c r="F664" s="126"/>
      <c r="G664" s="126"/>
      <c r="H664" s="126"/>
      <c r="I664" s="126"/>
      <c r="J664" s="126"/>
      <c r="K664" s="127"/>
      <c r="L664" s="127"/>
      <c r="M664" s="126"/>
      <c r="N664" s="127"/>
      <c r="O664" s="127"/>
      <c r="P664" s="126"/>
      <c r="Q664" s="126"/>
    </row>
    <row r="665" spans="1:17" ht="15.75" hidden="1" customHeight="1">
      <c r="A665" s="126"/>
      <c r="B665" s="126"/>
      <c r="C665" s="737"/>
      <c r="D665" s="126"/>
      <c r="E665" s="126"/>
      <c r="F665" s="126"/>
      <c r="G665" s="126"/>
      <c r="H665" s="126"/>
      <c r="I665" s="126"/>
      <c r="J665" s="126"/>
      <c r="K665" s="127"/>
      <c r="L665" s="127"/>
      <c r="M665" s="126"/>
      <c r="N665" s="127"/>
      <c r="O665" s="127"/>
      <c r="P665" s="126"/>
      <c r="Q665" s="126"/>
    </row>
    <row r="666" spans="1:17" ht="15.75" hidden="1" customHeight="1">
      <c r="A666" s="126"/>
      <c r="B666" s="126"/>
      <c r="C666" s="737"/>
      <c r="D666" s="126"/>
      <c r="E666" s="126"/>
      <c r="F666" s="126"/>
      <c r="G666" s="126"/>
      <c r="H666" s="126"/>
      <c r="I666" s="126"/>
      <c r="J666" s="126"/>
      <c r="K666" s="127"/>
      <c r="L666" s="127"/>
      <c r="M666" s="126"/>
      <c r="N666" s="127"/>
      <c r="O666" s="127"/>
      <c r="P666" s="126"/>
      <c r="Q666" s="126"/>
    </row>
    <row r="667" spans="1:17" ht="15.75" hidden="1" customHeight="1">
      <c r="A667" s="126"/>
      <c r="B667" s="126"/>
      <c r="C667" s="737"/>
      <c r="D667" s="126"/>
      <c r="E667" s="126"/>
      <c r="F667" s="126"/>
      <c r="G667" s="126"/>
      <c r="H667" s="126"/>
      <c r="I667" s="126"/>
      <c r="J667" s="126"/>
      <c r="K667" s="127"/>
      <c r="L667" s="127"/>
      <c r="M667" s="126"/>
      <c r="N667" s="127"/>
      <c r="O667" s="127"/>
      <c r="P667" s="126"/>
      <c r="Q667" s="126"/>
    </row>
    <row r="668" spans="1:17" ht="15.75" hidden="1" customHeight="1">
      <c r="A668" s="126"/>
      <c r="B668" s="126"/>
      <c r="C668" s="737"/>
      <c r="D668" s="126"/>
      <c r="E668" s="126"/>
      <c r="F668" s="126"/>
      <c r="G668" s="126"/>
      <c r="H668" s="126"/>
      <c r="I668" s="126"/>
      <c r="J668" s="126"/>
      <c r="K668" s="127"/>
      <c r="L668" s="127"/>
      <c r="M668" s="126"/>
      <c r="N668" s="127"/>
      <c r="O668" s="127"/>
      <c r="P668" s="126"/>
      <c r="Q668" s="126"/>
    </row>
    <row r="669" spans="1:17" ht="15.75" hidden="1" customHeight="1">
      <c r="A669" s="126"/>
      <c r="B669" s="126"/>
      <c r="C669" s="737"/>
      <c r="D669" s="126"/>
      <c r="E669" s="126"/>
      <c r="F669" s="126"/>
      <c r="G669" s="126"/>
      <c r="H669" s="126"/>
      <c r="I669" s="126"/>
      <c r="J669" s="126"/>
      <c r="K669" s="127"/>
      <c r="L669" s="127"/>
      <c r="M669" s="126"/>
      <c r="N669" s="127"/>
      <c r="O669" s="127"/>
      <c r="P669" s="126"/>
      <c r="Q669" s="126"/>
    </row>
    <row r="670" spans="1:17" ht="15.75" hidden="1" customHeight="1">
      <c r="A670" s="126"/>
      <c r="B670" s="126"/>
      <c r="C670" s="737"/>
      <c r="D670" s="126"/>
      <c r="E670" s="126"/>
      <c r="F670" s="126"/>
      <c r="G670" s="126"/>
      <c r="H670" s="126"/>
      <c r="I670" s="126"/>
      <c r="J670" s="126"/>
      <c r="K670" s="127"/>
      <c r="L670" s="127"/>
      <c r="M670" s="126"/>
      <c r="N670" s="127"/>
      <c r="O670" s="127"/>
      <c r="P670" s="126"/>
      <c r="Q670" s="126"/>
    </row>
    <row r="671" spans="1:17" ht="15.75" hidden="1" customHeight="1">
      <c r="A671" s="126"/>
      <c r="B671" s="126"/>
      <c r="C671" s="737"/>
      <c r="D671" s="126"/>
      <c r="E671" s="126"/>
      <c r="F671" s="126"/>
      <c r="G671" s="126"/>
      <c r="H671" s="126"/>
      <c r="I671" s="126"/>
      <c r="J671" s="126"/>
      <c r="K671" s="127"/>
      <c r="L671" s="127"/>
      <c r="M671" s="126"/>
      <c r="N671" s="127"/>
      <c r="O671" s="127"/>
      <c r="P671" s="126"/>
      <c r="Q671" s="126"/>
    </row>
    <row r="672" spans="1:17" ht="15.75" hidden="1" customHeight="1">
      <c r="A672" s="126"/>
      <c r="B672" s="126"/>
      <c r="C672" s="737"/>
      <c r="D672" s="126"/>
      <c r="E672" s="126"/>
      <c r="F672" s="126"/>
      <c r="G672" s="126"/>
      <c r="H672" s="126"/>
      <c r="I672" s="126"/>
      <c r="J672" s="126"/>
      <c r="K672" s="127"/>
      <c r="L672" s="127"/>
      <c r="M672" s="126"/>
      <c r="N672" s="127"/>
      <c r="O672" s="127"/>
      <c r="P672" s="126"/>
      <c r="Q672" s="126"/>
    </row>
    <row r="673" spans="1:17" ht="15.75" hidden="1" customHeight="1">
      <c r="A673" s="126"/>
      <c r="B673" s="126"/>
      <c r="C673" s="737"/>
      <c r="D673" s="126"/>
      <c r="E673" s="126"/>
      <c r="F673" s="126"/>
      <c r="G673" s="126"/>
      <c r="H673" s="126"/>
      <c r="I673" s="126"/>
      <c r="J673" s="126"/>
      <c r="K673" s="127"/>
      <c r="L673" s="127"/>
      <c r="M673" s="126"/>
      <c r="N673" s="127"/>
      <c r="O673" s="127"/>
      <c r="P673" s="126"/>
      <c r="Q673" s="126"/>
    </row>
    <row r="674" spans="1:17" ht="15.75" hidden="1" customHeight="1">
      <c r="A674" s="126"/>
      <c r="B674" s="126"/>
      <c r="C674" s="737"/>
      <c r="D674" s="126"/>
      <c r="E674" s="126"/>
      <c r="F674" s="126"/>
      <c r="G674" s="126"/>
      <c r="H674" s="126"/>
      <c r="I674" s="126"/>
      <c r="J674" s="126"/>
      <c r="K674" s="127"/>
      <c r="L674" s="127"/>
      <c r="M674" s="126"/>
      <c r="N674" s="127"/>
      <c r="O674" s="127"/>
      <c r="P674" s="126"/>
      <c r="Q674" s="126"/>
    </row>
    <row r="675" spans="1:17" ht="15.75" hidden="1" customHeight="1">
      <c r="A675" s="126"/>
      <c r="B675" s="126"/>
      <c r="C675" s="737"/>
      <c r="D675" s="126"/>
      <c r="E675" s="126"/>
      <c r="F675" s="126"/>
      <c r="G675" s="126"/>
      <c r="H675" s="126"/>
      <c r="I675" s="126"/>
      <c r="J675" s="126"/>
      <c r="K675" s="127"/>
      <c r="L675" s="127"/>
      <c r="M675" s="126"/>
      <c r="N675" s="127"/>
      <c r="O675" s="127"/>
      <c r="P675" s="126"/>
      <c r="Q675" s="126"/>
    </row>
    <row r="676" spans="1:17" ht="15.75" hidden="1" customHeight="1">
      <c r="A676" s="126"/>
      <c r="B676" s="126"/>
      <c r="C676" s="737"/>
      <c r="D676" s="126"/>
      <c r="E676" s="126"/>
      <c r="F676" s="126"/>
      <c r="G676" s="126"/>
      <c r="H676" s="126"/>
      <c r="I676" s="126"/>
      <c r="J676" s="126"/>
      <c r="K676" s="127"/>
      <c r="L676" s="127"/>
      <c r="M676" s="126"/>
      <c r="N676" s="127"/>
      <c r="O676" s="127"/>
      <c r="P676" s="126"/>
      <c r="Q676" s="126"/>
    </row>
    <row r="677" spans="1:17" ht="15.75" hidden="1" customHeight="1">
      <c r="A677" s="126"/>
      <c r="B677" s="126"/>
      <c r="C677" s="737"/>
      <c r="D677" s="126"/>
      <c r="E677" s="126"/>
      <c r="F677" s="126"/>
      <c r="G677" s="126"/>
      <c r="H677" s="126"/>
      <c r="I677" s="126"/>
      <c r="J677" s="126"/>
      <c r="K677" s="127"/>
      <c r="L677" s="127"/>
      <c r="M677" s="126"/>
      <c r="N677" s="127"/>
      <c r="O677" s="127"/>
      <c r="P677" s="126"/>
      <c r="Q677" s="126"/>
    </row>
    <row r="678" spans="1:17" ht="15.75" hidden="1" customHeight="1">
      <c r="A678" s="126"/>
      <c r="B678" s="126"/>
      <c r="C678" s="737"/>
      <c r="D678" s="126"/>
      <c r="E678" s="126"/>
      <c r="F678" s="126"/>
      <c r="G678" s="126"/>
      <c r="H678" s="126"/>
      <c r="I678" s="126"/>
      <c r="J678" s="126"/>
      <c r="K678" s="127"/>
      <c r="L678" s="127"/>
      <c r="M678" s="126"/>
      <c r="N678" s="127"/>
      <c r="O678" s="127"/>
      <c r="P678" s="126"/>
      <c r="Q678" s="126"/>
    </row>
    <row r="679" spans="1:17" ht="15.75" hidden="1" customHeight="1">
      <c r="A679" s="126"/>
      <c r="B679" s="126"/>
      <c r="C679" s="737"/>
      <c r="D679" s="126"/>
      <c r="E679" s="126"/>
      <c r="F679" s="126"/>
      <c r="G679" s="126"/>
      <c r="H679" s="126"/>
      <c r="I679" s="126"/>
      <c r="J679" s="126"/>
      <c r="K679" s="127"/>
      <c r="L679" s="127"/>
      <c r="M679" s="126"/>
      <c r="N679" s="127"/>
      <c r="O679" s="127"/>
      <c r="P679" s="126"/>
      <c r="Q679" s="126"/>
    </row>
    <row r="680" spans="1:17" ht="15.75" hidden="1" customHeight="1">
      <c r="A680" s="126"/>
      <c r="B680" s="126"/>
      <c r="C680" s="737"/>
      <c r="D680" s="126"/>
      <c r="E680" s="126"/>
      <c r="F680" s="126"/>
      <c r="G680" s="126"/>
      <c r="H680" s="126"/>
      <c r="I680" s="126"/>
      <c r="J680" s="126"/>
      <c r="K680" s="127"/>
      <c r="L680" s="127"/>
      <c r="M680" s="126"/>
      <c r="N680" s="127"/>
      <c r="O680" s="127"/>
      <c r="P680" s="126"/>
      <c r="Q680" s="126"/>
    </row>
    <row r="681" spans="1:17" ht="15.75" hidden="1" customHeight="1">
      <c r="A681" s="126"/>
      <c r="B681" s="126"/>
      <c r="C681" s="737"/>
      <c r="D681" s="126"/>
      <c r="E681" s="126"/>
      <c r="F681" s="126"/>
      <c r="G681" s="126"/>
      <c r="H681" s="126"/>
      <c r="I681" s="126"/>
      <c r="J681" s="126"/>
      <c r="K681" s="127"/>
      <c r="L681" s="127"/>
      <c r="M681" s="126"/>
      <c r="N681" s="127"/>
      <c r="O681" s="127"/>
      <c r="P681" s="126"/>
      <c r="Q681" s="126"/>
    </row>
    <row r="682" spans="1:17" ht="15.75" hidden="1" customHeight="1">
      <c r="A682" s="126"/>
      <c r="B682" s="126"/>
      <c r="C682" s="737"/>
      <c r="D682" s="126"/>
      <c r="E682" s="126"/>
      <c r="F682" s="126"/>
      <c r="G682" s="126"/>
      <c r="H682" s="126"/>
      <c r="I682" s="126"/>
      <c r="J682" s="126"/>
      <c r="K682" s="127"/>
      <c r="L682" s="127"/>
      <c r="M682" s="126"/>
      <c r="N682" s="127"/>
      <c r="O682" s="127"/>
      <c r="P682" s="126"/>
      <c r="Q682" s="126"/>
    </row>
    <row r="683" spans="1:17" ht="15.75" hidden="1" customHeight="1">
      <c r="A683" s="126"/>
      <c r="B683" s="126"/>
      <c r="C683" s="737"/>
      <c r="D683" s="126"/>
      <c r="E683" s="126"/>
      <c r="F683" s="126"/>
      <c r="G683" s="126"/>
      <c r="H683" s="126"/>
      <c r="I683" s="126"/>
      <c r="J683" s="126"/>
      <c r="K683" s="127"/>
      <c r="L683" s="127"/>
      <c r="M683" s="126"/>
      <c r="N683" s="127"/>
      <c r="O683" s="127"/>
      <c r="P683" s="126"/>
      <c r="Q683" s="126"/>
    </row>
    <row r="684" spans="1:17" ht="15.75" hidden="1" customHeight="1">
      <c r="A684" s="126"/>
      <c r="B684" s="126"/>
      <c r="C684" s="737"/>
      <c r="D684" s="126"/>
      <c r="E684" s="126"/>
      <c r="F684" s="126"/>
      <c r="G684" s="126"/>
      <c r="H684" s="126"/>
      <c r="I684" s="126"/>
      <c r="J684" s="126"/>
      <c r="K684" s="127"/>
      <c r="L684" s="127"/>
      <c r="M684" s="126"/>
      <c r="N684" s="127"/>
      <c r="O684" s="127"/>
      <c r="P684" s="126"/>
      <c r="Q684" s="126"/>
    </row>
    <row r="685" spans="1:17" ht="15.75" hidden="1" customHeight="1">
      <c r="A685" s="126"/>
      <c r="B685" s="126"/>
      <c r="C685" s="737"/>
      <c r="D685" s="126"/>
      <c r="E685" s="126"/>
      <c r="F685" s="126"/>
      <c r="G685" s="126"/>
      <c r="H685" s="126"/>
      <c r="I685" s="126"/>
      <c r="J685" s="126"/>
      <c r="K685" s="127"/>
      <c r="L685" s="127"/>
      <c r="M685" s="126"/>
      <c r="N685" s="127"/>
      <c r="O685" s="127"/>
      <c r="P685" s="126"/>
      <c r="Q685" s="126"/>
    </row>
    <row r="686" spans="1:17" ht="15.75" hidden="1" customHeight="1">
      <c r="A686" s="126"/>
      <c r="B686" s="126"/>
      <c r="C686" s="737"/>
      <c r="D686" s="126"/>
      <c r="E686" s="126"/>
      <c r="F686" s="126"/>
      <c r="G686" s="126"/>
      <c r="H686" s="126"/>
      <c r="I686" s="126"/>
      <c r="J686" s="126"/>
      <c r="K686" s="127"/>
      <c r="L686" s="127"/>
      <c r="M686" s="126"/>
      <c r="N686" s="127"/>
      <c r="O686" s="127"/>
      <c r="P686" s="126"/>
      <c r="Q686" s="126"/>
    </row>
    <row r="687" spans="1:17" ht="15.75" hidden="1" customHeight="1">
      <c r="A687" s="126"/>
      <c r="B687" s="126"/>
      <c r="C687" s="737"/>
      <c r="D687" s="126"/>
      <c r="E687" s="126"/>
      <c r="F687" s="126"/>
      <c r="G687" s="126"/>
      <c r="H687" s="126"/>
      <c r="I687" s="126"/>
      <c r="J687" s="126"/>
      <c r="K687" s="127"/>
      <c r="L687" s="127"/>
      <c r="M687" s="126"/>
      <c r="N687" s="127"/>
      <c r="O687" s="127"/>
      <c r="P687" s="126"/>
      <c r="Q687" s="126"/>
    </row>
    <row r="688" spans="1:17" ht="15.75" hidden="1" customHeight="1">
      <c r="A688" s="126"/>
      <c r="B688" s="126"/>
      <c r="C688" s="737"/>
      <c r="D688" s="126"/>
      <c r="E688" s="126"/>
      <c r="F688" s="126"/>
      <c r="G688" s="126"/>
      <c r="H688" s="126"/>
      <c r="I688" s="126"/>
      <c r="J688" s="126"/>
      <c r="K688" s="127"/>
      <c r="L688" s="127"/>
      <c r="M688" s="126"/>
      <c r="N688" s="127"/>
      <c r="O688" s="127"/>
      <c r="P688" s="126"/>
      <c r="Q688" s="126"/>
    </row>
    <row r="689" spans="1:17" ht="15.75" hidden="1" customHeight="1">
      <c r="A689" s="126"/>
      <c r="B689" s="126"/>
      <c r="C689" s="737"/>
      <c r="D689" s="126"/>
      <c r="E689" s="126"/>
      <c r="F689" s="126"/>
      <c r="G689" s="126"/>
      <c r="H689" s="126"/>
      <c r="I689" s="126"/>
      <c r="J689" s="126"/>
      <c r="K689" s="127"/>
      <c r="L689" s="127"/>
      <c r="M689" s="126"/>
      <c r="N689" s="127"/>
      <c r="O689" s="127"/>
      <c r="P689" s="126"/>
      <c r="Q689" s="126"/>
    </row>
    <row r="690" spans="1:17" ht="15.75" hidden="1" customHeight="1">
      <c r="A690" s="126"/>
      <c r="B690" s="126"/>
      <c r="C690" s="737"/>
      <c r="D690" s="126"/>
      <c r="E690" s="126"/>
      <c r="F690" s="126"/>
      <c r="G690" s="126"/>
      <c r="H690" s="126"/>
      <c r="I690" s="126"/>
      <c r="J690" s="126"/>
      <c r="K690" s="127"/>
      <c r="L690" s="127"/>
      <c r="M690" s="126"/>
      <c r="N690" s="127"/>
      <c r="O690" s="127"/>
      <c r="P690" s="126"/>
      <c r="Q690" s="126"/>
    </row>
    <row r="691" spans="1:17" ht="15.75" hidden="1" customHeight="1">
      <c r="A691" s="126"/>
      <c r="B691" s="126"/>
      <c r="C691" s="737"/>
      <c r="D691" s="126"/>
      <c r="E691" s="126"/>
      <c r="F691" s="126"/>
      <c r="G691" s="126"/>
      <c r="H691" s="126"/>
      <c r="I691" s="126"/>
      <c r="J691" s="126"/>
      <c r="K691" s="127"/>
      <c r="L691" s="127"/>
      <c r="M691" s="126"/>
      <c r="N691" s="127"/>
      <c r="O691" s="127"/>
      <c r="P691" s="126"/>
      <c r="Q691" s="126"/>
    </row>
    <row r="692" spans="1:17" ht="15.75" hidden="1" customHeight="1">
      <c r="A692" s="126"/>
      <c r="B692" s="126"/>
      <c r="C692" s="737"/>
      <c r="D692" s="126"/>
      <c r="E692" s="126"/>
      <c r="F692" s="126"/>
      <c r="G692" s="126"/>
      <c r="H692" s="126"/>
      <c r="I692" s="126"/>
      <c r="J692" s="126"/>
      <c r="K692" s="127"/>
      <c r="L692" s="127"/>
      <c r="M692" s="126"/>
      <c r="N692" s="127"/>
      <c r="O692" s="127"/>
      <c r="P692" s="126"/>
      <c r="Q692" s="126"/>
    </row>
    <row r="693" spans="1:17" ht="15.75" hidden="1" customHeight="1">
      <c r="A693" s="126"/>
      <c r="B693" s="126"/>
      <c r="C693" s="737"/>
      <c r="D693" s="126"/>
      <c r="E693" s="126"/>
      <c r="F693" s="126"/>
      <c r="G693" s="126"/>
      <c r="H693" s="126"/>
      <c r="I693" s="126"/>
      <c r="J693" s="126"/>
      <c r="K693" s="127"/>
      <c r="L693" s="127"/>
      <c r="M693" s="126"/>
      <c r="N693" s="127"/>
      <c r="O693" s="127"/>
      <c r="P693" s="126"/>
      <c r="Q693" s="126"/>
    </row>
    <row r="694" spans="1:17" ht="15.75" hidden="1" customHeight="1">
      <c r="A694" s="126"/>
      <c r="B694" s="126"/>
      <c r="C694" s="737"/>
      <c r="D694" s="126"/>
      <c r="E694" s="126"/>
      <c r="F694" s="126"/>
      <c r="G694" s="126"/>
      <c r="H694" s="126"/>
      <c r="I694" s="126"/>
      <c r="J694" s="126"/>
      <c r="K694" s="127"/>
      <c r="L694" s="127"/>
      <c r="M694" s="126"/>
      <c r="N694" s="127"/>
      <c r="O694" s="127"/>
      <c r="P694" s="126"/>
      <c r="Q694" s="126"/>
    </row>
    <row r="695" spans="1:17" ht="15.75" hidden="1" customHeight="1">
      <c r="A695" s="126"/>
      <c r="B695" s="126"/>
      <c r="C695" s="737"/>
      <c r="D695" s="126"/>
      <c r="E695" s="126"/>
      <c r="F695" s="126"/>
      <c r="G695" s="126"/>
      <c r="H695" s="126"/>
      <c r="I695" s="126"/>
      <c r="J695" s="126"/>
      <c r="K695" s="127"/>
      <c r="L695" s="127"/>
      <c r="M695" s="126"/>
      <c r="N695" s="127"/>
      <c r="O695" s="127"/>
      <c r="P695" s="126"/>
      <c r="Q695" s="126"/>
    </row>
    <row r="696" spans="1:17" ht="15.75" hidden="1" customHeight="1">
      <c r="A696" s="126"/>
      <c r="B696" s="126"/>
      <c r="C696" s="737"/>
      <c r="D696" s="126"/>
      <c r="E696" s="126"/>
      <c r="F696" s="126"/>
      <c r="G696" s="126"/>
      <c r="H696" s="126"/>
      <c r="I696" s="126"/>
      <c r="J696" s="126"/>
      <c r="K696" s="127"/>
      <c r="L696" s="127"/>
      <c r="M696" s="126"/>
      <c r="N696" s="127"/>
      <c r="O696" s="127"/>
      <c r="P696" s="126"/>
      <c r="Q696" s="126"/>
    </row>
    <row r="697" spans="1:17" ht="15.75" hidden="1" customHeight="1">
      <c r="A697" s="126"/>
      <c r="B697" s="126"/>
      <c r="C697" s="737"/>
      <c r="D697" s="126"/>
      <c r="E697" s="126"/>
      <c r="F697" s="126"/>
      <c r="G697" s="126"/>
      <c r="H697" s="126"/>
      <c r="I697" s="126"/>
      <c r="J697" s="126"/>
      <c r="K697" s="127"/>
      <c r="L697" s="127"/>
      <c r="M697" s="126"/>
      <c r="N697" s="127"/>
      <c r="O697" s="127"/>
      <c r="P697" s="126"/>
      <c r="Q697" s="126"/>
    </row>
    <row r="698" spans="1:17" ht="15.75" hidden="1" customHeight="1">
      <c r="A698" s="126"/>
      <c r="B698" s="126"/>
      <c r="C698" s="737"/>
      <c r="D698" s="126"/>
      <c r="E698" s="126"/>
      <c r="F698" s="126"/>
      <c r="G698" s="126"/>
      <c r="H698" s="126"/>
      <c r="I698" s="126"/>
      <c r="J698" s="126"/>
      <c r="K698" s="127"/>
      <c r="L698" s="127"/>
      <c r="M698" s="126"/>
      <c r="N698" s="127"/>
      <c r="O698" s="127"/>
      <c r="P698" s="126"/>
      <c r="Q698" s="126"/>
    </row>
    <row r="699" spans="1:17" ht="15.75" hidden="1" customHeight="1">
      <c r="A699" s="126"/>
      <c r="B699" s="126"/>
      <c r="C699" s="737"/>
      <c r="D699" s="126"/>
      <c r="E699" s="126"/>
      <c r="F699" s="126"/>
      <c r="G699" s="126"/>
      <c r="H699" s="126"/>
      <c r="I699" s="126"/>
      <c r="J699" s="126"/>
      <c r="K699" s="127"/>
      <c r="L699" s="127"/>
      <c r="M699" s="126"/>
      <c r="N699" s="127"/>
      <c r="O699" s="127"/>
      <c r="P699" s="126"/>
      <c r="Q699" s="126"/>
    </row>
    <row r="700" spans="1:17" ht="15.75" hidden="1" customHeight="1">
      <c r="A700" s="126"/>
      <c r="B700" s="126"/>
      <c r="C700" s="737"/>
      <c r="D700" s="126"/>
      <c r="E700" s="126"/>
      <c r="F700" s="126"/>
      <c r="G700" s="126"/>
      <c r="H700" s="126"/>
      <c r="I700" s="126"/>
      <c r="J700" s="126"/>
      <c r="K700" s="127"/>
      <c r="L700" s="127"/>
      <c r="M700" s="126"/>
      <c r="N700" s="127"/>
      <c r="O700" s="127"/>
      <c r="P700" s="126"/>
      <c r="Q700" s="126"/>
    </row>
    <row r="701" spans="1:17" ht="15.75" hidden="1" customHeight="1">
      <c r="A701" s="126"/>
      <c r="B701" s="126"/>
      <c r="C701" s="737"/>
      <c r="D701" s="126"/>
      <c r="E701" s="126"/>
      <c r="F701" s="126"/>
      <c r="G701" s="126"/>
      <c r="H701" s="126"/>
      <c r="I701" s="126"/>
      <c r="J701" s="126"/>
      <c r="K701" s="127"/>
      <c r="L701" s="127"/>
      <c r="M701" s="126"/>
      <c r="N701" s="127"/>
      <c r="O701" s="127"/>
      <c r="P701" s="126"/>
      <c r="Q701" s="126"/>
    </row>
    <row r="702" spans="1:17" ht="15.75" hidden="1" customHeight="1">
      <c r="A702" s="126"/>
      <c r="B702" s="126"/>
      <c r="C702" s="737"/>
      <c r="D702" s="126"/>
      <c r="E702" s="126"/>
      <c r="F702" s="126"/>
      <c r="G702" s="126"/>
      <c r="H702" s="126"/>
      <c r="I702" s="126"/>
      <c r="J702" s="126"/>
      <c r="K702" s="127"/>
      <c r="L702" s="127"/>
      <c r="M702" s="126"/>
      <c r="N702" s="127"/>
      <c r="O702" s="127"/>
      <c r="P702" s="126"/>
      <c r="Q702" s="126"/>
    </row>
    <row r="703" spans="1:17" ht="15.75" hidden="1" customHeight="1">
      <c r="A703" s="126"/>
      <c r="B703" s="126"/>
      <c r="C703" s="737"/>
      <c r="D703" s="126"/>
      <c r="E703" s="126"/>
      <c r="F703" s="126"/>
      <c r="G703" s="126"/>
      <c r="H703" s="126"/>
      <c r="I703" s="126"/>
      <c r="J703" s="126"/>
      <c r="K703" s="127"/>
      <c r="L703" s="127"/>
      <c r="M703" s="126"/>
      <c r="N703" s="127"/>
      <c r="O703" s="127"/>
      <c r="P703" s="126"/>
      <c r="Q703" s="126"/>
    </row>
    <row r="704" spans="1:17" ht="15.75" hidden="1" customHeight="1">
      <c r="A704" s="126"/>
      <c r="B704" s="126"/>
      <c r="C704" s="737"/>
      <c r="D704" s="126"/>
      <c r="E704" s="126"/>
      <c r="F704" s="126"/>
      <c r="G704" s="126"/>
      <c r="H704" s="126"/>
      <c r="I704" s="126"/>
      <c r="J704" s="126"/>
      <c r="K704" s="127"/>
      <c r="L704" s="127"/>
      <c r="M704" s="126"/>
      <c r="N704" s="127"/>
      <c r="O704" s="127"/>
      <c r="P704" s="126"/>
      <c r="Q704" s="126"/>
    </row>
    <row r="705" spans="1:17" ht="15.75" hidden="1" customHeight="1">
      <c r="A705" s="126"/>
      <c r="B705" s="126"/>
      <c r="C705" s="737"/>
      <c r="D705" s="126"/>
      <c r="E705" s="126"/>
      <c r="F705" s="126"/>
      <c r="G705" s="126"/>
      <c r="H705" s="126"/>
      <c r="I705" s="126"/>
      <c r="J705" s="126"/>
      <c r="K705" s="127"/>
      <c r="L705" s="127"/>
      <c r="M705" s="126"/>
      <c r="N705" s="127"/>
      <c r="O705" s="127"/>
      <c r="P705" s="126"/>
      <c r="Q705" s="126"/>
    </row>
    <row r="706" spans="1:17" ht="15.75" hidden="1" customHeight="1">
      <c r="A706" s="126"/>
      <c r="B706" s="126"/>
      <c r="C706" s="737"/>
      <c r="D706" s="126"/>
      <c r="E706" s="126"/>
      <c r="F706" s="126"/>
      <c r="G706" s="126"/>
      <c r="H706" s="126"/>
      <c r="I706" s="126"/>
      <c r="J706" s="126"/>
      <c r="K706" s="127"/>
      <c r="L706" s="127"/>
      <c r="M706" s="126"/>
      <c r="N706" s="127"/>
      <c r="O706" s="127"/>
      <c r="P706" s="126"/>
      <c r="Q706" s="126"/>
    </row>
    <row r="707" spans="1:17" ht="15.75" hidden="1" customHeight="1">
      <c r="A707" s="126"/>
      <c r="B707" s="126"/>
      <c r="C707" s="737"/>
      <c r="D707" s="126"/>
      <c r="E707" s="126"/>
      <c r="F707" s="126"/>
      <c r="G707" s="126"/>
      <c r="H707" s="126"/>
      <c r="I707" s="126"/>
      <c r="J707" s="126"/>
      <c r="K707" s="127"/>
      <c r="L707" s="127"/>
      <c r="M707" s="126"/>
      <c r="N707" s="127"/>
      <c r="O707" s="127"/>
      <c r="P707" s="126"/>
      <c r="Q707" s="126"/>
    </row>
    <row r="708" spans="1:17" ht="15.75" hidden="1" customHeight="1">
      <c r="A708" s="126"/>
      <c r="B708" s="126"/>
      <c r="C708" s="737"/>
      <c r="D708" s="126"/>
      <c r="E708" s="126"/>
      <c r="F708" s="126"/>
      <c r="G708" s="126"/>
      <c r="H708" s="126"/>
      <c r="I708" s="126"/>
      <c r="J708" s="126"/>
      <c r="K708" s="127"/>
      <c r="L708" s="127"/>
      <c r="M708" s="126"/>
      <c r="N708" s="127"/>
      <c r="O708" s="127"/>
      <c r="P708" s="126"/>
      <c r="Q708" s="126"/>
    </row>
    <row r="709" spans="1:17" ht="15.75" hidden="1" customHeight="1">
      <c r="A709" s="126"/>
      <c r="B709" s="126"/>
      <c r="C709" s="737"/>
      <c r="D709" s="126"/>
      <c r="E709" s="126"/>
      <c r="F709" s="126"/>
      <c r="G709" s="126"/>
      <c r="H709" s="126"/>
      <c r="I709" s="126"/>
      <c r="J709" s="126"/>
      <c r="K709" s="127"/>
      <c r="L709" s="127"/>
      <c r="M709" s="126"/>
      <c r="N709" s="127"/>
      <c r="O709" s="127"/>
      <c r="P709" s="126"/>
      <c r="Q709" s="126"/>
    </row>
    <row r="710" spans="1:17" ht="15.75" hidden="1" customHeight="1">
      <c r="A710" s="126"/>
      <c r="B710" s="126"/>
      <c r="C710" s="737"/>
      <c r="D710" s="126"/>
      <c r="E710" s="126"/>
      <c r="F710" s="126"/>
      <c r="G710" s="126"/>
      <c r="H710" s="126"/>
      <c r="I710" s="126"/>
      <c r="J710" s="126"/>
      <c r="K710" s="127"/>
      <c r="L710" s="127"/>
      <c r="M710" s="126"/>
      <c r="N710" s="127"/>
      <c r="O710" s="127"/>
      <c r="P710" s="126"/>
      <c r="Q710" s="126"/>
    </row>
    <row r="711" spans="1:17" ht="15.75" hidden="1" customHeight="1">
      <c r="A711" s="126"/>
      <c r="B711" s="126"/>
      <c r="C711" s="737"/>
      <c r="D711" s="126"/>
      <c r="E711" s="126"/>
      <c r="F711" s="126"/>
      <c r="G711" s="126"/>
      <c r="H711" s="126"/>
      <c r="I711" s="126"/>
      <c r="J711" s="126"/>
      <c r="K711" s="127"/>
      <c r="L711" s="127"/>
      <c r="M711" s="126"/>
      <c r="N711" s="127"/>
      <c r="O711" s="127"/>
      <c r="P711" s="126"/>
      <c r="Q711" s="126"/>
    </row>
    <row r="712" spans="1:17" ht="15.75" hidden="1" customHeight="1">
      <c r="A712" s="126"/>
      <c r="B712" s="126"/>
      <c r="C712" s="737"/>
      <c r="D712" s="126"/>
      <c r="E712" s="126"/>
      <c r="F712" s="126"/>
      <c r="G712" s="126"/>
      <c r="H712" s="126"/>
      <c r="I712" s="126"/>
      <c r="J712" s="126"/>
      <c r="K712" s="127"/>
      <c r="L712" s="127"/>
      <c r="M712" s="126"/>
      <c r="N712" s="127"/>
      <c r="O712" s="127"/>
      <c r="P712" s="126"/>
      <c r="Q712" s="126"/>
    </row>
    <row r="713" spans="1:17" ht="15.75" hidden="1" customHeight="1">
      <c r="A713" s="126"/>
      <c r="B713" s="126"/>
      <c r="C713" s="737"/>
      <c r="D713" s="126"/>
      <c r="E713" s="126"/>
      <c r="F713" s="126"/>
      <c r="G713" s="126"/>
      <c r="H713" s="126"/>
      <c r="I713" s="126"/>
      <c r="J713" s="126"/>
      <c r="K713" s="127"/>
      <c r="L713" s="127"/>
      <c r="M713" s="126"/>
      <c r="N713" s="127"/>
      <c r="O713" s="127"/>
      <c r="P713" s="126"/>
      <c r="Q713" s="126"/>
    </row>
    <row r="714" spans="1:17" ht="15.75" hidden="1" customHeight="1">
      <c r="A714" s="126"/>
      <c r="B714" s="126"/>
      <c r="C714" s="737"/>
      <c r="D714" s="126"/>
      <c r="E714" s="126"/>
      <c r="F714" s="126"/>
      <c r="G714" s="126"/>
      <c r="H714" s="126"/>
      <c r="I714" s="126"/>
      <c r="J714" s="126"/>
      <c r="K714" s="127"/>
      <c r="L714" s="127"/>
      <c r="M714" s="126"/>
      <c r="N714" s="127"/>
      <c r="O714" s="127"/>
      <c r="P714" s="126"/>
      <c r="Q714" s="126"/>
    </row>
    <row r="715" spans="1:17" ht="15.75" hidden="1" customHeight="1">
      <c r="A715" s="126"/>
      <c r="B715" s="126"/>
      <c r="C715" s="737"/>
      <c r="D715" s="126"/>
      <c r="E715" s="126"/>
      <c r="F715" s="126"/>
      <c r="G715" s="126"/>
      <c r="H715" s="126"/>
      <c r="I715" s="126"/>
      <c r="J715" s="126"/>
      <c r="K715" s="127"/>
      <c r="L715" s="127"/>
      <c r="M715" s="126"/>
      <c r="N715" s="127"/>
      <c r="O715" s="127"/>
      <c r="P715" s="126"/>
      <c r="Q715" s="126"/>
    </row>
    <row r="716" spans="1:17" ht="15.75" hidden="1" customHeight="1">
      <c r="A716" s="126"/>
      <c r="B716" s="126"/>
      <c r="C716" s="737"/>
      <c r="D716" s="126"/>
      <c r="E716" s="126"/>
      <c r="F716" s="126"/>
      <c r="G716" s="126"/>
      <c r="H716" s="126"/>
      <c r="I716" s="126"/>
      <c r="J716" s="126"/>
      <c r="K716" s="127"/>
      <c r="L716" s="127"/>
      <c r="M716" s="126"/>
      <c r="N716" s="127"/>
      <c r="O716" s="127"/>
      <c r="P716" s="126"/>
      <c r="Q716" s="126"/>
    </row>
    <row r="717" spans="1:17" ht="15.75" hidden="1" customHeight="1">
      <c r="A717" s="126"/>
      <c r="B717" s="126"/>
      <c r="C717" s="737"/>
      <c r="D717" s="126"/>
      <c r="E717" s="126"/>
      <c r="F717" s="126"/>
      <c r="G717" s="126"/>
      <c r="H717" s="126"/>
      <c r="I717" s="126"/>
      <c r="J717" s="126"/>
      <c r="K717" s="127"/>
      <c r="L717" s="127"/>
      <c r="M717" s="126"/>
      <c r="N717" s="127"/>
      <c r="O717" s="127"/>
      <c r="P717" s="126"/>
      <c r="Q717" s="126"/>
    </row>
    <row r="718" spans="1:17" ht="15.75" hidden="1" customHeight="1">
      <c r="A718" s="126"/>
      <c r="B718" s="126"/>
      <c r="C718" s="737"/>
      <c r="D718" s="126"/>
      <c r="E718" s="126"/>
      <c r="F718" s="126"/>
      <c r="G718" s="126"/>
      <c r="H718" s="126"/>
      <c r="I718" s="126"/>
      <c r="J718" s="126"/>
      <c r="K718" s="127"/>
      <c r="L718" s="127"/>
      <c r="M718" s="126"/>
      <c r="N718" s="127"/>
      <c r="O718" s="127"/>
      <c r="P718" s="126"/>
      <c r="Q718" s="126"/>
    </row>
    <row r="719" spans="1:17" ht="15.75" hidden="1" customHeight="1">
      <c r="A719" s="126"/>
      <c r="B719" s="126"/>
      <c r="C719" s="737"/>
      <c r="D719" s="126"/>
      <c r="E719" s="126"/>
      <c r="F719" s="126"/>
      <c r="G719" s="126"/>
      <c r="H719" s="126"/>
      <c r="I719" s="126"/>
      <c r="J719" s="126"/>
      <c r="K719" s="127"/>
      <c r="L719" s="127"/>
      <c r="M719" s="126"/>
      <c r="N719" s="127"/>
      <c r="O719" s="127"/>
      <c r="P719" s="126"/>
      <c r="Q719" s="126"/>
    </row>
    <row r="720" spans="1:17" ht="15.75" hidden="1" customHeight="1">
      <c r="A720" s="126"/>
      <c r="B720" s="126"/>
      <c r="C720" s="737"/>
      <c r="D720" s="126"/>
      <c r="E720" s="126"/>
      <c r="F720" s="126"/>
      <c r="G720" s="126"/>
      <c r="H720" s="126"/>
      <c r="I720" s="126"/>
      <c r="J720" s="126"/>
      <c r="K720" s="127"/>
      <c r="L720" s="127"/>
      <c r="M720" s="126"/>
      <c r="N720" s="127"/>
      <c r="O720" s="127"/>
      <c r="P720" s="126"/>
      <c r="Q720" s="126"/>
    </row>
    <row r="721" spans="1:17" ht="15.75" hidden="1" customHeight="1">
      <c r="A721" s="126"/>
      <c r="B721" s="126"/>
      <c r="C721" s="737"/>
      <c r="D721" s="126"/>
      <c r="E721" s="126"/>
      <c r="F721" s="126"/>
      <c r="G721" s="126"/>
      <c r="H721" s="126"/>
      <c r="I721" s="126"/>
      <c r="J721" s="126"/>
      <c r="K721" s="127"/>
      <c r="L721" s="127"/>
      <c r="M721" s="126"/>
      <c r="N721" s="127"/>
      <c r="O721" s="127"/>
      <c r="P721" s="126"/>
      <c r="Q721" s="126"/>
    </row>
    <row r="722" spans="1:17" ht="15.75" hidden="1" customHeight="1">
      <c r="A722" s="126"/>
      <c r="B722" s="126"/>
      <c r="C722" s="737"/>
      <c r="D722" s="126"/>
      <c r="E722" s="126"/>
      <c r="F722" s="126"/>
      <c r="G722" s="126"/>
      <c r="H722" s="126"/>
      <c r="I722" s="126"/>
      <c r="J722" s="126"/>
      <c r="K722" s="127"/>
      <c r="L722" s="127"/>
      <c r="M722" s="126"/>
      <c r="N722" s="127"/>
      <c r="O722" s="127"/>
      <c r="P722" s="126"/>
      <c r="Q722" s="126"/>
    </row>
    <row r="723" spans="1:17" ht="15.75" hidden="1" customHeight="1">
      <c r="A723" s="126"/>
      <c r="B723" s="126"/>
      <c r="C723" s="737"/>
      <c r="D723" s="126"/>
      <c r="E723" s="126"/>
      <c r="F723" s="126"/>
      <c r="G723" s="126"/>
      <c r="H723" s="126"/>
      <c r="I723" s="126"/>
      <c r="J723" s="126"/>
      <c r="K723" s="127"/>
      <c r="L723" s="127"/>
      <c r="M723" s="126"/>
      <c r="N723" s="127"/>
      <c r="O723" s="127"/>
      <c r="P723" s="126"/>
      <c r="Q723" s="126"/>
    </row>
    <row r="724" spans="1:17" ht="15.75" hidden="1" customHeight="1">
      <c r="A724" s="126"/>
      <c r="B724" s="126"/>
      <c r="C724" s="737"/>
      <c r="D724" s="126"/>
      <c r="E724" s="126"/>
      <c r="F724" s="126"/>
      <c r="G724" s="126"/>
      <c r="H724" s="126"/>
      <c r="I724" s="126"/>
      <c r="J724" s="126"/>
      <c r="K724" s="127"/>
      <c r="L724" s="127"/>
      <c r="M724" s="126"/>
      <c r="N724" s="127"/>
      <c r="O724" s="127"/>
      <c r="P724" s="126"/>
      <c r="Q724" s="126"/>
    </row>
    <row r="725" spans="1:17" ht="15.75" hidden="1" customHeight="1">
      <c r="A725" s="126"/>
      <c r="B725" s="126"/>
      <c r="C725" s="737"/>
      <c r="D725" s="126"/>
      <c r="E725" s="126"/>
      <c r="F725" s="126"/>
      <c r="G725" s="126"/>
      <c r="H725" s="126"/>
      <c r="I725" s="126"/>
      <c r="J725" s="126"/>
      <c r="K725" s="127"/>
      <c r="L725" s="127"/>
      <c r="M725" s="126"/>
      <c r="N725" s="127"/>
      <c r="O725" s="127"/>
      <c r="P725" s="126"/>
      <c r="Q725" s="126"/>
    </row>
    <row r="726" spans="1:17" ht="15.75" hidden="1" customHeight="1">
      <c r="A726" s="126"/>
      <c r="B726" s="126"/>
      <c r="C726" s="737"/>
      <c r="D726" s="126"/>
      <c r="E726" s="126"/>
      <c r="F726" s="126"/>
      <c r="G726" s="126"/>
      <c r="H726" s="126"/>
      <c r="I726" s="126"/>
      <c r="J726" s="126"/>
      <c r="K726" s="127"/>
      <c r="L726" s="127"/>
      <c r="M726" s="126"/>
      <c r="N726" s="127"/>
      <c r="O726" s="127"/>
      <c r="P726" s="126"/>
      <c r="Q726" s="126"/>
    </row>
    <row r="727" spans="1:17" ht="15.75" hidden="1" customHeight="1">
      <c r="A727" s="126"/>
      <c r="B727" s="126"/>
      <c r="C727" s="737"/>
      <c r="D727" s="126"/>
      <c r="E727" s="126"/>
      <c r="F727" s="126"/>
      <c r="G727" s="126"/>
      <c r="H727" s="126"/>
      <c r="I727" s="126"/>
      <c r="J727" s="126"/>
      <c r="K727" s="127"/>
      <c r="L727" s="127"/>
      <c r="M727" s="126"/>
      <c r="N727" s="127"/>
      <c r="O727" s="127"/>
      <c r="P727" s="126"/>
      <c r="Q727" s="126"/>
    </row>
    <row r="728" spans="1:17" ht="15.75" hidden="1" customHeight="1">
      <c r="A728" s="126"/>
      <c r="B728" s="126"/>
      <c r="C728" s="737"/>
      <c r="D728" s="126"/>
      <c r="E728" s="126"/>
      <c r="F728" s="126"/>
      <c r="G728" s="126"/>
      <c r="H728" s="126"/>
      <c r="I728" s="126"/>
      <c r="J728" s="126"/>
      <c r="K728" s="127"/>
      <c r="L728" s="127"/>
      <c r="M728" s="126"/>
      <c r="N728" s="127"/>
      <c r="O728" s="127"/>
      <c r="P728" s="126"/>
      <c r="Q728" s="126"/>
    </row>
    <row r="729" spans="1:17" ht="15.75" hidden="1" customHeight="1">
      <c r="A729" s="126"/>
      <c r="B729" s="126"/>
      <c r="C729" s="737"/>
      <c r="D729" s="126"/>
      <c r="E729" s="126"/>
      <c r="F729" s="126"/>
      <c r="G729" s="126"/>
      <c r="H729" s="126"/>
      <c r="I729" s="126"/>
      <c r="J729" s="126"/>
      <c r="K729" s="127"/>
      <c r="L729" s="127"/>
      <c r="M729" s="126"/>
      <c r="N729" s="127"/>
      <c r="O729" s="127"/>
      <c r="P729" s="126"/>
      <c r="Q729" s="126"/>
    </row>
    <row r="730" spans="1:17" ht="15.75" hidden="1" customHeight="1">
      <c r="A730" s="126"/>
      <c r="B730" s="126"/>
      <c r="C730" s="737"/>
      <c r="D730" s="126"/>
      <c r="E730" s="126"/>
      <c r="F730" s="126"/>
      <c r="G730" s="126"/>
      <c r="H730" s="126"/>
      <c r="I730" s="126"/>
      <c r="J730" s="126"/>
      <c r="K730" s="127"/>
      <c r="L730" s="127"/>
      <c r="M730" s="126"/>
      <c r="N730" s="127"/>
      <c r="O730" s="127"/>
      <c r="P730" s="126"/>
      <c r="Q730" s="126"/>
    </row>
    <row r="731" spans="1:17" ht="15.75" hidden="1" customHeight="1">
      <c r="A731" s="126"/>
      <c r="B731" s="126"/>
      <c r="C731" s="737"/>
      <c r="D731" s="126"/>
      <c r="E731" s="126"/>
      <c r="F731" s="126"/>
      <c r="G731" s="126"/>
      <c r="H731" s="126"/>
      <c r="I731" s="126"/>
      <c r="J731" s="126"/>
      <c r="K731" s="127"/>
      <c r="L731" s="127"/>
      <c r="M731" s="126"/>
      <c r="N731" s="127"/>
      <c r="O731" s="127"/>
      <c r="P731" s="126"/>
      <c r="Q731" s="126"/>
    </row>
    <row r="732" spans="1:17" ht="15.75" hidden="1" customHeight="1">
      <c r="A732" s="126"/>
      <c r="B732" s="126"/>
      <c r="C732" s="737"/>
      <c r="D732" s="126"/>
      <c r="E732" s="126"/>
      <c r="F732" s="126"/>
      <c r="G732" s="126"/>
      <c r="H732" s="126"/>
      <c r="I732" s="126"/>
      <c r="J732" s="126"/>
      <c r="K732" s="127"/>
      <c r="L732" s="127"/>
      <c r="M732" s="126"/>
      <c r="N732" s="127"/>
      <c r="O732" s="127"/>
      <c r="P732" s="126"/>
      <c r="Q732" s="126"/>
    </row>
    <row r="733" spans="1:17" ht="15.75" hidden="1" customHeight="1">
      <c r="A733" s="126"/>
      <c r="B733" s="126"/>
      <c r="C733" s="737"/>
      <c r="D733" s="126"/>
      <c r="E733" s="126"/>
      <c r="F733" s="126"/>
      <c r="G733" s="126"/>
      <c r="H733" s="126"/>
      <c r="I733" s="126"/>
      <c r="J733" s="126"/>
      <c r="K733" s="127"/>
      <c r="L733" s="127"/>
      <c r="M733" s="126"/>
      <c r="N733" s="127"/>
      <c r="O733" s="127"/>
      <c r="P733" s="126"/>
      <c r="Q733" s="126"/>
    </row>
    <row r="734" spans="1:17" ht="15.75" hidden="1" customHeight="1">
      <c r="A734" s="126"/>
      <c r="B734" s="126"/>
      <c r="C734" s="737"/>
      <c r="D734" s="126"/>
      <c r="E734" s="126"/>
      <c r="F734" s="126"/>
      <c r="G734" s="126"/>
      <c r="H734" s="126"/>
      <c r="I734" s="126"/>
      <c r="J734" s="126"/>
      <c r="K734" s="127"/>
      <c r="L734" s="127"/>
      <c r="M734" s="126"/>
      <c r="N734" s="127"/>
      <c r="O734" s="127"/>
      <c r="P734" s="126"/>
      <c r="Q734" s="126"/>
    </row>
    <row r="735" spans="1:17" ht="15.75" hidden="1" customHeight="1">
      <c r="A735" s="126"/>
      <c r="B735" s="126"/>
      <c r="C735" s="737"/>
      <c r="D735" s="126"/>
      <c r="E735" s="126"/>
      <c r="F735" s="126"/>
      <c r="G735" s="126"/>
      <c r="H735" s="126"/>
      <c r="I735" s="126"/>
      <c r="J735" s="126"/>
      <c r="K735" s="127"/>
      <c r="L735" s="127"/>
      <c r="M735" s="126"/>
      <c r="N735" s="127"/>
      <c r="O735" s="127"/>
      <c r="P735" s="126"/>
      <c r="Q735" s="126"/>
    </row>
    <row r="736" spans="1:17" ht="15.75" hidden="1" customHeight="1">
      <c r="A736" s="126"/>
      <c r="B736" s="126"/>
      <c r="C736" s="737"/>
      <c r="D736" s="126"/>
      <c r="E736" s="126"/>
      <c r="F736" s="126"/>
      <c r="G736" s="126"/>
      <c r="H736" s="126"/>
      <c r="I736" s="126"/>
      <c r="J736" s="126"/>
      <c r="K736" s="127"/>
      <c r="L736" s="127"/>
      <c r="M736" s="126"/>
      <c r="N736" s="127"/>
      <c r="O736" s="127"/>
      <c r="P736" s="126"/>
      <c r="Q736" s="126"/>
    </row>
    <row r="737" spans="1:17" ht="15.75" hidden="1" customHeight="1">
      <c r="A737" s="126"/>
      <c r="B737" s="126"/>
      <c r="C737" s="737"/>
      <c r="D737" s="126"/>
      <c r="E737" s="126"/>
      <c r="F737" s="126"/>
      <c r="G737" s="126"/>
      <c r="H737" s="126"/>
      <c r="I737" s="126"/>
      <c r="J737" s="126"/>
      <c r="K737" s="127"/>
      <c r="L737" s="127"/>
      <c r="M737" s="126"/>
      <c r="N737" s="127"/>
      <c r="O737" s="127"/>
      <c r="P737" s="126"/>
      <c r="Q737" s="126"/>
    </row>
    <row r="738" spans="1:17" ht="15.75" hidden="1" customHeight="1">
      <c r="A738" s="126"/>
      <c r="B738" s="126"/>
      <c r="C738" s="737"/>
      <c r="D738" s="126"/>
      <c r="E738" s="126"/>
      <c r="F738" s="126"/>
      <c r="G738" s="126"/>
      <c r="H738" s="126"/>
      <c r="I738" s="126"/>
      <c r="J738" s="126"/>
      <c r="K738" s="127"/>
      <c r="L738" s="127"/>
      <c r="M738" s="126"/>
      <c r="N738" s="127"/>
      <c r="O738" s="127"/>
      <c r="P738" s="126"/>
      <c r="Q738" s="126"/>
    </row>
    <row r="739" spans="1:17" ht="15.75" hidden="1" customHeight="1">
      <c r="A739" s="126"/>
      <c r="B739" s="126"/>
      <c r="C739" s="737"/>
      <c r="D739" s="126"/>
      <c r="E739" s="126"/>
      <c r="F739" s="126"/>
      <c r="G739" s="126"/>
      <c r="H739" s="126"/>
      <c r="I739" s="126"/>
      <c r="J739" s="126"/>
      <c r="K739" s="127"/>
      <c r="L739" s="127"/>
      <c r="M739" s="126"/>
      <c r="N739" s="127"/>
      <c r="O739" s="127"/>
      <c r="P739" s="126"/>
      <c r="Q739" s="126"/>
    </row>
    <row r="740" spans="1:17" ht="15.75" hidden="1" customHeight="1">
      <c r="A740" s="126"/>
      <c r="B740" s="126"/>
      <c r="C740" s="737"/>
      <c r="D740" s="126"/>
      <c r="E740" s="126"/>
      <c r="F740" s="126"/>
      <c r="G740" s="126"/>
      <c r="H740" s="126"/>
      <c r="I740" s="126"/>
      <c r="J740" s="126"/>
      <c r="K740" s="127"/>
      <c r="L740" s="127"/>
      <c r="M740" s="126"/>
      <c r="N740" s="127"/>
      <c r="O740" s="127"/>
      <c r="P740" s="126"/>
      <c r="Q740" s="126"/>
    </row>
    <row r="741" spans="1:17" ht="15.75" hidden="1" customHeight="1">
      <c r="A741" s="126"/>
      <c r="B741" s="126"/>
      <c r="C741" s="737"/>
      <c r="D741" s="126"/>
      <c r="E741" s="126"/>
      <c r="F741" s="126"/>
      <c r="G741" s="126"/>
      <c r="H741" s="126"/>
      <c r="I741" s="126"/>
      <c r="J741" s="126"/>
      <c r="K741" s="127"/>
      <c r="L741" s="127"/>
      <c r="M741" s="126"/>
      <c r="N741" s="127"/>
      <c r="O741" s="127"/>
      <c r="P741" s="126"/>
      <c r="Q741" s="126"/>
    </row>
    <row r="742" spans="1:17" ht="15.75" hidden="1" customHeight="1">
      <c r="A742" s="126"/>
      <c r="B742" s="126"/>
      <c r="C742" s="737"/>
      <c r="D742" s="126"/>
      <c r="E742" s="126"/>
      <c r="F742" s="126"/>
      <c r="G742" s="126"/>
      <c r="H742" s="126"/>
      <c r="I742" s="126"/>
      <c r="J742" s="126"/>
      <c r="K742" s="127"/>
      <c r="L742" s="127"/>
      <c r="M742" s="126"/>
      <c r="N742" s="127"/>
      <c r="O742" s="127"/>
      <c r="P742" s="126"/>
      <c r="Q742" s="126"/>
    </row>
    <row r="743" spans="1:17" ht="15.75" hidden="1" customHeight="1">
      <c r="A743" s="126"/>
      <c r="B743" s="126"/>
      <c r="C743" s="737"/>
      <c r="D743" s="126"/>
      <c r="E743" s="126"/>
      <c r="F743" s="126"/>
      <c r="G743" s="126"/>
      <c r="H743" s="126"/>
      <c r="I743" s="126"/>
      <c r="J743" s="126"/>
      <c r="K743" s="127"/>
      <c r="L743" s="127"/>
      <c r="M743" s="126"/>
      <c r="N743" s="127"/>
      <c r="O743" s="127"/>
      <c r="P743" s="126"/>
      <c r="Q743" s="126"/>
    </row>
    <row r="744" spans="1:17" ht="15.75" hidden="1" customHeight="1">
      <c r="A744" s="126"/>
      <c r="B744" s="126"/>
      <c r="C744" s="737"/>
      <c r="D744" s="126"/>
      <c r="E744" s="126"/>
      <c r="F744" s="126"/>
      <c r="G744" s="126"/>
      <c r="H744" s="126"/>
      <c r="I744" s="126"/>
      <c r="J744" s="126"/>
      <c r="K744" s="127"/>
      <c r="L744" s="127"/>
      <c r="M744" s="126"/>
      <c r="N744" s="127"/>
      <c r="O744" s="127"/>
      <c r="P744" s="126"/>
      <c r="Q744" s="126"/>
    </row>
    <row r="745" spans="1:17" ht="15.75" hidden="1" customHeight="1">
      <c r="A745" s="126"/>
      <c r="B745" s="126"/>
      <c r="C745" s="737"/>
      <c r="D745" s="126"/>
      <c r="E745" s="126"/>
      <c r="F745" s="126"/>
      <c r="G745" s="126"/>
      <c r="H745" s="126"/>
      <c r="I745" s="126"/>
      <c r="J745" s="126"/>
      <c r="K745" s="127"/>
      <c r="L745" s="127"/>
      <c r="M745" s="126"/>
      <c r="N745" s="127"/>
      <c r="O745" s="127"/>
      <c r="P745" s="126"/>
      <c r="Q745" s="126"/>
    </row>
    <row r="746" spans="1:17" ht="15.75" hidden="1" customHeight="1">
      <c r="A746" s="126"/>
      <c r="B746" s="126"/>
      <c r="C746" s="737"/>
      <c r="D746" s="126"/>
      <c r="E746" s="126"/>
      <c r="F746" s="126"/>
      <c r="G746" s="126"/>
      <c r="H746" s="126"/>
      <c r="I746" s="126"/>
      <c r="J746" s="126"/>
      <c r="K746" s="127"/>
      <c r="L746" s="127"/>
      <c r="M746" s="126"/>
      <c r="N746" s="127"/>
      <c r="O746" s="127"/>
      <c r="P746" s="126"/>
      <c r="Q746" s="126"/>
    </row>
    <row r="747" spans="1:17" ht="15.75" hidden="1" customHeight="1">
      <c r="A747" s="126"/>
      <c r="B747" s="126"/>
      <c r="C747" s="737"/>
      <c r="D747" s="126"/>
      <c r="E747" s="126"/>
      <c r="F747" s="126"/>
      <c r="G747" s="126"/>
      <c r="H747" s="126"/>
      <c r="I747" s="126"/>
      <c r="J747" s="126"/>
      <c r="K747" s="127"/>
      <c r="L747" s="127"/>
      <c r="M747" s="126"/>
      <c r="N747" s="127"/>
      <c r="O747" s="127"/>
      <c r="P747" s="126"/>
      <c r="Q747" s="126"/>
    </row>
    <row r="748" spans="1:17" ht="15.75" hidden="1" customHeight="1">
      <c r="A748" s="126"/>
      <c r="B748" s="126"/>
      <c r="C748" s="737"/>
      <c r="D748" s="126"/>
      <c r="E748" s="126"/>
      <c r="F748" s="126"/>
      <c r="G748" s="126"/>
      <c r="H748" s="126"/>
      <c r="I748" s="126"/>
      <c r="J748" s="126"/>
      <c r="K748" s="127"/>
      <c r="L748" s="127"/>
      <c r="M748" s="126"/>
      <c r="N748" s="127"/>
      <c r="O748" s="127"/>
      <c r="P748" s="126"/>
      <c r="Q748" s="126"/>
    </row>
    <row r="749" spans="1:17" ht="15.75" hidden="1" customHeight="1">
      <c r="A749" s="126"/>
      <c r="B749" s="126"/>
      <c r="C749" s="737"/>
      <c r="D749" s="126"/>
      <c r="E749" s="126"/>
      <c r="F749" s="126"/>
      <c r="G749" s="126"/>
      <c r="H749" s="126"/>
      <c r="I749" s="126"/>
      <c r="J749" s="126"/>
      <c r="K749" s="127"/>
      <c r="L749" s="127"/>
      <c r="M749" s="126"/>
      <c r="N749" s="127"/>
      <c r="O749" s="127"/>
      <c r="P749" s="126"/>
      <c r="Q749" s="126"/>
    </row>
    <row r="750" spans="1:17" ht="15.75" hidden="1" customHeight="1">
      <c r="A750" s="126"/>
      <c r="B750" s="126"/>
      <c r="C750" s="737"/>
      <c r="D750" s="126"/>
      <c r="E750" s="126"/>
      <c r="F750" s="126"/>
      <c r="G750" s="126"/>
      <c r="H750" s="126"/>
      <c r="I750" s="126"/>
      <c r="J750" s="126"/>
      <c r="K750" s="127"/>
      <c r="L750" s="127"/>
      <c r="M750" s="126"/>
      <c r="N750" s="127"/>
      <c r="O750" s="127"/>
      <c r="P750" s="126"/>
      <c r="Q750" s="126"/>
    </row>
    <row r="751" spans="1:17" ht="15.75" hidden="1" customHeight="1">
      <c r="A751" s="126"/>
      <c r="B751" s="126"/>
      <c r="C751" s="737"/>
      <c r="D751" s="126"/>
      <c r="E751" s="126"/>
      <c r="F751" s="126"/>
      <c r="G751" s="126"/>
      <c r="H751" s="126"/>
      <c r="I751" s="126"/>
      <c r="J751" s="126"/>
      <c r="K751" s="127"/>
      <c r="L751" s="127"/>
      <c r="M751" s="126"/>
      <c r="N751" s="127"/>
      <c r="O751" s="127"/>
      <c r="P751" s="126"/>
      <c r="Q751" s="126"/>
    </row>
    <row r="752" spans="1:17" ht="15.75" hidden="1" customHeight="1">
      <c r="A752" s="126"/>
      <c r="B752" s="126"/>
      <c r="C752" s="737"/>
      <c r="D752" s="126"/>
      <c r="E752" s="126"/>
      <c r="F752" s="126"/>
      <c r="G752" s="126"/>
      <c r="H752" s="126"/>
      <c r="I752" s="126"/>
      <c r="J752" s="126"/>
      <c r="K752" s="127"/>
      <c r="L752" s="127"/>
      <c r="M752" s="126"/>
      <c r="N752" s="127"/>
      <c r="O752" s="127"/>
      <c r="P752" s="126"/>
      <c r="Q752" s="126"/>
    </row>
    <row r="753" spans="1:17" ht="15.75" hidden="1" customHeight="1">
      <c r="A753" s="126"/>
      <c r="B753" s="126"/>
      <c r="C753" s="737"/>
      <c r="D753" s="126"/>
      <c r="E753" s="126"/>
      <c r="F753" s="126"/>
      <c r="G753" s="126"/>
      <c r="H753" s="126"/>
      <c r="I753" s="126"/>
      <c r="J753" s="126"/>
      <c r="K753" s="127"/>
      <c r="L753" s="127"/>
      <c r="M753" s="126"/>
      <c r="N753" s="127"/>
      <c r="O753" s="127"/>
      <c r="P753" s="126"/>
      <c r="Q753" s="126"/>
    </row>
    <row r="754" spans="1:17" ht="15.75" hidden="1" customHeight="1">
      <c r="A754" s="126"/>
      <c r="B754" s="126"/>
      <c r="C754" s="737"/>
      <c r="D754" s="126"/>
      <c r="E754" s="126"/>
      <c r="F754" s="126"/>
      <c r="G754" s="126"/>
      <c r="H754" s="126"/>
      <c r="I754" s="126"/>
      <c r="J754" s="126"/>
      <c r="K754" s="127"/>
      <c r="L754" s="127"/>
      <c r="M754" s="126"/>
      <c r="N754" s="127"/>
      <c r="O754" s="127"/>
      <c r="P754" s="126"/>
      <c r="Q754" s="126"/>
    </row>
    <row r="755" spans="1:17" ht="15.75" hidden="1" customHeight="1">
      <c r="A755" s="126"/>
      <c r="B755" s="126"/>
      <c r="C755" s="737"/>
      <c r="D755" s="126"/>
      <c r="E755" s="126"/>
      <c r="F755" s="126"/>
      <c r="G755" s="126"/>
      <c r="H755" s="126"/>
      <c r="I755" s="126"/>
      <c r="J755" s="126"/>
      <c r="K755" s="127"/>
      <c r="L755" s="127"/>
      <c r="M755" s="126"/>
      <c r="N755" s="127"/>
      <c r="O755" s="127"/>
      <c r="P755" s="126"/>
      <c r="Q755" s="126"/>
    </row>
    <row r="756" spans="1:17" ht="15.75" hidden="1" customHeight="1">
      <c r="A756" s="126"/>
      <c r="B756" s="126"/>
      <c r="C756" s="737"/>
      <c r="D756" s="126"/>
      <c r="E756" s="126"/>
      <c r="F756" s="126"/>
      <c r="G756" s="126"/>
      <c r="H756" s="126"/>
      <c r="I756" s="126"/>
      <c r="J756" s="126"/>
      <c r="K756" s="127"/>
      <c r="L756" s="127"/>
      <c r="M756" s="126"/>
      <c r="N756" s="127"/>
      <c r="O756" s="127"/>
      <c r="P756" s="126"/>
      <c r="Q756" s="126"/>
    </row>
    <row r="757" spans="1:17" ht="15.75" hidden="1" customHeight="1">
      <c r="A757" s="126"/>
      <c r="B757" s="126"/>
      <c r="C757" s="737"/>
      <c r="D757" s="126"/>
      <c r="E757" s="126"/>
      <c r="F757" s="126"/>
      <c r="G757" s="126"/>
      <c r="H757" s="126"/>
      <c r="I757" s="126"/>
      <c r="J757" s="126"/>
      <c r="K757" s="127"/>
      <c r="L757" s="127"/>
      <c r="M757" s="126"/>
      <c r="N757" s="127"/>
      <c r="O757" s="127"/>
      <c r="P757" s="126"/>
      <c r="Q757" s="126"/>
    </row>
    <row r="758" spans="1:17" ht="15.75" hidden="1" customHeight="1">
      <c r="A758" s="126"/>
      <c r="B758" s="126"/>
      <c r="C758" s="737"/>
      <c r="D758" s="126"/>
      <c r="E758" s="126"/>
      <c r="F758" s="126"/>
      <c r="G758" s="126"/>
      <c r="H758" s="126"/>
      <c r="I758" s="126"/>
      <c r="J758" s="126"/>
      <c r="K758" s="127"/>
      <c r="L758" s="127"/>
      <c r="M758" s="126"/>
      <c r="N758" s="127"/>
      <c r="O758" s="127"/>
      <c r="P758" s="126"/>
      <c r="Q758" s="126"/>
    </row>
    <row r="759" spans="1:17" ht="15.75" hidden="1" customHeight="1">
      <c r="A759" s="126"/>
      <c r="B759" s="126"/>
      <c r="C759" s="737"/>
      <c r="D759" s="126"/>
      <c r="E759" s="126"/>
      <c r="F759" s="126"/>
      <c r="G759" s="126"/>
      <c r="H759" s="126"/>
      <c r="I759" s="126"/>
      <c r="J759" s="126"/>
      <c r="K759" s="127"/>
      <c r="L759" s="127"/>
      <c r="M759" s="126"/>
      <c r="N759" s="127"/>
      <c r="O759" s="127"/>
      <c r="P759" s="126"/>
      <c r="Q759" s="126"/>
    </row>
    <row r="760" spans="1:17" ht="15.75" hidden="1" customHeight="1">
      <c r="A760" s="126"/>
      <c r="B760" s="126"/>
      <c r="C760" s="737"/>
      <c r="D760" s="126"/>
      <c r="E760" s="126"/>
      <c r="F760" s="126"/>
      <c r="G760" s="126"/>
      <c r="H760" s="126"/>
      <c r="I760" s="126"/>
      <c r="J760" s="126"/>
      <c r="K760" s="127"/>
      <c r="L760" s="127"/>
      <c r="M760" s="126"/>
      <c r="N760" s="127"/>
      <c r="O760" s="127"/>
      <c r="P760" s="126"/>
      <c r="Q760" s="126"/>
    </row>
    <row r="761" spans="1:17" ht="15.75" hidden="1" customHeight="1">
      <c r="A761" s="126"/>
      <c r="B761" s="126"/>
      <c r="C761" s="737"/>
      <c r="D761" s="126"/>
      <c r="E761" s="126"/>
      <c r="F761" s="126"/>
      <c r="G761" s="126"/>
      <c r="H761" s="126"/>
      <c r="I761" s="126"/>
      <c r="J761" s="126"/>
      <c r="K761" s="127"/>
      <c r="L761" s="127"/>
      <c r="M761" s="126"/>
      <c r="N761" s="127"/>
      <c r="O761" s="127"/>
      <c r="P761" s="126"/>
      <c r="Q761" s="126"/>
    </row>
    <row r="762" spans="1:17" ht="15.75" hidden="1" customHeight="1">
      <c r="A762" s="126"/>
      <c r="B762" s="126"/>
      <c r="C762" s="737"/>
      <c r="D762" s="126"/>
      <c r="E762" s="126"/>
      <c r="F762" s="126"/>
      <c r="G762" s="126"/>
      <c r="H762" s="126"/>
      <c r="I762" s="126"/>
      <c r="J762" s="126"/>
      <c r="K762" s="127"/>
      <c r="L762" s="127"/>
      <c r="M762" s="126"/>
      <c r="N762" s="127"/>
      <c r="O762" s="127"/>
      <c r="P762" s="126"/>
      <c r="Q762" s="126"/>
    </row>
    <row r="763" spans="1:17" ht="15.75" hidden="1" customHeight="1">
      <c r="A763" s="126"/>
      <c r="B763" s="126"/>
      <c r="C763" s="737"/>
      <c r="D763" s="126"/>
      <c r="E763" s="126"/>
      <c r="F763" s="126"/>
      <c r="G763" s="126"/>
      <c r="H763" s="126"/>
      <c r="I763" s="126"/>
      <c r="J763" s="126"/>
      <c r="K763" s="127"/>
      <c r="L763" s="127"/>
      <c r="M763" s="126"/>
      <c r="N763" s="127"/>
      <c r="O763" s="127"/>
      <c r="P763" s="126"/>
      <c r="Q763" s="126"/>
    </row>
    <row r="764" spans="1:17" ht="15.75" hidden="1" customHeight="1">
      <c r="A764" s="126"/>
      <c r="B764" s="126"/>
      <c r="C764" s="737"/>
      <c r="D764" s="126"/>
      <c r="E764" s="126"/>
      <c r="F764" s="126"/>
      <c r="G764" s="126"/>
      <c r="H764" s="126"/>
      <c r="I764" s="126"/>
      <c r="J764" s="126"/>
      <c r="K764" s="127"/>
      <c r="L764" s="127"/>
      <c r="M764" s="126"/>
      <c r="N764" s="127"/>
      <c r="O764" s="127"/>
      <c r="P764" s="126"/>
      <c r="Q764" s="126"/>
    </row>
    <row r="765" spans="1:17" ht="15.75" hidden="1" customHeight="1">
      <c r="A765" s="126"/>
      <c r="B765" s="126"/>
      <c r="C765" s="737"/>
      <c r="D765" s="126"/>
      <c r="E765" s="126"/>
      <c r="F765" s="126"/>
      <c r="G765" s="126"/>
      <c r="H765" s="126"/>
      <c r="I765" s="126"/>
      <c r="J765" s="126"/>
      <c r="K765" s="127"/>
      <c r="L765" s="127"/>
      <c r="M765" s="126"/>
      <c r="N765" s="127"/>
      <c r="O765" s="127"/>
      <c r="P765" s="126"/>
      <c r="Q765" s="126"/>
    </row>
    <row r="766" spans="1:17" ht="15.75" hidden="1" customHeight="1">
      <c r="A766" s="126"/>
      <c r="B766" s="126"/>
      <c r="C766" s="737"/>
      <c r="D766" s="126"/>
      <c r="E766" s="126"/>
      <c r="F766" s="126"/>
      <c r="G766" s="126"/>
      <c r="H766" s="126"/>
      <c r="I766" s="126"/>
      <c r="J766" s="126"/>
      <c r="K766" s="127"/>
      <c r="L766" s="127"/>
      <c r="M766" s="126"/>
      <c r="N766" s="127"/>
      <c r="O766" s="127"/>
      <c r="P766" s="126"/>
      <c r="Q766" s="126"/>
    </row>
    <row r="767" spans="1:17" ht="15.75" hidden="1" customHeight="1">
      <c r="A767" s="126"/>
      <c r="B767" s="126"/>
      <c r="C767" s="737"/>
      <c r="D767" s="126"/>
      <c r="E767" s="126"/>
      <c r="F767" s="126"/>
      <c r="G767" s="126"/>
      <c r="H767" s="126"/>
      <c r="I767" s="126"/>
      <c r="J767" s="126"/>
      <c r="K767" s="127"/>
      <c r="L767" s="127"/>
      <c r="M767" s="126"/>
      <c r="N767" s="127"/>
      <c r="O767" s="127"/>
      <c r="P767" s="126"/>
      <c r="Q767" s="126"/>
    </row>
    <row r="768" spans="1:17" ht="15.75" hidden="1" customHeight="1">
      <c r="A768" s="126"/>
      <c r="B768" s="126"/>
      <c r="C768" s="737"/>
      <c r="D768" s="126"/>
      <c r="E768" s="126"/>
      <c r="F768" s="126"/>
      <c r="G768" s="126"/>
      <c r="H768" s="126"/>
      <c r="I768" s="126"/>
      <c r="J768" s="126"/>
      <c r="K768" s="127"/>
      <c r="L768" s="127"/>
      <c r="M768" s="126"/>
      <c r="N768" s="127"/>
      <c r="O768" s="127"/>
      <c r="P768" s="126"/>
      <c r="Q768" s="126"/>
    </row>
    <row r="769" spans="1:17" ht="15.75" hidden="1" customHeight="1">
      <c r="A769" s="126"/>
      <c r="B769" s="126"/>
      <c r="C769" s="737"/>
      <c r="D769" s="126"/>
      <c r="E769" s="126"/>
      <c r="F769" s="126"/>
      <c r="G769" s="126"/>
      <c r="H769" s="126"/>
      <c r="I769" s="126"/>
      <c r="J769" s="126"/>
      <c r="K769" s="127"/>
      <c r="L769" s="127"/>
      <c r="M769" s="126"/>
      <c r="N769" s="127"/>
      <c r="O769" s="127"/>
      <c r="P769" s="126"/>
      <c r="Q769" s="126"/>
    </row>
    <row r="770" spans="1:17" ht="15.75" hidden="1" customHeight="1">
      <c r="A770" s="126"/>
      <c r="B770" s="126"/>
      <c r="C770" s="737"/>
      <c r="D770" s="126"/>
      <c r="E770" s="126"/>
      <c r="F770" s="126"/>
      <c r="G770" s="126"/>
      <c r="H770" s="126"/>
      <c r="I770" s="126"/>
      <c r="J770" s="126"/>
      <c r="K770" s="127"/>
      <c r="L770" s="127"/>
      <c r="M770" s="126"/>
      <c r="N770" s="127"/>
      <c r="O770" s="127"/>
      <c r="P770" s="126"/>
      <c r="Q770" s="126"/>
    </row>
    <row r="771" spans="1:17" ht="15.75" hidden="1" customHeight="1">
      <c r="A771" s="126"/>
      <c r="B771" s="126"/>
      <c r="C771" s="737"/>
      <c r="D771" s="126"/>
      <c r="E771" s="126"/>
      <c r="F771" s="126"/>
      <c r="G771" s="126"/>
      <c r="H771" s="126"/>
      <c r="I771" s="126"/>
      <c r="J771" s="126"/>
      <c r="K771" s="127"/>
      <c r="L771" s="127"/>
      <c r="M771" s="126"/>
      <c r="N771" s="127"/>
      <c r="O771" s="127"/>
      <c r="P771" s="126"/>
      <c r="Q771" s="126"/>
    </row>
    <row r="772" spans="1:17" ht="15.75" hidden="1" customHeight="1">
      <c r="A772" s="126"/>
      <c r="B772" s="126"/>
      <c r="C772" s="737"/>
      <c r="D772" s="126"/>
      <c r="E772" s="126"/>
      <c r="F772" s="126"/>
      <c r="G772" s="126"/>
      <c r="H772" s="126"/>
      <c r="I772" s="126"/>
      <c r="J772" s="126"/>
      <c r="K772" s="127"/>
      <c r="L772" s="127"/>
      <c r="M772" s="126"/>
      <c r="N772" s="127"/>
      <c r="O772" s="127"/>
      <c r="P772" s="126"/>
      <c r="Q772" s="126"/>
    </row>
    <row r="773" spans="1:17" ht="15.75" hidden="1" customHeight="1">
      <c r="A773" s="126"/>
      <c r="B773" s="126"/>
      <c r="C773" s="737"/>
      <c r="D773" s="126"/>
      <c r="E773" s="126"/>
      <c r="F773" s="126"/>
      <c r="G773" s="126"/>
      <c r="H773" s="126"/>
      <c r="I773" s="126"/>
      <c r="J773" s="126"/>
      <c r="K773" s="127"/>
      <c r="L773" s="127"/>
      <c r="M773" s="126"/>
      <c r="N773" s="127"/>
      <c r="O773" s="127"/>
      <c r="P773" s="126"/>
      <c r="Q773" s="126"/>
    </row>
    <row r="774" spans="1:17" ht="15.75" hidden="1" customHeight="1">
      <c r="A774" s="126"/>
      <c r="B774" s="126"/>
      <c r="C774" s="737"/>
      <c r="D774" s="126"/>
      <c r="E774" s="126"/>
      <c r="F774" s="126"/>
      <c r="G774" s="126"/>
      <c r="H774" s="126"/>
      <c r="I774" s="126"/>
      <c r="J774" s="126"/>
      <c r="K774" s="127"/>
      <c r="L774" s="127"/>
      <c r="M774" s="126"/>
      <c r="N774" s="127"/>
      <c r="O774" s="127"/>
      <c r="P774" s="126"/>
      <c r="Q774" s="126"/>
    </row>
    <row r="775" spans="1:17" ht="15.75" hidden="1" customHeight="1">
      <c r="A775" s="126"/>
      <c r="B775" s="126"/>
      <c r="C775" s="737"/>
      <c r="D775" s="126"/>
      <c r="E775" s="126"/>
      <c r="F775" s="126"/>
      <c r="G775" s="126"/>
      <c r="H775" s="126"/>
      <c r="I775" s="126"/>
      <c r="J775" s="126"/>
      <c r="K775" s="127"/>
      <c r="L775" s="127"/>
      <c r="M775" s="126"/>
      <c r="N775" s="127"/>
      <c r="O775" s="127"/>
      <c r="P775" s="126"/>
      <c r="Q775" s="126"/>
    </row>
    <row r="776" spans="1:17" ht="15.75" hidden="1" customHeight="1">
      <c r="A776" s="126"/>
      <c r="B776" s="126"/>
      <c r="C776" s="737"/>
      <c r="D776" s="126"/>
      <c r="E776" s="126"/>
      <c r="F776" s="126"/>
      <c r="G776" s="126"/>
      <c r="H776" s="126"/>
      <c r="I776" s="126"/>
      <c r="J776" s="126"/>
      <c r="K776" s="127"/>
      <c r="L776" s="127"/>
      <c r="M776" s="126"/>
      <c r="N776" s="127"/>
      <c r="O776" s="127"/>
      <c r="P776" s="126"/>
      <c r="Q776" s="126"/>
    </row>
    <row r="777" spans="1:17" ht="15.75" hidden="1" customHeight="1">
      <c r="A777" s="126"/>
      <c r="B777" s="126"/>
      <c r="C777" s="737"/>
      <c r="D777" s="126"/>
      <c r="E777" s="126"/>
      <c r="F777" s="126"/>
      <c r="G777" s="126"/>
      <c r="H777" s="126"/>
      <c r="I777" s="126"/>
      <c r="J777" s="126"/>
      <c r="K777" s="127"/>
      <c r="L777" s="127"/>
      <c r="M777" s="126"/>
      <c r="N777" s="127"/>
      <c r="O777" s="127"/>
      <c r="P777" s="126"/>
      <c r="Q777" s="126"/>
    </row>
    <row r="778" spans="1:17" ht="15.75" hidden="1" customHeight="1">
      <c r="A778" s="126"/>
      <c r="B778" s="126"/>
      <c r="C778" s="737"/>
      <c r="D778" s="126"/>
      <c r="E778" s="126"/>
      <c r="F778" s="126"/>
      <c r="G778" s="126"/>
      <c r="H778" s="126"/>
      <c r="I778" s="126"/>
      <c r="J778" s="126"/>
      <c r="K778" s="127"/>
      <c r="L778" s="127"/>
      <c r="M778" s="126"/>
      <c r="N778" s="127"/>
      <c r="O778" s="127"/>
      <c r="P778" s="126"/>
      <c r="Q778" s="126"/>
    </row>
    <row r="779" spans="1:17" ht="15.75" hidden="1" customHeight="1">
      <c r="A779" s="126"/>
      <c r="B779" s="126"/>
      <c r="C779" s="737"/>
      <c r="D779" s="126"/>
      <c r="E779" s="126"/>
      <c r="F779" s="126"/>
      <c r="G779" s="126"/>
      <c r="H779" s="126"/>
      <c r="I779" s="126"/>
      <c r="J779" s="126"/>
      <c r="K779" s="127"/>
      <c r="L779" s="127"/>
      <c r="M779" s="126"/>
      <c r="N779" s="127"/>
      <c r="O779" s="127"/>
      <c r="P779" s="126"/>
      <c r="Q779" s="126"/>
    </row>
    <row r="780" spans="1:17" ht="15.75" hidden="1" customHeight="1">
      <c r="A780" s="126"/>
      <c r="B780" s="126"/>
      <c r="C780" s="737"/>
      <c r="D780" s="126"/>
      <c r="E780" s="126"/>
      <c r="F780" s="126"/>
      <c r="G780" s="126"/>
      <c r="H780" s="126"/>
      <c r="I780" s="126"/>
      <c r="J780" s="126"/>
      <c r="K780" s="127"/>
      <c r="L780" s="127"/>
      <c r="M780" s="126"/>
      <c r="N780" s="127"/>
      <c r="O780" s="127"/>
      <c r="P780" s="126"/>
      <c r="Q780" s="126"/>
    </row>
    <row r="781" spans="1:17" ht="15.75" hidden="1" customHeight="1">
      <c r="A781" s="126"/>
      <c r="B781" s="126"/>
      <c r="C781" s="737"/>
      <c r="D781" s="126"/>
      <c r="E781" s="126"/>
      <c r="F781" s="126"/>
      <c r="G781" s="126"/>
      <c r="H781" s="126"/>
      <c r="I781" s="126"/>
      <c r="J781" s="126"/>
      <c r="K781" s="127"/>
      <c r="L781" s="127"/>
      <c r="M781" s="126"/>
      <c r="N781" s="127"/>
      <c r="O781" s="127"/>
      <c r="P781" s="126"/>
      <c r="Q781" s="126"/>
    </row>
    <row r="782" spans="1:17" ht="15.75" hidden="1" customHeight="1">
      <c r="A782" s="126"/>
      <c r="B782" s="126"/>
      <c r="C782" s="737"/>
      <c r="D782" s="126"/>
      <c r="E782" s="126"/>
      <c r="F782" s="126"/>
      <c r="G782" s="126"/>
      <c r="H782" s="126"/>
      <c r="I782" s="126"/>
      <c r="J782" s="126"/>
      <c r="K782" s="127"/>
      <c r="L782" s="127"/>
      <c r="M782" s="126"/>
      <c r="N782" s="127"/>
      <c r="O782" s="127"/>
      <c r="P782" s="126"/>
      <c r="Q782" s="126"/>
    </row>
    <row r="783" spans="1:17" ht="15.75" hidden="1" customHeight="1">
      <c r="A783" s="126"/>
      <c r="B783" s="126"/>
      <c r="C783" s="737"/>
      <c r="D783" s="126"/>
      <c r="E783" s="126"/>
      <c r="F783" s="126"/>
      <c r="G783" s="126"/>
      <c r="H783" s="126"/>
      <c r="I783" s="126"/>
      <c r="J783" s="126"/>
      <c r="K783" s="127"/>
      <c r="L783" s="127"/>
      <c r="M783" s="126"/>
      <c r="N783" s="127"/>
      <c r="O783" s="127"/>
      <c r="P783" s="126"/>
      <c r="Q783" s="126"/>
    </row>
    <row r="784" spans="1:17" ht="15.75" hidden="1" customHeight="1">
      <c r="A784" s="126"/>
      <c r="B784" s="126"/>
      <c r="C784" s="737"/>
      <c r="D784" s="126"/>
      <c r="E784" s="126"/>
      <c r="F784" s="126"/>
      <c r="G784" s="126"/>
      <c r="H784" s="126"/>
      <c r="I784" s="126"/>
      <c r="J784" s="126"/>
      <c r="K784" s="127"/>
      <c r="L784" s="127"/>
      <c r="M784" s="126"/>
      <c r="N784" s="127"/>
      <c r="O784" s="127"/>
      <c r="P784" s="126"/>
      <c r="Q784" s="126"/>
    </row>
    <row r="785" spans="1:17" ht="15.75" hidden="1" customHeight="1">
      <c r="A785" s="126"/>
      <c r="B785" s="126"/>
      <c r="C785" s="737"/>
      <c r="D785" s="126"/>
      <c r="E785" s="126"/>
      <c r="F785" s="126"/>
      <c r="G785" s="126"/>
      <c r="H785" s="126"/>
      <c r="I785" s="126"/>
      <c r="J785" s="126"/>
      <c r="K785" s="127"/>
      <c r="L785" s="127"/>
      <c r="M785" s="126"/>
      <c r="N785" s="127"/>
      <c r="O785" s="127"/>
      <c r="P785" s="126"/>
      <c r="Q785" s="126"/>
    </row>
    <row r="786" spans="1:17" ht="15.75" hidden="1" customHeight="1">
      <c r="A786" s="126"/>
      <c r="B786" s="126"/>
      <c r="C786" s="737"/>
      <c r="D786" s="126"/>
      <c r="E786" s="126"/>
      <c r="F786" s="126"/>
      <c r="G786" s="126"/>
      <c r="H786" s="126"/>
      <c r="I786" s="126"/>
      <c r="J786" s="126"/>
      <c r="K786" s="127"/>
      <c r="L786" s="127"/>
      <c r="M786" s="126"/>
      <c r="N786" s="127"/>
      <c r="O786" s="127"/>
      <c r="P786" s="126"/>
      <c r="Q786" s="126"/>
    </row>
    <row r="787" spans="1:17" ht="15.75" hidden="1" customHeight="1">
      <c r="A787" s="126"/>
      <c r="B787" s="126"/>
      <c r="C787" s="737"/>
      <c r="D787" s="126"/>
      <c r="E787" s="126"/>
      <c r="F787" s="126"/>
      <c r="G787" s="126"/>
      <c r="H787" s="126"/>
      <c r="I787" s="126"/>
      <c r="J787" s="126"/>
      <c r="K787" s="127"/>
      <c r="L787" s="127"/>
      <c r="M787" s="126"/>
      <c r="N787" s="127"/>
      <c r="O787" s="127"/>
      <c r="P787" s="126"/>
      <c r="Q787" s="126"/>
    </row>
    <row r="788" spans="1:17" ht="15.75" hidden="1" customHeight="1">
      <c r="A788" s="126"/>
      <c r="B788" s="126"/>
      <c r="C788" s="737"/>
      <c r="D788" s="126"/>
      <c r="E788" s="126"/>
      <c r="F788" s="126"/>
      <c r="G788" s="126"/>
      <c r="H788" s="126"/>
      <c r="I788" s="126"/>
      <c r="J788" s="126"/>
      <c r="K788" s="127"/>
      <c r="L788" s="127"/>
      <c r="M788" s="126"/>
      <c r="N788" s="127"/>
      <c r="O788" s="127"/>
      <c r="P788" s="126"/>
      <c r="Q788" s="126"/>
    </row>
    <row r="789" spans="1:17" ht="15.75" hidden="1" customHeight="1">
      <c r="A789" s="126"/>
      <c r="B789" s="126"/>
      <c r="C789" s="737"/>
      <c r="D789" s="126"/>
      <c r="E789" s="126"/>
      <c r="F789" s="126"/>
      <c r="G789" s="126"/>
      <c r="H789" s="126"/>
      <c r="I789" s="126"/>
      <c r="J789" s="126"/>
      <c r="K789" s="127"/>
      <c r="L789" s="127"/>
      <c r="M789" s="126"/>
      <c r="N789" s="127"/>
      <c r="O789" s="127"/>
      <c r="P789" s="126"/>
      <c r="Q789" s="126"/>
    </row>
    <row r="790" spans="1:17" ht="15.75" hidden="1" customHeight="1">
      <c r="A790" s="126"/>
      <c r="B790" s="126"/>
      <c r="C790" s="737"/>
      <c r="D790" s="126"/>
      <c r="E790" s="126"/>
      <c r="F790" s="126"/>
      <c r="G790" s="126"/>
      <c r="H790" s="126"/>
      <c r="I790" s="126"/>
      <c r="J790" s="126"/>
      <c r="K790" s="127"/>
      <c r="L790" s="127"/>
      <c r="M790" s="126"/>
      <c r="N790" s="127"/>
      <c r="O790" s="127"/>
      <c r="P790" s="126"/>
      <c r="Q790" s="126"/>
    </row>
    <row r="791" spans="1:17" ht="15.75" hidden="1" customHeight="1">
      <c r="A791" s="126"/>
      <c r="B791" s="126"/>
      <c r="C791" s="737"/>
      <c r="D791" s="126"/>
      <c r="E791" s="126"/>
      <c r="F791" s="126"/>
      <c r="G791" s="126"/>
      <c r="H791" s="126"/>
      <c r="I791" s="126"/>
      <c r="J791" s="126"/>
      <c r="K791" s="127"/>
      <c r="L791" s="127"/>
      <c r="M791" s="126"/>
      <c r="N791" s="127"/>
      <c r="O791" s="127"/>
      <c r="P791" s="126"/>
      <c r="Q791" s="126"/>
    </row>
    <row r="792" spans="1:17" ht="15.75" hidden="1" customHeight="1">
      <c r="A792" s="126"/>
      <c r="B792" s="126"/>
      <c r="C792" s="737"/>
      <c r="D792" s="126"/>
      <c r="E792" s="126"/>
      <c r="F792" s="126"/>
      <c r="G792" s="126"/>
      <c r="H792" s="126"/>
      <c r="I792" s="126"/>
      <c r="J792" s="126"/>
      <c r="K792" s="127"/>
      <c r="L792" s="127"/>
      <c r="M792" s="126"/>
      <c r="N792" s="127"/>
      <c r="O792" s="127"/>
      <c r="P792" s="126"/>
      <c r="Q792" s="126"/>
    </row>
    <row r="793" spans="1:17" ht="15.75" hidden="1" customHeight="1">
      <c r="A793" s="126"/>
      <c r="B793" s="126"/>
      <c r="C793" s="737"/>
      <c r="D793" s="126"/>
      <c r="E793" s="126"/>
      <c r="F793" s="126"/>
      <c r="G793" s="126"/>
      <c r="H793" s="126"/>
      <c r="I793" s="126"/>
      <c r="J793" s="126"/>
      <c r="K793" s="127"/>
      <c r="L793" s="127"/>
      <c r="M793" s="126"/>
      <c r="N793" s="127"/>
      <c r="O793" s="127"/>
      <c r="P793" s="126"/>
      <c r="Q793" s="126"/>
    </row>
    <row r="794" spans="1:17" ht="15.75" hidden="1" customHeight="1">
      <c r="A794" s="126"/>
      <c r="B794" s="126"/>
      <c r="C794" s="737"/>
      <c r="D794" s="126"/>
      <c r="E794" s="126"/>
      <c r="F794" s="126"/>
      <c r="G794" s="126"/>
      <c r="H794" s="126"/>
      <c r="I794" s="126"/>
      <c r="J794" s="126"/>
      <c r="K794" s="127"/>
      <c r="L794" s="127"/>
      <c r="M794" s="126"/>
      <c r="N794" s="127"/>
      <c r="O794" s="127"/>
      <c r="P794" s="126"/>
      <c r="Q794" s="126"/>
    </row>
    <row r="795" spans="1:17" ht="15.75" hidden="1" customHeight="1">
      <c r="A795" s="126"/>
      <c r="B795" s="126"/>
      <c r="C795" s="737"/>
      <c r="D795" s="126"/>
      <c r="E795" s="126"/>
      <c r="F795" s="126"/>
      <c r="G795" s="126"/>
      <c r="H795" s="126"/>
      <c r="I795" s="126"/>
      <c r="J795" s="126"/>
      <c r="K795" s="127"/>
      <c r="L795" s="127"/>
      <c r="M795" s="126"/>
      <c r="N795" s="127"/>
      <c r="O795" s="127"/>
      <c r="P795" s="126"/>
      <c r="Q795" s="126"/>
    </row>
    <row r="796" spans="1:17" ht="15.75" hidden="1" customHeight="1">
      <c r="A796" s="126"/>
      <c r="B796" s="126"/>
      <c r="C796" s="737"/>
      <c r="D796" s="126"/>
      <c r="E796" s="126"/>
      <c r="F796" s="126"/>
      <c r="G796" s="126"/>
      <c r="H796" s="126"/>
      <c r="I796" s="126"/>
      <c r="J796" s="126"/>
      <c r="K796" s="127"/>
      <c r="L796" s="127"/>
      <c r="M796" s="126"/>
      <c r="N796" s="127"/>
      <c r="O796" s="127"/>
      <c r="P796" s="126"/>
      <c r="Q796" s="126"/>
    </row>
    <row r="797" spans="1:17" ht="15.75" hidden="1" customHeight="1">
      <c r="A797" s="126"/>
      <c r="B797" s="126"/>
      <c r="C797" s="737"/>
      <c r="D797" s="126"/>
      <c r="E797" s="126"/>
      <c r="F797" s="126"/>
      <c r="G797" s="126"/>
      <c r="H797" s="126"/>
      <c r="I797" s="126"/>
      <c r="J797" s="126"/>
      <c r="K797" s="127"/>
      <c r="L797" s="127"/>
      <c r="M797" s="126"/>
      <c r="N797" s="127"/>
      <c r="O797" s="127"/>
      <c r="P797" s="126"/>
      <c r="Q797" s="126"/>
    </row>
    <row r="798" spans="1:17" ht="15.75" hidden="1" customHeight="1">
      <c r="A798" s="126"/>
      <c r="B798" s="126"/>
      <c r="C798" s="737"/>
      <c r="D798" s="126"/>
      <c r="E798" s="126"/>
      <c r="F798" s="126"/>
      <c r="G798" s="126"/>
      <c r="H798" s="126"/>
      <c r="I798" s="126"/>
      <c r="J798" s="126"/>
      <c r="K798" s="127"/>
      <c r="L798" s="127"/>
      <c r="M798" s="126"/>
      <c r="N798" s="127"/>
      <c r="O798" s="127"/>
      <c r="P798" s="126"/>
      <c r="Q798" s="126"/>
    </row>
    <row r="799" spans="1:17" ht="15.75" hidden="1" customHeight="1">
      <c r="A799" s="126"/>
      <c r="B799" s="126"/>
      <c r="C799" s="737"/>
      <c r="D799" s="126"/>
      <c r="E799" s="126"/>
      <c r="F799" s="126"/>
      <c r="G799" s="126"/>
      <c r="H799" s="126"/>
      <c r="I799" s="126"/>
      <c r="J799" s="126"/>
      <c r="K799" s="127"/>
      <c r="L799" s="127"/>
      <c r="M799" s="126"/>
      <c r="N799" s="127"/>
      <c r="O799" s="127"/>
      <c r="P799" s="126"/>
      <c r="Q799" s="126"/>
    </row>
    <row r="800" spans="1:17" ht="15.75" hidden="1" customHeight="1">
      <c r="A800" s="126"/>
      <c r="B800" s="126"/>
      <c r="C800" s="737"/>
      <c r="D800" s="126"/>
      <c r="E800" s="126"/>
      <c r="F800" s="126"/>
      <c r="G800" s="126"/>
      <c r="H800" s="126"/>
      <c r="I800" s="126"/>
      <c r="J800" s="126"/>
      <c r="K800" s="127"/>
      <c r="L800" s="127"/>
      <c r="M800" s="126"/>
      <c r="N800" s="127"/>
      <c r="O800" s="127"/>
      <c r="P800" s="126"/>
      <c r="Q800" s="126"/>
    </row>
    <row r="801" spans="1:17" ht="15.75" hidden="1" customHeight="1">
      <c r="A801" s="126"/>
      <c r="B801" s="126"/>
      <c r="C801" s="737"/>
      <c r="D801" s="126"/>
      <c r="E801" s="126"/>
      <c r="F801" s="126"/>
      <c r="G801" s="126"/>
      <c r="H801" s="126"/>
      <c r="I801" s="126"/>
      <c r="J801" s="126"/>
      <c r="K801" s="127"/>
      <c r="L801" s="127"/>
      <c r="M801" s="126"/>
      <c r="N801" s="127"/>
      <c r="O801" s="127"/>
      <c r="P801" s="126"/>
      <c r="Q801" s="126"/>
    </row>
    <row r="802" spans="1:17" ht="15.75" hidden="1" customHeight="1">
      <c r="A802" s="126"/>
      <c r="B802" s="126"/>
      <c r="C802" s="737"/>
      <c r="D802" s="126"/>
      <c r="E802" s="126"/>
      <c r="F802" s="126"/>
      <c r="G802" s="126"/>
      <c r="H802" s="126"/>
      <c r="I802" s="126"/>
      <c r="J802" s="126"/>
      <c r="K802" s="127"/>
      <c r="L802" s="127"/>
      <c r="M802" s="126"/>
      <c r="N802" s="127"/>
      <c r="O802" s="127"/>
      <c r="P802" s="126"/>
      <c r="Q802" s="126"/>
    </row>
    <row r="803" spans="1:17" ht="15.75" hidden="1" customHeight="1">
      <c r="A803" s="126"/>
      <c r="B803" s="126"/>
      <c r="C803" s="737"/>
      <c r="D803" s="126"/>
      <c r="E803" s="126"/>
      <c r="F803" s="126"/>
      <c r="G803" s="126"/>
      <c r="H803" s="126"/>
      <c r="I803" s="126"/>
      <c r="J803" s="126"/>
      <c r="K803" s="127"/>
      <c r="L803" s="127"/>
      <c r="M803" s="126"/>
      <c r="N803" s="127"/>
      <c r="O803" s="127"/>
      <c r="P803" s="126"/>
      <c r="Q803" s="126"/>
    </row>
    <row r="804" spans="1:17" ht="15.75" hidden="1" customHeight="1">
      <c r="A804" s="126"/>
      <c r="B804" s="126"/>
      <c r="C804" s="737"/>
      <c r="D804" s="126"/>
      <c r="E804" s="126"/>
      <c r="F804" s="126"/>
      <c r="G804" s="126"/>
      <c r="H804" s="126"/>
      <c r="I804" s="126"/>
      <c r="J804" s="126"/>
      <c r="K804" s="127"/>
      <c r="L804" s="127"/>
      <c r="M804" s="126"/>
      <c r="N804" s="127"/>
      <c r="O804" s="127"/>
      <c r="P804" s="126"/>
      <c r="Q804" s="126"/>
    </row>
    <row r="805" spans="1:17" ht="15.75" hidden="1" customHeight="1">
      <c r="A805" s="126"/>
      <c r="B805" s="126"/>
      <c r="C805" s="737"/>
      <c r="D805" s="126"/>
      <c r="E805" s="126"/>
      <c r="F805" s="126"/>
      <c r="G805" s="126"/>
      <c r="H805" s="126"/>
      <c r="I805" s="126"/>
      <c r="J805" s="126"/>
      <c r="K805" s="127"/>
      <c r="L805" s="127"/>
      <c r="M805" s="126"/>
      <c r="N805" s="127"/>
      <c r="O805" s="127"/>
      <c r="P805" s="126"/>
      <c r="Q805" s="126"/>
    </row>
    <row r="806" spans="1:17" ht="15.75" hidden="1" customHeight="1">
      <c r="A806" s="126"/>
      <c r="B806" s="126"/>
      <c r="C806" s="737"/>
      <c r="D806" s="126"/>
      <c r="E806" s="126"/>
      <c r="F806" s="126"/>
      <c r="G806" s="126"/>
      <c r="H806" s="126"/>
      <c r="I806" s="126"/>
      <c r="J806" s="126"/>
      <c r="K806" s="127"/>
      <c r="L806" s="127"/>
      <c r="M806" s="126"/>
      <c r="N806" s="127"/>
      <c r="O806" s="127"/>
      <c r="P806" s="126"/>
      <c r="Q806" s="126"/>
    </row>
    <row r="807" spans="1:17" ht="15.75" hidden="1" customHeight="1">
      <c r="A807" s="126"/>
      <c r="B807" s="126"/>
      <c r="C807" s="737"/>
      <c r="D807" s="126"/>
      <c r="E807" s="126"/>
      <c r="F807" s="126"/>
      <c r="G807" s="126"/>
      <c r="H807" s="126"/>
      <c r="I807" s="126"/>
      <c r="J807" s="126"/>
      <c r="K807" s="127"/>
      <c r="L807" s="127"/>
      <c r="M807" s="126"/>
      <c r="N807" s="127"/>
      <c r="O807" s="127"/>
      <c r="P807" s="126"/>
      <c r="Q807" s="126"/>
    </row>
    <row r="808" spans="1:17" ht="15.75" hidden="1" customHeight="1">
      <c r="A808" s="126"/>
      <c r="B808" s="126"/>
      <c r="C808" s="737"/>
      <c r="D808" s="126"/>
      <c r="E808" s="126"/>
      <c r="F808" s="126"/>
      <c r="G808" s="126"/>
      <c r="H808" s="126"/>
      <c r="I808" s="126"/>
      <c r="J808" s="126"/>
      <c r="K808" s="127"/>
      <c r="L808" s="127"/>
      <c r="M808" s="126"/>
      <c r="N808" s="127"/>
      <c r="O808" s="127"/>
      <c r="P808" s="126"/>
      <c r="Q808" s="126"/>
    </row>
    <row r="809" spans="1:17" ht="15.75" hidden="1" customHeight="1">
      <c r="A809" s="126"/>
      <c r="B809" s="126"/>
      <c r="C809" s="737"/>
      <c r="D809" s="126"/>
      <c r="E809" s="126"/>
      <c r="F809" s="126"/>
      <c r="G809" s="126"/>
      <c r="H809" s="126"/>
      <c r="I809" s="126"/>
      <c r="J809" s="126"/>
      <c r="K809" s="127"/>
      <c r="L809" s="127"/>
      <c r="M809" s="126"/>
      <c r="N809" s="127"/>
      <c r="O809" s="127"/>
      <c r="P809" s="126"/>
      <c r="Q809" s="126"/>
    </row>
    <row r="810" spans="1:17" ht="15.75" hidden="1" customHeight="1">
      <c r="A810" s="126"/>
      <c r="B810" s="126"/>
      <c r="C810" s="737"/>
      <c r="D810" s="126"/>
      <c r="E810" s="126"/>
      <c r="F810" s="126"/>
      <c r="G810" s="126"/>
      <c r="H810" s="126"/>
      <c r="I810" s="126"/>
      <c r="J810" s="126"/>
      <c r="K810" s="127"/>
      <c r="L810" s="127"/>
      <c r="M810" s="126"/>
      <c r="N810" s="127"/>
      <c r="O810" s="127"/>
      <c r="P810" s="126"/>
      <c r="Q810" s="126"/>
    </row>
    <row r="811" spans="1:17" ht="15.75" hidden="1" customHeight="1">
      <c r="A811" s="126"/>
      <c r="B811" s="126"/>
      <c r="C811" s="737"/>
      <c r="D811" s="126"/>
      <c r="E811" s="126"/>
      <c r="F811" s="126"/>
      <c r="G811" s="126"/>
      <c r="H811" s="126"/>
      <c r="I811" s="126"/>
      <c r="J811" s="126"/>
      <c r="K811" s="127"/>
      <c r="L811" s="127"/>
      <c r="M811" s="126"/>
      <c r="N811" s="127"/>
      <c r="O811" s="127"/>
      <c r="P811" s="126"/>
      <c r="Q811" s="126"/>
    </row>
    <row r="812" spans="1:17" ht="15.75" hidden="1" customHeight="1">
      <c r="A812" s="126"/>
      <c r="B812" s="126"/>
      <c r="C812" s="737"/>
      <c r="D812" s="126"/>
      <c r="E812" s="126"/>
      <c r="F812" s="126"/>
      <c r="G812" s="126"/>
      <c r="H812" s="126"/>
      <c r="I812" s="126"/>
      <c r="J812" s="126"/>
      <c r="K812" s="127"/>
      <c r="L812" s="127"/>
      <c r="M812" s="126"/>
      <c r="N812" s="127"/>
      <c r="O812" s="127"/>
      <c r="P812" s="126"/>
      <c r="Q812" s="126"/>
    </row>
    <row r="813" spans="1:17" ht="15.75" hidden="1" customHeight="1">
      <c r="A813" s="126"/>
      <c r="B813" s="126"/>
      <c r="C813" s="737"/>
      <c r="D813" s="126"/>
      <c r="E813" s="126"/>
      <c r="F813" s="126"/>
      <c r="G813" s="126"/>
      <c r="H813" s="126"/>
      <c r="I813" s="126"/>
      <c r="J813" s="126"/>
      <c r="K813" s="127"/>
      <c r="L813" s="127"/>
      <c r="M813" s="126"/>
      <c r="N813" s="127"/>
      <c r="O813" s="127"/>
      <c r="P813" s="126"/>
      <c r="Q813" s="126"/>
    </row>
    <row r="814" spans="1:17" ht="15.75" hidden="1" customHeight="1">
      <c r="A814" s="126"/>
      <c r="B814" s="126"/>
      <c r="C814" s="737"/>
      <c r="D814" s="126"/>
      <c r="E814" s="126"/>
      <c r="F814" s="126"/>
      <c r="G814" s="126"/>
      <c r="H814" s="126"/>
      <c r="I814" s="126"/>
      <c r="J814" s="126"/>
      <c r="K814" s="127"/>
      <c r="L814" s="127"/>
      <c r="M814" s="126"/>
      <c r="N814" s="127"/>
      <c r="O814" s="127"/>
      <c r="P814" s="126"/>
      <c r="Q814" s="126"/>
    </row>
    <row r="815" spans="1:17" ht="15.75" hidden="1" customHeight="1">
      <c r="A815" s="126"/>
      <c r="B815" s="126"/>
      <c r="C815" s="737"/>
      <c r="D815" s="126"/>
      <c r="E815" s="126"/>
      <c r="F815" s="126"/>
      <c r="G815" s="126"/>
      <c r="H815" s="126"/>
      <c r="I815" s="126"/>
      <c r="J815" s="126"/>
      <c r="K815" s="127"/>
      <c r="L815" s="127"/>
      <c r="M815" s="126"/>
      <c r="N815" s="127"/>
      <c r="O815" s="127"/>
      <c r="P815" s="126"/>
      <c r="Q815" s="126"/>
    </row>
    <row r="816" spans="1:17" ht="15.75" hidden="1" customHeight="1">
      <c r="A816" s="126"/>
      <c r="B816" s="126"/>
      <c r="C816" s="737"/>
      <c r="D816" s="126"/>
      <c r="E816" s="126"/>
      <c r="F816" s="126"/>
      <c r="G816" s="126"/>
      <c r="H816" s="126"/>
      <c r="I816" s="126"/>
      <c r="J816" s="126"/>
      <c r="K816" s="127"/>
      <c r="L816" s="127"/>
      <c r="M816" s="126"/>
      <c r="N816" s="127"/>
      <c r="O816" s="127"/>
      <c r="P816" s="126"/>
      <c r="Q816" s="126"/>
    </row>
    <row r="817" spans="1:17" ht="15.75" hidden="1" customHeight="1">
      <c r="A817" s="126"/>
      <c r="B817" s="126"/>
      <c r="C817" s="737"/>
      <c r="D817" s="126"/>
      <c r="E817" s="126"/>
      <c r="F817" s="126"/>
      <c r="G817" s="126"/>
      <c r="H817" s="126"/>
      <c r="I817" s="126"/>
      <c r="J817" s="126"/>
      <c r="K817" s="127"/>
      <c r="L817" s="127"/>
      <c r="M817" s="126"/>
      <c r="N817" s="127"/>
      <c r="O817" s="127"/>
      <c r="P817" s="126"/>
      <c r="Q817" s="126"/>
    </row>
    <row r="818" spans="1:17" ht="15.75" hidden="1" customHeight="1">
      <c r="A818" s="126"/>
      <c r="B818" s="126"/>
      <c r="C818" s="737"/>
      <c r="D818" s="126"/>
      <c r="E818" s="126"/>
      <c r="F818" s="126"/>
      <c r="G818" s="126"/>
      <c r="H818" s="126"/>
      <c r="I818" s="126"/>
      <c r="J818" s="126"/>
      <c r="K818" s="127"/>
      <c r="L818" s="127"/>
      <c r="M818" s="126"/>
      <c r="N818" s="127"/>
      <c r="O818" s="127"/>
      <c r="P818" s="126"/>
      <c r="Q818" s="126"/>
    </row>
    <row r="819" spans="1:17" ht="15.75" hidden="1" customHeight="1">
      <c r="A819" s="126"/>
      <c r="B819" s="126"/>
      <c r="C819" s="737"/>
      <c r="D819" s="126"/>
      <c r="E819" s="126"/>
      <c r="F819" s="126"/>
      <c r="G819" s="126"/>
      <c r="H819" s="126"/>
      <c r="I819" s="126"/>
      <c r="J819" s="126"/>
      <c r="K819" s="127"/>
      <c r="L819" s="127"/>
      <c r="M819" s="126"/>
      <c r="N819" s="127"/>
      <c r="O819" s="127"/>
      <c r="P819" s="126"/>
      <c r="Q819" s="126"/>
    </row>
    <row r="820" spans="1:17" ht="15.75" hidden="1" customHeight="1">
      <c r="A820" s="126"/>
      <c r="B820" s="126"/>
      <c r="C820" s="737"/>
      <c r="D820" s="126"/>
      <c r="E820" s="126"/>
      <c r="F820" s="126"/>
      <c r="G820" s="126"/>
      <c r="H820" s="126"/>
      <c r="I820" s="126"/>
      <c r="J820" s="126"/>
      <c r="K820" s="127"/>
      <c r="L820" s="127"/>
      <c r="M820" s="126"/>
      <c r="N820" s="127"/>
      <c r="O820" s="127"/>
      <c r="P820" s="126"/>
      <c r="Q820" s="126"/>
    </row>
    <row r="821" spans="1:17" ht="15.75" hidden="1" customHeight="1">
      <c r="A821" s="126"/>
      <c r="B821" s="126"/>
      <c r="C821" s="737"/>
      <c r="D821" s="126"/>
      <c r="E821" s="126"/>
      <c r="F821" s="126"/>
      <c r="G821" s="126"/>
      <c r="H821" s="126"/>
      <c r="I821" s="126"/>
      <c r="J821" s="126"/>
      <c r="K821" s="127"/>
      <c r="L821" s="127"/>
      <c r="M821" s="126"/>
      <c r="N821" s="127"/>
      <c r="O821" s="127"/>
      <c r="P821" s="126"/>
      <c r="Q821" s="126"/>
    </row>
    <row r="822" spans="1:17" ht="15.75" hidden="1" customHeight="1">
      <c r="A822" s="126"/>
      <c r="B822" s="126"/>
      <c r="C822" s="737"/>
      <c r="D822" s="126"/>
      <c r="E822" s="126"/>
      <c r="F822" s="126"/>
      <c r="G822" s="126"/>
      <c r="H822" s="126"/>
      <c r="I822" s="126"/>
      <c r="J822" s="126"/>
      <c r="K822" s="127"/>
      <c r="L822" s="127"/>
      <c r="M822" s="126"/>
      <c r="N822" s="127"/>
      <c r="O822" s="127"/>
      <c r="P822" s="126"/>
      <c r="Q822" s="126"/>
    </row>
    <row r="823" spans="1:17" ht="15.75" hidden="1" customHeight="1">
      <c r="A823" s="126"/>
      <c r="B823" s="126"/>
      <c r="C823" s="737"/>
      <c r="D823" s="126"/>
      <c r="E823" s="126"/>
      <c r="F823" s="126"/>
      <c r="G823" s="126"/>
      <c r="H823" s="126"/>
      <c r="I823" s="126"/>
      <c r="J823" s="126"/>
      <c r="K823" s="127"/>
      <c r="L823" s="127"/>
      <c r="M823" s="126"/>
      <c r="N823" s="127"/>
      <c r="O823" s="127"/>
      <c r="P823" s="126"/>
      <c r="Q823" s="126"/>
    </row>
    <row r="824" spans="1:17" ht="15.75" hidden="1" customHeight="1">
      <c r="A824" s="126"/>
      <c r="B824" s="126"/>
      <c r="C824" s="737"/>
      <c r="D824" s="126"/>
      <c r="E824" s="126"/>
      <c r="F824" s="126"/>
      <c r="G824" s="126"/>
      <c r="H824" s="126"/>
      <c r="I824" s="126"/>
      <c r="J824" s="126"/>
      <c r="K824" s="127"/>
      <c r="L824" s="127"/>
      <c r="M824" s="126"/>
      <c r="N824" s="127"/>
      <c r="O824" s="127"/>
      <c r="P824" s="126"/>
      <c r="Q824" s="126"/>
    </row>
    <row r="825" spans="1:17" ht="15.75" hidden="1" customHeight="1">
      <c r="A825" s="126"/>
      <c r="B825" s="126"/>
      <c r="C825" s="737"/>
      <c r="D825" s="126"/>
      <c r="E825" s="126"/>
      <c r="F825" s="126"/>
      <c r="G825" s="126"/>
      <c r="H825" s="126"/>
      <c r="I825" s="126"/>
      <c r="J825" s="126"/>
      <c r="K825" s="127"/>
      <c r="L825" s="127"/>
      <c r="M825" s="126"/>
      <c r="N825" s="127"/>
      <c r="O825" s="127"/>
      <c r="P825" s="126"/>
      <c r="Q825" s="126"/>
    </row>
    <row r="826" spans="1:17" ht="15.75" hidden="1" customHeight="1">
      <c r="A826" s="126"/>
      <c r="B826" s="126"/>
      <c r="C826" s="737"/>
      <c r="D826" s="126"/>
      <c r="E826" s="126"/>
      <c r="F826" s="126"/>
      <c r="G826" s="126"/>
      <c r="H826" s="126"/>
      <c r="I826" s="126"/>
      <c r="J826" s="126"/>
      <c r="K826" s="127"/>
      <c r="L826" s="127"/>
      <c r="M826" s="126"/>
      <c r="N826" s="127"/>
      <c r="O826" s="127"/>
      <c r="P826" s="126"/>
      <c r="Q826" s="126"/>
    </row>
    <row r="827" spans="1:17" ht="15.75" hidden="1" customHeight="1">
      <c r="A827" s="126"/>
      <c r="B827" s="126"/>
      <c r="C827" s="737"/>
      <c r="D827" s="126"/>
      <c r="E827" s="126"/>
      <c r="F827" s="126"/>
      <c r="G827" s="126"/>
      <c r="H827" s="126"/>
      <c r="I827" s="126"/>
      <c r="J827" s="126"/>
      <c r="K827" s="127"/>
      <c r="L827" s="127"/>
      <c r="M827" s="126"/>
      <c r="N827" s="127"/>
      <c r="O827" s="127"/>
      <c r="P827" s="126"/>
      <c r="Q827" s="126"/>
    </row>
    <row r="828" spans="1:17" ht="15.75" hidden="1" customHeight="1">
      <c r="A828" s="126"/>
      <c r="B828" s="126"/>
      <c r="C828" s="737"/>
      <c r="D828" s="126"/>
      <c r="E828" s="126"/>
      <c r="F828" s="126"/>
      <c r="G828" s="126"/>
      <c r="H828" s="126"/>
      <c r="I828" s="126"/>
      <c r="J828" s="126"/>
      <c r="K828" s="127"/>
      <c r="L828" s="127"/>
      <c r="M828" s="126"/>
      <c r="N828" s="127"/>
      <c r="O828" s="127"/>
      <c r="P828" s="126"/>
      <c r="Q828" s="126"/>
    </row>
    <row r="829" spans="1:17" ht="15.75" hidden="1" customHeight="1">
      <c r="A829" s="126"/>
      <c r="B829" s="126"/>
      <c r="C829" s="737"/>
      <c r="D829" s="126"/>
      <c r="E829" s="126"/>
      <c r="F829" s="126"/>
      <c r="G829" s="126"/>
      <c r="H829" s="126"/>
      <c r="I829" s="126"/>
      <c r="J829" s="126"/>
      <c r="K829" s="127"/>
      <c r="L829" s="127"/>
      <c r="M829" s="126"/>
      <c r="N829" s="127"/>
      <c r="O829" s="127"/>
      <c r="P829" s="126"/>
      <c r="Q829" s="126"/>
    </row>
    <row r="830" spans="1:17" ht="15.75" hidden="1" customHeight="1">
      <c r="A830" s="126"/>
      <c r="B830" s="126"/>
      <c r="C830" s="737"/>
      <c r="D830" s="126"/>
      <c r="E830" s="126"/>
      <c r="F830" s="126"/>
      <c r="G830" s="126"/>
      <c r="H830" s="126"/>
      <c r="I830" s="126"/>
      <c r="J830" s="126"/>
      <c r="K830" s="127"/>
      <c r="L830" s="127"/>
      <c r="M830" s="126"/>
      <c r="N830" s="127"/>
      <c r="O830" s="127"/>
      <c r="P830" s="126"/>
      <c r="Q830" s="126"/>
    </row>
    <row r="831" spans="1:17" ht="15.75" hidden="1" customHeight="1">
      <c r="A831" s="126"/>
      <c r="B831" s="126"/>
      <c r="C831" s="737"/>
      <c r="D831" s="126"/>
      <c r="E831" s="126"/>
      <c r="F831" s="126"/>
      <c r="G831" s="126"/>
      <c r="H831" s="126"/>
      <c r="I831" s="126"/>
      <c r="J831" s="126"/>
      <c r="K831" s="127"/>
      <c r="L831" s="127"/>
      <c r="M831" s="126"/>
      <c r="N831" s="127"/>
      <c r="O831" s="127"/>
      <c r="P831" s="126"/>
      <c r="Q831" s="126"/>
    </row>
    <row r="832" spans="1:17" ht="15.75" hidden="1" customHeight="1">
      <c r="A832" s="126"/>
      <c r="B832" s="126"/>
      <c r="C832" s="737"/>
      <c r="D832" s="126"/>
      <c r="E832" s="126"/>
      <c r="F832" s="126"/>
      <c r="G832" s="126"/>
      <c r="H832" s="126"/>
      <c r="I832" s="126"/>
      <c r="J832" s="126"/>
      <c r="K832" s="127"/>
      <c r="L832" s="127"/>
      <c r="M832" s="126"/>
      <c r="N832" s="127"/>
      <c r="O832" s="127"/>
      <c r="P832" s="126"/>
      <c r="Q832" s="126"/>
    </row>
    <row r="833" spans="1:17" ht="15.75" hidden="1" customHeight="1">
      <c r="A833" s="126"/>
      <c r="B833" s="126"/>
      <c r="C833" s="737"/>
      <c r="D833" s="126"/>
      <c r="E833" s="126"/>
      <c r="F833" s="126"/>
      <c r="G833" s="126"/>
      <c r="H833" s="126"/>
      <c r="I833" s="126"/>
      <c r="J833" s="126"/>
      <c r="K833" s="127"/>
      <c r="L833" s="127"/>
      <c r="M833" s="126"/>
      <c r="N833" s="127"/>
      <c r="O833" s="127"/>
      <c r="P833" s="126"/>
      <c r="Q833" s="126"/>
    </row>
    <row r="834" spans="1:17" ht="15.75" hidden="1" customHeight="1">
      <c r="A834" s="126"/>
      <c r="B834" s="126"/>
      <c r="C834" s="737"/>
      <c r="D834" s="126"/>
      <c r="E834" s="126"/>
      <c r="F834" s="126"/>
      <c r="G834" s="126"/>
      <c r="H834" s="126"/>
      <c r="I834" s="126"/>
      <c r="J834" s="126"/>
      <c r="K834" s="127"/>
      <c r="L834" s="127"/>
      <c r="M834" s="126"/>
      <c r="N834" s="127"/>
      <c r="O834" s="127"/>
      <c r="P834" s="126"/>
      <c r="Q834" s="126"/>
    </row>
    <row r="835" spans="1:17" ht="15.75" hidden="1" customHeight="1">
      <c r="A835" s="126"/>
      <c r="B835" s="126"/>
      <c r="C835" s="737"/>
      <c r="D835" s="126"/>
      <c r="E835" s="126"/>
      <c r="F835" s="126"/>
      <c r="G835" s="126"/>
      <c r="H835" s="126"/>
      <c r="I835" s="126"/>
      <c r="J835" s="126"/>
      <c r="K835" s="127"/>
      <c r="L835" s="127"/>
      <c r="M835" s="126"/>
      <c r="N835" s="127"/>
      <c r="O835" s="127"/>
      <c r="P835" s="126"/>
      <c r="Q835" s="126"/>
    </row>
    <row r="836" spans="1:17" ht="15.75" hidden="1" customHeight="1">
      <c r="A836" s="126"/>
      <c r="B836" s="126"/>
      <c r="C836" s="737"/>
      <c r="D836" s="126"/>
      <c r="E836" s="126"/>
      <c r="F836" s="126"/>
      <c r="G836" s="126"/>
      <c r="H836" s="126"/>
      <c r="I836" s="126"/>
      <c r="J836" s="126"/>
      <c r="K836" s="127"/>
      <c r="L836" s="127"/>
      <c r="M836" s="126"/>
      <c r="N836" s="127"/>
      <c r="O836" s="127"/>
      <c r="P836" s="126"/>
      <c r="Q836" s="126"/>
    </row>
    <row r="837" spans="1:17" ht="15.75" hidden="1" customHeight="1">
      <c r="A837" s="126"/>
      <c r="B837" s="126"/>
      <c r="C837" s="737"/>
      <c r="D837" s="126"/>
      <c r="E837" s="126"/>
      <c r="F837" s="126"/>
      <c r="G837" s="126"/>
      <c r="H837" s="126"/>
      <c r="I837" s="126"/>
      <c r="J837" s="126"/>
      <c r="K837" s="127"/>
      <c r="L837" s="127"/>
      <c r="M837" s="126"/>
      <c r="N837" s="127"/>
      <c r="O837" s="127"/>
      <c r="P837" s="126"/>
      <c r="Q837" s="126"/>
    </row>
    <row r="838" spans="1:17" ht="15.75" hidden="1" customHeight="1">
      <c r="A838" s="126"/>
      <c r="B838" s="126"/>
      <c r="C838" s="737"/>
      <c r="D838" s="126"/>
      <c r="E838" s="126"/>
      <c r="F838" s="126"/>
      <c r="G838" s="126"/>
      <c r="H838" s="126"/>
      <c r="I838" s="126"/>
      <c r="J838" s="126"/>
      <c r="K838" s="127"/>
      <c r="L838" s="127"/>
      <c r="M838" s="126"/>
      <c r="N838" s="127"/>
      <c r="O838" s="127"/>
      <c r="P838" s="126"/>
      <c r="Q838" s="126"/>
    </row>
    <row r="839" spans="1:17" ht="15.75" hidden="1" customHeight="1">
      <c r="A839" s="126"/>
      <c r="B839" s="126"/>
      <c r="C839" s="737"/>
      <c r="D839" s="126"/>
      <c r="E839" s="126"/>
      <c r="F839" s="126"/>
      <c r="G839" s="126"/>
      <c r="H839" s="126"/>
      <c r="I839" s="126"/>
      <c r="J839" s="126"/>
      <c r="K839" s="127"/>
      <c r="L839" s="127"/>
      <c r="M839" s="126"/>
      <c r="N839" s="127"/>
      <c r="O839" s="127"/>
      <c r="P839" s="126"/>
      <c r="Q839" s="126"/>
    </row>
    <row r="840" spans="1:17" ht="15.75" hidden="1" customHeight="1">
      <c r="A840" s="126"/>
      <c r="B840" s="126"/>
      <c r="C840" s="737"/>
      <c r="D840" s="126"/>
      <c r="E840" s="126"/>
      <c r="F840" s="126"/>
      <c r="G840" s="126"/>
      <c r="H840" s="126"/>
      <c r="I840" s="126"/>
      <c r="J840" s="126"/>
      <c r="K840" s="127"/>
      <c r="L840" s="127"/>
      <c r="M840" s="126"/>
      <c r="N840" s="127"/>
      <c r="O840" s="127"/>
      <c r="P840" s="126"/>
      <c r="Q840" s="126"/>
    </row>
    <row r="841" spans="1:17" ht="15.75" hidden="1" customHeight="1">
      <c r="A841" s="126"/>
      <c r="B841" s="126"/>
      <c r="C841" s="737"/>
      <c r="D841" s="126"/>
      <c r="E841" s="126"/>
      <c r="F841" s="126"/>
      <c r="G841" s="126"/>
      <c r="H841" s="126"/>
      <c r="I841" s="126"/>
      <c r="J841" s="126"/>
      <c r="K841" s="127"/>
      <c r="L841" s="127"/>
      <c r="M841" s="126"/>
      <c r="N841" s="127"/>
      <c r="O841" s="127"/>
      <c r="P841" s="126"/>
      <c r="Q841" s="126"/>
    </row>
    <row r="842" spans="1:17" ht="15.75" hidden="1" customHeight="1">
      <c r="A842" s="126"/>
      <c r="B842" s="126"/>
      <c r="C842" s="737"/>
      <c r="D842" s="126"/>
      <c r="E842" s="126"/>
      <c r="F842" s="126"/>
      <c r="G842" s="126"/>
      <c r="H842" s="126"/>
      <c r="I842" s="126"/>
      <c r="J842" s="126"/>
      <c r="K842" s="127"/>
      <c r="L842" s="127"/>
      <c r="M842" s="126"/>
      <c r="N842" s="127"/>
      <c r="O842" s="127"/>
      <c r="P842" s="126"/>
      <c r="Q842" s="126"/>
    </row>
    <row r="843" spans="1:17" ht="15.75" hidden="1" customHeight="1">
      <c r="A843" s="126"/>
      <c r="B843" s="126"/>
      <c r="C843" s="737"/>
      <c r="D843" s="126"/>
      <c r="E843" s="126"/>
      <c r="F843" s="126"/>
      <c r="G843" s="126"/>
      <c r="H843" s="126"/>
      <c r="I843" s="126"/>
      <c r="J843" s="126"/>
      <c r="K843" s="127"/>
      <c r="L843" s="127"/>
      <c r="M843" s="126"/>
      <c r="N843" s="127"/>
      <c r="O843" s="127"/>
      <c r="P843" s="126"/>
      <c r="Q843" s="126"/>
    </row>
    <row r="844" spans="1:17" ht="15.75" hidden="1" customHeight="1">
      <c r="A844" s="126"/>
      <c r="B844" s="126"/>
      <c r="C844" s="737"/>
      <c r="D844" s="126"/>
      <c r="E844" s="126"/>
      <c r="F844" s="126"/>
      <c r="G844" s="126"/>
      <c r="H844" s="126"/>
      <c r="I844" s="126"/>
      <c r="J844" s="126"/>
      <c r="K844" s="127"/>
      <c r="L844" s="127"/>
      <c r="M844" s="126"/>
      <c r="N844" s="127"/>
      <c r="O844" s="127"/>
      <c r="P844" s="126"/>
      <c r="Q844" s="126"/>
    </row>
    <row r="845" spans="1:17" ht="15.75" hidden="1" customHeight="1">
      <c r="A845" s="126"/>
      <c r="B845" s="126"/>
      <c r="C845" s="737"/>
      <c r="D845" s="126"/>
      <c r="E845" s="126"/>
      <c r="F845" s="126"/>
      <c r="G845" s="126"/>
      <c r="H845" s="126"/>
      <c r="I845" s="126"/>
      <c r="J845" s="126"/>
      <c r="K845" s="127"/>
      <c r="L845" s="127"/>
      <c r="M845" s="126"/>
      <c r="N845" s="127"/>
      <c r="O845" s="127"/>
      <c r="P845" s="126"/>
      <c r="Q845" s="126"/>
    </row>
    <row r="846" spans="1:17" ht="15.75" hidden="1" customHeight="1">
      <c r="A846" s="126"/>
      <c r="B846" s="126"/>
      <c r="C846" s="737"/>
      <c r="D846" s="126"/>
      <c r="E846" s="126"/>
      <c r="F846" s="126"/>
      <c r="G846" s="126"/>
      <c r="H846" s="126"/>
      <c r="I846" s="126"/>
      <c r="J846" s="126"/>
      <c r="K846" s="127"/>
      <c r="L846" s="127"/>
      <c r="M846" s="126"/>
      <c r="N846" s="127"/>
      <c r="O846" s="127"/>
      <c r="P846" s="126"/>
      <c r="Q846" s="126"/>
    </row>
    <row r="847" spans="1:17" ht="15.75" hidden="1" customHeight="1">
      <c r="A847" s="126"/>
      <c r="B847" s="126"/>
      <c r="C847" s="737"/>
      <c r="D847" s="126"/>
      <c r="E847" s="126"/>
      <c r="F847" s="126"/>
      <c r="G847" s="126"/>
      <c r="H847" s="126"/>
      <c r="I847" s="126"/>
      <c r="J847" s="126"/>
      <c r="K847" s="127"/>
      <c r="L847" s="127"/>
      <c r="M847" s="126"/>
      <c r="N847" s="127"/>
      <c r="O847" s="127"/>
      <c r="P847" s="126"/>
      <c r="Q847" s="126"/>
    </row>
    <row r="848" spans="1:17" ht="15.75" hidden="1" customHeight="1">
      <c r="A848" s="126"/>
      <c r="B848" s="126"/>
      <c r="C848" s="737"/>
      <c r="D848" s="126"/>
      <c r="E848" s="126"/>
      <c r="F848" s="126"/>
      <c r="G848" s="126"/>
      <c r="H848" s="126"/>
      <c r="I848" s="126"/>
      <c r="J848" s="126"/>
      <c r="K848" s="127"/>
      <c r="L848" s="127"/>
      <c r="M848" s="126"/>
      <c r="N848" s="127"/>
      <c r="O848" s="127"/>
      <c r="P848" s="126"/>
      <c r="Q848" s="126"/>
    </row>
    <row r="849" spans="1:17" ht="15.75" hidden="1" customHeight="1">
      <c r="A849" s="126"/>
      <c r="B849" s="126"/>
      <c r="C849" s="737"/>
      <c r="D849" s="126"/>
      <c r="E849" s="126"/>
      <c r="F849" s="126"/>
      <c r="G849" s="126"/>
      <c r="H849" s="126"/>
      <c r="I849" s="126"/>
      <c r="J849" s="126"/>
      <c r="K849" s="127"/>
      <c r="L849" s="127"/>
      <c r="M849" s="126"/>
      <c r="N849" s="127"/>
      <c r="O849" s="127"/>
      <c r="P849" s="126"/>
      <c r="Q849" s="126"/>
    </row>
    <row r="850" spans="1:17" ht="15.75" hidden="1" customHeight="1">
      <c r="A850" s="126"/>
      <c r="B850" s="126"/>
      <c r="C850" s="737"/>
      <c r="D850" s="126"/>
      <c r="E850" s="126"/>
      <c r="F850" s="126"/>
      <c r="G850" s="126"/>
      <c r="H850" s="126"/>
      <c r="I850" s="126"/>
      <c r="J850" s="126"/>
      <c r="K850" s="127"/>
      <c r="L850" s="127"/>
      <c r="M850" s="126"/>
      <c r="N850" s="127"/>
      <c r="O850" s="127"/>
      <c r="P850" s="126"/>
      <c r="Q850" s="126"/>
    </row>
    <row r="851" spans="1:17" ht="15.75" hidden="1" customHeight="1">
      <c r="A851" s="126"/>
      <c r="B851" s="126"/>
      <c r="C851" s="737"/>
      <c r="D851" s="126"/>
      <c r="E851" s="126"/>
      <c r="F851" s="126"/>
      <c r="G851" s="126"/>
      <c r="H851" s="126"/>
      <c r="I851" s="126"/>
      <c r="J851" s="126"/>
      <c r="K851" s="127"/>
      <c r="L851" s="127"/>
      <c r="M851" s="126"/>
      <c r="N851" s="127"/>
      <c r="O851" s="127"/>
      <c r="P851" s="126"/>
      <c r="Q851" s="126"/>
    </row>
    <row r="852" spans="1:17" ht="15.75" hidden="1" customHeight="1">
      <c r="A852" s="126"/>
      <c r="B852" s="126"/>
      <c r="C852" s="737"/>
      <c r="D852" s="126"/>
      <c r="E852" s="126"/>
      <c r="F852" s="126"/>
      <c r="G852" s="126"/>
      <c r="H852" s="126"/>
      <c r="I852" s="126"/>
      <c r="J852" s="126"/>
      <c r="K852" s="127"/>
      <c r="L852" s="127"/>
      <c r="M852" s="126"/>
      <c r="N852" s="127"/>
      <c r="O852" s="127"/>
      <c r="P852" s="126"/>
      <c r="Q852" s="126"/>
    </row>
    <row r="853" spans="1:17" ht="15.75" hidden="1" customHeight="1">
      <c r="A853" s="126"/>
      <c r="B853" s="126"/>
      <c r="C853" s="737"/>
      <c r="D853" s="126"/>
      <c r="E853" s="126"/>
      <c r="F853" s="126"/>
      <c r="G853" s="126"/>
      <c r="H853" s="126"/>
      <c r="I853" s="126"/>
      <c r="J853" s="126"/>
      <c r="K853" s="127"/>
      <c r="L853" s="127"/>
      <c r="M853" s="126"/>
      <c r="N853" s="127"/>
      <c r="O853" s="127"/>
      <c r="P853" s="126"/>
      <c r="Q853" s="126"/>
    </row>
    <row r="854" spans="1:17" ht="15.75" hidden="1" customHeight="1">
      <c r="A854" s="126"/>
      <c r="B854" s="126"/>
      <c r="C854" s="737"/>
      <c r="D854" s="126"/>
      <c r="E854" s="126"/>
      <c r="F854" s="126"/>
      <c r="G854" s="126"/>
      <c r="H854" s="126"/>
      <c r="I854" s="126"/>
      <c r="J854" s="126"/>
      <c r="K854" s="127"/>
      <c r="L854" s="127"/>
      <c r="M854" s="126"/>
      <c r="N854" s="127"/>
      <c r="O854" s="127"/>
      <c r="P854" s="126"/>
      <c r="Q854" s="126"/>
    </row>
    <row r="855" spans="1:17" ht="15.75" hidden="1" customHeight="1">
      <c r="A855" s="126"/>
      <c r="B855" s="126"/>
      <c r="C855" s="737"/>
      <c r="D855" s="126"/>
      <c r="E855" s="126"/>
      <c r="F855" s="126"/>
      <c r="G855" s="126"/>
      <c r="H855" s="126"/>
      <c r="I855" s="126"/>
      <c r="J855" s="126"/>
      <c r="K855" s="127"/>
      <c r="L855" s="127"/>
      <c r="M855" s="126"/>
      <c r="N855" s="127"/>
      <c r="O855" s="127"/>
      <c r="P855" s="126"/>
      <c r="Q855" s="126"/>
    </row>
    <row r="856" spans="1:17" ht="15.75" hidden="1" customHeight="1">
      <c r="A856" s="126"/>
      <c r="B856" s="126"/>
      <c r="C856" s="737"/>
      <c r="D856" s="126"/>
      <c r="E856" s="126"/>
      <c r="F856" s="126"/>
      <c r="G856" s="126"/>
      <c r="H856" s="126"/>
      <c r="I856" s="126"/>
      <c r="J856" s="126"/>
      <c r="K856" s="127"/>
      <c r="L856" s="127"/>
      <c r="M856" s="126"/>
      <c r="N856" s="127"/>
      <c r="O856" s="127"/>
      <c r="P856" s="126"/>
      <c r="Q856" s="126"/>
    </row>
    <row r="857" spans="1:17" ht="15.75" hidden="1" customHeight="1">
      <c r="A857" s="126"/>
      <c r="B857" s="126"/>
      <c r="C857" s="737"/>
      <c r="D857" s="126"/>
      <c r="E857" s="126"/>
      <c r="F857" s="126"/>
      <c r="G857" s="126"/>
      <c r="H857" s="126"/>
      <c r="I857" s="126"/>
      <c r="J857" s="126"/>
      <c r="K857" s="127"/>
      <c r="L857" s="127"/>
      <c r="M857" s="126"/>
      <c r="N857" s="127"/>
      <c r="O857" s="127"/>
      <c r="P857" s="126"/>
      <c r="Q857" s="126"/>
    </row>
    <row r="858" spans="1:17" ht="15.75" hidden="1" customHeight="1">
      <c r="A858" s="126"/>
      <c r="B858" s="126"/>
      <c r="C858" s="737"/>
      <c r="D858" s="126"/>
      <c r="E858" s="126"/>
      <c r="F858" s="126"/>
      <c r="G858" s="126"/>
      <c r="H858" s="126"/>
      <c r="I858" s="126"/>
      <c r="J858" s="126"/>
      <c r="K858" s="127"/>
      <c r="L858" s="127"/>
      <c r="M858" s="126"/>
      <c r="N858" s="127"/>
      <c r="O858" s="127"/>
      <c r="P858" s="126"/>
      <c r="Q858" s="126"/>
    </row>
    <row r="859" spans="1:17" ht="15.75" hidden="1" customHeight="1">
      <c r="A859" s="126"/>
      <c r="B859" s="126"/>
      <c r="C859" s="737"/>
      <c r="D859" s="126"/>
      <c r="E859" s="126"/>
      <c r="F859" s="126"/>
      <c r="G859" s="126"/>
      <c r="H859" s="126"/>
      <c r="I859" s="126"/>
      <c r="J859" s="126"/>
      <c r="K859" s="127"/>
      <c r="L859" s="127"/>
      <c r="M859" s="126"/>
      <c r="N859" s="127"/>
      <c r="O859" s="127"/>
      <c r="P859" s="126"/>
      <c r="Q859" s="126"/>
    </row>
    <row r="860" spans="1:17" ht="15.75" hidden="1" customHeight="1">
      <c r="A860" s="126"/>
      <c r="B860" s="126"/>
      <c r="C860" s="737"/>
      <c r="D860" s="126"/>
      <c r="E860" s="126"/>
      <c r="F860" s="126"/>
      <c r="G860" s="126"/>
      <c r="H860" s="126"/>
      <c r="I860" s="126"/>
      <c r="J860" s="126"/>
      <c r="K860" s="127"/>
      <c r="L860" s="127"/>
      <c r="M860" s="126"/>
      <c r="N860" s="127"/>
      <c r="O860" s="127"/>
      <c r="P860" s="126"/>
      <c r="Q860" s="126"/>
    </row>
    <row r="861" spans="1:17" ht="15.75" hidden="1" customHeight="1">
      <c r="A861" s="126"/>
      <c r="B861" s="126"/>
      <c r="C861" s="737"/>
      <c r="D861" s="126"/>
      <c r="E861" s="126"/>
      <c r="F861" s="126"/>
      <c r="G861" s="126"/>
      <c r="H861" s="126"/>
      <c r="I861" s="126"/>
      <c r="J861" s="126"/>
      <c r="K861" s="127"/>
      <c r="L861" s="127"/>
      <c r="M861" s="126"/>
      <c r="N861" s="127"/>
      <c r="O861" s="127"/>
      <c r="P861" s="126"/>
      <c r="Q861" s="126"/>
    </row>
    <row r="862" spans="1:17" ht="15.75" hidden="1" customHeight="1">
      <c r="A862" s="126"/>
      <c r="B862" s="126"/>
      <c r="C862" s="737"/>
      <c r="D862" s="126"/>
      <c r="E862" s="126"/>
      <c r="F862" s="126"/>
      <c r="G862" s="126"/>
      <c r="H862" s="126"/>
      <c r="I862" s="126"/>
      <c r="J862" s="126"/>
      <c r="K862" s="127"/>
      <c r="L862" s="127"/>
      <c r="M862" s="126"/>
      <c r="N862" s="127"/>
      <c r="O862" s="127"/>
      <c r="P862" s="126"/>
      <c r="Q862" s="126"/>
    </row>
    <row r="863" spans="1:17" ht="15.75" hidden="1" customHeight="1">
      <c r="A863" s="126"/>
      <c r="B863" s="126"/>
      <c r="C863" s="737"/>
      <c r="D863" s="126"/>
      <c r="E863" s="126"/>
      <c r="F863" s="126"/>
      <c r="G863" s="126"/>
      <c r="H863" s="126"/>
      <c r="I863" s="126"/>
      <c r="J863" s="126"/>
      <c r="K863" s="127"/>
      <c r="L863" s="127"/>
      <c r="M863" s="126"/>
      <c r="N863" s="127"/>
      <c r="O863" s="127"/>
      <c r="P863" s="126"/>
      <c r="Q863" s="126"/>
    </row>
    <row r="864" spans="1:17" ht="15.75" hidden="1" customHeight="1">
      <c r="A864" s="126"/>
      <c r="B864" s="126"/>
      <c r="C864" s="737"/>
      <c r="D864" s="126"/>
      <c r="E864" s="126"/>
      <c r="F864" s="126"/>
      <c r="G864" s="126"/>
      <c r="H864" s="126"/>
      <c r="I864" s="126"/>
      <c r="J864" s="126"/>
      <c r="K864" s="127"/>
      <c r="L864" s="127"/>
      <c r="M864" s="126"/>
      <c r="N864" s="127"/>
      <c r="O864" s="127"/>
      <c r="P864" s="126"/>
      <c r="Q864" s="126"/>
    </row>
    <row r="865" spans="1:17" ht="15.75" hidden="1" customHeight="1">
      <c r="A865" s="126"/>
      <c r="B865" s="126"/>
      <c r="C865" s="737"/>
      <c r="D865" s="126"/>
      <c r="E865" s="126"/>
      <c r="F865" s="126"/>
      <c r="G865" s="126"/>
      <c r="H865" s="126"/>
      <c r="I865" s="126"/>
      <c r="J865" s="126"/>
      <c r="K865" s="127"/>
      <c r="L865" s="127"/>
      <c r="M865" s="126"/>
      <c r="N865" s="127"/>
      <c r="O865" s="127"/>
      <c r="P865" s="126"/>
      <c r="Q865" s="126"/>
    </row>
    <row r="866" spans="1:17" ht="15.75" hidden="1" customHeight="1">
      <c r="A866" s="126"/>
      <c r="B866" s="126"/>
      <c r="C866" s="737"/>
      <c r="D866" s="126"/>
      <c r="E866" s="126"/>
      <c r="F866" s="126"/>
      <c r="G866" s="126"/>
      <c r="H866" s="126"/>
      <c r="I866" s="126"/>
      <c r="J866" s="126"/>
      <c r="K866" s="127"/>
      <c r="L866" s="127"/>
      <c r="M866" s="126"/>
      <c r="N866" s="127"/>
      <c r="O866" s="127"/>
      <c r="P866" s="126"/>
      <c r="Q866" s="126"/>
    </row>
    <row r="867" spans="1:17" ht="15.75" hidden="1" customHeight="1">
      <c r="A867" s="126"/>
      <c r="B867" s="126"/>
      <c r="C867" s="737"/>
      <c r="D867" s="126"/>
      <c r="E867" s="126"/>
      <c r="F867" s="126"/>
      <c r="G867" s="126"/>
      <c r="H867" s="126"/>
      <c r="I867" s="126"/>
      <c r="J867" s="126"/>
      <c r="K867" s="127"/>
      <c r="L867" s="127"/>
      <c r="M867" s="126"/>
      <c r="N867" s="127"/>
      <c r="O867" s="127"/>
      <c r="P867" s="126"/>
      <c r="Q867" s="126"/>
    </row>
    <row r="868" spans="1:17" ht="15.75" hidden="1" customHeight="1">
      <c r="A868" s="126"/>
      <c r="B868" s="126"/>
      <c r="C868" s="737"/>
      <c r="D868" s="126"/>
      <c r="E868" s="126"/>
      <c r="F868" s="126"/>
      <c r="G868" s="126"/>
      <c r="H868" s="126"/>
      <c r="I868" s="126"/>
      <c r="J868" s="126"/>
      <c r="K868" s="127"/>
      <c r="L868" s="127"/>
      <c r="M868" s="126"/>
      <c r="N868" s="127"/>
      <c r="O868" s="127"/>
      <c r="P868" s="126"/>
      <c r="Q868" s="126"/>
    </row>
    <row r="869" spans="1:17" ht="15.75" hidden="1" customHeight="1">
      <c r="A869" s="126"/>
      <c r="B869" s="126"/>
      <c r="C869" s="737"/>
      <c r="D869" s="126"/>
      <c r="E869" s="126"/>
      <c r="F869" s="126"/>
      <c r="G869" s="126"/>
      <c r="H869" s="126"/>
      <c r="I869" s="126"/>
      <c r="J869" s="126"/>
      <c r="K869" s="127"/>
      <c r="L869" s="127"/>
      <c r="M869" s="126"/>
      <c r="N869" s="127"/>
      <c r="O869" s="127"/>
      <c r="P869" s="126"/>
      <c r="Q869" s="126"/>
    </row>
    <row r="870" spans="1:17" ht="15.75" hidden="1" customHeight="1">
      <c r="A870" s="126"/>
      <c r="B870" s="126"/>
      <c r="C870" s="737"/>
      <c r="D870" s="126"/>
      <c r="E870" s="126"/>
      <c r="F870" s="126"/>
      <c r="G870" s="126"/>
      <c r="H870" s="126"/>
      <c r="I870" s="126"/>
      <c r="J870" s="126"/>
      <c r="K870" s="127"/>
      <c r="L870" s="127"/>
      <c r="M870" s="126"/>
      <c r="N870" s="127"/>
      <c r="O870" s="127"/>
      <c r="P870" s="126"/>
      <c r="Q870" s="126"/>
    </row>
    <row r="871" spans="1:17" ht="15.75" hidden="1" customHeight="1">
      <c r="A871" s="126"/>
      <c r="B871" s="126"/>
      <c r="C871" s="737"/>
      <c r="D871" s="126"/>
      <c r="E871" s="126"/>
      <c r="F871" s="126"/>
      <c r="G871" s="126"/>
      <c r="H871" s="126"/>
      <c r="I871" s="126"/>
      <c r="J871" s="126"/>
      <c r="K871" s="127"/>
      <c r="L871" s="127"/>
      <c r="M871" s="126"/>
      <c r="N871" s="127"/>
      <c r="O871" s="127"/>
      <c r="P871" s="126"/>
      <c r="Q871" s="126"/>
    </row>
    <row r="872" spans="1:17" ht="15.75" hidden="1" customHeight="1">
      <c r="A872" s="126"/>
      <c r="B872" s="126"/>
      <c r="C872" s="737"/>
      <c r="D872" s="126"/>
      <c r="E872" s="126"/>
      <c r="F872" s="126"/>
      <c r="G872" s="126"/>
      <c r="H872" s="126"/>
      <c r="I872" s="126"/>
      <c r="J872" s="126"/>
      <c r="K872" s="127"/>
      <c r="L872" s="127"/>
      <c r="M872" s="126"/>
      <c r="N872" s="127"/>
      <c r="O872" s="127"/>
      <c r="P872" s="126"/>
      <c r="Q872" s="126"/>
    </row>
    <row r="873" spans="1:17" ht="15.75" hidden="1" customHeight="1">
      <c r="A873" s="126"/>
      <c r="B873" s="126"/>
      <c r="C873" s="737"/>
      <c r="D873" s="126"/>
      <c r="E873" s="126"/>
      <c r="F873" s="126"/>
      <c r="G873" s="126"/>
      <c r="H873" s="126"/>
      <c r="I873" s="126"/>
      <c r="J873" s="126"/>
      <c r="K873" s="127"/>
      <c r="L873" s="127"/>
      <c r="M873" s="126"/>
      <c r="N873" s="127"/>
      <c r="O873" s="127"/>
      <c r="P873" s="126"/>
      <c r="Q873" s="126"/>
    </row>
    <row r="874" spans="1:17" ht="15.75" hidden="1" customHeight="1">
      <c r="A874" s="126"/>
      <c r="B874" s="126"/>
      <c r="C874" s="737"/>
      <c r="D874" s="126"/>
      <c r="E874" s="126"/>
      <c r="F874" s="126"/>
      <c r="G874" s="126"/>
      <c r="H874" s="126"/>
      <c r="I874" s="126"/>
      <c r="J874" s="126"/>
      <c r="K874" s="127"/>
      <c r="L874" s="127"/>
      <c r="M874" s="126"/>
      <c r="N874" s="127"/>
      <c r="O874" s="127"/>
      <c r="P874" s="126"/>
      <c r="Q874" s="126"/>
    </row>
    <row r="875" spans="1:17" ht="15.75" hidden="1" customHeight="1">
      <c r="A875" s="126"/>
      <c r="B875" s="126"/>
      <c r="C875" s="737"/>
      <c r="D875" s="126"/>
      <c r="E875" s="126"/>
      <c r="F875" s="126"/>
      <c r="G875" s="126"/>
      <c r="H875" s="126"/>
      <c r="I875" s="126"/>
      <c r="J875" s="126"/>
      <c r="K875" s="127"/>
      <c r="L875" s="127"/>
      <c r="M875" s="126"/>
      <c r="N875" s="127"/>
      <c r="O875" s="127"/>
      <c r="P875" s="126"/>
      <c r="Q875" s="126"/>
    </row>
    <row r="876" spans="1:17" ht="15.75" hidden="1" customHeight="1">
      <c r="A876" s="126"/>
      <c r="B876" s="126"/>
      <c r="C876" s="737"/>
      <c r="D876" s="126"/>
      <c r="E876" s="126"/>
      <c r="F876" s="126"/>
      <c r="G876" s="126"/>
      <c r="H876" s="126"/>
      <c r="I876" s="126"/>
      <c r="J876" s="126"/>
      <c r="K876" s="127"/>
      <c r="L876" s="127"/>
      <c r="M876" s="126"/>
      <c r="N876" s="127"/>
      <c r="O876" s="127"/>
      <c r="P876" s="126"/>
      <c r="Q876" s="126"/>
    </row>
    <row r="877" spans="1:17" ht="15.75" hidden="1" customHeight="1">
      <c r="A877" s="126"/>
      <c r="B877" s="126"/>
      <c r="C877" s="737"/>
      <c r="D877" s="126"/>
      <c r="E877" s="126"/>
      <c r="F877" s="126"/>
      <c r="G877" s="126"/>
      <c r="H877" s="126"/>
      <c r="I877" s="126"/>
      <c r="J877" s="126"/>
      <c r="K877" s="127"/>
      <c r="L877" s="127"/>
      <c r="M877" s="126"/>
      <c r="N877" s="127"/>
      <c r="O877" s="127"/>
      <c r="P877" s="126"/>
      <c r="Q877" s="126"/>
    </row>
    <row r="878" spans="1:17" ht="15.75" hidden="1" customHeight="1">
      <c r="A878" s="126"/>
      <c r="B878" s="126"/>
      <c r="C878" s="737"/>
      <c r="D878" s="126"/>
      <c r="E878" s="126"/>
      <c r="F878" s="126"/>
      <c r="G878" s="126"/>
      <c r="H878" s="126"/>
      <c r="I878" s="126"/>
      <c r="J878" s="126"/>
      <c r="K878" s="127"/>
      <c r="L878" s="127"/>
      <c r="M878" s="126"/>
      <c r="N878" s="127"/>
      <c r="O878" s="127"/>
      <c r="P878" s="126"/>
      <c r="Q878" s="126"/>
    </row>
    <row r="879" spans="1:17" ht="15.75" hidden="1" customHeight="1">
      <c r="A879" s="126"/>
      <c r="B879" s="126"/>
      <c r="C879" s="737"/>
      <c r="D879" s="126"/>
      <c r="E879" s="126"/>
      <c r="F879" s="126"/>
      <c r="G879" s="126"/>
      <c r="H879" s="126"/>
      <c r="I879" s="126"/>
      <c r="J879" s="126"/>
      <c r="K879" s="127"/>
      <c r="L879" s="127"/>
      <c r="M879" s="126"/>
      <c r="N879" s="127"/>
      <c r="O879" s="127"/>
      <c r="P879" s="126"/>
      <c r="Q879" s="126"/>
    </row>
    <row r="880" spans="1:17" ht="15.75" hidden="1" customHeight="1">
      <c r="A880" s="126"/>
      <c r="B880" s="126"/>
      <c r="C880" s="737"/>
      <c r="D880" s="126"/>
      <c r="E880" s="126"/>
      <c r="F880" s="126"/>
      <c r="G880" s="126"/>
      <c r="H880" s="126"/>
      <c r="I880" s="126"/>
      <c r="J880" s="126"/>
      <c r="K880" s="127"/>
      <c r="L880" s="127"/>
      <c r="M880" s="126"/>
      <c r="N880" s="127"/>
      <c r="O880" s="127"/>
      <c r="P880" s="126"/>
      <c r="Q880" s="126"/>
    </row>
    <row r="881" spans="1:17" ht="15.75" hidden="1" customHeight="1">
      <c r="A881" s="126"/>
      <c r="B881" s="126"/>
      <c r="C881" s="737"/>
      <c r="D881" s="126"/>
      <c r="E881" s="126"/>
      <c r="F881" s="126"/>
      <c r="G881" s="126"/>
      <c r="H881" s="126"/>
      <c r="I881" s="126"/>
      <c r="J881" s="126"/>
      <c r="K881" s="127"/>
      <c r="L881" s="127"/>
      <c r="M881" s="126"/>
      <c r="N881" s="127"/>
      <c r="O881" s="127"/>
      <c r="P881" s="126"/>
      <c r="Q881" s="126"/>
    </row>
    <row r="882" spans="1:17" ht="15.75" hidden="1" customHeight="1">
      <c r="A882" s="126"/>
      <c r="B882" s="126"/>
      <c r="C882" s="737"/>
      <c r="D882" s="126"/>
      <c r="E882" s="126"/>
      <c r="F882" s="126"/>
      <c r="G882" s="126"/>
      <c r="H882" s="126"/>
      <c r="I882" s="126"/>
      <c r="J882" s="126"/>
      <c r="K882" s="127"/>
      <c r="L882" s="127"/>
      <c r="M882" s="126"/>
      <c r="N882" s="127"/>
      <c r="O882" s="127"/>
      <c r="P882" s="126"/>
      <c r="Q882" s="126"/>
    </row>
    <row r="883" spans="1:17" ht="15.75" hidden="1" customHeight="1">
      <c r="A883" s="126"/>
      <c r="B883" s="126"/>
      <c r="C883" s="737"/>
      <c r="D883" s="126"/>
      <c r="E883" s="126"/>
      <c r="F883" s="126"/>
      <c r="G883" s="126"/>
      <c r="H883" s="126"/>
      <c r="I883" s="126"/>
      <c r="J883" s="126"/>
      <c r="K883" s="127"/>
      <c r="L883" s="127"/>
      <c r="M883" s="126"/>
      <c r="N883" s="127"/>
      <c r="O883" s="127"/>
      <c r="P883" s="126"/>
      <c r="Q883" s="126"/>
    </row>
    <row r="884" spans="1:17" ht="15.75" hidden="1" customHeight="1">
      <c r="A884" s="126"/>
      <c r="B884" s="126"/>
      <c r="C884" s="737"/>
      <c r="D884" s="126"/>
      <c r="E884" s="126"/>
      <c r="F884" s="126"/>
      <c r="G884" s="126"/>
      <c r="H884" s="126"/>
      <c r="I884" s="126"/>
      <c r="J884" s="126"/>
      <c r="K884" s="127"/>
      <c r="L884" s="127"/>
      <c r="M884" s="126"/>
      <c r="N884" s="127"/>
      <c r="O884" s="127"/>
      <c r="P884" s="126"/>
      <c r="Q884" s="126"/>
    </row>
    <row r="885" spans="1:17" ht="15.75" hidden="1" customHeight="1">
      <c r="A885" s="126"/>
      <c r="B885" s="126"/>
      <c r="C885" s="737"/>
      <c r="D885" s="126"/>
      <c r="E885" s="126"/>
      <c r="F885" s="126"/>
      <c r="G885" s="126"/>
      <c r="H885" s="126"/>
      <c r="I885" s="126"/>
      <c r="J885" s="126"/>
      <c r="K885" s="127"/>
      <c r="L885" s="127"/>
      <c r="M885" s="126"/>
      <c r="N885" s="127"/>
      <c r="O885" s="127"/>
      <c r="P885" s="126"/>
      <c r="Q885" s="126"/>
    </row>
    <row r="886" spans="1:17" ht="15.75" hidden="1" customHeight="1">
      <c r="A886" s="126"/>
      <c r="B886" s="126"/>
      <c r="C886" s="737"/>
      <c r="D886" s="126"/>
      <c r="E886" s="126"/>
      <c r="F886" s="126"/>
      <c r="G886" s="126"/>
      <c r="H886" s="126"/>
      <c r="I886" s="126"/>
      <c r="J886" s="126"/>
      <c r="K886" s="127"/>
      <c r="L886" s="127"/>
      <c r="M886" s="126"/>
      <c r="N886" s="127"/>
      <c r="O886" s="127"/>
      <c r="P886" s="126"/>
      <c r="Q886" s="126"/>
    </row>
    <row r="887" spans="1:17" ht="15.75" hidden="1" customHeight="1">
      <c r="A887" s="126"/>
      <c r="B887" s="126"/>
      <c r="C887" s="737"/>
      <c r="D887" s="126"/>
      <c r="E887" s="126"/>
      <c r="F887" s="126"/>
      <c r="G887" s="126"/>
      <c r="H887" s="126"/>
      <c r="I887" s="126"/>
      <c r="J887" s="126"/>
      <c r="K887" s="127"/>
      <c r="L887" s="127"/>
      <c r="M887" s="126"/>
      <c r="N887" s="127"/>
      <c r="O887" s="127"/>
      <c r="P887" s="126"/>
      <c r="Q887" s="126"/>
    </row>
    <row r="888" spans="1:17" ht="15.75" hidden="1" customHeight="1">
      <c r="A888" s="126"/>
      <c r="B888" s="126"/>
      <c r="C888" s="737"/>
      <c r="D888" s="126"/>
      <c r="E888" s="126"/>
      <c r="F888" s="126"/>
      <c r="G888" s="126"/>
      <c r="H888" s="126"/>
      <c r="I888" s="126"/>
      <c r="J888" s="126"/>
      <c r="K888" s="127"/>
      <c r="L888" s="127"/>
      <c r="M888" s="126"/>
      <c r="N888" s="127"/>
      <c r="O888" s="127"/>
      <c r="P888" s="126"/>
      <c r="Q888" s="126"/>
    </row>
    <row r="889" spans="1:17" ht="15.75" hidden="1" customHeight="1">
      <c r="A889" s="126"/>
      <c r="B889" s="126"/>
      <c r="C889" s="737"/>
      <c r="D889" s="126"/>
      <c r="E889" s="126"/>
      <c r="F889" s="126"/>
      <c r="G889" s="126"/>
      <c r="H889" s="126"/>
      <c r="I889" s="126"/>
      <c r="J889" s="126"/>
      <c r="K889" s="127"/>
      <c r="L889" s="127"/>
      <c r="M889" s="126"/>
      <c r="N889" s="127"/>
      <c r="O889" s="127"/>
      <c r="P889" s="126"/>
      <c r="Q889" s="126"/>
    </row>
    <row r="890" spans="1:17" ht="15.75" hidden="1" customHeight="1">
      <c r="A890" s="126"/>
      <c r="B890" s="126"/>
      <c r="C890" s="737"/>
      <c r="D890" s="126"/>
      <c r="E890" s="126"/>
      <c r="F890" s="126"/>
      <c r="G890" s="126"/>
      <c r="H890" s="126"/>
      <c r="I890" s="126"/>
      <c r="J890" s="126"/>
      <c r="K890" s="127"/>
      <c r="L890" s="127"/>
      <c r="M890" s="126"/>
      <c r="N890" s="127"/>
      <c r="O890" s="127"/>
      <c r="P890" s="126"/>
      <c r="Q890" s="126"/>
    </row>
    <row r="891" spans="1:17" ht="15.75" hidden="1" customHeight="1">
      <c r="A891" s="126"/>
      <c r="B891" s="126"/>
      <c r="C891" s="737"/>
      <c r="D891" s="126"/>
      <c r="E891" s="126"/>
      <c r="F891" s="126"/>
      <c r="G891" s="126"/>
      <c r="H891" s="126"/>
      <c r="I891" s="126"/>
      <c r="J891" s="126"/>
      <c r="K891" s="127"/>
      <c r="L891" s="127"/>
      <c r="M891" s="126"/>
      <c r="N891" s="127"/>
      <c r="O891" s="127"/>
      <c r="P891" s="126"/>
      <c r="Q891" s="126"/>
    </row>
    <row r="892" spans="1:17" ht="15.75" hidden="1" customHeight="1">
      <c r="A892" s="126"/>
      <c r="B892" s="126"/>
      <c r="C892" s="737"/>
      <c r="D892" s="126"/>
      <c r="E892" s="126"/>
      <c r="F892" s="126"/>
      <c r="G892" s="126"/>
      <c r="H892" s="126"/>
      <c r="I892" s="126"/>
      <c r="J892" s="126"/>
      <c r="K892" s="127"/>
      <c r="L892" s="127"/>
      <c r="M892" s="126"/>
      <c r="N892" s="127"/>
      <c r="O892" s="127"/>
      <c r="P892" s="126"/>
      <c r="Q892" s="126"/>
    </row>
    <row r="893" spans="1:17" ht="15.75" hidden="1" customHeight="1">
      <c r="A893" s="126"/>
      <c r="B893" s="126"/>
      <c r="C893" s="737"/>
      <c r="D893" s="126"/>
      <c r="E893" s="126"/>
      <c r="F893" s="126"/>
      <c r="G893" s="126"/>
      <c r="H893" s="126"/>
      <c r="I893" s="126"/>
      <c r="J893" s="126"/>
      <c r="K893" s="127"/>
      <c r="L893" s="127"/>
      <c r="M893" s="126"/>
      <c r="N893" s="127"/>
      <c r="O893" s="127"/>
      <c r="P893" s="126"/>
      <c r="Q893" s="126"/>
    </row>
    <row r="894" spans="1:17" ht="15.75" hidden="1" customHeight="1">
      <c r="A894" s="126"/>
      <c r="B894" s="126"/>
      <c r="C894" s="737"/>
      <c r="D894" s="126"/>
      <c r="E894" s="126"/>
      <c r="F894" s="126"/>
      <c r="G894" s="126"/>
      <c r="H894" s="126"/>
      <c r="I894" s="126"/>
      <c r="J894" s="126"/>
      <c r="K894" s="127"/>
      <c r="L894" s="127"/>
      <c r="M894" s="126"/>
      <c r="N894" s="127"/>
      <c r="O894" s="127"/>
      <c r="P894" s="126"/>
      <c r="Q894" s="126"/>
    </row>
    <row r="895" spans="1:17" ht="15.75" hidden="1" customHeight="1">
      <c r="A895" s="126"/>
      <c r="B895" s="126"/>
      <c r="C895" s="737"/>
      <c r="D895" s="126"/>
      <c r="E895" s="126"/>
      <c r="F895" s="126"/>
      <c r="G895" s="126"/>
      <c r="H895" s="126"/>
      <c r="I895" s="126"/>
      <c r="J895" s="126"/>
      <c r="K895" s="127"/>
      <c r="L895" s="127"/>
      <c r="M895" s="126"/>
      <c r="N895" s="127"/>
      <c r="O895" s="127"/>
      <c r="P895" s="126"/>
      <c r="Q895" s="126"/>
    </row>
    <row r="896" spans="1:17" ht="15.75" hidden="1" customHeight="1">
      <c r="A896" s="126"/>
      <c r="B896" s="126"/>
      <c r="C896" s="737"/>
      <c r="D896" s="126"/>
      <c r="E896" s="126"/>
      <c r="F896" s="126"/>
      <c r="G896" s="126"/>
      <c r="H896" s="126"/>
      <c r="I896" s="126"/>
      <c r="J896" s="126"/>
      <c r="K896" s="127"/>
      <c r="L896" s="127"/>
      <c r="M896" s="126"/>
      <c r="N896" s="127"/>
      <c r="O896" s="127"/>
      <c r="P896" s="126"/>
      <c r="Q896" s="126"/>
    </row>
    <row r="897" spans="1:17" ht="15.75" hidden="1" customHeight="1">
      <c r="A897" s="126"/>
      <c r="B897" s="126"/>
      <c r="C897" s="737"/>
      <c r="D897" s="126"/>
      <c r="E897" s="126"/>
      <c r="F897" s="126"/>
      <c r="G897" s="126"/>
      <c r="H897" s="126"/>
      <c r="I897" s="126"/>
      <c r="J897" s="126"/>
      <c r="K897" s="127"/>
      <c r="L897" s="127"/>
      <c r="M897" s="126"/>
      <c r="N897" s="127"/>
      <c r="O897" s="127"/>
      <c r="P897" s="126"/>
      <c r="Q897" s="126"/>
    </row>
    <row r="898" spans="1:17" ht="15.75" hidden="1" customHeight="1">
      <c r="A898" s="126"/>
      <c r="B898" s="126"/>
      <c r="C898" s="737"/>
      <c r="D898" s="126"/>
      <c r="E898" s="126"/>
      <c r="F898" s="126"/>
      <c r="G898" s="126"/>
      <c r="H898" s="126"/>
      <c r="I898" s="126"/>
      <c r="J898" s="126"/>
      <c r="K898" s="127"/>
      <c r="L898" s="127"/>
      <c r="M898" s="126"/>
      <c r="N898" s="127"/>
      <c r="O898" s="127"/>
      <c r="P898" s="126"/>
      <c r="Q898" s="126"/>
    </row>
    <row r="899" spans="1:17" ht="15.75" hidden="1" customHeight="1">
      <c r="A899" s="126"/>
      <c r="B899" s="126"/>
      <c r="C899" s="737"/>
      <c r="D899" s="126"/>
      <c r="E899" s="126"/>
      <c r="F899" s="126"/>
      <c r="G899" s="126"/>
      <c r="H899" s="126"/>
      <c r="I899" s="126"/>
      <c r="J899" s="126"/>
      <c r="K899" s="127"/>
      <c r="L899" s="127"/>
      <c r="M899" s="126"/>
      <c r="N899" s="127"/>
      <c r="O899" s="127"/>
      <c r="P899" s="126"/>
      <c r="Q899" s="126"/>
    </row>
    <row r="900" spans="1:17" ht="15.75" hidden="1" customHeight="1">
      <c r="A900" s="126"/>
      <c r="B900" s="126"/>
      <c r="C900" s="737"/>
      <c r="D900" s="126"/>
      <c r="E900" s="126"/>
      <c r="F900" s="126"/>
      <c r="G900" s="126"/>
      <c r="H900" s="126"/>
      <c r="I900" s="126"/>
      <c r="J900" s="126"/>
      <c r="K900" s="127"/>
      <c r="L900" s="127"/>
      <c r="M900" s="126"/>
      <c r="N900" s="127"/>
      <c r="O900" s="127"/>
      <c r="P900" s="126"/>
      <c r="Q900" s="126"/>
    </row>
    <row r="901" spans="1:17" ht="15.75" hidden="1" customHeight="1">
      <c r="A901" s="126"/>
      <c r="B901" s="126"/>
      <c r="C901" s="737"/>
      <c r="D901" s="126"/>
      <c r="E901" s="126"/>
      <c r="F901" s="126"/>
      <c r="G901" s="126"/>
      <c r="H901" s="126"/>
      <c r="I901" s="126"/>
      <c r="J901" s="126"/>
      <c r="K901" s="127"/>
      <c r="L901" s="127"/>
      <c r="M901" s="126"/>
      <c r="N901" s="127"/>
      <c r="O901" s="127"/>
      <c r="P901" s="126"/>
      <c r="Q901" s="126"/>
    </row>
    <row r="902" spans="1:17" ht="15.75" hidden="1" customHeight="1">
      <c r="A902" s="126"/>
      <c r="B902" s="126"/>
      <c r="C902" s="737"/>
      <c r="D902" s="126"/>
      <c r="E902" s="126"/>
      <c r="F902" s="126"/>
      <c r="G902" s="126"/>
      <c r="H902" s="126"/>
      <c r="I902" s="126"/>
      <c r="J902" s="126"/>
      <c r="K902" s="127"/>
      <c r="L902" s="127"/>
      <c r="M902" s="126"/>
      <c r="N902" s="127"/>
      <c r="O902" s="127"/>
      <c r="P902" s="126"/>
      <c r="Q902" s="126"/>
    </row>
    <row r="903" spans="1:17" ht="15.75" hidden="1" customHeight="1">
      <c r="A903" s="126"/>
      <c r="B903" s="126"/>
      <c r="C903" s="737"/>
      <c r="D903" s="126"/>
      <c r="E903" s="126"/>
      <c r="F903" s="126"/>
      <c r="G903" s="126"/>
      <c r="H903" s="126"/>
      <c r="I903" s="126"/>
      <c r="J903" s="126"/>
      <c r="K903" s="127"/>
      <c r="L903" s="127"/>
      <c r="M903" s="126"/>
      <c r="N903" s="127"/>
      <c r="O903" s="127"/>
      <c r="P903" s="126"/>
      <c r="Q903" s="126"/>
    </row>
    <row r="904" spans="1:17" ht="15.75" hidden="1" customHeight="1">
      <c r="A904" s="126"/>
      <c r="B904" s="126"/>
      <c r="C904" s="737"/>
      <c r="D904" s="126"/>
      <c r="E904" s="126"/>
      <c r="F904" s="126"/>
      <c r="G904" s="126"/>
      <c r="H904" s="126"/>
      <c r="I904" s="126"/>
      <c r="J904" s="126"/>
      <c r="K904" s="127"/>
      <c r="L904" s="127"/>
      <c r="M904" s="126"/>
      <c r="N904" s="127"/>
      <c r="O904" s="127"/>
      <c r="P904" s="126"/>
      <c r="Q904" s="126"/>
    </row>
    <row r="905" spans="1:17" ht="15.75" hidden="1" customHeight="1">
      <c r="A905" s="126"/>
      <c r="B905" s="126"/>
      <c r="C905" s="737"/>
      <c r="D905" s="126"/>
      <c r="E905" s="126"/>
      <c r="F905" s="126"/>
      <c r="G905" s="126"/>
      <c r="H905" s="126"/>
      <c r="I905" s="126"/>
      <c r="J905" s="126"/>
      <c r="K905" s="127"/>
      <c r="L905" s="127"/>
      <c r="M905" s="126"/>
      <c r="N905" s="127"/>
      <c r="O905" s="127"/>
      <c r="P905" s="126"/>
      <c r="Q905" s="126"/>
    </row>
    <row r="906" spans="1:17" ht="15.75" hidden="1" customHeight="1">
      <c r="A906" s="126"/>
      <c r="B906" s="126"/>
      <c r="C906" s="737"/>
      <c r="D906" s="126"/>
      <c r="E906" s="126"/>
      <c r="F906" s="126"/>
      <c r="G906" s="126"/>
      <c r="H906" s="126"/>
      <c r="I906" s="126"/>
      <c r="J906" s="126"/>
      <c r="K906" s="127"/>
      <c r="L906" s="127"/>
      <c r="M906" s="126"/>
      <c r="N906" s="127"/>
      <c r="O906" s="127"/>
      <c r="P906" s="126"/>
      <c r="Q906" s="126"/>
    </row>
    <row r="907" spans="1:17" ht="15.75" hidden="1" customHeight="1">
      <c r="A907" s="126"/>
      <c r="B907" s="126"/>
      <c r="C907" s="737"/>
      <c r="D907" s="126"/>
      <c r="E907" s="126"/>
      <c r="F907" s="126"/>
      <c r="G907" s="126"/>
      <c r="H907" s="126"/>
      <c r="I907" s="126"/>
      <c r="J907" s="126"/>
      <c r="K907" s="127"/>
      <c r="L907" s="127"/>
      <c r="M907" s="126"/>
      <c r="N907" s="127"/>
      <c r="O907" s="127"/>
      <c r="P907" s="126"/>
      <c r="Q907" s="126"/>
    </row>
    <row r="908" spans="1:17" ht="15.75" hidden="1" customHeight="1">
      <c r="A908" s="126"/>
      <c r="B908" s="126"/>
      <c r="C908" s="737"/>
      <c r="D908" s="126"/>
      <c r="E908" s="126"/>
      <c r="F908" s="126"/>
      <c r="G908" s="126"/>
      <c r="H908" s="126"/>
      <c r="I908" s="126"/>
      <c r="J908" s="126"/>
      <c r="K908" s="127"/>
      <c r="L908" s="127"/>
      <c r="M908" s="126"/>
      <c r="N908" s="127"/>
      <c r="O908" s="127"/>
      <c r="P908" s="126"/>
      <c r="Q908" s="126"/>
    </row>
    <row r="909" spans="1:17" ht="15.75" hidden="1" customHeight="1">
      <c r="A909" s="126"/>
      <c r="B909" s="126"/>
      <c r="C909" s="737"/>
      <c r="D909" s="126"/>
      <c r="E909" s="126"/>
      <c r="F909" s="126"/>
      <c r="G909" s="126"/>
      <c r="H909" s="126"/>
      <c r="I909" s="126"/>
      <c r="J909" s="126"/>
      <c r="K909" s="127"/>
      <c r="L909" s="127"/>
      <c r="M909" s="126"/>
      <c r="N909" s="127"/>
      <c r="O909" s="127"/>
      <c r="P909" s="126"/>
      <c r="Q909" s="126"/>
    </row>
    <row r="910" spans="1:17" ht="15.75" hidden="1" customHeight="1">
      <c r="A910" s="126"/>
      <c r="B910" s="126"/>
      <c r="C910" s="737"/>
      <c r="D910" s="126"/>
      <c r="E910" s="126"/>
      <c r="F910" s="126"/>
      <c r="G910" s="126"/>
      <c r="H910" s="126"/>
      <c r="I910" s="126"/>
      <c r="J910" s="126"/>
      <c r="K910" s="127"/>
      <c r="L910" s="127"/>
      <c r="M910" s="126"/>
      <c r="N910" s="127"/>
      <c r="O910" s="127"/>
      <c r="P910" s="126"/>
      <c r="Q910" s="126"/>
    </row>
    <row r="911" spans="1:17" ht="15.75" hidden="1" customHeight="1">
      <c r="A911" s="126"/>
      <c r="B911" s="126"/>
      <c r="C911" s="737"/>
      <c r="D911" s="126"/>
      <c r="E911" s="126"/>
      <c r="F911" s="126"/>
      <c r="G911" s="126"/>
      <c r="H911" s="126"/>
      <c r="I911" s="126"/>
      <c r="J911" s="126"/>
      <c r="K911" s="127"/>
      <c r="L911" s="127"/>
      <c r="M911" s="126"/>
      <c r="N911" s="127"/>
      <c r="O911" s="127"/>
      <c r="P911" s="126"/>
      <c r="Q911" s="126"/>
    </row>
    <row r="912" spans="1:17" ht="15.75" hidden="1" customHeight="1">
      <c r="A912" s="126"/>
      <c r="B912" s="126"/>
      <c r="C912" s="737"/>
      <c r="D912" s="126"/>
      <c r="E912" s="126"/>
      <c r="F912" s="126"/>
      <c r="G912" s="126"/>
      <c r="H912" s="126"/>
      <c r="I912" s="126"/>
      <c r="J912" s="126"/>
      <c r="K912" s="127"/>
      <c r="L912" s="127"/>
      <c r="M912" s="126"/>
      <c r="N912" s="127"/>
      <c r="O912" s="127"/>
      <c r="P912" s="126"/>
      <c r="Q912" s="126"/>
    </row>
    <row r="913" spans="1:17" ht="15.75" hidden="1" customHeight="1">
      <c r="A913" s="126"/>
      <c r="B913" s="126"/>
      <c r="C913" s="737"/>
      <c r="D913" s="126"/>
      <c r="E913" s="126"/>
      <c r="F913" s="126"/>
      <c r="G913" s="126"/>
      <c r="H913" s="126"/>
      <c r="I913" s="126"/>
      <c r="J913" s="126"/>
      <c r="K913" s="127"/>
      <c r="L913" s="127"/>
      <c r="M913" s="126"/>
      <c r="N913" s="127"/>
      <c r="O913" s="127"/>
      <c r="P913" s="126"/>
      <c r="Q913" s="126"/>
    </row>
    <row r="914" spans="1:17" ht="15.75" hidden="1" customHeight="1">
      <c r="A914" s="126"/>
      <c r="B914" s="126"/>
      <c r="C914" s="737"/>
      <c r="D914" s="126"/>
      <c r="E914" s="126"/>
      <c r="F914" s="126"/>
      <c r="G914" s="126"/>
      <c r="H914" s="126"/>
      <c r="I914" s="126"/>
      <c r="J914" s="126"/>
      <c r="K914" s="127"/>
      <c r="L914" s="127"/>
      <c r="M914" s="126"/>
      <c r="N914" s="127"/>
      <c r="O914" s="127"/>
      <c r="P914" s="126"/>
      <c r="Q914" s="126"/>
    </row>
    <row r="915" spans="1:17" ht="15.75" hidden="1" customHeight="1">
      <c r="A915" s="126"/>
      <c r="B915" s="126"/>
      <c r="C915" s="737"/>
      <c r="D915" s="126"/>
      <c r="E915" s="126"/>
      <c r="F915" s="126"/>
      <c r="G915" s="126"/>
      <c r="H915" s="126"/>
      <c r="I915" s="126"/>
      <c r="J915" s="126"/>
      <c r="K915" s="127"/>
      <c r="L915" s="127"/>
      <c r="M915" s="126"/>
      <c r="N915" s="127"/>
      <c r="O915" s="127"/>
      <c r="P915" s="126"/>
      <c r="Q915" s="126"/>
    </row>
    <row r="916" spans="1:17" ht="15.75" hidden="1" customHeight="1">
      <c r="A916" s="126"/>
      <c r="B916" s="126"/>
      <c r="C916" s="737"/>
      <c r="D916" s="126"/>
      <c r="E916" s="126"/>
      <c r="F916" s="126"/>
      <c r="G916" s="126"/>
      <c r="H916" s="126"/>
      <c r="I916" s="126"/>
      <c r="J916" s="126"/>
      <c r="K916" s="127"/>
      <c r="L916" s="127"/>
      <c r="M916" s="126"/>
      <c r="N916" s="127"/>
      <c r="O916" s="127"/>
      <c r="P916" s="126"/>
      <c r="Q916" s="126"/>
    </row>
    <row r="917" spans="1:17" ht="15.75" hidden="1" customHeight="1">
      <c r="A917" s="126"/>
      <c r="B917" s="126"/>
      <c r="C917" s="737"/>
      <c r="D917" s="126"/>
      <c r="E917" s="126"/>
      <c r="F917" s="126"/>
      <c r="G917" s="126"/>
      <c r="H917" s="126"/>
      <c r="I917" s="126"/>
      <c r="J917" s="126"/>
      <c r="K917" s="127"/>
      <c r="L917" s="127"/>
      <c r="M917" s="126"/>
      <c r="N917" s="127"/>
      <c r="O917" s="127"/>
      <c r="P917" s="126"/>
      <c r="Q917" s="126"/>
    </row>
    <row r="918" spans="1:17" ht="15.75" hidden="1" customHeight="1">
      <c r="A918" s="126"/>
      <c r="B918" s="126"/>
      <c r="C918" s="737"/>
      <c r="D918" s="126"/>
      <c r="E918" s="126"/>
      <c r="F918" s="126"/>
      <c r="G918" s="126"/>
      <c r="H918" s="126"/>
      <c r="I918" s="126"/>
      <c r="J918" s="126"/>
      <c r="K918" s="127"/>
      <c r="L918" s="127"/>
      <c r="M918" s="126"/>
      <c r="N918" s="127"/>
      <c r="O918" s="127"/>
      <c r="P918" s="126"/>
      <c r="Q918" s="126"/>
    </row>
    <row r="919" spans="1:17" ht="15.75" hidden="1" customHeight="1">
      <c r="A919" s="126"/>
      <c r="B919" s="126"/>
      <c r="C919" s="737"/>
      <c r="D919" s="126"/>
      <c r="E919" s="126"/>
      <c r="F919" s="126"/>
      <c r="G919" s="126"/>
      <c r="H919" s="126"/>
      <c r="I919" s="126"/>
      <c r="J919" s="126"/>
      <c r="K919" s="127"/>
      <c r="L919" s="127"/>
      <c r="M919" s="126"/>
      <c r="N919" s="127"/>
      <c r="O919" s="127"/>
      <c r="P919" s="126"/>
      <c r="Q919" s="126"/>
    </row>
    <row r="920" spans="1:17" ht="15.75" hidden="1" customHeight="1">
      <c r="A920" s="126"/>
      <c r="B920" s="126"/>
      <c r="C920" s="737"/>
      <c r="D920" s="126"/>
      <c r="E920" s="126"/>
      <c r="F920" s="126"/>
      <c r="G920" s="126"/>
      <c r="H920" s="126"/>
      <c r="I920" s="126"/>
      <c r="J920" s="126"/>
      <c r="K920" s="127"/>
      <c r="L920" s="127"/>
      <c r="M920" s="126"/>
      <c r="N920" s="127"/>
      <c r="O920" s="127"/>
      <c r="P920" s="126"/>
      <c r="Q920" s="126"/>
    </row>
    <row r="921" spans="1:17" ht="15.75" hidden="1" customHeight="1">
      <c r="A921" s="126"/>
      <c r="B921" s="126"/>
      <c r="C921" s="737"/>
      <c r="D921" s="126"/>
      <c r="E921" s="126"/>
      <c r="F921" s="126"/>
      <c r="G921" s="126"/>
      <c r="H921" s="126"/>
      <c r="I921" s="126"/>
      <c r="J921" s="126"/>
      <c r="K921" s="127"/>
      <c r="L921" s="127"/>
      <c r="M921" s="126"/>
      <c r="N921" s="127"/>
      <c r="O921" s="127"/>
      <c r="P921" s="126"/>
      <c r="Q921" s="126"/>
    </row>
    <row r="922" spans="1:17" ht="15.75" hidden="1" customHeight="1">
      <c r="A922" s="126"/>
      <c r="B922" s="126"/>
      <c r="C922" s="737"/>
      <c r="D922" s="126"/>
      <c r="E922" s="126"/>
      <c r="F922" s="126"/>
      <c r="G922" s="126"/>
      <c r="H922" s="126"/>
      <c r="I922" s="126"/>
      <c r="J922" s="126"/>
      <c r="K922" s="127"/>
      <c r="L922" s="127"/>
      <c r="M922" s="126"/>
      <c r="N922" s="127"/>
      <c r="O922" s="127"/>
      <c r="P922" s="126"/>
      <c r="Q922" s="126"/>
    </row>
    <row r="923" spans="1:17" ht="15.75" hidden="1" customHeight="1">
      <c r="A923" s="126"/>
      <c r="B923" s="126"/>
      <c r="C923" s="737"/>
      <c r="D923" s="126"/>
      <c r="E923" s="126"/>
      <c r="F923" s="126"/>
      <c r="G923" s="126"/>
      <c r="H923" s="126"/>
      <c r="I923" s="126"/>
      <c r="J923" s="126"/>
      <c r="K923" s="127"/>
      <c r="L923" s="127"/>
      <c r="M923" s="126"/>
      <c r="N923" s="127"/>
      <c r="O923" s="127"/>
      <c r="P923" s="126"/>
      <c r="Q923" s="126"/>
    </row>
    <row r="924" spans="1:17" ht="15.75" hidden="1" customHeight="1">
      <c r="A924" s="126"/>
      <c r="B924" s="126"/>
      <c r="C924" s="737"/>
      <c r="D924" s="126"/>
      <c r="E924" s="126"/>
      <c r="F924" s="126"/>
      <c r="G924" s="126"/>
      <c r="H924" s="126"/>
      <c r="I924" s="126"/>
      <c r="J924" s="126"/>
      <c r="K924" s="127"/>
      <c r="L924" s="127"/>
      <c r="M924" s="126"/>
      <c r="N924" s="127"/>
      <c r="O924" s="127"/>
      <c r="P924" s="126"/>
      <c r="Q924" s="126"/>
    </row>
    <row r="925" spans="1:17" ht="15.75" hidden="1" customHeight="1">
      <c r="A925" s="126"/>
      <c r="B925" s="126"/>
      <c r="C925" s="737"/>
      <c r="D925" s="126"/>
      <c r="E925" s="126"/>
      <c r="F925" s="126"/>
      <c r="G925" s="126"/>
      <c r="H925" s="126"/>
      <c r="I925" s="126"/>
      <c r="J925" s="126"/>
      <c r="K925" s="127"/>
      <c r="L925" s="127"/>
      <c r="M925" s="126"/>
      <c r="N925" s="127"/>
      <c r="O925" s="127"/>
      <c r="P925" s="126"/>
      <c r="Q925" s="126"/>
    </row>
    <row r="926" spans="1:17" ht="15.75" hidden="1" customHeight="1">
      <c r="A926" s="126"/>
      <c r="B926" s="126"/>
      <c r="C926" s="737"/>
      <c r="D926" s="126"/>
      <c r="E926" s="126"/>
      <c r="F926" s="126"/>
      <c r="G926" s="126"/>
      <c r="H926" s="126"/>
      <c r="I926" s="126"/>
      <c r="J926" s="126"/>
      <c r="K926" s="127"/>
      <c r="L926" s="127"/>
      <c r="M926" s="126"/>
      <c r="N926" s="127"/>
      <c r="O926" s="127"/>
      <c r="P926" s="126"/>
      <c r="Q926" s="126"/>
    </row>
    <row r="927" spans="1:17" ht="15.75" hidden="1" customHeight="1">
      <c r="A927" s="126"/>
      <c r="B927" s="126"/>
      <c r="C927" s="737"/>
      <c r="D927" s="126"/>
      <c r="E927" s="126"/>
      <c r="F927" s="126"/>
      <c r="G927" s="126"/>
      <c r="H927" s="126"/>
      <c r="I927" s="126"/>
      <c r="J927" s="126"/>
      <c r="K927" s="127"/>
      <c r="L927" s="127"/>
      <c r="M927" s="126"/>
      <c r="N927" s="127"/>
      <c r="O927" s="127"/>
      <c r="P927" s="126"/>
      <c r="Q927" s="126"/>
    </row>
    <row r="928" spans="1:17" ht="15.75" hidden="1" customHeight="1">
      <c r="A928" s="126"/>
      <c r="B928" s="126"/>
      <c r="C928" s="737"/>
      <c r="D928" s="126"/>
      <c r="E928" s="126"/>
      <c r="F928" s="126"/>
      <c r="G928" s="126"/>
      <c r="H928" s="126"/>
      <c r="I928" s="126"/>
      <c r="J928" s="126"/>
      <c r="K928" s="127"/>
      <c r="L928" s="127"/>
      <c r="M928" s="126"/>
      <c r="N928" s="127"/>
      <c r="O928" s="127"/>
      <c r="P928" s="126"/>
      <c r="Q928" s="126"/>
    </row>
    <row r="929" spans="1:17" ht="15.75" hidden="1" customHeight="1">
      <c r="A929" s="126"/>
      <c r="B929" s="126"/>
      <c r="C929" s="737"/>
      <c r="D929" s="126"/>
      <c r="E929" s="126"/>
      <c r="F929" s="126"/>
      <c r="G929" s="126"/>
      <c r="H929" s="126"/>
      <c r="I929" s="126"/>
      <c r="J929" s="126"/>
      <c r="K929" s="127"/>
      <c r="L929" s="127"/>
      <c r="M929" s="126"/>
      <c r="N929" s="127"/>
      <c r="O929" s="127"/>
      <c r="P929" s="126"/>
      <c r="Q929" s="126"/>
    </row>
    <row r="930" spans="1:17" ht="15.75" hidden="1" customHeight="1">
      <c r="A930" s="126"/>
      <c r="B930" s="126"/>
      <c r="C930" s="737"/>
      <c r="D930" s="126"/>
      <c r="E930" s="126"/>
      <c r="F930" s="126"/>
      <c r="G930" s="126"/>
      <c r="H930" s="126"/>
      <c r="I930" s="126"/>
      <c r="J930" s="126"/>
      <c r="K930" s="127"/>
      <c r="L930" s="127"/>
      <c r="M930" s="126"/>
      <c r="N930" s="127"/>
      <c r="O930" s="127"/>
      <c r="P930" s="126"/>
      <c r="Q930" s="126"/>
    </row>
    <row r="931" spans="1:17" ht="15.75" hidden="1" customHeight="1">
      <c r="A931" s="126"/>
      <c r="B931" s="126"/>
      <c r="C931" s="737"/>
      <c r="D931" s="126"/>
      <c r="E931" s="126"/>
      <c r="F931" s="126"/>
      <c r="G931" s="126"/>
      <c r="H931" s="126"/>
      <c r="I931" s="126"/>
      <c r="J931" s="126"/>
      <c r="K931" s="127"/>
      <c r="L931" s="127"/>
      <c r="M931" s="126"/>
      <c r="N931" s="127"/>
      <c r="O931" s="127"/>
      <c r="P931" s="126"/>
      <c r="Q931" s="126"/>
    </row>
    <row r="932" spans="1:17" ht="15.75" hidden="1" customHeight="1">
      <c r="A932" s="126"/>
      <c r="B932" s="126"/>
      <c r="C932" s="737"/>
      <c r="D932" s="126"/>
      <c r="E932" s="126"/>
      <c r="F932" s="126"/>
      <c r="G932" s="126"/>
      <c r="H932" s="126"/>
      <c r="I932" s="126"/>
      <c r="J932" s="126"/>
      <c r="K932" s="127"/>
      <c r="L932" s="127"/>
      <c r="M932" s="126"/>
      <c r="N932" s="127"/>
      <c r="O932" s="127"/>
      <c r="P932" s="126"/>
      <c r="Q932" s="126"/>
    </row>
    <row r="933" spans="1:17" ht="15.75" hidden="1" customHeight="1">
      <c r="A933" s="126"/>
      <c r="B933" s="126"/>
      <c r="C933" s="737"/>
      <c r="D933" s="126"/>
      <c r="E933" s="126"/>
      <c r="F933" s="126"/>
      <c r="G933" s="126"/>
      <c r="H933" s="126"/>
      <c r="I933" s="126"/>
      <c r="J933" s="126"/>
      <c r="K933" s="127"/>
      <c r="L933" s="127"/>
      <c r="M933" s="126"/>
      <c r="N933" s="127"/>
      <c r="O933" s="127"/>
      <c r="P933" s="126"/>
      <c r="Q933" s="126"/>
    </row>
    <row r="934" spans="1:17" ht="15.75" hidden="1" customHeight="1">
      <c r="A934" s="126"/>
      <c r="B934" s="126"/>
      <c r="C934" s="737"/>
      <c r="D934" s="126"/>
      <c r="E934" s="126"/>
      <c r="F934" s="126"/>
      <c r="G934" s="126"/>
      <c r="H934" s="126"/>
      <c r="I934" s="126"/>
      <c r="J934" s="126"/>
      <c r="K934" s="127"/>
      <c r="L934" s="127"/>
      <c r="M934" s="126"/>
      <c r="N934" s="127"/>
      <c r="O934" s="127"/>
      <c r="P934" s="126"/>
      <c r="Q934" s="126"/>
    </row>
    <row r="935" spans="1:17" ht="15.75" hidden="1" customHeight="1">
      <c r="A935" s="126"/>
      <c r="B935" s="126"/>
      <c r="C935" s="737"/>
      <c r="D935" s="126"/>
      <c r="E935" s="126"/>
      <c r="F935" s="126"/>
      <c r="G935" s="126"/>
      <c r="H935" s="126"/>
      <c r="I935" s="126"/>
      <c r="J935" s="126"/>
      <c r="K935" s="127"/>
      <c r="L935" s="127"/>
      <c r="M935" s="126"/>
      <c r="N935" s="127"/>
      <c r="O935" s="127"/>
      <c r="P935" s="126"/>
      <c r="Q935" s="126"/>
    </row>
    <row r="936" spans="1:17" ht="15.75" hidden="1" customHeight="1">
      <c r="A936" s="126"/>
      <c r="B936" s="126"/>
      <c r="C936" s="737"/>
      <c r="D936" s="126"/>
      <c r="E936" s="126"/>
      <c r="F936" s="126"/>
      <c r="G936" s="126"/>
      <c r="H936" s="126"/>
      <c r="I936" s="126"/>
      <c r="J936" s="126"/>
      <c r="K936" s="127"/>
      <c r="L936" s="127"/>
      <c r="M936" s="126"/>
      <c r="N936" s="127"/>
      <c r="O936" s="127"/>
      <c r="P936" s="126"/>
      <c r="Q936" s="126"/>
    </row>
    <row r="937" spans="1:17" ht="15.75" hidden="1" customHeight="1">
      <c r="A937" s="126"/>
      <c r="B937" s="126"/>
      <c r="C937" s="737"/>
      <c r="D937" s="126"/>
      <c r="E937" s="126"/>
      <c r="F937" s="126"/>
      <c r="G937" s="126"/>
      <c r="H937" s="126"/>
      <c r="I937" s="126"/>
      <c r="J937" s="126"/>
      <c r="K937" s="127"/>
      <c r="L937" s="127"/>
      <c r="M937" s="126"/>
      <c r="N937" s="127"/>
      <c r="O937" s="127"/>
      <c r="P937" s="126"/>
      <c r="Q937" s="126"/>
    </row>
    <row r="938" spans="1:17" ht="15.75" hidden="1" customHeight="1">
      <c r="A938" s="126"/>
      <c r="B938" s="126"/>
      <c r="C938" s="737"/>
      <c r="D938" s="126"/>
      <c r="E938" s="126"/>
      <c r="F938" s="126"/>
      <c r="G938" s="126"/>
      <c r="H938" s="126"/>
      <c r="I938" s="126"/>
      <c r="J938" s="126"/>
      <c r="K938" s="127"/>
      <c r="L938" s="127"/>
      <c r="M938" s="126"/>
      <c r="N938" s="127"/>
      <c r="O938" s="127"/>
      <c r="P938" s="126"/>
      <c r="Q938" s="126"/>
    </row>
    <row r="939" spans="1:17" ht="15.75" hidden="1" customHeight="1">
      <c r="A939" s="126"/>
      <c r="B939" s="126"/>
      <c r="C939" s="737"/>
      <c r="D939" s="126"/>
      <c r="E939" s="126"/>
      <c r="F939" s="126"/>
      <c r="G939" s="126"/>
      <c r="H939" s="126"/>
      <c r="I939" s="126"/>
      <c r="J939" s="126"/>
      <c r="K939" s="127"/>
      <c r="L939" s="127"/>
      <c r="M939" s="126"/>
      <c r="N939" s="127"/>
      <c r="O939" s="127"/>
      <c r="P939" s="126"/>
      <c r="Q939" s="126"/>
    </row>
    <row r="940" spans="1:17" ht="15.75" hidden="1" customHeight="1">
      <c r="A940" s="126"/>
      <c r="B940" s="126"/>
      <c r="C940" s="737"/>
      <c r="D940" s="126"/>
      <c r="E940" s="126"/>
      <c r="F940" s="126"/>
      <c r="G940" s="126"/>
      <c r="H940" s="126"/>
      <c r="I940" s="126"/>
      <c r="J940" s="126"/>
      <c r="K940" s="127"/>
      <c r="L940" s="127"/>
      <c r="M940" s="126"/>
      <c r="N940" s="127"/>
      <c r="O940" s="127"/>
      <c r="P940" s="126"/>
      <c r="Q940" s="126"/>
    </row>
    <row r="941" spans="1:17" ht="15.75" hidden="1" customHeight="1">
      <c r="A941" s="126"/>
      <c r="B941" s="126"/>
      <c r="C941" s="737"/>
      <c r="D941" s="126"/>
      <c r="E941" s="126"/>
      <c r="F941" s="126"/>
      <c r="G941" s="126"/>
      <c r="H941" s="126"/>
      <c r="I941" s="126"/>
      <c r="J941" s="126"/>
      <c r="K941" s="127"/>
      <c r="L941" s="127"/>
      <c r="M941" s="126"/>
      <c r="N941" s="127"/>
      <c r="O941" s="127"/>
      <c r="P941" s="126"/>
      <c r="Q941" s="126"/>
    </row>
    <row r="942" spans="1:17" ht="15.75" hidden="1" customHeight="1">
      <c r="A942" s="126"/>
      <c r="B942" s="126"/>
      <c r="C942" s="737"/>
      <c r="D942" s="126"/>
      <c r="E942" s="126"/>
      <c r="F942" s="126"/>
      <c r="G942" s="126"/>
      <c r="H942" s="126"/>
      <c r="I942" s="126"/>
      <c r="J942" s="126"/>
      <c r="K942" s="127"/>
      <c r="L942" s="127"/>
      <c r="M942" s="126"/>
      <c r="N942" s="127"/>
      <c r="O942" s="127"/>
      <c r="P942" s="126"/>
      <c r="Q942" s="126"/>
    </row>
    <row r="943" spans="1:17" ht="15.75" hidden="1" customHeight="1">
      <c r="A943" s="126"/>
      <c r="B943" s="126"/>
      <c r="C943" s="737"/>
      <c r="D943" s="126"/>
      <c r="E943" s="126"/>
      <c r="F943" s="126"/>
      <c r="G943" s="126"/>
      <c r="H943" s="126"/>
      <c r="I943" s="126"/>
      <c r="J943" s="126"/>
      <c r="K943" s="127"/>
      <c r="L943" s="127"/>
      <c r="M943" s="126"/>
      <c r="N943" s="127"/>
      <c r="O943" s="127"/>
      <c r="P943" s="126"/>
      <c r="Q943" s="126"/>
    </row>
    <row r="944" spans="1:17" ht="15.75" hidden="1" customHeight="1">
      <c r="A944" s="126"/>
      <c r="B944" s="126"/>
      <c r="C944" s="737"/>
      <c r="D944" s="126"/>
      <c r="E944" s="126"/>
      <c r="F944" s="126"/>
      <c r="G944" s="126"/>
      <c r="H944" s="126"/>
      <c r="I944" s="126"/>
      <c r="J944" s="126"/>
      <c r="K944" s="127"/>
      <c r="L944" s="127"/>
      <c r="M944" s="126"/>
      <c r="N944" s="127"/>
      <c r="O944" s="127"/>
      <c r="P944" s="126"/>
      <c r="Q944" s="126"/>
    </row>
    <row r="945" spans="1:17" ht="15.75" hidden="1" customHeight="1">
      <c r="A945" s="126"/>
      <c r="B945" s="126"/>
      <c r="C945" s="737"/>
      <c r="D945" s="126"/>
      <c r="E945" s="126"/>
      <c r="F945" s="126"/>
      <c r="G945" s="126"/>
      <c r="H945" s="126"/>
      <c r="I945" s="126"/>
      <c r="J945" s="126"/>
      <c r="K945" s="127"/>
      <c r="L945" s="127"/>
      <c r="M945" s="126"/>
      <c r="N945" s="127"/>
      <c r="O945" s="127"/>
      <c r="P945" s="126"/>
      <c r="Q945" s="126"/>
    </row>
    <row r="946" spans="1:17" ht="15.75" hidden="1" customHeight="1">
      <c r="A946" s="126"/>
      <c r="B946" s="126"/>
      <c r="C946" s="737"/>
      <c r="D946" s="126"/>
      <c r="E946" s="126"/>
      <c r="F946" s="126"/>
      <c r="G946" s="126"/>
      <c r="H946" s="126"/>
      <c r="I946" s="126"/>
      <c r="J946" s="126"/>
      <c r="K946" s="127"/>
      <c r="L946" s="127"/>
      <c r="M946" s="126"/>
      <c r="N946" s="127"/>
      <c r="O946" s="127"/>
      <c r="P946" s="126"/>
      <c r="Q946" s="126"/>
    </row>
    <row r="947" spans="1:17" ht="15.75" hidden="1" customHeight="1">
      <c r="A947" s="126"/>
      <c r="B947" s="126"/>
      <c r="C947" s="737"/>
      <c r="D947" s="126"/>
      <c r="E947" s="126"/>
      <c r="F947" s="126"/>
      <c r="G947" s="126"/>
      <c r="H947" s="126"/>
      <c r="I947" s="126"/>
      <c r="J947" s="126"/>
      <c r="K947" s="127"/>
      <c r="L947" s="127"/>
      <c r="M947" s="126"/>
      <c r="N947" s="127"/>
      <c r="O947" s="127"/>
      <c r="P947" s="126"/>
      <c r="Q947" s="126"/>
    </row>
    <row r="948" spans="1:17" ht="15.75" hidden="1" customHeight="1">
      <c r="A948" s="126"/>
      <c r="B948" s="126"/>
      <c r="C948" s="737"/>
      <c r="D948" s="126"/>
      <c r="E948" s="126"/>
      <c r="F948" s="126"/>
      <c r="G948" s="126"/>
      <c r="H948" s="126"/>
      <c r="I948" s="126"/>
      <c r="J948" s="126"/>
      <c r="K948" s="127"/>
      <c r="L948" s="127"/>
      <c r="M948" s="126"/>
      <c r="N948" s="127"/>
      <c r="O948" s="127"/>
      <c r="P948" s="126"/>
      <c r="Q948" s="126"/>
    </row>
    <row r="949" spans="1:17" ht="15.75" hidden="1" customHeight="1">
      <c r="A949" s="126"/>
      <c r="B949" s="126"/>
      <c r="C949" s="737"/>
      <c r="D949" s="126"/>
      <c r="E949" s="126"/>
      <c r="F949" s="126"/>
      <c r="G949" s="126"/>
      <c r="H949" s="126"/>
      <c r="I949" s="126"/>
      <c r="J949" s="126"/>
      <c r="K949" s="127"/>
      <c r="L949" s="127"/>
      <c r="M949" s="126"/>
      <c r="N949" s="127"/>
      <c r="O949" s="127"/>
      <c r="P949" s="126"/>
      <c r="Q949" s="126"/>
    </row>
    <row r="950" spans="1:17" ht="15.75" hidden="1" customHeight="1">
      <c r="A950" s="126"/>
      <c r="B950" s="126"/>
      <c r="C950" s="737"/>
      <c r="D950" s="126"/>
      <c r="E950" s="126"/>
      <c r="F950" s="126"/>
      <c r="G950" s="126"/>
      <c r="H950" s="126"/>
      <c r="I950" s="126"/>
      <c r="J950" s="126"/>
      <c r="K950" s="127"/>
      <c r="L950" s="127"/>
      <c r="M950" s="126"/>
      <c r="N950" s="127"/>
      <c r="O950" s="127"/>
      <c r="P950" s="126"/>
      <c r="Q950" s="126"/>
    </row>
    <row r="951" spans="1:17" ht="15.75" hidden="1" customHeight="1">
      <c r="A951" s="126"/>
      <c r="B951" s="126"/>
      <c r="C951" s="737"/>
      <c r="D951" s="126"/>
      <c r="E951" s="126"/>
      <c r="F951" s="126"/>
      <c r="G951" s="126"/>
      <c r="H951" s="126"/>
      <c r="I951" s="126"/>
      <c r="J951" s="126"/>
      <c r="K951" s="127"/>
      <c r="L951" s="127"/>
      <c r="M951" s="126"/>
      <c r="N951" s="127"/>
      <c r="O951" s="127"/>
      <c r="P951" s="126"/>
      <c r="Q951" s="126"/>
    </row>
    <row r="952" spans="1:17" ht="15.75" hidden="1" customHeight="1">
      <c r="A952" s="126"/>
      <c r="B952" s="126"/>
      <c r="C952" s="737"/>
      <c r="D952" s="126"/>
      <c r="E952" s="126"/>
      <c r="F952" s="126"/>
      <c r="G952" s="126"/>
      <c r="H952" s="126"/>
      <c r="I952" s="126"/>
      <c r="J952" s="126"/>
      <c r="K952" s="127"/>
      <c r="L952" s="127"/>
      <c r="M952" s="126"/>
      <c r="N952" s="127"/>
      <c r="O952" s="127"/>
      <c r="P952" s="126"/>
      <c r="Q952" s="126"/>
    </row>
    <row r="953" spans="1:17" ht="15.75" hidden="1" customHeight="1">
      <c r="A953" s="126"/>
      <c r="B953" s="126"/>
      <c r="C953" s="737"/>
      <c r="D953" s="126"/>
      <c r="E953" s="126"/>
      <c r="F953" s="126"/>
      <c r="G953" s="126"/>
      <c r="H953" s="126"/>
      <c r="I953" s="126"/>
      <c r="J953" s="126"/>
      <c r="K953" s="127"/>
      <c r="L953" s="127"/>
      <c r="M953" s="126"/>
      <c r="N953" s="127"/>
      <c r="O953" s="127"/>
      <c r="P953" s="126"/>
      <c r="Q953" s="126"/>
    </row>
    <row r="954" spans="1:17" ht="15.75" hidden="1" customHeight="1">
      <c r="A954" s="126"/>
      <c r="B954" s="126"/>
      <c r="C954" s="737"/>
      <c r="D954" s="126"/>
      <c r="E954" s="126"/>
      <c r="F954" s="126"/>
      <c r="G954" s="126"/>
      <c r="H954" s="126"/>
      <c r="I954" s="126"/>
      <c r="J954" s="126"/>
      <c r="K954" s="127"/>
      <c r="L954" s="127"/>
      <c r="M954" s="126"/>
      <c r="N954" s="127"/>
      <c r="O954" s="127"/>
      <c r="P954" s="126"/>
      <c r="Q954" s="126"/>
    </row>
    <row r="955" spans="1:17" ht="15.75" hidden="1" customHeight="1">
      <c r="A955" s="126"/>
      <c r="B955" s="126"/>
      <c r="C955" s="737"/>
      <c r="D955" s="126"/>
      <c r="E955" s="126"/>
      <c r="F955" s="126"/>
      <c r="G955" s="126"/>
      <c r="H955" s="126"/>
      <c r="I955" s="126"/>
      <c r="J955" s="126"/>
      <c r="K955" s="127"/>
      <c r="L955" s="127"/>
      <c r="M955" s="126"/>
      <c r="N955" s="127"/>
      <c r="O955" s="127"/>
      <c r="P955" s="126"/>
      <c r="Q955" s="126"/>
    </row>
    <row r="956" spans="1:17" ht="15.75" hidden="1" customHeight="1">
      <c r="A956" s="126"/>
      <c r="B956" s="126"/>
      <c r="C956" s="737"/>
      <c r="D956" s="126"/>
      <c r="E956" s="126"/>
      <c r="F956" s="126"/>
      <c r="G956" s="126"/>
      <c r="H956" s="126"/>
      <c r="I956" s="126"/>
      <c r="J956" s="126"/>
      <c r="K956" s="127"/>
      <c r="L956" s="127"/>
      <c r="M956" s="126"/>
      <c r="N956" s="127"/>
      <c r="O956" s="127"/>
      <c r="P956" s="126"/>
      <c r="Q956" s="126"/>
    </row>
    <row r="957" spans="1:17" ht="15.75" hidden="1" customHeight="1">
      <c r="A957" s="126"/>
      <c r="B957" s="126"/>
      <c r="C957" s="737"/>
      <c r="D957" s="126"/>
      <c r="E957" s="126"/>
      <c r="F957" s="126"/>
      <c r="G957" s="126"/>
      <c r="H957" s="126"/>
      <c r="I957" s="126"/>
      <c r="J957" s="126"/>
      <c r="K957" s="127"/>
      <c r="L957" s="127"/>
      <c r="M957" s="126"/>
      <c r="N957" s="127"/>
      <c r="O957" s="127"/>
      <c r="P957" s="126"/>
      <c r="Q957" s="126"/>
    </row>
    <row r="958" spans="1:17" ht="15.75" hidden="1" customHeight="1">
      <c r="A958" s="126"/>
      <c r="B958" s="126"/>
      <c r="C958" s="737"/>
      <c r="D958" s="126"/>
      <c r="E958" s="126"/>
      <c r="F958" s="126"/>
      <c r="G958" s="126"/>
      <c r="H958" s="126"/>
      <c r="I958" s="126"/>
      <c r="J958" s="126"/>
      <c r="K958" s="127"/>
      <c r="L958" s="127"/>
      <c r="M958" s="126"/>
      <c r="N958" s="127"/>
      <c r="O958" s="127"/>
      <c r="P958" s="126"/>
      <c r="Q958" s="126"/>
    </row>
    <row r="959" spans="1:17" ht="15.75" hidden="1" customHeight="1">
      <c r="A959" s="126"/>
      <c r="B959" s="126"/>
      <c r="C959" s="737"/>
      <c r="D959" s="126"/>
      <c r="E959" s="126"/>
      <c r="F959" s="126"/>
      <c r="G959" s="126"/>
      <c r="H959" s="126"/>
      <c r="I959" s="126"/>
      <c r="J959" s="126"/>
      <c r="K959" s="127"/>
      <c r="L959" s="127"/>
      <c r="M959" s="126"/>
      <c r="N959" s="127"/>
      <c r="O959" s="127"/>
      <c r="P959" s="126"/>
      <c r="Q959" s="126"/>
    </row>
    <row r="960" spans="1:17" ht="15.75" hidden="1" customHeight="1">
      <c r="A960" s="126"/>
      <c r="B960" s="126"/>
      <c r="C960" s="737"/>
      <c r="D960" s="126"/>
      <c r="E960" s="126"/>
      <c r="F960" s="126"/>
      <c r="G960" s="126"/>
      <c r="H960" s="126"/>
      <c r="I960" s="126"/>
      <c r="J960" s="126"/>
      <c r="K960" s="127"/>
      <c r="L960" s="127"/>
      <c r="M960" s="126"/>
      <c r="N960" s="127"/>
      <c r="O960" s="127"/>
      <c r="P960" s="126"/>
      <c r="Q960" s="126"/>
    </row>
    <row r="961" spans="1:17" ht="15.75" hidden="1" customHeight="1">
      <c r="A961" s="126"/>
      <c r="B961" s="126"/>
      <c r="C961" s="737"/>
      <c r="D961" s="126"/>
      <c r="E961" s="126"/>
      <c r="F961" s="126"/>
      <c r="G961" s="126"/>
      <c r="H961" s="126"/>
      <c r="I961" s="126"/>
      <c r="J961" s="126"/>
      <c r="K961" s="127"/>
      <c r="L961" s="127"/>
      <c r="M961" s="126"/>
      <c r="N961" s="127"/>
      <c r="O961" s="127"/>
      <c r="P961" s="126"/>
      <c r="Q961" s="126"/>
    </row>
    <row r="962" spans="1:17" ht="15.75" hidden="1" customHeight="1">
      <c r="A962" s="126"/>
      <c r="B962" s="126"/>
      <c r="C962" s="737"/>
      <c r="D962" s="126"/>
      <c r="E962" s="126"/>
      <c r="F962" s="126"/>
      <c r="G962" s="126"/>
      <c r="H962" s="126"/>
      <c r="I962" s="126"/>
      <c r="J962" s="126"/>
      <c r="K962" s="127"/>
      <c r="L962" s="127"/>
      <c r="M962" s="126"/>
      <c r="N962" s="127"/>
      <c r="O962" s="127"/>
      <c r="P962" s="126"/>
      <c r="Q962" s="126"/>
    </row>
    <row r="963" spans="1:17" ht="15.75" hidden="1" customHeight="1">
      <c r="A963" s="126"/>
      <c r="B963" s="126"/>
      <c r="C963" s="737"/>
      <c r="D963" s="126"/>
      <c r="E963" s="126"/>
      <c r="F963" s="126"/>
      <c r="G963" s="126"/>
      <c r="H963" s="126"/>
      <c r="I963" s="126"/>
      <c r="J963" s="126"/>
      <c r="K963" s="127"/>
      <c r="L963" s="127"/>
      <c r="M963" s="126"/>
      <c r="N963" s="127"/>
      <c r="O963" s="127"/>
      <c r="P963" s="126"/>
      <c r="Q963" s="126"/>
    </row>
    <row r="964" spans="1:17" ht="15.75" hidden="1" customHeight="1">
      <c r="A964" s="126"/>
      <c r="B964" s="126"/>
      <c r="C964" s="737"/>
      <c r="D964" s="126"/>
      <c r="E964" s="126"/>
      <c r="F964" s="126"/>
      <c r="G964" s="126"/>
      <c r="H964" s="126"/>
      <c r="I964" s="126"/>
      <c r="J964" s="126"/>
      <c r="K964" s="127"/>
      <c r="L964" s="127"/>
      <c r="M964" s="126"/>
      <c r="N964" s="127"/>
      <c r="O964" s="127"/>
      <c r="P964" s="126"/>
      <c r="Q964" s="126"/>
    </row>
    <row r="965" spans="1:17" ht="15.75" hidden="1" customHeight="1">
      <c r="A965" s="126"/>
      <c r="B965" s="126"/>
      <c r="C965" s="737"/>
      <c r="D965" s="126"/>
      <c r="E965" s="126"/>
      <c r="F965" s="126"/>
      <c r="G965" s="126"/>
      <c r="H965" s="126"/>
      <c r="I965" s="126"/>
      <c r="J965" s="126"/>
      <c r="K965" s="127"/>
      <c r="L965" s="127"/>
      <c r="M965" s="126"/>
      <c r="N965" s="127"/>
      <c r="O965" s="127"/>
      <c r="P965" s="126"/>
      <c r="Q965" s="126"/>
    </row>
    <row r="966" spans="1:17" ht="15.75" hidden="1" customHeight="1">
      <c r="A966" s="126"/>
      <c r="B966" s="126"/>
      <c r="C966" s="737"/>
      <c r="D966" s="126"/>
      <c r="E966" s="126"/>
      <c r="F966" s="126"/>
      <c r="G966" s="126"/>
      <c r="H966" s="126"/>
      <c r="I966" s="126"/>
      <c r="J966" s="126"/>
      <c r="K966" s="127"/>
      <c r="L966" s="127"/>
      <c r="M966" s="126"/>
      <c r="N966" s="127"/>
      <c r="O966" s="127"/>
      <c r="P966" s="126"/>
      <c r="Q966" s="126"/>
    </row>
    <row r="967" spans="1:17" ht="15.75" hidden="1" customHeight="1">
      <c r="A967" s="126"/>
      <c r="B967" s="126"/>
      <c r="C967" s="737"/>
      <c r="D967" s="126"/>
      <c r="E967" s="126"/>
      <c r="F967" s="126"/>
      <c r="G967" s="126"/>
      <c r="H967" s="126"/>
      <c r="I967" s="126"/>
      <c r="J967" s="126"/>
      <c r="K967" s="127"/>
      <c r="L967" s="127"/>
      <c r="M967" s="126"/>
      <c r="N967" s="127"/>
      <c r="O967" s="127"/>
      <c r="P967" s="126"/>
      <c r="Q967" s="126"/>
    </row>
    <row r="968" spans="1:17" ht="15.75" hidden="1" customHeight="1">
      <c r="A968" s="126"/>
      <c r="B968" s="126"/>
      <c r="C968" s="737"/>
      <c r="D968" s="126"/>
      <c r="E968" s="126"/>
      <c r="F968" s="126"/>
      <c r="G968" s="126"/>
      <c r="H968" s="126"/>
      <c r="I968" s="126"/>
      <c r="J968" s="126"/>
      <c r="K968" s="127"/>
      <c r="L968" s="127"/>
      <c r="M968" s="126"/>
      <c r="N968" s="127"/>
      <c r="O968" s="127"/>
      <c r="P968" s="126"/>
      <c r="Q968" s="126"/>
    </row>
    <row r="969" spans="1:17" ht="15.75" hidden="1" customHeight="1">
      <c r="A969" s="126"/>
      <c r="B969" s="126"/>
      <c r="C969" s="737"/>
      <c r="D969" s="126"/>
      <c r="E969" s="126"/>
      <c r="F969" s="126"/>
      <c r="G969" s="126"/>
      <c r="H969" s="126"/>
      <c r="I969" s="126"/>
      <c r="J969" s="126"/>
      <c r="K969" s="127"/>
      <c r="L969" s="127"/>
      <c r="M969" s="126"/>
      <c r="N969" s="127"/>
      <c r="O969" s="127"/>
      <c r="P969" s="126"/>
      <c r="Q969" s="126"/>
    </row>
    <row r="970" spans="1:17" ht="15.75" hidden="1" customHeight="1">
      <c r="A970" s="126"/>
      <c r="B970" s="126"/>
      <c r="C970" s="737"/>
      <c r="D970" s="126"/>
      <c r="E970" s="126"/>
      <c r="F970" s="126"/>
      <c r="G970" s="126"/>
      <c r="H970" s="126"/>
      <c r="I970" s="126"/>
      <c r="J970" s="126"/>
      <c r="K970" s="127"/>
      <c r="L970" s="127"/>
      <c r="M970" s="126"/>
      <c r="N970" s="127"/>
      <c r="O970" s="127"/>
      <c r="P970" s="126"/>
      <c r="Q970" s="126"/>
    </row>
    <row r="971" spans="1:17" ht="15.75" hidden="1" customHeight="1">
      <c r="A971" s="126"/>
      <c r="B971" s="126"/>
      <c r="C971" s="737"/>
      <c r="D971" s="126"/>
      <c r="E971" s="126"/>
      <c r="F971" s="126"/>
      <c r="G971" s="126"/>
      <c r="H971" s="126"/>
      <c r="I971" s="126"/>
      <c r="J971" s="126"/>
      <c r="K971" s="127"/>
      <c r="L971" s="127"/>
      <c r="M971" s="126"/>
      <c r="N971" s="127"/>
      <c r="O971" s="127"/>
      <c r="P971" s="126"/>
      <c r="Q971" s="126"/>
    </row>
    <row r="972" spans="1:17" ht="15.75" hidden="1" customHeight="1">
      <c r="A972" s="126"/>
      <c r="B972" s="126"/>
      <c r="C972" s="737"/>
      <c r="D972" s="126"/>
      <c r="E972" s="126"/>
      <c r="F972" s="126"/>
      <c r="G972" s="126"/>
      <c r="H972" s="126"/>
      <c r="I972" s="126"/>
      <c r="J972" s="126"/>
      <c r="K972" s="127"/>
      <c r="L972" s="127"/>
      <c r="M972" s="126"/>
      <c r="N972" s="127"/>
      <c r="O972" s="127"/>
      <c r="P972" s="126"/>
      <c r="Q972" s="126"/>
    </row>
    <row r="973" spans="1:17" ht="15.75" hidden="1" customHeight="1">
      <c r="A973" s="126"/>
      <c r="B973" s="126"/>
      <c r="C973" s="737"/>
      <c r="D973" s="126"/>
      <c r="E973" s="126"/>
      <c r="F973" s="126"/>
      <c r="G973" s="126"/>
      <c r="H973" s="126"/>
      <c r="I973" s="126"/>
      <c r="J973" s="126"/>
      <c r="K973" s="127"/>
      <c r="L973" s="127"/>
      <c r="M973" s="126"/>
      <c r="N973" s="127"/>
      <c r="O973" s="127"/>
      <c r="P973" s="126"/>
      <c r="Q973" s="126"/>
    </row>
    <row r="974" spans="1:17" ht="15.75" hidden="1" customHeight="1">
      <c r="A974" s="126"/>
      <c r="B974" s="126"/>
      <c r="C974" s="737"/>
      <c r="D974" s="126"/>
      <c r="E974" s="126"/>
      <c r="F974" s="126"/>
      <c r="G974" s="126"/>
      <c r="H974" s="126"/>
      <c r="I974" s="126"/>
      <c r="J974" s="126"/>
      <c r="K974" s="127"/>
      <c r="L974" s="127"/>
      <c r="M974" s="126"/>
      <c r="N974" s="127"/>
      <c r="O974" s="127"/>
      <c r="P974" s="126"/>
      <c r="Q974" s="126"/>
    </row>
    <row r="975" spans="1:17" ht="15.75" hidden="1" customHeight="1">
      <c r="A975" s="126"/>
      <c r="B975" s="126"/>
      <c r="C975" s="737"/>
      <c r="D975" s="126"/>
      <c r="E975" s="126"/>
      <c r="F975" s="126"/>
      <c r="G975" s="126"/>
      <c r="H975" s="126"/>
      <c r="I975" s="126"/>
      <c r="J975" s="126"/>
      <c r="K975" s="127"/>
      <c r="L975" s="127"/>
      <c r="M975" s="126"/>
      <c r="N975" s="127"/>
      <c r="O975" s="127"/>
      <c r="P975" s="126"/>
      <c r="Q975" s="126"/>
    </row>
    <row r="976" spans="1:17" ht="15.75" hidden="1" customHeight="1">
      <c r="A976" s="126"/>
      <c r="B976" s="126"/>
      <c r="C976" s="737"/>
      <c r="D976" s="126"/>
      <c r="E976" s="126"/>
      <c r="F976" s="126"/>
      <c r="G976" s="126"/>
      <c r="H976" s="126"/>
      <c r="I976" s="126"/>
      <c r="J976" s="126"/>
      <c r="K976" s="127"/>
      <c r="L976" s="127"/>
      <c r="M976" s="126"/>
      <c r="N976" s="127"/>
      <c r="O976" s="127"/>
      <c r="P976" s="126"/>
      <c r="Q976" s="126"/>
    </row>
    <row r="977" spans="1:17" ht="15.75" hidden="1" customHeight="1">
      <c r="A977" s="126"/>
      <c r="B977" s="126"/>
      <c r="C977" s="737"/>
      <c r="D977" s="126"/>
      <c r="E977" s="126"/>
      <c r="F977" s="126"/>
      <c r="G977" s="126"/>
      <c r="H977" s="126"/>
      <c r="I977" s="126"/>
      <c r="J977" s="126"/>
      <c r="K977" s="127"/>
      <c r="L977" s="127"/>
      <c r="M977" s="126"/>
      <c r="N977" s="127"/>
      <c r="O977" s="127"/>
      <c r="P977" s="126"/>
      <c r="Q977" s="126"/>
    </row>
  </sheetData>
  <mergeCells count="65">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51:H51"/>
    <mergeCell ref="B38:C38"/>
    <mergeCell ref="B39:C39"/>
    <mergeCell ref="B40:C40"/>
    <mergeCell ref="B41:C41"/>
    <mergeCell ref="C43:H43"/>
    <mergeCell ref="C44:H44"/>
    <mergeCell ref="C45:H45"/>
    <mergeCell ref="C46:H46"/>
    <mergeCell ref="C47:H47"/>
    <mergeCell ref="C48:H48"/>
    <mergeCell ref="C49:H49"/>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0B76D-C4B3-47C1-AE86-30E044CCDBEE}">
  <sheetPr>
    <tabColor rgb="FF92D050"/>
    <pageSetUpPr fitToPage="1"/>
  </sheetPr>
  <dimension ref="A1:S67"/>
  <sheetViews>
    <sheetView zoomScale="60" zoomScaleNormal="40" workbookViewId="0">
      <selection sqref="A1:D1"/>
    </sheetView>
  </sheetViews>
  <sheetFormatPr baseColWidth="10" defaultColWidth="0" defaultRowHeight="0" customHeight="1" zeroHeight="1"/>
  <cols>
    <col min="1" max="1" width="15.6640625" style="766" customWidth="1"/>
    <col min="2" max="2" width="70.33203125" style="766" bestFit="1" customWidth="1"/>
    <col min="3" max="3" width="15.6640625" style="767" customWidth="1"/>
    <col min="4" max="9" width="35.6640625" style="766" customWidth="1"/>
    <col min="10" max="10" width="35.6640625" style="768" customWidth="1"/>
    <col min="11" max="12" width="35.6640625" style="769" customWidth="1"/>
    <col min="13" max="13" width="35.6640625" style="766" customWidth="1"/>
    <col min="14" max="15" width="35.6640625" style="769" customWidth="1"/>
    <col min="16" max="17" width="35.6640625" style="766" customWidth="1"/>
    <col min="18" max="18" width="35.6640625" style="58" hidden="1" customWidth="1"/>
    <col min="19" max="16384" width="11.44140625" hidden="1"/>
  </cols>
  <sheetData>
    <row r="1" spans="1:18" s="58" customFormat="1" ht="14.4">
      <c r="A1" s="238"/>
      <c r="B1" s="238"/>
      <c r="C1" s="239"/>
      <c r="D1" s="238"/>
      <c r="E1" s="238"/>
      <c r="F1" s="238"/>
      <c r="G1" s="238"/>
      <c r="H1" s="238"/>
      <c r="I1" s="238"/>
      <c r="J1" s="749"/>
      <c r="K1" s="240"/>
      <c r="L1" s="240"/>
      <c r="M1" s="241"/>
      <c r="N1" s="240"/>
      <c r="O1" s="240"/>
      <c r="P1" s="241"/>
      <c r="Q1" s="241"/>
      <c r="R1" s="156"/>
    </row>
    <row r="2" spans="1:18" s="58" customFormat="1" ht="15.6">
      <c r="A2" s="61"/>
      <c r="B2" s="62"/>
      <c r="C2" s="63"/>
      <c r="D2" s="61"/>
      <c r="E2" s="61"/>
      <c r="F2" s="61"/>
      <c r="G2" s="61"/>
      <c r="H2" s="61"/>
      <c r="I2" s="61"/>
      <c r="J2" s="750"/>
      <c r="K2" s="65"/>
      <c r="L2" s="64"/>
      <c r="M2" s="66"/>
      <c r="N2" s="64"/>
      <c r="O2" s="64"/>
      <c r="P2" s="66"/>
      <c r="Q2" s="66"/>
      <c r="R2" s="156"/>
    </row>
    <row r="3" spans="1:18" ht="19.5" customHeight="1">
      <c r="A3" s="66"/>
      <c r="B3" s="1098" t="s">
        <v>112</v>
      </c>
      <c r="C3" s="1098"/>
      <c r="D3" s="971" t="s">
        <v>113</v>
      </c>
      <c r="E3" s="971"/>
      <c r="F3" s="971"/>
      <c r="G3" s="971"/>
      <c r="H3" s="971"/>
      <c r="I3" s="67"/>
      <c r="J3" s="750"/>
      <c r="K3" s="65"/>
      <c r="L3" s="751"/>
      <c r="M3" s="66"/>
      <c r="N3" s="64"/>
      <c r="O3" s="64"/>
      <c r="P3" s="66"/>
      <c r="Q3" s="66"/>
      <c r="R3" s="156"/>
    </row>
    <row r="4" spans="1:18" ht="19.5" customHeight="1">
      <c r="A4" s="66"/>
      <c r="B4" s="1098" t="s">
        <v>114</v>
      </c>
      <c r="C4" s="1098"/>
      <c r="D4" s="860" t="s">
        <v>4034</v>
      </c>
      <c r="E4" s="860"/>
      <c r="F4" s="860"/>
      <c r="G4" s="860"/>
      <c r="H4" s="860"/>
      <c r="I4" s="61"/>
      <c r="J4" s="750"/>
      <c r="K4" s="64"/>
      <c r="L4" s="64"/>
      <c r="M4" s="66"/>
      <c r="N4" s="64"/>
      <c r="O4" s="64"/>
      <c r="P4" s="66"/>
      <c r="Q4" s="66"/>
      <c r="R4" s="156"/>
    </row>
    <row r="5" spans="1:18" ht="20.100000000000001" customHeight="1">
      <c r="A5" s="66"/>
      <c r="B5" s="1098" t="s">
        <v>116</v>
      </c>
      <c r="C5" s="1098"/>
      <c r="D5" s="860" t="s">
        <v>1505</v>
      </c>
      <c r="E5" s="860"/>
      <c r="F5" s="860"/>
      <c r="G5" s="860"/>
      <c r="H5" s="860"/>
      <c r="I5" s="61"/>
      <c r="J5" s="750"/>
      <c r="K5" s="64"/>
      <c r="L5" s="64"/>
      <c r="M5" s="66"/>
      <c r="N5" s="69"/>
      <c r="O5" s="69"/>
      <c r="P5" s="66"/>
      <c r="Q5" s="66"/>
      <c r="R5" s="156"/>
    </row>
    <row r="6" spans="1:18" ht="20.100000000000001" customHeight="1">
      <c r="A6" s="66"/>
      <c r="B6" s="1098" t="s">
        <v>118</v>
      </c>
      <c r="C6" s="1098"/>
      <c r="D6" s="860" t="s">
        <v>3725</v>
      </c>
      <c r="E6" s="860"/>
      <c r="F6" s="860"/>
      <c r="G6" s="860"/>
      <c r="H6" s="860"/>
      <c r="I6" s="70"/>
      <c r="J6" s="752"/>
      <c r="K6" s="71"/>
      <c r="L6" s="71"/>
      <c r="M6" s="66"/>
      <c r="N6" s="69"/>
      <c r="O6" s="69"/>
      <c r="P6" s="66"/>
      <c r="Q6" s="66"/>
      <c r="R6" s="156"/>
    </row>
    <row r="7" spans="1:18" ht="19.5" customHeight="1">
      <c r="A7" s="66"/>
      <c r="B7" s="1098" t="s">
        <v>120</v>
      </c>
      <c r="C7" s="1098"/>
      <c r="D7" s="860" t="s">
        <v>514</v>
      </c>
      <c r="E7" s="860"/>
      <c r="F7" s="860"/>
      <c r="G7" s="860"/>
      <c r="H7" s="860"/>
      <c r="I7" s="70"/>
      <c r="J7" s="752"/>
      <c r="K7" s="71"/>
      <c r="L7" s="71"/>
      <c r="M7" s="66"/>
      <c r="N7" s="69"/>
      <c r="O7" s="69"/>
      <c r="P7" s="66"/>
      <c r="Q7" s="66"/>
      <c r="R7" s="156"/>
    </row>
    <row r="8" spans="1:18" ht="20.100000000000001" customHeight="1">
      <c r="A8" s="66"/>
      <c r="B8" s="1098" t="s">
        <v>122</v>
      </c>
      <c r="C8" s="1098"/>
      <c r="D8" s="860" t="s">
        <v>2859</v>
      </c>
      <c r="E8" s="860"/>
      <c r="F8" s="860"/>
      <c r="G8" s="860"/>
      <c r="H8" s="860"/>
      <c r="I8" s="70"/>
      <c r="J8" s="752"/>
      <c r="K8" s="71"/>
      <c r="L8" s="71"/>
      <c r="M8" s="66"/>
      <c r="N8" s="64"/>
      <c r="O8" s="64"/>
      <c r="P8" s="66"/>
      <c r="Q8" s="66"/>
      <c r="R8" s="156"/>
    </row>
    <row r="9" spans="1:18" ht="20.100000000000001" customHeight="1">
      <c r="A9" s="66"/>
      <c r="B9" s="1098" t="s">
        <v>124</v>
      </c>
      <c r="C9" s="1098"/>
      <c r="D9" s="860" t="s">
        <v>3213</v>
      </c>
      <c r="E9" s="860"/>
      <c r="F9" s="860"/>
      <c r="G9" s="860"/>
      <c r="H9" s="860"/>
      <c r="I9" s="73"/>
      <c r="J9" s="753"/>
      <c r="K9" s="74"/>
      <c r="L9" s="74"/>
      <c r="M9" s="75"/>
      <c r="N9" s="74"/>
      <c r="O9" s="74"/>
      <c r="P9" s="66"/>
      <c r="Q9" s="66"/>
      <c r="R9" s="156"/>
    </row>
    <row r="10" spans="1:18" ht="50.1" customHeight="1">
      <c r="A10" s="1106" t="s">
        <v>126</v>
      </c>
      <c r="B10" s="1098" t="s">
        <v>127</v>
      </c>
      <c r="C10" s="1098"/>
      <c r="D10" s="866" t="s">
        <v>4426</v>
      </c>
      <c r="E10" s="869"/>
      <c r="F10" s="869"/>
      <c r="G10" s="869"/>
      <c r="H10" s="870"/>
      <c r="I10" s="73"/>
      <c r="J10" s="753"/>
      <c r="K10" s="74"/>
      <c r="L10" s="74"/>
      <c r="M10" s="75"/>
      <c r="N10" s="74"/>
      <c r="O10" s="74"/>
      <c r="P10" s="76"/>
      <c r="Q10" s="66"/>
      <c r="R10" s="156"/>
    </row>
    <row r="11" spans="1:18" ht="50.1" customHeight="1">
      <c r="A11" s="1106"/>
      <c r="B11" s="1098" t="s">
        <v>128</v>
      </c>
      <c r="C11" s="1098"/>
      <c r="D11" s="860" t="s">
        <v>4432</v>
      </c>
      <c r="E11" s="861"/>
      <c r="F11" s="861"/>
      <c r="G11" s="861"/>
      <c r="H11" s="862"/>
      <c r="I11" s="73"/>
      <c r="J11" s="753"/>
      <c r="K11" s="74"/>
      <c r="L11" s="74"/>
      <c r="M11" s="75"/>
      <c r="N11" s="74"/>
      <c r="O11" s="74"/>
      <c r="P11" s="66"/>
      <c r="Q11" s="66"/>
      <c r="R11" s="156"/>
    </row>
    <row r="12" spans="1:18" ht="49.5" customHeight="1">
      <c r="A12" s="1106" t="s">
        <v>129</v>
      </c>
      <c r="B12" s="1098" t="s">
        <v>130</v>
      </c>
      <c r="C12" s="1098"/>
      <c r="D12" s="860" t="s">
        <v>4398</v>
      </c>
      <c r="E12" s="861"/>
      <c r="F12" s="861"/>
      <c r="G12" s="861"/>
      <c r="H12" s="862"/>
      <c r="I12" s="73"/>
      <c r="J12" s="753"/>
      <c r="K12" s="74"/>
      <c r="L12" s="74"/>
      <c r="M12" s="75"/>
      <c r="N12" s="74"/>
      <c r="O12" s="74"/>
      <c r="P12" s="66"/>
      <c r="Q12" s="66"/>
      <c r="R12" s="156"/>
    </row>
    <row r="13" spans="1:18" ht="50.1" customHeight="1">
      <c r="A13" s="1106"/>
      <c r="B13" s="1098" t="s">
        <v>131</v>
      </c>
      <c r="C13" s="1098"/>
      <c r="D13" s="860" t="s">
        <v>4415</v>
      </c>
      <c r="E13" s="861"/>
      <c r="F13" s="861"/>
      <c r="G13" s="861"/>
      <c r="H13" s="862"/>
      <c r="I13" s="73"/>
      <c r="J13" s="753"/>
      <c r="K13" s="74"/>
      <c r="L13" s="74"/>
      <c r="M13" s="75"/>
      <c r="N13" s="74"/>
      <c r="O13" s="74"/>
      <c r="P13" s="66"/>
      <c r="Q13" s="66"/>
      <c r="R13" s="156"/>
    </row>
    <row r="14" spans="1:18" ht="50.1" customHeight="1">
      <c r="A14" s="1106" t="s">
        <v>471</v>
      </c>
      <c r="B14" s="1098" t="s">
        <v>517</v>
      </c>
      <c r="C14" s="1098"/>
      <c r="D14" s="866" t="s">
        <v>4289</v>
      </c>
      <c r="E14" s="867"/>
      <c r="F14" s="867"/>
      <c r="G14" s="867"/>
      <c r="H14" s="868"/>
      <c r="I14" s="132"/>
      <c r="J14" s="753"/>
      <c r="K14" s="74"/>
      <c r="L14" s="74"/>
      <c r="M14" s="75"/>
      <c r="N14" s="74"/>
      <c r="O14" s="74"/>
      <c r="P14" s="66"/>
      <c r="Q14" s="66"/>
      <c r="R14" s="156"/>
    </row>
    <row r="15" spans="1:18" ht="50.1" customHeight="1">
      <c r="A15" s="1106"/>
      <c r="B15" s="1098" t="s">
        <v>518</v>
      </c>
      <c r="C15" s="1098"/>
      <c r="D15" s="866" t="s">
        <v>4361</v>
      </c>
      <c r="E15" s="867"/>
      <c r="F15" s="867"/>
      <c r="G15" s="867"/>
      <c r="H15" s="868"/>
      <c r="I15" s="132"/>
      <c r="J15" s="753"/>
      <c r="K15" s="74"/>
      <c r="L15" s="74"/>
      <c r="M15" s="75"/>
      <c r="N15" s="74"/>
      <c r="O15" s="74"/>
      <c r="P15" s="66"/>
      <c r="Q15" s="66"/>
      <c r="R15" s="156"/>
    </row>
    <row r="16" spans="1:18" ht="50.1" customHeight="1">
      <c r="A16" s="1106"/>
      <c r="B16" s="1098" t="s">
        <v>519</v>
      </c>
      <c r="C16" s="1098"/>
      <c r="D16" s="860" t="s">
        <v>14</v>
      </c>
      <c r="E16" s="861"/>
      <c r="F16" s="861"/>
      <c r="G16" s="861"/>
      <c r="H16" s="862"/>
      <c r="I16" s="132"/>
      <c r="J16" s="753"/>
      <c r="K16" s="74"/>
      <c r="L16" s="74"/>
      <c r="M16" s="75"/>
      <c r="N16" s="74"/>
      <c r="O16" s="74"/>
      <c r="P16" s="66"/>
      <c r="Q16" s="66"/>
      <c r="R16" s="156"/>
    </row>
    <row r="17" spans="1:18" ht="50.1" customHeight="1">
      <c r="A17" s="1106"/>
      <c r="B17" s="1098" t="s">
        <v>520</v>
      </c>
      <c r="C17" s="1098"/>
      <c r="D17" s="860" t="s">
        <v>4362</v>
      </c>
      <c r="E17" s="861"/>
      <c r="F17" s="861"/>
      <c r="G17" s="861"/>
      <c r="H17" s="862"/>
      <c r="I17" s="132"/>
      <c r="J17" s="750"/>
      <c r="K17" s="64"/>
      <c r="L17" s="74"/>
      <c r="M17" s="66"/>
      <c r="N17" s="74"/>
      <c r="O17" s="74"/>
      <c r="P17" s="66"/>
      <c r="Q17" s="66"/>
      <c r="R17" s="156"/>
    </row>
    <row r="18" spans="1:18" s="58" customFormat="1" ht="15.6">
      <c r="A18" s="61"/>
      <c r="B18" s="77"/>
      <c r="C18" s="77"/>
      <c r="D18" s="61"/>
      <c r="E18" s="61"/>
      <c r="F18" s="61"/>
      <c r="G18" s="61"/>
      <c r="H18" s="61"/>
      <c r="I18" s="61"/>
      <c r="J18" s="64"/>
      <c r="K18" s="64"/>
      <c r="L18" s="66"/>
      <c r="M18" s="66"/>
      <c r="N18" s="64"/>
      <c r="O18" s="78"/>
      <c r="P18" s="66"/>
      <c r="Q18" s="66"/>
      <c r="R18" s="156"/>
    </row>
    <row r="19" spans="1:18" s="58" customFormat="1" ht="49.5" customHeight="1">
      <c r="A19" s="61"/>
      <c r="B19" s="1102" t="s">
        <v>137</v>
      </c>
      <c r="C19" s="1102"/>
      <c r="D19" s="79">
        <v>1229787323.2</v>
      </c>
      <c r="E19" s="849" t="s">
        <v>4537</v>
      </c>
      <c r="F19" s="850"/>
      <c r="G19" s="850"/>
      <c r="H19" s="851"/>
      <c r="I19" s="61"/>
      <c r="J19" s="64"/>
      <c r="K19" s="64"/>
      <c r="L19" s="66"/>
      <c r="M19" s="66"/>
      <c r="N19" s="64"/>
      <c r="O19" s="78"/>
      <c r="P19" s="66"/>
      <c r="Q19" s="66"/>
      <c r="R19" s="156"/>
    </row>
    <row r="20" spans="1:18" ht="15.6">
      <c r="A20" s="61"/>
      <c r="B20" s="77"/>
      <c r="C20" s="77"/>
      <c r="D20" s="61"/>
      <c r="E20" s="61"/>
      <c r="F20" s="61"/>
      <c r="G20" s="61"/>
      <c r="H20" s="61"/>
      <c r="I20" s="61"/>
      <c r="J20" s="750"/>
      <c r="K20" s="64"/>
      <c r="L20" s="64"/>
      <c r="M20" s="66"/>
      <c r="N20" s="64"/>
      <c r="O20" s="64"/>
      <c r="P20" s="66"/>
      <c r="Q20" s="66"/>
      <c r="R20" s="156"/>
    </row>
    <row r="21" spans="1:18" ht="49.5" customHeight="1">
      <c r="A21" s="61"/>
      <c r="B21" s="1103" t="s">
        <v>138</v>
      </c>
      <c r="C21" s="1104"/>
      <c r="D21" s="1104"/>
      <c r="E21" s="1104"/>
      <c r="F21" s="1104"/>
      <c r="G21" s="1104"/>
      <c r="H21" s="1104"/>
      <c r="I21" s="1104"/>
      <c r="J21" s="1104"/>
      <c r="K21" s="1104"/>
      <c r="L21" s="1104"/>
      <c r="M21" s="1104"/>
      <c r="N21" s="1104"/>
      <c r="O21" s="1104"/>
      <c r="P21" s="1104"/>
      <c r="Q21" s="1105"/>
      <c r="R21" s="1072" t="s">
        <v>676</v>
      </c>
    </row>
    <row r="22" spans="1:18" ht="50.1" customHeight="1">
      <c r="A22" s="61"/>
      <c r="B22" s="1101"/>
      <c r="C22" s="1101"/>
      <c r="D22" s="754" t="s">
        <v>140</v>
      </c>
      <c r="E22" s="754" t="s">
        <v>141</v>
      </c>
      <c r="F22" s="754" t="s">
        <v>142</v>
      </c>
      <c r="G22" s="754" t="s">
        <v>143</v>
      </c>
      <c r="H22" s="754" t="s">
        <v>144</v>
      </c>
      <c r="I22" s="754" t="s">
        <v>145</v>
      </c>
      <c r="J22" s="755" t="s">
        <v>146</v>
      </c>
      <c r="K22" s="755" t="s">
        <v>147</v>
      </c>
      <c r="L22" s="754" t="s">
        <v>148</v>
      </c>
      <c r="M22" s="754" t="s">
        <v>149</v>
      </c>
      <c r="N22" s="755" t="s">
        <v>150</v>
      </c>
      <c r="O22" s="755" t="s">
        <v>151</v>
      </c>
      <c r="P22" s="754" t="s">
        <v>152</v>
      </c>
      <c r="Q22" s="754" t="s">
        <v>153</v>
      </c>
      <c r="R22" s="1073"/>
    </row>
    <row r="23" spans="1:18" ht="150" customHeight="1">
      <c r="A23" s="82">
        <v>1</v>
      </c>
      <c r="B23" s="1098" t="s">
        <v>154</v>
      </c>
      <c r="C23" s="1098"/>
      <c r="D23" s="228" t="s">
        <v>4035</v>
      </c>
      <c r="E23" s="228" t="s">
        <v>4036</v>
      </c>
      <c r="F23" s="228" t="s">
        <v>4037</v>
      </c>
      <c r="G23" s="228" t="s">
        <v>1165</v>
      </c>
      <c r="H23" s="228" t="s">
        <v>159</v>
      </c>
      <c r="I23" s="228" t="s">
        <v>4038</v>
      </c>
      <c r="J23" s="273">
        <v>500000000</v>
      </c>
      <c r="K23" s="273">
        <v>600000000</v>
      </c>
      <c r="L23" s="271" t="s">
        <v>161</v>
      </c>
      <c r="M23" s="228" t="s">
        <v>162</v>
      </c>
      <c r="N23" s="273">
        <f t="shared" ref="N23:N47" si="0">(J23/K23)*100</f>
        <v>83.333333333333343</v>
      </c>
      <c r="O23" s="380">
        <f>K23</f>
        <v>600000000</v>
      </c>
      <c r="P23" s="228" t="s">
        <v>4039</v>
      </c>
      <c r="Q23" s="228"/>
      <c r="R23" s="84"/>
    </row>
    <row r="24" spans="1:18" ht="150" customHeight="1">
      <c r="A24" s="82">
        <v>1</v>
      </c>
      <c r="B24" s="1098" t="s">
        <v>164</v>
      </c>
      <c r="C24" s="1098"/>
      <c r="D24" s="228" t="s">
        <v>4040</v>
      </c>
      <c r="E24" s="228" t="s">
        <v>4041</v>
      </c>
      <c r="F24" s="228" t="s">
        <v>4042</v>
      </c>
      <c r="G24" s="228" t="s">
        <v>158</v>
      </c>
      <c r="H24" s="228" t="s">
        <v>159</v>
      </c>
      <c r="I24" s="228" t="s">
        <v>4043</v>
      </c>
      <c r="J24" s="756">
        <f t="shared" ref="J24" si="1">K24*0.9</f>
        <v>102.96000000000001</v>
      </c>
      <c r="K24" s="756">
        <f>104*1.1</f>
        <v>114.4</v>
      </c>
      <c r="L24" s="271" t="s">
        <v>161</v>
      </c>
      <c r="M24" s="228" t="s">
        <v>162</v>
      </c>
      <c r="N24" s="273">
        <f t="shared" si="0"/>
        <v>90</v>
      </c>
      <c r="O24" s="380">
        <v>114</v>
      </c>
      <c r="P24" s="228" t="s">
        <v>4044</v>
      </c>
      <c r="Q24" s="228" t="s">
        <v>4045</v>
      </c>
      <c r="R24" s="84"/>
    </row>
    <row r="25" spans="1:18" ht="150" customHeight="1">
      <c r="A25" s="82">
        <v>1</v>
      </c>
      <c r="B25" s="1098" t="s">
        <v>171</v>
      </c>
      <c r="C25" s="1098"/>
      <c r="D25" s="228" t="s">
        <v>4046</v>
      </c>
      <c r="E25" s="228" t="s">
        <v>4047</v>
      </c>
      <c r="F25" s="228" t="s">
        <v>4048</v>
      </c>
      <c r="G25" s="228" t="s">
        <v>158</v>
      </c>
      <c r="H25" s="228" t="s">
        <v>175</v>
      </c>
      <c r="I25" s="228" t="s">
        <v>4049</v>
      </c>
      <c r="J25" s="757">
        <f>K25*0.9</f>
        <v>3492.7200000000003</v>
      </c>
      <c r="K25" s="757">
        <f>3696*1.05</f>
        <v>3880.8</v>
      </c>
      <c r="L25" s="271" t="s">
        <v>177</v>
      </c>
      <c r="M25" s="228" t="s">
        <v>162</v>
      </c>
      <c r="N25" s="273">
        <f t="shared" si="0"/>
        <v>90</v>
      </c>
      <c r="O25" s="420">
        <v>3851</v>
      </c>
      <c r="P25" s="199" t="s">
        <v>4050</v>
      </c>
      <c r="Q25" s="228" t="s">
        <v>4051</v>
      </c>
      <c r="R25" s="84" t="s">
        <v>836</v>
      </c>
    </row>
    <row r="26" spans="1:18" ht="150" customHeight="1">
      <c r="A26" s="82">
        <v>1</v>
      </c>
      <c r="B26" s="1098" t="s">
        <v>181</v>
      </c>
      <c r="C26" s="1098"/>
      <c r="D26" s="228" t="s">
        <v>4052</v>
      </c>
      <c r="E26" s="228" t="s">
        <v>4053</v>
      </c>
      <c r="F26" s="228" t="s">
        <v>4054</v>
      </c>
      <c r="G26" s="228" t="s">
        <v>158</v>
      </c>
      <c r="H26" s="228" t="s">
        <v>175</v>
      </c>
      <c r="I26" s="228" t="s">
        <v>4055</v>
      </c>
      <c r="J26" s="757">
        <f>K26*0.9</f>
        <v>585.9</v>
      </c>
      <c r="K26" s="757">
        <f>620*1.05</f>
        <v>651</v>
      </c>
      <c r="L26" s="271" t="s">
        <v>177</v>
      </c>
      <c r="M26" s="228" t="s">
        <v>162</v>
      </c>
      <c r="N26" s="273">
        <f t="shared" si="0"/>
        <v>89.999999999999986</v>
      </c>
      <c r="O26" s="758">
        <v>580</v>
      </c>
      <c r="P26" s="199" t="s">
        <v>4050</v>
      </c>
      <c r="Q26" s="228" t="s">
        <v>4056</v>
      </c>
      <c r="R26" s="84"/>
    </row>
    <row r="27" spans="1:18" ht="136.19999999999999" customHeight="1">
      <c r="A27" s="82">
        <v>1</v>
      </c>
      <c r="B27" s="1098" t="s">
        <v>188</v>
      </c>
      <c r="C27" s="1098"/>
      <c r="D27" s="228" t="s">
        <v>4057</v>
      </c>
      <c r="E27" s="228" t="s">
        <v>4058</v>
      </c>
      <c r="F27" s="228" t="s">
        <v>4059</v>
      </c>
      <c r="G27" s="228" t="s">
        <v>158</v>
      </c>
      <c r="H27" s="228" t="s">
        <v>175</v>
      </c>
      <c r="I27" s="228" t="s">
        <v>4060</v>
      </c>
      <c r="J27" s="757">
        <v>46</v>
      </c>
      <c r="K27" s="757">
        <v>51</v>
      </c>
      <c r="L27" s="271" t="s">
        <v>177</v>
      </c>
      <c r="M27" s="228" t="s">
        <v>162</v>
      </c>
      <c r="N27" s="273">
        <f t="shared" si="0"/>
        <v>90.196078431372555</v>
      </c>
      <c r="O27" s="420">
        <v>111</v>
      </c>
      <c r="P27" s="199" t="s">
        <v>4050</v>
      </c>
      <c r="Q27" s="228" t="s">
        <v>4061</v>
      </c>
      <c r="R27" s="84"/>
    </row>
    <row r="28" spans="1:18" ht="132" customHeight="1">
      <c r="A28" s="82">
        <v>1</v>
      </c>
      <c r="B28" s="1098" t="s">
        <v>195</v>
      </c>
      <c r="C28" s="1098"/>
      <c r="D28" s="228" t="s">
        <v>4062</v>
      </c>
      <c r="E28" s="228" t="s">
        <v>4063</v>
      </c>
      <c r="F28" s="228" t="s">
        <v>4064</v>
      </c>
      <c r="G28" s="228" t="s">
        <v>158</v>
      </c>
      <c r="H28" s="228" t="s">
        <v>175</v>
      </c>
      <c r="I28" s="228" t="s">
        <v>4060</v>
      </c>
      <c r="J28" s="757">
        <f>K28*0.9</f>
        <v>2353.9950000000003</v>
      </c>
      <c r="K28" s="757">
        <f>2491*1.05</f>
        <v>2615.5500000000002</v>
      </c>
      <c r="L28" s="271" t="s">
        <v>177</v>
      </c>
      <c r="M28" s="228" t="s">
        <v>162</v>
      </c>
      <c r="N28" s="273">
        <f t="shared" si="0"/>
        <v>90</v>
      </c>
      <c r="O28" s="420">
        <v>3890</v>
      </c>
      <c r="P28" s="199" t="s">
        <v>4050</v>
      </c>
      <c r="Q28" s="228" t="s">
        <v>4061</v>
      </c>
      <c r="R28" s="84"/>
    </row>
    <row r="29" spans="1:18" ht="133.80000000000001" customHeight="1">
      <c r="A29" s="82">
        <v>1</v>
      </c>
      <c r="B29" s="1098" t="s">
        <v>550</v>
      </c>
      <c r="C29" s="1098"/>
      <c r="D29" s="228" t="s">
        <v>4065</v>
      </c>
      <c r="E29" s="228" t="s">
        <v>4066</v>
      </c>
      <c r="F29" s="228" t="s">
        <v>4067</v>
      </c>
      <c r="G29" s="228" t="s">
        <v>158</v>
      </c>
      <c r="H29" s="228" t="s">
        <v>175</v>
      </c>
      <c r="I29" s="228" t="s">
        <v>4068</v>
      </c>
      <c r="J29" s="757">
        <f>K29*0.9</f>
        <v>614.25</v>
      </c>
      <c r="K29" s="757">
        <f>650*1.05</f>
        <v>682.5</v>
      </c>
      <c r="L29" s="271" t="s">
        <v>177</v>
      </c>
      <c r="M29" s="228" t="s">
        <v>162</v>
      </c>
      <c r="N29" s="273">
        <f t="shared" si="0"/>
        <v>90</v>
      </c>
      <c r="O29" s="420">
        <v>846</v>
      </c>
      <c r="P29" s="199" t="s">
        <v>4050</v>
      </c>
      <c r="Q29" s="228" t="s">
        <v>4069</v>
      </c>
      <c r="R29" s="84"/>
    </row>
    <row r="30" spans="1:18" ht="150" customHeight="1">
      <c r="A30" s="82">
        <v>1</v>
      </c>
      <c r="B30" s="1098" t="s">
        <v>201</v>
      </c>
      <c r="C30" s="1098"/>
      <c r="D30" s="228" t="s">
        <v>4070</v>
      </c>
      <c r="E30" s="228" t="s">
        <v>4071</v>
      </c>
      <c r="F30" s="228" t="s">
        <v>4072</v>
      </c>
      <c r="G30" s="228" t="s">
        <v>158</v>
      </c>
      <c r="H30" s="228" t="s">
        <v>175</v>
      </c>
      <c r="I30" s="228" t="s">
        <v>4073</v>
      </c>
      <c r="J30" s="757">
        <f>K30*0.9</f>
        <v>491.40000000000003</v>
      </c>
      <c r="K30" s="757">
        <f>520*1.05</f>
        <v>546</v>
      </c>
      <c r="L30" s="271" t="s">
        <v>177</v>
      </c>
      <c r="M30" s="228" t="s">
        <v>162</v>
      </c>
      <c r="N30" s="273">
        <f t="shared" si="0"/>
        <v>90</v>
      </c>
      <c r="O30" s="420">
        <v>614</v>
      </c>
      <c r="P30" s="199" t="s">
        <v>4050</v>
      </c>
      <c r="Q30" s="228" t="s">
        <v>4074</v>
      </c>
      <c r="R30" s="84"/>
    </row>
    <row r="31" spans="1:18" ht="150" customHeight="1">
      <c r="A31" s="82">
        <v>1</v>
      </c>
      <c r="B31" s="1098" t="s">
        <v>968</v>
      </c>
      <c r="C31" s="1098"/>
      <c r="D31" s="228" t="s">
        <v>4075</v>
      </c>
      <c r="E31" s="228" t="s">
        <v>4076</v>
      </c>
      <c r="F31" s="228" t="s">
        <v>4077</v>
      </c>
      <c r="G31" s="228" t="s">
        <v>158</v>
      </c>
      <c r="H31" s="228" t="s">
        <v>175</v>
      </c>
      <c r="I31" s="228" t="s">
        <v>4078</v>
      </c>
      <c r="J31" s="757">
        <v>240</v>
      </c>
      <c r="K31" s="757">
        <v>267</v>
      </c>
      <c r="L31" s="271" t="s">
        <v>177</v>
      </c>
      <c r="M31" s="228" t="s">
        <v>162</v>
      </c>
      <c r="N31" s="273">
        <f t="shared" si="0"/>
        <v>89.887640449438194</v>
      </c>
      <c r="O31" s="420">
        <v>259</v>
      </c>
      <c r="P31" s="199" t="s">
        <v>4050</v>
      </c>
      <c r="Q31" s="228" t="s">
        <v>4079</v>
      </c>
      <c r="R31" s="84"/>
    </row>
    <row r="32" spans="1:18" ht="150" customHeight="1">
      <c r="A32" s="82">
        <v>1</v>
      </c>
      <c r="B32" s="1098" t="s">
        <v>972</v>
      </c>
      <c r="C32" s="1098"/>
      <c r="D32" s="228" t="s">
        <v>4080</v>
      </c>
      <c r="E32" s="228" t="s">
        <v>4081</v>
      </c>
      <c r="F32" s="228" t="s">
        <v>4082</v>
      </c>
      <c r="G32" s="228" t="s">
        <v>158</v>
      </c>
      <c r="H32" s="228" t="s">
        <v>175</v>
      </c>
      <c r="I32" s="228" t="s">
        <v>4083</v>
      </c>
      <c r="J32" s="757">
        <f t="shared" ref="J32:J37" si="2">K32*0.9</f>
        <v>216.40500000000003</v>
      </c>
      <c r="K32" s="757">
        <f>229*1.05</f>
        <v>240.45000000000002</v>
      </c>
      <c r="L32" s="271" t="s">
        <v>177</v>
      </c>
      <c r="M32" s="228" t="s">
        <v>162</v>
      </c>
      <c r="N32" s="273">
        <f t="shared" si="0"/>
        <v>90</v>
      </c>
      <c r="O32" s="759">
        <v>400</v>
      </c>
      <c r="P32" s="199" t="s">
        <v>4050</v>
      </c>
      <c r="Q32" s="228" t="s">
        <v>4084</v>
      </c>
      <c r="R32" s="84"/>
    </row>
    <row r="33" spans="1:18" ht="150" customHeight="1">
      <c r="A33" s="82">
        <v>1</v>
      </c>
      <c r="B33" s="1098" t="s">
        <v>978</v>
      </c>
      <c r="C33" s="1098"/>
      <c r="D33" s="228" t="s">
        <v>4085</v>
      </c>
      <c r="E33" s="228" t="s">
        <v>4086</v>
      </c>
      <c r="F33" s="228" t="s">
        <v>4087</v>
      </c>
      <c r="G33" s="228" t="s">
        <v>158</v>
      </c>
      <c r="H33" s="228" t="s">
        <v>175</v>
      </c>
      <c r="I33" s="228" t="s">
        <v>4088</v>
      </c>
      <c r="J33" s="757">
        <f t="shared" si="2"/>
        <v>1417.5</v>
      </c>
      <c r="K33" s="757">
        <f>1500*1.05</f>
        <v>1575</v>
      </c>
      <c r="L33" s="271" t="s">
        <v>177</v>
      </c>
      <c r="M33" s="228" t="s">
        <v>162</v>
      </c>
      <c r="N33" s="273">
        <f t="shared" si="0"/>
        <v>90</v>
      </c>
      <c r="O33" s="420">
        <v>1805</v>
      </c>
      <c r="P33" s="199" t="s">
        <v>4050</v>
      </c>
      <c r="Q33" s="228" t="s">
        <v>4089</v>
      </c>
      <c r="R33" s="84"/>
    </row>
    <row r="34" spans="1:18" ht="150" customHeight="1">
      <c r="A34" s="82">
        <v>1</v>
      </c>
      <c r="B34" s="1098" t="s">
        <v>983</v>
      </c>
      <c r="C34" s="1098"/>
      <c r="D34" s="228" t="s">
        <v>4090</v>
      </c>
      <c r="E34" s="228" t="s">
        <v>4091</v>
      </c>
      <c r="F34" s="228" t="s">
        <v>4092</v>
      </c>
      <c r="G34" s="228" t="s">
        <v>158</v>
      </c>
      <c r="H34" s="228" t="s">
        <v>175</v>
      </c>
      <c r="I34" s="228" t="s">
        <v>4088</v>
      </c>
      <c r="J34" s="757">
        <f t="shared" si="2"/>
        <v>756</v>
      </c>
      <c r="K34" s="757">
        <f>800*1.05</f>
        <v>840</v>
      </c>
      <c r="L34" s="271" t="s">
        <v>177</v>
      </c>
      <c r="M34" s="228" t="s">
        <v>162</v>
      </c>
      <c r="N34" s="273">
        <f t="shared" si="0"/>
        <v>90</v>
      </c>
      <c r="O34" s="759">
        <v>1240</v>
      </c>
      <c r="P34" s="199" t="s">
        <v>4050</v>
      </c>
      <c r="Q34" s="228" t="s">
        <v>4093</v>
      </c>
      <c r="R34" s="718"/>
    </row>
    <row r="35" spans="1:18" ht="173.25" customHeight="1">
      <c r="A35" s="82">
        <v>1</v>
      </c>
      <c r="B35" s="1098" t="s">
        <v>989</v>
      </c>
      <c r="C35" s="1098"/>
      <c r="D35" s="228" t="s">
        <v>4094</v>
      </c>
      <c r="E35" s="228" t="s">
        <v>4095</v>
      </c>
      <c r="F35" s="228" t="s">
        <v>4096</v>
      </c>
      <c r="G35" s="228" t="s">
        <v>158</v>
      </c>
      <c r="H35" s="228" t="s">
        <v>175</v>
      </c>
      <c r="I35" s="228" t="s">
        <v>4097</v>
      </c>
      <c r="J35" s="757">
        <f t="shared" si="2"/>
        <v>170.1</v>
      </c>
      <c r="K35" s="757">
        <f>180*1.05</f>
        <v>189</v>
      </c>
      <c r="L35" s="271" t="s">
        <v>177</v>
      </c>
      <c r="M35" s="228" t="s">
        <v>162</v>
      </c>
      <c r="N35" s="273">
        <f t="shared" si="0"/>
        <v>90</v>
      </c>
      <c r="O35" s="759">
        <v>340</v>
      </c>
      <c r="P35" s="199" t="s">
        <v>4050</v>
      </c>
      <c r="Q35" s="228" t="s">
        <v>4098</v>
      </c>
      <c r="R35" s="719"/>
    </row>
    <row r="36" spans="1:18" ht="149.4" customHeight="1">
      <c r="A36" s="82">
        <v>1</v>
      </c>
      <c r="B36" s="1098" t="s">
        <v>1656</v>
      </c>
      <c r="C36" s="1098"/>
      <c r="D36" s="228" t="s">
        <v>4099</v>
      </c>
      <c r="E36" s="228" t="s">
        <v>4100</v>
      </c>
      <c r="F36" s="228" t="s">
        <v>4101</v>
      </c>
      <c r="G36" s="228" t="s">
        <v>158</v>
      </c>
      <c r="H36" s="228" t="s">
        <v>175</v>
      </c>
      <c r="I36" s="228" t="s">
        <v>4102</v>
      </c>
      <c r="J36" s="757">
        <f t="shared" si="2"/>
        <v>1134</v>
      </c>
      <c r="K36" s="757">
        <f>1200*1.05</f>
        <v>1260</v>
      </c>
      <c r="L36" s="271" t="s">
        <v>177</v>
      </c>
      <c r="M36" s="228" t="s">
        <v>162</v>
      </c>
      <c r="N36" s="273">
        <f t="shared" si="0"/>
        <v>90</v>
      </c>
      <c r="O36" s="420">
        <v>1375</v>
      </c>
      <c r="P36" s="199" t="s">
        <v>4050</v>
      </c>
      <c r="Q36" s="228" t="s">
        <v>4098</v>
      </c>
      <c r="R36" s="719"/>
    </row>
    <row r="37" spans="1:18" ht="149.4" customHeight="1">
      <c r="A37" s="82">
        <v>1</v>
      </c>
      <c r="B37" s="1098" t="s">
        <v>1662</v>
      </c>
      <c r="C37" s="1098"/>
      <c r="D37" s="228" t="s">
        <v>4103</v>
      </c>
      <c r="E37" s="228" t="s">
        <v>4104</v>
      </c>
      <c r="F37" s="228" t="s">
        <v>4105</v>
      </c>
      <c r="G37" s="228" t="s">
        <v>158</v>
      </c>
      <c r="H37" s="228" t="s">
        <v>175</v>
      </c>
      <c r="I37" s="228" t="s">
        <v>4106</v>
      </c>
      <c r="J37" s="757">
        <f t="shared" si="2"/>
        <v>264.60000000000002</v>
      </c>
      <c r="K37" s="757">
        <f>280*1.05</f>
        <v>294</v>
      </c>
      <c r="L37" s="271" t="s">
        <v>177</v>
      </c>
      <c r="M37" s="228" t="s">
        <v>162</v>
      </c>
      <c r="N37" s="273">
        <f t="shared" si="0"/>
        <v>90</v>
      </c>
      <c r="O37" s="420">
        <v>244</v>
      </c>
      <c r="P37" s="199" t="s">
        <v>4050</v>
      </c>
      <c r="Q37" s="228" t="s">
        <v>4107</v>
      </c>
      <c r="R37" s="719"/>
    </row>
    <row r="38" spans="1:18" ht="149.4" customHeight="1">
      <c r="A38" s="82">
        <v>1</v>
      </c>
      <c r="B38" s="1098" t="s">
        <v>1668</v>
      </c>
      <c r="C38" s="1098"/>
      <c r="D38" s="228" t="s">
        <v>4108</v>
      </c>
      <c r="E38" s="228" t="s">
        <v>4109</v>
      </c>
      <c r="F38" s="228" t="s">
        <v>4110</v>
      </c>
      <c r="G38" s="228" t="s">
        <v>158</v>
      </c>
      <c r="H38" s="228" t="s">
        <v>175</v>
      </c>
      <c r="I38" s="228" t="s">
        <v>2909</v>
      </c>
      <c r="J38" s="757">
        <v>12</v>
      </c>
      <c r="K38" s="757">
        <v>13</v>
      </c>
      <c r="L38" s="271" t="s">
        <v>177</v>
      </c>
      <c r="M38" s="228" t="s">
        <v>162</v>
      </c>
      <c r="N38" s="273">
        <f t="shared" si="0"/>
        <v>92.307692307692307</v>
      </c>
      <c r="O38" s="380">
        <v>13</v>
      </c>
      <c r="P38" s="199" t="s">
        <v>4050</v>
      </c>
      <c r="Q38" s="228" t="s">
        <v>4111</v>
      </c>
      <c r="R38" s="719"/>
    </row>
    <row r="39" spans="1:18" ht="150" customHeight="1">
      <c r="A39" s="82">
        <v>1</v>
      </c>
      <c r="B39" s="1098" t="s">
        <v>1675</v>
      </c>
      <c r="C39" s="1098"/>
      <c r="D39" s="228" t="s">
        <v>4112</v>
      </c>
      <c r="E39" s="228" t="s">
        <v>4113</v>
      </c>
      <c r="F39" s="228" t="s">
        <v>4114</v>
      </c>
      <c r="G39" s="228" t="s">
        <v>158</v>
      </c>
      <c r="H39" s="228" t="s">
        <v>175</v>
      </c>
      <c r="I39" s="228" t="s">
        <v>4115</v>
      </c>
      <c r="J39" s="757">
        <f>K39*0.9</f>
        <v>198.45000000000002</v>
      </c>
      <c r="K39" s="757">
        <f>210*1.05</f>
        <v>220.5</v>
      </c>
      <c r="L39" s="271" t="s">
        <v>177</v>
      </c>
      <c r="M39" s="228" t="s">
        <v>162</v>
      </c>
      <c r="N39" s="273">
        <f t="shared" si="0"/>
        <v>90</v>
      </c>
      <c r="O39" s="380">
        <v>210</v>
      </c>
      <c r="P39" s="199" t="s">
        <v>4050</v>
      </c>
      <c r="Q39" s="228" t="s">
        <v>4116</v>
      </c>
      <c r="R39" s="719"/>
    </row>
    <row r="40" spans="1:18" ht="163.5" customHeight="1">
      <c r="A40" s="82">
        <v>1</v>
      </c>
      <c r="B40" s="1098" t="s">
        <v>3851</v>
      </c>
      <c r="C40" s="1098"/>
      <c r="D40" s="228" t="s">
        <v>4117</v>
      </c>
      <c r="E40" s="228" t="s">
        <v>4118</v>
      </c>
      <c r="F40" s="228" t="s">
        <v>4119</v>
      </c>
      <c r="G40" s="228" t="s">
        <v>158</v>
      </c>
      <c r="H40" s="228" t="s">
        <v>175</v>
      </c>
      <c r="I40" s="228" t="s">
        <v>4120</v>
      </c>
      <c r="J40" s="757">
        <f>K40*0.9</f>
        <v>519.75</v>
      </c>
      <c r="K40" s="757">
        <f>550*1.05</f>
        <v>577.5</v>
      </c>
      <c r="L40" s="271" t="s">
        <v>177</v>
      </c>
      <c r="M40" s="228" t="s">
        <v>162</v>
      </c>
      <c r="N40" s="273">
        <f t="shared" si="0"/>
        <v>90</v>
      </c>
      <c r="O40" s="380">
        <v>550</v>
      </c>
      <c r="P40" s="199" t="s">
        <v>4050</v>
      </c>
      <c r="Q40" s="228" t="s">
        <v>4121</v>
      </c>
      <c r="R40" s="719"/>
    </row>
    <row r="41" spans="1:18" ht="150" customHeight="1">
      <c r="A41" s="82">
        <v>1</v>
      </c>
      <c r="B41" s="1098" t="s">
        <v>207</v>
      </c>
      <c r="C41" s="1098"/>
      <c r="D41" s="228" t="s">
        <v>4122</v>
      </c>
      <c r="E41" s="228" t="s">
        <v>4123</v>
      </c>
      <c r="F41" s="228" t="s">
        <v>4124</v>
      </c>
      <c r="G41" s="228" t="s">
        <v>158</v>
      </c>
      <c r="H41" s="228" t="s">
        <v>175</v>
      </c>
      <c r="I41" s="228" t="s">
        <v>4125</v>
      </c>
      <c r="J41" s="757">
        <f>K41*0.9</f>
        <v>130.68</v>
      </c>
      <c r="K41" s="757">
        <f>132*1.1</f>
        <v>145.20000000000002</v>
      </c>
      <c r="L41" s="271" t="s">
        <v>177</v>
      </c>
      <c r="M41" s="228" t="s">
        <v>162</v>
      </c>
      <c r="N41" s="273">
        <f t="shared" si="0"/>
        <v>89.999999999999986</v>
      </c>
      <c r="O41" s="380">
        <v>145</v>
      </c>
      <c r="P41" s="228" t="s">
        <v>4044</v>
      </c>
      <c r="Q41" s="228" t="s">
        <v>4126</v>
      </c>
      <c r="R41" s="84" t="s">
        <v>836</v>
      </c>
    </row>
    <row r="42" spans="1:18" ht="269.39999999999998" customHeight="1">
      <c r="A42" s="82">
        <v>1</v>
      </c>
      <c r="B42" s="1098" t="s">
        <v>214</v>
      </c>
      <c r="C42" s="1098"/>
      <c r="D42" s="228" t="s">
        <v>4127</v>
      </c>
      <c r="E42" s="228" t="s">
        <v>4128</v>
      </c>
      <c r="F42" s="228" t="s">
        <v>4129</v>
      </c>
      <c r="G42" s="228" t="s">
        <v>158</v>
      </c>
      <c r="H42" s="228" t="s">
        <v>175</v>
      </c>
      <c r="I42" s="228" t="s">
        <v>4130</v>
      </c>
      <c r="J42" s="757">
        <f>K42*0.9</f>
        <v>196.02</v>
      </c>
      <c r="K42" s="757">
        <f>198*1.1</f>
        <v>217.8</v>
      </c>
      <c r="L42" s="271" t="s">
        <v>177</v>
      </c>
      <c r="M42" s="228" t="s">
        <v>162</v>
      </c>
      <c r="N42" s="273">
        <f t="shared" si="0"/>
        <v>90</v>
      </c>
      <c r="O42" s="380">
        <v>218</v>
      </c>
      <c r="P42" s="228" t="s">
        <v>4044</v>
      </c>
      <c r="Q42" s="228" t="s">
        <v>4131</v>
      </c>
      <c r="R42" s="719"/>
    </row>
    <row r="43" spans="1:18" ht="150" customHeight="1">
      <c r="A43" s="82">
        <v>1</v>
      </c>
      <c r="B43" s="1098" t="s">
        <v>220</v>
      </c>
      <c r="C43" s="1098"/>
      <c r="D43" s="228" t="s">
        <v>4132</v>
      </c>
      <c r="E43" s="228" t="s">
        <v>4133</v>
      </c>
      <c r="F43" s="228" t="s">
        <v>4134</v>
      </c>
      <c r="G43" s="228" t="s">
        <v>158</v>
      </c>
      <c r="H43" s="228" t="s">
        <v>175</v>
      </c>
      <c r="I43" s="228" t="s">
        <v>4135</v>
      </c>
      <c r="J43" s="757">
        <f>3240*1.1</f>
        <v>3564.0000000000005</v>
      </c>
      <c r="K43" s="757">
        <f>3600*1.1</f>
        <v>3960.0000000000005</v>
      </c>
      <c r="L43" s="271" t="s">
        <v>177</v>
      </c>
      <c r="M43" s="228" t="s">
        <v>162</v>
      </c>
      <c r="N43" s="273">
        <f t="shared" si="0"/>
        <v>90</v>
      </c>
      <c r="O43" s="380">
        <v>3600</v>
      </c>
      <c r="P43" s="228" t="s">
        <v>4044</v>
      </c>
      <c r="Q43" s="228" t="s">
        <v>4136</v>
      </c>
      <c r="R43" s="719"/>
    </row>
    <row r="44" spans="1:18" ht="130.80000000000001" customHeight="1">
      <c r="A44" s="82">
        <v>1</v>
      </c>
      <c r="B44" s="1099" t="s">
        <v>233</v>
      </c>
      <c r="C44" s="1100"/>
      <c r="D44" s="228" t="s">
        <v>4137</v>
      </c>
      <c r="E44" s="228" t="s">
        <v>4138</v>
      </c>
      <c r="F44" s="228" t="s">
        <v>4139</v>
      </c>
      <c r="G44" s="228" t="s">
        <v>158</v>
      </c>
      <c r="H44" s="228" t="s">
        <v>175</v>
      </c>
      <c r="I44" s="228" t="s">
        <v>4140</v>
      </c>
      <c r="J44" s="757">
        <f>K44*0.9</f>
        <v>95.04</v>
      </c>
      <c r="K44" s="757">
        <f>96*1.1</f>
        <v>105.60000000000001</v>
      </c>
      <c r="L44" s="271" t="s">
        <v>161</v>
      </c>
      <c r="M44" s="228" t="s">
        <v>162</v>
      </c>
      <c r="N44" s="273">
        <f t="shared" si="0"/>
        <v>90</v>
      </c>
      <c r="O44" s="380">
        <v>106</v>
      </c>
      <c r="P44" s="228" t="s">
        <v>4141</v>
      </c>
      <c r="Q44" s="228" t="s">
        <v>4142</v>
      </c>
      <c r="R44" s="84" t="s">
        <v>836</v>
      </c>
    </row>
    <row r="45" spans="1:18" ht="177.6" customHeight="1">
      <c r="A45" s="82">
        <v>1</v>
      </c>
      <c r="B45" s="1099" t="s">
        <v>239</v>
      </c>
      <c r="C45" s="1100"/>
      <c r="D45" s="228" t="s">
        <v>4143</v>
      </c>
      <c r="E45" s="228" t="s">
        <v>4144</v>
      </c>
      <c r="F45" s="228" t="s">
        <v>4145</v>
      </c>
      <c r="G45" s="228" t="s">
        <v>158</v>
      </c>
      <c r="H45" s="228" t="s">
        <v>175</v>
      </c>
      <c r="I45" s="228" t="s">
        <v>4146</v>
      </c>
      <c r="J45" s="757">
        <f>K45*0.9</f>
        <v>37.800000000000004</v>
      </c>
      <c r="K45" s="380">
        <v>42</v>
      </c>
      <c r="L45" s="271" t="s">
        <v>161</v>
      </c>
      <c r="M45" s="228" t="s">
        <v>162</v>
      </c>
      <c r="N45" s="273">
        <f t="shared" si="0"/>
        <v>90.000000000000014</v>
      </c>
      <c r="O45" s="380">
        <f>K45</f>
        <v>42</v>
      </c>
      <c r="P45" s="228" t="s">
        <v>4141</v>
      </c>
      <c r="Q45" s="228" t="s">
        <v>4142</v>
      </c>
      <c r="R45" s="719"/>
    </row>
    <row r="46" spans="1:18" s="760" customFormat="1" ht="190.8" customHeight="1">
      <c r="A46" s="82">
        <v>1</v>
      </c>
      <c r="B46" s="1099" t="s">
        <v>245</v>
      </c>
      <c r="C46" s="1100"/>
      <c r="D46" s="228" t="s">
        <v>4147</v>
      </c>
      <c r="E46" s="228" t="s">
        <v>4148</v>
      </c>
      <c r="F46" s="228" t="s">
        <v>4149</v>
      </c>
      <c r="G46" s="228" t="s">
        <v>158</v>
      </c>
      <c r="H46" s="228" t="s">
        <v>175</v>
      </c>
      <c r="I46" s="228" t="s">
        <v>4140</v>
      </c>
      <c r="J46" s="757">
        <f>K46*0.9</f>
        <v>52.470000000000006</v>
      </c>
      <c r="K46" s="757">
        <f>53*1.1</f>
        <v>58.300000000000004</v>
      </c>
      <c r="L46" s="271" t="s">
        <v>161</v>
      </c>
      <c r="M46" s="228" t="s">
        <v>162</v>
      </c>
      <c r="N46" s="273">
        <f t="shared" si="0"/>
        <v>90</v>
      </c>
      <c r="O46" s="380">
        <v>58</v>
      </c>
      <c r="P46" s="228" t="s">
        <v>4141</v>
      </c>
      <c r="Q46" s="228" t="s">
        <v>4142</v>
      </c>
      <c r="R46" s="719"/>
    </row>
    <row r="47" spans="1:18" ht="150" customHeight="1">
      <c r="A47" s="82">
        <v>1</v>
      </c>
      <c r="B47" s="1099" t="s">
        <v>251</v>
      </c>
      <c r="C47" s="1100"/>
      <c r="D47" s="228" t="s">
        <v>4150</v>
      </c>
      <c r="E47" s="228" t="s">
        <v>4151</v>
      </c>
      <c r="F47" s="228" t="s">
        <v>4152</v>
      </c>
      <c r="G47" s="228" t="s">
        <v>158</v>
      </c>
      <c r="H47" s="228" t="s">
        <v>175</v>
      </c>
      <c r="I47" s="228" t="s">
        <v>4140</v>
      </c>
      <c r="J47" s="757">
        <f>K47*0.9</f>
        <v>10.890000000000002</v>
      </c>
      <c r="K47" s="757">
        <f>11*1.1</f>
        <v>12.100000000000001</v>
      </c>
      <c r="L47" s="271" t="s">
        <v>161</v>
      </c>
      <c r="M47" s="228" t="s">
        <v>162</v>
      </c>
      <c r="N47" s="273">
        <f t="shared" si="0"/>
        <v>90.000000000000014</v>
      </c>
      <c r="O47" s="380">
        <v>12</v>
      </c>
      <c r="P47" s="228" t="s">
        <v>4141</v>
      </c>
      <c r="Q47" s="228" t="s">
        <v>4142</v>
      </c>
      <c r="R47" s="719"/>
    </row>
    <row r="48" spans="1:18" ht="189" customHeight="1">
      <c r="A48" s="82">
        <v>1</v>
      </c>
      <c r="B48" s="1099" t="s">
        <v>611</v>
      </c>
      <c r="C48" s="1100"/>
      <c r="D48" s="228" t="s">
        <v>4153</v>
      </c>
      <c r="E48" s="228" t="s">
        <v>4154</v>
      </c>
      <c r="F48" s="228" t="s">
        <v>4155</v>
      </c>
      <c r="G48" s="228" t="s">
        <v>158</v>
      </c>
      <c r="H48" s="228" t="s">
        <v>175</v>
      </c>
      <c r="I48" s="228" t="s">
        <v>4156</v>
      </c>
      <c r="J48" s="757">
        <f>K48*0.9</f>
        <v>52.470000000000006</v>
      </c>
      <c r="K48" s="757">
        <f>53*1.1</f>
        <v>58.300000000000004</v>
      </c>
      <c r="L48" s="271" t="s">
        <v>161</v>
      </c>
      <c r="M48" s="228" t="s">
        <v>162</v>
      </c>
      <c r="N48" s="273">
        <f>(J48/K48)*100</f>
        <v>90</v>
      </c>
      <c r="O48" s="380">
        <v>58</v>
      </c>
      <c r="P48" s="228" t="s">
        <v>4141</v>
      </c>
      <c r="Q48" s="228" t="s">
        <v>4142</v>
      </c>
      <c r="R48" s="719"/>
    </row>
    <row r="49" spans="1:19" s="126" customFormat="1" ht="150" customHeight="1">
      <c r="A49" s="82">
        <v>1</v>
      </c>
      <c r="B49" s="1098" t="s">
        <v>618</v>
      </c>
      <c r="C49" s="1098"/>
      <c r="D49" s="228" t="s">
        <v>4157</v>
      </c>
      <c r="E49" s="228" t="s">
        <v>4158</v>
      </c>
      <c r="F49" s="228" t="s">
        <v>4159</v>
      </c>
      <c r="G49" s="228" t="s">
        <v>158</v>
      </c>
      <c r="H49" s="228" t="s">
        <v>175</v>
      </c>
      <c r="I49" s="228" t="s">
        <v>4160</v>
      </c>
      <c r="J49" s="757">
        <v>13840</v>
      </c>
      <c r="K49" s="757">
        <v>15589</v>
      </c>
      <c r="L49" s="228" t="s">
        <v>177</v>
      </c>
      <c r="M49" s="228" t="s">
        <v>162</v>
      </c>
      <c r="N49" s="273">
        <f t="shared" ref="N49:N53" si="3">(J49/K49)*100</f>
        <v>88.78055038809417</v>
      </c>
      <c r="O49" s="273">
        <v>15087</v>
      </c>
      <c r="P49" s="228" t="s">
        <v>4161</v>
      </c>
      <c r="Q49" s="228" t="s">
        <v>4162</v>
      </c>
      <c r="R49" s="675" t="s">
        <v>836</v>
      </c>
    </row>
    <row r="50" spans="1:19" s="126" customFormat="1" ht="150" customHeight="1">
      <c r="A50" s="82">
        <v>1</v>
      </c>
      <c r="B50" s="1098" t="s">
        <v>261</v>
      </c>
      <c r="C50" s="1098"/>
      <c r="D50" s="228" t="s">
        <v>4163</v>
      </c>
      <c r="E50" s="228" t="s">
        <v>4164</v>
      </c>
      <c r="F50" s="228" t="s">
        <v>4165</v>
      </c>
      <c r="G50" s="228" t="s">
        <v>158</v>
      </c>
      <c r="H50" s="228" t="s">
        <v>175</v>
      </c>
      <c r="I50" s="228" t="s">
        <v>243</v>
      </c>
      <c r="J50" s="757">
        <v>5400</v>
      </c>
      <c r="K50" s="757">
        <v>6210</v>
      </c>
      <c r="L50" s="228" t="s">
        <v>177</v>
      </c>
      <c r="M50" s="228" t="s">
        <v>162</v>
      </c>
      <c r="N50" s="273">
        <f t="shared" si="3"/>
        <v>86.956521739130437</v>
      </c>
      <c r="O50" s="273">
        <v>6000</v>
      </c>
      <c r="P50" s="228" t="s">
        <v>4161</v>
      </c>
      <c r="Q50" s="228" t="s">
        <v>4162</v>
      </c>
      <c r="R50" s="66"/>
    </row>
    <row r="51" spans="1:19" s="126" customFormat="1" ht="150" customHeight="1">
      <c r="A51" s="82">
        <v>1</v>
      </c>
      <c r="B51" s="1098" t="s">
        <v>267</v>
      </c>
      <c r="C51" s="1098"/>
      <c r="D51" s="228" t="s">
        <v>4166</v>
      </c>
      <c r="E51" s="228" t="s">
        <v>4167</v>
      </c>
      <c r="F51" s="228" t="s">
        <v>4168</v>
      </c>
      <c r="G51" s="228" t="s">
        <v>158</v>
      </c>
      <c r="H51" s="228" t="s">
        <v>175</v>
      </c>
      <c r="I51" s="228" t="s">
        <v>4160</v>
      </c>
      <c r="J51" s="757">
        <v>25</v>
      </c>
      <c r="K51" s="757">
        <v>29</v>
      </c>
      <c r="L51" s="228" t="s">
        <v>177</v>
      </c>
      <c r="M51" s="228" t="s">
        <v>162</v>
      </c>
      <c r="N51" s="273">
        <f>(J51/K51)*100</f>
        <v>86.206896551724128</v>
      </c>
      <c r="O51" s="273">
        <v>49</v>
      </c>
      <c r="P51" s="228" t="s">
        <v>4161</v>
      </c>
      <c r="Q51" s="228" t="s">
        <v>4162</v>
      </c>
      <c r="R51" s="66"/>
    </row>
    <row r="52" spans="1:19" s="126" customFormat="1" ht="150" customHeight="1">
      <c r="A52" s="82">
        <v>1</v>
      </c>
      <c r="B52" s="1098" t="s">
        <v>635</v>
      </c>
      <c r="C52" s="1098"/>
      <c r="D52" s="228" t="s">
        <v>4169</v>
      </c>
      <c r="E52" s="228" t="s">
        <v>4170</v>
      </c>
      <c r="F52" s="228" t="s">
        <v>4171</v>
      </c>
      <c r="G52" s="228" t="s">
        <v>158</v>
      </c>
      <c r="H52" s="228" t="s">
        <v>175</v>
      </c>
      <c r="I52" s="228" t="s">
        <v>4160</v>
      </c>
      <c r="J52" s="271">
        <v>810</v>
      </c>
      <c r="K52" s="271">
        <v>900</v>
      </c>
      <c r="L52" s="228" t="s">
        <v>177</v>
      </c>
      <c r="M52" s="228" t="s">
        <v>162</v>
      </c>
      <c r="N52" s="273">
        <f t="shared" si="3"/>
        <v>90</v>
      </c>
      <c r="O52" s="273">
        <v>897</v>
      </c>
      <c r="P52" s="228" t="s">
        <v>4172</v>
      </c>
      <c r="Q52" s="228" t="s">
        <v>4173</v>
      </c>
      <c r="R52" s="66"/>
    </row>
    <row r="53" spans="1:19" s="126" customFormat="1" ht="150" customHeight="1">
      <c r="A53" s="82">
        <v>1</v>
      </c>
      <c r="B53" s="1098" t="s">
        <v>641</v>
      </c>
      <c r="C53" s="1098"/>
      <c r="D53" s="228" t="s">
        <v>4174</v>
      </c>
      <c r="E53" s="228" t="s">
        <v>4175</v>
      </c>
      <c r="F53" s="228" t="s">
        <v>4176</v>
      </c>
      <c r="G53" s="228" t="s">
        <v>158</v>
      </c>
      <c r="H53" s="228" t="s">
        <v>175</v>
      </c>
      <c r="I53" s="228" t="s">
        <v>4160</v>
      </c>
      <c r="J53" s="271">
        <v>7605</v>
      </c>
      <c r="K53" s="271">
        <v>8450</v>
      </c>
      <c r="L53" s="228" t="s">
        <v>177</v>
      </c>
      <c r="M53" s="228" t="s">
        <v>162</v>
      </c>
      <c r="N53" s="273">
        <f t="shared" si="3"/>
        <v>90</v>
      </c>
      <c r="O53" s="273">
        <v>10325</v>
      </c>
      <c r="P53" s="228" t="s">
        <v>4161</v>
      </c>
      <c r="Q53" s="228" t="s">
        <v>4177</v>
      </c>
      <c r="R53" s="66"/>
    </row>
    <row r="54" spans="1:19" ht="22.5" customHeight="1">
      <c r="A54" s="61"/>
      <c r="B54" s="761"/>
      <c r="C54" s="761"/>
      <c r="D54" s="117"/>
      <c r="E54" s="117"/>
      <c r="F54" s="117"/>
      <c r="G54" s="117"/>
      <c r="H54" s="117"/>
      <c r="I54" s="117"/>
      <c r="J54" s="762"/>
      <c r="K54" s="118"/>
      <c r="L54" s="118"/>
      <c r="M54" s="117"/>
      <c r="N54" s="244"/>
      <c r="O54" s="118"/>
      <c r="P54" s="117"/>
      <c r="Q54" s="117"/>
    </row>
    <row r="55" spans="1:19" s="66" customFormat="1" ht="20.100000000000001" customHeight="1">
      <c r="A55" s="61"/>
      <c r="B55" s="763" t="s">
        <v>396</v>
      </c>
      <c r="C55" s="839" t="s">
        <v>4251</v>
      </c>
      <c r="D55" s="840"/>
      <c r="E55" s="840"/>
      <c r="F55" s="840"/>
      <c r="G55" s="840"/>
      <c r="H55" s="841"/>
      <c r="I55" s="117"/>
      <c r="J55" s="118"/>
      <c r="K55" s="118"/>
      <c r="L55" s="117"/>
      <c r="M55" s="117"/>
      <c r="N55" s="119"/>
      <c r="O55" s="119"/>
      <c r="P55" s="117"/>
      <c r="Q55" s="117"/>
      <c r="R55" s="58"/>
      <c r="S55" s="117"/>
    </row>
    <row r="56" spans="1:19" s="66" customFormat="1" ht="20.100000000000001" customHeight="1">
      <c r="A56" s="61"/>
      <c r="B56" s="763" t="s">
        <v>398</v>
      </c>
      <c r="C56" s="839" t="s">
        <v>3330</v>
      </c>
      <c r="D56" s="840"/>
      <c r="E56" s="840"/>
      <c r="F56" s="840"/>
      <c r="G56" s="840"/>
      <c r="H56" s="841"/>
      <c r="I56" s="117"/>
      <c r="J56" s="118"/>
      <c r="K56" s="118"/>
      <c r="L56" s="117"/>
      <c r="M56" s="117"/>
      <c r="N56" s="119"/>
      <c r="O56" s="119"/>
      <c r="P56" s="117"/>
      <c r="Q56" s="117"/>
      <c r="R56" s="58"/>
      <c r="S56" s="117"/>
    </row>
    <row r="57" spans="1:19" s="66" customFormat="1" ht="20.100000000000001" customHeight="1">
      <c r="A57" s="61"/>
      <c r="B57" s="763" t="s">
        <v>668</v>
      </c>
      <c r="C57" s="839" t="s">
        <v>724</v>
      </c>
      <c r="D57" s="840"/>
      <c r="E57" s="840"/>
      <c r="F57" s="840"/>
      <c r="G57" s="840"/>
      <c r="H57" s="841"/>
      <c r="I57" s="117"/>
      <c r="J57" s="118"/>
      <c r="K57" s="118"/>
      <c r="L57" s="117"/>
      <c r="M57" s="117"/>
      <c r="N57" s="119"/>
      <c r="O57" s="119"/>
      <c r="P57" s="117"/>
      <c r="Q57" s="117"/>
      <c r="R57" s="58"/>
      <c r="S57" s="117"/>
    </row>
    <row r="58" spans="1:19" s="66" customFormat="1" ht="20.100000000000001" customHeight="1">
      <c r="A58" s="61"/>
      <c r="B58" s="763" t="s">
        <v>402</v>
      </c>
      <c r="C58" s="839" t="s">
        <v>403</v>
      </c>
      <c r="D58" s="840"/>
      <c r="E58" s="840"/>
      <c r="F58" s="840"/>
      <c r="G58" s="840"/>
      <c r="H58" s="841"/>
      <c r="I58" s="117"/>
      <c r="J58" s="118"/>
      <c r="K58" s="118"/>
      <c r="L58" s="117"/>
      <c r="M58" s="117"/>
      <c r="N58" s="119"/>
      <c r="O58" s="119"/>
      <c r="P58" s="117"/>
      <c r="Q58" s="117"/>
      <c r="R58" s="58"/>
      <c r="S58" s="117"/>
    </row>
    <row r="59" spans="1:19" s="66" customFormat="1" ht="20.100000000000001" customHeight="1">
      <c r="A59" s="61"/>
      <c r="B59" s="763" t="s">
        <v>404</v>
      </c>
      <c r="C59" s="839" t="s">
        <v>405</v>
      </c>
      <c r="D59" s="840"/>
      <c r="E59" s="840"/>
      <c r="F59" s="840"/>
      <c r="G59" s="840"/>
      <c r="H59" s="841"/>
      <c r="I59" s="117"/>
      <c r="J59" s="118"/>
      <c r="K59" s="118"/>
      <c r="L59" s="117"/>
      <c r="M59" s="117"/>
      <c r="N59" s="119"/>
      <c r="O59" s="119"/>
      <c r="P59" s="117"/>
      <c r="Q59" s="117"/>
      <c r="R59" s="58"/>
      <c r="S59" s="117"/>
    </row>
    <row r="60" spans="1:19" s="66" customFormat="1" ht="20.100000000000001" customHeight="1">
      <c r="A60" s="120"/>
      <c r="B60" s="764" t="s">
        <v>406</v>
      </c>
      <c r="C60" s="972" t="s">
        <v>4178</v>
      </c>
      <c r="D60" s="973"/>
      <c r="E60" s="973"/>
      <c r="F60" s="973"/>
      <c r="G60" s="973"/>
      <c r="H60" s="974"/>
      <c r="I60" s="117"/>
      <c r="J60" s="118"/>
      <c r="K60" s="118"/>
      <c r="L60" s="117"/>
      <c r="M60" s="117"/>
      <c r="N60" s="119"/>
      <c r="O60" s="119"/>
      <c r="P60" s="117"/>
      <c r="Q60" s="117"/>
      <c r="R60" s="58"/>
      <c r="S60" s="117"/>
    </row>
    <row r="61" spans="1:19" s="66" customFormat="1" ht="20.100000000000001" customHeight="1">
      <c r="A61" s="61"/>
      <c r="B61" s="764" t="s">
        <v>408</v>
      </c>
      <c r="C61" s="1069" t="s">
        <v>3765</v>
      </c>
      <c r="D61" s="1066"/>
      <c r="E61" s="1066"/>
      <c r="F61" s="1066"/>
      <c r="G61" s="1066"/>
      <c r="H61" s="926"/>
      <c r="I61" s="117"/>
      <c r="J61" s="118"/>
      <c r="K61" s="118"/>
      <c r="L61" s="117"/>
      <c r="M61" s="117"/>
      <c r="N61" s="119"/>
      <c r="O61" s="119"/>
      <c r="P61" s="117"/>
      <c r="Q61" s="117"/>
      <c r="R61" s="58"/>
      <c r="S61" s="117"/>
    </row>
    <row r="62" spans="1:19" s="66" customFormat="1" ht="20.100000000000001" customHeight="1">
      <c r="A62" s="61"/>
      <c r="B62" s="446"/>
      <c r="C62" s="446"/>
      <c r="D62" s="447"/>
      <c r="E62" s="447"/>
      <c r="F62" s="447"/>
      <c r="G62" s="447"/>
      <c r="H62" s="447"/>
      <c r="I62" s="117"/>
      <c r="J62" s="118"/>
      <c r="K62" s="118"/>
      <c r="L62" s="117"/>
      <c r="M62" s="117"/>
      <c r="N62" s="119"/>
      <c r="O62" s="119"/>
      <c r="P62" s="117"/>
      <c r="Q62" s="117"/>
      <c r="R62" s="58"/>
      <c r="S62" s="117"/>
    </row>
    <row r="63" spans="1:19" s="66" customFormat="1" ht="20.100000000000001" customHeight="1">
      <c r="A63" s="61"/>
      <c r="B63" s="836" t="s">
        <v>410</v>
      </c>
      <c r="C63" s="837"/>
      <c r="D63" s="837"/>
      <c r="E63" s="837"/>
      <c r="F63" s="837"/>
      <c r="G63" s="837"/>
      <c r="H63" s="838"/>
      <c r="J63" s="64"/>
      <c r="K63" s="64"/>
      <c r="N63" s="64"/>
      <c r="O63" s="78"/>
      <c r="R63" s="58"/>
    </row>
    <row r="64" spans="1:19" ht="19.5" customHeight="1">
      <c r="A64" s="61"/>
      <c r="B64" s="66"/>
      <c r="C64" s="66"/>
      <c r="D64" s="66"/>
      <c r="E64" s="66"/>
      <c r="F64" s="66"/>
      <c r="G64" s="66"/>
      <c r="H64" s="66"/>
      <c r="I64" s="66"/>
      <c r="J64" s="750"/>
      <c r="K64" s="64"/>
      <c r="L64" s="64"/>
      <c r="M64" s="66"/>
      <c r="N64" s="64"/>
      <c r="O64" s="64"/>
      <c r="P64" s="66"/>
      <c r="Q64" s="66"/>
    </row>
    <row r="65" spans="2:17" ht="23.25" hidden="1" customHeight="1">
      <c r="B65" s="126"/>
      <c r="C65" s="126"/>
      <c r="D65" s="126"/>
      <c r="E65" s="126"/>
      <c r="F65" s="126"/>
      <c r="G65" s="126"/>
      <c r="H65" s="126"/>
      <c r="I65" s="126"/>
      <c r="J65" s="765"/>
      <c r="K65" s="127"/>
      <c r="L65" s="127"/>
      <c r="M65" s="126"/>
      <c r="N65" s="127"/>
      <c r="O65" s="127"/>
      <c r="P65" s="126"/>
      <c r="Q65" s="126"/>
    </row>
    <row r="66" spans="2:17" ht="18.75" hidden="1" customHeight="1">
      <c r="B66" s="126"/>
      <c r="C66" s="126"/>
      <c r="D66" s="126"/>
      <c r="E66" s="126"/>
      <c r="F66" s="126"/>
      <c r="G66" s="126"/>
      <c r="H66" s="126"/>
      <c r="I66" s="126"/>
      <c r="J66" s="765"/>
      <c r="K66" s="127"/>
      <c r="L66" s="127"/>
      <c r="M66" s="126"/>
      <c r="N66" s="127"/>
      <c r="O66" s="127"/>
      <c r="P66" s="126"/>
      <c r="Q66" s="126"/>
    </row>
    <row r="67" spans="2:17" ht="18.75" hidden="1" customHeight="1">
      <c r="B67" s="126"/>
      <c r="C67" s="126"/>
      <c r="D67" s="126"/>
      <c r="E67" s="126"/>
      <c r="F67" s="126"/>
      <c r="G67" s="126"/>
      <c r="H67" s="126"/>
      <c r="I67" s="126"/>
      <c r="J67" s="765"/>
      <c r="K67" s="127"/>
      <c r="L67" s="127"/>
      <c r="M67" s="126"/>
      <c r="N67" s="127"/>
      <c r="O67" s="127"/>
      <c r="P67" s="126"/>
      <c r="Q67" s="126"/>
    </row>
  </sheetData>
  <mergeCells count="7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49:C49"/>
    <mergeCell ref="B38:C38"/>
    <mergeCell ref="B39:C39"/>
    <mergeCell ref="B40:C40"/>
    <mergeCell ref="B41:C41"/>
    <mergeCell ref="B42:C42"/>
    <mergeCell ref="B43:C43"/>
    <mergeCell ref="B44:C44"/>
    <mergeCell ref="B45:C45"/>
    <mergeCell ref="B46:C46"/>
    <mergeCell ref="B47:C47"/>
    <mergeCell ref="B48:C48"/>
    <mergeCell ref="B63:H63"/>
    <mergeCell ref="B50:C50"/>
    <mergeCell ref="B51:C51"/>
    <mergeCell ref="B52:C52"/>
    <mergeCell ref="B53:C53"/>
    <mergeCell ref="C55:H55"/>
    <mergeCell ref="C56:H56"/>
    <mergeCell ref="C57:H57"/>
    <mergeCell ref="C58:H58"/>
    <mergeCell ref="C59:H59"/>
    <mergeCell ref="C60:H60"/>
    <mergeCell ref="C61:H61"/>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2F9B7D8F-630C-4F7D-A2D4-0062ABFEF492}"/>
    <dataValidation allowBlank="1" showInputMessage="1" showErrorMessage="1" prompt="Hace referencia a las fuentes de información que pueden _x000a_ser usadas para verificar el alcance de los objetivos." sqref="P22" xr:uid="{A448C3E3-17CC-40DA-8BB9-D229C7603D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93F655D7-A3B2-421E-A304-0C0DA77BD0AA}"/>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C3F0B1FC-26A1-4F30-B3ED-9DAF4098F879}"/>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58F67D21-DA9A-4F49-A560-81B9D02928B1}"/>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207029D1-A331-4CAF-8367-F7C4BB39C8AB}"/>
    <dataValidation allowBlank="1" showInputMessage="1" showErrorMessage="1" prompt="Los &quot;valores programados&quot; son los datos numéricos asociados a las variables del indicador en cuestión que permiten calcular la meta del mismo. " sqref="J22:K22" xr:uid="{E0278DBA-7154-47D3-8577-324137517F35}"/>
    <dataValidation allowBlank="1" showInputMessage="1" showErrorMessage="1" prompt="Valores numéricos que se habrán de relacionar con el cálculo del indicador propuesto. _x000a_Manual para el diseño y la construcción de indicadores de Coneval." sqref="I22" xr:uid="{4C3B00D7-7323-45C9-A235-0CDDFB1D0E77}"/>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77F7AD91-C976-467C-ABFF-EED905F51D25}"/>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A43A7ED9-0628-481F-B8ED-FB88D30E9598}"/>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9F6A5715-388F-4F02-8727-0969237EF0FF}"/>
    <dataValidation allowBlank="1" showInputMessage="1" showErrorMessage="1" prompt="&quot;Resumen Narrativo&quot; u &quot;objetivo&quot; se entiende como el estado deseado luego de la implementación de una intervención pública. " sqref="D22" xr:uid="{197F5038-70E9-4CA9-9906-71AB73BCF83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F64E1-E03B-491D-9E44-784FCC8FB3CF}">
  <sheetPr>
    <tabColor rgb="FF92D050"/>
    <pageSetUpPr fitToPage="1"/>
  </sheetPr>
  <dimension ref="A1:W60"/>
  <sheetViews>
    <sheetView zoomScale="60" zoomScaleNormal="60" workbookViewId="0">
      <selection sqref="A1:D1"/>
    </sheetView>
  </sheetViews>
  <sheetFormatPr baseColWidth="10" defaultColWidth="0" defaultRowHeight="0" customHeight="1" zeroHeight="1"/>
  <cols>
    <col min="1" max="1" width="15.6640625" style="275" customWidth="1"/>
    <col min="2" max="2" width="70.33203125" style="275" bestFit="1" customWidth="1"/>
    <col min="3" max="3" width="15.6640625" style="278" customWidth="1"/>
    <col min="4" max="9" width="35.6640625" style="275" customWidth="1"/>
    <col min="10" max="11" width="35.6640625" style="263" customWidth="1"/>
    <col min="12" max="13" width="35.6640625" style="275" customWidth="1"/>
    <col min="14" max="15" width="35.6640625" style="263" customWidth="1"/>
    <col min="16" max="17" width="35.6640625" style="275" customWidth="1"/>
    <col min="18" max="19" width="35.6640625" style="114" hidden="1" customWidth="1"/>
    <col min="20" max="20" width="23.33203125" style="58" hidden="1" customWidth="1"/>
    <col min="21" max="21" width="11.44140625" style="58" hidden="1" customWidth="1"/>
    <col min="22" max="23" width="0" hidden="1" customWidth="1"/>
    <col min="24" max="16384" width="11.44140625" hidden="1"/>
  </cols>
  <sheetData>
    <row r="1" spans="1:21" ht="15.6">
      <c r="A1" s="61"/>
      <c r="B1" s="61"/>
      <c r="C1" s="63"/>
      <c r="D1" s="61"/>
      <c r="E1" s="61"/>
      <c r="F1" s="61"/>
      <c r="G1" s="61"/>
      <c r="H1" s="61"/>
      <c r="I1" s="61"/>
      <c r="J1" s="64"/>
      <c r="K1" s="64"/>
      <c r="L1" s="66"/>
      <c r="M1" s="66"/>
      <c r="N1" s="64"/>
      <c r="O1" s="64"/>
      <c r="P1" s="66"/>
      <c r="Q1" s="66"/>
      <c r="R1" s="66"/>
      <c r="S1" s="66"/>
      <c r="T1" s="66"/>
      <c r="U1" s="66"/>
    </row>
    <row r="2" spans="1:21" ht="15.6">
      <c r="A2" s="61"/>
      <c r="B2" s="62"/>
      <c r="C2" s="63"/>
      <c r="D2" s="61"/>
      <c r="E2" s="61"/>
      <c r="F2" s="61"/>
      <c r="G2" s="61"/>
      <c r="H2" s="61"/>
      <c r="I2" s="61"/>
      <c r="J2" s="64"/>
      <c r="L2" s="66"/>
      <c r="M2" s="66"/>
      <c r="N2" s="64"/>
      <c r="O2" s="64"/>
      <c r="P2" s="66"/>
      <c r="Q2" s="66"/>
      <c r="R2" s="66"/>
      <c r="S2" s="66"/>
      <c r="T2" s="66"/>
      <c r="U2" s="66"/>
    </row>
    <row r="3" spans="1:21" ht="20.100000000000001" customHeight="1">
      <c r="A3" s="66"/>
      <c r="B3" s="856" t="s">
        <v>112</v>
      </c>
      <c r="C3" s="856"/>
      <c r="D3" s="874" t="s">
        <v>113</v>
      </c>
      <c r="E3" s="874"/>
      <c r="F3" s="874"/>
      <c r="G3" s="874"/>
      <c r="H3" s="874"/>
      <c r="I3" s="67"/>
      <c r="J3" s="64"/>
      <c r="K3" s="65"/>
      <c r="L3" s="68"/>
      <c r="M3" s="66"/>
      <c r="N3" s="64"/>
      <c r="O3" s="64"/>
      <c r="P3" s="66"/>
      <c r="Q3" s="66"/>
      <c r="R3" s="66"/>
      <c r="S3" s="66"/>
      <c r="T3" s="66"/>
      <c r="U3" s="66"/>
    </row>
    <row r="4" spans="1:21" ht="20.100000000000001" customHeight="1">
      <c r="A4" s="66"/>
      <c r="B4" s="856" t="s">
        <v>114</v>
      </c>
      <c r="C4" s="856"/>
      <c r="D4" s="873" t="s">
        <v>1335</v>
      </c>
      <c r="E4" s="873"/>
      <c r="F4" s="873"/>
      <c r="G4" s="873"/>
      <c r="H4" s="873"/>
      <c r="I4" s="61"/>
      <c r="J4" s="64"/>
      <c r="K4" s="64"/>
      <c r="L4" s="66"/>
      <c r="M4" s="66"/>
      <c r="N4" s="64"/>
      <c r="O4" s="64"/>
      <c r="P4" s="66"/>
      <c r="Q4" s="66"/>
      <c r="R4" s="66"/>
      <c r="S4" s="66"/>
      <c r="T4" s="66"/>
      <c r="U4" s="66"/>
    </row>
    <row r="5" spans="1:21" ht="20.100000000000001" customHeight="1">
      <c r="A5" s="66"/>
      <c r="B5" s="856" t="s">
        <v>116</v>
      </c>
      <c r="C5" s="856"/>
      <c r="D5" s="873" t="s">
        <v>1336</v>
      </c>
      <c r="E5" s="873"/>
      <c r="F5" s="873"/>
      <c r="G5" s="873"/>
      <c r="H5" s="873"/>
      <c r="I5" s="61"/>
      <c r="J5" s="64"/>
      <c r="K5" s="64"/>
      <c r="L5" s="66"/>
      <c r="M5" s="66"/>
      <c r="N5" s="69"/>
      <c r="O5" s="69"/>
      <c r="P5" s="66"/>
      <c r="Q5" s="66"/>
      <c r="R5" s="66"/>
      <c r="S5" s="66"/>
      <c r="T5" s="66"/>
      <c r="U5" s="66"/>
    </row>
    <row r="6" spans="1:21" ht="20.100000000000001" customHeight="1">
      <c r="A6" s="66"/>
      <c r="B6" s="856" t="s">
        <v>118</v>
      </c>
      <c r="C6" s="856"/>
      <c r="D6" s="873" t="s">
        <v>1337</v>
      </c>
      <c r="E6" s="873"/>
      <c r="F6" s="873"/>
      <c r="G6" s="873"/>
      <c r="H6" s="873"/>
      <c r="I6" s="70"/>
      <c r="J6" s="71"/>
      <c r="K6" s="71"/>
      <c r="L6" s="72"/>
      <c r="M6" s="66"/>
      <c r="N6" s="69"/>
      <c r="O6" s="69"/>
      <c r="P6" s="66"/>
      <c r="Q6" s="66"/>
      <c r="R6" s="66"/>
      <c r="S6" s="66"/>
      <c r="T6" s="66"/>
      <c r="U6" s="66"/>
    </row>
    <row r="7" spans="1:21" ht="20.100000000000001" customHeight="1">
      <c r="A7" s="66"/>
      <c r="B7" s="856" t="s">
        <v>120</v>
      </c>
      <c r="C7" s="856"/>
      <c r="D7" s="873" t="s">
        <v>1338</v>
      </c>
      <c r="E7" s="873"/>
      <c r="F7" s="873"/>
      <c r="G7" s="873"/>
      <c r="H7" s="873"/>
      <c r="I7" s="70"/>
      <c r="J7" s="71"/>
      <c r="K7" s="71"/>
      <c r="L7" s="72"/>
      <c r="M7" s="66"/>
      <c r="N7" s="69"/>
      <c r="O7" s="69"/>
      <c r="P7" s="66"/>
      <c r="Q7" s="66"/>
      <c r="R7" s="66"/>
      <c r="S7" s="66"/>
      <c r="T7" s="66"/>
      <c r="U7" s="66"/>
    </row>
    <row r="8" spans="1:21" ht="19.5" customHeight="1">
      <c r="A8" s="66"/>
      <c r="B8" s="856" t="s">
        <v>122</v>
      </c>
      <c r="C8" s="856"/>
      <c r="D8" s="873" t="s">
        <v>123</v>
      </c>
      <c r="E8" s="873"/>
      <c r="F8" s="873"/>
      <c r="G8" s="873"/>
      <c r="H8" s="873"/>
      <c r="I8" s="70"/>
      <c r="J8" s="71"/>
      <c r="K8" s="71"/>
      <c r="L8" s="72"/>
      <c r="M8" s="66"/>
      <c r="N8" s="64"/>
      <c r="O8" s="64"/>
      <c r="P8" s="66"/>
      <c r="Q8" s="66"/>
      <c r="R8" s="66"/>
      <c r="S8" s="66"/>
      <c r="T8" s="66"/>
      <c r="U8" s="66"/>
    </row>
    <row r="9" spans="1:21" ht="20.100000000000001" customHeight="1">
      <c r="A9" s="66"/>
      <c r="B9" s="856" t="s">
        <v>124</v>
      </c>
      <c r="C9" s="856"/>
      <c r="D9" s="873" t="s">
        <v>1339</v>
      </c>
      <c r="E9" s="873"/>
      <c r="F9" s="873"/>
      <c r="G9" s="873"/>
      <c r="H9" s="873"/>
      <c r="I9" s="73"/>
      <c r="J9" s="74"/>
      <c r="K9" s="264"/>
      <c r="L9" s="75"/>
      <c r="M9" s="75"/>
      <c r="N9" s="74"/>
      <c r="O9" s="74"/>
      <c r="P9" s="66"/>
      <c r="Q9" s="66"/>
      <c r="R9" s="66"/>
      <c r="S9" s="66"/>
      <c r="T9" s="66"/>
      <c r="U9" s="66"/>
    </row>
    <row r="10" spans="1:21" ht="49.5" customHeight="1">
      <c r="A10" s="859" t="s">
        <v>126</v>
      </c>
      <c r="B10" s="856" t="s">
        <v>127</v>
      </c>
      <c r="C10" s="856"/>
      <c r="D10" s="866" t="s">
        <v>4392</v>
      </c>
      <c r="E10" s="869"/>
      <c r="F10" s="869"/>
      <c r="G10" s="869"/>
      <c r="H10" s="870"/>
      <c r="I10" s="73"/>
      <c r="J10" s="74"/>
      <c r="K10" s="74"/>
      <c r="L10" s="75"/>
      <c r="M10" s="75"/>
      <c r="N10" s="74"/>
      <c r="O10" s="74"/>
      <c r="P10" s="76"/>
      <c r="Q10" s="66"/>
      <c r="R10" s="66"/>
      <c r="S10" s="66"/>
      <c r="T10" s="66"/>
      <c r="U10" s="66"/>
    </row>
    <row r="11" spans="1:21" ht="50.1" customHeight="1">
      <c r="A11" s="859"/>
      <c r="B11" s="856" t="s">
        <v>128</v>
      </c>
      <c r="C11" s="856"/>
      <c r="D11" s="860" t="s">
        <v>4419</v>
      </c>
      <c r="E11" s="861"/>
      <c r="F11" s="861"/>
      <c r="G11" s="861"/>
      <c r="H11" s="862"/>
      <c r="I11" s="73"/>
      <c r="J11" s="74"/>
      <c r="K11" s="74"/>
      <c r="L11" s="75"/>
      <c r="M11" s="75"/>
      <c r="N11" s="74"/>
      <c r="O11" s="74"/>
      <c r="P11" s="66"/>
      <c r="Q11" s="66"/>
      <c r="R11" s="66"/>
      <c r="S11" s="66"/>
      <c r="T11" s="66"/>
      <c r="U11" s="66"/>
    </row>
    <row r="12" spans="1:21" ht="50.1" customHeight="1">
      <c r="A12" s="859" t="s">
        <v>129</v>
      </c>
      <c r="B12" s="856" t="s">
        <v>130</v>
      </c>
      <c r="C12" s="856"/>
      <c r="D12" s="860" t="s">
        <v>4390</v>
      </c>
      <c r="E12" s="861"/>
      <c r="F12" s="861"/>
      <c r="G12" s="861"/>
      <c r="H12" s="862"/>
      <c r="I12" s="73"/>
      <c r="J12" s="74"/>
      <c r="K12" s="74"/>
      <c r="L12" s="75"/>
      <c r="M12" s="75"/>
      <c r="N12"/>
      <c r="O12" s="74"/>
      <c r="P12" s="66"/>
      <c r="Q12" s="66"/>
      <c r="R12" s="66"/>
      <c r="S12" s="66"/>
      <c r="T12" s="66"/>
      <c r="U12" s="66"/>
    </row>
    <row r="13" spans="1:21" ht="49.5" customHeight="1">
      <c r="A13" s="859"/>
      <c r="B13" s="856" t="s">
        <v>131</v>
      </c>
      <c r="C13" s="856"/>
      <c r="D13" s="860" t="s">
        <v>4393</v>
      </c>
      <c r="E13" s="861"/>
      <c r="F13" s="861"/>
      <c r="G13" s="861"/>
      <c r="H13" s="862"/>
      <c r="I13" s="73"/>
      <c r="J13" s="74"/>
      <c r="K13" s="74"/>
      <c r="L13" s="75"/>
      <c r="M13" s="75"/>
      <c r="N13" s="74"/>
      <c r="O13" s="74"/>
      <c r="P13" s="66"/>
      <c r="Q13" s="66"/>
      <c r="R13" s="66"/>
      <c r="S13" s="66"/>
      <c r="T13" s="66"/>
      <c r="U13" s="66"/>
    </row>
    <row r="14" spans="1:21" ht="50.1" customHeight="1">
      <c r="A14" s="859" t="s">
        <v>132</v>
      </c>
      <c r="B14" s="856" t="s">
        <v>133</v>
      </c>
      <c r="C14" s="856"/>
      <c r="D14" s="866" t="s">
        <v>4266</v>
      </c>
      <c r="E14" s="867"/>
      <c r="F14" s="867"/>
      <c r="G14" s="867"/>
      <c r="H14" s="868"/>
      <c r="I14" s="73"/>
      <c r="J14" s="74"/>
      <c r="K14" s="74"/>
      <c r="L14" s="75"/>
      <c r="M14" s="75"/>
      <c r="N14" s="74"/>
      <c r="O14" s="74"/>
      <c r="P14" s="66"/>
      <c r="Q14" s="66"/>
      <c r="R14" s="66"/>
      <c r="S14" s="66"/>
      <c r="T14" s="66"/>
      <c r="U14" s="66"/>
    </row>
    <row r="15" spans="1:21" ht="50.1" customHeight="1">
      <c r="A15" s="859"/>
      <c r="B15" s="856" t="s">
        <v>134</v>
      </c>
      <c r="C15" s="856"/>
      <c r="D15" s="866" t="s">
        <v>4271</v>
      </c>
      <c r="E15" s="867"/>
      <c r="F15" s="867"/>
      <c r="G15" s="867"/>
      <c r="H15" s="868"/>
      <c r="I15" s="73"/>
      <c r="J15" s="74"/>
      <c r="K15" s="74"/>
      <c r="L15" s="75"/>
      <c r="M15" s="75"/>
      <c r="N15" s="74"/>
      <c r="O15" s="74"/>
      <c r="P15" s="66"/>
      <c r="Q15" s="66"/>
      <c r="R15" s="66"/>
      <c r="S15" s="66"/>
      <c r="T15" s="66"/>
      <c r="U15" s="66"/>
    </row>
    <row r="16" spans="1:21" ht="49.5" customHeight="1">
      <c r="A16" s="859"/>
      <c r="B16" s="856" t="s">
        <v>135</v>
      </c>
      <c r="C16" s="856"/>
      <c r="D16" s="860" t="s">
        <v>2</v>
      </c>
      <c r="E16" s="861"/>
      <c r="F16" s="861"/>
      <c r="G16" s="861"/>
      <c r="H16" s="862"/>
      <c r="I16" s="73"/>
      <c r="J16" s="74"/>
      <c r="K16" s="74"/>
      <c r="L16" s="75"/>
      <c r="M16" s="75"/>
      <c r="N16" s="74"/>
      <c r="O16" s="74"/>
      <c r="P16" s="66"/>
      <c r="Q16" s="66"/>
      <c r="R16" s="66"/>
      <c r="S16" s="66"/>
      <c r="T16" s="66"/>
      <c r="U16" s="66"/>
    </row>
    <row r="17" spans="1:21" ht="50.1" customHeight="1">
      <c r="A17" s="859"/>
      <c r="B17" s="856" t="s">
        <v>136</v>
      </c>
      <c r="C17" s="856"/>
      <c r="D17" s="860" t="s">
        <v>4272</v>
      </c>
      <c r="E17" s="861"/>
      <c r="F17" s="861"/>
      <c r="G17" s="861"/>
      <c r="H17" s="862"/>
      <c r="I17" s="73"/>
      <c r="J17" s="64"/>
      <c r="K17" s="64"/>
      <c r="L17" s="75"/>
      <c r="M17" s="66"/>
      <c r="N17" s="74"/>
      <c r="O17" s="74"/>
      <c r="P17" s="66"/>
      <c r="Q17" s="66"/>
      <c r="R17" s="66"/>
      <c r="S17" s="66"/>
      <c r="T17" s="66"/>
      <c r="U17" s="66"/>
    </row>
    <row r="18" spans="1:21" s="58" customFormat="1" ht="15.6">
      <c r="A18" s="61"/>
      <c r="B18" s="77"/>
      <c r="C18" s="77"/>
      <c r="D18" s="61"/>
      <c r="E18" s="61"/>
      <c r="F18" s="61"/>
      <c r="G18" s="61"/>
      <c r="H18" s="61"/>
      <c r="I18" s="61"/>
      <c r="J18" s="64"/>
      <c r="K18" s="64"/>
      <c r="L18" s="66"/>
      <c r="M18" s="66"/>
      <c r="N18" s="64"/>
      <c r="O18" s="78"/>
      <c r="P18" s="66"/>
      <c r="Q18" s="66"/>
    </row>
    <row r="19" spans="1:21" s="58" customFormat="1" ht="50.1" customHeight="1">
      <c r="A19" s="61"/>
      <c r="B19" s="848" t="s">
        <v>137</v>
      </c>
      <c r="C19" s="848"/>
      <c r="D19" s="79">
        <v>4601102.57</v>
      </c>
      <c r="E19" s="849" t="s">
        <v>4541</v>
      </c>
      <c r="F19" s="850"/>
      <c r="G19" s="850"/>
      <c r="H19" s="851"/>
      <c r="I19" s="265"/>
      <c r="J19" s="64"/>
      <c r="K19" s="64"/>
      <c r="L19" s="66"/>
      <c r="M19" s="66"/>
      <c r="N19" s="64"/>
      <c r="O19" s="78"/>
      <c r="P19" s="66"/>
      <c r="Q19" s="66"/>
    </row>
    <row r="20" spans="1:21" ht="15.6">
      <c r="A20" s="61"/>
      <c r="B20" s="77"/>
      <c r="C20" s="77"/>
      <c r="D20" s="61"/>
      <c r="E20" s="61"/>
      <c r="F20" s="61"/>
      <c r="G20" s="61"/>
      <c r="H20" s="61"/>
      <c r="I20" s="61"/>
      <c r="J20" s="64"/>
      <c r="K20" s="64"/>
      <c r="L20" s="66"/>
      <c r="M20" s="66"/>
      <c r="N20" s="64"/>
      <c r="O20" s="64"/>
      <c r="P20" s="66"/>
      <c r="Q20" s="66"/>
      <c r="R20" s="66"/>
      <c r="S20" s="66"/>
      <c r="T20" s="66"/>
      <c r="U20" s="66"/>
    </row>
    <row r="21" spans="1:21" ht="50.1" customHeight="1">
      <c r="A21" s="61"/>
      <c r="B21" s="872" t="s">
        <v>138</v>
      </c>
      <c r="C21" s="872"/>
      <c r="D21" s="872"/>
      <c r="E21" s="872"/>
      <c r="F21" s="872"/>
      <c r="G21" s="872"/>
      <c r="H21" s="872"/>
      <c r="I21" s="872"/>
      <c r="J21" s="872"/>
      <c r="K21" s="872"/>
      <c r="L21" s="872"/>
      <c r="M21" s="872"/>
      <c r="N21" s="872"/>
      <c r="O21" s="872"/>
      <c r="P21" s="872"/>
      <c r="Q21" s="872"/>
      <c r="R21" s="855" t="s">
        <v>1197</v>
      </c>
      <c r="S21" s="266"/>
      <c r="T21" s="66"/>
      <c r="U21" s="66"/>
    </row>
    <row r="22" spans="1:21" ht="50.1" customHeight="1">
      <c r="A22" s="61"/>
      <c r="B22" s="848"/>
      <c r="C22" s="848"/>
      <c r="D22" s="245" t="s">
        <v>140</v>
      </c>
      <c r="E22" s="245" t="s">
        <v>141</v>
      </c>
      <c r="F22" s="245" t="s">
        <v>142</v>
      </c>
      <c r="G22" s="245" t="s">
        <v>143</v>
      </c>
      <c r="H22" s="245" t="s">
        <v>144</v>
      </c>
      <c r="I22" s="245" t="s">
        <v>145</v>
      </c>
      <c r="J22" s="246" t="s">
        <v>146</v>
      </c>
      <c r="K22" s="246" t="s">
        <v>147</v>
      </c>
      <c r="L22" s="245" t="s">
        <v>148</v>
      </c>
      <c r="M22" s="245" t="s">
        <v>149</v>
      </c>
      <c r="N22" s="246" t="s">
        <v>150</v>
      </c>
      <c r="O22" s="245" t="s">
        <v>151</v>
      </c>
      <c r="P22" s="245" t="s">
        <v>152</v>
      </c>
      <c r="Q22" s="245" t="s">
        <v>153</v>
      </c>
      <c r="R22" s="855"/>
      <c r="S22" s="121"/>
      <c r="T22" s="66"/>
      <c r="U22" s="66"/>
    </row>
    <row r="23" spans="1:21" ht="148.94999999999999" customHeight="1">
      <c r="A23" s="82">
        <v>1</v>
      </c>
      <c r="B23" s="856" t="s">
        <v>154</v>
      </c>
      <c r="C23" s="856"/>
      <c r="D23" s="267" t="s">
        <v>1340</v>
      </c>
      <c r="E23" s="267" t="s">
        <v>1341</v>
      </c>
      <c r="F23" s="267" t="s">
        <v>1342</v>
      </c>
      <c r="G23" s="267" t="s">
        <v>158</v>
      </c>
      <c r="H23" s="267" t="s">
        <v>159</v>
      </c>
      <c r="I23" s="228" t="s">
        <v>1343</v>
      </c>
      <c r="J23" s="268">
        <v>4</v>
      </c>
      <c r="K23" s="268">
        <v>4</v>
      </c>
      <c r="L23" s="267" t="s">
        <v>161</v>
      </c>
      <c r="M23" s="267" t="s">
        <v>162</v>
      </c>
      <c r="N23" s="250">
        <f t="shared" ref="N23:N27" si="0">(J23/K23)*100</f>
        <v>100</v>
      </c>
      <c r="O23" s="269">
        <v>4</v>
      </c>
      <c r="P23" s="267" t="s">
        <v>1344</v>
      </c>
      <c r="Q23" s="267"/>
      <c r="R23" s="117"/>
      <c r="S23" s="117"/>
      <c r="T23" s="66"/>
      <c r="U23" s="66"/>
    </row>
    <row r="24" spans="1:21" ht="148.94999999999999" customHeight="1">
      <c r="A24" s="82">
        <v>1</v>
      </c>
      <c r="B24" s="856" t="s">
        <v>164</v>
      </c>
      <c r="C24" s="856"/>
      <c r="D24" s="267" t="s">
        <v>1345</v>
      </c>
      <c r="E24" s="228" t="s">
        <v>1346</v>
      </c>
      <c r="F24" s="228" t="s">
        <v>1347</v>
      </c>
      <c r="G24" s="267" t="s">
        <v>158</v>
      </c>
      <c r="H24" s="267" t="s">
        <v>159</v>
      </c>
      <c r="I24" s="228" t="s">
        <v>1348</v>
      </c>
      <c r="J24" s="270">
        <v>94</v>
      </c>
      <c r="K24" s="268">
        <v>93.07</v>
      </c>
      <c r="L24" s="267" t="s">
        <v>161</v>
      </c>
      <c r="M24" s="267" t="s">
        <v>681</v>
      </c>
      <c r="N24" s="270">
        <f>((J24/K24)-1)*100</f>
        <v>0.99924787794134495</v>
      </c>
      <c r="O24" s="269">
        <v>93.07</v>
      </c>
      <c r="P24" s="228" t="s">
        <v>1349</v>
      </c>
      <c r="Q24" s="228" t="s">
        <v>1350</v>
      </c>
      <c r="R24" s="117"/>
      <c r="S24" s="117"/>
      <c r="T24" s="66"/>
      <c r="U24" s="66"/>
    </row>
    <row r="25" spans="1:21" ht="148.94999999999999" customHeight="1">
      <c r="A25" s="82">
        <v>1</v>
      </c>
      <c r="B25" s="856" t="s">
        <v>171</v>
      </c>
      <c r="C25" s="856"/>
      <c r="D25" s="228" t="s">
        <v>1351</v>
      </c>
      <c r="E25" s="228" t="s">
        <v>1352</v>
      </c>
      <c r="F25" s="228" t="s">
        <v>1353</v>
      </c>
      <c r="G25" s="228" t="s">
        <v>158</v>
      </c>
      <c r="H25" s="228" t="s">
        <v>175</v>
      </c>
      <c r="I25" s="228" t="s">
        <v>1354</v>
      </c>
      <c r="J25" s="271">
        <v>4968</v>
      </c>
      <c r="K25" s="271">
        <v>4968</v>
      </c>
      <c r="L25" s="228" t="s">
        <v>177</v>
      </c>
      <c r="M25" s="228" t="s">
        <v>162</v>
      </c>
      <c r="N25" s="250">
        <f t="shared" si="0"/>
        <v>100</v>
      </c>
      <c r="O25" s="272">
        <v>4968</v>
      </c>
      <c r="P25" s="228" t="s">
        <v>1355</v>
      </c>
      <c r="Q25" s="228" t="s">
        <v>1356</v>
      </c>
      <c r="R25" s="117" t="s">
        <v>180</v>
      </c>
      <c r="S25" s="117"/>
      <c r="T25" s="66"/>
      <c r="U25" s="66"/>
    </row>
    <row r="26" spans="1:21" ht="148.94999999999999" customHeight="1">
      <c r="A26" s="82">
        <v>1</v>
      </c>
      <c r="B26" s="856" t="s">
        <v>181</v>
      </c>
      <c r="C26" s="856"/>
      <c r="D26" s="228" t="s">
        <v>1357</v>
      </c>
      <c r="E26" s="228" t="s">
        <v>1358</v>
      </c>
      <c r="F26" s="228" t="s">
        <v>1359</v>
      </c>
      <c r="G26" s="228" t="s">
        <v>158</v>
      </c>
      <c r="H26" s="228" t="s">
        <v>175</v>
      </c>
      <c r="I26" s="228" t="s">
        <v>1360</v>
      </c>
      <c r="J26" s="271">
        <v>15600</v>
      </c>
      <c r="K26" s="271">
        <v>15600</v>
      </c>
      <c r="L26" s="228" t="s">
        <v>177</v>
      </c>
      <c r="M26" s="228" t="s">
        <v>162</v>
      </c>
      <c r="N26" s="250">
        <f t="shared" si="0"/>
        <v>100</v>
      </c>
      <c r="O26" s="272">
        <v>15000</v>
      </c>
      <c r="P26" s="228" t="s">
        <v>1361</v>
      </c>
      <c r="Q26" s="228" t="s">
        <v>1362</v>
      </c>
      <c r="R26" s="117"/>
      <c r="S26" s="117"/>
      <c r="T26" s="66"/>
      <c r="U26" s="66"/>
    </row>
    <row r="27" spans="1:21" ht="148.94999999999999" customHeight="1">
      <c r="A27" s="82">
        <v>1</v>
      </c>
      <c r="B27" s="856" t="s">
        <v>188</v>
      </c>
      <c r="C27" s="856"/>
      <c r="D27" s="228" t="s">
        <v>1363</v>
      </c>
      <c r="E27" s="228" t="s">
        <v>1364</v>
      </c>
      <c r="F27" s="228" t="s">
        <v>1365</v>
      </c>
      <c r="G27" s="228" t="s">
        <v>158</v>
      </c>
      <c r="H27" s="228" t="s">
        <v>175</v>
      </c>
      <c r="I27" s="228" t="s">
        <v>1366</v>
      </c>
      <c r="J27" s="271">
        <v>2</v>
      </c>
      <c r="K27" s="271">
        <v>2</v>
      </c>
      <c r="L27" s="228" t="s">
        <v>177</v>
      </c>
      <c r="M27" s="228" t="s">
        <v>162</v>
      </c>
      <c r="N27" s="250">
        <f t="shared" si="0"/>
        <v>100</v>
      </c>
      <c r="O27" s="272">
        <v>1</v>
      </c>
      <c r="P27" s="228" t="s">
        <v>1367</v>
      </c>
      <c r="Q27" s="228" t="s">
        <v>1368</v>
      </c>
      <c r="R27" s="117"/>
      <c r="S27" s="117"/>
      <c r="T27" s="66"/>
      <c r="U27" s="66"/>
    </row>
    <row r="28" spans="1:21" ht="148.94999999999999" customHeight="1">
      <c r="A28" s="82">
        <v>1</v>
      </c>
      <c r="B28" s="856" t="s">
        <v>207</v>
      </c>
      <c r="C28" s="856"/>
      <c r="D28" s="228" t="s">
        <v>1369</v>
      </c>
      <c r="E28" s="228" t="s">
        <v>1370</v>
      </c>
      <c r="F28" s="228" t="s">
        <v>1371</v>
      </c>
      <c r="G28" s="228" t="s">
        <v>158</v>
      </c>
      <c r="H28" s="228" t="s">
        <v>175</v>
      </c>
      <c r="I28" s="228" t="s">
        <v>1372</v>
      </c>
      <c r="J28" s="271">
        <v>7640</v>
      </c>
      <c r="K28" s="271">
        <v>7640</v>
      </c>
      <c r="L28" s="228" t="s">
        <v>177</v>
      </c>
      <c r="M28" s="228" t="s">
        <v>162</v>
      </c>
      <c r="N28" s="273">
        <f>(J28/K28)*100</f>
        <v>100</v>
      </c>
      <c r="O28" s="272">
        <v>8033</v>
      </c>
      <c r="P28" s="228" t="s">
        <v>1373</v>
      </c>
      <c r="Q28" s="228" t="s">
        <v>1374</v>
      </c>
      <c r="R28" s="117" t="s">
        <v>1375</v>
      </c>
      <c r="S28" s="117"/>
      <c r="T28" s="66"/>
      <c r="U28" s="66"/>
    </row>
    <row r="29" spans="1:21" s="274" customFormat="1" ht="148.94999999999999" customHeight="1">
      <c r="A29" s="82">
        <v>1</v>
      </c>
      <c r="B29" s="856" t="s">
        <v>214</v>
      </c>
      <c r="C29" s="856"/>
      <c r="D29" s="228" t="s">
        <v>1376</v>
      </c>
      <c r="E29" s="228" t="s">
        <v>1377</v>
      </c>
      <c r="F29" s="228" t="s">
        <v>1378</v>
      </c>
      <c r="G29" s="228" t="s">
        <v>158</v>
      </c>
      <c r="H29" s="228" t="s">
        <v>175</v>
      </c>
      <c r="I29" s="228" t="s">
        <v>1379</v>
      </c>
      <c r="J29" s="271">
        <v>100</v>
      </c>
      <c r="K29" s="271">
        <v>7640</v>
      </c>
      <c r="L29" s="228" t="s">
        <v>177</v>
      </c>
      <c r="M29" s="228" t="s">
        <v>162</v>
      </c>
      <c r="N29" s="273">
        <f>(J29/K29)*100</f>
        <v>1.3089005235602094</v>
      </c>
      <c r="O29" s="272">
        <v>102</v>
      </c>
      <c r="P29" s="228" t="s">
        <v>1367</v>
      </c>
      <c r="Q29" s="228" t="s">
        <v>1380</v>
      </c>
      <c r="R29" s="117"/>
      <c r="S29" s="117"/>
      <c r="T29" s="66"/>
      <c r="U29" s="66"/>
    </row>
    <row r="30" spans="1:21" ht="148.94999999999999" customHeight="1">
      <c r="A30" s="82">
        <v>1</v>
      </c>
      <c r="B30" s="856" t="s">
        <v>220</v>
      </c>
      <c r="C30" s="856"/>
      <c r="D30" s="228" t="s">
        <v>1381</v>
      </c>
      <c r="E30" s="228" t="s">
        <v>1382</v>
      </c>
      <c r="F30" s="228" t="s">
        <v>1383</v>
      </c>
      <c r="G30" s="228" t="s">
        <v>158</v>
      </c>
      <c r="H30" s="228" t="s">
        <v>175</v>
      </c>
      <c r="I30" s="228" t="s">
        <v>1384</v>
      </c>
      <c r="J30" s="271">
        <v>40</v>
      </c>
      <c r="K30" s="271">
        <v>40</v>
      </c>
      <c r="L30" s="228" t="s">
        <v>177</v>
      </c>
      <c r="M30" s="228" t="s">
        <v>162</v>
      </c>
      <c r="N30" s="250">
        <f>(J30/K30)*100</f>
        <v>100</v>
      </c>
      <c r="O30" s="272">
        <v>27</v>
      </c>
      <c r="P30" s="228" t="s">
        <v>1385</v>
      </c>
      <c r="Q30" s="228" t="s">
        <v>1386</v>
      </c>
      <c r="R30" s="117"/>
      <c r="S30" s="117"/>
      <c r="T30" s="66"/>
      <c r="U30" s="66"/>
    </row>
    <row r="31" spans="1:21" ht="148.94999999999999" customHeight="1">
      <c r="A31" s="82">
        <v>1</v>
      </c>
      <c r="B31" s="856" t="s">
        <v>226</v>
      </c>
      <c r="C31" s="856"/>
      <c r="D31" s="228" t="s">
        <v>1387</v>
      </c>
      <c r="E31" s="228" t="s">
        <v>1388</v>
      </c>
      <c r="F31" s="228" t="s">
        <v>1389</v>
      </c>
      <c r="G31" s="228" t="s">
        <v>158</v>
      </c>
      <c r="H31" s="228" t="s">
        <v>175</v>
      </c>
      <c r="I31" s="228" t="s">
        <v>1390</v>
      </c>
      <c r="J31" s="271">
        <v>35</v>
      </c>
      <c r="K31" s="271">
        <v>35</v>
      </c>
      <c r="L31" s="228" t="s">
        <v>177</v>
      </c>
      <c r="M31" s="228" t="s">
        <v>162</v>
      </c>
      <c r="N31" s="250">
        <f t="shared" ref="N31:N32" si="1">(J31/K31)*100</f>
        <v>100</v>
      </c>
      <c r="O31" s="272">
        <v>33</v>
      </c>
      <c r="P31" s="228" t="s">
        <v>1391</v>
      </c>
      <c r="Q31" s="228" t="s">
        <v>1392</v>
      </c>
      <c r="R31" s="117"/>
      <c r="S31" s="117"/>
      <c r="T31" s="66"/>
      <c r="U31" s="66"/>
    </row>
    <row r="32" spans="1:21" ht="148.94999999999999" customHeight="1">
      <c r="A32" s="82">
        <v>1</v>
      </c>
      <c r="B32" s="856" t="s">
        <v>583</v>
      </c>
      <c r="C32" s="856"/>
      <c r="D32" s="228" t="s">
        <v>1393</v>
      </c>
      <c r="E32" s="228" t="s">
        <v>1394</v>
      </c>
      <c r="F32" s="228" t="s">
        <v>1395</v>
      </c>
      <c r="G32" s="228" t="s">
        <v>158</v>
      </c>
      <c r="H32" s="228" t="s">
        <v>175</v>
      </c>
      <c r="I32" s="228" t="s">
        <v>1396</v>
      </c>
      <c r="J32" s="271">
        <v>4</v>
      </c>
      <c r="K32" s="271">
        <v>4</v>
      </c>
      <c r="L32" s="228" t="s">
        <v>177</v>
      </c>
      <c r="M32" s="228" t="s">
        <v>162</v>
      </c>
      <c r="N32" s="250">
        <f t="shared" si="1"/>
        <v>100</v>
      </c>
      <c r="O32" s="272">
        <v>2</v>
      </c>
      <c r="P32" s="228" t="s">
        <v>1367</v>
      </c>
      <c r="Q32" s="228" t="s">
        <v>1397</v>
      </c>
      <c r="R32" s="117"/>
      <c r="S32" s="117"/>
      <c r="T32" s="66"/>
      <c r="U32" s="66"/>
    </row>
    <row r="33" spans="1:22" ht="30" customHeight="1">
      <c r="A33" s="61"/>
      <c r="B33" s="121"/>
      <c r="C33" s="121"/>
      <c r="D33" s="117"/>
      <c r="E33" s="117"/>
      <c r="F33" s="117"/>
      <c r="G33" s="117"/>
      <c r="H33" s="117"/>
      <c r="I33" s="117"/>
      <c r="J33" s="118"/>
      <c r="K33" s="118"/>
      <c r="L33" s="117"/>
      <c r="M33" s="117"/>
      <c r="N33" s="119"/>
      <c r="O33" s="119"/>
      <c r="P33" s="117"/>
      <c r="Q33" s="117"/>
      <c r="R33" s="117"/>
      <c r="S33" s="117"/>
      <c r="T33" s="66"/>
      <c r="U33" s="66"/>
    </row>
    <row r="34" spans="1:22" ht="20.100000000000001" customHeight="1">
      <c r="A34" s="61"/>
      <c r="B34" s="256" t="s">
        <v>396</v>
      </c>
      <c r="C34" s="839" t="s">
        <v>397</v>
      </c>
      <c r="D34" s="840"/>
      <c r="E34" s="840"/>
      <c r="F34" s="840"/>
      <c r="G34" s="840"/>
      <c r="H34" s="841"/>
      <c r="I34" s="117"/>
      <c r="J34" s="118"/>
      <c r="K34" s="118"/>
      <c r="L34" s="117"/>
      <c r="M34" s="117"/>
      <c r="N34" s="119"/>
      <c r="O34" s="119"/>
      <c r="P34" s="117"/>
      <c r="Q34" s="117"/>
      <c r="R34" s="117"/>
      <c r="S34" s="117"/>
      <c r="T34" s="66"/>
      <c r="U34" s="66"/>
    </row>
    <row r="35" spans="1:22" ht="20.100000000000001" customHeight="1">
      <c r="A35" s="61"/>
      <c r="B35" s="256" t="s">
        <v>398</v>
      </c>
      <c r="C35" s="839" t="s">
        <v>3330</v>
      </c>
      <c r="D35" s="840"/>
      <c r="E35" s="840"/>
      <c r="F35" s="840"/>
      <c r="G35" s="840"/>
      <c r="H35" s="841"/>
      <c r="I35" s="117"/>
      <c r="J35" s="118"/>
      <c r="K35" s="118"/>
      <c r="L35" s="117"/>
      <c r="M35" s="117"/>
      <c r="N35" s="119"/>
      <c r="O35" s="119"/>
      <c r="P35" s="117"/>
      <c r="Q35" s="117"/>
      <c r="R35" s="117"/>
      <c r="S35" s="117"/>
      <c r="T35" s="66"/>
      <c r="U35" s="66"/>
    </row>
    <row r="36" spans="1:22" ht="20.100000000000001" customHeight="1">
      <c r="A36" s="61"/>
      <c r="B36" s="256" t="s">
        <v>668</v>
      </c>
      <c r="C36" s="839" t="s">
        <v>724</v>
      </c>
      <c r="D36" s="840"/>
      <c r="E36" s="840"/>
      <c r="F36" s="840"/>
      <c r="G36" s="840"/>
      <c r="H36" s="841"/>
      <c r="I36" s="117"/>
      <c r="J36" s="118"/>
      <c r="K36" s="118"/>
      <c r="L36" s="117"/>
      <c r="M36" s="117"/>
      <c r="N36" s="119"/>
      <c r="O36" s="119"/>
      <c r="P36" s="117"/>
      <c r="Q36" s="117"/>
      <c r="R36" s="117"/>
      <c r="S36" s="117"/>
      <c r="T36" s="66"/>
      <c r="U36" s="66"/>
    </row>
    <row r="37" spans="1:22" ht="20.100000000000001" customHeight="1">
      <c r="A37" s="61"/>
      <c r="B37" s="256" t="s">
        <v>402</v>
      </c>
      <c r="C37" s="839" t="s">
        <v>403</v>
      </c>
      <c r="D37" s="840"/>
      <c r="E37" s="840"/>
      <c r="F37" s="840"/>
      <c r="G37" s="840"/>
      <c r="H37" s="841"/>
      <c r="I37" s="117"/>
      <c r="J37" s="118"/>
      <c r="K37" s="118"/>
      <c r="L37" s="117"/>
      <c r="M37" s="117"/>
      <c r="N37" s="119"/>
      <c r="O37" s="119"/>
      <c r="P37" s="117"/>
      <c r="Q37" s="117"/>
      <c r="R37" s="117"/>
      <c r="S37" s="117"/>
      <c r="T37" s="66"/>
      <c r="U37" s="66"/>
    </row>
    <row r="38" spans="1:22" ht="20.100000000000001" customHeight="1">
      <c r="A38" s="61"/>
      <c r="B38" s="256" t="s">
        <v>404</v>
      </c>
      <c r="C38" s="839" t="s">
        <v>405</v>
      </c>
      <c r="D38" s="840"/>
      <c r="E38" s="840"/>
      <c r="F38" s="840"/>
      <c r="G38" s="840"/>
      <c r="H38" s="841"/>
      <c r="I38" s="117"/>
      <c r="J38" s="118"/>
      <c r="K38" s="118"/>
      <c r="L38" s="117"/>
      <c r="M38" s="117"/>
      <c r="N38" s="119"/>
      <c r="O38" s="119"/>
      <c r="P38" s="117"/>
      <c r="Q38" s="117"/>
      <c r="R38" s="117"/>
      <c r="S38" s="117"/>
      <c r="T38" s="66"/>
      <c r="U38" s="66"/>
    </row>
    <row r="39" spans="1:22" ht="20.100000000000001" customHeight="1">
      <c r="A39" s="61"/>
      <c r="B39" s="256" t="s">
        <v>406</v>
      </c>
      <c r="C39" s="842" t="s">
        <v>1398</v>
      </c>
      <c r="D39" s="843"/>
      <c r="E39" s="843"/>
      <c r="F39" s="843"/>
      <c r="G39" s="843"/>
      <c r="H39" s="844"/>
      <c r="I39" s="117"/>
      <c r="J39" s="118"/>
      <c r="K39" s="118"/>
      <c r="L39" s="117"/>
      <c r="M39" s="117"/>
      <c r="N39" s="119"/>
      <c r="O39" s="119"/>
      <c r="P39" s="117"/>
      <c r="Q39" s="117"/>
      <c r="R39" s="117"/>
      <c r="S39" s="117"/>
      <c r="T39" s="66"/>
      <c r="U39" s="66"/>
    </row>
    <row r="40" spans="1:22" ht="20.100000000000001" customHeight="1">
      <c r="A40" s="61"/>
      <c r="B40" s="256" t="s">
        <v>408</v>
      </c>
      <c r="C40" s="845" t="s">
        <v>1399</v>
      </c>
      <c r="D40" s="846"/>
      <c r="E40" s="846"/>
      <c r="F40" s="846"/>
      <c r="G40" s="846"/>
      <c r="H40" s="847"/>
      <c r="I40" s="117"/>
      <c r="J40" s="118"/>
      <c r="K40" s="118"/>
      <c r="L40" s="117"/>
      <c r="M40" s="117"/>
      <c r="N40" s="119"/>
      <c r="O40" s="119"/>
      <c r="P40" s="117"/>
      <c r="Q40" s="117"/>
      <c r="R40" s="117"/>
      <c r="S40" s="117"/>
      <c r="T40" s="66"/>
      <c r="U40" s="66"/>
    </row>
    <row r="41" spans="1:22" ht="20.100000000000001" customHeight="1">
      <c r="A41" s="61"/>
      <c r="B41" s="121"/>
      <c r="C41" s="121"/>
      <c r="D41" s="117"/>
      <c r="E41" s="117"/>
      <c r="F41" s="117"/>
      <c r="G41" s="117"/>
      <c r="H41" s="117"/>
      <c r="I41" s="117"/>
      <c r="J41" s="118"/>
      <c r="K41" s="118"/>
      <c r="L41" s="117"/>
      <c r="M41" s="117"/>
      <c r="N41" s="119"/>
      <c r="O41" s="119"/>
      <c r="P41" s="117"/>
      <c r="Q41" s="117"/>
      <c r="R41" s="117"/>
      <c r="S41" s="117"/>
      <c r="T41" s="66"/>
      <c r="U41" s="66"/>
    </row>
    <row r="42" spans="1:22" ht="20.100000000000001" customHeight="1">
      <c r="A42" s="61"/>
      <c r="B42" s="836" t="s">
        <v>410</v>
      </c>
      <c r="C42" s="837"/>
      <c r="D42" s="837"/>
      <c r="E42" s="837"/>
      <c r="F42" s="837"/>
      <c r="G42" s="837"/>
      <c r="H42" s="838"/>
      <c r="I42" s="66"/>
      <c r="J42" s="64"/>
      <c r="K42" s="64"/>
      <c r="L42" s="66"/>
      <c r="M42" s="66"/>
      <c r="N42" s="64"/>
      <c r="O42" s="64"/>
      <c r="P42" s="66"/>
      <c r="Q42" s="66"/>
      <c r="R42" s="66"/>
      <c r="S42" s="66"/>
      <c r="T42" s="66"/>
      <c r="U42" s="66"/>
      <c r="V42" s="58"/>
    </row>
    <row r="43" spans="1:22" ht="21" customHeight="1">
      <c r="A43" s="61"/>
      <c r="B43" s="66"/>
      <c r="C43" s="66"/>
      <c r="D43" s="66"/>
      <c r="E43" s="66"/>
      <c r="F43" s="66"/>
      <c r="G43" s="66"/>
      <c r="H43" s="66"/>
      <c r="I43" s="66"/>
      <c r="J43" s="64"/>
      <c r="K43" s="64"/>
      <c r="L43" s="66"/>
      <c r="M43" s="66"/>
      <c r="N43" s="64"/>
      <c r="O43" s="64"/>
      <c r="P43" s="66"/>
      <c r="Q43" s="66"/>
      <c r="R43" s="66"/>
      <c r="S43" s="66"/>
      <c r="T43" s="66"/>
      <c r="U43" s="66"/>
      <c r="V43" s="58"/>
    </row>
    <row r="44" spans="1:22" ht="20.100000000000001" hidden="1" customHeight="1">
      <c r="B44"/>
      <c r="C44"/>
      <c r="D44"/>
      <c r="E44"/>
      <c r="F44"/>
      <c r="G44"/>
      <c r="H44"/>
      <c r="I44"/>
      <c r="J44" s="122"/>
      <c r="K44" s="122"/>
      <c r="L44"/>
      <c r="M44"/>
      <c r="N44" s="122"/>
      <c r="O44" s="122"/>
      <c r="P44"/>
      <c r="Q44"/>
      <c r="R44" s="58"/>
      <c r="S44" s="58"/>
    </row>
    <row r="45" spans="1:22" ht="20.100000000000001" hidden="1" customHeight="1">
      <c r="B45"/>
      <c r="C45"/>
      <c r="D45"/>
      <c r="E45"/>
      <c r="F45"/>
      <c r="G45"/>
      <c r="H45"/>
      <c r="I45"/>
      <c r="J45" s="122"/>
      <c r="K45" s="122"/>
      <c r="L45"/>
      <c r="M45"/>
      <c r="N45" s="122"/>
      <c r="O45" s="122"/>
      <c r="P45"/>
      <c r="Q45"/>
      <c r="R45" s="58"/>
      <c r="S45" s="58"/>
    </row>
    <row r="46" spans="1:22" ht="20.100000000000001" hidden="1" customHeight="1">
      <c r="B46"/>
      <c r="C46"/>
      <c r="D46"/>
      <c r="E46"/>
      <c r="F46"/>
      <c r="G46"/>
      <c r="H46"/>
      <c r="I46"/>
      <c r="J46" s="122"/>
      <c r="K46" s="122"/>
      <c r="L46"/>
      <c r="M46"/>
      <c r="N46" s="122"/>
      <c r="O46" s="122"/>
      <c r="P46"/>
      <c r="Q46"/>
      <c r="R46" s="58"/>
      <c r="S46" s="58"/>
    </row>
    <row r="47" spans="1:22" ht="20.100000000000001" hidden="1" customHeight="1">
      <c r="B47"/>
      <c r="C47"/>
      <c r="D47"/>
      <c r="E47"/>
      <c r="F47"/>
      <c r="G47"/>
      <c r="H47"/>
      <c r="I47"/>
      <c r="J47" s="122"/>
      <c r="K47" s="122"/>
      <c r="L47"/>
      <c r="M47"/>
      <c r="N47" s="122"/>
      <c r="O47" s="122"/>
      <c r="P47"/>
      <c r="Q47"/>
      <c r="R47" s="58"/>
      <c r="S47" s="58"/>
    </row>
    <row r="48" spans="1:22" ht="20.100000000000001" hidden="1" customHeight="1">
      <c r="B48"/>
      <c r="C48"/>
      <c r="D48"/>
      <c r="E48"/>
      <c r="F48"/>
      <c r="G48"/>
      <c r="H48"/>
      <c r="I48"/>
      <c r="J48" s="122"/>
      <c r="K48" s="122"/>
      <c r="L48"/>
      <c r="M48"/>
      <c r="N48" s="122"/>
      <c r="O48" s="122"/>
      <c r="P48"/>
      <c r="Q48"/>
      <c r="R48" s="58"/>
      <c r="S48" s="58"/>
    </row>
    <row r="49" spans="1:23" ht="20.100000000000001" hidden="1" customHeight="1">
      <c r="B49"/>
      <c r="C49"/>
      <c r="D49"/>
      <c r="E49"/>
      <c r="F49"/>
      <c r="G49"/>
      <c r="H49"/>
      <c r="I49"/>
      <c r="J49" s="122"/>
      <c r="K49" s="122"/>
      <c r="L49"/>
      <c r="M49"/>
      <c r="N49" s="122"/>
      <c r="O49" s="122"/>
      <c r="P49"/>
      <c r="Q49"/>
      <c r="R49" s="58"/>
      <c r="S49" s="58"/>
    </row>
    <row r="52" spans="1:23" ht="20.100000000000001" hidden="1" customHeight="1">
      <c r="A52" s="276"/>
      <c r="C52" s="277"/>
    </row>
    <row r="53" spans="1:23" ht="20.100000000000001" hidden="1" customHeight="1">
      <c r="C53" s="277"/>
    </row>
    <row r="54" spans="1:23" ht="20.100000000000001" hidden="1" customHeight="1">
      <c r="C54" s="277"/>
    </row>
    <row r="57" spans="1:23" s="275" customFormat="1" ht="20.100000000000001" hidden="1" customHeight="1">
      <c r="C57" s="278"/>
      <c r="J57" s="263"/>
      <c r="K57" s="263"/>
      <c r="N57" s="263"/>
      <c r="O57" s="263"/>
      <c r="R57" s="114"/>
      <c r="S57" s="114"/>
      <c r="T57" s="58"/>
      <c r="U57" s="58"/>
      <c r="V57"/>
      <c r="W57"/>
    </row>
    <row r="58" spans="1:23" s="275" customFormat="1" ht="20.100000000000001" hidden="1" customHeight="1">
      <c r="C58" s="278"/>
      <c r="J58" s="263"/>
      <c r="K58" s="263"/>
      <c r="N58" s="263"/>
      <c r="O58" s="263"/>
      <c r="R58" s="114"/>
      <c r="S58" s="114"/>
      <c r="T58" s="58"/>
      <c r="U58" s="58"/>
      <c r="V58"/>
      <c r="W58"/>
    </row>
    <row r="59" spans="1:23" s="275" customFormat="1" ht="20.100000000000001" hidden="1" customHeight="1">
      <c r="C59" s="278"/>
      <c r="J59" s="263"/>
      <c r="K59" s="263"/>
      <c r="N59" s="263"/>
      <c r="O59" s="263"/>
      <c r="R59" s="114"/>
      <c r="S59" s="114"/>
      <c r="T59" s="58"/>
      <c r="U59" s="58"/>
      <c r="V59"/>
      <c r="W59"/>
    </row>
    <row r="60" spans="1:23" s="275" customFormat="1" ht="20.100000000000001" hidden="1" customHeight="1">
      <c r="C60" s="278"/>
      <c r="J60" s="263"/>
      <c r="K60" s="263"/>
      <c r="N60" s="263"/>
      <c r="O60" s="263"/>
      <c r="R60" s="114"/>
      <c r="S60" s="114"/>
      <c r="T60" s="58"/>
      <c r="U60" s="58"/>
      <c r="V60"/>
      <c r="W60"/>
    </row>
  </sheetData>
  <mergeCells count="56">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C39:H39"/>
    <mergeCell ref="C40:H40"/>
    <mergeCell ref="B42:H42"/>
    <mergeCell ref="B32:C32"/>
    <mergeCell ref="C34:H34"/>
    <mergeCell ref="C35:H35"/>
    <mergeCell ref="C36:H36"/>
    <mergeCell ref="C37:H37"/>
    <mergeCell ref="C38:H38"/>
  </mergeCells>
  <pageMargins left="0.23622047244094491" right="0.23622047244094491" top="0.15748031496062992" bottom="0" header="0.31496062992125984" footer="0.31496062992125984"/>
  <pageSetup scale="22"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94525-7FF8-4C71-AAAB-4B96AED655EB}">
  <sheetPr>
    <tabColor rgb="FF00B050"/>
    <pageSetUpPr fitToPage="1"/>
  </sheetPr>
  <dimension ref="A1:XFC56"/>
  <sheetViews>
    <sheetView zoomScale="60" zoomScaleNormal="60" workbookViewId="0">
      <selection sqref="A1:D1"/>
    </sheetView>
  </sheetViews>
  <sheetFormatPr baseColWidth="10" defaultColWidth="0" defaultRowHeight="0" customHeight="1" zeroHeight="1"/>
  <cols>
    <col min="1" max="1" width="15.6640625" style="126" customWidth="1"/>
    <col min="2" max="2" width="70.33203125" style="126" customWidth="1"/>
    <col min="3" max="3" width="15.6640625" style="126" customWidth="1"/>
    <col min="4" max="17" width="35.6640625" style="126" customWidth="1"/>
    <col min="18" max="18" width="30.33203125" style="126" hidden="1" customWidth="1"/>
    <col min="19" max="22" width="0" style="126" hidden="1" customWidth="1"/>
    <col min="23" max="16383" width="11.44140625" style="126" hidden="1"/>
    <col min="16384" max="16384" width="6.88671875" style="66" customWidth="1"/>
  </cols>
  <sheetData>
    <row r="1" spans="1:18" s="126" customFormat="1" ht="15">
      <c r="A1" s="66"/>
      <c r="B1" s="66"/>
      <c r="C1" s="66"/>
      <c r="D1" s="66"/>
      <c r="E1" s="66"/>
      <c r="F1" s="66"/>
      <c r="G1" s="66"/>
      <c r="H1" s="66"/>
      <c r="I1" s="66"/>
      <c r="J1" s="66"/>
      <c r="K1" s="66"/>
      <c r="L1" s="66"/>
      <c r="M1" s="66"/>
      <c r="N1" s="66"/>
      <c r="O1" s="66"/>
      <c r="P1" s="66"/>
      <c r="Q1" s="66"/>
      <c r="R1" s="66"/>
    </row>
    <row r="2" spans="1:18" s="126" customFormat="1" ht="15">
      <c r="A2" s="66"/>
      <c r="B2" s="66"/>
      <c r="C2" s="66"/>
      <c r="D2" s="66"/>
      <c r="E2" s="66"/>
      <c r="F2" s="66"/>
      <c r="G2" s="66"/>
      <c r="H2" s="66"/>
      <c r="I2" s="66"/>
      <c r="J2" s="66"/>
      <c r="K2" s="66"/>
      <c r="L2" s="66"/>
      <c r="M2" s="66"/>
      <c r="N2" s="66"/>
      <c r="O2" s="66"/>
      <c r="P2" s="66"/>
      <c r="Q2" s="66"/>
      <c r="R2" s="66"/>
    </row>
    <row r="3" spans="1:18" s="126" customFormat="1" ht="20.100000000000001" customHeight="1">
      <c r="A3" s="66"/>
      <c r="B3" s="1107" t="s">
        <v>112</v>
      </c>
      <c r="C3" s="1110"/>
      <c r="D3" s="935" t="s">
        <v>113</v>
      </c>
      <c r="E3" s="935"/>
      <c r="F3" s="935"/>
      <c r="G3" s="935"/>
      <c r="H3" s="935"/>
      <c r="I3" s="67"/>
      <c r="J3" s="66"/>
      <c r="K3" s="342"/>
      <c r="L3" s="68"/>
      <c r="M3" s="66"/>
      <c r="N3" s="66"/>
      <c r="O3" s="66"/>
      <c r="P3" s="66"/>
      <c r="Q3" s="66"/>
      <c r="R3" s="66"/>
    </row>
    <row r="4" spans="1:18" s="126" customFormat="1" ht="20.100000000000001" customHeight="1">
      <c r="A4" s="66"/>
      <c r="B4" s="1107" t="s">
        <v>114</v>
      </c>
      <c r="C4" s="1110"/>
      <c r="D4" s="934" t="s">
        <v>2132</v>
      </c>
      <c r="E4" s="934"/>
      <c r="F4" s="934"/>
      <c r="G4" s="934"/>
      <c r="H4" s="934"/>
      <c r="I4" s="61"/>
      <c r="J4" s="66"/>
      <c r="K4" s="66"/>
      <c r="L4" s="66"/>
      <c r="M4" s="66"/>
      <c r="N4" s="66"/>
      <c r="O4" s="66"/>
      <c r="P4" s="66"/>
      <c r="Q4" s="66"/>
      <c r="R4" s="66"/>
    </row>
    <row r="5" spans="1:18" s="126" customFormat="1" ht="20.100000000000001" customHeight="1">
      <c r="A5" s="66"/>
      <c r="B5" s="1107" t="s">
        <v>116</v>
      </c>
      <c r="C5" s="1110"/>
      <c r="D5" s="934" t="s">
        <v>818</v>
      </c>
      <c r="E5" s="934"/>
      <c r="F5" s="934"/>
      <c r="G5" s="934"/>
      <c r="H5" s="934"/>
      <c r="I5" s="61"/>
      <c r="J5" s="66"/>
      <c r="K5" s="66"/>
      <c r="L5" s="66"/>
      <c r="M5" s="66"/>
      <c r="N5" s="343"/>
      <c r="O5" s="343"/>
      <c r="P5" s="66"/>
      <c r="Q5" s="66"/>
      <c r="R5" s="66"/>
    </row>
    <row r="6" spans="1:18" s="126" customFormat="1" ht="20.100000000000001" customHeight="1">
      <c r="A6" s="66"/>
      <c r="B6" s="1107" t="s">
        <v>118</v>
      </c>
      <c r="C6" s="1110"/>
      <c r="D6" s="934" t="s">
        <v>2133</v>
      </c>
      <c r="E6" s="934"/>
      <c r="F6" s="934"/>
      <c r="G6" s="934"/>
      <c r="H6" s="934"/>
      <c r="I6" s="70"/>
      <c r="J6" s="72"/>
      <c r="K6" s="72"/>
      <c r="L6" s="72"/>
      <c r="M6" s="66"/>
      <c r="N6" s="343"/>
      <c r="O6" s="343"/>
      <c r="P6" s="66"/>
      <c r="Q6" s="66"/>
      <c r="R6" s="66"/>
    </row>
    <row r="7" spans="1:18" s="126" customFormat="1" ht="20.100000000000001" customHeight="1">
      <c r="A7" s="66"/>
      <c r="B7" s="1107" t="s">
        <v>120</v>
      </c>
      <c r="C7" s="1110"/>
      <c r="D7" s="934" t="s">
        <v>514</v>
      </c>
      <c r="E7" s="934"/>
      <c r="F7" s="934"/>
      <c r="G7" s="934"/>
      <c r="H7" s="934"/>
      <c r="I7" s="70"/>
      <c r="J7" s="72"/>
      <c r="K7" s="72"/>
      <c r="L7" s="72"/>
      <c r="M7" s="66"/>
      <c r="N7" s="343"/>
      <c r="O7" s="343"/>
      <c r="P7" s="66"/>
      <c r="Q7" s="66"/>
      <c r="R7" s="66"/>
    </row>
    <row r="8" spans="1:18" s="126" customFormat="1" ht="20.100000000000001" customHeight="1">
      <c r="A8" s="66"/>
      <c r="B8" s="1107" t="s">
        <v>122</v>
      </c>
      <c r="C8" s="1110"/>
      <c r="D8" s="934" t="s">
        <v>2134</v>
      </c>
      <c r="E8" s="934"/>
      <c r="F8" s="934"/>
      <c r="G8" s="934"/>
      <c r="H8" s="934"/>
      <c r="I8" s="70"/>
      <c r="J8" s="72"/>
      <c r="K8" s="72"/>
      <c r="L8" s="72"/>
      <c r="M8" s="66"/>
      <c r="N8" s="66"/>
      <c r="O8" s="66"/>
      <c r="P8" s="66"/>
      <c r="Q8" s="66"/>
      <c r="R8" s="66"/>
    </row>
    <row r="9" spans="1:18" s="126" customFormat="1" ht="20.100000000000001" customHeight="1">
      <c r="A9" s="66"/>
      <c r="B9" s="1107" t="s">
        <v>124</v>
      </c>
      <c r="C9" s="1110"/>
      <c r="D9" s="934" t="s">
        <v>2135</v>
      </c>
      <c r="E9" s="934"/>
      <c r="F9" s="934"/>
      <c r="G9" s="934"/>
      <c r="H9" s="934"/>
      <c r="I9" s="73"/>
      <c r="J9" s="75"/>
      <c r="K9" s="75"/>
      <c r="L9" s="75"/>
      <c r="M9" s="75"/>
      <c r="N9" s="75"/>
      <c r="O9" s="75"/>
      <c r="P9" s="66"/>
      <c r="Q9" s="66"/>
      <c r="R9" s="66"/>
    </row>
    <row r="10" spans="1:18" s="126" customFormat="1" ht="47.25" customHeight="1">
      <c r="A10" s="1112" t="s">
        <v>126</v>
      </c>
      <c r="B10" s="1107" t="s">
        <v>127</v>
      </c>
      <c r="C10" s="1110"/>
      <c r="D10" s="866" t="s">
        <v>4402</v>
      </c>
      <c r="E10" s="869"/>
      <c r="F10" s="869"/>
      <c r="G10" s="869"/>
      <c r="H10" s="870"/>
      <c r="I10" s="73"/>
      <c r="J10" s="75"/>
      <c r="K10" s="75"/>
      <c r="L10" s="75"/>
      <c r="M10" s="75"/>
      <c r="N10" s="75"/>
      <c r="O10" s="75"/>
      <c r="P10" s="76"/>
      <c r="Q10" s="66"/>
      <c r="R10" s="66"/>
    </row>
    <row r="11" spans="1:18" s="126" customFormat="1" ht="50.1" customHeight="1">
      <c r="A11" s="1112"/>
      <c r="B11" s="1107" t="s">
        <v>128</v>
      </c>
      <c r="C11" s="1110"/>
      <c r="D11" s="860" t="s">
        <v>4437</v>
      </c>
      <c r="E11" s="861"/>
      <c r="F11" s="861"/>
      <c r="G11" s="861"/>
      <c r="H11" s="862"/>
      <c r="I11" s="73"/>
      <c r="J11" s="75"/>
      <c r="K11" s="75"/>
      <c r="L11" s="75"/>
      <c r="M11" s="75"/>
      <c r="N11" s="75"/>
      <c r="O11" s="75"/>
      <c r="P11" s="66"/>
      <c r="Q11" s="66"/>
      <c r="R11" s="66"/>
    </row>
    <row r="12" spans="1:18" s="126" customFormat="1" ht="50.1" customHeight="1">
      <c r="A12" s="1112" t="s">
        <v>129</v>
      </c>
      <c r="B12" s="1107" t="s">
        <v>130</v>
      </c>
      <c r="C12" s="1110"/>
      <c r="D12" s="860" t="s">
        <v>4409</v>
      </c>
      <c r="E12" s="861"/>
      <c r="F12" s="861"/>
      <c r="G12" s="861"/>
      <c r="H12" s="862"/>
      <c r="I12" s="73"/>
      <c r="J12" s="75"/>
      <c r="K12" s="75"/>
      <c r="L12" s="75"/>
      <c r="M12" s="75"/>
      <c r="N12" s="75"/>
      <c r="O12" s="75"/>
      <c r="P12" s="66"/>
      <c r="Q12" s="66"/>
      <c r="R12" s="66"/>
    </row>
    <row r="13" spans="1:18" s="126" customFormat="1" ht="50.1" customHeight="1">
      <c r="A13" s="1112"/>
      <c r="B13" s="1107" t="s">
        <v>131</v>
      </c>
      <c r="C13" s="1110"/>
      <c r="D13" s="860" t="s">
        <v>4416</v>
      </c>
      <c r="E13" s="861"/>
      <c r="F13" s="861"/>
      <c r="G13" s="861"/>
      <c r="H13" s="862"/>
      <c r="I13" s="73"/>
      <c r="J13" s="75"/>
      <c r="K13" s="75"/>
      <c r="L13" s="75"/>
      <c r="M13" s="75"/>
      <c r="N13" s="75"/>
      <c r="O13" s="75"/>
      <c r="P13" s="66"/>
      <c r="Q13" s="66"/>
      <c r="R13" s="66"/>
    </row>
    <row r="14" spans="1:18" s="126" customFormat="1" ht="50.1" customHeight="1">
      <c r="A14" s="1113" t="s">
        <v>471</v>
      </c>
      <c r="B14" s="1107" t="s">
        <v>517</v>
      </c>
      <c r="C14" s="1110"/>
      <c r="D14" s="866" t="s">
        <v>4323</v>
      </c>
      <c r="E14" s="867"/>
      <c r="F14" s="867"/>
      <c r="G14" s="867"/>
      <c r="H14" s="868"/>
      <c r="I14" s="132"/>
      <c r="J14" s="75"/>
      <c r="K14" s="75"/>
      <c r="L14" s="75"/>
      <c r="M14" s="75"/>
      <c r="N14" s="75"/>
      <c r="O14" s="75"/>
      <c r="P14" s="66"/>
      <c r="Q14" s="66"/>
      <c r="R14" s="66"/>
    </row>
    <row r="15" spans="1:18" s="126" customFormat="1" ht="50.1" customHeight="1">
      <c r="A15" s="1114"/>
      <c r="B15" s="1107" t="s">
        <v>518</v>
      </c>
      <c r="C15" s="1110"/>
      <c r="D15" s="866" t="s">
        <v>4344</v>
      </c>
      <c r="E15" s="867"/>
      <c r="F15" s="867"/>
      <c r="G15" s="867"/>
      <c r="H15" s="868"/>
      <c r="I15" s="132"/>
      <c r="J15" s="75"/>
      <c r="K15" s="75"/>
      <c r="L15" s="75"/>
      <c r="M15" s="75"/>
      <c r="N15" s="75"/>
      <c r="O15" s="75"/>
      <c r="P15" s="66"/>
      <c r="Q15" s="66"/>
      <c r="R15" s="66"/>
    </row>
    <row r="16" spans="1:18" s="126" customFormat="1" ht="50.1" customHeight="1">
      <c r="A16" s="1114"/>
      <c r="B16" s="1107" t="s">
        <v>1195</v>
      </c>
      <c r="C16" s="1110"/>
      <c r="D16" s="860" t="s">
        <v>11</v>
      </c>
      <c r="E16" s="861"/>
      <c r="F16" s="861"/>
      <c r="G16" s="861"/>
      <c r="H16" s="862"/>
      <c r="I16" s="132"/>
      <c r="J16" s="75"/>
      <c r="K16" s="75"/>
      <c r="L16" s="75"/>
      <c r="M16" s="75"/>
      <c r="N16" s="75"/>
      <c r="O16" s="75"/>
      <c r="P16" s="66"/>
      <c r="Q16" s="66"/>
      <c r="R16" s="66"/>
    </row>
    <row r="17" spans="1:18" s="126" customFormat="1" ht="50.1" customHeight="1">
      <c r="A17" s="1115"/>
      <c r="B17" s="1107" t="s">
        <v>1196</v>
      </c>
      <c r="C17" s="1110"/>
      <c r="D17" s="860" t="s">
        <v>4345</v>
      </c>
      <c r="E17" s="861"/>
      <c r="F17" s="861"/>
      <c r="G17" s="861"/>
      <c r="H17" s="862"/>
      <c r="I17" s="132"/>
      <c r="J17" s="66"/>
      <c r="K17" s="66"/>
      <c r="L17" s="75"/>
      <c r="M17" s="66"/>
      <c r="N17" s="75"/>
      <c r="O17" s="75"/>
      <c r="P17" s="66"/>
      <c r="Q17" s="66"/>
      <c r="R17" s="66"/>
    </row>
    <row r="18" spans="1:18" s="66" customFormat="1" ht="14.25" customHeight="1">
      <c r="A18" s="61"/>
      <c r="B18" s="77"/>
      <c r="C18" s="77"/>
      <c r="D18" s="61"/>
      <c r="E18" s="61"/>
      <c r="F18" s="61"/>
      <c r="G18" s="61"/>
      <c r="H18" s="61"/>
      <c r="I18" s="61"/>
      <c r="J18" s="64"/>
      <c r="K18" s="64"/>
      <c r="N18" s="64"/>
      <c r="O18" s="78"/>
    </row>
    <row r="19" spans="1:18" s="66" customFormat="1" ht="50.1" customHeight="1">
      <c r="A19" s="61"/>
      <c r="B19" s="1108" t="s">
        <v>137</v>
      </c>
      <c r="C19" s="1108"/>
      <c r="D19" s="79">
        <v>21725188</v>
      </c>
      <c r="E19" s="849" t="s">
        <v>4564</v>
      </c>
      <c r="F19" s="850"/>
      <c r="G19" s="850"/>
      <c r="H19" s="851"/>
      <c r="I19" s="61"/>
      <c r="J19" s="64"/>
      <c r="K19" s="64"/>
      <c r="N19" s="64"/>
      <c r="O19" s="78"/>
    </row>
    <row r="20" spans="1:18" s="126" customFormat="1" ht="15">
      <c r="A20" s="66"/>
      <c r="B20" s="66"/>
      <c r="C20" s="66"/>
      <c r="D20" s="66"/>
      <c r="E20" s="66"/>
      <c r="F20" s="66"/>
      <c r="G20" s="66"/>
      <c r="H20" s="66"/>
      <c r="I20" s="66"/>
      <c r="J20" s="66"/>
      <c r="K20" s="66"/>
      <c r="L20" s="66"/>
      <c r="M20" s="66"/>
      <c r="N20" s="66"/>
      <c r="O20" s="66"/>
      <c r="P20" s="66"/>
      <c r="Q20" s="66"/>
      <c r="R20" s="66"/>
    </row>
    <row r="21" spans="1:18" s="126" customFormat="1" ht="50.1" customHeight="1">
      <c r="A21" s="66"/>
      <c r="B21" s="1109" t="s">
        <v>138</v>
      </c>
      <c r="C21" s="1109"/>
      <c r="D21" s="1109"/>
      <c r="E21" s="1109"/>
      <c r="F21" s="1109"/>
      <c r="G21" s="1109"/>
      <c r="H21" s="1109"/>
      <c r="I21" s="1109"/>
      <c r="J21" s="1109"/>
      <c r="K21" s="1109"/>
      <c r="L21" s="1109"/>
      <c r="M21" s="1109"/>
      <c r="N21" s="1109"/>
      <c r="O21" s="1109"/>
      <c r="P21" s="1109"/>
      <c r="Q21" s="1109"/>
      <c r="R21" s="855" t="s">
        <v>1197</v>
      </c>
    </row>
    <row r="22" spans="1:18" s="126" customFormat="1" ht="50.1" customHeight="1">
      <c r="A22" s="66"/>
      <c r="B22" s="1107"/>
      <c r="C22" s="1107"/>
      <c r="D22" s="378" t="s">
        <v>140</v>
      </c>
      <c r="E22" s="378" t="s">
        <v>141</v>
      </c>
      <c r="F22" s="378" t="s">
        <v>142</v>
      </c>
      <c r="G22" s="378" t="s">
        <v>143</v>
      </c>
      <c r="H22" s="378" t="s">
        <v>144</v>
      </c>
      <c r="I22" s="378" t="s">
        <v>145</v>
      </c>
      <c r="J22" s="379" t="s">
        <v>146</v>
      </c>
      <c r="K22" s="379" t="s">
        <v>147</v>
      </c>
      <c r="L22" s="378" t="s">
        <v>148</v>
      </c>
      <c r="M22" s="378" t="s">
        <v>149</v>
      </c>
      <c r="N22" s="379" t="s">
        <v>150</v>
      </c>
      <c r="O22" s="379" t="s">
        <v>151</v>
      </c>
      <c r="P22" s="378" t="s">
        <v>152</v>
      </c>
      <c r="Q22" s="378" t="s">
        <v>153</v>
      </c>
      <c r="R22" s="855"/>
    </row>
    <row r="23" spans="1:18" s="126" customFormat="1" ht="150" customHeight="1">
      <c r="A23" s="226">
        <v>1</v>
      </c>
      <c r="B23" s="1107" t="s">
        <v>154</v>
      </c>
      <c r="C23" s="1107"/>
      <c r="D23" s="228" t="s">
        <v>2136</v>
      </c>
      <c r="E23" s="228" t="s">
        <v>2137</v>
      </c>
      <c r="F23" s="228" t="s">
        <v>2138</v>
      </c>
      <c r="G23" s="228" t="s">
        <v>158</v>
      </c>
      <c r="H23" s="228" t="s">
        <v>159</v>
      </c>
      <c r="I23" s="228" t="s">
        <v>2139</v>
      </c>
      <c r="J23" s="380">
        <v>850000</v>
      </c>
      <c r="K23" s="380">
        <v>850000</v>
      </c>
      <c r="L23" s="228" t="s">
        <v>161</v>
      </c>
      <c r="M23" s="228" t="s">
        <v>162</v>
      </c>
      <c r="N23" s="380">
        <v>100</v>
      </c>
      <c r="O23" s="380">
        <v>820000</v>
      </c>
      <c r="P23" s="228" t="s">
        <v>2140</v>
      </c>
      <c r="Q23" s="248"/>
    </row>
    <row r="24" spans="1:18" s="126" customFormat="1" ht="150" customHeight="1">
      <c r="A24" s="381">
        <v>1</v>
      </c>
      <c r="B24" s="1107" t="s">
        <v>164</v>
      </c>
      <c r="C24" s="1107"/>
      <c r="D24" s="228" t="s">
        <v>2141</v>
      </c>
      <c r="E24" s="228" t="s">
        <v>2142</v>
      </c>
      <c r="F24" s="228" t="s">
        <v>2143</v>
      </c>
      <c r="G24" s="228" t="s">
        <v>158</v>
      </c>
      <c r="H24" s="228" t="s">
        <v>159</v>
      </c>
      <c r="I24" s="228" t="s">
        <v>2144</v>
      </c>
      <c r="J24" s="380">
        <v>9700</v>
      </c>
      <c r="K24" s="380">
        <v>9700</v>
      </c>
      <c r="L24" s="228" t="s">
        <v>161</v>
      </c>
      <c r="M24" s="228" t="s">
        <v>162</v>
      </c>
      <c r="N24" s="380">
        <v>100</v>
      </c>
      <c r="O24" s="380">
        <v>9500</v>
      </c>
      <c r="P24" s="228" t="s">
        <v>2145</v>
      </c>
      <c r="Q24" s="248" t="s">
        <v>2146</v>
      </c>
    </row>
    <row r="25" spans="1:18" s="126" customFormat="1" ht="150" customHeight="1">
      <c r="A25" s="226">
        <v>1</v>
      </c>
      <c r="B25" s="1110" t="s">
        <v>171</v>
      </c>
      <c r="C25" s="1111"/>
      <c r="D25" s="228" t="s">
        <v>2147</v>
      </c>
      <c r="E25" s="228" t="s">
        <v>2148</v>
      </c>
      <c r="F25" s="228" t="s">
        <v>2149</v>
      </c>
      <c r="G25" s="228" t="s">
        <v>158</v>
      </c>
      <c r="H25" s="228" t="s">
        <v>175</v>
      </c>
      <c r="I25" s="228" t="s">
        <v>2150</v>
      </c>
      <c r="J25" s="380">
        <v>18</v>
      </c>
      <c r="K25" s="380">
        <v>18</v>
      </c>
      <c r="L25" s="228" t="s">
        <v>177</v>
      </c>
      <c r="M25" s="228" t="s">
        <v>162</v>
      </c>
      <c r="N25" s="380">
        <v>100</v>
      </c>
      <c r="O25" s="382">
        <v>18</v>
      </c>
      <c r="P25" s="228" t="s">
        <v>2151</v>
      </c>
      <c r="Q25" s="248" t="s">
        <v>2152</v>
      </c>
      <c r="R25" s="383" t="s">
        <v>180</v>
      </c>
    </row>
    <row r="26" spans="1:18" s="126" customFormat="1" ht="150" customHeight="1">
      <c r="A26" s="381">
        <v>1</v>
      </c>
      <c r="B26" s="1110" t="s">
        <v>181</v>
      </c>
      <c r="C26" s="1111"/>
      <c r="D26" s="228" t="s">
        <v>2153</v>
      </c>
      <c r="E26" s="228" t="s">
        <v>2154</v>
      </c>
      <c r="F26" s="228" t="s">
        <v>2155</v>
      </c>
      <c r="G26" s="228" t="s">
        <v>158</v>
      </c>
      <c r="H26" s="228" t="s">
        <v>175</v>
      </c>
      <c r="I26" s="228" t="s">
        <v>2156</v>
      </c>
      <c r="J26" s="380">
        <v>4</v>
      </c>
      <c r="K26" s="380">
        <v>4</v>
      </c>
      <c r="L26" s="228" t="s">
        <v>177</v>
      </c>
      <c r="M26" s="228" t="s">
        <v>162</v>
      </c>
      <c r="N26" s="380">
        <v>100</v>
      </c>
      <c r="O26" s="382">
        <v>4</v>
      </c>
      <c r="P26" s="228" t="s">
        <v>2157</v>
      </c>
      <c r="Q26" s="248" t="s">
        <v>2158</v>
      </c>
    </row>
    <row r="27" spans="1:18" s="126" customFormat="1" ht="150" customHeight="1">
      <c r="A27" s="226">
        <v>1</v>
      </c>
      <c r="B27" s="1110" t="s">
        <v>188</v>
      </c>
      <c r="C27" s="1111"/>
      <c r="D27" s="228" t="s">
        <v>2159</v>
      </c>
      <c r="E27" s="228" t="s">
        <v>2160</v>
      </c>
      <c r="F27" s="228" t="s">
        <v>2161</v>
      </c>
      <c r="G27" s="228" t="s">
        <v>158</v>
      </c>
      <c r="H27" s="228" t="s">
        <v>175</v>
      </c>
      <c r="I27" s="228" t="s">
        <v>2162</v>
      </c>
      <c r="J27" s="380">
        <v>4</v>
      </c>
      <c r="K27" s="380">
        <v>4</v>
      </c>
      <c r="L27" s="228" t="s">
        <v>177</v>
      </c>
      <c r="M27" s="228" t="s">
        <v>162</v>
      </c>
      <c r="N27" s="380">
        <v>100</v>
      </c>
      <c r="O27" s="382">
        <v>5</v>
      </c>
      <c r="P27" s="228" t="s">
        <v>2157</v>
      </c>
      <c r="Q27" s="248" t="s">
        <v>2163</v>
      </c>
    </row>
    <row r="28" spans="1:18" s="126" customFormat="1" ht="150" customHeight="1">
      <c r="A28" s="381">
        <v>1</v>
      </c>
      <c r="B28" s="1110" t="s">
        <v>195</v>
      </c>
      <c r="C28" s="1111"/>
      <c r="D28" s="228" t="s">
        <v>2164</v>
      </c>
      <c r="E28" s="228" t="s">
        <v>2165</v>
      </c>
      <c r="F28" s="228" t="s">
        <v>2166</v>
      </c>
      <c r="G28" s="228" t="s">
        <v>158</v>
      </c>
      <c r="H28" s="228" t="s">
        <v>175</v>
      </c>
      <c r="I28" s="228" t="s">
        <v>2167</v>
      </c>
      <c r="J28" s="380">
        <v>6</v>
      </c>
      <c r="K28" s="380">
        <v>6</v>
      </c>
      <c r="L28" s="228" t="s">
        <v>177</v>
      </c>
      <c r="M28" s="228" t="s">
        <v>162</v>
      </c>
      <c r="N28" s="380">
        <v>100</v>
      </c>
      <c r="O28" s="382">
        <v>6</v>
      </c>
      <c r="P28" s="228" t="s">
        <v>2157</v>
      </c>
      <c r="Q28" s="248" t="s">
        <v>2168</v>
      </c>
    </row>
    <row r="29" spans="1:18" s="126" customFormat="1" ht="150" customHeight="1">
      <c r="A29" s="226">
        <v>1</v>
      </c>
      <c r="B29" s="1110" t="s">
        <v>550</v>
      </c>
      <c r="C29" s="1111"/>
      <c r="D29" s="228" t="s">
        <v>2169</v>
      </c>
      <c r="E29" s="228" t="s">
        <v>2170</v>
      </c>
      <c r="F29" s="228" t="s">
        <v>2171</v>
      </c>
      <c r="G29" s="228" t="s">
        <v>158</v>
      </c>
      <c r="H29" s="228" t="s">
        <v>175</v>
      </c>
      <c r="I29" s="228" t="s">
        <v>2172</v>
      </c>
      <c r="J29" s="380">
        <v>4</v>
      </c>
      <c r="K29" s="380">
        <v>4</v>
      </c>
      <c r="L29" s="228" t="s">
        <v>177</v>
      </c>
      <c r="M29" s="228" t="s">
        <v>162</v>
      </c>
      <c r="N29" s="380">
        <v>100</v>
      </c>
      <c r="O29" s="382">
        <v>3</v>
      </c>
      <c r="P29" s="228" t="s">
        <v>2157</v>
      </c>
      <c r="Q29" s="248" t="s">
        <v>2173</v>
      </c>
    </row>
    <row r="30" spans="1:18" s="126" customFormat="1" ht="150" customHeight="1">
      <c r="A30" s="381">
        <v>1</v>
      </c>
      <c r="B30" s="1110" t="s">
        <v>207</v>
      </c>
      <c r="C30" s="1111"/>
      <c r="D30" s="228" t="s">
        <v>2174</v>
      </c>
      <c r="E30" s="228" t="s">
        <v>2175</v>
      </c>
      <c r="F30" s="228" t="s">
        <v>2176</v>
      </c>
      <c r="G30" s="228" t="s">
        <v>158</v>
      </c>
      <c r="H30" s="228" t="s">
        <v>175</v>
      </c>
      <c r="I30" s="228" t="s">
        <v>2177</v>
      </c>
      <c r="J30" s="380">
        <v>815000</v>
      </c>
      <c r="K30" s="380">
        <v>815000</v>
      </c>
      <c r="L30" s="228" t="s">
        <v>177</v>
      </c>
      <c r="M30" s="228" t="s">
        <v>162</v>
      </c>
      <c r="N30" s="380">
        <v>100</v>
      </c>
      <c r="O30" s="380">
        <v>810500</v>
      </c>
      <c r="P30" s="248" t="s">
        <v>2178</v>
      </c>
      <c r="Q30" s="248" t="s">
        <v>2179</v>
      </c>
      <c r="R30" s="383" t="s">
        <v>180</v>
      </c>
    </row>
    <row r="31" spans="1:18" s="126" customFormat="1" ht="150" customHeight="1">
      <c r="A31" s="226">
        <v>1</v>
      </c>
      <c r="B31" s="1107" t="s">
        <v>214</v>
      </c>
      <c r="C31" s="1107"/>
      <c r="D31" s="228" t="s">
        <v>2180</v>
      </c>
      <c r="E31" s="228" t="s">
        <v>2181</v>
      </c>
      <c r="F31" s="228" t="s">
        <v>2182</v>
      </c>
      <c r="G31" s="228" t="s">
        <v>158</v>
      </c>
      <c r="H31" s="228" t="s">
        <v>175</v>
      </c>
      <c r="I31" s="228" t="s">
        <v>2183</v>
      </c>
      <c r="J31" s="380">
        <v>16000</v>
      </c>
      <c r="K31" s="380">
        <v>16000</v>
      </c>
      <c r="L31" s="228" t="s">
        <v>177</v>
      </c>
      <c r="M31" s="228" t="s">
        <v>162</v>
      </c>
      <c r="N31" s="380">
        <v>100</v>
      </c>
      <c r="O31" s="380">
        <v>15600</v>
      </c>
      <c r="P31" s="248" t="s">
        <v>2178</v>
      </c>
      <c r="Q31" s="248" t="s">
        <v>2184</v>
      </c>
    </row>
    <row r="32" spans="1:18" s="126" customFormat="1" ht="150" customHeight="1">
      <c r="A32" s="381">
        <v>1</v>
      </c>
      <c r="B32" s="1107" t="s">
        <v>220</v>
      </c>
      <c r="C32" s="1107"/>
      <c r="D32" s="228" t="s">
        <v>2185</v>
      </c>
      <c r="E32" s="228" t="s">
        <v>2186</v>
      </c>
      <c r="F32" s="228" t="s">
        <v>2187</v>
      </c>
      <c r="G32" s="228" t="s">
        <v>158</v>
      </c>
      <c r="H32" s="228" t="s">
        <v>175</v>
      </c>
      <c r="I32" s="228" t="s">
        <v>2156</v>
      </c>
      <c r="J32" s="380">
        <v>18</v>
      </c>
      <c r="K32" s="380">
        <v>18</v>
      </c>
      <c r="L32" s="228" t="s">
        <v>177</v>
      </c>
      <c r="M32" s="228" t="s">
        <v>162</v>
      </c>
      <c r="N32" s="380">
        <v>100</v>
      </c>
      <c r="O32" s="382">
        <v>18</v>
      </c>
      <c r="P32" s="228" t="s">
        <v>2151</v>
      </c>
      <c r="Q32" s="248" t="s">
        <v>2188</v>
      </c>
    </row>
    <row r="33" spans="1:21" s="126" customFormat="1" ht="150" customHeight="1">
      <c r="A33" s="226">
        <v>1</v>
      </c>
      <c r="B33" s="1107" t="s">
        <v>233</v>
      </c>
      <c r="C33" s="1107"/>
      <c r="D33" s="228" t="s">
        <v>2189</v>
      </c>
      <c r="E33" s="228" t="s">
        <v>2190</v>
      </c>
      <c r="F33" s="228" t="s">
        <v>2191</v>
      </c>
      <c r="G33" s="228" t="s">
        <v>158</v>
      </c>
      <c r="H33" s="228" t="s">
        <v>175</v>
      </c>
      <c r="I33" s="228" t="s">
        <v>2192</v>
      </c>
      <c r="J33" s="380">
        <v>140</v>
      </c>
      <c r="K33" s="380">
        <v>140</v>
      </c>
      <c r="L33" s="228" t="s">
        <v>177</v>
      </c>
      <c r="M33" s="228" t="s">
        <v>162</v>
      </c>
      <c r="N33" s="380">
        <v>100</v>
      </c>
      <c r="O33" s="382">
        <v>136</v>
      </c>
      <c r="P33" s="228" t="s">
        <v>2193</v>
      </c>
      <c r="Q33" s="248" t="s">
        <v>2194</v>
      </c>
      <c r="R33" s="383" t="s">
        <v>180</v>
      </c>
    </row>
    <row r="34" spans="1:21" s="126" customFormat="1" ht="150" customHeight="1">
      <c r="A34" s="381">
        <v>1</v>
      </c>
      <c r="B34" s="1107" t="s">
        <v>239</v>
      </c>
      <c r="C34" s="1107"/>
      <c r="D34" s="228" t="s">
        <v>2195</v>
      </c>
      <c r="E34" s="228" t="s">
        <v>2196</v>
      </c>
      <c r="F34" s="228" t="s">
        <v>2197</v>
      </c>
      <c r="G34" s="228" t="s">
        <v>158</v>
      </c>
      <c r="H34" s="228" t="s">
        <v>175</v>
      </c>
      <c r="I34" s="228" t="s">
        <v>2198</v>
      </c>
      <c r="J34" s="380">
        <v>130</v>
      </c>
      <c r="K34" s="380">
        <v>130</v>
      </c>
      <c r="L34" s="228" t="s">
        <v>177</v>
      </c>
      <c r="M34" s="228" t="s">
        <v>162</v>
      </c>
      <c r="N34" s="380">
        <v>100</v>
      </c>
      <c r="O34" s="382">
        <v>130</v>
      </c>
      <c r="P34" s="228" t="s">
        <v>2199</v>
      </c>
      <c r="Q34" s="248" t="s">
        <v>2200</v>
      </c>
    </row>
    <row r="35" spans="1:21" s="126" customFormat="1" ht="150" customHeight="1">
      <c r="A35" s="226">
        <v>1</v>
      </c>
      <c r="B35" s="1107" t="s">
        <v>245</v>
      </c>
      <c r="C35" s="1107"/>
      <c r="D35" s="228" t="s">
        <v>2201</v>
      </c>
      <c r="E35" s="228" t="s">
        <v>2202</v>
      </c>
      <c r="F35" s="228" t="s">
        <v>2203</v>
      </c>
      <c r="G35" s="228" t="s">
        <v>158</v>
      </c>
      <c r="H35" s="228" t="s">
        <v>175</v>
      </c>
      <c r="I35" s="228" t="s">
        <v>265</v>
      </c>
      <c r="J35" s="380">
        <v>6</v>
      </c>
      <c r="K35" s="380">
        <v>6</v>
      </c>
      <c r="L35" s="228" t="s">
        <v>177</v>
      </c>
      <c r="M35" s="228" t="s">
        <v>162</v>
      </c>
      <c r="N35" s="380">
        <v>100</v>
      </c>
      <c r="O35" s="382">
        <v>6</v>
      </c>
      <c r="P35" s="248" t="s">
        <v>2145</v>
      </c>
      <c r="Q35" s="248" t="s">
        <v>2204</v>
      </c>
    </row>
    <row r="36" spans="1:21" s="126" customFormat="1" ht="150" customHeight="1">
      <c r="A36" s="381">
        <v>1</v>
      </c>
      <c r="B36" s="1107" t="s">
        <v>618</v>
      </c>
      <c r="C36" s="1107"/>
      <c r="D36" s="228" t="s">
        <v>2205</v>
      </c>
      <c r="E36" s="228" t="s">
        <v>2206</v>
      </c>
      <c r="F36" s="228" t="s">
        <v>2207</v>
      </c>
      <c r="G36" s="228" t="s">
        <v>158</v>
      </c>
      <c r="H36" s="228" t="s">
        <v>175</v>
      </c>
      <c r="I36" s="228" t="s">
        <v>2208</v>
      </c>
      <c r="J36" s="380">
        <v>3200</v>
      </c>
      <c r="K36" s="380">
        <v>3200</v>
      </c>
      <c r="L36" s="228" t="s">
        <v>177</v>
      </c>
      <c r="M36" s="228" t="s">
        <v>162</v>
      </c>
      <c r="N36" s="380">
        <v>100</v>
      </c>
      <c r="O36" s="380">
        <v>3200</v>
      </c>
      <c r="P36" s="228" t="s">
        <v>2151</v>
      </c>
      <c r="Q36" s="248" t="s">
        <v>2209</v>
      </c>
      <c r="R36" s="383" t="s">
        <v>180</v>
      </c>
    </row>
    <row r="37" spans="1:21" s="126" customFormat="1" ht="150" customHeight="1">
      <c r="A37" s="226">
        <v>1</v>
      </c>
      <c r="B37" s="1107" t="s">
        <v>261</v>
      </c>
      <c r="C37" s="1107"/>
      <c r="D37" s="228" t="s">
        <v>2210</v>
      </c>
      <c r="E37" s="228" t="s">
        <v>2211</v>
      </c>
      <c r="F37" s="228" t="s">
        <v>2212</v>
      </c>
      <c r="G37" s="228" t="s">
        <v>158</v>
      </c>
      <c r="H37" s="228" t="s">
        <v>175</v>
      </c>
      <c r="I37" s="228" t="s">
        <v>2213</v>
      </c>
      <c r="J37" s="380">
        <v>1220</v>
      </c>
      <c r="K37" s="380">
        <v>1220</v>
      </c>
      <c r="L37" s="228" t="s">
        <v>177</v>
      </c>
      <c r="M37" s="228" t="s">
        <v>162</v>
      </c>
      <c r="N37" s="380">
        <v>100</v>
      </c>
      <c r="O37" s="380">
        <v>1220</v>
      </c>
      <c r="P37" s="228" t="s">
        <v>2214</v>
      </c>
      <c r="Q37" s="248" t="s">
        <v>2215</v>
      </c>
    </row>
    <row r="38" spans="1:21" s="126" customFormat="1" ht="150" customHeight="1">
      <c r="A38" s="381">
        <v>1</v>
      </c>
      <c r="B38" s="1107" t="s">
        <v>267</v>
      </c>
      <c r="C38" s="1107"/>
      <c r="D38" s="228" t="s">
        <v>2216</v>
      </c>
      <c r="E38" s="228" t="s">
        <v>2217</v>
      </c>
      <c r="F38" s="228" t="s">
        <v>2218</v>
      </c>
      <c r="G38" s="228" t="s">
        <v>158</v>
      </c>
      <c r="H38" s="228" t="s">
        <v>175</v>
      </c>
      <c r="I38" s="228" t="s">
        <v>2219</v>
      </c>
      <c r="J38" s="380">
        <v>1920</v>
      </c>
      <c r="K38" s="380">
        <v>1920</v>
      </c>
      <c r="L38" s="228" t="s">
        <v>177</v>
      </c>
      <c r="M38" s="228" t="s">
        <v>162</v>
      </c>
      <c r="N38" s="380">
        <v>100</v>
      </c>
      <c r="O38" s="380">
        <v>1920</v>
      </c>
      <c r="P38" s="228" t="s">
        <v>2220</v>
      </c>
      <c r="Q38" s="248" t="s">
        <v>2215</v>
      </c>
    </row>
    <row r="39" spans="1:21" s="126" customFormat="1" ht="150" customHeight="1">
      <c r="A39" s="226">
        <v>1</v>
      </c>
      <c r="B39" s="1107" t="s">
        <v>635</v>
      </c>
      <c r="C39" s="1107"/>
      <c r="D39" s="228" t="s">
        <v>2221</v>
      </c>
      <c r="E39" s="228" t="s">
        <v>2222</v>
      </c>
      <c r="F39" s="228" t="s">
        <v>2223</v>
      </c>
      <c r="G39" s="228" t="s">
        <v>158</v>
      </c>
      <c r="H39" s="228" t="s">
        <v>175</v>
      </c>
      <c r="I39" s="228" t="s">
        <v>2224</v>
      </c>
      <c r="J39" s="380">
        <v>60</v>
      </c>
      <c r="K39" s="380">
        <v>60</v>
      </c>
      <c r="L39" s="228" t="s">
        <v>177</v>
      </c>
      <c r="M39" s="228" t="s">
        <v>162</v>
      </c>
      <c r="N39" s="380">
        <v>100</v>
      </c>
      <c r="O39" s="382">
        <v>60</v>
      </c>
      <c r="P39" s="228" t="s">
        <v>2199</v>
      </c>
      <c r="Q39" s="248" t="s">
        <v>2225</v>
      </c>
    </row>
    <row r="40" spans="1:21" s="126" customFormat="1" ht="150" customHeight="1">
      <c r="A40" s="381">
        <v>1</v>
      </c>
      <c r="B40" s="1107" t="s">
        <v>273</v>
      </c>
      <c r="C40" s="1107"/>
      <c r="D40" s="228" t="s">
        <v>2226</v>
      </c>
      <c r="E40" s="228" t="s">
        <v>2227</v>
      </c>
      <c r="F40" s="228" t="s">
        <v>2228</v>
      </c>
      <c r="G40" s="228" t="s">
        <v>158</v>
      </c>
      <c r="H40" s="228" t="s">
        <v>175</v>
      </c>
      <c r="I40" s="228" t="s">
        <v>2229</v>
      </c>
      <c r="J40" s="380">
        <v>240</v>
      </c>
      <c r="K40" s="380">
        <v>240</v>
      </c>
      <c r="L40" s="228" t="s">
        <v>177</v>
      </c>
      <c r="M40" s="228" t="s">
        <v>162</v>
      </c>
      <c r="N40" s="380">
        <v>100</v>
      </c>
      <c r="O40" s="382">
        <v>240</v>
      </c>
      <c r="P40" s="248" t="s">
        <v>2230</v>
      </c>
      <c r="Q40" s="248" t="s">
        <v>2231</v>
      </c>
      <c r="R40" s="383" t="s">
        <v>180</v>
      </c>
    </row>
    <row r="41" spans="1:21" s="126" customFormat="1" ht="150" customHeight="1">
      <c r="A41" s="226">
        <v>1</v>
      </c>
      <c r="B41" s="1107" t="s">
        <v>280</v>
      </c>
      <c r="C41" s="1107"/>
      <c r="D41" s="228" t="s">
        <v>2232</v>
      </c>
      <c r="E41" s="228" t="s">
        <v>2233</v>
      </c>
      <c r="F41" s="228" t="s">
        <v>2234</v>
      </c>
      <c r="G41" s="228" t="s">
        <v>158</v>
      </c>
      <c r="H41" s="228" t="s">
        <v>175</v>
      </c>
      <c r="I41" s="228" t="s">
        <v>2235</v>
      </c>
      <c r="J41" s="380">
        <v>210</v>
      </c>
      <c r="K41" s="380">
        <v>210</v>
      </c>
      <c r="L41" s="228" t="s">
        <v>177</v>
      </c>
      <c r="M41" s="228" t="s">
        <v>162</v>
      </c>
      <c r="N41" s="380">
        <v>100</v>
      </c>
      <c r="O41" s="382">
        <v>210</v>
      </c>
      <c r="P41" s="248" t="s">
        <v>2230</v>
      </c>
      <c r="Q41" s="248" t="s">
        <v>2236</v>
      </c>
    </row>
    <row r="42" spans="1:21" s="126" customFormat="1" ht="150" customHeight="1">
      <c r="A42" s="381">
        <v>1</v>
      </c>
      <c r="B42" s="1107" t="s">
        <v>286</v>
      </c>
      <c r="C42" s="1107"/>
      <c r="D42" s="228" t="s">
        <v>2237</v>
      </c>
      <c r="E42" s="228" t="s">
        <v>2238</v>
      </c>
      <c r="F42" s="228" t="s">
        <v>2239</v>
      </c>
      <c r="G42" s="228" t="s">
        <v>158</v>
      </c>
      <c r="H42" s="228" t="s">
        <v>175</v>
      </c>
      <c r="I42" s="228" t="s">
        <v>2240</v>
      </c>
      <c r="J42" s="380">
        <v>30</v>
      </c>
      <c r="K42" s="380">
        <v>30</v>
      </c>
      <c r="L42" s="228" t="s">
        <v>177</v>
      </c>
      <c r="M42" s="228" t="s">
        <v>162</v>
      </c>
      <c r="N42" s="380">
        <v>100</v>
      </c>
      <c r="O42" s="382">
        <v>30</v>
      </c>
      <c r="P42" s="248" t="s">
        <v>2145</v>
      </c>
      <c r="Q42" s="248" t="s">
        <v>2241</v>
      </c>
    </row>
    <row r="43" spans="1:21" s="126" customFormat="1" ht="15">
      <c r="A43" s="66"/>
      <c r="B43" s="66"/>
      <c r="C43" s="66"/>
      <c r="D43" s="66"/>
      <c r="E43" s="66"/>
      <c r="F43" s="66"/>
      <c r="G43" s="66"/>
      <c r="H43" s="66"/>
      <c r="I43" s="66"/>
      <c r="J43" s="66"/>
      <c r="K43" s="66"/>
      <c r="L43" s="66"/>
      <c r="M43" s="66"/>
      <c r="N43" s="66"/>
      <c r="O43" s="66"/>
      <c r="P43" s="66"/>
      <c r="Q43" s="66"/>
      <c r="R43" s="66"/>
    </row>
    <row r="44" spans="1:21" s="126" customFormat="1" ht="20.100000000000001" customHeight="1">
      <c r="A44" s="61"/>
      <c r="B44" s="384" t="s">
        <v>396</v>
      </c>
      <c r="C44" s="839" t="s">
        <v>4251</v>
      </c>
      <c r="D44" s="840"/>
      <c r="E44" s="840"/>
      <c r="F44" s="840"/>
      <c r="G44" s="840"/>
      <c r="H44" s="841"/>
      <c r="I44" s="117"/>
      <c r="J44" s="118"/>
      <c r="K44" s="118"/>
      <c r="L44" s="117"/>
      <c r="M44" s="117"/>
      <c r="N44" s="119"/>
      <c r="O44" s="119"/>
      <c r="P44" s="117"/>
      <c r="Q44" s="117"/>
      <c r="R44" s="117"/>
      <c r="S44" s="117"/>
      <c r="T44" s="66"/>
      <c r="U44" s="66"/>
    </row>
    <row r="45" spans="1:21" s="126" customFormat="1" ht="20.100000000000001" customHeight="1">
      <c r="A45" s="61"/>
      <c r="B45" s="384" t="s">
        <v>398</v>
      </c>
      <c r="C45" s="839" t="s">
        <v>399</v>
      </c>
      <c r="D45" s="840"/>
      <c r="E45" s="840"/>
      <c r="F45" s="840"/>
      <c r="G45" s="840"/>
      <c r="H45" s="841"/>
      <c r="I45" s="117"/>
      <c r="J45" s="118"/>
      <c r="K45" s="118"/>
      <c r="L45" s="117"/>
      <c r="M45" s="117"/>
      <c r="N45" s="119"/>
      <c r="O45" s="119"/>
      <c r="P45" s="117"/>
      <c r="Q45" s="117"/>
      <c r="R45" s="117"/>
      <c r="S45" s="117"/>
      <c r="T45" s="66"/>
      <c r="U45" s="66"/>
    </row>
    <row r="46" spans="1:21" s="126" customFormat="1" ht="20.100000000000001" customHeight="1">
      <c r="A46" s="61"/>
      <c r="B46" s="384" t="s">
        <v>668</v>
      </c>
      <c r="C46" s="839" t="s">
        <v>1280</v>
      </c>
      <c r="D46" s="840"/>
      <c r="E46" s="840"/>
      <c r="F46" s="840"/>
      <c r="G46" s="840"/>
      <c r="H46" s="841"/>
      <c r="I46" s="117"/>
      <c r="J46" s="118"/>
      <c r="K46" s="118"/>
      <c r="L46" s="117"/>
      <c r="M46" s="117"/>
      <c r="N46" s="119"/>
      <c r="O46" s="119"/>
      <c r="P46" s="117"/>
      <c r="Q46" s="117"/>
      <c r="R46" s="117"/>
      <c r="S46" s="117"/>
      <c r="T46" s="66"/>
      <c r="U46" s="66"/>
    </row>
    <row r="47" spans="1:21" s="126" customFormat="1" ht="20.100000000000001" customHeight="1">
      <c r="A47" s="61"/>
      <c r="B47" s="384" t="s">
        <v>402</v>
      </c>
      <c r="C47" s="839" t="s">
        <v>403</v>
      </c>
      <c r="D47" s="840"/>
      <c r="E47" s="840"/>
      <c r="F47" s="840"/>
      <c r="G47" s="840"/>
      <c r="H47" s="841"/>
      <c r="I47" s="117"/>
      <c r="J47" s="118"/>
      <c r="K47" s="118"/>
      <c r="L47" s="117"/>
      <c r="M47" s="117"/>
      <c r="N47" s="119"/>
      <c r="O47" s="119"/>
      <c r="P47" s="117"/>
      <c r="Q47" s="117"/>
      <c r="R47" s="117"/>
      <c r="S47" s="117"/>
      <c r="T47" s="66"/>
      <c r="U47" s="66"/>
    </row>
    <row r="48" spans="1:21" s="126" customFormat="1" ht="20.100000000000001" customHeight="1">
      <c r="A48" s="61"/>
      <c r="B48" s="384" t="s">
        <v>404</v>
      </c>
      <c r="C48" s="839" t="s">
        <v>405</v>
      </c>
      <c r="D48" s="840"/>
      <c r="E48" s="840"/>
      <c r="F48" s="840"/>
      <c r="G48" s="840"/>
      <c r="H48" s="841"/>
      <c r="I48" s="117"/>
      <c r="J48" s="118"/>
      <c r="K48" s="118"/>
      <c r="L48" s="117"/>
      <c r="M48" s="117"/>
      <c r="N48" s="119"/>
      <c r="O48" s="119"/>
      <c r="P48" s="117"/>
      <c r="Q48" s="117"/>
      <c r="R48" s="117"/>
      <c r="S48" s="117"/>
      <c r="T48" s="66"/>
      <c r="U48" s="66"/>
    </row>
    <row r="49" spans="1:22" s="126" customFormat="1" ht="20.100000000000001" customHeight="1">
      <c r="A49" s="61"/>
      <c r="B49" s="384" t="s">
        <v>406</v>
      </c>
      <c r="C49" s="839" t="s">
        <v>2242</v>
      </c>
      <c r="D49" s="840"/>
      <c r="E49" s="840"/>
      <c r="F49" s="840"/>
      <c r="G49" s="840"/>
      <c r="H49" s="841"/>
      <c r="I49" s="117"/>
      <c r="J49" s="118"/>
      <c r="K49" s="118"/>
      <c r="L49" s="117"/>
      <c r="M49" s="117"/>
      <c r="N49" s="119"/>
      <c r="O49" s="119"/>
      <c r="P49" s="117"/>
      <c r="Q49" s="117"/>
      <c r="R49" s="117"/>
      <c r="S49" s="117"/>
      <c r="T49" s="66"/>
      <c r="U49" s="66"/>
    </row>
    <row r="50" spans="1:22" s="126" customFormat="1" ht="20.100000000000001" customHeight="1">
      <c r="A50" s="61"/>
      <c r="B50" s="384" t="s">
        <v>408</v>
      </c>
      <c r="C50" s="845" t="s">
        <v>2243</v>
      </c>
      <c r="D50" s="846"/>
      <c r="E50" s="846"/>
      <c r="F50" s="846"/>
      <c r="G50" s="846"/>
      <c r="H50" s="847"/>
      <c r="I50" s="117"/>
      <c r="J50" s="118"/>
      <c r="K50" s="118"/>
      <c r="L50" s="117"/>
      <c r="M50" s="117"/>
      <c r="N50" s="119"/>
      <c r="O50" s="119"/>
      <c r="P50" s="117"/>
      <c r="Q50" s="117"/>
      <c r="R50" s="117"/>
      <c r="S50" s="117"/>
      <c r="T50" s="66"/>
      <c r="U50" s="66"/>
    </row>
    <row r="51" spans="1:22" s="126" customFormat="1" ht="20.100000000000001" customHeight="1">
      <c r="A51" s="61"/>
      <c r="B51" s="121"/>
      <c r="C51" s="121"/>
      <c r="D51" s="117"/>
      <c r="E51" s="117"/>
      <c r="F51" s="117"/>
      <c r="G51" s="117"/>
      <c r="H51" s="117"/>
      <c r="I51" s="117"/>
      <c r="J51" s="118"/>
      <c r="K51" s="118"/>
      <c r="L51" s="117"/>
      <c r="M51" s="117"/>
      <c r="N51" s="119"/>
      <c r="O51" s="119"/>
      <c r="P51" s="117"/>
      <c r="Q51" s="117"/>
      <c r="R51" s="117"/>
      <c r="S51" s="117"/>
      <c r="T51" s="66"/>
      <c r="U51" s="66"/>
    </row>
    <row r="52" spans="1:22" s="126" customFormat="1" ht="20.100000000000001" customHeight="1">
      <c r="A52" s="61"/>
      <c r="B52" s="836" t="s">
        <v>410</v>
      </c>
      <c r="C52" s="837"/>
      <c r="D52" s="837"/>
      <c r="E52" s="837"/>
      <c r="F52" s="837"/>
      <c r="G52" s="837"/>
      <c r="H52" s="838"/>
      <c r="I52" s="66"/>
      <c r="J52" s="64"/>
      <c r="K52" s="64"/>
      <c r="L52" s="66"/>
      <c r="M52" s="66"/>
      <c r="N52" s="64"/>
      <c r="O52" s="78"/>
      <c r="P52" s="66"/>
      <c r="Q52" s="66"/>
      <c r="R52" s="66"/>
      <c r="S52" s="66"/>
      <c r="T52" s="66"/>
      <c r="U52" s="66"/>
      <c r="V52" s="66"/>
    </row>
    <row r="56" spans="1:22" s="126" customFormat="1" ht="15" hidden="1" customHeight="1">
      <c r="A56" s="128"/>
    </row>
  </sheetData>
  <mergeCells count="66">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C44:H44"/>
    <mergeCell ref="B32:C32"/>
    <mergeCell ref="B33:C33"/>
    <mergeCell ref="B34:C34"/>
    <mergeCell ref="B35:C35"/>
    <mergeCell ref="B36:C36"/>
    <mergeCell ref="B37:C37"/>
    <mergeCell ref="B38:C38"/>
    <mergeCell ref="B39:C39"/>
    <mergeCell ref="B40:C40"/>
    <mergeCell ref="B41:C41"/>
    <mergeCell ref="B42:C42"/>
    <mergeCell ref="B52:H52"/>
    <mergeCell ref="C45:H45"/>
    <mergeCell ref="C46:H46"/>
    <mergeCell ref="C47:H47"/>
    <mergeCell ref="C48:H48"/>
    <mergeCell ref="C49:H49"/>
    <mergeCell ref="C50:H50"/>
  </mergeCells>
  <dataValidations disablePrompts="1" count="17">
    <dataValidation allowBlank="1" showInputMessage="1" showErrorMessage="1" errorTitle="¡Cuidado!" error="La información es incorrecta" promptTitle="Municipio" prompt="Nombre del municipio" sqref="D3" xr:uid="{F718B270-2E6E-4C26-8739-7F8BD2AFB733}"/>
    <dataValidation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D5" xr:uid="{C1B7CAAB-E4EF-4F8B-8F4A-46081FED53CB}"/>
    <dataValidation allowBlank="1" showInputMessage="1" showErrorMessage="1" promptTitle="Finalidad" prompt="La finalidad corresponde al primer grado de desagregación de la clasificación funcional del gasto._x000a_ Ar.61, Fracc. II Inciso c) de la Ley General de Contabilidad Gubernamental. " sqref="D7" xr:uid="{2782B243-811E-46B7-B3A9-9F944D5AF22F}"/>
    <dataValidation allowBlank="1" showInputMessage="1" showErrorMessage="1" promptTitle="Denominación del programa" prompt="La &quot;Denominación del Programa&quot; es el nombre con el que se identifica al programa en cuestión._x000a__x000a_Referencias:_x000a_Art. 61, Frac. II de la Ley General de Contabilidad Gubernamental._x000a_Art. 38 de la Ley de Presupuesto, Contabilidad y Gasto Público del Estado de Jal" sqref="D4" xr:uid="{BA28760E-449E-4DF1-B237-747897059C9A}"/>
    <dataValidation allowBlank="1" showInputMessage="1" showErrorMessage="1" promptTitle="Unidad Responsable" prompt="Por &quot;Unidad responsable&quot; se entiende al área encargada de la ejecución de los recursos dentro de cada programa." sqref="D6" xr:uid="{8EE4F6B3-1C4F-4566-986C-5720013AB75F}"/>
    <dataValidation allowBlank="1" showInputMessage="1" showErrorMessage="1" prompt="&quot;Resumen Narrativo&quot; u &quot;objetivo&quot; se entiende como el estado deseado luego de la implementación de una intervención pública. " sqref="D22" xr:uid="{1C31E745-3D5B-4172-AE5F-DA524882DFC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A682DE85-C644-4CC4-8A87-8AA5768516B7}"/>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A0F96FF6-79FB-4419-9239-268818B194EA}"/>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5D8AEC26-7FD1-40DD-AAD5-343F0524AF86}"/>
    <dataValidation allowBlank="1" showInputMessage="1" showErrorMessage="1" prompt="Valores numéricos que se habrán de relacionar con el cálculo del indicador propuesto. _x000a_Manual para el diseño y la construcción de indicadores de Coneval." sqref="I22" xr:uid="{B9663EE1-67EE-4229-AFBE-EA41FB437AD9}"/>
    <dataValidation allowBlank="1" showInputMessage="1" showErrorMessage="1" prompt="Los &quot;valores programados&quot; son los datos numéricos asociados a las variables del indicador en cuestión que permiten calcular la meta del mismo. " sqref="J22:K22" xr:uid="{A4B1D451-5C90-4336-9C8F-96C9088D6351}"/>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C31FDEA3-0297-4672-82C0-DAC80AC54031}"/>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62DF8A5B-22F5-44AD-990E-9E0D25C219C5}"/>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ED3AC4A6-16DC-40A7-9FB8-6CCD2A0FC1D1}"/>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231F1BE-6568-4E7D-AE2A-AB30DA5EA8D3}"/>
    <dataValidation allowBlank="1" showInputMessage="1" showErrorMessage="1" prompt="Hace referencia a las fuentes de información que pueden _x000a_ser usadas para verificar el alcance de los objetivos." sqref="P22" xr:uid="{D82B2E33-66E0-4078-8BE2-78DF2F5B8DB7}"/>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F2B06E29-4613-4478-9B3D-08B643B178A8}"/>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66D97-603B-4862-BB31-B0EA5872EAC1}">
  <sheetPr>
    <tabColor rgb="FF00B050"/>
    <pageSetUpPr fitToPage="1"/>
  </sheetPr>
  <dimension ref="A1:V63"/>
  <sheetViews>
    <sheetView zoomScale="60" zoomScaleNormal="60" workbookViewId="0">
      <selection sqref="A1:D1"/>
    </sheetView>
  </sheetViews>
  <sheetFormatPr baseColWidth="10" defaultColWidth="0" defaultRowHeight="0" customHeight="1" zeroHeight="1"/>
  <cols>
    <col min="1" max="1" width="15.6640625" style="126" customWidth="1"/>
    <col min="2" max="2" width="70.33203125" style="126" bestFit="1" customWidth="1"/>
    <col min="3" max="3" width="15.6640625" style="126" customWidth="1"/>
    <col min="4" max="4" width="36" style="126" customWidth="1"/>
    <col min="5" max="9" width="35.6640625" style="126" customWidth="1"/>
    <col min="10" max="11" width="35.6640625" style="127" customWidth="1"/>
    <col min="12" max="13" width="35.6640625" style="126" customWidth="1"/>
    <col min="14" max="15" width="35.6640625" style="127" customWidth="1"/>
    <col min="16" max="17" width="35.6640625" style="126" customWidth="1"/>
    <col min="18" max="18" width="35.6640625" style="126" hidden="1" customWidth="1"/>
    <col min="19" max="22" width="0" style="126" hidden="1" customWidth="1"/>
    <col min="23" max="16384" width="11.44140625" style="126" hidden="1"/>
  </cols>
  <sheetData>
    <row r="1" spans="1:18" ht="15">
      <c r="A1" s="66"/>
      <c r="B1" s="66"/>
      <c r="C1" s="66"/>
      <c r="D1" s="66"/>
      <c r="E1" s="66"/>
      <c r="F1" s="66"/>
      <c r="G1" s="66"/>
      <c r="H1" s="66"/>
      <c r="I1" s="66"/>
      <c r="J1" s="64"/>
      <c r="K1" s="64"/>
      <c r="L1" s="66"/>
      <c r="M1" s="66"/>
      <c r="N1" s="64"/>
      <c r="O1" s="64"/>
      <c r="P1" s="66"/>
      <c r="Q1" s="66"/>
      <c r="R1" s="66"/>
    </row>
    <row r="2" spans="1:18" ht="15">
      <c r="A2" s="66"/>
      <c r="B2" s="66"/>
      <c r="C2" s="66"/>
      <c r="D2" s="66"/>
      <c r="E2" s="66"/>
      <c r="F2" s="66"/>
      <c r="G2" s="66"/>
      <c r="H2" s="66"/>
      <c r="I2" s="66"/>
      <c r="J2" s="64"/>
      <c r="K2" s="64"/>
      <c r="L2" s="66"/>
      <c r="M2" s="66"/>
      <c r="N2" s="64"/>
      <c r="O2" s="64"/>
      <c r="P2" s="66"/>
      <c r="Q2" s="66"/>
      <c r="R2" s="66"/>
    </row>
    <row r="3" spans="1:18" s="66" customFormat="1" ht="20.100000000000001" customHeight="1">
      <c r="B3" s="1110" t="s">
        <v>112</v>
      </c>
      <c r="C3" s="1111"/>
      <c r="D3" s="1122" t="s">
        <v>113</v>
      </c>
      <c r="E3" s="1123"/>
      <c r="F3" s="1123"/>
      <c r="G3" s="1123"/>
      <c r="H3" s="1124"/>
      <c r="J3" s="64"/>
      <c r="K3" s="64"/>
      <c r="N3" s="64"/>
      <c r="O3" s="64"/>
    </row>
    <row r="4" spans="1:18" s="66" customFormat="1" ht="20.100000000000001" customHeight="1">
      <c r="B4" s="1110" t="s">
        <v>114</v>
      </c>
      <c r="C4" s="1111"/>
      <c r="D4" s="1122" t="s">
        <v>2244</v>
      </c>
      <c r="E4" s="1123"/>
      <c r="F4" s="1123"/>
      <c r="G4" s="1123"/>
      <c r="H4" s="1124"/>
      <c r="J4" s="64"/>
      <c r="K4" s="64"/>
      <c r="N4" s="64"/>
      <c r="O4" s="64"/>
    </row>
    <row r="5" spans="1:18" s="66" customFormat="1" ht="20.100000000000001" customHeight="1">
      <c r="B5" s="1110" t="s">
        <v>116</v>
      </c>
      <c r="C5" s="1111"/>
      <c r="D5" s="1122" t="s">
        <v>1505</v>
      </c>
      <c r="E5" s="1123"/>
      <c r="F5" s="1123"/>
      <c r="G5" s="1123"/>
      <c r="H5" s="1124"/>
      <c r="J5" s="64"/>
      <c r="K5" s="64"/>
      <c r="N5" s="64"/>
      <c r="O5" s="64"/>
    </row>
    <row r="6" spans="1:18" s="66" customFormat="1" ht="20.100000000000001" customHeight="1">
      <c r="B6" s="1110" t="s">
        <v>118</v>
      </c>
      <c r="C6" s="1111"/>
      <c r="D6" s="1125" t="s">
        <v>2133</v>
      </c>
      <c r="E6" s="1126"/>
      <c r="F6" s="1126"/>
      <c r="G6" s="1126"/>
      <c r="H6" s="1127"/>
      <c r="J6" s="64"/>
      <c r="K6" s="64"/>
      <c r="N6" s="64"/>
      <c r="O6" s="64"/>
    </row>
    <row r="7" spans="1:18" s="66" customFormat="1" ht="20.100000000000001" customHeight="1">
      <c r="B7" s="1110" t="s">
        <v>120</v>
      </c>
      <c r="C7" s="1111"/>
      <c r="D7" s="1122" t="s">
        <v>514</v>
      </c>
      <c r="E7" s="1123"/>
      <c r="F7" s="1123"/>
      <c r="G7" s="1123"/>
      <c r="H7" s="1124"/>
      <c r="J7" s="64"/>
      <c r="K7" s="64"/>
      <c r="N7" s="64"/>
      <c r="O7" s="64"/>
    </row>
    <row r="8" spans="1:18" s="66" customFormat="1" ht="20.100000000000001" customHeight="1">
      <c r="B8" s="1110" t="s">
        <v>122</v>
      </c>
      <c r="C8" s="1111"/>
      <c r="D8" s="1122" t="s">
        <v>1155</v>
      </c>
      <c r="E8" s="1123"/>
      <c r="F8" s="1123"/>
      <c r="G8" s="1123"/>
      <c r="H8" s="1124"/>
      <c r="J8" s="64"/>
      <c r="K8" s="64"/>
      <c r="N8" s="64"/>
      <c r="O8" s="64"/>
    </row>
    <row r="9" spans="1:18" s="66" customFormat="1" ht="20.100000000000001" customHeight="1">
      <c r="B9" s="1110" t="s">
        <v>124</v>
      </c>
      <c r="C9" s="1111"/>
      <c r="D9" s="1122" t="s">
        <v>1156</v>
      </c>
      <c r="E9" s="1123"/>
      <c r="F9" s="1123"/>
      <c r="G9" s="1123"/>
      <c r="H9" s="1124"/>
      <c r="J9" s="64"/>
      <c r="K9" s="64"/>
      <c r="N9" s="64"/>
      <c r="O9" s="64"/>
    </row>
    <row r="10" spans="1:18" s="66" customFormat="1" ht="50.1" customHeight="1">
      <c r="A10" s="1113" t="s">
        <v>126</v>
      </c>
      <c r="B10" s="1110" t="s">
        <v>127</v>
      </c>
      <c r="C10" s="1111"/>
      <c r="D10" s="866" t="s">
        <v>4402</v>
      </c>
      <c r="E10" s="869"/>
      <c r="F10" s="869"/>
      <c r="G10" s="869"/>
      <c r="H10" s="870"/>
      <c r="J10" s="64"/>
      <c r="K10" s="64"/>
      <c r="N10" s="64"/>
      <c r="O10" s="64"/>
    </row>
    <row r="11" spans="1:18" s="66" customFormat="1" ht="60" customHeight="1">
      <c r="A11" s="1115"/>
      <c r="B11" s="1110" t="s">
        <v>128</v>
      </c>
      <c r="C11" s="1111"/>
      <c r="D11" s="860" t="s">
        <v>4572</v>
      </c>
      <c r="E11" s="861"/>
      <c r="F11" s="861"/>
      <c r="G11" s="861"/>
      <c r="H11" s="862"/>
      <c r="J11" s="64"/>
      <c r="K11" s="64"/>
      <c r="N11" s="64"/>
      <c r="O11" s="64"/>
    </row>
    <row r="12" spans="1:18" s="66" customFormat="1" ht="50.1" customHeight="1">
      <c r="A12" s="1113" t="s">
        <v>129</v>
      </c>
      <c r="B12" s="1110" t="s">
        <v>130</v>
      </c>
      <c r="C12" s="1111"/>
      <c r="D12" s="860" t="s">
        <v>4409</v>
      </c>
      <c r="E12" s="861"/>
      <c r="F12" s="861"/>
      <c r="G12" s="861"/>
      <c r="H12" s="862"/>
      <c r="J12" s="64"/>
      <c r="K12" s="64"/>
      <c r="N12" s="64"/>
      <c r="O12" s="64"/>
    </row>
    <row r="13" spans="1:18" s="66" customFormat="1" ht="50.1" customHeight="1">
      <c r="A13" s="1115"/>
      <c r="B13" s="1110" t="s">
        <v>131</v>
      </c>
      <c r="C13" s="1111"/>
      <c r="D13" s="860" t="s">
        <v>4417</v>
      </c>
      <c r="E13" s="861"/>
      <c r="F13" s="861"/>
      <c r="G13" s="861"/>
      <c r="H13" s="862"/>
      <c r="J13" s="64"/>
      <c r="K13" s="64"/>
      <c r="N13" s="64"/>
      <c r="O13" s="64"/>
    </row>
    <row r="14" spans="1:18" s="66" customFormat="1" ht="50.1" customHeight="1">
      <c r="A14" s="1113" t="s">
        <v>471</v>
      </c>
      <c r="B14" s="1110" t="s">
        <v>517</v>
      </c>
      <c r="C14" s="1111"/>
      <c r="D14" s="866" t="s">
        <v>4323</v>
      </c>
      <c r="E14" s="867"/>
      <c r="F14" s="867"/>
      <c r="G14" s="867"/>
      <c r="H14" s="868"/>
      <c r="J14" s="64"/>
      <c r="K14" s="64"/>
      <c r="N14" s="64"/>
      <c r="O14" s="64"/>
    </row>
    <row r="15" spans="1:18" s="66" customFormat="1" ht="50.1" customHeight="1">
      <c r="A15" s="1114"/>
      <c r="B15" s="1110" t="s">
        <v>518</v>
      </c>
      <c r="C15" s="1111"/>
      <c r="D15" s="866" t="s">
        <v>4372</v>
      </c>
      <c r="E15" s="867"/>
      <c r="F15" s="867"/>
      <c r="G15" s="867"/>
      <c r="H15" s="868"/>
      <c r="J15" s="64"/>
      <c r="K15" s="64"/>
      <c r="N15" s="64"/>
      <c r="O15" s="64"/>
    </row>
    <row r="16" spans="1:18" s="66" customFormat="1" ht="50.1" customHeight="1">
      <c r="A16" s="1114"/>
      <c r="B16" s="1110" t="s">
        <v>1195</v>
      </c>
      <c r="C16" s="1111"/>
      <c r="D16" s="860" t="s">
        <v>15</v>
      </c>
      <c r="E16" s="861"/>
      <c r="F16" s="861"/>
      <c r="G16" s="861"/>
      <c r="H16" s="862"/>
      <c r="J16" s="64"/>
      <c r="K16" s="64"/>
      <c r="N16" s="64"/>
      <c r="O16" s="64"/>
    </row>
    <row r="17" spans="1:18" s="66" customFormat="1" ht="50.1" customHeight="1">
      <c r="A17" s="1115"/>
      <c r="B17" s="1110" t="s">
        <v>1196</v>
      </c>
      <c r="C17" s="1111"/>
      <c r="D17" s="860" t="s">
        <v>4373</v>
      </c>
      <c r="E17" s="861"/>
      <c r="F17" s="861"/>
      <c r="G17" s="861"/>
      <c r="H17" s="862"/>
      <c r="J17" s="64"/>
      <c r="K17" s="64"/>
      <c r="N17" s="64"/>
      <c r="O17" s="64"/>
    </row>
    <row r="18" spans="1:18" s="66" customFormat="1" ht="14.25" customHeight="1">
      <c r="A18" s="61"/>
      <c r="B18" s="77"/>
      <c r="C18" s="77"/>
      <c r="D18" s="61"/>
      <c r="E18" s="61"/>
      <c r="F18" s="61"/>
      <c r="G18" s="61"/>
      <c r="H18" s="61"/>
      <c r="I18" s="61"/>
      <c r="J18" s="64"/>
      <c r="K18" s="64"/>
      <c r="N18" s="64"/>
      <c r="O18" s="78"/>
    </row>
    <row r="19" spans="1:18" s="66" customFormat="1" ht="50.1" customHeight="1">
      <c r="A19" s="61"/>
      <c r="B19" s="1117" t="s">
        <v>137</v>
      </c>
      <c r="C19" s="1118"/>
      <c r="D19" s="79">
        <v>10153000</v>
      </c>
      <c r="E19" s="849" t="s">
        <v>4565</v>
      </c>
      <c r="F19" s="850"/>
      <c r="G19" s="850"/>
      <c r="H19" s="851"/>
      <c r="I19" s="61"/>
      <c r="J19" s="64"/>
      <c r="K19" s="64"/>
      <c r="N19" s="64"/>
      <c r="O19" s="78"/>
    </row>
    <row r="20" spans="1:18" s="66" customFormat="1" ht="15">
      <c r="J20" s="64"/>
      <c r="K20" s="64"/>
      <c r="N20" s="64"/>
      <c r="O20" s="64"/>
    </row>
    <row r="21" spans="1:18" ht="50.1" customHeight="1">
      <c r="A21" s="66"/>
      <c r="B21" s="1119" t="s">
        <v>138</v>
      </c>
      <c r="C21" s="1120"/>
      <c r="D21" s="1120"/>
      <c r="E21" s="1120"/>
      <c r="F21" s="1120"/>
      <c r="G21" s="1120"/>
      <c r="H21" s="1120"/>
      <c r="I21" s="1120"/>
      <c r="J21" s="1120"/>
      <c r="K21" s="1120"/>
      <c r="L21" s="1120"/>
      <c r="M21" s="1120"/>
      <c r="N21" s="1120"/>
      <c r="O21" s="1120"/>
      <c r="P21" s="1120"/>
      <c r="Q21" s="1121"/>
      <c r="R21" s="855" t="s">
        <v>1197</v>
      </c>
    </row>
    <row r="22" spans="1:18" ht="50.1" customHeight="1">
      <c r="A22" s="66"/>
      <c r="B22" s="1110"/>
      <c r="C22" s="1111"/>
      <c r="D22" s="378" t="s">
        <v>140</v>
      </c>
      <c r="E22" s="378" t="s">
        <v>141</v>
      </c>
      <c r="F22" s="378" t="s">
        <v>142</v>
      </c>
      <c r="G22" s="378" t="s">
        <v>143</v>
      </c>
      <c r="H22" s="378" t="s">
        <v>144</v>
      </c>
      <c r="I22" s="378" t="s">
        <v>145</v>
      </c>
      <c r="J22" s="379" t="s">
        <v>146</v>
      </c>
      <c r="K22" s="379" t="s">
        <v>147</v>
      </c>
      <c r="L22" s="378" t="s">
        <v>148</v>
      </c>
      <c r="M22" s="378" t="s">
        <v>149</v>
      </c>
      <c r="N22" s="379" t="s">
        <v>150</v>
      </c>
      <c r="O22" s="379" t="s">
        <v>151</v>
      </c>
      <c r="P22" s="378" t="s">
        <v>152</v>
      </c>
      <c r="Q22" s="378" t="s">
        <v>153</v>
      </c>
      <c r="R22" s="855"/>
    </row>
    <row r="23" spans="1:18" ht="150" customHeight="1">
      <c r="A23" s="226">
        <v>1</v>
      </c>
      <c r="B23" s="1110" t="s">
        <v>154</v>
      </c>
      <c r="C23" s="1111"/>
      <c r="D23" s="385" t="s">
        <v>2245</v>
      </c>
      <c r="E23" s="386" t="s">
        <v>2246</v>
      </c>
      <c r="F23" s="385" t="s">
        <v>2247</v>
      </c>
      <c r="G23" s="386" t="s">
        <v>158</v>
      </c>
      <c r="H23" s="386" t="s">
        <v>159</v>
      </c>
      <c r="I23" s="386" t="s">
        <v>2248</v>
      </c>
      <c r="J23" s="387">
        <v>735</v>
      </c>
      <c r="K23" s="387">
        <v>735</v>
      </c>
      <c r="L23" s="386" t="s">
        <v>161</v>
      </c>
      <c r="M23" s="386" t="s">
        <v>162</v>
      </c>
      <c r="N23" s="388">
        <v>100</v>
      </c>
      <c r="O23" s="387">
        <v>735</v>
      </c>
      <c r="P23" s="386" t="s">
        <v>2249</v>
      </c>
      <c r="Q23" s="386"/>
      <c r="R23" s="66"/>
    </row>
    <row r="24" spans="1:18" ht="150" customHeight="1">
      <c r="A24" s="226">
        <v>1</v>
      </c>
      <c r="B24" s="1110" t="s">
        <v>164</v>
      </c>
      <c r="C24" s="1111"/>
      <c r="D24" s="248" t="s">
        <v>2250</v>
      </c>
      <c r="E24" s="386" t="s">
        <v>2251</v>
      </c>
      <c r="F24" s="386" t="s">
        <v>2252</v>
      </c>
      <c r="G24" s="386" t="s">
        <v>158</v>
      </c>
      <c r="H24" s="386" t="s">
        <v>159</v>
      </c>
      <c r="I24" s="386" t="s">
        <v>2253</v>
      </c>
      <c r="J24" s="387">
        <v>178073</v>
      </c>
      <c r="K24" s="387">
        <v>178073</v>
      </c>
      <c r="L24" s="386" t="s">
        <v>161</v>
      </c>
      <c r="M24" s="386" t="s">
        <v>162</v>
      </c>
      <c r="N24" s="388">
        <v>100</v>
      </c>
      <c r="O24" s="387">
        <v>178073</v>
      </c>
      <c r="P24" s="386" t="s">
        <v>2249</v>
      </c>
      <c r="Q24" s="385" t="s">
        <v>2254</v>
      </c>
      <c r="R24" s="66"/>
    </row>
    <row r="25" spans="1:18" ht="150" customHeight="1">
      <c r="A25" s="226">
        <v>1</v>
      </c>
      <c r="B25" s="1110" t="s">
        <v>171</v>
      </c>
      <c r="C25" s="1111"/>
      <c r="D25" s="248" t="s">
        <v>2255</v>
      </c>
      <c r="E25" s="386" t="s">
        <v>2256</v>
      </c>
      <c r="F25" s="386" t="s">
        <v>2257</v>
      </c>
      <c r="G25" s="386" t="s">
        <v>158</v>
      </c>
      <c r="H25" s="386" t="s">
        <v>175</v>
      </c>
      <c r="I25" s="386" t="s">
        <v>2258</v>
      </c>
      <c r="J25" s="387">
        <v>16</v>
      </c>
      <c r="K25" s="387">
        <v>16</v>
      </c>
      <c r="L25" s="386" t="s">
        <v>161</v>
      </c>
      <c r="M25" s="386" t="s">
        <v>162</v>
      </c>
      <c r="N25" s="388">
        <v>100</v>
      </c>
      <c r="O25" s="387">
        <v>16</v>
      </c>
      <c r="P25" s="386" t="s">
        <v>2249</v>
      </c>
      <c r="Q25" s="386" t="s">
        <v>2259</v>
      </c>
      <c r="R25" s="137" t="s">
        <v>180</v>
      </c>
    </row>
    <row r="26" spans="1:18" ht="150" customHeight="1">
      <c r="A26" s="226">
        <v>1</v>
      </c>
      <c r="B26" s="1110" t="s">
        <v>181</v>
      </c>
      <c r="C26" s="1111"/>
      <c r="D26" s="248" t="s">
        <v>2260</v>
      </c>
      <c r="E26" s="386" t="s">
        <v>2261</v>
      </c>
      <c r="F26" s="386" t="s">
        <v>2262</v>
      </c>
      <c r="G26" s="386" t="s">
        <v>158</v>
      </c>
      <c r="H26" s="386" t="s">
        <v>175</v>
      </c>
      <c r="I26" s="386" t="s">
        <v>2263</v>
      </c>
      <c r="J26" s="387">
        <v>1</v>
      </c>
      <c r="K26" s="387">
        <v>1</v>
      </c>
      <c r="L26" s="386" t="s">
        <v>161</v>
      </c>
      <c r="M26" s="386" t="s">
        <v>162</v>
      </c>
      <c r="N26" s="388">
        <v>100</v>
      </c>
      <c r="O26" s="387">
        <v>1</v>
      </c>
      <c r="P26" s="386" t="s">
        <v>2249</v>
      </c>
      <c r="Q26" s="386" t="s">
        <v>2264</v>
      </c>
      <c r="R26" s="66"/>
    </row>
    <row r="27" spans="1:18" ht="150" customHeight="1">
      <c r="A27" s="226">
        <v>1</v>
      </c>
      <c r="B27" s="1110" t="s">
        <v>188</v>
      </c>
      <c r="C27" s="1111"/>
      <c r="D27" s="248" t="s">
        <v>2265</v>
      </c>
      <c r="E27" s="386" t="s">
        <v>2266</v>
      </c>
      <c r="F27" s="386" t="s">
        <v>2267</v>
      </c>
      <c r="G27" s="386" t="s">
        <v>158</v>
      </c>
      <c r="H27" s="386" t="s">
        <v>175</v>
      </c>
      <c r="I27" s="386" t="s">
        <v>2268</v>
      </c>
      <c r="J27" s="387">
        <v>1</v>
      </c>
      <c r="K27" s="387">
        <v>1</v>
      </c>
      <c r="L27" s="386" t="s">
        <v>161</v>
      </c>
      <c r="M27" s="386" t="s">
        <v>162</v>
      </c>
      <c r="N27" s="388">
        <v>100</v>
      </c>
      <c r="O27" s="387">
        <v>1</v>
      </c>
      <c r="P27" s="386" t="s">
        <v>2249</v>
      </c>
      <c r="Q27" s="386" t="s">
        <v>2269</v>
      </c>
      <c r="R27" s="66"/>
    </row>
    <row r="28" spans="1:18" ht="150" customHeight="1">
      <c r="A28" s="226">
        <v>1</v>
      </c>
      <c r="B28" s="1110" t="s">
        <v>207</v>
      </c>
      <c r="C28" s="1111"/>
      <c r="D28" s="385" t="s">
        <v>2270</v>
      </c>
      <c r="E28" s="389" t="s">
        <v>2271</v>
      </c>
      <c r="F28" s="386" t="s">
        <v>2272</v>
      </c>
      <c r="G28" s="386" t="s">
        <v>158</v>
      </c>
      <c r="H28" s="386" t="s">
        <v>175</v>
      </c>
      <c r="I28" s="386" t="s">
        <v>2273</v>
      </c>
      <c r="J28" s="387">
        <v>54000</v>
      </c>
      <c r="K28" s="387">
        <v>54000</v>
      </c>
      <c r="L28" s="386" t="s">
        <v>2274</v>
      </c>
      <c r="M28" s="386" t="s">
        <v>162</v>
      </c>
      <c r="N28" s="388">
        <v>100</v>
      </c>
      <c r="O28" s="387">
        <v>54000</v>
      </c>
      <c r="P28" s="386" t="s">
        <v>2249</v>
      </c>
      <c r="Q28" s="386" t="s">
        <v>2275</v>
      </c>
      <c r="R28" s="137" t="s">
        <v>180</v>
      </c>
    </row>
    <row r="29" spans="1:18" ht="150" customHeight="1">
      <c r="A29" s="226">
        <v>1</v>
      </c>
      <c r="B29" s="1110" t="s">
        <v>214</v>
      </c>
      <c r="C29" s="1111"/>
      <c r="D29" s="199" t="s">
        <v>2276</v>
      </c>
      <c r="E29" s="199" t="s">
        <v>2277</v>
      </c>
      <c r="F29" s="389" t="s">
        <v>2278</v>
      </c>
      <c r="G29" s="386" t="s">
        <v>158</v>
      </c>
      <c r="H29" s="386" t="s">
        <v>175</v>
      </c>
      <c r="I29" s="386" t="s">
        <v>2279</v>
      </c>
      <c r="J29" s="388">
        <v>14000</v>
      </c>
      <c r="K29" s="388">
        <v>14000</v>
      </c>
      <c r="L29" s="386" t="s">
        <v>2274</v>
      </c>
      <c r="M29" s="386" t="s">
        <v>162</v>
      </c>
      <c r="N29" s="388">
        <v>100</v>
      </c>
      <c r="O29" s="387">
        <v>14000</v>
      </c>
      <c r="P29" s="386" t="s">
        <v>2249</v>
      </c>
      <c r="Q29" s="386" t="s">
        <v>2280</v>
      </c>
      <c r="R29" s="66"/>
    </row>
    <row r="30" spans="1:18" ht="150" customHeight="1">
      <c r="A30" s="226">
        <v>1</v>
      </c>
      <c r="B30" s="1110" t="s">
        <v>220</v>
      </c>
      <c r="C30" s="1111"/>
      <c r="D30" s="248" t="s">
        <v>2281</v>
      </c>
      <c r="E30" s="386" t="s">
        <v>2282</v>
      </c>
      <c r="F30" s="385" t="s">
        <v>2283</v>
      </c>
      <c r="G30" s="386" t="s">
        <v>158</v>
      </c>
      <c r="H30" s="386" t="s">
        <v>175</v>
      </c>
      <c r="I30" s="386" t="s">
        <v>2284</v>
      </c>
      <c r="J30" s="388">
        <v>40000</v>
      </c>
      <c r="K30" s="388">
        <v>40000</v>
      </c>
      <c r="L30" s="386" t="s">
        <v>177</v>
      </c>
      <c r="M30" s="386" t="s">
        <v>162</v>
      </c>
      <c r="N30" s="388">
        <v>100</v>
      </c>
      <c r="O30" s="387">
        <v>40000</v>
      </c>
      <c r="P30" s="386" t="s">
        <v>2249</v>
      </c>
      <c r="Q30" s="385" t="s">
        <v>2285</v>
      </c>
      <c r="R30" s="66"/>
    </row>
    <row r="31" spans="1:18" ht="150" customHeight="1">
      <c r="A31" s="226">
        <v>1</v>
      </c>
      <c r="B31" s="1110" t="s">
        <v>233</v>
      </c>
      <c r="C31" s="1111"/>
      <c r="D31" s="385" t="s">
        <v>2286</v>
      </c>
      <c r="E31" s="385" t="s">
        <v>2287</v>
      </c>
      <c r="F31" s="386" t="s">
        <v>2288</v>
      </c>
      <c r="G31" s="386" t="s">
        <v>158</v>
      </c>
      <c r="H31" s="386" t="s">
        <v>175</v>
      </c>
      <c r="I31" s="386" t="s">
        <v>2289</v>
      </c>
      <c r="J31" s="388">
        <v>1200</v>
      </c>
      <c r="K31" s="388">
        <v>1200</v>
      </c>
      <c r="L31" s="386" t="s">
        <v>476</v>
      </c>
      <c r="M31" s="386" t="s">
        <v>162</v>
      </c>
      <c r="N31" s="388">
        <v>100</v>
      </c>
      <c r="O31" s="387">
        <v>1200</v>
      </c>
      <c r="P31" s="386" t="s">
        <v>2249</v>
      </c>
      <c r="Q31" s="385" t="s">
        <v>2290</v>
      </c>
      <c r="R31" s="137" t="s">
        <v>180</v>
      </c>
    </row>
    <row r="32" spans="1:18" ht="150" customHeight="1">
      <c r="A32" s="226">
        <v>1</v>
      </c>
      <c r="B32" s="1110" t="s">
        <v>239</v>
      </c>
      <c r="C32" s="1111"/>
      <c r="D32" s="385" t="s">
        <v>2291</v>
      </c>
      <c r="E32" s="385" t="s">
        <v>2292</v>
      </c>
      <c r="F32" s="199" t="s">
        <v>2293</v>
      </c>
      <c r="G32" s="386" t="s">
        <v>158</v>
      </c>
      <c r="H32" s="386" t="s">
        <v>175</v>
      </c>
      <c r="I32" s="386" t="s">
        <v>2294</v>
      </c>
      <c r="J32" s="388">
        <v>1300</v>
      </c>
      <c r="K32" s="388">
        <v>1300</v>
      </c>
      <c r="L32" s="385" t="s">
        <v>177</v>
      </c>
      <c r="M32" s="386" t="s">
        <v>162</v>
      </c>
      <c r="N32" s="388">
        <v>100</v>
      </c>
      <c r="O32" s="387">
        <v>1200</v>
      </c>
      <c r="P32" s="386" t="s">
        <v>2249</v>
      </c>
      <c r="Q32" s="386" t="s">
        <v>2295</v>
      </c>
      <c r="R32" s="66"/>
    </row>
    <row r="33" spans="1:21" ht="150" customHeight="1">
      <c r="A33" s="226">
        <v>1</v>
      </c>
      <c r="B33" s="1110" t="s">
        <v>245</v>
      </c>
      <c r="C33" s="1111"/>
      <c r="D33" s="385" t="s">
        <v>2296</v>
      </c>
      <c r="E33" s="386" t="s">
        <v>2297</v>
      </c>
      <c r="F33" s="386" t="s">
        <v>2298</v>
      </c>
      <c r="G33" s="386" t="s">
        <v>158</v>
      </c>
      <c r="H33" s="386" t="s">
        <v>175</v>
      </c>
      <c r="I33" s="386" t="s">
        <v>2299</v>
      </c>
      <c r="J33" s="387">
        <v>3080</v>
      </c>
      <c r="K33" s="387">
        <v>3080</v>
      </c>
      <c r="L33" s="385" t="s">
        <v>177</v>
      </c>
      <c r="M33" s="386" t="s">
        <v>162</v>
      </c>
      <c r="N33" s="388">
        <v>100</v>
      </c>
      <c r="O33" s="387">
        <v>3080</v>
      </c>
      <c r="P33" s="386" t="s">
        <v>2249</v>
      </c>
      <c r="Q33" s="386" t="s">
        <v>2300</v>
      </c>
      <c r="R33" s="66"/>
    </row>
    <row r="34" spans="1:21" ht="150" customHeight="1">
      <c r="A34" s="226">
        <v>1</v>
      </c>
      <c r="B34" s="1110" t="s">
        <v>251</v>
      </c>
      <c r="C34" s="1111"/>
      <c r="D34" s="199" t="s">
        <v>2301</v>
      </c>
      <c r="E34" s="228" t="s">
        <v>2302</v>
      </c>
      <c r="F34" s="390" t="s">
        <v>2303</v>
      </c>
      <c r="G34" s="391" t="s">
        <v>1512</v>
      </c>
      <c r="H34" s="391" t="s">
        <v>175</v>
      </c>
      <c r="I34" s="228" t="s">
        <v>2304</v>
      </c>
      <c r="J34" s="387">
        <v>450</v>
      </c>
      <c r="K34" s="387">
        <v>450</v>
      </c>
      <c r="L34" s="228" t="s">
        <v>177</v>
      </c>
      <c r="M34" s="392" t="s">
        <v>162</v>
      </c>
      <c r="N34" s="273">
        <v>100</v>
      </c>
      <c r="O34" s="393">
        <v>450</v>
      </c>
      <c r="P34" s="228" t="s">
        <v>2249</v>
      </c>
      <c r="Q34" s="228" t="s">
        <v>2305</v>
      </c>
      <c r="R34" s="66"/>
    </row>
    <row r="35" spans="1:21" ht="150" customHeight="1">
      <c r="A35" s="226">
        <v>1</v>
      </c>
      <c r="B35" s="1110" t="s">
        <v>618</v>
      </c>
      <c r="C35" s="1116"/>
      <c r="D35" s="386" t="s">
        <v>2306</v>
      </c>
      <c r="E35" s="386" t="s">
        <v>2307</v>
      </c>
      <c r="F35" s="386" t="s">
        <v>2308</v>
      </c>
      <c r="G35" s="386" t="s">
        <v>158</v>
      </c>
      <c r="H35" s="386" t="s">
        <v>175</v>
      </c>
      <c r="I35" s="386" t="s">
        <v>2309</v>
      </c>
      <c r="J35" s="388">
        <v>115</v>
      </c>
      <c r="K35" s="388">
        <v>115</v>
      </c>
      <c r="L35" s="386" t="s">
        <v>161</v>
      </c>
      <c r="M35" s="386" t="s">
        <v>162</v>
      </c>
      <c r="N35" s="388">
        <v>100</v>
      </c>
      <c r="O35" s="387">
        <v>60</v>
      </c>
      <c r="P35" s="386" t="s">
        <v>2249</v>
      </c>
      <c r="Q35" s="386" t="s">
        <v>2310</v>
      </c>
      <c r="R35" s="137" t="s">
        <v>180</v>
      </c>
    </row>
    <row r="36" spans="1:21" ht="150" customHeight="1">
      <c r="A36" s="226">
        <v>1</v>
      </c>
      <c r="B36" s="1110" t="s">
        <v>261</v>
      </c>
      <c r="C36" s="1116"/>
      <c r="D36" s="386" t="s">
        <v>2311</v>
      </c>
      <c r="E36" s="385" t="s">
        <v>2312</v>
      </c>
      <c r="F36" s="389" t="s">
        <v>2313</v>
      </c>
      <c r="G36" s="386" t="s">
        <v>158</v>
      </c>
      <c r="H36" s="386" t="s">
        <v>175</v>
      </c>
      <c r="I36" s="386" t="s">
        <v>2314</v>
      </c>
      <c r="J36" s="387">
        <v>75</v>
      </c>
      <c r="K36" s="387">
        <v>75</v>
      </c>
      <c r="L36" s="386" t="s">
        <v>161</v>
      </c>
      <c r="M36" s="386" t="s">
        <v>162</v>
      </c>
      <c r="N36" s="388">
        <v>100</v>
      </c>
      <c r="O36" s="387">
        <v>75</v>
      </c>
      <c r="P36" s="386" t="s">
        <v>2249</v>
      </c>
      <c r="Q36" s="386" t="s">
        <v>2315</v>
      </c>
      <c r="R36" s="66"/>
    </row>
    <row r="37" spans="1:21" ht="150" customHeight="1">
      <c r="A37" s="226">
        <v>1</v>
      </c>
      <c r="B37" s="1110" t="s">
        <v>267</v>
      </c>
      <c r="C37" s="1116"/>
      <c r="D37" s="394" t="s">
        <v>2316</v>
      </c>
      <c r="E37" s="395" t="s">
        <v>2317</v>
      </c>
      <c r="F37" s="394" t="s">
        <v>2318</v>
      </c>
      <c r="G37" s="394" t="s">
        <v>158</v>
      </c>
      <c r="H37" s="394" t="s">
        <v>175</v>
      </c>
      <c r="I37" s="394" t="s">
        <v>2319</v>
      </c>
      <c r="J37" s="396">
        <v>42000</v>
      </c>
      <c r="K37" s="396">
        <v>42000</v>
      </c>
      <c r="L37" s="397" t="s">
        <v>161</v>
      </c>
      <c r="M37" s="397" t="s">
        <v>162</v>
      </c>
      <c r="N37" s="398">
        <v>100</v>
      </c>
      <c r="O37" s="396">
        <v>42000</v>
      </c>
      <c r="P37" s="394" t="s">
        <v>2249</v>
      </c>
      <c r="Q37" s="394" t="s">
        <v>2320</v>
      </c>
      <c r="R37" s="66"/>
    </row>
    <row r="38" spans="1:21" ht="150" customHeight="1">
      <c r="A38" s="226">
        <v>1</v>
      </c>
      <c r="B38" s="1110" t="s">
        <v>635</v>
      </c>
      <c r="C38" s="1111"/>
      <c r="D38" s="399" t="s">
        <v>2321</v>
      </c>
      <c r="E38" s="399" t="s">
        <v>2307</v>
      </c>
      <c r="F38" s="399" t="s">
        <v>2322</v>
      </c>
      <c r="G38" s="399" t="s">
        <v>158</v>
      </c>
      <c r="H38" s="399" t="s">
        <v>175</v>
      </c>
      <c r="I38" s="399" t="s">
        <v>2323</v>
      </c>
      <c r="J38" s="396">
        <v>6</v>
      </c>
      <c r="K38" s="396">
        <v>6</v>
      </c>
      <c r="L38" s="399" t="s">
        <v>161</v>
      </c>
      <c r="M38" s="399" t="s">
        <v>162</v>
      </c>
      <c r="N38" s="400">
        <v>100</v>
      </c>
      <c r="O38" s="396">
        <v>6</v>
      </c>
      <c r="P38" s="394" t="s">
        <v>2249</v>
      </c>
      <c r="Q38" s="401" t="s">
        <v>2324</v>
      </c>
      <c r="R38" s="66"/>
    </row>
    <row r="39" spans="1:21" ht="150" customHeight="1">
      <c r="A39" s="226">
        <v>1</v>
      </c>
      <c r="B39" s="1110" t="s">
        <v>641</v>
      </c>
      <c r="C39" s="1111"/>
      <c r="D39" s="199" t="s">
        <v>2325</v>
      </c>
      <c r="E39" s="199" t="s">
        <v>2326</v>
      </c>
      <c r="F39" s="199" t="s">
        <v>2327</v>
      </c>
      <c r="G39" s="228" t="s">
        <v>591</v>
      </c>
      <c r="H39" s="228" t="s">
        <v>175</v>
      </c>
      <c r="I39" s="228" t="s">
        <v>2328</v>
      </c>
      <c r="J39" s="387">
        <v>3500</v>
      </c>
      <c r="K39" s="396">
        <v>3500</v>
      </c>
      <c r="L39" s="228" t="s">
        <v>177</v>
      </c>
      <c r="M39" s="402" t="s">
        <v>162</v>
      </c>
      <c r="N39" s="271">
        <v>100</v>
      </c>
      <c r="O39" s="396">
        <v>3500</v>
      </c>
      <c r="P39" s="228" t="s">
        <v>2329</v>
      </c>
      <c r="Q39" s="199" t="s">
        <v>2330</v>
      </c>
      <c r="R39" s="66"/>
    </row>
    <row r="40" spans="1:21" ht="150" customHeight="1">
      <c r="A40" s="226">
        <v>1</v>
      </c>
      <c r="B40" s="1110" t="s">
        <v>647</v>
      </c>
      <c r="C40" s="1111"/>
      <c r="D40" s="199" t="s">
        <v>4483</v>
      </c>
      <c r="E40" s="395" t="s">
        <v>2331</v>
      </c>
      <c r="F40" s="199" t="s">
        <v>2332</v>
      </c>
      <c r="G40" s="199" t="s">
        <v>591</v>
      </c>
      <c r="H40" s="199" t="s">
        <v>175</v>
      </c>
      <c r="I40" s="395" t="s">
        <v>2333</v>
      </c>
      <c r="J40" s="403">
        <v>3000</v>
      </c>
      <c r="K40" s="350">
        <v>3000</v>
      </c>
      <c r="L40" s="390" t="s">
        <v>177</v>
      </c>
      <c r="M40" s="404" t="s">
        <v>162</v>
      </c>
      <c r="N40" s="403">
        <v>100</v>
      </c>
      <c r="O40" s="350">
        <v>0</v>
      </c>
      <c r="P40" s="405" t="s">
        <v>2249</v>
      </c>
      <c r="Q40" s="395" t="s">
        <v>2334</v>
      </c>
      <c r="R40" s="66"/>
    </row>
    <row r="41" spans="1:21" ht="150" customHeight="1">
      <c r="A41" s="226">
        <v>1</v>
      </c>
      <c r="B41" s="1110" t="s">
        <v>273</v>
      </c>
      <c r="C41" s="1111"/>
      <c r="D41" s="228" t="s">
        <v>2335</v>
      </c>
      <c r="E41" s="228" t="s">
        <v>2336</v>
      </c>
      <c r="F41" s="228" t="s">
        <v>2337</v>
      </c>
      <c r="G41" s="228" t="s">
        <v>158</v>
      </c>
      <c r="H41" s="228" t="s">
        <v>175</v>
      </c>
      <c r="I41" s="228" t="s">
        <v>2338</v>
      </c>
      <c r="J41" s="380">
        <v>24</v>
      </c>
      <c r="K41" s="380">
        <v>24</v>
      </c>
      <c r="L41" s="228" t="s">
        <v>177</v>
      </c>
      <c r="M41" s="228" t="s">
        <v>162</v>
      </c>
      <c r="N41" s="380">
        <v>100</v>
      </c>
      <c r="O41" s="406">
        <v>24</v>
      </c>
      <c r="P41" s="401" t="s">
        <v>2339</v>
      </c>
      <c r="Q41" s="401" t="s">
        <v>2340</v>
      </c>
      <c r="R41" s="137" t="s">
        <v>180</v>
      </c>
    </row>
    <row r="42" spans="1:21" ht="150" customHeight="1">
      <c r="A42" s="226">
        <v>1</v>
      </c>
      <c r="B42" s="1110" t="s">
        <v>280</v>
      </c>
      <c r="C42" s="1111"/>
      <c r="D42" s="228" t="s">
        <v>2341</v>
      </c>
      <c r="E42" s="228" t="s">
        <v>2342</v>
      </c>
      <c r="F42" s="228" t="s">
        <v>2343</v>
      </c>
      <c r="G42" s="228" t="s">
        <v>158</v>
      </c>
      <c r="H42" s="228" t="s">
        <v>175</v>
      </c>
      <c r="I42" s="228" t="s">
        <v>2344</v>
      </c>
      <c r="J42" s="380">
        <v>10000</v>
      </c>
      <c r="K42" s="380">
        <v>10000</v>
      </c>
      <c r="L42" s="228" t="s">
        <v>177</v>
      </c>
      <c r="M42" s="228" t="s">
        <v>162</v>
      </c>
      <c r="N42" s="380">
        <v>100</v>
      </c>
      <c r="O42" s="387">
        <v>10000</v>
      </c>
      <c r="P42" s="401" t="s">
        <v>2339</v>
      </c>
      <c r="Q42" s="401" t="s">
        <v>2340</v>
      </c>
      <c r="R42" s="66"/>
    </row>
    <row r="43" spans="1:21" ht="150" customHeight="1">
      <c r="A43" s="226">
        <v>1</v>
      </c>
      <c r="B43" s="1110" t="s">
        <v>286</v>
      </c>
      <c r="C43" s="1111"/>
      <c r="D43" s="199" t="s">
        <v>2345</v>
      </c>
      <c r="E43" s="228" t="s">
        <v>2346</v>
      </c>
      <c r="F43" s="228" t="s">
        <v>2347</v>
      </c>
      <c r="G43" s="228" t="s">
        <v>158</v>
      </c>
      <c r="H43" s="228" t="s">
        <v>175</v>
      </c>
      <c r="I43" s="228" t="s">
        <v>2348</v>
      </c>
      <c r="J43" s="380">
        <v>12</v>
      </c>
      <c r="K43" s="380">
        <v>12</v>
      </c>
      <c r="L43" s="228" t="s">
        <v>177</v>
      </c>
      <c r="M43" s="228" t="s">
        <v>162</v>
      </c>
      <c r="N43" s="380">
        <v>100</v>
      </c>
      <c r="O43" s="382">
        <v>10</v>
      </c>
      <c r="P43" s="401" t="s">
        <v>2339</v>
      </c>
      <c r="Q43" s="401" t="s">
        <v>2340</v>
      </c>
      <c r="R43" s="66"/>
    </row>
    <row r="44" spans="1:21" ht="150" customHeight="1">
      <c r="A44" s="226">
        <v>1</v>
      </c>
      <c r="B44" s="1110" t="s">
        <v>4484</v>
      </c>
      <c r="C44" s="1111"/>
      <c r="D44" s="228" t="s">
        <v>2349</v>
      </c>
      <c r="E44" s="228" t="s">
        <v>2350</v>
      </c>
      <c r="F44" s="391" t="s">
        <v>2351</v>
      </c>
      <c r="G44" s="391" t="s">
        <v>158</v>
      </c>
      <c r="H44" s="391" t="s">
        <v>175</v>
      </c>
      <c r="I44" s="228" t="s">
        <v>2352</v>
      </c>
      <c r="J44" s="407">
        <v>30</v>
      </c>
      <c r="K44" s="407">
        <v>30</v>
      </c>
      <c r="L44" s="391" t="s">
        <v>177</v>
      </c>
      <c r="M44" s="391" t="s">
        <v>162</v>
      </c>
      <c r="N44" s="407" t="s">
        <v>560</v>
      </c>
      <c r="O44" s="407">
        <v>30</v>
      </c>
      <c r="P44" s="228" t="s">
        <v>2249</v>
      </c>
      <c r="Q44" s="199" t="s">
        <v>2353</v>
      </c>
      <c r="R44" s="66"/>
    </row>
    <row r="45" spans="1:21" ht="150" customHeight="1">
      <c r="A45" s="226">
        <v>1</v>
      </c>
      <c r="B45" s="1110" t="s">
        <v>305</v>
      </c>
      <c r="C45" s="1111"/>
      <c r="D45" s="199" t="s">
        <v>2354</v>
      </c>
      <c r="E45" s="228" t="s">
        <v>2342</v>
      </c>
      <c r="F45" s="199" t="s">
        <v>2355</v>
      </c>
      <c r="G45" s="391" t="s">
        <v>158</v>
      </c>
      <c r="H45" s="408" t="s">
        <v>175</v>
      </c>
      <c r="I45" s="228" t="s">
        <v>2356</v>
      </c>
      <c r="J45" s="273">
        <v>750</v>
      </c>
      <c r="K45" s="273">
        <v>750</v>
      </c>
      <c r="L45" s="391" t="s">
        <v>177</v>
      </c>
      <c r="M45" s="409" t="s">
        <v>162</v>
      </c>
      <c r="N45" s="273">
        <v>100</v>
      </c>
      <c r="O45" s="283">
        <v>750</v>
      </c>
      <c r="P45" s="228" t="s">
        <v>2249</v>
      </c>
      <c r="Q45" s="199" t="s">
        <v>2353</v>
      </c>
      <c r="R45" s="66"/>
    </row>
    <row r="46" spans="1:21" ht="150" customHeight="1">
      <c r="A46" s="226">
        <v>1</v>
      </c>
      <c r="B46" s="1110" t="s">
        <v>310</v>
      </c>
      <c r="C46" s="1111"/>
      <c r="D46" s="199" t="s">
        <v>2357</v>
      </c>
      <c r="E46" s="228" t="s">
        <v>2358</v>
      </c>
      <c r="F46" s="392" t="s">
        <v>2359</v>
      </c>
      <c r="G46" s="391" t="s">
        <v>158</v>
      </c>
      <c r="H46" s="408" t="s">
        <v>175</v>
      </c>
      <c r="I46" s="228" t="s">
        <v>2360</v>
      </c>
      <c r="J46" s="283">
        <v>30</v>
      </c>
      <c r="K46" s="283">
        <v>30</v>
      </c>
      <c r="L46" s="391" t="s">
        <v>177</v>
      </c>
      <c r="M46" s="409" t="s">
        <v>162</v>
      </c>
      <c r="N46" s="273">
        <v>100</v>
      </c>
      <c r="O46" s="393">
        <v>30</v>
      </c>
      <c r="P46" s="228" t="s">
        <v>2249</v>
      </c>
      <c r="Q46" s="199" t="s">
        <v>2353</v>
      </c>
      <c r="R46" s="66"/>
    </row>
    <row r="47" spans="1:21" ht="15">
      <c r="A47" s="66"/>
      <c r="B47" s="66"/>
      <c r="C47" s="66"/>
      <c r="D47" s="66"/>
      <c r="E47" s="66"/>
      <c r="F47" s="66"/>
      <c r="G47" s="66"/>
      <c r="H47" s="66"/>
      <c r="I47" s="66"/>
      <c r="J47" s="64"/>
      <c r="K47" s="64"/>
      <c r="L47" s="66"/>
      <c r="M47" s="66"/>
      <c r="N47" s="64"/>
      <c r="O47" s="64"/>
      <c r="P47" s="66"/>
      <c r="Q47" s="66"/>
      <c r="R47" s="66"/>
    </row>
    <row r="48" spans="1:21" ht="20.100000000000001" customHeight="1">
      <c r="A48" s="61"/>
      <c r="B48" s="384" t="s">
        <v>396</v>
      </c>
      <c r="C48" s="839" t="s">
        <v>4251</v>
      </c>
      <c r="D48" s="840"/>
      <c r="E48" s="840"/>
      <c r="F48" s="840"/>
      <c r="G48" s="840"/>
      <c r="H48" s="841"/>
      <c r="I48" s="117"/>
      <c r="J48" s="118"/>
      <c r="K48" s="118"/>
      <c r="L48" s="117"/>
      <c r="M48" s="117"/>
      <c r="N48" s="119"/>
      <c r="O48" s="119"/>
      <c r="P48" s="117"/>
      <c r="Q48" s="117"/>
      <c r="R48" s="117"/>
      <c r="S48" s="117"/>
      <c r="T48" s="66"/>
      <c r="U48" s="66"/>
    </row>
    <row r="49" spans="1:22" ht="20.100000000000001" customHeight="1">
      <c r="A49" s="61"/>
      <c r="B49" s="384" t="s">
        <v>398</v>
      </c>
      <c r="C49" s="839" t="s">
        <v>399</v>
      </c>
      <c r="D49" s="840"/>
      <c r="E49" s="840"/>
      <c r="F49" s="840"/>
      <c r="G49" s="840"/>
      <c r="H49" s="841"/>
      <c r="I49" s="117"/>
      <c r="J49" s="118"/>
      <c r="K49" s="118"/>
      <c r="L49" s="117"/>
      <c r="M49" s="117"/>
      <c r="N49" s="119"/>
      <c r="O49" s="119"/>
      <c r="P49" s="117"/>
      <c r="Q49" s="117"/>
      <c r="R49" s="117"/>
      <c r="S49" s="117"/>
      <c r="T49" s="66"/>
      <c r="U49" s="66"/>
    </row>
    <row r="50" spans="1:22" ht="20.100000000000001" customHeight="1">
      <c r="A50" s="61"/>
      <c r="B50" s="384" t="s">
        <v>400</v>
      </c>
      <c r="C50" s="839" t="s">
        <v>2361</v>
      </c>
      <c r="D50" s="840"/>
      <c r="E50" s="840"/>
      <c r="F50" s="840"/>
      <c r="G50" s="840"/>
      <c r="H50" s="841"/>
      <c r="I50" s="117"/>
      <c r="J50" s="118"/>
      <c r="K50" s="118"/>
      <c r="L50" s="117"/>
      <c r="M50" s="117"/>
      <c r="N50" s="119"/>
      <c r="O50" s="119"/>
      <c r="P50" s="117"/>
      <c r="Q50" s="117"/>
      <c r="R50" s="117"/>
      <c r="S50" s="117"/>
      <c r="T50" s="66"/>
      <c r="U50" s="66"/>
    </row>
    <row r="51" spans="1:22" ht="20.100000000000001" customHeight="1">
      <c r="A51" s="61"/>
      <c r="B51" s="384" t="s">
        <v>402</v>
      </c>
      <c r="C51" s="839" t="s">
        <v>403</v>
      </c>
      <c r="D51" s="840"/>
      <c r="E51" s="840"/>
      <c r="F51" s="840"/>
      <c r="G51" s="840"/>
      <c r="H51" s="841"/>
      <c r="I51" s="117"/>
      <c r="J51" s="118"/>
      <c r="K51" s="118"/>
      <c r="L51" s="117"/>
      <c r="M51" s="117"/>
      <c r="N51" s="119"/>
      <c r="O51" s="119"/>
      <c r="P51" s="117"/>
      <c r="Q51" s="117"/>
      <c r="R51" s="117"/>
      <c r="S51" s="117"/>
      <c r="T51" s="66"/>
      <c r="U51" s="66"/>
    </row>
    <row r="52" spans="1:22" ht="20.100000000000001" customHeight="1">
      <c r="A52" s="61"/>
      <c r="B52" s="384" t="s">
        <v>404</v>
      </c>
      <c r="C52" s="839" t="s">
        <v>405</v>
      </c>
      <c r="D52" s="840"/>
      <c r="E52" s="840"/>
      <c r="F52" s="840"/>
      <c r="G52" s="840"/>
      <c r="H52" s="841"/>
      <c r="I52" s="117"/>
      <c r="J52" s="118"/>
      <c r="K52" s="118"/>
      <c r="L52" s="117"/>
      <c r="M52" s="117"/>
      <c r="N52" s="119"/>
      <c r="O52" s="119"/>
      <c r="P52" s="117"/>
      <c r="Q52" s="117"/>
      <c r="R52" s="117"/>
      <c r="S52" s="117"/>
      <c r="T52" s="66"/>
      <c r="U52" s="66"/>
    </row>
    <row r="53" spans="1:22" ht="20.100000000000001" customHeight="1">
      <c r="A53" s="61"/>
      <c r="B53" s="384" t="s">
        <v>406</v>
      </c>
      <c r="C53" s="839" t="s">
        <v>2362</v>
      </c>
      <c r="D53" s="840"/>
      <c r="E53" s="840"/>
      <c r="F53" s="840"/>
      <c r="G53" s="840"/>
      <c r="H53" s="841"/>
      <c r="I53" s="117"/>
      <c r="J53" s="118"/>
      <c r="K53" s="118"/>
      <c r="L53" s="117"/>
      <c r="M53" s="117"/>
      <c r="N53" s="119"/>
      <c r="O53" s="119"/>
      <c r="P53" s="117"/>
      <c r="Q53" s="117"/>
      <c r="R53" s="117"/>
      <c r="S53" s="117"/>
      <c r="T53" s="66"/>
      <c r="U53" s="66"/>
    </row>
    <row r="54" spans="1:22" ht="20.100000000000001" customHeight="1">
      <c r="A54" s="61"/>
      <c r="B54" s="384" t="s">
        <v>408</v>
      </c>
      <c r="C54" s="845" t="s">
        <v>2363</v>
      </c>
      <c r="D54" s="846"/>
      <c r="E54" s="846"/>
      <c r="F54" s="846"/>
      <c r="G54" s="846"/>
      <c r="H54" s="847"/>
      <c r="I54" s="117"/>
      <c r="J54" s="118"/>
      <c r="K54" s="118"/>
      <c r="L54" s="117"/>
      <c r="M54" s="117"/>
      <c r="N54" s="119"/>
      <c r="O54" s="119"/>
      <c r="P54" s="117"/>
      <c r="Q54" s="117"/>
      <c r="R54" s="117"/>
      <c r="S54" s="117"/>
      <c r="T54" s="66"/>
      <c r="U54" s="66"/>
    </row>
    <row r="55" spans="1:22" ht="20.100000000000001" customHeight="1">
      <c r="A55" s="61"/>
      <c r="B55" s="121"/>
      <c r="C55" s="121"/>
      <c r="D55" s="117"/>
      <c r="E55" s="117"/>
      <c r="F55" s="117"/>
      <c r="G55" s="117"/>
      <c r="H55" s="117"/>
      <c r="I55" s="117"/>
      <c r="J55" s="118"/>
      <c r="K55" s="118"/>
      <c r="L55" s="117"/>
      <c r="M55" s="117"/>
      <c r="N55" s="119"/>
      <c r="O55" s="119"/>
      <c r="P55" s="117"/>
      <c r="Q55" s="117"/>
      <c r="R55" s="117"/>
      <c r="S55" s="117"/>
      <c r="T55" s="66"/>
      <c r="U55" s="66"/>
    </row>
    <row r="56" spans="1:22" ht="20.100000000000001" customHeight="1">
      <c r="A56" s="61"/>
      <c r="B56" s="836" t="s">
        <v>410</v>
      </c>
      <c r="C56" s="837"/>
      <c r="D56" s="837"/>
      <c r="E56" s="837"/>
      <c r="F56" s="837"/>
      <c r="G56" s="837"/>
      <c r="H56" s="838"/>
      <c r="I56" s="66"/>
      <c r="J56" s="64"/>
      <c r="K56" s="64"/>
      <c r="L56" s="66"/>
      <c r="M56" s="66"/>
      <c r="N56" s="64"/>
      <c r="O56" s="78"/>
      <c r="P56" s="66"/>
      <c r="Q56" s="66"/>
      <c r="R56" s="66"/>
      <c r="S56" s="66"/>
      <c r="T56" s="66"/>
      <c r="U56" s="66"/>
      <c r="V56" s="66"/>
    </row>
    <row r="57" spans="1:22" s="66" customFormat="1" ht="15" customHeight="1">
      <c r="J57" s="64"/>
      <c r="K57" s="64"/>
      <c r="N57" s="64"/>
      <c r="O57" s="64"/>
    </row>
    <row r="58" spans="1:22" s="66" customFormat="1" ht="15" hidden="1" customHeight="1">
      <c r="J58" s="64"/>
      <c r="K58" s="64"/>
      <c r="N58" s="64"/>
      <c r="O58" s="64"/>
    </row>
    <row r="59" spans="1:22" s="66" customFormat="1" ht="15" hidden="1" customHeight="1">
      <c r="A59" s="72"/>
      <c r="J59" s="64"/>
      <c r="K59" s="64"/>
      <c r="N59" s="64"/>
      <c r="O59" s="64"/>
    </row>
    <row r="60" spans="1:22" s="66" customFormat="1" ht="15" hidden="1" customHeight="1">
      <c r="J60" s="64"/>
      <c r="K60" s="64"/>
      <c r="N60" s="64"/>
      <c r="O60" s="64"/>
    </row>
    <row r="61" spans="1:22" s="66" customFormat="1" ht="15" hidden="1" customHeight="1">
      <c r="J61" s="64"/>
      <c r="K61" s="64"/>
      <c r="N61" s="64"/>
      <c r="O61" s="64"/>
    </row>
    <row r="62" spans="1:22" s="66" customFormat="1" ht="15" hidden="1" customHeight="1">
      <c r="J62" s="64"/>
      <c r="K62" s="64"/>
      <c r="N62" s="64"/>
      <c r="O62" s="64"/>
    </row>
    <row r="63" spans="1:22" s="66" customFormat="1" ht="15" hidden="1" customHeight="1">
      <c r="J63" s="64"/>
      <c r="K63" s="64"/>
      <c r="N63" s="64"/>
      <c r="O63" s="64"/>
    </row>
  </sheetData>
  <mergeCells count="70">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50:H50"/>
    <mergeCell ref="B38:C38"/>
    <mergeCell ref="B39:C39"/>
    <mergeCell ref="B40:C40"/>
    <mergeCell ref="B41:C41"/>
    <mergeCell ref="B42:C42"/>
    <mergeCell ref="B43:C43"/>
    <mergeCell ref="B44:C44"/>
    <mergeCell ref="B45:C45"/>
    <mergeCell ref="B46:C46"/>
    <mergeCell ref="C48:H48"/>
    <mergeCell ref="C49:H49"/>
    <mergeCell ref="C51:H51"/>
    <mergeCell ref="C52:H52"/>
    <mergeCell ref="C53:H53"/>
    <mergeCell ref="C54:H54"/>
    <mergeCell ref="B56:H56"/>
  </mergeCells>
  <dataValidations count="13">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A546789C-9AAC-480D-8F0E-2C7AA0A81443}"/>
    <dataValidation allowBlank="1" showInputMessage="1" showErrorMessage="1" prompt="Hace referencia a las fuentes de información que pueden _x000a_ser usadas para verificar el alcance de los objetivos." sqref="P22" xr:uid="{6927D33B-E0F7-46FC-9C8C-F82DECF07B15}"/>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D5A90A14-9492-4D43-A00C-2D61F1DB4578}"/>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2D78EE34-1230-47B2-AE71-DD4C329EF998}"/>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7ACCB249-07BB-4CA0-9146-ACF09DCCCF0B}"/>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1EA79CF6-A5BF-469D-9EF5-54F652D258E2}"/>
    <dataValidation allowBlank="1" showInputMessage="1" showErrorMessage="1" prompt="Los &quot;valores programados&quot; son los datos numéricos asociados a las variables del indicador en cuestión que permiten calcular la meta del mismo. " sqref="J22:K22" xr:uid="{98E0F4E3-3976-41F4-B22B-B7615D0F258E}"/>
    <dataValidation allowBlank="1" showInputMessage="1" showErrorMessage="1" prompt="Valores numéricos que se habrán de relacionar con el cálculo del indicador propuesto. _x000a_Manual para el diseño y la construcción de indicadores de Coneval." sqref="I22" xr:uid="{54573F59-4E42-4970-90F8-AF9829076D7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2C7C48C1-4615-4EAA-B23A-E9BFD75F148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E260A611-984C-4403-B36A-C33B931F5171}"/>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CBD13C04-AD73-4855-81A8-725FFBF46942}"/>
    <dataValidation allowBlank="1" showInputMessage="1" showErrorMessage="1" prompt="&quot;Resumen Narrativo&quot; u &quot;objetivo&quot; se entiende como el estado deseado luego de la implementación de una intervención pública. " sqref="D22" xr:uid="{5B2C95C8-CA32-4246-AB48-2D33F6884567}"/>
    <dataValidation allowBlank="1" showInputMessage="1" showErrorMessage="1" promptTitle="Unidad Responsable" prompt="Por &quot;Unidad responsable&quot; se entiende al área encargada de la ejecución de los recursos dentro de cada programa." sqref="D6" xr:uid="{A7867192-A1AB-4466-88F9-009D28E827B5}"/>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151E5-2DDB-491C-825A-9810CBF9E707}">
  <sheetPr>
    <tabColor rgb="FF00B050"/>
    <pageSetUpPr fitToPage="1"/>
  </sheetPr>
  <dimension ref="A1:XFD58"/>
  <sheetViews>
    <sheetView zoomScale="60" zoomScaleNormal="60" zoomScaleSheetLayoutView="50" workbookViewId="0">
      <selection sqref="A1:D1"/>
    </sheetView>
  </sheetViews>
  <sheetFormatPr baseColWidth="10" defaultColWidth="0" defaultRowHeight="0" customHeight="1" zeroHeight="1"/>
  <cols>
    <col min="1" max="1" width="15.6640625" style="66" customWidth="1"/>
    <col min="2" max="2" width="70.33203125" style="66" bestFit="1" customWidth="1"/>
    <col min="3" max="3" width="15.6640625" style="66" customWidth="1"/>
    <col min="4" max="5" width="35.6640625" style="66" customWidth="1"/>
    <col min="6" max="6" width="36" style="66" customWidth="1"/>
    <col min="7" max="9" width="35.6640625" style="66" customWidth="1"/>
    <col min="10" max="11" width="35.6640625" style="64" customWidth="1"/>
    <col min="12" max="13" width="35.6640625" style="66" customWidth="1"/>
    <col min="14" max="15" width="35.6640625" style="64" customWidth="1"/>
    <col min="16" max="17" width="35.6640625" style="66" customWidth="1"/>
    <col min="18" max="18" width="33.44140625" style="66" hidden="1" customWidth="1"/>
    <col min="19" max="24" width="0" style="66" hidden="1" customWidth="1"/>
    <col min="25" max="16383" width="11.44140625" style="66" hidden="1"/>
    <col min="16384" max="16384" width="8.6640625" style="66" hidden="1" customWidth="1"/>
  </cols>
  <sheetData>
    <row r="1" spans="1:18" s="126" customFormat="1" ht="15">
      <c r="A1" s="66"/>
      <c r="B1" s="66"/>
      <c r="C1" s="66"/>
      <c r="D1" s="66"/>
      <c r="E1" s="66"/>
      <c r="F1" s="66"/>
      <c r="G1" s="66"/>
      <c r="H1" s="66"/>
      <c r="I1" s="66"/>
      <c r="J1" s="64"/>
      <c r="K1" s="64"/>
      <c r="L1" s="66"/>
      <c r="M1" s="66"/>
      <c r="N1" s="64"/>
      <c r="O1" s="64"/>
      <c r="P1" s="66"/>
      <c r="Q1" s="66"/>
      <c r="R1" s="66"/>
    </row>
    <row r="2" spans="1:18" s="126" customFormat="1" ht="15">
      <c r="A2" s="66"/>
      <c r="B2" s="66"/>
      <c r="C2" s="66"/>
      <c r="I2" s="66"/>
      <c r="J2" s="64"/>
      <c r="K2" s="64"/>
      <c r="L2" s="66"/>
      <c r="M2" s="66"/>
      <c r="N2" s="64"/>
      <c r="O2" s="64"/>
      <c r="P2" s="66"/>
      <c r="Q2" s="66"/>
      <c r="R2" s="66"/>
    </row>
    <row r="3" spans="1:18" s="126" customFormat="1" ht="20.100000000000001" customHeight="1">
      <c r="A3" s="66"/>
      <c r="B3" s="1107" t="s">
        <v>112</v>
      </c>
      <c r="C3" s="1110"/>
      <c r="D3" s="860" t="s">
        <v>113</v>
      </c>
      <c r="E3" s="860"/>
      <c r="F3" s="860"/>
      <c r="G3" s="860"/>
      <c r="H3" s="860"/>
      <c r="I3" s="67"/>
      <c r="J3" s="64"/>
      <c r="K3" s="64"/>
      <c r="L3" s="66"/>
      <c r="M3" s="66"/>
      <c r="N3" s="64"/>
      <c r="O3" s="64"/>
      <c r="P3" s="66"/>
      <c r="Q3" s="66"/>
      <c r="R3" s="66"/>
    </row>
    <row r="4" spans="1:18" s="126" customFormat="1" ht="20.100000000000001" customHeight="1">
      <c r="A4" s="66"/>
      <c r="B4" s="1107" t="s">
        <v>114</v>
      </c>
      <c r="C4" s="1110"/>
      <c r="D4" s="860" t="s">
        <v>2364</v>
      </c>
      <c r="E4" s="860"/>
      <c r="F4" s="860"/>
      <c r="G4" s="860"/>
      <c r="H4" s="860"/>
      <c r="I4" s="61"/>
      <c r="J4" s="64"/>
      <c r="K4" s="64"/>
      <c r="L4" s="66"/>
      <c r="M4" s="66"/>
      <c r="N4" s="64"/>
      <c r="O4" s="64"/>
      <c r="P4" s="66"/>
      <c r="Q4" s="66"/>
      <c r="R4" s="66"/>
    </row>
    <row r="5" spans="1:18" s="126" customFormat="1" ht="20.100000000000001" customHeight="1">
      <c r="A5" s="66"/>
      <c r="B5" s="1107" t="s">
        <v>116</v>
      </c>
      <c r="C5" s="1110"/>
      <c r="D5" s="934" t="s">
        <v>1505</v>
      </c>
      <c r="E5" s="934"/>
      <c r="F5" s="934"/>
      <c r="G5" s="934"/>
      <c r="H5" s="934"/>
      <c r="I5" s="61"/>
      <c r="J5" s="64"/>
      <c r="K5" s="64"/>
      <c r="L5" s="66"/>
      <c r="M5" s="66"/>
      <c r="N5" s="64"/>
      <c r="O5" s="64"/>
      <c r="P5" s="66"/>
      <c r="Q5" s="66"/>
      <c r="R5" s="66"/>
    </row>
    <row r="6" spans="1:18" s="126" customFormat="1" ht="20.100000000000001" customHeight="1">
      <c r="A6" s="66"/>
      <c r="B6" s="1107" t="s">
        <v>118</v>
      </c>
      <c r="C6" s="1110"/>
      <c r="D6" s="934" t="s">
        <v>2133</v>
      </c>
      <c r="E6" s="934"/>
      <c r="F6" s="934"/>
      <c r="G6" s="934"/>
      <c r="H6" s="934"/>
      <c r="I6" s="70"/>
      <c r="J6" s="64"/>
      <c r="K6" s="64"/>
      <c r="L6" s="66"/>
      <c r="M6" s="66"/>
      <c r="N6" s="64"/>
      <c r="O6" s="64"/>
      <c r="P6" s="66"/>
      <c r="Q6" s="66"/>
      <c r="R6" s="66"/>
    </row>
    <row r="7" spans="1:18" s="126" customFormat="1" ht="20.100000000000001" customHeight="1">
      <c r="A7" s="66"/>
      <c r="B7" s="1107" t="s">
        <v>120</v>
      </c>
      <c r="C7" s="1110"/>
      <c r="D7" s="934" t="s">
        <v>514</v>
      </c>
      <c r="E7" s="934"/>
      <c r="F7" s="934"/>
      <c r="G7" s="934"/>
      <c r="H7" s="934"/>
      <c r="I7" s="70"/>
      <c r="J7" s="64"/>
      <c r="K7" s="64"/>
      <c r="L7" s="66"/>
      <c r="M7" s="66"/>
      <c r="N7" s="64"/>
      <c r="O7" s="64"/>
      <c r="P7" s="66"/>
      <c r="Q7" s="66"/>
      <c r="R7" s="66"/>
    </row>
    <row r="8" spans="1:18" s="126" customFormat="1" ht="20.100000000000001" customHeight="1">
      <c r="A8" s="66"/>
      <c r="B8" s="1107" t="s">
        <v>122</v>
      </c>
      <c r="C8" s="1110"/>
      <c r="D8" s="934" t="s">
        <v>2134</v>
      </c>
      <c r="E8" s="934"/>
      <c r="F8" s="934"/>
      <c r="G8" s="934"/>
      <c r="H8" s="934"/>
      <c r="I8" s="70"/>
      <c r="J8" s="64"/>
      <c r="K8" s="64"/>
      <c r="L8" s="66"/>
      <c r="M8" s="66"/>
      <c r="N8" s="64"/>
      <c r="O8" s="64"/>
      <c r="P8" s="66"/>
      <c r="Q8" s="66"/>
      <c r="R8" s="66"/>
    </row>
    <row r="9" spans="1:18" s="126" customFormat="1" ht="20.100000000000001" customHeight="1">
      <c r="A9" s="66"/>
      <c r="B9" s="1107" t="s">
        <v>124</v>
      </c>
      <c r="C9" s="1110"/>
      <c r="D9" s="934" t="s">
        <v>2135</v>
      </c>
      <c r="E9" s="934"/>
      <c r="F9" s="934"/>
      <c r="G9" s="934"/>
      <c r="H9" s="934"/>
      <c r="I9" s="73"/>
      <c r="J9" s="64"/>
      <c r="K9" s="64"/>
      <c r="L9" s="66"/>
      <c r="M9" s="66"/>
      <c r="N9" s="64"/>
      <c r="O9" s="64"/>
      <c r="P9" s="66"/>
      <c r="Q9" s="66"/>
      <c r="R9" s="66"/>
    </row>
    <row r="10" spans="1:18" s="126" customFormat="1" ht="50.1" customHeight="1">
      <c r="A10" s="1112" t="s">
        <v>126</v>
      </c>
      <c r="B10" s="1107" t="s">
        <v>127</v>
      </c>
      <c r="C10" s="1110"/>
      <c r="D10" s="866" t="s">
        <v>4402</v>
      </c>
      <c r="E10" s="869"/>
      <c r="F10" s="869"/>
      <c r="G10" s="869"/>
      <c r="H10" s="870"/>
      <c r="I10" s="73"/>
      <c r="J10" s="64"/>
      <c r="K10" s="64"/>
      <c r="L10" s="66"/>
      <c r="M10" s="66"/>
      <c r="N10" s="64"/>
      <c r="O10" s="64"/>
      <c r="P10" s="66"/>
      <c r="Q10" s="66"/>
      <c r="R10" s="66"/>
    </row>
    <row r="11" spans="1:18" s="126" customFormat="1" ht="50.1" customHeight="1">
      <c r="A11" s="1112"/>
      <c r="B11" s="1107" t="s">
        <v>128</v>
      </c>
      <c r="C11" s="1110"/>
      <c r="D11" s="860" t="s">
        <v>4437</v>
      </c>
      <c r="E11" s="861"/>
      <c r="F11" s="861"/>
      <c r="G11" s="861"/>
      <c r="H11" s="862"/>
      <c r="I11" s="73"/>
      <c r="J11" s="64"/>
      <c r="K11" s="64"/>
      <c r="L11" s="66"/>
      <c r="M11" s="66"/>
      <c r="N11" s="64"/>
      <c r="O11" s="64"/>
      <c r="P11" s="66"/>
      <c r="Q11" s="66"/>
      <c r="R11" s="66"/>
    </row>
    <row r="12" spans="1:18" s="126" customFormat="1" ht="50.1" customHeight="1">
      <c r="A12" s="1112" t="s">
        <v>129</v>
      </c>
      <c r="B12" s="1107" t="s">
        <v>130</v>
      </c>
      <c r="C12" s="1110"/>
      <c r="D12" s="860" t="s">
        <v>4409</v>
      </c>
      <c r="E12" s="861"/>
      <c r="F12" s="861"/>
      <c r="G12" s="861"/>
      <c r="H12" s="862"/>
      <c r="I12" s="73"/>
      <c r="J12" s="64"/>
      <c r="K12" s="64"/>
      <c r="L12" s="66"/>
      <c r="M12" s="66"/>
      <c r="N12" s="64"/>
      <c r="O12" s="64"/>
      <c r="P12" s="66"/>
      <c r="Q12" s="66"/>
      <c r="R12" s="66"/>
    </row>
    <row r="13" spans="1:18" s="126" customFormat="1" ht="66" customHeight="1">
      <c r="A13" s="1112"/>
      <c r="B13" s="1107" t="s">
        <v>131</v>
      </c>
      <c r="C13" s="1110"/>
      <c r="D13" s="860" t="s">
        <v>4416</v>
      </c>
      <c r="E13" s="861"/>
      <c r="F13" s="861"/>
      <c r="G13" s="861"/>
      <c r="H13" s="862"/>
      <c r="I13" s="73"/>
      <c r="J13" s="64"/>
      <c r="K13" s="64"/>
      <c r="L13" s="66"/>
      <c r="M13" s="66"/>
      <c r="N13" s="64"/>
      <c r="O13" s="64"/>
      <c r="P13" s="66"/>
      <c r="Q13" s="66"/>
      <c r="R13" s="66"/>
    </row>
    <row r="14" spans="1:18" s="126" customFormat="1" ht="50.1" customHeight="1">
      <c r="A14" s="1113" t="s">
        <v>471</v>
      </c>
      <c r="B14" s="1107" t="s">
        <v>517</v>
      </c>
      <c r="C14" s="1110"/>
      <c r="D14" s="866" t="s">
        <v>4323</v>
      </c>
      <c r="E14" s="867"/>
      <c r="F14" s="867"/>
      <c r="G14" s="867"/>
      <c r="H14" s="868"/>
      <c r="I14" s="132"/>
      <c r="J14" s="64"/>
      <c r="K14" s="64"/>
      <c r="L14" s="66"/>
      <c r="M14" s="66"/>
      <c r="N14" s="64"/>
      <c r="O14" s="64"/>
      <c r="P14" s="66"/>
      <c r="Q14" s="66"/>
      <c r="R14" s="66"/>
    </row>
    <row r="15" spans="1:18" s="126" customFormat="1" ht="50.1" customHeight="1">
      <c r="A15" s="1114"/>
      <c r="B15" s="1107" t="s">
        <v>518</v>
      </c>
      <c r="C15" s="1110"/>
      <c r="D15" s="866" t="s">
        <v>4344</v>
      </c>
      <c r="E15" s="867"/>
      <c r="F15" s="867"/>
      <c r="G15" s="867"/>
      <c r="H15" s="868"/>
      <c r="I15" s="132"/>
      <c r="J15" s="64"/>
      <c r="K15" s="64"/>
      <c r="L15" s="66"/>
      <c r="M15" s="66"/>
      <c r="N15" s="64"/>
      <c r="O15" s="64"/>
      <c r="P15" s="66"/>
      <c r="Q15" s="66"/>
      <c r="R15" s="66"/>
    </row>
    <row r="16" spans="1:18" s="126" customFormat="1" ht="50.1" customHeight="1">
      <c r="A16" s="1114"/>
      <c r="B16" s="1107" t="s">
        <v>1195</v>
      </c>
      <c r="C16" s="1110"/>
      <c r="D16" s="860" t="s">
        <v>11</v>
      </c>
      <c r="E16" s="861"/>
      <c r="F16" s="861"/>
      <c r="G16" s="861"/>
      <c r="H16" s="862"/>
      <c r="I16" s="132"/>
      <c r="J16" s="64"/>
      <c r="K16" s="64"/>
      <c r="L16" s="66"/>
      <c r="M16" s="66"/>
      <c r="N16" s="64"/>
      <c r="O16" s="64"/>
      <c r="P16" s="66"/>
      <c r="Q16" s="66"/>
      <c r="R16" s="66"/>
    </row>
    <row r="17" spans="1:18 16384:16384" s="126" customFormat="1" ht="50.1" customHeight="1">
      <c r="A17" s="1115"/>
      <c r="B17" s="1107" t="s">
        <v>1196</v>
      </c>
      <c r="C17" s="1110"/>
      <c r="D17" s="860" t="s">
        <v>4345</v>
      </c>
      <c r="E17" s="861"/>
      <c r="F17" s="861"/>
      <c r="G17" s="861"/>
      <c r="H17" s="862"/>
      <c r="I17" s="132"/>
      <c r="J17" s="64"/>
      <c r="K17" s="64"/>
      <c r="L17" s="66"/>
      <c r="M17" s="66"/>
      <c r="N17" s="64"/>
      <c r="O17" s="64"/>
      <c r="P17" s="66"/>
      <c r="Q17" s="66"/>
      <c r="R17" s="66"/>
    </row>
    <row r="18" spans="1:18 16384:16384" ht="14.25" customHeight="1">
      <c r="A18" s="61"/>
      <c r="B18" s="77"/>
      <c r="C18" s="77"/>
      <c r="D18" s="61"/>
      <c r="E18" s="61"/>
      <c r="F18" s="61"/>
      <c r="G18" s="61"/>
      <c r="H18" s="61"/>
      <c r="I18" s="61"/>
      <c r="O18" s="78"/>
    </row>
    <row r="19" spans="1:18 16384:16384" ht="50.1" customHeight="1">
      <c r="A19" s="61"/>
      <c r="B19" s="1108" t="s">
        <v>137</v>
      </c>
      <c r="C19" s="1108"/>
      <c r="D19" s="79">
        <v>199373124.01000002</v>
      </c>
      <c r="E19" s="849" t="s">
        <v>4566</v>
      </c>
      <c r="F19" s="850"/>
      <c r="G19" s="850"/>
      <c r="H19" s="851"/>
      <c r="I19" s="61"/>
      <c r="O19" s="78"/>
    </row>
    <row r="20" spans="1:18 16384:16384" s="126" customFormat="1" ht="15">
      <c r="A20" s="66"/>
      <c r="B20" s="66"/>
      <c r="C20" s="66"/>
      <c r="D20" s="66"/>
      <c r="E20" s="66"/>
      <c r="F20" s="66"/>
      <c r="G20" s="66"/>
      <c r="H20" s="66"/>
      <c r="I20" s="66"/>
      <c r="J20" s="64"/>
      <c r="K20" s="64"/>
      <c r="L20" s="66"/>
      <c r="M20" s="66"/>
      <c r="N20" s="64"/>
      <c r="O20" s="64"/>
      <c r="P20" s="66"/>
      <c r="Q20" s="66"/>
      <c r="R20" s="66"/>
    </row>
    <row r="21" spans="1:18 16384:16384" s="126" customFormat="1" ht="50.1" customHeight="1">
      <c r="A21" s="66"/>
      <c r="B21" s="1109" t="s">
        <v>138</v>
      </c>
      <c r="C21" s="1109"/>
      <c r="D21" s="1109"/>
      <c r="E21" s="1109"/>
      <c r="F21" s="1109"/>
      <c r="G21" s="1109"/>
      <c r="H21" s="1109"/>
      <c r="I21" s="1109"/>
      <c r="J21" s="1109"/>
      <c r="K21" s="1109"/>
      <c r="L21" s="1109"/>
      <c r="M21" s="1109"/>
      <c r="N21" s="1109"/>
      <c r="O21" s="1109"/>
      <c r="P21" s="1109"/>
      <c r="Q21" s="1109"/>
      <c r="R21" s="855" t="s">
        <v>1197</v>
      </c>
    </row>
    <row r="22" spans="1:18 16384:16384" s="126" customFormat="1" ht="50.1" customHeight="1">
      <c r="A22" s="66"/>
      <c r="B22" s="1107"/>
      <c r="C22" s="1107"/>
      <c r="D22" s="378" t="s">
        <v>140</v>
      </c>
      <c r="E22" s="378" t="s">
        <v>141</v>
      </c>
      <c r="F22" s="378" t="s">
        <v>142</v>
      </c>
      <c r="G22" s="378" t="s">
        <v>143</v>
      </c>
      <c r="H22" s="378" t="s">
        <v>144</v>
      </c>
      <c r="I22" s="378" t="s">
        <v>145</v>
      </c>
      <c r="J22" s="379" t="s">
        <v>146</v>
      </c>
      <c r="K22" s="379" t="s">
        <v>147</v>
      </c>
      <c r="L22" s="378" t="s">
        <v>148</v>
      </c>
      <c r="M22" s="378" t="s">
        <v>149</v>
      </c>
      <c r="N22" s="379" t="s">
        <v>150</v>
      </c>
      <c r="O22" s="379" t="s">
        <v>151</v>
      </c>
      <c r="P22" s="378" t="s">
        <v>152</v>
      </c>
      <c r="Q22" s="378" t="s">
        <v>153</v>
      </c>
      <c r="R22" s="855"/>
    </row>
    <row r="23" spans="1:18 16384:16384" s="126" customFormat="1" ht="150" customHeight="1">
      <c r="A23" s="226">
        <v>1</v>
      </c>
      <c r="B23" s="1109" t="s">
        <v>154</v>
      </c>
      <c r="C23" s="1109"/>
      <c r="D23" s="228" t="s">
        <v>2365</v>
      </c>
      <c r="E23" s="228" t="s">
        <v>2366</v>
      </c>
      <c r="F23" s="228" t="s">
        <v>2367</v>
      </c>
      <c r="G23" s="228" t="s">
        <v>158</v>
      </c>
      <c r="H23" s="228" t="s">
        <v>159</v>
      </c>
      <c r="I23" s="228" t="s">
        <v>2368</v>
      </c>
      <c r="J23" s="271">
        <v>700000</v>
      </c>
      <c r="K23" s="271">
        <v>1476491</v>
      </c>
      <c r="L23" s="228" t="s">
        <v>161</v>
      </c>
      <c r="M23" s="228" t="s">
        <v>162</v>
      </c>
      <c r="N23" s="271">
        <f>(J23/K23)*100</f>
        <v>47.409703140757372</v>
      </c>
      <c r="O23" s="380">
        <v>650000</v>
      </c>
      <c r="P23" s="228" t="s">
        <v>2369</v>
      </c>
      <c r="Q23" s="228"/>
      <c r="R23" s="66"/>
    </row>
    <row r="24" spans="1:18 16384:16384" s="126" customFormat="1" ht="150" customHeight="1">
      <c r="A24" s="226">
        <v>1</v>
      </c>
      <c r="B24" s="1109" t="s">
        <v>164</v>
      </c>
      <c r="C24" s="1109"/>
      <c r="D24" s="228" t="s">
        <v>2370</v>
      </c>
      <c r="E24" s="248" t="s">
        <v>2371</v>
      </c>
      <c r="F24" s="228" t="s">
        <v>2372</v>
      </c>
      <c r="G24" s="228" t="s">
        <v>158</v>
      </c>
      <c r="H24" s="228" t="s">
        <v>159</v>
      </c>
      <c r="I24" s="228" t="s">
        <v>2373</v>
      </c>
      <c r="J24" s="271">
        <v>600</v>
      </c>
      <c r="K24" s="271">
        <v>600</v>
      </c>
      <c r="L24" s="228" t="s">
        <v>161</v>
      </c>
      <c r="M24" s="228" t="s">
        <v>162</v>
      </c>
      <c r="N24" s="271">
        <v>100</v>
      </c>
      <c r="O24" s="380">
        <v>694</v>
      </c>
      <c r="P24" s="228" t="s">
        <v>2374</v>
      </c>
      <c r="Q24" s="228" t="s">
        <v>2375</v>
      </c>
      <c r="R24" s="66"/>
    </row>
    <row r="25" spans="1:18 16384:16384" s="126" customFormat="1" ht="150" customHeight="1">
      <c r="A25" s="226">
        <v>1</v>
      </c>
      <c r="B25" s="1109" t="s">
        <v>171</v>
      </c>
      <c r="C25" s="1109"/>
      <c r="D25" s="228" t="s">
        <v>2376</v>
      </c>
      <c r="E25" s="248" t="s">
        <v>2377</v>
      </c>
      <c r="F25" s="228" t="s">
        <v>2378</v>
      </c>
      <c r="G25" s="228" t="s">
        <v>591</v>
      </c>
      <c r="H25" s="228" t="s">
        <v>175</v>
      </c>
      <c r="I25" s="228" t="s">
        <v>2379</v>
      </c>
      <c r="J25" s="410">
        <v>110000</v>
      </c>
      <c r="K25" s="410">
        <v>110000</v>
      </c>
      <c r="L25" s="228" t="s">
        <v>177</v>
      </c>
      <c r="M25" s="228" t="s">
        <v>162</v>
      </c>
      <c r="N25" s="271">
        <v>100</v>
      </c>
      <c r="O25" s="380">
        <v>88966</v>
      </c>
      <c r="P25" s="228" t="s">
        <v>2374</v>
      </c>
      <c r="Q25" s="228" t="s">
        <v>2375</v>
      </c>
      <c r="R25" s="137" t="s">
        <v>180</v>
      </c>
    </row>
    <row r="26" spans="1:18 16384:16384" s="126" customFormat="1" ht="150" customHeight="1">
      <c r="A26" s="226">
        <v>1</v>
      </c>
      <c r="B26" s="1109" t="s">
        <v>181</v>
      </c>
      <c r="C26" s="1109"/>
      <c r="D26" s="228" t="s">
        <v>2380</v>
      </c>
      <c r="E26" s="248" t="s">
        <v>2381</v>
      </c>
      <c r="F26" s="228" t="s">
        <v>2382</v>
      </c>
      <c r="G26" s="228" t="s">
        <v>158</v>
      </c>
      <c r="H26" s="228" t="s">
        <v>175</v>
      </c>
      <c r="I26" s="228" t="s">
        <v>2383</v>
      </c>
      <c r="J26" s="271">
        <v>80000</v>
      </c>
      <c r="K26" s="271">
        <v>80000</v>
      </c>
      <c r="L26" s="228" t="s">
        <v>177</v>
      </c>
      <c r="M26" s="228" t="s">
        <v>162</v>
      </c>
      <c r="N26" s="271">
        <v>100</v>
      </c>
      <c r="O26" s="380">
        <v>110863</v>
      </c>
      <c r="P26" s="228" t="s">
        <v>2374</v>
      </c>
      <c r="Q26" s="228" t="s">
        <v>2375</v>
      </c>
      <c r="R26" s="66"/>
    </row>
    <row r="27" spans="1:18 16384:16384" s="411" customFormat="1" ht="150" customHeight="1">
      <c r="A27" s="226">
        <v>1</v>
      </c>
      <c r="B27" s="1109" t="s">
        <v>188</v>
      </c>
      <c r="C27" s="1109"/>
      <c r="D27" s="228" t="s">
        <v>2384</v>
      </c>
      <c r="E27" s="228" t="s">
        <v>2385</v>
      </c>
      <c r="F27" s="228" t="s">
        <v>2386</v>
      </c>
      <c r="G27" s="228" t="s">
        <v>158</v>
      </c>
      <c r="H27" s="228" t="s">
        <v>175</v>
      </c>
      <c r="I27" s="228" t="s">
        <v>2387</v>
      </c>
      <c r="J27" s="271">
        <v>5000</v>
      </c>
      <c r="K27" s="271">
        <v>5000</v>
      </c>
      <c r="L27" s="228" t="s">
        <v>177</v>
      </c>
      <c r="M27" s="228" t="s">
        <v>162</v>
      </c>
      <c r="N27" s="271">
        <v>100</v>
      </c>
      <c r="O27" s="380">
        <v>5885</v>
      </c>
      <c r="P27" s="228" t="s">
        <v>2374</v>
      </c>
      <c r="Q27" s="228" t="s">
        <v>2375</v>
      </c>
      <c r="R27" s="126"/>
      <c r="XFD27" s="126"/>
    </row>
    <row r="28" spans="1:18 16384:16384" s="126" customFormat="1" ht="150" customHeight="1">
      <c r="A28" s="226">
        <v>1</v>
      </c>
      <c r="B28" s="1109" t="s">
        <v>195</v>
      </c>
      <c r="C28" s="1109"/>
      <c r="D28" s="228" t="s">
        <v>2388</v>
      </c>
      <c r="E28" s="228" t="s">
        <v>2389</v>
      </c>
      <c r="F28" s="228" t="s">
        <v>2390</v>
      </c>
      <c r="G28" s="228" t="s">
        <v>158</v>
      </c>
      <c r="H28" s="228" t="s">
        <v>175</v>
      </c>
      <c r="I28" s="228" t="s">
        <v>2391</v>
      </c>
      <c r="J28" s="271">
        <v>30000</v>
      </c>
      <c r="K28" s="271">
        <v>30000</v>
      </c>
      <c r="L28" s="228" t="s">
        <v>177</v>
      </c>
      <c r="M28" s="228" t="s">
        <v>162</v>
      </c>
      <c r="N28" s="271">
        <v>100</v>
      </c>
      <c r="O28" s="380">
        <v>48313</v>
      </c>
      <c r="P28" s="228" t="s">
        <v>2374</v>
      </c>
      <c r="Q28" s="228" t="s">
        <v>2375</v>
      </c>
      <c r="R28" s="66"/>
    </row>
    <row r="29" spans="1:18 16384:16384" s="126" customFormat="1" ht="150" customHeight="1">
      <c r="A29" s="226">
        <v>1</v>
      </c>
      <c r="B29" s="1109" t="s">
        <v>550</v>
      </c>
      <c r="C29" s="1109"/>
      <c r="D29" s="248" t="s">
        <v>2392</v>
      </c>
      <c r="E29" s="248" t="s">
        <v>2393</v>
      </c>
      <c r="F29" s="248" t="s">
        <v>2394</v>
      </c>
      <c r="G29" s="228" t="s">
        <v>158</v>
      </c>
      <c r="H29" s="228" t="s">
        <v>175</v>
      </c>
      <c r="I29" s="228" t="s">
        <v>2395</v>
      </c>
      <c r="J29" s="271">
        <v>5000</v>
      </c>
      <c r="K29" s="271">
        <v>5000</v>
      </c>
      <c r="L29" s="228" t="s">
        <v>177</v>
      </c>
      <c r="M29" s="228" t="s">
        <v>162</v>
      </c>
      <c r="N29" s="271">
        <f>(J29/K29)*100</f>
        <v>100</v>
      </c>
      <c r="O29" s="380">
        <v>4696</v>
      </c>
      <c r="P29" s="248" t="s">
        <v>2374</v>
      </c>
      <c r="Q29" s="228" t="s">
        <v>2396</v>
      </c>
    </row>
    <row r="30" spans="1:18 16384:16384" s="126" customFormat="1" ht="150" customHeight="1">
      <c r="A30" s="226">
        <v>1</v>
      </c>
      <c r="B30" s="1109" t="s">
        <v>207</v>
      </c>
      <c r="C30" s="1109"/>
      <c r="D30" s="228" t="s">
        <v>2397</v>
      </c>
      <c r="E30" s="228" t="s">
        <v>2398</v>
      </c>
      <c r="F30" s="228" t="s">
        <v>2399</v>
      </c>
      <c r="G30" s="228" t="s">
        <v>158</v>
      </c>
      <c r="H30" s="228" t="s">
        <v>175</v>
      </c>
      <c r="I30" s="248" t="s">
        <v>2400</v>
      </c>
      <c r="J30" s="271">
        <v>200000</v>
      </c>
      <c r="K30" s="271">
        <v>200000</v>
      </c>
      <c r="L30" s="228" t="s">
        <v>177</v>
      </c>
      <c r="M30" s="228" t="s">
        <v>162</v>
      </c>
      <c r="N30" s="271">
        <v>100</v>
      </c>
      <c r="O30" s="380">
        <v>103918</v>
      </c>
      <c r="P30" s="228" t="s">
        <v>2374</v>
      </c>
      <c r="Q30" s="228" t="s">
        <v>2375</v>
      </c>
      <c r="R30" s="137" t="s">
        <v>180</v>
      </c>
    </row>
    <row r="31" spans="1:18 16384:16384" s="411" customFormat="1" ht="150" customHeight="1">
      <c r="A31" s="226">
        <v>1</v>
      </c>
      <c r="B31" s="1109" t="s">
        <v>214</v>
      </c>
      <c r="C31" s="1109"/>
      <c r="D31" s="228" t="s">
        <v>2401</v>
      </c>
      <c r="E31" s="248" t="s">
        <v>2402</v>
      </c>
      <c r="F31" s="228" t="s">
        <v>2403</v>
      </c>
      <c r="G31" s="228" t="s">
        <v>158</v>
      </c>
      <c r="H31" s="228" t="s">
        <v>175</v>
      </c>
      <c r="I31" s="248" t="s">
        <v>2404</v>
      </c>
      <c r="J31" s="271">
        <v>40000</v>
      </c>
      <c r="K31" s="271">
        <v>40000</v>
      </c>
      <c r="L31" s="228" t="s">
        <v>177</v>
      </c>
      <c r="M31" s="228" t="s">
        <v>162</v>
      </c>
      <c r="N31" s="271">
        <v>100</v>
      </c>
      <c r="O31" s="380">
        <v>50000</v>
      </c>
      <c r="P31" s="228" t="s">
        <v>2374</v>
      </c>
      <c r="Q31" s="228" t="s">
        <v>2375</v>
      </c>
      <c r="R31" s="126"/>
      <c r="XFD31" s="126"/>
    </row>
    <row r="32" spans="1:18 16384:16384" s="126" customFormat="1" ht="150" customHeight="1">
      <c r="A32" s="226">
        <v>1</v>
      </c>
      <c r="B32" s="1109" t="s">
        <v>220</v>
      </c>
      <c r="C32" s="1109"/>
      <c r="D32" s="228" t="s">
        <v>2405</v>
      </c>
      <c r="E32" s="228" t="s">
        <v>2406</v>
      </c>
      <c r="F32" s="228" t="s">
        <v>2407</v>
      </c>
      <c r="G32" s="228" t="s">
        <v>158</v>
      </c>
      <c r="H32" s="228" t="s">
        <v>175</v>
      </c>
      <c r="I32" s="228" t="s">
        <v>2408</v>
      </c>
      <c r="J32" s="271">
        <v>500</v>
      </c>
      <c r="K32" s="271">
        <v>500</v>
      </c>
      <c r="L32" s="228" t="s">
        <v>177</v>
      </c>
      <c r="M32" s="228" t="s">
        <v>162</v>
      </c>
      <c r="N32" s="271">
        <v>100</v>
      </c>
      <c r="O32" s="380">
        <v>251</v>
      </c>
      <c r="P32" s="228" t="s">
        <v>2374</v>
      </c>
      <c r="Q32" s="228" t="s">
        <v>2375</v>
      </c>
      <c r="R32" s="66"/>
    </row>
    <row r="33" spans="1:21" s="126" customFormat="1" ht="150" customHeight="1">
      <c r="A33" s="226">
        <v>1</v>
      </c>
      <c r="B33" s="1109" t="s">
        <v>233</v>
      </c>
      <c r="C33" s="1109"/>
      <c r="D33" s="228" t="s">
        <v>2409</v>
      </c>
      <c r="E33" s="228" t="s">
        <v>2410</v>
      </c>
      <c r="F33" s="228" t="s">
        <v>2411</v>
      </c>
      <c r="G33" s="228" t="s">
        <v>158</v>
      </c>
      <c r="H33" s="228" t="s">
        <v>175</v>
      </c>
      <c r="I33" s="228" t="s">
        <v>2412</v>
      </c>
      <c r="J33" s="271">
        <v>200000</v>
      </c>
      <c r="K33" s="271">
        <v>200000</v>
      </c>
      <c r="L33" s="228" t="s">
        <v>177</v>
      </c>
      <c r="M33" s="228" t="s">
        <v>162</v>
      </c>
      <c r="N33" s="271">
        <v>100</v>
      </c>
      <c r="O33" s="380">
        <v>169923</v>
      </c>
      <c r="P33" s="228" t="s">
        <v>2374</v>
      </c>
      <c r="Q33" s="228" t="s">
        <v>2375</v>
      </c>
      <c r="R33" s="383" t="s">
        <v>180</v>
      </c>
    </row>
    <row r="34" spans="1:21" s="126" customFormat="1" ht="150" customHeight="1">
      <c r="A34" s="226">
        <v>1</v>
      </c>
      <c r="B34" s="1109" t="s">
        <v>239</v>
      </c>
      <c r="C34" s="1109"/>
      <c r="D34" s="228" t="s">
        <v>2413</v>
      </c>
      <c r="E34" s="228" t="s">
        <v>2414</v>
      </c>
      <c r="F34" s="228" t="s">
        <v>2415</v>
      </c>
      <c r="G34" s="228" t="s">
        <v>158</v>
      </c>
      <c r="H34" s="228" t="s">
        <v>175</v>
      </c>
      <c r="I34" s="248" t="s">
        <v>2416</v>
      </c>
      <c r="J34" s="271">
        <v>50000</v>
      </c>
      <c r="K34" s="271">
        <v>50000</v>
      </c>
      <c r="L34" s="228" t="s">
        <v>177</v>
      </c>
      <c r="M34" s="228" t="s">
        <v>162</v>
      </c>
      <c r="N34" s="271">
        <v>100</v>
      </c>
      <c r="O34" s="380">
        <v>76000</v>
      </c>
      <c r="P34" s="228" t="s">
        <v>2374</v>
      </c>
      <c r="Q34" s="228" t="s">
        <v>2375</v>
      </c>
      <c r="R34" s="66"/>
    </row>
    <row r="35" spans="1:21" s="126" customFormat="1" ht="150" customHeight="1">
      <c r="A35" s="226">
        <v>1</v>
      </c>
      <c r="B35" s="1109" t="s">
        <v>245</v>
      </c>
      <c r="C35" s="1109"/>
      <c r="D35" s="228" t="s">
        <v>2417</v>
      </c>
      <c r="E35" s="228" t="s">
        <v>2418</v>
      </c>
      <c r="F35" s="228" t="s">
        <v>2419</v>
      </c>
      <c r="G35" s="228" t="s">
        <v>158</v>
      </c>
      <c r="H35" s="228" t="s">
        <v>175</v>
      </c>
      <c r="I35" s="228" t="s">
        <v>2420</v>
      </c>
      <c r="J35" s="271">
        <v>10000</v>
      </c>
      <c r="K35" s="271">
        <v>10000</v>
      </c>
      <c r="L35" s="228" t="s">
        <v>177</v>
      </c>
      <c r="M35" s="228" t="s">
        <v>162</v>
      </c>
      <c r="N35" s="271">
        <f>(J35/K35)*100</f>
        <v>100</v>
      </c>
      <c r="O35" s="380">
        <v>12000</v>
      </c>
      <c r="P35" s="228" t="s">
        <v>2374</v>
      </c>
      <c r="Q35" s="228" t="s">
        <v>2375</v>
      </c>
      <c r="R35" s="66"/>
    </row>
    <row r="36" spans="1:21" s="126" customFormat="1" ht="150" customHeight="1">
      <c r="A36" s="226">
        <v>1</v>
      </c>
      <c r="B36" s="1109" t="s">
        <v>251</v>
      </c>
      <c r="C36" s="1109"/>
      <c r="D36" s="228" t="s">
        <v>2421</v>
      </c>
      <c r="E36" s="228" t="s">
        <v>2422</v>
      </c>
      <c r="F36" s="228" t="s">
        <v>2423</v>
      </c>
      <c r="G36" s="228" t="s">
        <v>158</v>
      </c>
      <c r="H36" s="228" t="s">
        <v>175</v>
      </c>
      <c r="I36" s="228" t="s">
        <v>2424</v>
      </c>
      <c r="J36" s="271">
        <v>150000</v>
      </c>
      <c r="K36" s="271">
        <v>150000</v>
      </c>
      <c r="L36" s="228" t="s">
        <v>177</v>
      </c>
      <c r="M36" s="228" t="s">
        <v>162</v>
      </c>
      <c r="N36" s="271">
        <f>(J36/K36)*100</f>
        <v>100</v>
      </c>
      <c r="O36" s="380">
        <v>140000</v>
      </c>
      <c r="P36" s="228" t="s">
        <v>2374</v>
      </c>
      <c r="Q36" s="228" t="s">
        <v>2375</v>
      </c>
      <c r="R36" s="66"/>
    </row>
    <row r="37" spans="1:21" s="126" customFormat="1" ht="150" customHeight="1">
      <c r="A37" s="226">
        <v>1</v>
      </c>
      <c r="B37" s="1109" t="s">
        <v>618</v>
      </c>
      <c r="C37" s="1109"/>
      <c r="D37" s="228" t="s">
        <v>2425</v>
      </c>
      <c r="E37" s="228" t="s">
        <v>2426</v>
      </c>
      <c r="F37" s="228" t="s">
        <v>2427</v>
      </c>
      <c r="G37" s="228" t="s">
        <v>158</v>
      </c>
      <c r="H37" s="228" t="s">
        <v>175</v>
      </c>
      <c r="I37" s="228" t="s">
        <v>2428</v>
      </c>
      <c r="J37" s="271">
        <v>21</v>
      </c>
      <c r="K37" s="271">
        <v>21</v>
      </c>
      <c r="L37" s="228" t="s">
        <v>161</v>
      </c>
      <c r="M37" s="228" t="s">
        <v>162</v>
      </c>
      <c r="N37" s="271">
        <v>100</v>
      </c>
      <c r="O37" s="380">
        <v>20</v>
      </c>
      <c r="P37" s="228" t="s">
        <v>2429</v>
      </c>
      <c r="Q37" s="228" t="s">
        <v>2430</v>
      </c>
      <c r="R37" s="383" t="s">
        <v>180</v>
      </c>
    </row>
    <row r="38" spans="1:21" s="126" customFormat="1" ht="150" customHeight="1">
      <c r="A38" s="226">
        <v>1</v>
      </c>
      <c r="B38" s="1109" t="s">
        <v>261</v>
      </c>
      <c r="C38" s="1109"/>
      <c r="D38" s="228" t="s">
        <v>2431</v>
      </c>
      <c r="E38" s="228" t="s">
        <v>2432</v>
      </c>
      <c r="F38" s="228" t="s">
        <v>2433</v>
      </c>
      <c r="G38" s="228" t="s">
        <v>158</v>
      </c>
      <c r="H38" s="228" t="s">
        <v>175</v>
      </c>
      <c r="I38" s="228" t="s">
        <v>2434</v>
      </c>
      <c r="J38" s="271">
        <v>18</v>
      </c>
      <c r="K38" s="271">
        <v>18</v>
      </c>
      <c r="L38" s="228" t="s">
        <v>161</v>
      </c>
      <c r="M38" s="228" t="s">
        <v>162</v>
      </c>
      <c r="N38" s="271">
        <v>100</v>
      </c>
      <c r="O38" s="380">
        <v>18</v>
      </c>
      <c r="P38" s="228" t="s">
        <v>2435</v>
      </c>
      <c r="Q38" s="228" t="s">
        <v>2436</v>
      </c>
      <c r="R38" s="66"/>
    </row>
    <row r="39" spans="1:21" s="126" customFormat="1" ht="150" customHeight="1">
      <c r="A39" s="226">
        <v>1</v>
      </c>
      <c r="B39" s="1109" t="s">
        <v>267</v>
      </c>
      <c r="C39" s="1109"/>
      <c r="D39" s="412" t="s">
        <v>2437</v>
      </c>
      <c r="E39" s="412" t="s">
        <v>2438</v>
      </c>
      <c r="F39" s="412" t="s">
        <v>2439</v>
      </c>
      <c r="G39" s="228" t="s">
        <v>158</v>
      </c>
      <c r="H39" s="228" t="s">
        <v>175</v>
      </c>
      <c r="I39" s="228" t="s">
        <v>2440</v>
      </c>
      <c r="J39" s="413">
        <v>5</v>
      </c>
      <c r="K39" s="413">
        <v>5</v>
      </c>
      <c r="L39" s="228" t="s">
        <v>161</v>
      </c>
      <c r="M39" s="414" t="s">
        <v>162</v>
      </c>
      <c r="N39" s="413">
        <v>100</v>
      </c>
      <c r="O39" s="415">
        <v>5</v>
      </c>
      <c r="P39" s="228" t="s">
        <v>2441</v>
      </c>
      <c r="Q39" s="412" t="s">
        <v>2442</v>
      </c>
    </row>
    <row r="40" spans="1:21" s="126" customFormat="1" ht="20.100000000000001" customHeight="1">
      <c r="A40" s="66"/>
      <c r="B40" s="66"/>
      <c r="C40" s="66"/>
      <c r="D40" s="66"/>
      <c r="E40" s="66"/>
      <c r="F40" s="66"/>
      <c r="G40" s="66"/>
      <c r="H40" s="66"/>
      <c r="I40" s="66"/>
      <c r="J40" s="64"/>
      <c r="K40" s="64"/>
      <c r="L40" s="66"/>
      <c r="M40" s="66"/>
      <c r="N40" s="64"/>
      <c r="O40" s="64"/>
      <c r="P40" s="66"/>
      <c r="Q40" s="66"/>
      <c r="R40" s="66"/>
    </row>
    <row r="41" spans="1:21" s="126" customFormat="1" ht="20.100000000000001" customHeight="1">
      <c r="A41" s="61"/>
      <c r="B41" s="384" t="s">
        <v>396</v>
      </c>
      <c r="C41" s="839" t="s">
        <v>4251</v>
      </c>
      <c r="D41" s="840"/>
      <c r="E41" s="840"/>
      <c r="F41" s="840"/>
      <c r="G41" s="840"/>
      <c r="H41" s="841"/>
      <c r="I41" s="117"/>
      <c r="J41" s="118"/>
      <c r="K41" s="118"/>
      <c r="L41" s="117"/>
      <c r="M41" s="117"/>
      <c r="N41" s="119"/>
      <c r="O41" s="119"/>
      <c r="P41" s="117"/>
      <c r="Q41" s="117"/>
      <c r="R41" s="117"/>
      <c r="S41" s="117"/>
      <c r="T41" s="66"/>
      <c r="U41" s="66"/>
    </row>
    <row r="42" spans="1:21" s="126" customFormat="1" ht="20.100000000000001" customHeight="1">
      <c r="A42" s="61"/>
      <c r="B42" s="384" t="s">
        <v>398</v>
      </c>
      <c r="C42" s="839" t="s">
        <v>3330</v>
      </c>
      <c r="D42" s="840"/>
      <c r="E42" s="840"/>
      <c r="F42" s="840"/>
      <c r="G42" s="840"/>
      <c r="H42" s="841"/>
      <c r="I42" s="117"/>
      <c r="J42" s="118"/>
      <c r="K42" s="118"/>
      <c r="L42" s="117"/>
      <c r="M42" s="117"/>
      <c r="N42" s="119"/>
      <c r="O42" s="119"/>
      <c r="P42" s="117"/>
      <c r="Q42" s="117"/>
      <c r="R42" s="117"/>
      <c r="S42" s="117"/>
      <c r="T42" s="66"/>
      <c r="U42" s="66"/>
    </row>
    <row r="43" spans="1:21" s="126" customFormat="1" ht="20.100000000000001" customHeight="1">
      <c r="A43" s="61"/>
      <c r="B43" s="384" t="s">
        <v>668</v>
      </c>
      <c r="C43" s="839" t="s">
        <v>1280</v>
      </c>
      <c r="D43" s="840"/>
      <c r="E43" s="840"/>
      <c r="F43" s="840"/>
      <c r="G43" s="840"/>
      <c r="H43" s="841"/>
      <c r="I43" s="117"/>
      <c r="J43" s="118"/>
      <c r="K43" s="118"/>
      <c r="L43" s="117"/>
      <c r="M43" s="117"/>
      <c r="N43" s="119"/>
      <c r="O43" s="119"/>
      <c r="P43" s="117"/>
      <c r="Q43" s="117"/>
      <c r="R43" s="117"/>
      <c r="S43" s="117"/>
      <c r="T43" s="66"/>
      <c r="U43" s="66"/>
    </row>
    <row r="44" spans="1:21" s="126" customFormat="1" ht="20.100000000000001" customHeight="1">
      <c r="A44" s="61"/>
      <c r="B44" s="384" t="s">
        <v>402</v>
      </c>
      <c r="C44" s="839" t="s">
        <v>403</v>
      </c>
      <c r="D44" s="840"/>
      <c r="E44" s="840"/>
      <c r="F44" s="840"/>
      <c r="G44" s="840"/>
      <c r="H44" s="841"/>
      <c r="I44" s="117"/>
      <c r="J44" s="118"/>
      <c r="K44" s="118"/>
      <c r="L44" s="117"/>
      <c r="M44" s="117"/>
      <c r="N44" s="119"/>
      <c r="O44" s="119"/>
      <c r="P44" s="117"/>
      <c r="Q44" s="117"/>
      <c r="R44" s="117"/>
      <c r="S44" s="117"/>
      <c r="T44" s="66"/>
      <c r="U44" s="66"/>
    </row>
    <row r="45" spans="1:21" s="126" customFormat="1" ht="20.100000000000001" customHeight="1">
      <c r="A45" s="61"/>
      <c r="B45" s="384" t="s">
        <v>404</v>
      </c>
      <c r="C45" s="839" t="s">
        <v>405</v>
      </c>
      <c r="D45" s="840"/>
      <c r="E45" s="840"/>
      <c r="F45" s="840"/>
      <c r="G45" s="840"/>
      <c r="H45" s="841"/>
      <c r="I45" s="117"/>
      <c r="J45" s="118"/>
      <c r="K45" s="118"/>
      <c r="L45" s="117"/>
      <c r="M45" s="117"/>
      <c r="N45" s="119"/>
      <c r="O45" s="119"/>
      <c r="P45" s="117"/>
      <c r="Q45" s="117"/>
      <c r="R45" s="117"/>
      <c r="S45" s="117"/>
      <c r="T45" s="66"/>
      <c r="U45" s="66"/>
    </row>
    <row r="46" spans="1:21" s="126" customFormat="1" ht="20.100000000000001" customHeight="1">
      <c r="A46" s="61"/>
      <c r="B46" s="384" t="s">
        <v>406</v>
      </c>
      <c r="C46" s="839" t="s">
        <v>2443</v>
      </c>
      <c r="D46" s="840"/>
      <c r="E46" s="840"/>
      <c r="F46" s="840"/>
      <c r="G46" s="840"/>
      <c r="H46" s="841"/>
      <c r="I46" s="117"/>
      <c r="J46" s="118"/>
      <c r="K46" s="118"/>
      <c r="L46" s="117"/>
      <c r="M46" s="117"/>
      <c r="N46" s="119"/>
      <c r="O46" s="119"/>
      <c r="P46" s="117"/>
      <c r="Q46" s="117"/>
      <c r="R46" s="117"/>
      <c r="S46" s="117"/>
      <c r="T46" s="66"/>
      <c r="U46" s="66"/>
    </row>
    <row r="47" spans="1:21" s="126" customFormat="1" ht="20.100000000000001" customHeight="1">
      <c r="A47" s="61"/>
      <c r="B47" s="384" t="s">
        <v>408</v>
      </c>
      <c r="C47" s="839" t="s">
        <v>2444</v>
      </c>
      <c r="D47" s="840"/>
      <c r="E47" s="840"/>
      <c r="F47" s="840"/>
      <c r="G47" s="840"/>
      <c r="H47" s="841"/>
      <c r="I47" s="117"/>
      <c r="J47" s="118"/>
      <c r="K47" s="118"/>
      <c r="L47" s="117"/>
      <c r="M47" s="117"/>
      <c r="N47" s="119"/>
      <c r="O47" s="119"/>
      <c r="P47" s="117"/>
      <c r="Q47" s="117"/>
      <c r="R47" s="117"/>
      <c r="S47" s="117"/>
      <c r="T47" s="66"/>
      <c r="U47" s="66"/>
    </row>
    <row r="48" spans="1:21" s="126" customFormat="1" ht="20.100000000000001" customHeight="1">
      <c r="A48" s="61"/>
      <c r="B48" s="121"/>
      <c r="C48" s="121"/>
      <c r="D48" s="117"/>
      <c r="E48" s="117"/>
      <c r="F48" s="117"/>
      <c r="G48" s="117"/>
      <c r="H48" s="117"/>
      <c r="I48" s="117"/>
      <c r="J48" s="118"/>
      <c r="K48" s="118"/>
      <c r="L48" s="117"/>
      <c r="M48" s="117"/>
      <c r="N48" s="119"/>
      <c r="O48" s="119"/>
      <c r="P48" s="117"/>
      <c r="Q48" s="117"/>
      <c r="R48" s="117"/>
      <c r="S48" s="117"/>
      <c r="T48" s="66"/>
      <c r="U48" s="66"/>
    </row>
    <row r="49" spans="1:22" s="126" customFormat="1" ht="15" customHeight="1">
      <c r="A49" s="61"/>
      <c r="B49" s="836" t="s">
        <v>410</v>
      </c>
      <c r="C49" s="837"/>
      <c r="D49" s="837"/>
      <c r="E49" s="837"/>
      <c r="F49" s="837"/>
      <c r="G49" s="837"/>
      <c r="H49" s="838"/>
      <c r="I49" s="66"/>
      <c r="J49" s="64"/>
      <c r="K49" s="64"/>
      <c r="L49" s="66"/>
      <c r="M49" s="66"/>
      <c r="N49" s="64"/>
      <c r="O49" s="78"/>
      <c r="P49" s="66"/>
      <c r="Q49" s="66"/>
      <c r="R49" s="66"/>
      <c r="S49" s="66"/>
      <c r="T49" s="66"/>
      <c r="U49" s="66"/>
      <c r="V49" s="66"/>
    </row>
    <row r="50" spans="1:22" ht="15" customHeight="1"/>
    <row r="55" spans="1:22" ht="15" hidden="1" customHeight="1">
      <c r="A55" s="72"/>
    </row>
    <row r="58" spans="1:22" ht="15" customHeight="1"/>
  </sheetData>
  <mergeCells count="6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45:H45"/>
    <mergeCell ref="C46:H46"/>
    <mergeCell ref="C47:H47"/>
    <mergeCell ref="B49:H49"/>
    <mergeCell ref="B38:C38"/>
    <mergeCell ref="B39:C39"/>
    <mergeCell ref="C41:H41"/>
    <mergeCell ref="C42:H42"/>
    <mergeCell ref="C43:H43"/>
    <mergeCell ref="C44:H44"/>
  </mergeCells>
  <dataValidations count="15">
    <dataValidation allowBlank="1" showInputMessage="1" showErrorMessage="1" prompt="Los &quot;valores programados&quot; son los datos numéricos asociados a las variables del indicador en cuestión que permiten calcular la meta del mismo. " sqref="J22:K22" xr:uid="{4B9AD871-6EDC-4D8E-BE80-32554AD1EC4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4208CAB7-FB8C-4B2E-B4C1-84791335E7E7}"/>
    <dataValidation allowBlank="1" showInputMessage="1" showErrorMessage="1" prompt="Hace referencia a las fuentes de información que pueden _x000a_ser usadas para verificar el alcance de los objetivos." sqref="P22" xr:uid="{A2A13A86-C68C-49FC-86EE-D83F11275728}"/>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A6265AB-5153-4CDC-8625-4E7B720D856F}"/>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7534E383-6345-4FAE-903B-7F9C87E97949}"/>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B4E307A1-891F-486A-8D8E-B2CEF933642D}"/>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C8387EF5-8A97-47CA-88A2-B6DF4B1AB1D0}"/>
    <dataValidation allowBlank="1" showInputMessage="1" showErrorMessage="1" prompt="Valores numéricos que se habrán de relacionar con el cálculo del indicador propuesto. _x000a_Manual para el diseño y la construcción de indicadores de Coneval." sqref="I22" xr:uid="{2671986F-E664-48D0-BD10-7B33348AEE08}"/>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2ABA44D4-C8CE-4E16-A57B-3E7674EB5E29}"/>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8349A9F9-1A75-4959-894A-E6F624982F8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DA68667E-F481-49A8-AF5B-8C9C98278D0E}"/>
    <dataValidation allowBlank="1" showInputMessage="1" showErrorMessage="1" prompt="&quot;Resumen Narrativo&quot; u &quot;objetivo&quot; se entiende como el estado deseado luego de la implementación de una intervención pública. " sqref="D22" xr:uid="{5C59CF1F-E1BB-422F-8CC2-4E4BD55321A7}"/>
    <dataValidation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D5" xr:uid="{DD71237C-1D51-403E-9C79-AD59C4E62370}"/>
    <dataValidation allowBlank="1" showInputMessage="1" showErrorMessage="1" promptTitle="Finalidad" prompt="La finalidad corresponde al primer grado de desagregación de la clasificación funcional del gasto._x000a_ Ar.61, Fracc. II Inciso c) de la Ley General de Contabilidad Gubernamental. " sqref="D7" xr:uid="{9BDEF4E2-F7FD-41B6-BEE1-3BA7621C5667}"/>
    <dataValidation allowBlank="1" showInputMessage="1" showErrorMessage="1" promptTitle="Unidad Responsable" prompt="Por &quot;Unidad responsable&quot; se entiende al área encargada de la ejecución de los recursos dentro de cada programa." sqref="D6" xr:uid="{D3544E68-4FA8-4A46-A2A3-DA197E7EAF59}"/>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C9B06-6E6F-4AA0-B03E-41F3C9D1E0FE}">
  <sheetPr>
    <tabColor rgb="FF00B050"/>
    <pageSetUpPr fitToPage="1"/>
  </sheetPr>
  <dimension ref="A1:X50"/>
  <sheetViews>
    <sheetView zoomScale="60" zoomScaleNormal="60" workbookViewId="0">
      <selection sqref="A1:D1"/>
    </sheetView>
  </sheetViews>
  <sheetFormatPr baseColWidth="10" defaultColWidth="0" defaultRowHeight="15.75" customHeight="1" zeroHeight="1"/>
  <cols>
    <col min="1" max="1" width="15.6640625" style="126" customWidth="1"/>
    <col min="2" max="2" width="70.33203125" style="126" bestFit="1" customWidth="1"/>
    <col min="3" max="3" width="15.6640625" style="126" customWidth="1"/>
    <col min="4" max="8" width="35.6640625" style="126" customWidth="1"/>
    <col min="9" max="9" width="35.77734375" style="126" customWidth="1"/>
    <col min="10" max="11" width="35.6640625" style="127" customWidth="1"/>
    <col min="12" max="13" width="35.6640625" style="126" customWidth="1"/>
    <col min="14" max="15" width="35.6640625" style="127" customWidth="1"/>
    <col min="16" max="17" width="35.6640625" style="126" customWidth="1"/>
    <col min="18" max="18" width="33.6640625" style="126" hidden="1" customWidth="1"/>
    <col min="19" max="24" width="0" hidden="1" customWidth="1"/>
    <col min="25" max="16384" width="11.44140625" hidden="1"/>
  </cols>
  <sheetData>
    <row r="1" spans="1:18" ht="15.6">
      <c r="A1" s="66"/>
      <c r="B1" s="66"/>
      <c r="C1" s="66"/>
      <c r="D1" s="66"/>
      <c r="E1" s="66"/>
      <c r="F1" s="66"/>
      <c r="G1" s="66"/>
      <c r="H1" s="66"/>
      <c r="I1" s="66"/>
      <c r="J1" s="64"/>
      <c r="K1" s="64"/>
      <c r="L1" s="66"/>
      <c r="M1" s="66"/>
      <c r="N1" s="64"/>
      <c r="O1" s="64"/>
      <c r="P1" s="66"/>
      <c r="Q1" s="66"/>
      <c r="R1" s="66"/>
    </row>
    <row r="2" spans="1:18" ht="15.6">
      <c r="A2" s="66"/>
      <c r="B2" s="66"/>
      <c r="C2" s="66"/>
      <c r="D2" s="66"/>
      <c r="E2" s="66"/>
      <c r="F2" s="66"/>
      <c r="G2" s="66"/>
      <c r="H2" s="66"/>
      <c r="I2" s="66"/>
      <c r="J2" s="64"/>
      <c r="K2" s="64"/>
      <c r="L2" s="66"/>
      <c r="M2" s="66"/>
      <c r="N2" s="64"/>
      <c r="O2" s="64"/>
      <c r="P2" s="66"/>
      <c r="Q2" s="66"/>
      <c r="R2" s="66"/>
    </row>
    <row r="3" spans="1:18" ht="20.100000000000001" customHeight="1">
      <c r="A3" s="66"/>
      <c r="B3" s="1002" t="s">
        <v>112</v>
      </c>
      <c r="C3" s="1002"/>
      <c r="D3" s="971" t="s">
        <v>113</v>
      </c>
      <c r="E3" s="971"/>
      <c r="F3" s="971"/>
      <c r="G3" s="971"/>
      <c r="H3" s="971"/>
      <c r="I3" s="67"/>
      <c r="J3" s="64"/>
      <c r="K3" s="65"/>
      <c r="L3" s="66"/>
      <c r="M3" s="66"/>
      <c r="N3" s="64"/>
      <c r="O3" s="64"/>
      <c r="P3" s="66"/>
      <c r="Q3" s="66"/>
      <c r="R3" s="66"/>
    </row>
    <row r="4" spans="1:18" ht="20.100000000000001" customHeight="1">
      <c r="A4" s="66"/>
      <c r="B4" s="1002" t="s">
        <v>114</v>
      </c>
      <c r="C4" s="1002"/>
      <c r="D4" s="860" t="s">
        <v>1194</v>
      </c>
      <c r="E4" s="860"/>
      <c r="F4" s="860"/>
      <c r="G4" s="860"/>
      <c r="H4" s="860"/>
      <c r="I4" s="61"/>
      <c r="J4" s="64"/>
      <c r="K4" s="64"/>
      <c r="L4" s="66"/>
      <c r="M4" s="66"/>
      <c r="N4" s="64"/>
      <c r="O4" s="64"/>
      <c r="P4" s="66"/>
      <c r="Q4" s="66"/>
      <c r="R4" s="66"/>
    </row>
    <row r="5" spans="1:18" ht="20.100000000000001" customHeight="1">
      <c r="A5" s="66"/>
      <c r="B5" s="1002" t="s">
        <v>116</v>
      </c>
      <c r="C5" s="1002"/>
      <c r="D5" s="860" t="s">
        <v>512</v>
      </c>
      <c r="E5" s="860"/>
      <c r="F5" s="860"/>
      <c r="G5" s="860"/>
      <c r="H5" s="860"/>
      <c r="I5" s="61"/>
      <c r="J5" s="64"/>
      <c r="K5" s="64"/>
      <c r="L5" s="66"/>
      <c r="M5" s="66"/>
      <c r="N5" s="64"/>
      <c r="O5" s="64"/>
      <c r="P5" s="66"/>
      <c r="Q5" s="66"/>
      <c r="R5" s="66"/>
    </row>
    <row r="6" spans="1:18" ht="20.100000000000001" customHeight="1">
      <c r="A6" s="66"/>
      <c r="B6" s="1002" t="s">
        <v>118</v>
      </c>
      <c r="C6" s="1002"/>
      <c r="D6" s="934" t="s">
        <v>513</v>
      </c>
      <c r="E6" s="934"/>
      <c r="F6" s="934"/>
      <c r="G6" s="934"/>
      <c r="H6" s="934"/>
      <c r="I6" s="70"/>
      <c r="J6" s="71"/>
      <c r="K6" s="71"/>
      <c r="L6" s="66"/>
      <c r="M6" s="66"/>
      <c r="N6" s="64"/>
      <c r="O6" s="64"/>
      <c r="P6" s="66"/>
      <c r="Q6" s="66"/>
      <c r="R6" s="66"/>
    </row>
    <row r="7" spans="1:18" ht="20.100000000000001" customHeight="1">
      <c r="A7" s="66"/>
      <c r="B7" s="1002" t="s">
        <v>120</v>
      </c>
      <c r="C7" s="1002"/>
      <c r="D7" s="860" t="s">
        <v>514</v>
      </c>
      <c r="E7" s="860"/>
      <c r="F7" s="860"/>
      <c r="G7" s="860"/>
      <c r="H7" s="860"/>
      <c r="I7" s="70"/>
      <c r="J7" s="71"/>
      <c r="K7" s="71"/>
      <c r="L7" s="66"/>
      <c r="M7" s="66"/>
      <c r="N7" s="64"/>
      <c r="O7" s="64"/>
      <c r="P7" s="66"/>
      <c r="Q7" s="66"/>
      <c r="R7" s="66"/>
    </row>
    <row r="8" spans="1:18" ht="20.100000000000001" customHeight="1">
      <c r="A8" s="66"/>
      <c r="B8" s="1002" t="s">
        <v>122</v>
      </c>
      <c r="C8" s="1002"/>
      <c r="D8" s="860" t="s">
        <v>515</v>
      </c>
      <c r="E8" s="860"/>
      <c r="F8" s="860"/>
      <c r="G8" s="860"/>
      <c r="H8" s="860"/>
      <c r="I8" s="70"/>
      <c r="J8" s="71"/>
      <c r="K8" s="71"/>
      <c r="L8" s="66"/>
      <c r="M8" s="66"/>
      <c r="N8" s="64"/>
      <c r="O8" s="64"/>
      <c r="P8" s="66"/>
      <c r="Q8" s="66"/>
      <c r="R8" s="66"/>
    </row>
    <row r="9" spans="1:18" ht="20.100000000000001" customHeight="1">
      <c r="A9" s="66"/>
      <c r="B9" s="1002" t="s">
        <v>124</v>
      </c>
      <c r="C9" s="1002"/>
      <c r="D9" s="860" t="s">
        <v>516</v>
      </c>
      <c r="E9" s="860"/>
      <c r="F9" s="860"/>
      <c r="G9" s="860"/>
      <c r="H9" s="860"/>
      <c r="I9" s="73"/>
      <c r="J9" s="74"/>
      <c r="K9" s="74"/>
      <c r="L9" s="66"/>
      <c r="M9" s="66"/>
      <c r="N9" s="64"/>
      <c r="O9" s="64"/>
      <c r="P9" s="66"/>
      <c r="Q9" s="66"/>
      <c r="R9" s="66"/>
    </row>
    <row r="10" spans="1:18" ht="50.1" customHeight="1">
      <c r="A10" s="1006" t="s">
        <v>126</v>
      </c>
      <c r="B10" s="1002" t="s">
        <v>127</v>
      </c>
      <c r="C10" s="1002"/>
      <c r="D10" s="866" t="s">
        <v>4392</v>
      </c>
      <c r="E10" s="869"/>
      <c r="F10" s="869"/>
      <c r="G10" s="869"/>
      <c r="H10" s="870"/>
      <c r="I10" s="73"/>
      <c r="J10" s="74"/>
      <c r="K10" s="74"/>
      <c r="L10" s="66"/>
      <c r="M10" s="66"/>
      <c r="N10" s="64"/>
      <c r="O10" s="64"/>
      <c r="P10" s="66"/>
      <c r="Q10" s="66"/>
      <c r="R10" s="66"/>
    </row>
    <row r="11" spans="1:18" ht="50.1" customHeight="1">
      <c r="A11" s="1006"/>
      <c r="B11" s="1002" t="s">
        <v>128</v>
      </c>
      <c r="C11" s="1002"/>
      <c r="D11" s="860" t="s">
        <v>4419</v>
      </c>
      <c r="E11" s="861"/>
      <c r="F11" s="861"/>
      <c r="G11" s="861"/>
      <c r="H11" s="862"/>
      <c r="I11" s="73"/>
      <c r="J11" s="74"/>
      <c r="K11" s="74"/>
      <c r="L11" s="66"/>
      <c r="M11" s="66"/>
      <c r="N11" s="64"/>
      <c r="O11" s="64"/>
      <c r="P11" s="66"/>
      <c r="Q11" s="66"/>
      <c r="R11" s="66"/>
    </row>
    <row r="12" spans="1:18" ht="50.1" customHeight="1">
      <c r="A12" s="1006" t="s">
        <v>129</v>
      </c>
      <c r="B12" s="1002" t="s">
        <v>130</v>
      </c>
      <c r="C12" s="1002"/>
      <c r="D12" s="860" t="s">
        <v>4390</v>
      </c>
      <c r="E12" s="861"/>
      <c r="F12" s="861"/>
      <c r="G12" s="861"/>
      <c r="H12" s="862"/>
      <c r="I12" s="73"/>
      <c r="J12"/>
      <c r="K12" s="74"/>
      <c r="L12" s="66"/>
      <c r="M12" s="66"/>
      <c r="N12" s="64"/>
      <c r="O12" s="64"/>
      <c r="P12" s="66"/>
      <c r="Q12" s="66"/>
      <c r="R12" s="66"/>
    </row>
    <row r="13" spans="1:18" ht="50.1" customHeight="1">
      <c r="A13" s="1006"/>
      <c r="B13" s="1002" t="s">
        <v>131</v>
      </c>
      <c r="C13" s="1002"/>
      <c r="D13" s="860" t="s">
        <v>4391</v>
      </c>
      <c r="E13" s="861"/>
      <c r="F13" s="861"/>
      <c r="G13" s="861"/>
      <c r="H13" s="862"/>
      <c r="I13" s="73"/>
      <c r="J13" s="74"/>
      <c r="K13" s="74"/>
      <c r="L13" s="66"/>
      <c r="M13" s="66"/>
      <c r="N13" s="64"/>
      <c r="O13" s="64"/>
      <c r="P13" s="66"/>
      <c r="Q13" s="66"/>
      <c r="R13" s="66"/>
    </row>
    <row r="14" spans="1:18" ht="50.1" customHeight="1">
      <c r="A14" s="1006" t="s">
        <v>471</v>
      </c>
      <c r="B14" s="1002" t="s">
        <v>517</v>
      </c>
      <c r="C14" s="1002"/>
      <c r="D14" s="866" t="s">
        <v>4266</v>
      </c>
      <c r="E14" s="867"/>
      <c r="F14" s="867"/>
      <c r="G14" s="867"/>
      <c r="H14" s="868"/>
      <c r="I14" s="132"/>
      <c r="J14" s="74"/>
      <c r="K14" s="74"/>
      <c r="L14" s="66"/>
      <c r="M14" s="66"/>
      <c r="N14" s="64"/>
      <c r="O14" s="64"/>
      <c r="P14" s="66"/>
      <c r="Q14" s="66"/>
      <c r="R14" s="66"/>
    </row>
    <row r="15" spans="1:18" ht="50.1" customHeight="1">
      <c r="A15" s="1006"/>
      <c r="B15" s="1002" t="s">
        <v>518</v>
      </c>
      <c r="C15" s="1002"/>
      <c r="D15" s="866" t="s">
        <v>4267</v>
      </c>
      <c r="E15" s="867"/>
      <c r="F15" s="867"/>
      <c r="G15" s="867"/>
      <c r="H15" s="868"/>
      <c r="I15" s="132"/>
      <c r="J15" s="74"/>
      <c r="K15" s="74"/>
      <c r="L15" s="66"/>
      <c r="M15" s="66"/>
      <c r="N15" s="64"/>
      <c r="O15" s="64"/>
      <c r="P15" s="66"/>
      <c r="Q15" s="66"/>
      <c r="R15" s="66"/>
    </row>
    <row r="16" spans="1:18" ht="50.1" customHeight="1">
      <c r="A16" s="1006"/>
      <c r="B16" s="1002" t="s">
        <v>1195</v>
      </c>
      <c r="C16" s="1002"/>
      <c r="D16" s="860" t="s">
        <v>1</v>
      </c>
      <c r="E16" s="861"/>
      <c r="F16" s="861"/>
      <c r="G16" s="861"/>
      <c r="H16" s="862"/>
      <c r="I16" s="132"/>
      <c r="J16" s="74"/>
      <c r="K16" s="74"/>
      <c r="L16" s="66"/>
      <c r="M16" s="66"/>
      <c r="N16" s="64"/>
      <c r="O16" s="64"/>
      <c r="P16" s="66"/>
      <c r="Q16" s="66"/>
      <c r="R16" s="66"/>
    </row>
    <row r="17" spans="1:18" ht="50.1" customHeight="1">
      <c r="A17" s="1006"/>
      <c r="B17" s="1002" t="s">
        <v>1196</v>
      </c>
      <c r="C17" s="1002"/>
      <c r="D17" s="860" t="s">
        <v>4268</v>
      </c>
      <c r="E17" s="861"/>
      <c r="F17" s="861"/>
      <c r="G17" s="861"/>
      <c r="H17" s="862"/>
      <c r="I17" s="132"/>
      <c r="J17" s="64"/>
      <c r="K17" s="64"/>
      <c r="L17" s="66"/>
      <c r="M17" s="66"/>
      <c r="N17" s="64"/>
      <c r="O17" s="64"/>
      <c r="P17" s="66"/>
      <c r="Q17" s="66"/>
      <c r="R17" s="66"/>
    </row>
    <row r="18" spans="1:18" s="66" customFormat="1" ht="14.25" customHeight="1">
      <c r="A18" s="61"/>
      <c r="B18" s="77"/>
      <c r="C18" s="77"/>
      <c r="D18" s="61"/>
      <c r="E18" s="61"/>
      <c r="F18" s="61"/>
      <c r="G18" s="61"/>
      <c r="H18" s="61"/>
      <c r="I18" s="61"/>
      <c r="J18" s="64"/>
      <c r="K18" s="64"/>
      <c r="N18" s="64"/>
      <c r="O18" s="78"/>
    </row>
    <row r="19" spans="1:18" s="66" customFormat="1" ht="50.1" customHeight="1">
      <c r="A19" s="61"/>
      <c r="B19" s="1008" t="s">
        <v>137</v>
      </c>
      <c r="C19" s="1008"/>
      <c r="D19" s="79">
        <v>4200000</v>
      </c>
      <c r="E19" s="849" t="s">
        <v>4567</v>
      </c>
      <c r="F19" s="850"/>
      <c r="G19" s="850"/>
      <c r="H19" s="851"/>
      <c r="I19" s="61"/>
      <c r="J19" s="64"/>
      <c r="K19" s="64"/>
      <c r="N19" s="64"/>
      <c r="O19" s="78"/>
    </row>
    <row r="20" spans="1:18" ht="15.6">
      <c r="A20" s="66"/>
      <c r="B20" s="66"/>
      <c r="C20" s="66"/>
      <c r="D20" s="66"/>
      <c r="E20" s="66"/>
      <c r="F20" s="66"/>
      <c r="G20" s="66"/>
      <c r="H20" s="66"/>
      <c r="I20" s="66"/>
      <c r="J20" s="64"/>
      <c r="K20" s="64"/>
      <c r="L20" s="66"/>
      <c r="M20" s="66"/>
      <c r="N20" s="64"/>
      <c r="O20" s="64"/>
      <c r="P20" s="66"/>
      <c r="Q20" s="66"/>
      <c r="R20" s="66"/>
    </row>
    <row r="21" spans="1:18" ht="50.1" customHeight="1">
      <c r="A21" s="66"/>
      <c r="B21" s="1009" t="s">
        <v>138</v>
      </c>
      <c r="C21" s="1009"/>
      <c r="D21" s="1009"/>
      <c r="E21" s="1009"/>
      <c r="F21" s="1009"/>
      <c r="G21" s="1009"/>
      <c r="H21" s="1009"/>
      <c r="I21" s="1009"/>
      <c r="J21" s="1009"/>
      <c r="K21" s="1009"/>
      <c r="L21" s="1009"/>
      <c r="M21" s="1009"/>
      <c r="N21" s="1009"/>
      <c r="O21" s="1009"/>
      <c r="P21" s="1009"/>
      <c r="Q21" s="1009"/>
      <c r="R21" s="855" t="s">
        <v>1197</v>
      </c>
    </row>
    <row r="22" spans="1:18" ht="50.1" customHeight="1">
      <c r="A22" s="66"/>
      <c r="B22" s="1002"/>
      <c r="C22" s="1002"/>
      <c r="D22" s="139" t="s">
        <v>140</v>
      </c>
      <c r="E22" s="139" t="s">
        <v>141</v>
      </c>
      <c r="F22" s="139" t="s">
        <v>142</v>
      </c>
      <c r="G22" s="139" t="s">
        <v>143</v>
      </c>
      <c r="H22" s="139" t="s">
        <v>144</v>
      </c>
      <c r="I22" s="139" t="s">
        <v>145</v>
      </c>
      <c r="J22" s="140" t="s">
        <v>146</v>
      </c>
      <c r="K22" s="140" t="s">
        <v>1198</v>
      </c>
      <c r="L22" s="139" t="s">
        <v>148</v>
      </c>
      <c r="M22" s="139" t="s">
        <v>149</v>
      </c>
      <c r="N22" s="140" t="s">
        <v>150</v>
      </c>
      <c r="O22" s="140" t="s">
        <v>151</v>
      </c>
      <c r="P22" s="139" t="s">
        <v>152</v>
      </c>
      <c r="Q22" s="139" t="s">
        <v>153</v>
      </c>
      <c r="R22" s="855"/>
    </row>
    <row r="23" spans="1:18" ht="176.25" customHeight="1">
      <c r="A23" s="226">
        <v>1</v>
      </c>
      <c r="B23" s="1009" t="s">
        <v>154</v>
      </c>
      <c r="C23" s="1009"/>
      <c r="D23" s="111" t="s">
        <v>1199</v>
      </c>
      <c r="E23" s="83" t="s">
        <v>1200</v>
      </c>
      <c r="F23" s="83" t="s">
        <v>1201</v>
      </c>
      <c r="G23" s="83" t="s">
        <v>158</v>
      </c>
      <c r="H23" s="83" t="s">
        <v>159</v>
      </c>
      <c r="I23" s="83" t="s">
        <v>1202</v>
      </c>
      <c r="J23" s="85">
        <v>160000</v>
      </c>
      <c r="K23" s="85">
        <v>160000</v>
      </c>
      <c r="L23" s="83" t="s">
        <v>161</v>
      </c>
      <c r="M23" s="83" t="s">
        <v>162</v>
      </c>
      <c r="N23" s="85">
        <f t="shared" ref="N23:N29" si="0">(J23/K23)*100</f>
        <v>100</v>
      </c>
      <c r="O23" s="85">
        <v>180000</v>
      </c>
      <c r="P23" s="83" t="s">
        <v>1203</v>
      </c>
      <c r="Q23" s="83"/>
      <c r="R23" s="227"/>
    </row>
    <row r="24" spans="1:18" ht="150" customHeight="1">
      <c r="A24" s="226">
        <v>1</v>
      </c>
      <c r="B24" s="1009" t="s">
        <v>164</v>
      </c>
      <c r="C24" s="1009"/>
      <c r="D24" s="111" t="s">
        <v>1204</v>
      </c>
      <c r="E24" s="83" t="s">
        <v>1205</v>
      </c>
      <c r="F24" s="111" t="s">
        <v>1206</v>
      </c>
      <c r="G24" s="83" t="s">
        <v>158</v>
      </c>
      <c r="H24" s="83" t="s">
        <v>159</v>
      </c>
      <c r="I24" s="83" t="s">
        <v>1207</v>
      </c>
      <c r="J24" s="85">
        <v>12</v>
      </c>
      <c r="K24" s="85">
        <v>12</v>
      </c>
      <c r="L24" s="83" t="s">
        <v>161</v>
      </c>
      <c r="M24" s="83" t="s">
        <v>162</v>
      </c>
      <c r="N24" s="85">
        <f t="shared" si="0"/>
        <v>100</v>
      </c>
      <c r="O24" s="85">
        <v>7</v>
      </c>
      <c r="P24" s="83" t="s">
        <v>1208</v>
      </c>
      <c r="Q24" s="83" t="s">
        <v>1209</v>
      </c>
      <c r="R24" s="227"/>
    </row>
    <row r="25" spans="1:18" ht="150" customHeight="1">
      <c r="A25" s="226">
        <v>1</v>
      </c>
      <c r="B25" s="1009" t="s">
        <v>171</v>
      </c>
      <c r="C25" s="1009"/>
      <c r="D25" s="83" t="s">
        <v>1210</v>
      </c>
      <c r="E25" s="83" t="s">
        <v>1211</v>
      </c>
      <c r="F25" s="83" t="s">
        <v>1212</v>
      </c>
      <c r="G25" s="83" t="s">
        <v>158</v>
      </c>
      <c r="H25" s="83" t="s">
        <v>175</v>
      </c>
      <c r="I25" s="83" t="s">
        <v>1213</v>
      </c>
      <c r="J25" s="85">
        <v>220</v>
      </c>
      <c r="K25" s="85">
        <v>220</v>
      </c>
      <c r="L25" s="83" t="s">
        <v>177</v>
      </c>
      <c r="M25" s="83" t="s">
        <v>162</v>
      </c>
      <c r="N25" s="85">
        <f t="shared" si="0"/>
        <v>100</v>
      </c>
      <c r="O25" s="85">
        <v>64</v>
      </c>
      <c r="P25" s="83" t="s">
        <v>1214</v>
      </c>
      <c r="Q25" s="83" t="s">
        <v>1215</v>
      </c>
      <c r="R25" s="228" t="s">
        <v>180</v>
      </c>
    </row>
    <row r="26" spans="1:18" s="170" customFormat="1" ht="150" customHeight="1">
      <c r="A26" s="226">
        <v>1</v>
      </c>
      <c r="B26" s="1009" t="s">
        <v>181</v>
      </c>
      <c r="C26" s="1009"/>
      <c r="D26" s="111" t="s">
        <v>1216</v>
      </c>
      <c r="E26" s="111" t="s">
        <v>1217</v>
      </c>
      <c r="F26" s="111" t="s">
        <v>1218</v>
      </c>
      <c r="G26" s="229" t="s">
        <v>158</v>
      </c>
      <c r="H26" s="229" t="s">
        <v>175</v>
      </c>
      <c r="I26" s="111" t="s">
        <v>1219</v>
      </c>
      <c r="J26" s="85">
        <v>75</v>
      </c>
      <c r="K26" s="85">
        <v>75</v>
      </c>
      <c r="L26" s="230" t="s">
        <v>161</v>
      </c>
      <c r="M26" s="230" t="s">
        <v>162</v>
      </c>
      <c r="N26" s="85">
        <f t="shared" si="0"/>
        <v>100</v>
      </c>
      <c r="O26" s="231">
        <v>63</v>
      </c>
      <c r="P26" s="111" t="s">
        <v>1220</v>
      </c>
      <c r="Q26" s="232" t="s">
        <v>1221</v>
      </c>
      <c r="R26" s="233"/>
    </row>
    <row r="27" spans="1:18" s="170" customFormat="1" ht="150" customHeight="1">
      <c r="A27" s="226">
        <v>1</v>
      </c>
      <c r="B27" s="1009" t="s">
        <v>188</v>
      </c>
      <c r="C27" s="1009"/>
      <c r="D27" s="111" t="s">
        <v>1222</v>
      </c>
      <c r="E27" s="111" t="s">
        <v>1223</v>
      </c>
      <c r="F27" s="111" t="s">
        <v>1224</v>
      </c>
      <c r="G27" s="111" t="s">
        <v>158</v>
      </c>
      <c r="H27" s="111" t="s">
        <v>175</v>
      </c>
      <c r="I27" s="111" t="s">
        <v>1225</v>
      </c>
      <c r="J27" s="85">
        <v>150000</v>
      </c>
      <c r="K27" s="85">
        <v>150000</v>
      </c>
      <c r="L27" s="111" t="s">
        <v>161</v>
      </c>
      <c r="M27" s="111" t="s">
        <v>162</v>
      </c>
      <c r="N27" s="85">
        <f t="shared" si="0"/>
        <v>100</v>
      </c>
      <c r="O27" s="85">
        <v>136000</v>
      </c>
      <c r="P27" s="111" t="s">
        <v>1226</v>
      </c>
      <c r="Q27" s="111" t="s">
        <v>1227</v>
      </c>
      <c r="R27" s="234"/>
    </row>
    <row r="28" spans="1:18" ht="150" customHeight="1">
      <c r="A28" s="226">
        <v>1</v>
      </c>
      <c r="B28" s="1009" t="s">
        <v>195</v>
      </c>
      <c r="C28" s="1009"/>
      <c r="D28" s="111" t="s">
        <v>1228</v>
      </c>
      <c r="E28" s="111" t="s">
        <v>1229</v>
      </c>
      <c r="F28" s="111" t="s">
        <v>1230</v>
      </c>
      <c r="G28" s="83" t="s">
        <v>158</v>
      </c>
      <c r="H28" s="83" t="s">
        <v>175</v>
      </c>
      <c r="I28" s="111" t="s">
        <v>1231</v>
      </c>
      <c r="J28" s="85">
        <v>450000</v>
      </c>
      <c r="K28" s="85">
        <v>450000</v>
      </c>
      <c r="L28" s="83" t="s">
        <v>177</v>
      </c>
      <c r="M28" s="83" t="s">
        <v>162</v>
      </c>
      <c r="N28" s="85">
        <f t="shared" si="0"/>
        <v>100</v>
      </c>
      <c r="O28" s="85">
        <v>372000</v>
      </c>
      <c r="P28" s="111" t="s">
        <v>1232</v>
      </c>
      <c r="Q28" s="111" t="s">
        <v>1233</v>
      </c>
      <c r="R28" s="227"/>
    </row>
    <row r="29" spans="1:18" ht="150" customHeight="1">
      <c r="A29" s="226">
        <v>1</v>
      </c>
      <c r="B29" s="1009" t="s">
        <v>207</v>
      </c>
      <c r="C29" s="1009"/>
      <c r="D29" s="111" t="s">
        <v>1234</v>
      </c>
      <c r="E29" s="111" t="s">
        <v>1235</v>
      </c>
      <c r="F29" s="111" t="s">
        <v>1236</v>
      </c>
      <c r="G29" s="83" t="s">
        <v>158</v>
      </c>
      <c r="H29" s="83" t="s">
        <v>175</v>
      </c>
      <c r="I29" s="111" t="s">
        <v>1237</v>
      </c>
      <c r="J29" s="85">
        <v>21000</v>
      </c>
      <c r="K29" s="85">
        <v>21000</v>
      </c>
      <c r="L29" s="83" t="s">
        <v>177</v>
      </c>
      <c r="M29" s="83" t="s">
        <v>162</v>
      </c>
      <c r="N29" s="85">
        <f t="shared" si="0"/>
        <v>100</v>
      </c>
      <c r="O29" s="85">
        <v>18000</v>
      </c>
      <c r="P29" s="83" t="s">
        <v>1203</v>
      </c>
      <c r="Q29" s="83" t="s">
        <v>1238</v>
      </c>
      <c r="R29" s="228" t="s">
        <v>180</v>
      </c>
    </row>
    <row r="30" spans="1:18" ht="150" customHeight="1">
      <c r="A30" s="226">
        <v>1</v>
      </c>
      <c r="B30" s="1009" t="s">
        <v>214</v>
      </c>
      <c r="C30" s="1009"/>
      <c r="D30" s="111" t="s">
        <v>1239</v>
      </c>
      <c r="E30" s="83" t="s">
        <v>1240</v>
      </c>
      <c r="F30" s="111" t="s">
        <v>1241</v>
      </c>
      <c r="G30" s="83" t="s">
        <v>158</v>
      </c>
      <c r="H30" s="83" t="s">
        <v>175</v>
      </c>
      <c r="I30" s="83" t="s">
        <v>1242</v>
      </c>
      <c r="J30" s="85">
        <v>120</v>
      </c>
      <c r="K30" s="85">
        <v>120</v>
      </c>
      <c r="L30" s="83" t="s">
        <v>177</v>
      </c>
      <c r="M30" s="83" t="s">
        <v>162</v>
      </c>
      <c r="N30" s="85">
        <f>(J30/K30)*100</f>
        <v>100</v>
      </c>
      <c r="O30" s="85">
        <v>105</v>
      </c>
      <c r="P30" s="83" t="s">
        <v>1203</v>
      </c>
      <c r="Q30" s="111" t="s">
        <v>1243</v>
      </c>
      <c r="R30" s="227"/>
    </row>
    <row r="31" spans="1:18" s="170" customFormat="1" ht="150" customHeight="1">
      <c r="A31" s="226">
        <v>1</v>
      </c>
      <c r="B31" s="1009" t="s">
        <v>220</v>
      </c>
      <c r="C31" s="1009"/>
      <c r="D31" s="111" t="s">
        <v>1244</v>
      </c>
      <c r="E31" s="111" t="s">
        <v>1245</v>
      </c>
      <c r="F31" s="111" t="s">
        <v>1246</v>
      </c>
      <c r="G31" s="111" t="s">
        <v>158</v>
      </c>
      <c r="H31" s="111" t="s">
        <v>175</v>
      </c>
      <c r="I31" s="111" t="s">
        <v>1247</v>
      </c>
      <c r="J31" s="85">
        <v>7000</v>
      </c>
      <c r="K31" s="85">
        <v>7000</v>
      </c>
      <c r="L31" s="111" t="s">
        <v>177</v>
      </c>
      <c r="M31" s="111" t="s">
        <v>162</v>
      </c>
      <c r="N31" s="85">
        <f t="shared" ref="N31:N37" si="1">(J31/K31)*100</f>
        <v>100</v>
      </c>
      <c r="O31" s="85">
        <v>6500</v>
      </c>
      <c r="P31" s="111" t="s">
        <v>1248</v>
      </c>
      <c r="Q31" s="111" t="s">
        <v>1249</v>
      </c>
      <c r="R31" s="235"/>
    </row>
    <row r="32" spans="1:18" ht="150" customHeight="1">
      <c r="A32" s="226">
        <v>1</v>
      </c>
      <c r="B32" s="1009" t="s">
        <v>233</v>
      </c>
      <c r="C32" s="1009"/>
      <c r="D32" s="149" t="s">
        <v>1250</v>
      </c>
      <c r="E32" s="149" t="s">
        <v>1251</v>
      </c>
      <c r="F32" s="149" t="s">
        <v>1252</v>
      </c>
      <c r="G32" s="83" t="s">
        <v>158</v>
      </c>
      <c r="H32" s="83" t="s">
        <v>175</v>
      </c>
      <c r="I32" s="111" t="s">
        <v>1253</v>
      </c>
      <c r="J32" s="164">
        <v>1000</v>
      </c>
      <c r="K32" s="85">
        <v>1000</v>
      </c>
      <c r="L32" s="83" t="s">
        <v>177</v>
      </c>
      <c r="M32" s="83" t="s">
        <v>162</v>
      </c>
      <c r="N32" s="85">
        <f t="shared" si="1"/>
        <v>100</v>
      </c>
      <c r="O32" s="164">
        <v>2061</v>
      </c>
      <c r="P32" s="83" t="s">
        <v>1203</v>
      </c>
      <c r="Q32" s="83" t="s">
        <v>1254</v>
      </c>
      <c r="R32" s="228" t="s">
        <v>180</v>
      </c>
    </row>
    <row r="33" spans="1:22" ht="150" customHeight="1">
      <c r="A33" s="226">
        <v>1</v>
      </c>
      <c r="B33" s="1009" t="s">
        <v>239</v>
      </c>
      <c r="C33" s="1009"/>
      <c r="D33" s="149" t="s">
        <v>1255</v>
      </c>
      <c r="E33" s="149" t="s">
        <v>1256</v>
      </c>
      <c r="F33" s="236" t="s">
        <v>1257</v>
      </c>
      <c r="G33" s="83" t="s">
        <v>158</v>
      </c>
      <c r="H33" s="83" t="s">
        <v>175</v>
      </c>
      <c r="I33" s="149" t="s">
        <v>1258</v>
      </c>
      <c r="J33" s="164">
        <v>70</v>
      </c>
      <c r="K33" s="85">
        <v>70</v>
      </c>
      <c r="L33" s="83" t="s">
        <v>177</v>
      </c>
      <c r="M33" s="83" t="s">
        <v>162</v>
      </c>
      <c r="N33" s="85">
        <f t="shared" si="1"/>
        <v>100</v>
      </c>
      <c r="O33" s="164">
        <v>64</v>
      </c>
      <c r="P33" s="111" t="s">
        <v>1259</v>
      </c>
      <c r="Q33" s="111" t="s">
        <v>1260</v>
      </c>
      <c r="R33" s="227"/>
    </row>
    <row r="34" spans="1:22" s="170" customFormat="1" ht="150" customHeight="1">
      <c r="A34" s="226">
        <v>1</v>
      </c>
      <c r="B34" s="1009" t="s">
        <v>245</v>
      </c>
      <c r="C34" s="1009"/>
      <c r="D34" s="111" t="s">
        <v>1261</v>
      </c>
      <c r="E34" s="111" t="s">
        <v>1262</v>
      </c>
      <c r="F34" s="111" t="s">
        <v>1263</v>
      </c>
      <c r="G34" s="111" t="s">
        <v>158</v>
      </c>
      <c r="H34" s="111" t="s">
        <v>175</v>
      </c>
      <c r="I34" s="111" t="s">
        <v>860</v>
      </c>
      <c r="J34" s="85">
        <v>5000</v>
      </c>
      <c r="K34" s="85">
        <v>5000</v>
      </c>
      <c r="L34" s="111" t="s">
        <v>161</v>
      </c>
      <c r="M34" s="111" t="s">
        <v>162</v>
      </c>
      <c r="N34" s="85">
        <f t="shared" si="1"/>
        <v>100</v>
      </c>
      <c r="O34" s="85">
        <v>3514</v>
      </c>
      <c r="P34" s="111" t="s">
        <v>1264</v>
      </c>
      <c r="Q34" s="111" t="s">
        <v>1265</v>
      </c>
      <c r="R34" s="235"/>
    </row>
    <row r="35" spans="1:22" ht="150" customHeight="1">
      <c r="A35" s="226">
        <v>1</v>
      </c>
      <c r="B35" s="1009" t="s">
        <v>618</v>
      </c>
      <c r="C35" s="1009"/>
      <c r="D35" s="83" t="s">
        <v>1266</v>
      </c>
      <c r="E35" s="83" t="s">
        <v>1267</v>
      </c>
      <c r="F35" s="83" t="s">
        <v>1268</v>
      </c>
      <c r="G35" s="83" t="s">
        <v>158</v>
      </c>
      <c r="H35" s="83" t="s">
        <v>175</v>
      </c>
      <c r="I35" s="83" t="s">
        <v>1269</v>
      </c>
      <c r="J35" s="85">
        <v>6000</v>
      </c>
      <c r="K35" s="85">
        <v>6000</v>
      </c>
      <c r="L35" s="83" t="s">
        <v>177</v>
      </c>
      <c r="M35" s="83" t="s">
        <v>162</v>
      </c>
      <c r="N35" s="85">
        <f t="shared" si="1"/>
        <v>100</v>
      </c>
      <c r="O35" s="85">
        <v>5458</v>
      </c>
      <c r="P35" s="83" t="s">
        <v>1203</v>
      </c>
      <c r="Q35" s="83" t="s">
        <v>1270</v>
      </c>
      <c r="R35" s="228" t="s">
        <v>180</v>
      </c>
    </row>
    <row r="36" spans="1:22" ht="150" customHeight="1">
      <c r="A36" s="226">
        <v>1</v>
      </c>
      <c r="B36" s="1009" t="s">
        <v>261</v>
      </c>
      <c r="C36" s="1009"/>
      <c r="D36" s="149" t="s">
        <v>1271</v>
      </c>
      <c r="E36" s="149" t="s">
        <v>1272</v>
      </c>
      <c r="F36" s="149" t="s">
        <v>1273</v>
      </c>
      <c r="G36" s="149" t="s">
        <v>158</v>
      </c>
      <c r="H36" s="149" t="s">
        <v>175</v>
      </c>
      <c r="I36" s="149" t="s">
        <v>1274</v>
      </c>
      <c r="J36" s="164">
        <v>130</v>
      </c>
      <c r="K36" s="85">
        <v>130</v>
      </c>
      <c r="L36" s="83" t="s">
        <v>177</v>
      </c>
      <c r="M36" s="83" t="s">
        <v>162</v>
      </c>
      <c r="N36" s="85">
        <f t="shared" si="1"/>
        <v>100</v>
      </c>
      <c r="O36" s="164">
        <v>122</v>
      </c>
      <c r="P36" s="83" t="s">
        <v>1203</v>
      </c>
      <c r="Q36" s="83" t="s">
        <v>1275</v>
      </c>
      <c r="R36" s="227"/>
    </row>
    <row r="37" spans="1:22" ht="150" customHeight="1">
      <c r="A37" s="226">
        <v>1</v>
      </c>
      <c r="B37" s="1009" t="s">
        <v>267</v>
      </c>
      <c r="C37" s="1009"/>
      <c r="D37" s="111" t="s">
        <v>1276</v>
      </c>
      <c r="E37" s="111" t="s">
        <v>1277</v>
      </c>
      <c r="F37" s="83" t="s">
        <v>1278</v>
      </c>
      <c r="G37" s="83" t="s">
        <v>158</v>
      </c>
      <c r="H37" s="83" t="s">
        <v>175</v>
      </c>
      <c r="I37" s="111" t="s">
        <v>1279</v>
      </c>
      <c r="J37" s="85">
        <v>100</v>
      </c>
      <c r="K37" s="85">
        <v>100</v>
      </c>
      <c r="L37" s="83" t="s">
        <v>177</v>
      </c>
      <c r="M37" s="83" t="s">
        <v>162</v>
      </c>
      <c r="N37" s="85">
        <f t="shared" si="1"/>
        <v>100</v>
      </c>
      <c r="O37" s="85">
        <v>96</v>
      </c>
      <c r="P37" s="83" t="s">
        <v>1203</v>
      </c>
      <c r="Q37" s="83" t="s">
        <v>1275</v>
      </c>
      <c r="R37" s="227"/>
    </row>
    <row r="38" spans="1:22" ht="15.6">
      <c r="A38" s="66"/>
      <c r="B38" s="66"/>
      <c r="C38" s="66"/>
      <c r="D38" s="66"/>
      <c r="E38" s="66"/>
      <c r="F38" s="66"/>
      <c r="G38" s="66"/>
      <c r="H38" s="66"/>
      <c r="I38" s="66"/>
      <c r="J38" s="64"/>
      <c r="K38" s="64"/>
      <c r="L38" s="66"/>
      <c r="M38" s="66"/>
      <c r="N38" s="64"/>
      <c r="O38" s="64"/>
      <c r="P38" s="66"/>
      <c r="Q38" s="66"/>
      <c r="R38" s="66"/>
    </row>
    <row r="39" spans="1:22" s="126" customFormat="1" ht="20.100000000000001" customHeight="1">
      <c r="A39" s="61"/>
      <c r="B39" s="152" t="s">
        <v>396</v>
      </c>
      <c r="C39" s="839" t="s">
        <v>397</v>
      </c>
      <c r="D39" s="840"/>
      <c r="E39" s="840"/>
      <c r="F39" s="840"/>
      <c r="G39" s="840"/>
      <c r="H39" s="841"/>
      <c r="I39" s="117"/>
      <c r="J39" s="118"/>
      <c r="K39" s="118"/>
      <c r="L39" s="117"/>
      <c r="M39" s="117"/>
      <c r="N39" s="119"/>
      <c r="O39" s="119"/>
      <c r="P39" s="117"/>
      <c r="Q39" s="117"/>
      <c r="R39" s="117"/>
      <c r="S39" s="117"/>
      <c r="T39" s="66"/>
      <c r="U39" s="66"/>
    </row>
    <row r="40" spans="1:22" s="126" customFormat="1" ht="20.100000000000001" customHeight="1">
      <c r="A40" s="61"/>
      <c r="B40" s="152" t="s">
        <v>398</v>
      </c>
      <c r="C40" s="839" t="s">
        <v>399</v>
      </c>
      <c r="D40" s="840"/>
      <c r="E40" s="840"/>
      <c r="F40" s="840"/>
      <c r="G40" s="840"/>
      <c r="H40" s="841"/>
      <c r="I40" s="117"/>
      <c r="J40" s="118"/>
      <c r="K40" s="118"/>
      <c r="L40" s="117"/>
      <c r="M40" s="117"/>
      <c r="N40" s="119"/>
      <c r="O40" s="119"/>
      <c r="P40" s="117"/>
      <c r="Q40" s="117"/>
      <c r="R40" s="117"/>
      <c r="S40" s="117"/>
      <c r="T40" s="66"/>
      <c r="U40" s="66"/>
    </row>
    <row r="41" spans="1:22" s="126" customFormat="1" ht="20.100000000000001" customHeight="1">
      <c r="A41" s="61"/>
      <c r="B41" s="152" t="s">
        <v>668</v>
      </c>
      <c r="C41" s="839" t="s">
        <v>1280</v>
      </c>
      <c r="D41" s="840"/>
      <c r="E41" s="840"/>
      <c r="F41" s="840"/>
      <c r="G41" s="840"/>
      <c r="H41" s="841"/>
      <c r="I41" s="117"/>
      <c r="J41" s="118"/>
      <c r="K41" s="118"/>
      <c r="L41" s="117"/>
      <c r="M41" s="117"/>
      <c r="N41" s="119"/>
      <c r="O41" s="119"/>
      <c r="P41" s="117"/>
      <c r="Q41" s="117"/>
      <c r="R41" s="117"/>
      <c r="S41" s="117"/>
      <c r="T41" s="66"/>
      <c r="U41" s="66"/>
    </row>
    <row r="42" spans="1:22" s="126" customFormat="1" ht="20.100000000000001" customHeight="1">
      <c r="A42" s="61"/>
      <c r="B42" s="152" t="s">
        <v>402</v>
      </c>
      <c r="C42" s="839" t="s">
        <v>403</v>
      </c>
      <c r="D42" s="840"/>
      <c r="E42" s="840"/>
      <c r="F42" s="840"/>
      <c r="G42" s="840"/>
      <c r="H42" s="841"/>
      <c r="I42" s="117"/>
      <c r="J42" s="118"/>
      <c r="K42" s="118"/>
      <c r="L42" s="117"/>
      <c r="M42" s="117"/>
      <c r="N42" s="119"/>
      <c r="O42" s="119"/>
      <c r="P42" s="117"/>
      <c r="Q42" s="117"/>
      <c r="R42" s="117"/>
      <c r="S42" s="117"/>
      <c r="T42" s="66"/>
      <c r="U42" s="66"/>
    </row>
    <row r="43" spans="1:22" s="126" customFormat="1" ht="20.100000000000001" customHeight="1">
      <c r="A43" s="61"/>
      <c r="B43" s="152" t="s">
        <v>404</v>
      </c>
      <c r="C43" s="839" t="s">
        <v>405</v>
      </c>
      <c r="D43" s="840"/>
      <c r="E43" s="840"/>
      <c r="F43" s="840"/>
      <c r="G43" s="840"/>
      <c r="H43" s="841"/>
      <c r="I43" s="117"/>
      <c r="J43" s="118"/>
      <c r="K43" s="118"/>
      <c r="L43" s="117"/>
      <c r="M43" s="117"/>
      <c r="N43" s="119"/>
      <c r="O43" s="119"/>
      <c r="P43" s="117"/>
      <c r="Q43" s="117"/>
      <c r="R43" s="117"/>
      <c r="S43" s="117"/>
      <c r="T43" s="66"/>
      <c r="U43" s="66"/>
    </row>
    <row r="44" spans="1:22" s="126" customFormat="1" ht="20.100000000000001" customHeight="1">
      <c r="A44" s="61"/>
      <c r="B44" s="152" t="s">
        <v>406</v>
      </c>
      <c r="C44" s="839" t="s">
        <v>1281</v>
      </c>
      <c r="D44" s="840"/>
      <c r="E44" s="840"/>
      <c r="F44" s="840"/>
      <c r="G44" s="840"/>
      <c r="H44" s="841"/>
      <c r="I44" s="117"/>
      <c r="J44" s="118"/>
      <c r="K44" s="118"/>
      <c r="L44" s="117"/>
      <c r="M44" s="117"/>
      <c r="N44" s="119"/>
      <c r="O44" s="119"/>
      <c r="P44" s="117"/>
      <c r="Q44" s="117"/>
      <c r="R44" s="117"/>
      <c r="S44" s="117"/>
      <c r="T44" s="66"/>
      <c r="U44" s="66"/>
    </row>
    <row r="45" spans="1:22" s="126" customFormat="1" ht="20.100000000000001" customHeight="1">
      <c r="A45" s="61"/>
      <c r="B45" s="152" t="s">
        <v>408</v>
      </c>
      <c r="C45" s="845" t="s">
        <v>669</v>
      </c>
      <c r="D45" s="846"/>
      <c r="E45" s="846"/>
      <c r="F45" s="846"/>
      <c r="G45" s="846"/>
      <c r="H45" s="847"/>
      <c r="I45" s="117"/>
      <c r="J45" s="118"/>
      <c r="K45" s="118"/>
      <c r="L45" s="117"/>
      <c r="M45" s="117"/>
      <c r="N45" s="119"/>
      <c r="O45" s="119"/>
      <c r="P45" s="117"/>
      <c r="Q45" s="117"/>
      <c r="R45" s="117"/>
      <c r="S45" s="117"/>
      <c r="T45" s="66"/>
      <c r="U45" s="66"/>
    </row>
    <row r="46" spans="1:22" s="126" customFormat="1" ht="20.100000000000001" customHeight="1">
      <c r="A46" s="61"/>
      <c r="B46" s="121"/>
      <c r="C46" s="121"/>
      <c r="D46" s="117"/>
      <c r="E46" s="117"/>
      <c r="F46" s="117"/>
      <c r="G46" s="117"/>
      <c r="H46" s="117"/>
      <c r="I46" s="117"/>
      <c r="J46" s="118"/>
      <c r="K46" s="118"/>
      <c r="L46" s="117"/>
      <c r="M46" s="117"/>
      <c r="N46" s="119"/>
      <c r="O46" s="119"/>
      <c r="P46" s="117"/>
      <c r="Q46" s="117"/>
      <c r="R46" s="117"/>
      <c r="S46" s="117"/>
      <c r="T46" s="66"/>
      <c r="U46" s="66"/>
    </row>
    <row r="47" spans="1:22" s="126" customFormat="1" ht="20.100000000000001" customHeight="1">
      <c r="A47" s="61"/>
      <c r="B47" s="836" t="s">
        <v>410</v>
      </c>
      <c r="C47" s="837"/>
      <c r="D47" s="837"/>
      <c r="E47" s="837"/>
      <c r="F47" s="837"/>
      <c r="G47" s="837"/>
      <c r="H47" s="838"/>
      <c r="I47" s="66"/>
      <c r="J47" s="64"/>
      <c r="K47" s="64"/>
      <c r="L47" s="66"/>
      <c r="M47" s="66"/>
      <c r="N47" s="64"/>
      <c r="O47" s="78"/>
      <c r="P47" s="66"/>
      <c r="Q47" s="66"/>
      <c r="R47" s="66"/>
      <c r="S47" s="66"/>
      <c r="T47" s="66"/>
      <c r="U47" s="66"/>
      <c r="V47" s="66"/>
    </row>
    <row r="48" spans="1:22" ht="15.6">
      <c r="A48" s="66"/>
      <c r="B48" s="66"/>
      <c r="C48" s="66"/>
      <c r="D48" s="66"/>
      <c r="E48" s="66"/>
      <c r="F48" s="66"/>
      <c r="G48" s="66"/>
      <c r="H48" s="66"/>
      <c r="I48" s="66"/>
      <c r="J48" s="64"/>
      <c r="K48" s="64"/>
      <c r="L48" s="66"/>
      <c r="M48" s="66"/>
      <c r="N48" s="64"/>
      <c r="O48" s="64"/>
      <c r="P48" s="66"/>
      <c r="Q48" s="66"/>
      <c r="R48" s="66"/>
    </row>
    <row r="50" spans="1:1" ht="15.75" hidden="1" customHeight="1">
      <c r="A50" s="128"/>
    </row>
  </sheetData>
  <mergeCells count="61">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45:H45"/>
    <mergeCell ref="B47:H47"/>
    <mergeCell ref="C39:H39"/>
    <mergeCell ref="C40:H40"/>
    <mergeCell ref="C41:H41"/>
    <mergeCell ref="C42:H42"/>
    <mergeCell ref="C43:H43"/>
    <mergeCell ref="C44:H44"/>
  </mergeCells>
  <dataValidations count="13">
    <dataValidation allowBlank="1" showInputMessage="1" showErrorMessage="1" promptTitle="Unidad Responsable" prompt="Por &quot;Unidad responsable&quot; se entiende al área encargada de la ejecución de los recursos dentro de cada programa." sqref="D6" xr:uid="{F364C3A3-1E36-449D-94EC-7251715E82BB}"/>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5676CBE4-40C8-4C60-BFB0-6A7BFDFACA47}"/>
    <dataValidation allowBlank="1" showInputMessage="1" showErrorMessage="1" prompt="Los &quot;valores programados&quot; son los datos numéricos asociados a las variables del indicador en cuestión que permiten calcular la meta del mismo. " sqref="J22:K22" xr:uid="{C58EFB1B-A02C-4CC3-B4CD-4C7ED48459CB}"/>
    <dataValidation allowBlank="1" showInputMessage="1" showErrorMessage="1" prompt="Valores numéricos que se habrán de relacionar con el cálculo del indicador propuesto. _x000a_Manual para el diseño y la construcción de indicadores de Coneval." sqref="I22" xr:uid="{C0A469DA-3D3D-4EAA-B16A-85953D2E9E61}"/>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9D172EA6-C803-42AB-8B43-897857AFDD19}"/>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6EE8A2D5-E4A2-447E-87AB-B94779E6747A}"/>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6B40267D-5666-4C6C-8FB9-9AF48AAC5D9E}"/>
    <dataValidation allowBlank="1" showInputMessage="1" showErrorMessage="1" prompt="&quot;Resumen Narrativo&quot; u &quot;objetivo&quot; se entiende como el estado deseado luego de la implementación de una intervención pública. " sqref="D22" xr:uid="{BB34B63C-9310-4415-9392-2079D10510A2}"/>
    <dataValidation allowBlank="1" showInputMessage="1" showErrorMessage="1" prompt="Hace referencia a las fuentes de información que pueden _x000a_ser usadas para verificar el alcance de los objetivos." sqref="P22" xr:uid="{5152BE3B-8361-4512-BBCD-AC0FD93292EE}"/>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497FE655-6BED-4180-A3E9-4A7BF3168763}"/>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E0C4E4E4-6EC8-4346-B718-F43DAE27A389}"/>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B77E75CA-ACE1-432F-9DF8-72B1BD731DE1}"/>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7DDD7F74-F9E2-414F-A41E-12AF053F6555}"/>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F6773-B4A7-4863-AF09-1EAD27FBC1AC}">
  <sheetPr>
    <tabColor rgb="FF00B050"/>
    <pageSetUpPr fitToPage="1"/>
  </sheetPr>
  <dimension ref="A1:V69"/>
  <sheetViews>
    <sheetView zoomScale="60" zoomScaleNormal="60" workbookViewId="0">
      <selection sqref="A1:D1"/>
    </sheetView>
  </sheetViews>
  <sheetFormatPr baseColWidth="10" defaultColWidth="0" defaultRowHeight="0" customHeight="1" zeroHeight="1"/>
  <cols>
    <col min="1" max="1" width="15.6640625" style="126" customWidth="1"/>
    <col min="2" max="2" width="70.33203125" style="126" bestFit="1" customWidth="1"/>
    <col min="3" max="3" width="15.6640625" style="126" customWidth="1"/>
    <col min="4" max="9" width="35.6640625" style="126" customWidth="1"/>
    <col min="10" max="11" width="35.6640625" style="127" customWidth="1"/>
    <col min="12" max="17" width="35.6640625" style="126" customWidth="1"/>
    <col min="18" max="18" width="31.6640625" style="66" hidden="1" customWidth="1"/>
    <col min="19" max="22" width="0" style="126" hidden="1" customWidth="1"/>
    <col min="23" max="16384" width="11.44140625" style="126" hidden="1"/>
  </cols>
  <sheetData>
    <row r="1" spans="1:13" s="66" customFormat="1" ht="15">
      <c r="J1" s="64"/>
      <c r="K1" s="64"/>
    </row>
    <row r="2" spans="1:13" s="66" customFormat="1" ht="15" customHeight="1">
      <c r="J2" s="64"/>
      <c r="K2" s="64"/>
    </row>
    <row r="3" spans="1:13" s="66" customFormat="1" ht="20.100000000000001" customHeight="1">
      <c r="B3" s="1107" t="s">
        <v>112</v>
      </c>
      <c r="C3" s="1110"/>
      <c r="D3" s="1128" t="s">
        <v>113</v>
      </c>
      <c r="E3" s="1128"/>
      <c r="F3" s="1128"/>
      <c r="G3" s="1128"/>
      <c r="H3" s="1128"/>
      <c r="I3" s="67"/>
      <c r="J3" s="64"/>
      <c r="K3" s="65"/>
      <c r="L3" s="68"/>
    </row>
    <row r="4" spans="1:13" s="66" customFormat="1" ht="20.100000000000001" customHeight="1">
      <c r="B4" s="1107" t="s">
        <v>114</v>
      </c>
      <c r="C4" s="1110"/>
      <c r="D4" s="1128" t="s">
        <v>2445</v>
      </c>
      <c r="E4" s="1128"/>
      <c r="F4" s="1128"/>
      <c r="G4" s="1128"/>
      <c r="H4" s="1128"/>
      <c r="I4" s="61"/>
      <c r="J4" s="64"/>
      <c r="K4" s="64"/>
    </row>
    <row r="5" spans="1:13" s="66" customFormat="1" ht="20.100000000000001" customHeight="1">
      <c r="B5" s="1107" t="s">
        <v>116</v>
      </c>
      <c r="C5" s="1110"/>
      <c r="D5" s="1128" t="s">
        <v>512</v>
      </c>
      <c r="E5" s="1128"/>
      <c r="F5" s="1128"/>
      <c r="G5" s="1128"/>
      <c r="H5" s="1128"/>
      <c r="I5" s="61"/>
      <c r="J5" s="64"/>
      <c r="K5" s="64"/>
    </row>
    <row r="6" spans="1:13" s="66" customFormat="1" ht="20.100000000000001" customHeight="1">
      <c r="B6" s="1107" t="s">
        <v>118</v>
      </c>
      <c r="C6" s="1110"/>
      <c r="D6" s="934" t="s">
        <v>2133</v>
      </c>
      <c r="E6" s="934"/>
      <c r="F6" s="934"/>
      <c r="G6" s="934"/>
      <c r="H6" s="934"/>
      <c r="I6" s="70"/>
      <c r="J6" s="71"/>
      <c r="K6" s="71"/>
      <c r="L6" s="72"/>
    </row>
    <row r="7" spans="1:13" s="66" customFormat="1" ht="20.100000000000001" customHeight="1">
      <c r="B7" s="1107" t="s">
        <v>120</v>
      </c>
      <c r="C7" s="1110"/>
      <c r="D7" s="1128" t="s">
        <v>514</v>
      </c>
      <c r="E7" s="1128"/>
      <c r="F7" s="1128"/>
      <c r="G7" s="1128"/>
      <c r="H7" s="1128"/>
      <c r="I7" s="70"/>
      <c r="J7" s="71"/>
      <c r="K7" s="71"/>
      <c r="L7" s="72"/>
    </row>
    <row r="8" spans="1:13" s="66" customFormat="1" ht="20.100000000000001" customHeight="1">
      <c r="B8" s="1107" t="s">
        <v>122</v>
      </c>
      <c r="C8" s="1110"/>
      <c r="D8" s="1128" t="s">
        <v>515</v>
      </c>
      <c r="E8" s="1128"/>
      <c r="F8" s="1128"/>
      <c r="G8" s="1128"/>
      <c r="H8" s="1128"/>
      <c r="I8" s="70"/>
      <c r="J8" s="71"/>
      <c r="K8" s="71"/>
      <c r="L8" s="72"/>
    </row>
    <row r="9" spans="1:13" s="66" customFormat="1" ht="20.100000000000001" customHeight="1">
      <c r="B9" s="1107" t="s">
        <v>124</v>
      </c>
      <c r="C9" s="1110"/>
      <c r="D9" s="1128" t="s">
        <v>516</v>
      </c>
      <c r="E9" s="1128"/>
      <c r="F9" s="1128"/>
      <c r="G9" s="1128"/>
      <c r="H9" s="1128"/>
      <c r="I9" s="73"/>
      <c r="J9" s="74"/>
      <c r="K9" s="74"/>
      <c r="L9" s="75"/>
      <c r="M9" s="75"/>
    </row>
    <row r="10" spans="1:13" s="66" customFormat="1" ht="50.1" customHeight="1">
      <c r="A10" s="1112" t="s">
        <v>126</v>
      </c>
      <c r="B10" s="1107" t="s">
        <v>127</v>
      </c>
      <c r="C10" s="1110"/>
      <c r="D10" s="866" t="s">
        <v>4402</v>
      </c>
      <c r="E10" s="869"/>
      <c r="F10" s="869"/>
      <c r="G10" s="869"/>
      <c r="H10" s="870"/>
      <c r="I10" s="73"/>
      <c r="J10" s="74"/>
      <c r="K10" s="74"/>
      <c r="L10" s="75"/>
      <c r="M10" s="75"/>
    </row>
    <row r="11" spans="1:13" s="66" customFormat="1" ht="50.1" customHeight="1">
      <c r="A11" s="1112"/>
      <c r="B11" s="1107" t="s">
        <v>128</v>
      </c>
      <c r="C11" s="1110"/>
      <c r="D11" s="860" t="s">
        <v>4429</v>
      </c>
      <c r="E11" s="861"/>
      <c r="F11" s="861"/>
      <c r="G11" s="861"/>
      <c r="H11" s="862"/>
      <c r="I11" s="73"/>
      <c r="J11" s="74"/>
      <c r="K11" s="74"/>
      <c r="L11" s="75"/>
      <c r="M11" s="75"/>
    </row>
    <row r="12" spans="1:13" s="66" customFormat="1" ht="50.1" customHeight="1">
      <c r="A12" s="1112" t="s">
        <v>129</v>
      </c>
      <c r="B12" s="1107" t="s">
        <v>130</v>
      </c>
      <c r="C12" s="1110"/>
      <c r="D12" s="860" t="s">
        <v>4409</v>
      </c>
      <c r="E12" s="861"/>
      <c r="F12" s="861"/>
      <c r="G12" s="861"/>
      <c r="H12" s="862"/>
      <c r="I12" s="73"/>
      <c r="J12" s="74"/>
      <c r="K12" s="74"/>
      <c r="L12" s="75"/>
      <c r="M12" s="75"/>
    </row>
    <row r="13" spans="1:13" s="66" customFormat="1" ht="50.1" customHeight="1">
      <c r="A13" s="1112"/>
      <c r="B13" s="1107" t="s">
        <v>131</v>
      </c>
      <c r="C13" s="1110"/>
      <c r="D13" s="860" t="s">
        <v>4418</v>
      </c>
      <c r="E13" s="861"/>
      <c r="F13" s="861"/>
      <c r="G13" s="861"/>
      <c r="H13" s="862"/>
      <c r="I13" s="73"/>
      <c r="J13" s="74"/>
      <c r="K13" s="74"/>
      <c r="L13" s="75"/>
      <c r="M13" s="75"/>
    </row>
    <row r="14" spans="1:13" s="66" customFormat="1" ht="50.1" customHeight="1">
      <c r="A14" s="1113" t="s">
        <v>471</v>
      </c>
      <c r="B14" s="1107" t="s">
        <v>517</v>
      </c>
      <c r="C14" s="1110"/>
      <c r="D14" s="866" t="s">
        <v>4323</v>
      </c>
      <c r="E14" s="867"/>
      <c r="F14" s="867"/>
      <c r="G14" s="867"/>
      <c r="H14" s="868"/>
      <c r="I14" s="132"/>
      <c r="J14" s="74"/>
      <c r="K14" s="74"/>
      <c r="L14" s="75"/>
      <c r="M14" s="75"/>
    </row>
    <row r="15" spans="1:13" s="66" customFormat="1" ht="50.1" customHeight="1">
      <c r="A15" s="1114"/>
      <c r="B15" s="1107" t="s">
        <v>518</v>
      </c>
      <c r="C15" s="1110"/>
      <c r="D15" s="866" t="s">
        <v>4372</v>
      </c>
      <c r="E15" s="867"/>
      <c r="F15" s="867"/>
      <c r="G15" s="867"/>
      <c r="H15" s="868"/>
      <c r="I15" s="132"/>
      <c r="J15" s="74"/>
      <c r="K15" s="74"/>
      <c r="L15" s="75"/>
      <c r="M15" s="75"/>
    </row>
    <row r="16" spans="1:13" s="66" customFormat="1" ht="50.1" customHeight="1">
      <c r="A16" s="1114"/>
      <c r="B16" s="1107" t="s">
        <v>1195</v>
      </c>
      <c r="C16" s="1110"/>
      <c r="D16" s="860" t="s">
        <v>15</v>
      </c>
      <c r="E16" s="861"/>
      <c r="F16" s="861"/>
      <c r="G16" s="861"/>
      <c r="H16" s="862"/>
      <c r="I16" s="132"/>
      <c r="J16" s="74"/>
      <c r="K16" s="74"/>
      <c r="L16" s="75"/>
      <c r="M16" s="75"/>
    </row>
    <row r="17" spans="1:18" ht="50.1" customHeight="1">
      <c r="A17" s="1115"/>
      <c r="B17" s="1107" t="s">
        <v>1196</v>
      </c>
      <c r="C17" s="1110"/>
      <c r="D17" s="860" t="s">
        <v>4373</v>
      </c>
      <c r="E17" s="861"/>
      <c r="F17" s="861"/>
      <c r="G17" s="861"/>
      <c r="H17" s="862"/>
      <c r="I17" s="132"/>
      <c r="J17" s="64"/>
      <c r="K17" s="64"/>
      <c r="L17" s="75"/>
      <c r="M17" s="66"/>
      <c r="N17" s="66"/>
      <c r="O17" s="66"/>
      <c r="P17" s="66"/>
      <c r="Q17" s="66"/>
    </row>
    <row r="18" spans="1:18" s="66" customFormat="1" ht="14.25" customHeight="1">
      <c r="A18" s="61"/>
      <c r="B18" s="77"/>
      <c r="C18" s="77"/>
      <c r="D18" s="61"/>
      <c r="E18" s="61"/>
      <c r="F18" s="61"/>
      <c r="G18" s="61"/>
      <c r="H18" s="61"/>
      <c r="I18" s="61"/>
      <c r="J18" s="64"/>
      <c r="K18" s="64"/>
      <c r="N18" s="64"/>
      <c r="O18" s="78"/>
    </row>
    <row r="19" spans="1:18" s="66" customFormat="1" ht="50.1" customHeight="1">
      <c r="A19" s="61"/>
      <c r="B19" s="1108" t="s">
        <v>137</v>
      </c>
      <c r="C19" s="1108"/>
      <c r="D19" s="79">
        <v>5615000</v>
      </c>
      <c r="E19" s="849" t="s">
        <v>4568</v>
      </c>
      <c r="F19" s="850"/>
      <c r="G19" s="850"/>
      <c r="H19" s="851"/>
      <c r="I19" s="61"/>
      <c r="J19" s="64"/>
      <c r="K19" s="64"/>
      <c r="N19" s="64"/>
      <c r="O19" s="78"/>
    </row>
    <row r="20" spans="1:18" ht="15">
      <c r="A20" s="66"/>
      <c r="B20" s="66"/>
      <c r="C20" s="66"/>
      <c r="D20" s="66"/>
      <c r="E20" s="66"/>
      <c r="F20" s="66"/>
      <c r="G20" s="66"/>
      <c r="H20" s="66"/>
      <c r="I20" s="66"/>
      <c r="J20" s="64"/>
      <c r="K20" s="64"/>
      <c r="L20" s="66"/>
      <c r="M20" s="66"/>
      <c r="N20" s="66"/>
      <c r="O20" s="66"/>
      <c r="P20" s="66"/>
      <c r="Q20" s="66"/>
    </row>
    <row r="21" spans="1:18" ht="50.1" customHeight="1">
      <c r="A21" s="66"/>
      <c r="B21" s="1109" t="s">
        <v>138</v>
      </c>
      <c r="C21" s="1109"/>
      <c r="D21" s="1109"/>
      <c r="E21" s="1109"/>
      <c r="F21" s="1109"/>
      <c r="G21" s="1109"/>
      <c r="H21" s="1109"/>
      <c r="I21" s="1109"/>
      <c r="J21" s="1109"/>
      <c r="K21" s="1109"/>
      <c r="L21" s="1109"/>
      <c r="M21" s="1109"/>
      <c r="N21" s="1109"/>
      <c r="O21" s="1109"/>
      <c r="P21" s="1109"/>
      <c r="Q21" s="1109"/>
      <c r="R21" s="855" t="s">
        <v>1197</v>
      </c>
    </row>
    <row r="22" spans="1:18" ht="50.1" customHeight="1">
      <c r="A22" s="66"/>
      <c r="B22" s="1107"/>
      <c r="C22" s="1107"/>
      <c r="D22" s="378" t="s">
        <v>140</v>
      </c>
      <c r="E22" s="378" t="s">
        <v>141</v>
      </c>
      <c r="F22" s="378" t="s">
        <v>142</v>
      </c>
      <c r="G22" s="378" t="s">
        <v>143</v>
      </c>
      <c r="H22" s="378" t="s">
        <v>144</v>
      </c>
      <c r="I22" s="378" t="s">
        <v>145</v>
      </c>
      <c r="J22" s="379" t="s">
        <v>146</v>
      </c>
      <c r="K22" s="379" t="s">
        <v>147</v>
      </c>
      <c r="L22" s="378" t="s">
        <v>148</v>
      </c>
      <c r="M22" s="378" t="s">
        <v>149</v>
      </c>
      <c r="N22" s="379" t="s">
        <v>150</v>
      </c>
      <c r="O22" s="379" t="s">
        <v>151</v>
      </c>
      <c r="P22" s="378" t="s">
        <v>152</v>
      </c>
      <c r="Q22" s="378" t="s">
        <v>153</v>
      </c>
      <c r="R22" s="855"/>
    </row>
    <row r="23" spans="1:18" ht="150" customHeight="1">
      <c r="A23" s="226">
        <v>1</v>
      </c>
      <c r="B23" s="1109" t="s">
        <v>154</v>
      </c>
      <c r="C23" s="1109"/>
      <c r="D23" s="228" t="s">
        <v>2446</v>
      </c>
      <c r="E23" s="228" t="s">
        <v>2447</v>
      </c>
      <c r="F23" s="228" t="s">
        <v>2448</v>
      </c>
      <c r="G23" s="228" t="s">
        <v>158</v>
      </c>
      <c r="H23" s="228" t="s">
        <v>159</v>
      </c>
      <c r="I23" s="228" t="s">
        <v>2449</v>
      </c>
      <c r="J23" s="416">
        <v>6</v>
      </c>
      <c r="K23" s="416">
        <v>6</v>
      </c>
      <c r="L23" s="228" t="s">
        <v>161</v>
      </c>
      <c r="M23" s="228" t="s">
        <v>162</v>
      </c>
      <c r="N23" s="417">
        <v>100</v>
      </c>
      <c r="O23" s="382">
        <v>4</v>
      </c>
      <c r="P23" s="228" t="s">
        <v>2450</v>
      </c>
      <c r="Q23" s="418"/>
      <c r="R23" s="227"/>
    </row>
    <row r="24" spans="1:18" ht="150" customHeight="1">
      <c r="A24" s="226">
        <v>1</v>
      </c>
      <c r="B24" s="1109" t="s">
        <v>164</v>
      </c>
      <c r="C24" s="1109"/>
      <c r="D24" s="228" t="s">
        <v>2451</v>
      </c>
      <c r="E24" s="228" t="s">
        <v>2452</v>
      </c>
      <c r="F24" s="228" t="s">
        <v>2448</v>
      </c>
      <c r="G24" s="228" t="s">
        <v>158</v>
      </c>
      <c r="H24" s="228" t="s">
        <v>159</v>
      </c>
      <c r="I24" s="228" t="s">
        <v>2453</v>
      </c>
      <c r="J24" s="416">
        <v>27000</v>
      </c>
      <c r="K24" s="416">
        <v>27000</v>
      </c>
      <c r="L24" s="418" t="s">
        <v>161</v>
      </c>
      <c r="M24" s="418" t="s">
        <v>162</v>
      </c>
      <c r="N24" s="419">
        <v>100</v>
      </c>
      <c r="O24" s="420">
        <v>25000</v>
      </c>
      <c r="P24" s="228" t="s">
        <v>2454</v>
      </c>
      <c r="Q24" s="228" t="s">
        <v>2455</v>
      </c>
      <c r="R24" s="227"/>
    </row>
    <row r="25" spans="1:18" ht="150" customHeight="1">
      <c r="A25" s="226">
        <v>1</v>
      </c>
      <c r="B25" s="1109" t="s">
        <v>171</v>
      </c>
      <c r="C25" s="1109"/>
      <c r="D25" s="161" t="s">
        <v>2456</v>
      </c>
      <c r="E25" s="161" t="s">
        <v>2457</v>
      </c>
      <c r="F25" s="161" t="s">
        <v>2458</v>
      </c>
      <c r="G25" s="228" t="s">
        <v>158</v>
      </c>
      <c r="H25" s="228" t="s">
        <v>175</v>
      </c>
      <c r="I25" s="161" t="s">
        <v>2459</v>
      </c>
      <c r="J25" s="271">
        <v>3</v>
      </c>
      <c r="K25" s="271">
        <v>3</v>
      </c>
      <c r="L25" s="228" t="s">
        <v>177</v>
      </c>
      <c r="M25" s="228" t="s">
        <v>162</v>
      </c>
      <c r="N25" s="417">
        <v>100</v>
      </c>
      <c r="O25" s="382">
        <v>3</v>
      </c>
      <c r="P25" s="228" t="s">
        <v>2454</v>
      </c>
      <c r="Q25" s="228" t="s">
        <v>2460</v>
      </c>
      <c r="R25" s="383" t="s">
        <v>180</v>
      </c>
    </row>
    <row r="26" spans="1:18" ht="150" customHeight="1">
      <c r="A26" s="226">
        <v>1</v>
      </c>
      <c r="B26" s="1109" t="s">
        <v>181</v>
      </c>
      <c r="C26" s="1109"/>
      <c r="D26" s="228" t="s">
        <v>2461</v>
      </c>
      <c r="E26" s="161" t="s">
        <v>2462</v>
      </c>
      <c r="F26" s="161" t="s">
        <v>2463</v>
      </c>
      <c r="G26" s="228" t="s">
        <v>158</v>
      </c>
      <c r="H26" s="228" t="s">
        <v>175</v>
      </c>
      <c r="I26" s="228" t="s">
        <v>2464</v>
      </c>
      <c r="J26" s="271">
        <v>6</v>
      </c>
      <c r="K26" s="271">
        <v>6</v>
      </c>
      <c r="L26" s="228" t="s">
        <v>177</v>
      </c>
      <c r="M26" s="228" t="s">
        <v>162</v>
      </c>
      <c r="N26" s="417">
        <v>100</v>
      </c>
      <c r="O26" s="382">
        <v>6</v>
      </c>
      <c r="P26" s="228" t="s">
        <v>2454</v>
      </c>
      <c r="Q26" s="228" t="s">
        <v>2460</v>
      </c>
      <c r="R26" s="227"/>
    </row>
    <row r="27" spans="1:18" ht="150" customHeight="1">
      <c r="A27" s="226">
        <v>1</v>
      </c>
      <c r="B27" s="1109" t="s">
        <v>188</v>
      </c>
      <c r="C27" s="1109"/>
      <c r="D27" s="228" t="s">
        <v>2465</v>
      </c>
      <c r="E27" s="161" t="s">
        <v>2466</v>
      </c>
      <c r="F27" s="161" t="s">
        <v>2467</v>
      </c>
      <c r="G27" s="228" t="s">
        <v>158</v>
      </c>
      <c r="H27" s="228" t="s">
        <v>175</v>
      </c>
      <c r="I27" s="421" t="s">
        <v>2468</v>
      </c>
      <c r="J27" s="416">
        <v>700</v>
      </c>
      <c r="K27" s="416">
        <v>700</v>
      </c>
      <c r="L27" s="418" t="s">
        <v>177</v>
      </c>
      <c r="M27" s="418" t="s">
        <v>162</v>
      </c>
      <c r="N27" s="419">
        <v>100</v>
      </c>
      <c r="O27" s="416">
        <v>650</v>
      </c>
      <c r="P27" s="228" t="s">
        <v>2454</v>
      </c>
      <c r="Q27" s="228" t="s">
        <v>2460</v>
      </c>
      <c r="R27" s="227"/>
    </row>
    <row r="28" spans="1:18" ht="150" customHeight="1">
      <c r="A28" s="226">
        <v>1</v>
      </c>
      <c r="B28" s="1109" t="s">
        <v>207</v>
      </c>
      <c r="C28" s="1109"/>
      <c r="D28" s="228" t="s">
        <v>2469</v>
      </c>
      <c r="E28" s="228" t="s">
        <v>2470</v>
      </c>
      <c r="F28" s="228" t="s">
        <v>2471</v>
      </c>
      <c r="G28" s="228" t="s">
        <v>158</v>
      </c>
      <c r="H28" s="228" t="s">
        <v>175</v>
      </c>
      <c r="I28" s="228" t="s">
        <v>2472</v>
      </c>
      <c r="J28" s="416">
        <v>7000</v>
      </c>
      <c r="K28" s="416">
        <v>7000</v>
      </c>
      <c r="L28" s="418" t="s">
        <v>177</v>
      </c>
      <c r="M28" s="418" t="s">
        <v>162</v>
      </c>
      <c r="N28" s="419">
        <v>100</v>
      </c>
      <c r="O28" s="420">
        <v>5500</v>
      </c>
      <c r="P28" s="228" t="s">
        <v>2473</v>
      </c>
      <c r="Q28" s="228" t="s">
        <v>2474</v>
      </c>
      <c r="R28" s="383" t="s">
        <v>180</v>
      </c>
    </row>
    <row r="29" spans="1:18" ht="150" customHeight="1">
      <c r="A29" s="226">
        <v>1</v>
      </c>
      <c r="B29" s="1109" t="s">
        <v>214</v>
      </c>
      <c r="C29" s="1109"/>
      <c r="D29" s="228" t="s">
        <v>2475</v>
      </c>
      <c r="E29" s="228" t="s">
        <v>2476</v>
      </c>
      <c r="F29" s="228" t="s">
        <v>2477</v>
      </c>
      <c r="G29" s="228" t="s">
        <v>158</v>
      </c>
      <c r="H29" s="228" t="s">
        <v>175</v>
      </c>
      <c r="I29" s="228" t="s">
        <v>2478</v>
      </c>
      <c r="J29" s="416">
        <v>130</v>
      </c>
      <c r="K29" s="416">
        <v>130</v>
      </c>
      <c r="L29" s="418" t="s">
        <v>177</v>
      </c>
      <c r="M29" s="418" t="s">
        <v>162</v>
      </c>
      <c r="N29" s="419">
        <v>100</v>
      </c>
      <c r="O29" s="422">
        <v>120</v>
      </c>
      <c r="P29" s="228" t="s">
        <v>2479</v>
      </c>
      <c r="Q29" s="228" t="s">
        <v>2474</v>
      </c>
      <c r="R29" s="227"/>
    </row>
    <row r="30" spans="1:18" s="66" customFormat="1" ht="150" customHeight="1">
      <c r="A30" s="226">
        <v>1</v>
      </c>
      <c r="B30" s="1109" t="s">
        <v>220</v>
      </c>
      <c r="C30" s="1109"/>
      <c r="D30" s="228" t="s">
        <v>2480</v>
      </c>
      <c r="E30" s="228" t="s">
        <v>2481</v>
      </c>
      <c r="F30" s="228" t="s">
        <v>2482</v>
      </c>
      <c r="G30" s="228" t="s">
        <v>158</v>
      </c>
      <c r="H30" s="228" t="s">
        <v>175</v>
      </c>
      <c r="I30" s="228" t="s">
        <v>265</v>
      </c>
      <c r="J30" s="271">
        <v>2</v>
      </c>
      <c r="K30" s="271">
        <v>2</v>
      </c>
      <c r="L30" s="228" t="s">
        <v>177</v>
      </c>
      <c r="M30" s="228" t="s">
        <v>162</v>
      </c>
      <c r="N30" s="417">
        <v>100</v>
      </c>
      <c r="O30" s="382">
        <v>2</v>
      </c>
      <c r="P30" s="228" t="s">
        <v>2483</v>
      </c>
      <c r="Q30" s="228" t="s">
        <v>2484</v>
      </c>
      <c r="R30" s="227"/>
    </row>
    <row r="31" spans="1:18" s="66" customFormat="1" ht="150" customHeight="1">
      <c r="A31" s="226">
        <v>1</v>
      </c>
      <c r="B31" s="1109" t="s">
        <v>226</v>
      </c>
      <c r="C31" s="1109"/>
      <c r="D31" s="228" t="s">
        <v>2485</v>
      </c>
      <c r="E31" s="161" t="s">
        <v>2486</v>
      </c>
      <c r="F31" s="228" t="s">
        <v>2487</v>
      </c>
      <c r="G31" s="228" t="s">
        <v>158</v>
      </c>
      <c r="H31" s="228" t="s">
        <v>175</v>
      </c>
      <c r="I31" s="161" t="s">
        <v>2488</v>
      </c>
      <c r="J31" s="271">
        <v>360</v>
      </c>
      <c r="K31" s="271">
        <v>360</v>
      </c>
      <c r="L31" s="228" t="s">
        <v>177</v>
      </c>
      <c r="M31" s="228" t="s">
        <v>162</v>
      </c>
      <c r="N31" s="417">
        <v>100</v>
      </c>
      <c r="O31" s="271">
        <v>0</v>
      </c>
      <c r="P31" s="228" t="s">
        <v>2454</v>
      </c>
      <c r="Q31" s="228" t="s">
        <v>2489</v>
      </c>
      <c r="R31" s="227"/>
    </row>
    <row r="32" spans="1:18" ht="150" customHeight="1">
      <c r="A32" s="226">
        <v>1</v>
      </c>
      <c r="B32" s="1109" t="s">
        <v>233</v>
      </c>
      <c r="C32" s="1109"/>
      <c r="D32" s="228" t="s">
        <v>2490</v>
      </c>
      <c r="E32" s="228" t="s">
        <v>2491</v>
      </c>
      <c r="F32" s="228" t="s">
        <v>2492</v>
      </c>
      <c r="G32" s="228" t="s">
        <v>158</v>
      </c>
      <c r="H32" s="228" t="s">
        <v>175</v>
      </c>
      <c r="I32" s="228" t="s">
        <v>2493</v>
      </c>
      <c r="J32" s="416">
        <v>2</v>
      </c>
      <c r="K32" s="416">
        <v>2</v>
      </c>
      <c r="L32" s="418" t="s">
        <v>177</v>
      </c>
      <c r="M32" s="418" t="s">
        <v>162</v>
      </c>
      <c r="N32" s="419">
        <v>100</v>
      </c>
      <c r="O32" s="422">
        <v>1</v>
      </c>
      <c r="P32" s="228" t="s">
        <v>2494</v>
      </c>
      <c r="Q32" s="228" t="s">
        <v>2495</v>
      </c>
      <c r="R32" s="383" t="s">
        <v>180</v>
      </c>
    </row>
    <row r="33" spans="1:21" ht="150" customHeight="1">
      <c r="A33" s="226">
        <v>1</v>
      </c>
      <c r="B33" s="1109" t="s">
        <v>239</v>
      </c>
      <c r="C33" s="1109"/>
      <c r="D33" s="228" t="s">
        <v>2496</v>
      </c>
      <c r="E33" s="228" t="s">
        <v>2497</v>
      </c>
      <c r="F33" s="228" t="s">
        <v>2498</v>
      </c>
      <c r="G33" s="228" t="s">
        <v>158</v>
      </c>
      <c r="H33" s="228" t="s">
        <v>175</v>
      </c>
      <c r="I33" s="228" t="s">
        <v>2499</v>
      </c>
      <c r="J33" s="416">
        <v>4</v>
      </c>
      <c r="K33" s="416">
        <v>4</v>
      </c>
      <c r="L33" s="418" t="s">
        <v>177</v>
      </c>
      <c r="M33" s="418" t="s">
        <v>162</v>
      </c>
      <c r="N33" s="419">
        <v>100</v>
      </c>
      <c r="O33" s="422">
        <v>4</v>
      </c>
      <c r="P33" s="228" t="s">
        <v>2500</v>
      </c>
      <c r="Q33" s="228" t="s">
        <v>2501</v>
      </c>
      <c r="R33" s="227"/>
    </row>
    <row r="34" spans="1:21" ht="150" customHeight="1">
      <c r="A34" s="226">
        <v>1</v>
      </c>
      <c r="B34" s="1109" t="s">
        <v>245</v>
      </c>
      <c r="C34" s="1109"/>
      <c r="D34" s="228" t="s">
        <v>2502</v>
      </c>
      <c r="E34" s="228" t="s">
        <v>2503</v>
      </c>
      <c r="F34" s="228" t="s">
        <v>2504</v>
      </c>
      <c r="G34" s="228" t="s">
        <v>158</v>
      </c>
      <c r="H34" s="228" t="s">
        <v>175</v>
      </c>
      <c r="I34" s="228" t="s">
        <v>2505</v>
      </c>
      <c r="J34" s="416">
        <v>2</v>
      </c>
      <c r="K34" s="416">
        <v>2</v>
      </c>
      <c r="L34" s="418" t="s">
        <v>177</v>
      </c>
      <c r="M34" s="418" t="s">
        <v>162</v>
      </c>
      <c r="N34" s="419">
        <v>100</v>
      </c>
      <c r="O34" s="422">
        <v>1</v>
      </c>
      <c r="P34" s="228" t="s">
        <v>2506</v>
      </c>
      <c r="Q34" s="228" t="s">
        <v>2501</v>
      </c>
      <c r="R34" s="227"/>
    </row>
    <row r="35" spans="1:21" ht="150" customHeight="1">
      <c r="A35" s="226">
        <v>1</v>
      </c>
      <c r="B35" s="1109" t="s">
        <v>251</v>
      </c>
      <c r="C35" s="1109"/>
      <c r="D35" s="228" t="s">
        <v>2507</v>
      </c>
      <c r="E35" s="228" t="s">
        <v>2508</v>
      </c>
      <c r="F35" s="228" t="s">
        <v>2509</v>
      </c>
      <c r="G35" s="228" t="s">
        <v>158</v>
      </c>
      <c r="H35" s="228" t="s">
        <v>175</v>
      </c>
      <c r="I35" s="228" t="s">
        <v>2510</v>
      </c>
      <c r="J35" s="416">
        <v>2</v>
      </c>
      <c r="K35" s="416">
        <v>2</v>
      </c>
      <c r="L35" s="418" t="s">
        <v>177</v>
      </c>
      <c r="M35" s="418" t="s">
        <v>162</v>
      </c>
      <c r="N35" s="419">
        <v>100</v>
      </c>
      <c r="O35" s="422">
        <v>1</v>
      </c>
      <c r="P35" s="228" t="s">
        <v>2479</v>
      </c>
      <c r="Q35" s="228" t="s">
        <v>2511</v>
      </c>
      <c r="R35" s="227"/>
    </row>
    <row r="36" spans="1:21" ht="150" customHeight="1">
      <c r="A36" s="226">
        <v>1</v>
      </c>
      <c r="B36" s="1119" t="s">
        <v>618</v>
      </c>
      <c r="C36" s="1121"/>
      <c r="D36" s="228" t="s">
        <v>2512</v>
      </c>
      <c r="E36" s="228" t="s">
        <v>2513</v>
      </c>
      <c r="F36" s="228" t="s">
        <v>2514</v>
      </c>
      <c r="G36" s="228" t="s">
        <v>158</v>
      </c>
      <c r="H36" s="228" t="s">
        <v>175</v>
      </c>
      <c r="I36" s="228" t="s">
        <v>2515</v>
      </c>
      <c r="J36" s="416">
        <v>20</v>
      </c>
      <c r="K36" s="416">
        <v>20</v>
      </c>
      <c r="L36" s="418" t="s">
        <v>177</v>
      </c>
      <c r="M36" s="418" t="s">
        <v>162</v>
      </c>
      <c r="N36" s="419">
        <v>100</v>
      </c>
      <c r="O36" s="422">
        <v>18</v>
      </c>
      <c r="P36" s="228" t="s">
        <v>2516</v>
      </c>
      <c r="Q36" s="228" t="s">
        <v>2517</v>
      </c>
      <c r="R36" s="383" t="s">
        <v>180</v>
      </c>
    </row>
    <row r="37" spans="1:21" ht="150" customHeight="1">
      <c r="A37" s="226">
        <v>1</v>
      </c>
      <c r="B37" s="1119" t="s">
        <v>261</v>
      </c>
      <c r="C37" s="1121"/>
      <c r="D37" s="228" t="s">
        <v>2518</v>
      </c>
      <c r="E37" s="228" t="s">
        <v>2519</v>
      </c>
      <c r="F37" s="228" t="s">
        <v>2520</v>
      </c>
      <c r="G37" s="228" t="s">
        <v>158</v>
      </c>
      <c r="H37" s="228" t="s">
        <v>175</v>
      </c>
      <c r="I37" s="228" t="s">
        <v>2521</v>
      </c>
      <c r="J37" s="416">
        <v>9</v>
      </c>
      <c r="K37" s="416">
        <v>9</v>
      </c>
      <c r="L37" s="418" t="s">
        <v>177</v>
      </c>
      <c r="M37" s="418" t="s">
        <v>162</v>
      </c>
      <c r="N37" s="419">
        <v>100</v>
      </c>
      <c r="O37" s="422">
        <v>9</v>
      </c>
      <c r="P37" s="228" t="s">
        <v>2522</v>
      </c>
      <c r="Q37" s="228" t="s">
        <v>2523</v>
      </c>
      <c r="R37" s="227"/>
    </row>
    <row r="38" spans="1:21" ht="150" customHeight="1">
      <c r="A38" s="226">
        <v>1</v>
      </c>
      <c r="B38" s="1119" t="s">
        <v>267</v>
      </c>
      <c r="C38" s="1121"/>
      <c r="D38" s="423" t="s">
        <v>2524</v>
      </c>
      <c r="E38" s="423" t="s">
        <v>2525</v>
      </c>
      <c r="F38" s="423" t="s">
        <v>2526</v>
      </c>
      <c r="G38" s="423" t="s">
        <v>158</v>
      </c>
      <c r="H38" s="423" t="s">
        <v>175</v>
      </c>
      <c r="I38" s="423" t="s">
        <v>2527</v>
      </c>
      <c r="J38" s="424">
        <v>8500</v>
      </c>
      <c r="K38" s="424">
        <v>8500</v>
      </c>
      <c r="L38" s="425" t="s">
        <v>177</v>
      </c>
      <c r="M38" s="425" t="s">
        <v>162</v>
      </c>
      <c r="N38" s="426">
        <v>100</v>
      </c>
      <c r="O38" s="420">
        <v>9000</v>
      </c>
      <c r="P38" s="423" t="s">
        <v>2528</v>
      </c>
      <c r="Q38" s="228" t="s">
        <v>2529</v>
      </c>
      <c r="R38" s="227"/>
    </row>
    <row r="39" spans="1:21" ht="150" customHeight="1">
      <c r="A39" s="226">
        <v>1</v>
      </c>
      <c r="B39" s="1119" t="s">
        <v>273</v>
      </c>
      <c r="C39" s="1121"/>
      <c r="D39" s="228" t="s">
        <v>2530</v>
      </c>
      <c r="E39" s="228" t="s">
        <v>2531</v>
      </c>
      <c r="F39" s="228" t="s">
        <v>2532</v>
      </c>
      <c r="G39" s="228" t="s">
        <v>158</v>
      </c>
      <c r="H39" s="228" t="s">
        <v>159</v>
      </c>
      <c r="I39" s="228" t="s">
        <v>2533</v>
      </c>
      <c r="J39" s="416">
        <v>25</v>
      </c>
      <c r="K39" s="416">
        <v>25</v>
      </c>
      <c r="L39" s="418" t="s">
        <v>177</v>
      </c>
      <c r="M39" s="425" t="s">
        <v>162</v>
      </c>
      <c r="N39" s="426">
        <v>100</v>
      </c>
      <c r="O39" s="419">
        <v>24</v>
      </c>
      <c r="P39" s="228" t="s">
        <v>2534</v>
      </c>
      <c r="Q39" s="228" t="s">
        <v>2535</v>
      </c>
      <c r="R39" s="227"/>
    </row>
    <row r="40" spans="1:21" ht="150" customHeight="1">
      <c r="A40" s="226">
        <v>1</v>
      </c>
      <c r="B40" s="1119" t="s">
        <v>280</v>
      </c>
      <c r="C40" s="1121"/>
      <c r="D40" s="228" t="s">
        <v>2536</v>
      </c>
      <c r="E40" s="228" t="s">
        <v>2537</v>
      </c>
      <c r="F40" s="228" t="s">
        <v>2538</v>
      </c>
      <c r="G40" s="228" t="s">
        <v>158</v>
      </c>
      <c r="H40" s="228" t="s">
        <v>159</v>
      </c>
      <c r="I40" s="228" t="s">
        <v>2539</v>
      </c>
      <c r="J40" s="416">
        <v>50</v>
      </c>
      <c r="K40" s="416">
        <v>50</v>
      </c>
      <c r="L40" s="418" t="s">
        <v>177</v>
      </c>
      <c r="M40" s="425" t="s">
        <v>162</v>
      </c>
      <c r="N40" s="426">
        <v>100</v>
      </c>
      <c r="O40" s="419">
        <v>40</v>
      </c>
      <c r="P40" s="228" t="s">
        <v>2540</v>
      </c>
      <c r="Q40" s="228" t="s">
        <v>2541</v>
      </c>
      <c r="R40" s="227"/>
    </row>
    <row r="41" spans="1:21" ht="150" customHeight="1">
      <c r="A41" s="226">
        <v>1</v>
      </c>
      <c r="B41" s="1119" t="s">
        <v>286</v>
      </c>
      <c r="C41" s="1121"/>
      <c r="D41" s="228" t="s">
        <v>2542</v>
      </c>
      <c r="E41" s="228" t="s">
        <v>2543</v>
      </c>
      <c r="F41" s="228" t="s">
        <v>2544</v>
      </c>
      <c r="G41" s="228" t="s">
        <v>158</v>
      </c>
      <c r="H41" s="228" t="s">
        <v>159</v>
      </c>
      <c r="I41" s="228" t="s">
        <v>265</v>
      </c>
      <c r="J41" s="416">
        <v>1</v>
      </c>
      <c r="K41" s="416">
        <v>1</v>
      </c>
      <c r="L41" s="418" t="s">
        <v>177</v>
      </c>
      <c r="M41" s="418" t="s">
        <v>162</v>
      </c>
      <c r="N41" s="419">
        <v>100</v>
      </c>
      <c r="O41" s="419">
        <v>1</v>
      </c>
      <c r="P41" s="418" t="s">
        <v>2522</v>
      </c>
      <c r="Q41" s="228" t="s">
        <v>2545</v>
      </c>
      <c r="R41" s="227"/>
    </row>
    <row r="42" spans="1:21" ht="15">
      <c r="A42" s="66"/>
      <c r="B42" s="66"/>
      <c r="C42" s="66"/>
      <c r="D42" s="66"/>
      <c r="E42" s="66"/>
      <c r="F42" s="66"/>
      <c r="G42" s="66"/>
      <c r="H42" s="66"/>
      <c r="I42" s="66"/>
      <c r="J42" s="64"/>
      <c r="K42" s="64"/>
      <c r="L42" s="66"/>
      <c r="M42" s="66"/>
      <c r="N42" s="66"/>
      <c r="O42" s="66"/>
      <c r="P42" s="66"/>
      <c r="Q42" s="66"/>
    </row>
    <row r="43" spans="1:21" ht="20.100000000000001" customHeight="1">
      <c r="A43" s="61"/>
      <c r="B43" s="384" t="s">
        <v>396</v>
      </c>
      <c r="C43" s="839" t="s">
        <v>4251</v>
      </c>
      <c r="D43" s="840"/>
      <c r="E43" s="840"/>
      <c r="F43" s="840"/>
      <c r="G43" s="840"/>
      <c r="H43" s="841"/>
      <c r="I43" s="117"/>
      <c r="J43" s="118"/>
      <c r="K43" s="118"/>
      <c r="L43" s="117"/>
      <c r="M43" s="117"/>
      <c r="N43" s="119"/>
      <c r="O43" s="119"/>
      <c r="P43" s="117"/>
      <c r="Q43" s="117"/>
      <c r="R43" s="117"/>
      <c r="S43" s="117"/>
      <c r="T43" s="66"/>
      <c r="U43" s="66"/>
    </row>
    <row r="44" spans="1:21" ht="20.100000000000001" customHeight="1">
      <c r="A44" s="61"/>
      <c r="B44" s="384" t="s">
        <v>398</v>
      </c>
      <c r="C44" s="839" t="s">
        <v>399</v>
      </c>
      <c r="D44" s="840"/>
      <c r="E44" s="840"/>
      <c r="F44" s="840"/>
      <c r="G44" s="840"/>
      <c r="H44" s="841"/>
      <c r="I44" s="117"/>
      <c r="J44" s="118"/>
      <c r="K44" s="118"/>
      <c r="L44" s="117"/>
      <c r="M44" s="117"/>
      <c r="N44" s="119"/>
      <c r="O44" s="119"/>
      <c r="P44" s="117"/>
      <c r="Q44" s="117"/>
      <c r="R44" s="117"/>
      <c r="S44" s="117"/>
      <c r="T44" s="66"/>
      <c r="U44" s="66"/>
    </row>
    <row r="45" spans="1:21" ht="20.100000000000001" customHeight="1">
      <c r="A45" s="61"/>
      <c r="B45" s="384" t="s">
        <v>668</v>
      </c>
      <c r="C45" s="839" t="s">
        <v>1280</v>
      </c>
      <c r="D45" s="840"/>
      <c r="E45" s="840"/>
      <c r="F45" s="840"/>
      <c r="G45" s="840"/>
      <c r="H45" s="841"/>
      <c r="I45" s="117"/>
      <c r="J45" s="118"/>
      <c r="K45" s="118"/>
      <c r="L45" s="117"/>
      <c r="M45" s="117"/>
      <c r="N45" s="119"/>
      <c r="O45" s="119"/>
      <c r="P45" s="117"/>
      <c r="Q45" s="117"/>
      <c r="R45" s="117"/>
      <c r="S45" s="117"/>
      <c r="T45" s="66"/>
      <c r="U45" s="66"/>
    </row>
    <row r="46" spans="1:21" ht="20.100000000000001" customHeight="1">
      <c r="A46" s="61"/>
      <c r="B46" s="384" t="s">
        <v>402</v>
      </c>
      <c r="C46" s="839" t="s">
        <v>403</v>
      </c>
      <c r="D46" s="840"/>
      <c r="E46" s="840"/>
      <c r="F46" s="840"/>
      <c r="G46" s="840"/>
      <c r="H46" s="841"/>
      <c r="I46" s="117"/>
      <c r="J46" s="118"/>
      <c r="K46" s="118"/>
      <c r="L46" s="117"/>
      <c r="M46" s="117"/>
      <c r="N46" s="119"/>
      <c r="O46" s="119"/>
      <c r="P46" s="117"/>
      <c r="Q46" s="117"/>
      <c r="R46" s="117"/>
      <c r="S46" s="117"/>
      <c r="T46" s="66"/>
      <c r="U46" s="66"/>
    </row>
    <row r="47" spans="1:21" ht="20.100000000000001" customHeight="1">
      <c r="A47" s="61"/>
      <c r="B47" s="384" t="s">
        <v>404</v>
      </c>
      <c r="C47" s="839" t="s">
        <v>405</v>
      </c>
      <c r="D47" s="840"/>
      <c r="E47" s="840"/>
      <c r="F47" s="840"/>
      <c r="G47" s="840"/>
      <c r="H47" s="841"/>
      <c r="I47" s="117"/>
      <c r="J47" s="118"/>
      <c r="K47" s="118"/>
      <c r="L47" s="117"/>
      <c r="M47" s="117"/>
      <c r="N47" s="119"/>
      <c r="O47" s="119"/>
      <c r="P47" s="117"/>
      <c r="Q47" s="117"/>
      <c r="R47" s="117"/>
      <c r="S47" s="117"/>
      <c r="T47" s="66"/>
      <c r="U47" s="66"/>
    </row>
    <row r="48" spans="1:21" ht="20.100000000000001" customHeight="1">
      <c r="A48" s="61"/>
      <c r="B48" s="384" t="s">
        <v>406</v>
      </c>
      <c r="C48" s="839" t="s">
        <v>2546</v>
      </c>
      <c r="D48" s="840"/>
      <c r="E48" s="840"/>
      <c r="F48" s="840"/>
      <c r="G48" s="840"/>
      <c r="H48" s="841"/>
      <c r="I48" s="117"/>
      <c r="J48" s="118"/>
      <c r="K48" s="118"/>
      <c r="L48" s="117"/>
      <c r="M48" s="117"/>
      <c r="N48" s="119"/>
      <c r="O48" s="119"/>
      <c r="P48" s="117"/>
      <c r="Q48" s="117"/>
      <c r="R48" s="117"/>
      <c r="S48" s="117"/>
      <c r="T48" s="66"/>
      <c r="U48" s="66"/>
    </row>
    <row r="49" spans="1:21" ht="20.100000000000001" customHeight="1">
      <c r="A49" s="61"/>
      <c r="B49" s="384" t="s">
        <v>408</v>
      </c>
      <c r="C49" s="839" t="s">
        <v>2363</v>
      </c>
      <c r="D49" s="840"/>
      <c r="E49" s="840"/>
      <c r="F49" s="840"/>
      <c r="G49" s="840"/>
      <c r="H49" s="841"/>
      <c r="I49" s="117"/>
      <c r="J49" s="118"/>
      <c r="K49" s="118"/>
      <c r="L49" s="117"/>
      <c r="M49" s="117"/>
      <c r="N49" s="119"/>
      <c r="O49" s="119"/>
      <c r="P49" s="117"/>
      <c r="Q49" s="117"/>
      <c r="R49" s="117"/>
      <c r="S49" s="117"/>
      <c r="T49" s="66"/>
      <c r="U49" s="66"/>
    </row>
    <row r="50" spans="1:21" ht="20.100000000000001" customHeight="1">
      <c r="A50" s="61"/>
      <c r="B50" s="121"/>
      <c r="C50" s="121"/>
      <c r="D50" s="117"/>
      <c r="E50" s="117"/>
      <c r="F50" s="117"/>
      <c r="G50" s="117"/>
      <c r="H50" s="117"/>
      <c r="I50" s="117"/>
      <c r="J50" s="118"/>
      <c r="K50" s="118"/>
      <c r="L50" s="117"/>
      <c r="M50" s="117"/>
      <c r="N50" s="119"/>
      <c r="O50" s="119"/>
      <c r="P50" s="117"/>
      <c r="Q50" s="117"/>
      <c r="R50" s="117"/>
      <c r="S50" s="117"/>
      <c r="T50" s="66"/>
      <c r="U50" s="66"/>
    </row>
    <row r="51" spans="1:21" s="66" customFormat="1" ht="20.100000000000001" customHeight="1">
      <c r="A51" s="61"/>
      <c r="B51" s="836" t="s">
        <v>410</v>
      </c>
      <c r="C51" s="837"/>
      <c r="D51" s="837"/>
      <c r="E51" s="837"/>
      <c r="F51" s="837"/>
      <c r="G51" s="837"/>
      <c r="H51" s="838"/>
      <c r="J51" s="64"/>
      <c r="K51" s="64"/>
      <c r="N51" s="64"/>
      <c r="O51" s="78"/>
    </row>
    <row r="52" spans="1:21" s="66" customFormat="1" ht="15" customHeight="1">
      <c r="J52" s="64"/>
      <c r="K52" s="64"/>
    </row>
    <row r="53" spans="1:21" s="66" customFormat="1" ht="15" customHeight="1">
      <c r="J53" s="64"/>
      <c r="K53" s="64"/>
    </row>
    <row r="54" spans="1:21" s="66" customFormat="1" ht="15" customHeight="1">
      <c r="J54" s="64"/>
      <c r="K54" s="64"/>
    </row>
    <row r="55" spans="1:21" s="66" customFormat="1" ht="15" hidden="1" customHeight="1">
      <c r="J55" s="64"/>
      <c r="K55" s="64"/>
    </row>
    <row r="56" spans="1:21" s="66" customFormat="1" ht="15" hidden="1" customHeight="1">
      <c r="J56" s="64"/>
      <c r="K56" s="64"/>
    </row>
    <row r="57" spans="1:21" s="66" customFormat="1" ht="15" hidden="1" customHeight="1">
      <c r="J57" s="64"/>
      <c r="K57" s="64"/>
    </row>
    <row r="58" spans="1:21" s="66" customFormat="1" ht="15" hidden="1" customHeight="1">
      <c r="J58" s="64"/>
      <c r="K58" s="64"/>
    </row>
    <row r="59" spans="1:21" s="66" customFormat="1" ht="15" hidden="1" customHeight="1">
      <c r="A59" s="72"/>
      <c r="J59" s="64"/>
      <c r="K59" s="64"/>
    </row>
    <row r="60" spans="1:21" s="66" customFormat="1" ht="15" hidden="1" customHeight="1">
      <c r="J60" s="64"/>
      <c r="K60" s="64"/>
    </row>
    <row r="61" spans="1:21" s="66" customFormat="1" ht="15" hidden="1" customHeight="1">
      <c r="J61" s="64"/>
      <c r="K61" s="64"/>
    </row>
    <row r="62" spans="1:21" s="66" customFormat="1" ht="15" hidden="1" customHeight="1">
      <c r="J62" s="64"/>
      <c r="K62" s="64"/>
    </row>
    <row r="63" spans="1:21" s="66" customFormat="1" ht="15" hidden="1" customHeight="1">
      <c r="J63" s="64"/>
      <c r="K63" s="64"/>
    </row>
    <row r="64" spans="1:21" s="66" customFormat="1" ht="15" hidden="1" customHeight="1">
      <c r="J64" s="64"/>
      <c r="K64" s="64"/>
    </row>
    <row r="65" spans="10:11" s="66" customFormat="1" ht="15" hidden="1" customHeight="1">
      <c r="J65" s="64"/>
      <c r="K65" s="64"/>
    </row>
    <row r="66" spans="10:11" s="66" customFormat="1" ht="15" hidden="1" customHeight="1">
      <c r="J66" s="64"/>
      <c r="K66" s="64"/>
    </row>
    <row r="67" spans="10:11" s="66" customFormat="1" ht="15" hidden="1" customHeight="1">
      <c r="J67" s="64"/>
      <c r="K67" s="64"/>
    </row>
    <row r="68" spans="10:11" s="66" customFormat="1" ht="15" hidden="1" customHeight="1">
      <c r="J68" s="64"/>
      <c r="K68" s="64"/>
    </row>
    <row r="69" spans="10:11" s="66" customFormat="1" ht="15" hidden="1" customHeight="1">
      <c r="J69" s="64"/>
      <c r="K69" s="64"/>
    </row>
  </sheetData>
  <mergeCells count="65">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51:H51"/>
    <mergeCell ref="B38:C38"/>
    <mergeCell ref="B39:C39"/>
    <mergeCell ref="B40:C40"/>
    <mergeCell ref="B41:C41"/>
    <mergeCell ref="C43:H43"/>
    <mergeCell ref="C44:H44"/>
    <mergeCell ref="C45:H45"/>
    <mergeCell ref="C46:H46"/>
    <mergeCell ref="C47:H47"/>
    <mergeCell ref="C48:H48"/>
    <mergeCell ref="C49:H49"/>
  </mergeCells>
  <dataValidations count="13">
    <dataValidation allowBlank="1" showInputMessage="1" showErrorMessage="1" promptTitle="Unidad Responsable" prompt="Por &quot;Unidad responsable&quot; se entiende al área encargada de la ejecución de los recursos dentro de cada programa." sqref="D6" xr:uid="{CDC69D9A-3DFF-456C-AF85-A0646BF9CD9C}"/>
    <dataValidation allowBlank="1" showInputMessage="1" showErrorMessage="1" prompt="&quot;Resumen Narrativo&quot; u &quot;objetivo&quot; se entiende como el estado deseado luego de la implementación de una intervención pública. " sqref="D22" xr:uid="{9A2AB4FF-6C85-4B34-9D7E-BC193A9E14B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327F9E70-5BFF-4326-89B4-F4403E09A721}"/>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1153CE7C-C03A-4AF4-8186-17C9BA13DDB3}"/>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702BB10E-3F01-43B7-8718-ED41493F733B}"/>
    <dataValidation allowBlank="1" showInputMessage="1" showErrorMessage="1" prompt="Valores numéricos que se habrán de relacionar con el cálculo del indicador propuesto. _x000a_Manual para el diseño y la construcción de indicadores de Coneval." sqref="I22" xr:uid="{DB08A1B4-017D-4AC7-A11B-9C44173D3618}"/>
    <dataValidation allowBlank="1" showInputMessage="1" showErrorMessage="1" prompt="Los &quot;valores programados&quot; son los datos numéricos asociados a las variables del indicador en cuestión que permiten calcular la meta del mismo. " sqref="J22:K22" xr:uid="{60FF635A-A2E4-42B2-A663-DD1A0146CAC5}"/>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C97D2097-9364-4298-B6C4-3A41B022E634}"/>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349D8BC1-C15F-47F7-BE01-C56D2C2EDB5A}"/>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9DEDCF01-D5D3-499D-9EE9-B1752B5E4F3E}"/>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85EBA82-6A31-472A-8570-BB1772AA853C}"/>
    <dataValidation allowBlank="1" showInputMessage="1" showErrorMessage="1" prompt="Hace referencia a las fuentes de información que pueden _x000a_ser usadas para verificar el alcance de los objetivos." sqref="P22" xr:uid="{944D7239-67FE-4EAC-AD86-33BFD00BD71A}"/>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9EBB3A76-2C49-4A2F-BD71-46DC0AE16FBD}"/>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A0949-6D3D-4190-9B47-CC45BB51AC26}">
  <sheetPr>
    <tabColor rgb="FF00B050"/>
    <pageSetUpPr fitToPage="1"/>
  </sheetPr>
  <dimension ref="A1:XFD72"/>
  <sheetViews>
    <sheetView zoomScale="60" zoomScaleNormal="60" workbookViewId="0">
      <selection sqref="A1:D1"/>
    </sheetView>
  </sheetViews>
  <sheetFormatPr baseColWidth="10" defaultColWidth="8" defaultRowHeight="0" customHeight="1" zeroHeight="1"/>
  <cols>
    <col min="1" max="1" width="15.6640625" style="66" customWidth="1"/>
    <col min="2" max="2" width="70.33203125" style="126" bestFit="1" customWidth="1"/>
    <col min="3" max="3" width="15.6640625" style="126" customWidth="1"/>
    <col min="4" max="9" width="35.6640625" style="126" customWidth="1"/>
    <col min="10" max="11" width="35.6640625" style="127" customWidth="1"/>
    <col min="12" max="13" width="35.6640625" style="126" customWidth="1"/>
    <col min="14" max="15" width="35.6640625" style="127" customWidth="1"/>
    <col min="16" max="17" width="35.6640625" style="126" customWidth="1"/>
    <col min="18" max="16383" width="0" style="126" hidden="1" customWidth="1"/>
    <col min="16384" max="16384" width="30" style="126" hidden="1" customWidth="1"/>
  </cols>
  <sheetData>
    <row r="1" spans="1:17" ht="15">
      <c r="B1" s="66"/>
      <c r="C1" s="66"/>
      <c r="D1" s="66"/>
      <c r="E1" s="66"/>
      <c r="F1" s="66"/>
      <c r="G1" s="66"/>
      <c r="H1" s="66"/>
      <c r="I1" s="66"/>
      <c r="J1" s="64"/>
      <c r="K1" s="64"/>
      <c r="L1" s="66"/>
      <c r="M1" s="66"/>
      <c r="N1" s="64"/>
      <c r="O1" s="64"/>
      <c r="P1" s="66"/>
      <c r="Q1" s="66"/>
    </row>
    <row r="2" spans="1:17" ht="15">
      <c r="B2" s="66"/>
      <c r="C2" s="66"/>
      <c r="D2" s="66"/>
      <c r="E2" s="66"/>
      <c r="F2" s="66"/>
      <c r="G2" s="66"/>
      <c r="H2" s="66"/>
      <c r="I2" s="66"/>
      <c r="J2" s="64"/>
      <c r="K2" s="64"/>
      <c r="L2" s="66"/>
      <c r="M2" s="66"/>
      <c r="N2" s="64"/>
      <c r="O2" s="64"/>
      <c r="P2" s="66"/>
      <c r="Q2" s="66"/>
    </row>
    <row r="3" spans="1:17" ht="20.100000000000001" customHeight="1">
      <c r="B3" s="1107" t="s">
        <v>112</v>
      </c>
      <c r="C3" s="1110"/>
      <c r="D3" s="1131" t="s">
        <v>113</v>
      </c>
      <c r="E3" s="1131"/>
      <c r="F3" s="1131"/>
      <c r="G3" s="1131"/>
      <c r="H3" s="1131"/>
      <c r="I3" s="67"/>
      <c r="J3" s="64"/>
      <c r="K3" s="65"/>
      <c r="L3" s="68"/>
      <c r="M3" s="66"/>
      <c r="N3" s="64"/>
      <c r="O3" s="64"/>
      <c r="P3" s="66"/>
      <c r="Q3" s="66"/>
    </row>
    <row r="4" spans="1:17" ht="20.100000000000001" customHeight="1">
      <c r="B4" s="1107" t="s">
        <v>114</v>
      </c>
      <c r="C4" s="1110"/>
      <c r="D4" s="1130" t="s">
        <v>2547</v>
      </c>
      <c r="E4" s="1130"/>
      <c r="F4" s="1130"/>
      <c r="G4" s="1130"/>
      <c r="H4" s="1130"/>
      <c r="I4" s="61"/>
      <c r="J4" s="64"/>
      <c r="K4" s="64"/>
      <c r="L4" s="66"/>
      <c r="M4" s="66"/>
      <c r="N4" s="64"/>
      <c r="O4" s="64"/>
      <c r="P4" s="66"/>
      <c r="Q4" s="66"/>
    </row>
    <row r="5" spans="1:17" ht="20.100000000000001" customHeight="1">
      <c r="B5" s="1107" t="s">
        <v>116</v>
      </c>
      <c r="C5" s="1110"/>
      <c r="D5" s="1130" t="s">
        <v>1505</v>
      </c>
      <c r="E5" s="1130"/>
      <c r="F5" s="1130"/>
      <c r="G5" s="1130"/>
      <c r="H5" s="1130"/>
      <c r="I5" s="61"/>
      <c r="J5" s="64"/>
      <c r="K5" s="64"/>
      <c r="L5" s="66"/>
      <c r="M5" s="66"/>
      <c r="N5" s="64"/>
      <c r="O5" s="64"/>
      <c r="P5" s="66"/>
      <c r="Q5" s="66"/>
    </row>
    <row r="6" spans="1:17" ht="20.100000000000001" customHeight="1">
      <c r="B6" s="1107" t="s">
        <v>118</v>
      </c>
      <c r="C6" s="1110"/>
      <c r="D6" s="1130" t="s">
        <v>2133</v>
      </c>
      <c r="E6" s="1130"/>
      <c r="F6" s="1130"/>
      <c r="G6" s="1130"/>
      <c r="H6" s="1130"/>
      <c r="I6" s="70"/>
      <c r="J6" s="71"/>
      <c r="K6" s="71"/>
      <c r="L6" s="72"/>
      <c r="M6" s="66"/>
      <c r="N6" s="64"/>
      <c r="O6" s="64"/>
      <c r="P6" s="66"/>
      <c r="Q6" s="66"/>
    </row>
    <row r="7" spans="1:17" ht="20.100000000000001" customHeight="1">
      <c r="B7" s="1107" t="s">
        <v>120</v>
      </c>
      <c r="C7" s="1110"/>
      <c r="D7" s="860" t="s">
        <v>514</v>
      </c>
      <c r="E7" s="860"/>
      <c r="F7" s="860"/>
      <c r="G7" s="860"/>
      <c r="H7" s="860"/>
      <c r="I7" s="70"/>
      <c r="J7" s="71"/>
      <c r="K7" s="71"/>
      <c r="L7" s="72"/>
      <c r="M7" s="66"/>
      <c r="N7" s="64"/>
      <c r="O7" s="64"/>
      <c r="P7" s="66"/>
      <c r="Q7" s="66"/>
    </row>
    <row r="8" spans="1:17" ht="20.100000000000001" customHeight="1">
      <c r="B8" s="1107" t="s">
        <v>122</v>
      </c>
      <c r="C8" s="1110"/>
      <c r="D8" s="860" t="s">
        <v>515</v>
      </c>
      <c r="E8" s="860"/>
      <c r="F8" s="860"/>
      <c r="G8" s="860"/>
      <c r="H8" s="860"/>
      <c r="I8" s="70"/>
      <c r="J8" s="71"/>
      <c r="K8" s="71"/>
      <c r="L8" s="72"/>
      <c r="M8" s="66"/>
      <c r="N8" s="64"/>
      <c r="O8" s="64"/>
      <c r="P8" s="66"/>
      <c r="Q8" s="66"/>
    </row>
    <row r="9" spans="1:17" ht="20.100000000000001" customHeight="1">
      <c r="B9" s="1107" t="s">
        <v>124</v>
      </c>
      <c r="C9" s="1110"/>
      <c r="D9" s="860" t="s">
        <v>516</v>
      </c>
      <c r="E9" s="860"/>
      <c r="F9" s="860"/>
      <c r="G9" s="860"/>
      <c r="H9" s="860"/>
      <c r="I9" s="73"/>
      <c r="J9" s="74"/>
      <c r="K9" s="74"/>
      <c r="L9" s="75"/>
      <c r="M9" s="75"/>
      <c r="N9" s="64"/>
      <c r="O9" s="64"/>
      <c r="P9" s="66"/>
      <c r="Q9" s="66"/>
    </row>
    <row r="10" spans="1:17" ht="50.1" customHeight="1">
      <c r="A10" s="1112" t="s">
        <v>126</v>
      </c>
      <c r="B10" s="1107" t="s">
        <v>127</v>
      </c>
      <c r="C10" s="1110"/>
      <c r="D10" s="866" t="s">
        <v>4402</v>
      </c>
      <c r="E10" s="869"/>
      <c r="F10" s="869"/>
      <c r="G10" s="869"/>
      <c r="H10" s="870"/>
      <c r="I10" s="73"/>
      <c r="J10" s="74"/>
      <c r="K10" s="74"/>
      <c r="L10" s="75"/>
      <c r="M10" s="75"/>
      <c r="N10" s="64"/>
      <c r="O10" s="64"/>
      <c r="P10" s="66"/>
      <c r="Q10" s="66"/>
    </row>
    <row r="11" spans="1:17" ht="50.1" customHeight="1">
      <c r="A11" s="1112"/>
      <c r="B11" s="1107" t="s">
        <v>128</v>
      </c>
      <c r="C11" s="1110"/>
      <c r="D11" s="860" t="s">
        <v>4438</v>
      </c>
      <c r="E11" s="861"/>
      <c r="F11" s="861"/>
      <c r="G11" s="861"/>
      <c r="H11" s="862"/>
      <c r="I11" s="73"/>
      <c r="J11" s="74"/>
      <c r="K11" s="74"/>
      <c r="L11" s="75"/>
      <c r="M11" s="75"/>
      <c r="N11" s="64"/>
      <c r="O11" s="64"/>
      <c r="P11" s="66"/>
      <c r="Q11" s="66"/>
    </row>
    <row r="12" spans="1:17" ht="50.1" customHeight="1">
      <c r="A12" s="1112" t="s">
        <v>129</v>
      </c>
      <c r="B12" s="1107" t="s">
        <v>130</v>
      </c>
      <c r="C12" s="1110"/>
      <c r="D12" s="860" t="s">
        <v>4409</v>
      </c>
      <c r="E12" s="861"/>
      <c r="F12" s="861"/>
      <c r="G12" s="861"/>
      <c r="H12" s="862"/>
      <c r="I12" s="73"/>
      <c r="J12" s="74"/>
      <c r="K12" s="74"/>
      <c r="L12" s="75"/>
      <c r="M12" s="75"/>
      <c r="N12" s="64"/>
      <c r="O12" s="64"/>
      <c r="P12" s="66"/>
      <c r="Q12" s="66"/>
    </row>
    <row r="13" spans="1:17" ht="50.1" customHeight="1">
      <c r="A13" s="1112"/>
      <c r="B13" s="1107" t="s">
        <v>131</v>
      </c>
      <c r="C13" s="1110"/>
      <c r="D13" s="860" t="s">
        <v>4410</v>
      </c>
      <c r="E13" s="861"/>
      <c r="F13" s="861"/>
      <c r="G13" s="861"/>
      <c r="H13" s="862"/>
      <c r="I13" s="73"/>
      <c r="J13" s="74"/>
      <c r="K13" s="74"/>
      <c r="L13" s="75"/>
      <c r="M13" s="75"/>
      <c r="N13" s="64"/>
      <c r="O13" s="64"/>
      <c r="P13" s="66"/>
      <c r="Q13" s="66"/>
    </row>
    <row r="14" spans="1:17" ht="50.1" customHeight="1">
      <c r="A14" s="1113" t="s">
        <v>471</v>
      </c>
      <c r="B14" s="1107" t="s">
        <v>517</v>
      </c>
      <c r="C14" s="1110"/>
      <c r="D14" s="866" t="s">
        <v>4323</v>
      </c>
      <c r="E14" s="867"/>
      <c r="F14" s="867"/>
      <c r="G14" s="867"/>
      <c r="H14" s="868"/>
      <c r="I14" s="132"/>
      <c r="J14" s="74"/>
      <c r="K14" s="74"/>
      <c r="L14" s="75"/>
      <c r="M14" s="75"/>
      <c r="N14" s="64"/>
      <c r="O14" s="64"/>
      <c r="P14" s="66"/>
      <c r="Q14" s="66"/>
    </row>
    <row r="15" spans="1:17" ht="50.1" customHeight="1">
      <c r="A15" s="1114"/>
      <c r="B15" s="1107" t="s">
        <v>518</v>
      </c>
      <c r="C15" s="1110"/>
      <c r="D15" s="866" t="s">
        <v>4344</v>
      </c>
      <c r="E15" s="867"/>
      <c r="F15" s="867"/>
      <c r="G15" s="867"/>
      <c r="H15" s="868"/>
      <c r="I15" s="132"/>
      <c r="J15" s="74"/>
      <c r="K15" s="74"/>
      <c r="L15" s="75"/>
      <c r="M15" s="75"/>
      <c r="N15" s="64"/>
      <c r="O15" s="64"/>
      <c r="P15" s="66"/>
      <c r="Q15" s="66"/>
    </row>
    <row r="16" spans="1:17" ht="50.1" customHeight="1">
      <c r="A16" s="1114"/>
      <c r="B16" s="1107" t="s">
        <v>1195</v>
      </c>
      <c r="C16" s="1110"/>
      <c r="D16" s="860" t="s">
        <v>11</v>
      </c>
      <c r="E16" s="861"/>
      <c r="F16" s="861"/>
      <c r="G16" s="861"/>
      <c r="H16" s="862"/>
      <c r="I16" s="132"/>
      <c r="J16" s="74"/>
      <c r="K16" s="74"/>
      <c r="L16" s="75"/>
      <c r="M16" s="75"/>
      <c r="N16" s="64"/>
      <c r="O16" s="64"/>
      <c r="P16" s="66"/>
      <c r="Q16" s="66"/>
    </row>
    <row r="17" spans="1:17 16384:16384" ht="50.1" customHeight="1">
      <c r="A17" s="1115"/>
      <c r="B17" s="1107" t="s">
        <v>1196</v>
      </c>
      <c r="C17" s="1110"/>
      <c r="D17" s="860" t="s">
        <v>4345</v>
      </c>
      <c r="E17" s="861"/>
      <c r="F17" s="861"/>
      <c r="G17" s="861"/>
      <c r="H17" s="862"/>
      <c r="I17" s="66"/>
      <c r="J17" s="64"/>
      <c r="K17" s="64"/>
      <c r="L17" s="75"/>
      <c r="M17" s="66"/>
      <c r="N17" s="64"/>
      <c r="O17" s="64"/>
      <c r="P17" s="66"/>
      <c r="Q17" s="66"/>
    </row>
    <row r="18" spans="1:17 16384:16384" s="66" customFormat="1" ht="14.25" customHeight="1">
      <c r="A18" s="61"/>
      <c r="B18" s="77"/>
      <c r="C18" s="77"/>
      <c r="D18" s="61"/>
      <c r="E18" s="61"/>
      <c r="F18" s="61"/>
      <c r="G18" s="61"/>
      <c r="H18" s="61"/>
      <c r="I18" s="61"/>
      <c r="J18" s="64"/>
      <c r="K18" s="64"/>
      <c r="N18" s="64"/>
      <c r="O18" s="78"/>
    </row>
    <row r="19" spans="1:17 16384:16384" s="66" customFormat="1" ht="50.1" customHeight="1">
      <c r="A19" s="61"/>
      <c r="B19" s="1108" t="s">
        <v>137</v>
      </c>
      <c r="C19" s="1108"/>
      <c r="D19" s="79">
        <v>51086381.629999995</v>
      </c>
      <c r="E19" s="849" t="s">
        <v>4569</v>
      </c>
      <c r="F19" s="850"/>
      <c r="G19" s="850"/>
      <c r="H19" s="851"/>
      <c r="I19" s="61"/>
      <c r="J19" s="64"/>
      <c r="K19" s="64"/>
      <c r="N19" s="64"/>
      <c r="O19" s="78"/>
    </row>
    <row r="20" spans="1:17 16384:16384" ht="15" customHeight="1">
      <c r="A20" s="427"/>
      <c r="B20" s="428"/>
      <c r="C20" s="428"/>
      <c r="D20" s="66"/>
      <c r="E20" s="66"/>
      <c r="F20" s="66"/>
      <c r="G20" s="66"/>
      <c r="H20" s="66"/>
      <c r="I20" s="66"/>
      <c r="J20" s="64"/>
      <c r="K20" s="64"/>
      <c r="L20" s="75"/>
      <c r="M20" s="66"/>
      <c r="N20" s="64"/>
      <c r="O20" s="64"/>
      <c r="P20" s="66"/>
      <c r="Q20" s="66"/>
    </row>
    <row r="21" spans="1:17 16384:16384" ht="50.1" customHeight="1">
      <c r="B21" s="1109" t="s">
        <v>138</v>
      </c>
      <c r="C21" s="1109"/>
      <c r="D21" s="1109"/>
      <c r="E21" s="1109"/>
      <c r="F21" s="1109"/>
      <c r="G21" s="1109"/>
      <c r="H21" s="1109"/>
      <c r="I21" s="1109"/>
      <c r="J21" s="1109"/>
      <c r="K21" s="1109"/>
      <c r="L21" s="1109"/>
      <c r="M21" s="1109"/>
      <c r="N21" s="1109"/>
      <c r="O21" s="1109"/>
      <c r="P21" s="1109"/>
      <c r="Q21" s="1109"/>
      <c r="XFD21" s="855" t="s">
        <v>1197</v>
      </c>
    </row>
    <row r="22" spans="1:17 16384:16384" ht="50.1" customHeight="1">
      <c r="B22" s="1107"/>
      <c r="C22" s="1107"/>
      <c r="D22" s="378" t="s">
        <v>140</v>
      </c>
      <c r="E22" s="378" t="s">
        <v>141</v>
      </c>
      <c r="F22" s="378" t="s">
        <v>142</v>
      </c>
      <c r="G22" s="378" t="s">
        <v>143</v>
      </c>
      <c r="H22" s="378" t="s">
        <v>144</v>
      </c>
      <c r="I22" s="378" t="s">
        <v>145</v>
      </c>
      <c r="J22" s="379" t="s">
        <v>146</v>
      </c>
      <c r="K22" s="379" t="s">
        <v>147</v>
      </c>
      <c r="L22" s="378" t="s">
        <v>148</v>
      </c>
      <c r="M22" s="378" t="s">
        <v>149</v>
      </c>
      <c r="N22" s="379" t="s">
        <v>150</v>
      </c>
      <c r="O22" s="379" t="s">
        <v>151</v>
      </c>
      <c r="P22" s="378" t="s">
        <v>152</v>
      </c>
      <c r="Q22" s="378" t="s">
        <v>153</v>
      </c>
      <c r="XFD22" s="855"/>
    </row>
    <row r="23" spans="1:17 16384:16384" ht="150" customHeight="1">
      <c r="A23" s="226">
        <v>1</v>
      </c>
      <c r="B23" s="1107" t="s">
        <v>154</v>
      </c>
      <c r="C23" s="1107"/>
      <c r="D23" s="429" t="s">
        <v>2548</v>
      </c>
      <c r="E23" s="429" t="s">
        <v>2549</v>
      </c>
      <c r="F23" s="429" t="s">
        <v>2550</v>
      </c>
      <c r="G23" s="430" t="s">
        <v>158</v>
      </c>
      <c r="H23" s="430" t="s">
        <v>159</v>
      </c>
      <c r="I23" s="429" t="s">
        <v>2551</v>
      </c>
      <c r="J23" s="431">
        <v>5500</v>
      </c>
      <c r="K23" s="431">
        <v>5500</v>
      </c>
      <c r="L23" s="432" t="s">
        <v>161</v>
      </c>
      <c r="M23" s="433" t="s">
        <v>162</v>
      </c>
      <c r="N23" s="434">
        <v>100</v>
      </c>
      <c r="O23" s="413">
        <v>5156</v>
      </c>
      <c r="P23" s="412" t="s">
        <v>2552</v>
      </c>
      <c r="Q23" s="412"/>
      <c r="XFD23" s="383"/>
    </row>
    <row r="24" spans="1:17 16384:16384" ht="150" customHeight="1">
      <c r="A24" s="226">
        <v>1</v>
      </c>
      <c r="B24" s="1107" t="s">
        <v>164</v>
      </c>
      <c r="C24" s="1107"/>
      <c r="D24" s="429" t="s">
        <v>2553</v>
      </c>
      <c r="E24" s="429" t="s">
        <v>2554</v>
      </c>
      <c r="F24" s="429" t="s">
        <v>2555</v>
      </c>
      <c r="G24" s="430" t="s">
        <v>707</v>
      </c>
      <c r="H24" s="430" t="s">
        <v>159</v>
      </c>
      <c r="I24" s="429" t="s">
        <v>2556</v>
      </c>
      <c r="J24" s="431">
        <v>500</v>
      </c>
      <c r="K24" s="431">
        <v>500</v>
      </c>
      <c r="L24" s="432" t="s">
        <v>161</v>
      </c>
      <c r="M24" s="433" t="s">
        <v>162</v>
      </c>
      <c r="N24" s="413">
        <v>100</v>
      </c>
      <c r="O24" s="415">
        <v>400</v>
      </c>
      <c r="P24" s="412" t="s">
        <v>2552</v>
      </c>
      <c r="Q24" s="412" t="s">
        <v>2557</v>
      </c>
      <c r="XFD24" s="383"/>
    </row>
    <row r="25" spans="1:17 16384:16384" ht="150" customHeight="1">
      <c r="A25" s="226">
        <v>1</v>
      </c>
      <c r="B25" s="1107" t="s">
        <v>171</v>
      </c>
      <c r="C25" s="1107"/>
      <c r="D25" s="429" t="s">
        <v>2558</v>
      </c>
      <c r="E25" s="429" t="s">
        <v>2559</v>
      </c>
      <c r="F25" s="435" t="s">
        <v>2560</v>
      </c>
      <c r="G25" s="430" t="s">
        <v>158</v>
      </c>
      <c r="H25" s="430" t="s">
        <v>175</v>
      </c>
      <c r="I25" s="429" t="s">
        <v>2561</v>
      </c>
      <c r="J25" s="431">
        <v>5300</v>
      </c>
      <c r="K25" s="431">
        <v>5300</v>
      </c>
      <c r="L25" s="432" t="s">
        <v>177</v>
      </c>
      <c r="M25" s="433" t="s">
        <v>162</v>
      </c>
      <c r="N25" s="434">
        <v>100</v>
      </c>
      <c r="O25" s="431">
        <v>4990</v>
      </c>
      <c r="P25" s="412" t="s">
        <v>2552</v>
      </c>
      <c r="Q25" s="412" t="s">
        <v>2562</v>
      </c>
      <c r="XFD25" s="383" t="s">
        <v>180</v>
      </c>
    </row>
    <row r="26" spans="1:17 16384:16384" ht="150" customHeight="1">
      <c r="A26" s="226">
        <v>1</v>
      </c>
      <c r="B26" s="1107" t="s">
        <v>181</v>
      </c>
      <c r="C26" s="1107"/>
      <c r="D26" s="429" t="s">
        <v>2563</v>
      </c>
      <c r="E26" s="429" t="s">
        <v>2564</v>
      </c>
      <c r="F26" s="429" t="s">
        <v>2565</v>
      </c>
      <c r="G26" s="430" t="s">
        <v>158</v>
      </c>
      <c r="H26" s="430" t="s">
        <v>175</v>
      </c>
      <c r="I26" s="429" t="s">
        <v>265</v>
      </c>
      <c r="J26" s="431">
        <v>500</v>
      </c>
      <c r="K26" s="431">
        <v>500</v>
      </c>
      <c r="L26" s="432" t="s">
        <v>169</v>
      </c>
      <c r="M26" s="433" t="s">
        <v>162</v>
      </c>
      <c r="N26" s="434">
        <v>100</v>
      </c>
      <c r="O26" s="431">
        <v>442</v>
      </c>
      <c r="P26" s="412" t="s">
        <v>2552</v>
      </c>
      <c r="Q26" s="412" t="s">
        <v>2566</v>
      </c>
      <c r="XFD26" s="383"/>
    </row>
    <row r="27" spans="1:17 16384:16384" ht="150" customHeight="1">
      <c r="A27" s="226">
        <v>1</v>
      </c>
      <c r="B27" s="1107" t="s">
        <v>188</v>
      </c>
      <c r="C27" s="1107"/>
      <c r="D27" s="429" t="s">
        <v>2567</v>
      </c>
      <c r="E27" s="429" t="s">
        <v>2568</v>
      </c>
      <c r="F27" s="429" t="s">
        <v>2569</v>
      </c>
      <c r="G27" s="430" t="s">
        <v>158</v>
      </c>
      <c r="H27" s="430" t="s">
        <v>175</v>
      </c>
      <c r="I27" s="429" t="s">
        <v>2570</v>
      </c>
      <c r="J27" s="431">
        <v>4500</v>
      </c>
      <c r="K27" s="431">
        <v>4500</v>
      </c>
      <c r="L27" s="432" t="s">
        <v>177</v>
      </c>
      <c r="M27" s="433" t="s">
        <v>162</v>
      </c>
      <c r="N27" s="434">
        <v>100</v>
      </c>
      <c r="O27" s="431">
        <v>4145</v>
      </c>
      <c r="P27" s="412" t="s">
        <v>2552</v>
      </c>
      <c r="Q27" s="412" t="s">
        <v>2571</v>
      </c>
      <c r="XFD27" s="383"/>
    </row>
    <row r="28" spans="1:17 16384:16384" ht="150" customHeight="1">
      <c r="A28" s="226">
        <v>1</v>
      </c>
      <c r="B28" s="1107" t="s">
        <v>195</v>
      </c>
      <c r="C28" s="1107"/>
      <c r="D28" s="429" t="s">
        <v>2572</v>
      </c>
      <c r="E28" s="429" t="s">
        <v>2573</v>
      </c>
      <c r="F28" s="429" t="s">
        <v>2574</v>
      </c>
      <c r="G28" s="430" t="s">
        <v>158</v>
      </c>
      <c r="H28" s="430" t="s">
        <v>175</v>
      </c>
      <c r="I28" s="429" t="s">
        <v>2575</v>
      </c>
      <c r="J28" s="431">
        <v>210</v>
      </c>
      <c r="K28" s="431">
        <v>210</v>
      </c>
      <c r="L28" s="432" t="s">
        <v>177</v>
      </c>
      <c r="M28" s="433" t="s">
        <v>162</v>
      </c>
      <c r="N28" s="434">
        <v>100</v>
      </c>
      <c r="O28" s="431">
        <v>188</v>
      </c>
      <c r="P28" s="412" t="s">
        <v>2552</v>
      </c>
      <c r="Q28" s="412" t="s">
        <v>2576</v>
      </c>
      <c r="XFD28" s="383"/>
    </row>
    <row r="29" spans="1:17 16384:16384" ht="150" customHeight="1">
      <c r="A29" s="226">
        <v>1</v>
      </c>
      <c r="B29" s="1107" t="s">
        <v>550</v>
      </c>
      <c r="C29" s="1107"/>
      <c r="D29" s="429" t="s">
        <v>2577</v>
      </c>
      <c r="E29" s="429" t="s">
        <v>2578</v>
      </c>
      <c r="F29" s="429" t="s">
        <v>2579</v>
      </c>
      <c r="G29" s="430" t="s">
        <v>158</v>
      </c>
      <c r="H29" s="430" t="s">
        <v>175</v>
      </c>
      <c r="I29" s="429" t="s">
        <v>2580</v>
      </c>
      <c r="J29" s="431">
        <v>200</v>
      </c>
      <c r="K29" s="431">
        <v>200</v>
      </c>
      <c r="L29" s="432" t="s">
        <v>177</v>
      </c>
      <c r="M29" s="433" t="s">
        <v>162</v>
      </c>
      <c r="N29" s="434">
        <v>100</v>
      </c>
      <c r="O29" s="431">
        <v>166</v>
      </c>
      <c r="P29" s="412" t="s">
        <v>2552</v>
      </c>
      <c r="Q29" s="412" t="s">
        <v>2581</v>
      </c>
      <c r="XFD29" s="383"/>
    </row>
    <row r="30" spans="1:17 16384:16384" ht="150" customHeight="1">
      <c r="A30" s="226">
        <v>1</v>
      </c>
      <c r="B30" s="1107" t="s">
        <v>207</v>
      </c>
      <c r="C30" s="1107"/>
      <c r="D30" s="429" t="s">
        <v>2582</v>
      </c>
      <c r="E30" s="429" t="s">
        <v>2583</v>
      </c>
      <c r="F30" s="429" t="s">
        <v>2584</v>
      </c>
      <c r="G30" s="430" t="s">
        <v>158</v>
      </c>
      <c r="H30" s="430" t="s">
        <v>175</v>
      </c>
      <c r="I30" s="429" t="s">
        <v>2585</v>
      </c>
      <c r="J30" s="431">
        <v>3250000</v>
      </c>
      <c r="K30" s="431">
        <v>3250000</v>
      </c>
      <c r="L30" s="432" t="s">
        <v>177</v>
      </c>
      <c r="M30" s="433" t="s">
        <v>162</v>
      </c>
      <c r="N30" s="434">
        <v>100</v>
      </c>
      <c r="O30" s="431">
        <v>3246209</v>
      </c>
      <c r="P30" s="412" t="s">
        <v>2552</v>
      </c>
      <c r="Q30" s="412" t="s">
        <v>2586</v>
      </c>
      <c r="XFD30" s="383" t="s">
        <v>180</v>
      </c>
    </row>
    <row r="31" spans="1:17 16384:16384" ht="150" customHeight="1">
      <c r="A31" s="226">
        <v>1</v>
      </c>
      <c r="B31" s="1107" t="s">
        <v>214</v>
      </c>
      <c r="C31" s="1107"/>
      <c r="D31" s="161" t="s">
        <v>2587</v>
      </c>
      <c r="E31" s="429" t="s">
        <v>2588</v>
      </c>
      <c r="F31" s="429" t="s">
        <v>2589</v>
      </c>
      <c r="G31" s="430" t="s">
        <v>158</v>
      </c>
      <c r="H31" s="430" t="s">
        <v>175</v>
      </c>
      <c r="I31" s="429" t="s">
        <v>2590</v>
      </c>
      <c r="J31" s="431">
        <v>2550</v>
      </c>
      <c r="K31" s="431">
        <v>2550</v>
      </c>
      <c r="L31" s="432" t="s">
        <v>177</v>
      </c>
      <c r="M31" s="433" t="s">
        <v>162</v>
      </c>
      <c r="N31" s="434">
        <v>100</v>
      </c>
      <c r="O31" s="431">
        <v>2520</v>
      </c>
      <c r="P31" s="412" t="s">
        <v>2552</v>
      </c>
      <c r="Q31" s="412" t="s">
        <v>2591</v>
      </c>
      <c r="XFD31" s="383"/>
    </row>
    <row r="32" spans="1:17 16384:16384" ht="150" customHeight="1">
      <c r="A32" s="226">
        <v>1</v>
      </c>
      <c r="B32" s="1107" t="s">
        <v>220</v>
      </c>
      <c r="C32" s="1107"/>
      <c r="D32" s="161" t="s">
        <v>2592</v>
      </c>
      <c r="E32" s="161" t="s">
        <v>2593</v>
      </c>
      <c r="F32" s="161" t="s">
        <v>2594</v>
      </c>
      <c r="G32" s="430" t="s">
        <v>158</v>
      </c>
      <c r="H32" s="430" t="s">
        <v>175</v>
      </c>
      <c r="I32" s="429" t="s">
        <v>2595</v>
      </c>
      <c r="J32" s="431">
        <v>1000</v>
      </c>
      <c r="K32" s="431">
        <v>1000</v>
      </c>
      <c r="L32" s="432" t="s">
        <v>177</v>
      </c>
      <c r="M32" s="433" t="s">
        <v>162</v>
      </c>
      <c r="N32" s="434">
        <v>100</v>
      </c>
      <c r="O32" s="415">
        <v>1001</v>
      </c>
      <c r="P32" s="412" t="s">
        <v>2552</v>
      </c>
      <c r="Q32" s="412" t="s">
        <v>2596</v>
      </c>
      <c r="XFD32" s="383"/>
    </row>
    <row r="33" spans="1:17 16384:16384" ht="150" customHeight="1">
      <c r="A33" s="226">
        <v>1</v>
      </c>
      <c r="B33" s="1107" t="s">
        <v>226</v>
      </c>
      <c r="C33" s="1107"/>
      <c r="D33" s="429" t="s">
        <v>2597</v>
      </c>
      <c r="E33" s="161" t="s">
        <v>2598</v>
      </c>
      <c r="F33" s="429" t="s">
        <v>2599</v>
      </c>
      <c r="G33" s="430" t="s">
        <v>158</v>
      </c>
      <c r="H33" s="430" t="s">
        <v>175</v>
      </c>
      <c r="I33" s="429" t="s">
        <v>2600</v>
      </c>
      <c r="J33" s="431">
        <v>3300</v>
      </c>
      <c r="K33" s="431">
        <v>3300</v>
      </c>
      <c r="L33" s="432" t="s">
        <v>177</v>
      </c>
      <c r="M33" s="433" t="s">
        <v>162</v>
      </c>
      <c r="N33" s="415">
        <v>100</v>
      </c>
      <c r="O33" s="415">
        <v>0</v>
      </c>
      <c r="P33" s="412" t="s">
        <v>2552</v>
      </c>
      <c r="Q33" s="412" t="s">
        <v>2601</v>
      </c>
      <c r="XFD33" s="383"/>
    </row>
    <row r="34" spans="1:17 16384:16384" ht="150" customHeight="1">
      <c r="A34" s="226">
        <v>1</v>
      </c>
      <c r="B34" s="1107" t="s">
        <v>583</v>
      </c>
      <c r="C34" s="1107"/>
      <c r="D34" s="429" t="s">
        <v>2602</v>
      </c>
      <c r="E34" s="161" t="s">
        <v>2603</v>
      </c>
      <c r="F34" s="429" t="s">
        <v>2604</v>
      </c>
      <c r="G34" s="430" t="s">
        <v>158</v>
      </c>
      <c r="H34" s="430" t="s">
        <v>175</v>
      </c>
      <c r="I34" s="429" t="s">
        <v>2605</v>
      </c>
      <c r="J34" s="431">
        <v>11300</v>
      </c>
      <c r="K34" s="431">
        <v>11300</v>
      </c>
      <c r="L34" s="432" t="s">
        <v>177</v>
      </c>
      <c r="M34" s="433" t="s">
        <v>162</v>
      </c>
      <c r="N34" s="415">
        <v>100</v>
      </c>
      <c r="O34" s="415">
        <v>0</v>
      </c>
      <c r="P34" s="412" t="s">
        <v>2552</v>
      </c>
      <c r="Q34" s="412" t="s">
        <v>2606</v>
      </c>
      <c r="XFD34" s="383"/>
    </row>
    <row r="35" spans="1:17 16384:16384" ht="150" customHeight="1">
      <c r="A35" s="226">
        <v>1</v>
      </c>
      <c r="B35" s="1107" t="s">
        <v>778</v>
      </c>
      <c r="C35" s="1107"/>
      <c r="D35" s="161" t="s">
        <v>2607</v>
      </c>
      <c r="E35" s="161" t="s">
        <v>2608</v>
      </c>
      <c r="F35" s="161" t="s">
        <v>2609</v>
      </c>
      <c r="G35" s="430" t="s">
        <v>158</v>
      </c>
      <c r="H35" s="430" t="s">
        <v>175</v>
      </c>
      <c r="I35" s="429" t="s">
        <v>2610</v>
      </c>
      <c r="J35" s="431">
        <v>7000</v>
      </c>
      <c r="K35" s="431">
        <v>7000</v>
      </c>
      <c r="L35" s="432" t="s">
        <v>177</v>
      </c>
      <c r="M35" s="433" t="s">
        <v>162</v>
      </c>
      <c r="N35" s="415">
        <v>100</v>
      </c>
      <c r="O35" s="415">
        <v>0</v>
      </c>
      <c r="P35" s="412" t="s">
        <v>2552</v>
      </c>
      <c r="Q35" s="412" t="s">
        <v>2611</v>
      </c>
      <c r="XFD35" s="383"/>
    </row>
    <row r="36" spans="1:17 16384:16384" ht="150" customHeight="1">
      <c r="A36" s="226">
        <v>1</v>
      </c>
      <c r="B36" s="1107" t="s">
        <v>783</v>
      </c>
      <c r="C36" s="1107"/>
      <c r="D36" s="161" t="s">
        <v>2612</v>
      </c>
      <c r="E36" s="161" t="s">
        <v>2613</v>
      </c>
      <c r="F36" s="161" t="s">
        <v>2614</v>
      </c>
      <c r="G36" s="430" t="s">
        <v>158</v>
      </c>
      <c r="H36" s="430" t="s">
        <v>175</v>
      </c>
      <c r="I36" s="429" t="s">
        <v>2615</v>
      </c>
      <c r="J36" s="431">
        <v>93000</v>
      </c>
      <c r="K36" s="431">
        <v>93000</v>
      </c>
      <c r="L36" s="432" t="s">
        <v>177</v>
      </c>
      <c r="M36" s="433" t="s">
        <v>162</v>
      </c>
      <c r="N36" s="415">
        <v>100</v>
      </c>
      <c r="O36" s="415">
        <v>0</v>
      </c>
      <c r="P36" s="412" t="s">
        <v>2552</v>
      </c>
      <c r="Q36" s="412" t="s">
        <v>2616</v>
      </c>
      <c r="XFD36" s="383"/>
    </row>
    <row r="37" spans="1:17 16384:16384" s="436" customFormat="1" ht="150" customHeight="1">
      <c r="A37" s="226">
        <v>1</v>
      </c>
      <c r="B37" s="1110" t="s">
        <v>233</v>
      </c>
      <c r="C37" s="1111"/>
      <c r="D37" s="429" t="s">
        <v>2617</v>
      </c>
      <c r="E37" s="429" t="s">
        <v>2618</v>
      </c>
      <c r="F37" s="429" t="s">
        <v>2619</v>
      </c>
      <c r="G37" s="430" t="s">
        <v>158</v>
      </c>
      <c r="H37" s="430" t="s">
        <v>175</v>
      </c>
      <c r="I37" s="429" t="s">
        <v>2620</v>
      </c>
      <c r="J37" s="413">
        <v>1200</v>
      </c>
      <c r="K37" s="413">
        <v>1200</v>
      </c>
      <c r="L37" s="432" t="s">
        <v>177</v>
      </c>
      <c r="M37" s="433" t="s">
        <v>162</v>
      </c>
      <c r="N37" s="434">
        <v>100</v>
      </c>
      <c r="O37" s="413">
        <v>1000</v>
      </c>
      <c r="P37" s="412" t="s">
        <v>2621</v>
      </c>
      <c r="Q37" s="412" t="s">
        <v>2622</v>
      </c>
      <c r="XFD37" s="383" t="s">
        <v>180</v>
      </c>
    </row>
    <row r="38" spans="1:17 16384:16384" s="436" customFormat="1" ht="150" customHeight="1">
      <c r="A38" s="226">
        <v>1</v>
      </c>
      <c r="B38" s="1110" t="s">
        <v>239</v>
      </c>
      <c r="C38" s="1111"/>
      <c r="D38" s="429" t="s">
        <v>2623</v>
      </c>
      <c r="E38" s="429" t="s">
        <v>2624</v>
      </c>
      <c r="F38" s="429" t="s">
        <v>2625</v>
      </c>
      <c r="G38" s="430" t="s">
        <v>158</v>
      </c>
      <c r="H38" s="430" t="s">
        <v>175</v>
      </c>
      <c r="I38" s="429" t="s">
        <v>2626</v>
      </c>
      <c r="J38" s="413">
        <v>1500</v>
      </c>
      <c r="K38" s="413">
        <v>1500</v>
      </c>
      <c r="L38" s="432" t="s">
        <v>177</v>
      </c>
      <c r="M38" s="433" t="s">
        <v>162</v>
      </c>
      <c r="N38" s="434">
        <v>100</v>
      </c>
      <c r="O38" s="413">
        <v>1464</v>
      </c>
      <c r="P38" s="412" t="s">
        <v>2621</v>
      </c>
      <c r="Q38" s="412" t="s">
        <v>2622</v>
      </c>
      <c r="XFD38" s="383"/>
    </row>
    <row r="39" spans="1:17 16384:16384" s="436" customFormat="1" ht="150" customHeight="1">
      <c r="A39" s="226">
        <v>1</v>
      </c>
      <c r="B39" s="1110" t="s">
        <v>245</v>
      </c>
      <c r="C39" s="1111"/>
      <c r="D39" s="429" t="s">
        <v>2627</v>
      </c>
      <c r="E39" s="429" t="s">
        <v>2628</v>
      </c>
      <c r="F39" s="429" t="s">
        <v>2629</v>
      </c>
      <c r="G39" s="430" t="s">
        <v>158</v>
      </c>
      <c r="H39" s="430" t="s">
        <v>175</v>
      </c>
      <c r="I39" s="429" t="s">
        <v>2630</v>
      </c>
      <c r="J39" s="413">
        <v>1200</v>
      </c>
      <c r="K39" s="413">
        <v>1200</v>
      </c>
      <c r="L39" s="432" t="s">
        <v>177</v>
      </c>
      <c r="M39" s="433" t="s">
        <v>162</v>
      </c>
      <c r="N39" s="434">
        <v>100</v>
      </c>
      <c r="O39" s="413">
        <v>530</v>
      </c>
      <c r="P39" s="412" t="s">
        <v>2621</v>
      </c>
      <c r="Q39" s="412" t="s">
        <v>2622</v>
      </c>
      <c r="XFD39" s="383"/>
    </row>
    <row r="40" spans="1:17 16384:16384" s="436" customFormat="1" ht="150" customHeight="1">
      <c r="A40" s="226">
        <v>1</v>
      </c>
      <c r="B40" s="1110" t="s">
        <v>251</v>
      </c>
      <c r="C40" s="1111"/>
      <c r="D40" s="437" t="s">
        <v>2631</v>
      </c>
      <c r="E40" s="437" t="s">
        <v>2632</v>
      </c>
      <c r="F40" s="437" t="s">
        <v>2633</v>
      </c>
      <c r="G40" s="438" t="s">
        <v>158</v>
      </c>
      <c r="H40" s="438" t="s">
        <v>175</v>
      </c>
      <c r="I40" s="437" t="s">
        <v>2634</v>
      </c>
      <c r="J40" s="439">
        <v>2</v>
      </c>
      <c r="K40" s="413">
        <v>2</v>
      </c>
      <c r="L40" s="440" t="s">
        <v>177</v>
      </c>
      <c r="M40" s="433" t="s">
        <v>162</v>
      </c>
      <c r="N40" s="441">
        <v>100</v>
      </c>
      <c r="O40" s="413">
        <v>2</v>
      </c>
      <c r="P40" s="412" t="s">
        <v>2635</v>
      </c>
      <c r="Q40" s="412" t="s">
        <v>2636</v>
      </c>
      <c r="XFD40" s="383"/>
    </row>
    <row r="41" spans="1:17 16384:16384" s="436" customFormat="1" ht="150" customHeight="1">
      <c r="A41" s="226">
        <v>1</v>
      </c>
      <c r="B41" s="1110" t="s">
        <v>618</v>
      </c>
      <c r="C41" s="1111"/>
      <c r="D41" s="367" t="s">
        <v>2637</v>
      </c>
      <c r="E41" s="367" t="s">
        <v>2638</v>
      </c>
      <c r="F41" s="367" t="s">
        <v>2639</v>
      </c>
      <c r="G41" s="367" t="s">
        <v>158</v>
      </c>
      <c r="H41" s="367" t="s">
        <v>175</v>
      </c>
      <c r="I41" s="367" t="s">
        <v>2640</v>
      </c>
      <c r="J41" s="380">
        <v>175</v>
      </c>
      <c r="K41" s="380">
        <v>175</v>
      </c>
      <c r="L41" s="367" t="s">
        <v>177</v>
      </c>
      <c r="M41" s="433" t="s">
        <v>162</v>
      </c>
      <c r="N41" s="268">
        <v>100</v>
      </c>
      <c r="O41" s="442">
        <v>175</v>
      </c>
      <c r="P41" s="267" t="s">
        <v>2641</v>
      </c>
      <c r="Q41" s="267" t="s">
        <v>2642</v>
      </c>
      <c r="XFD41" s="383" t="s">
        <v>2643</v>
      </c>
    </row>
    <row r="42" spans="1:17 16384:16384" s="443" customFormat="1" ht="150" customHeight="1">
      <c r="A42" s="226">
        <v>1</v>
      </c>
      <c r="B42" s="1107" t="s">
        <v>261</v>
      </c>
      <c r="C42" s="1107"/>
      <c r="D42" s="248" t="s">
        <v>2644</v>
      </c>
      <c r="E42" s="248" t="s">
        <v>2645</v>
      </c>
      <c r="F42" s="248" t="s">
        <v>2646</v>
      </c>
      <c r="G42" s="248" t="s">
        <v>158</v>
      </c>
      <c r="H42" s="248" t="s">
        <v>175</v>
      </c>
      <c r="I42" s="248" t="s">
        <v>692</v>
      </c>
      <c r="J42" s="380">
        <v>150</v>
      </c>
      <c r="K42" s="380">
        <v>150</v>
      </c>
      <c r="L42" s="248" t="s">
        <v>177</v>
      </c>
      <c r="M42" s="433" t="s">
        <v>162</v>
      </c>
      <c r="N42" s="271">
        <v>100</v>
      </c>
      <c r="O42" s="380">
        <v>205</v>
      </c>
      <c r="P42" s="228" t="s">
        <v>2647</v>
      </c>
      <c r="Q42" s="228" t="s">
        <v>2642</v>
      </c>
      <c r="XFD42" s="383"/>
    </row>
    <row r="43" spans="1:17 16384:16384" s="436" customFormat="1" ht="150" customHeight="1">
      <c r="A43" s="226">
        <v>1</v>
      </c>
      <c r="B43" s="1107" t="s">
        <v>267</v>
      </c>
      <c r="C43" s="1107"/>
      <c r="D43" s="248" t="s">
        <v>2648</v>
      </c>
      <c r="E43" s="248" t="s">
        <v>1486</v>
      </c>
      <c r="F43" s="248" t="s">
        <v>2649</v>
      </c>
      <c r="G43" s="248" t="s">
        <v>158</v>
      </c>
      <c r="H43" s="248" t="s">
        <v>175</v>
      </c>
      <c r="I43" s="248" t="s">
        <v>265</v>
      </c>
      <c r="J43" s="271">
        <v>25</v>
      </c>
      <c r="K43" s="271">
        <v>25</v>
      </c>
      <c r="L43" s="248" t="s">
        <v>177</v>
      </c>
      <c r="M43" s="433" t="s">
        <v>162</v>
      </c>
      <c r="N43" s="380">
        <v>100</v>
      </c>
      <c r="O43" s="380">
        <v>26</v>
      </c>
      <c r="P43" s="228" t="s">
        <v>2647</v>
      </c>
      <c r="Q43" s="228" t="s">
        <v>2650</v>
      </c>
      <c r="XFD43" s="383"/>
    </row>
    <row r="44" spans="1:17 16384:16384" s="436" customFormat="1" ht="150" customHeight="1">
      <c r="A44" s="226">
        <v>1</v>
      </c>
      <c r="B44" s="1107" t="s">
        <v>273</v>
      </c>
      <c r="C44" s="1107"/>
      <c r="D44" s="248" t="s">
        <v>2651</v>
      </c>
      <c r="E44" s="248" t="s">
        <v>2652</v>
      </c>
      <c r="F44" s="248" t="s">
        <v>2653</v>
      </c>
      <c r="G44" s="248" t="s">
        <v>158</v>
      </c>
      <c r="H44" s="248" t="s">
        <v>175</v>
      </c>
      <c r="I44" s="248" t="s">
        <v>1051</v>
      </c>
      <c r="J44" s="271">
        <v>2200</v>
      </c>
      <c r="K44" s="271">
        <v>2200</v>
      </c>
      <c r="L44" s="248" t="s">
        <v>177</v>
      </c>
      <c r="M44" s="433" t="s">
        <v>162</v>
      </c>
      <c r="N44" s="271">
        <v>100</v>
      </c>
      <c r="O44" s="380">
        <v>2500</v>
      </c>
      <c r="P44" s="228" t="s">
        <v>2641</v>
      </c>
      <c r="Q44" s="228" t="s">
        <v>2654</v>
      </c>
      <c r="XFD44" s="383" t="s">
        <v>180</v>
      </c>
    </row>
    <row r="45" spans="1:17 16384:16384" s="436" customFormat="1" ht="150" customHeight="1">
      <c r="A45" s="226">
        <v>1</v>
      </c>
      <c r="B45" s="1107" t="s">
        <v>280</v>
      </c>
      <c r="C45" s="1107"/>
      <c r="D45" s="248" t="s">
        <v>2655</v>
      </c>
      <c r="E45" s="248" t="s">
        <v>2656</v>
      </c>
      <c r="F45" s="248" t="s">
        <v>2657</v>
      </c>
      <c r="G45" s="248" t="s">
        <v>591</v>
      </c>
      <c r="H45" s="248" t="s">
        <v>175</v>
      </c>
      <c r="I45" s="248" t="s">
        <v>2658</v>
      </c>
      <c r="J45" s="271">
        <v>3000</v>
      </c>
      <c r="K45" s="271">
        <v>3000</v>
      </c>
      <c r="L45" s="248" t="s">
        <v>177</v>
      </c>
      <c r="M45" s="433" t="s">
        <v>162</v>
      </c>
      <c r="N45" s="271">
        <v>100</v>
      </c>
      <c r="O45" s="380">
        <v>3350</v>
      </c>
      <c r="P45" s="228" t="s">
        <v>2641</v>
      </c>
      <c r="Q45" s="228" t="s">
        <v>2659</v>
      </c>
      <c r="XFD45" s="383"/>
    </row>
    <row r="46" spans="1:17 16384:16384" s="436" customFormat="1" ht="150" customHeight="1">
      <c r="A46" s="226">
        <v>1</v>
      </c>
      <c r="B46" s="1107" t="s">
        <v>286</v>
      </c>
      <c r="C46" s="1107"/>
      <c r="D46" s="248" t="s">
        <v>2660</v>
      </c>
      <c r="E46" s="248" t="s">
        <v>2661</v>
      </c>
      <c r="F46" s="248" t="s">
        <v>2662</v>
      </c>
      <c r="G46" s="248" t="s">
        <v>158</v>
      </c>
      <c r="H46" s="248" t="s">
        <v>175</v>
      </c>
      <c r="I46" s="248" t="s">
        <v>2663</v>
      </c>
      <c r="J46" s="271">
        <v>300</v>
      </c>
      <c r="K46" s="271">
        <v>300</v>
      </c>
      <c r="L46" s="248" t="s">
        <v>177</v>
      </c>
      <c r="M46" s="433" t="s">
        <v>162</v>
      </c>
      <c r="N46" s="271">
        <v>100</v>
      </c>
      <c r="O46" s="380">
        <v>300</v>
      </c>
      <c r="P46" s="228" t="s">
        <v>2641</v>
      </c>
      <c r="Q46" s="228" t="s">
        <v>2664</v>
      </c>
      <c r="XFD46" s="383"/>
    </row>
    <row r="47" spans="1:17 16384:16384" s="436" customFormat="1" ht="150" customHeight="1">
      <c r="A47" s="226">
        <v>1</v>
      </c>
      <c r="B47" s="1107" t="s">
        <v>298</v>
      </c>
      <c r="C47" s="1107"/>
      <c r="D47" s="248" t="s">
        <v>2665</v>
      </c>
      <c r="E47" s="248" t="s">
        <v>2666</v>
      </c>
      <c r="F47" s="248" t="s">
        <v>2667</v>
      </c>
      <c r="G47" s="248" t="s">
        <v>591</v>
      </c>
      <c r="H47" s="248" t="s">
        <v>175</v>
      </c>
      <c r="I47" s="248" t="s">
        <v>2668</v>
      </c>
      <c r="J47" s="271">
        <v>160</v>
      </c>
      <c r="K47" s="271">
        <v>160</v>
      </c>
      <c r="L47" s="248" t="s">
        <v>177</v>
      </c>
      <c r="M47" s="433" t="s">
        <v>162</v>
      </c>
      <c r="N47" s="271">
        <v>100</v>
      </c>
      <c r="O47" s="228">
        <v>195</v>
      </c>
      <c r="P47" s="228" t="s">
        <v>2641</v>
      </c>
      <c r="Q47" s="228" t="s">
        <v>2669</v>
      </c>
      <c r="XFD47" s="383" t="s">
        <v>2643</v>
      </c>
    </row>
    <row r="48" spans="1:17 16384:16384" s="436" customFormat="1" ht="150" customHeight="1">
      <c r="A48" s="226">
        <v>1</v>
      </c>
      <c r="B48" s="1107" t="s">
        <v>305</v>
      </c>
      <c r="C48" s="1107"/>
      <c r="D48" s="248" t="s">
        <v>2670</v>
      </c>
      <c r="E48" s="248" t="s">
        <v>2671</v>
      </c>
      <c r="F48" s="248" t="s">
        <v>2672</v>
      </c>
      <c r="G48" s="248" t="s">
        <v>591</v>
      </c>
      <c r="H48" s="248" t="s">
        <v>175</v>
      </c>
      <c r="I48" s="248" t="s">
        <v>2673</v>
      </c>
      <c r="J48" s="271">
        <v>200</v>
      </c>
      <c r="K48" s="271">
        <v>200</v>
      </c>
      <c r="L48" s="248" t="s">
        <v>177</v>
      </c>
      <c r="M48" s="433" t="s">
        <v>162</v>
      </c>
      <c r="N48" s="271">
        <v>100</v>
      </c>
      <c r="O48" s="228">
        <v>200</v>
      </c>
      <c r="P48" s="228" t="s">
        <v>2641</v>
      </c>
      <c r="Q48" s="228" t="s">
        <v>2674</v>
      </c>
      <c r="XFD48" s="383"/>
    </row>
    <row r="49" spans="1:21 16384:16384" s="436" customFormat="1" ht="150" customHeight="1">
      <c r="A49" s="226">
        <v>1</v>
      </c>
      <c r="B49" s="1107" t="s">
        <v>310</v>
      </c>
      <c r="C49" s="1107"/>
      <c r="D49" s="248" t="s">
        <v>2675</v>
      </c>
      <c r="E49" s="248" t="s">
        <v>2676</v>
      </c>
      <c r="F49" s="248" t="s">
        <v>2677</v>
      </c>
      <c r="G49" s="248" t="s">
        <v>591</v>
      </c>
      <c r="H49" s="248" t="s">
        <v>175</v>
      </c>
      <c r="I49" s="248" t="s">
        <v>2678</v>
      </c>
      <c r="J49" s="444">
        <v>3</v>
      </c>
      <c r="K49" s="444">
        <v>3</v>
      </c>
      <c r="L49" s="248" t="s">
        <v>177</v>
      </c>
      <c r="M49" s="433" t="s">
        <v>162</v>
      </c>
      <c r="N49" s="271">
        <v>100</v>
      </c>
      <c r="O49" s="380">
        <v>2</v>
      </c>
      <c r="P49" s="228" t="s">
        <v>2641</v>
      </c>
      <c r="Q49" s="228" t="s">
        <v>2679</v>
      </c>
      <c r="XFD49" s="383"/>
    </row>
    <row r="50" spans="1:21 16384:16384" s="436" customFormat="1" ht="150" customHeight="1">
      <c r="A50" s="226">
        <v>1</v>
      </c>
      <c r="B50" s="1107" t="s">
        <v>315</v>
      </c>
      <c r="C50" s="1107"/>
      <c r="D50" s="248" t="s">
        <v>2680</v>
      </c>
      <c r="E50" s="248" t="s">
        <v>2681</v>
      </c>
      <c r="F50" s="248" t="s">
        <v>2682</v>
      </c>
      <c r="G50" s="248" t="s">
        <v>591</v>
      </c>
      <c r="H50" s="248" t="s">
        <v>175</v>
      </c>
      <c r="I50" s="248" t="s">
        <v>2683</v>
      </c>
      <c r="J50" s="271">
        <v>400</v>
      </c>
      <c r="K50" s="271">
        <v>400</v>
      </c>
      <c r="L50" s="248" t="s">
        <v>177</v>
      </c>
      <c r="M50" s="445" t="s">
        <v>162</v>
      </c>
      <c r="N50" s="271">
        <v>100</v>
      </c>
      <c r="O50" s="228">
        <v>400</v>
      </c>
      <c r="P50" s="228" t="s">
        <v>2641</v>
      </c>
      <c r="Q50" s="228" t="s">
        <v>2684</v>
      </c>
      <c r="XFD50" s="383"/>
    </row>
    <row r="51" spans="1:21 16384:16384" s="436" customFormat="1" ht="150" customHeight="1">
      <c r="A51" s="226">
        <v>1</v>
      </c>
      <c r="B51" s="1107" t="s">
        <v>1131</v>
      </c>
      <c r="C51" s="1107"/>
      <c r="D51" s="248" t="s">
        <v>2685</v>
      </c>
      <c r="E51" s="248" t="s">
        <v>2686</v>
      </c>
      <c r="F51" s="248" t="s">
        <v>2687</v>
      </c>
      <c r="G51" s="248" t="s">
        <v>591</v>
      </c>
      <c r="H51" s="248" t="s">
        <v>175</v>
      </c>
      <c r="I51" s="248" t="s">
        <v>2688</v>
      </c>
      <c r="J51" s="248">
        <v>90</v>
      </c>
      <c r="K51" s="248">
        <v>90</v>
      </c>
      <c r="L51" s="248" t="s">
        <v>177</v>
      </c>
      <c r="M51" s="248" t="s">
        <v>162</v>
      </c>
      <c r="N51" s="248">
        <v>100</v>
      </c>
      <c r="O51" s="248">
        <v>90</v>
      </c>
      <c r="P51" s="248" t="s">
        <v>2689</v>
      </c>
      <c r="Q51" s="248" t="s">
        <v>2674</v>
      </c>
      <c r="XFD51" s="383"/>
    </row>
    <row r="52" spans="1:21 16384:16384" s="436" customFormat="1" ht="150" customHeight="1">
      <c r="A52" s="226">
        <v>1</v>
      </c>
      <c r="B52" s="1107" t="s">
        <v>2690</v>
      </c>
      <c r="C52" s="1107"/>
      <c r="D52" s="248" t="s">
        <v>2691</v>
      </c>
      <c r="E52" s="248" t="s">
        <v>2692</v>
      </c>
      <c r="F52" s="248" t="s">
        <v>2693</v>
      </c>
      <c r="G52" s="248" t="s">
        <v>591</v>
      </c>
      <c r="H52" s="248" t="s">
        <v>175</v>
      </c>
      <c r="I52" s="248" t="s">
        <v>2694</v>
      </c>
      <c r="J52" s="248">
        <v>180</v>
      </c>
      <c r="K52" s="248">
        <v>180</v>
      </c>
      <c r="L52" s="248" t="s">
        <v>177</v>
      </c>
      <c r="M52" s="248" t="s">
        <v>162</v>
      </c>
      <c r="N52" s="248">
        <v>100</v>
      </c>
      <c r="O52" s="248">
        <v>184</v>
      </c>
      <c r="P52" s="248" t="s">
        <v>2689</v>
      </c>
      <c r="Q52" s="248" t="s">
        <v>2674</v>
      </c>
      <c r="XFD52" s="383"/>
    </row>
    <row r="53" spans="1:21 16384:16384" ht="15">
      <c r="B53" s="66"/>
      <c r="C53" s="66"/>
      <c r="D53" s="68"/>
      <c r="E53" s="68"/>
      <c r="F53" s="68"/>
      <c r="G53" s="68"/>
      <c r="H53" s="68"/>
      <c r="I53" s="68"/>
      <c r="J53" s="64"/>
      <c r="K53" s="64"/>
      <c r="L53" s="66"/>
      <c r="M53" s="66"/>
      <c r="N53" s="64"/>
      <c r="O53" s="64"/>
      <c r="P53" s="66"/>
      <c r="Q53" s="66"/>
    </row>
    <row r="54" spans="1:21 16384:16384" ht="20.100000000000001" customHeight="1">
      <c r="A54" s="61"/>
      <c r="B54" s="384" t="s">
        <v>396</v>
      </c>
      <c r="C54" s="839" t="s">
        <v>4251</v>
      </c>
      <c r="D54" s="840"/>
      <c r="E54" s="840"/>
      <c r="F54" s="840"/>
      <c r="G54" s="840"/>
      <c r="H54" s="841"/>
      <c r="I54" s="117"/>
      <c r="J54" s="118"/>
      <c r="K54" s="118"/>
      <c r="L54" s="117"/>
      <c r="M54" s="117"/>
      <c r="N54" s="119"/>
      <c r="O54" s="119"/>
      <c r="P54" s="117"/>
      <c r="Q54" s="117"/>
      <c r="R54" s="117"/>
      <c r="S54" s="66"/>
      <c r="T54" s="66"/>
    </row>
    <row r="55" spans="1:21 16384:16384" ht="20.100000000000001" customHeight="1">
      <c r="A55" s="61"/>
      <c r="B55" s="384" t="s">
        <v>398</v>
      </c>
      <c r="C55" s="839" t="s">
        <v>399</v>
      </c>
      <c r="D55" s="840"/>
      <c r="E55" s="840"/>
      <c r="F55" s="840"/>
      <c r="G55" s="840"/>
      <c r="H55" s="841"/>
      <c r="I55" s="117"/>
      <c r="J55" s="118"/>
      <c r="K55" s="118"/>
      <c r="L55" s="117"/>
      <c r="M55" s="117"/>
      <c r="N55" s="119"/>
      <c r="O55" s="119"/>
      <c r="P55" s="117"/>
      <c r="Q55" s="117"/>
      <c r="R55" s="117"/>
      <c r="S55" s="66"/>
      <c r="T55" s="66"/>
    </row>
    <row r="56" spans="1:21 16384:16384" ht="20.100000000000001" customHeight="1">
      <c r="A56" s="61"/>
      <c r="B56" s="384" t="s">
        <v>668</v>
      </c>
      <c r="C56" s="839" t="s">
        <v>1280</v>
      </c>
      <c r="D56" s="840"/>
      <c r="E56" s="840"/>
      <c r="F56" s="840"/>
      <c r="G56" s="840"/>
      <c r="H56" s="841"/>
      <c r="I56" s="117"/>
      <c r="J56" s="118"/>
      <c r="K56" s="118"/>
      <c r="L56" s="117"/>
      <c r="M56" s="117"/>
      <c r="N56" s="119"/>
      <c r="O56" s="119"/>
      <c r="P56" s="117"/>
      <c r="Q56" s="117"/>
      <c r="R56" s="117"/>
      <c r="S56" s="66"/>
      <c r="T56" s="66"/>
    </row>
    <row r="57" spans="1:21 16384:16384" ht="20.100000000000001" customHeight="1">
      <c r="A57" s="61"/>
      <c r="B57" s="384" t="s">
        <v>402</v>
      </c>
      <c r="C57" s="839" t="s">
        <v>403</v>
      </c>
      <c r="D57" s="840"/>
      <c r="E57" s="840"/>
      <c r="F57" s="840"/>
      <c r="G57" s="840"/>
      <c r="H57" s="841"/>
      <c r="I57" s="117"/>
      <c r="J57" s="118"/>
      <c r="K57" s="118"/>
      <c r="L57" s="117"/>
      <c r="M57" s="117"/>
      <c r="N57" s="119"/>
      <c r="O57" s="119"/>
      <c r="P57" s="117"/>
      <c r="Q57" s="117"/>
      <c r="R57" s="117"/>
      <c r="S57" s="66"/>
      <c r="T57" s="66"/>
    </row>
    <row r="58" spans="1:21 16384:16384" ht="20.100000000000001" customHeight="1">
      <c r="A58" s="61"/>
      <c r="B58" s="384" t="s">
        <v>404</v>
      </c>
      <c r="C58" s="839" t="s">
        <v>405</v>
      </c>
      <c r="D58" s="840"/>
      <c r="E58" s="840"/>
      <c r="F58" s="840"/>
      <c r="G58" s="840"/>
      <c r="H58" s="841"/>
      <c r="I58" s="117"/>
      <c r="J58" s="118"/>
      <c r="K58" s="118"/>
      <c r="L58" s="117"/>
      <c r="M58" s="117"/>
      <c r="N58" s="119"/>
      <c r="O58" s="119"/>
      <c r="P58" s="117"/>
      <c r="Q58" s="117"/>
      <c r="R58" s="117"/>
      <c r="S58" s="66"/>
      <c r="T58" s="66"/>
    </row>
    <row r="59" spans="1:21 16384:16384" ht="20.100000000000001" customHeight="1">
      <c r="A59" s="61"/>
      <c r="B59" s="384" t="s">
        <v>406</v>
      </c>
      <c r="C59" s="845" t="s">
        <v>2695</v>
      </c>
      <c r="D59" s="846"/>
      <c r="E59" s="846"/>
      <c r="F59" s="846"/>
      <c r="G59" s="846"/>
      <c r="H59" s="847"/>
      <c r="I59" s="117"/>
      <c r="J59" s="118"/>
      <c r="K59" s="118"/>
      <c r="L59" s="117"/>
      <c r="M59" s="117"/>
      <c r="N59" s="119"/>
      <c r="O59" s="119"/>
      <c r="P59" s="117"/>
      <c r="Q59" s="117"/>
      <c r="R59" s="117"/>
      <c r="S59" s="66"/>
      <c r="T59" s="66"/>
    </row>
    <row r="60" spans="1:21 16384:16384" ht="20.100000000000001" customHeight="1">
      <c r="A60" s="120"/>
      <c r="B60" s="384" t="s">
        <v>408</v>
      </c>
      <c r="C60" s="357" t="s">
        <v>2363</v>
      </c>
      <c r="D60" s="358"/>
      <c r="E60" s="358"/>
      <c r="F60" s="358"/>
      <c r="G60" s="358"/>
      <c r="H60" s="359"/>
      <c r="I60" s="117"/>
      <c r="J60" s="118"/>
      <c r="K60" s="118"/>
      <c r="L60" s="117"/>
      <c r="M60" s="117"/>
      <c r="N60" s="119"/>
      <c r="O60" s="119"/>
      <c r="P60" s="117"/>
      <c r="Q60" s="117"/>
      <c r="R60" s="117"/>
      <c r="S60" s="66"/>
      <c r="T60" s="66"/>
    </row>
    <row r="61" spans="1:21 16384:16384" ht="20.100000000000001" customHeight="1">
      <c r="A61" s="61"/>
      <c r="B61" s="446"/>
      <c r="C61" s="446"/>
      <c r="D61" s="447"/>
      <c r="E61" s="447"/>
      <c r="F61" s="447"/>
      <c r="G61" s="447"/>
      <c r="H61" s="447"/>
      <c r="I61" s="117"/>
      <c r="J61" s="118"/>
      <c r="K61" s="118"/>
      <c r="L61" s="117"/>
      <c r="M61" s="117"/>
      <c r="N61" s="119"/>
      <c r="O61" s="119"/>
      <c r="P61" s="117"/>
      <c r="Q61" s="117"/>
      <c r="R61" s="117"/>
      <c r="S61" s="66"/>
      <c r="T61" s="66"/>
    </row>
    <row r="62" spans="1:21 16384:16384" ht="20.100000000000001" customHeight="1">
      <c r="A62" s="61"/>
      <c r="B62" s="448" t="s">
        <v>410</v>
      </c>
      <c r="C62" s="449"/>
      <c r="D62" s="449"/>
      <c r="E62" s="449"/>
      <c r="F62" s="449"/>
      <c r="G62" s="449"/>
      <c r="H62" s="450"/>
      <c r="I62" s="66"/>
      <c r="J62" s="64"/>
      <c r="K62" s="64"/>
      <c r="L62" s="66"/>
      <c r="M62" s="66"/>
      <c r="N62" s="64"/>
      <c r="O62" s="78"/>
      <c r="P62" s="66"/>
      <c r="Q62" s="66"/>
      <c r="R62" s="66"/>
      <c r="S62" s="66"/>
      <c r="T62" s="66"/>
      <c r="U62" s="66"/>
    </row>
    <row r="63" spans="1:21 16384:16384" ht="15" hidden="1" customHeight="1">
      <c r="B63" s="1129"/>
      <c r="C63" s="1129"/>
      <c r="D63" s="1129"/>
      <c r="E63" s="1129"/>
      <c r="F63" s="1129"/>
    </row>
    <row r="64" spans="1:21 16384:16384" s="66" customFormat="1" ht="15" customHeight="1">
      <c r="J64" s="64"/>
      <c r="K64" s="64"/>
      <c r="N64" s="64"/>
      <c r="O64" s="64"/>
    </row>
    <row r="65" spans="2:15" s="66" customFormat="1" ht="15" hidden="1" customHeight="1">
      <c r="B65" s="1013"/>
      <c r="C65" s="1013"/>
      <c r="D65" s="1013"/>
      <c r="E65" s="1013"/>
      <c r="F65" s="1013"/>
      <c r="J65" s="64"/>
      <c r="K65" s="64"/>
      <c r="N65" s="64"/>
      <c r="O65" s="64"/>
    </row>
    <row r="66" spans="2:15" s="66" customFormat="1" ht="15" hidden="1" customHeight="1">
      <c r="B66" s="1013"/>
      <c r="C66" s="1013"/>
      <c r="D66" s="1013"/>
      <c r="E66" s="1013"/>
      <c r="F66" s="1013"/>
      <c r="J66" s="64"/>
      <c r="K66" s="64"/>
      <c r="N66" s="64"/>
      <c r="O66" s="64"/>
    </row>
    <row r="67" spans="2:15" s="66" customFormat="1" ht="15" customHeight="1">
      <c r="J67" s="64"/>
      <c r="K67" s="64"/>
      <c r="N67" s="64"/>
      <c r="O67" s="64"/>
    </row>
    <row r="68" spans="2:15" s="66" customFormat="1" ht="15" hidden="1" customHeight="1">
      <c r="J68" s="64"/>
      <c r="K68" s="64"/>
      <c r="N68" s="64"/>
      <c r="O68" s="64"/>
    </row>
    <row r="69" spans="2:15" s="66" customFormat="1" ht="15" hidden="1" customHeight="1">
      <c r="J69" s="64"/>
      <c r="K69" s="64"/>
      <c r="N69" s="64"/>
      <c r="O69" s="64"/>
    </row>
    <row r="70" spans="2:15" s="66" customFormat="1" ht="15" hidden="1" customHeight="1">
      <c r="J70" s="64"/>
      <c r="K70" s="64"/>
      <c r="N70" s="64"/>
      <c r="O70" s="64"/>
    </row>
    <row r="71" spans="2:15" s="66" customFormat="1" ht="0" hidden="1" customHeight="1">
      <c r="J71" s="64"/>
      <c r="K71" s="64"/>
      <c r="N71" s="64"/>
      <c r="O71" s="64"/>
    </row>
    <row r="72" spans="2:15" s="66" customFormat="1" ht="15" hidden="1" customHeight="1">
      <c r="J72" s="64"/>
      <c r="K72" s="64"/>
      <c r="N72" s="64"/>
      <c r="O72" s="64"/>
    </row>
  </sheetData>
  <mergeCells count="7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XFD21:XFD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49:C49"/>
    <mergeCell ref="B38:C38"/>
    <mergeCell ref="B39:C39"/>
    <mergeCell ref="B40:C40"/>
    <mergeCell ref="B41:C41"/>
    <mergeCell ref="B42:C42"/>
    <mergeCell ref="B43:C43"/>
    <mergeCell ref="B44:C44"/>
    <mergeCell ref="B45:C45"/>
    <mergeCell ref="B46:C46"/>
    <mergeCell ref="B47:C47"/>
    <mergeCell ref="B48:C48"/>
    <mergeCell ref="B66:F66"/>
    <mergeCell ref="B50:C50"/>
    <mergeCell ref="B51:C51"/>
    <mergeCell ref="B52:C52"/>
    <mergeCell ref="C54:H54"/>
    <mergeCell ref="C55:H55"/>
    <mergeCell ref="C56:H56"/>
    <mergeCell ref="C57:H57"/>
    <mergeCell ref="C58:H58"/>
    <mergeCell ref="C59:H59"/>
    <mergeCell ref="B63:F63"/>
    <mergeCell ref="B65:F65"/>
  </mergeCells>
  <dataValidations count="15">
    <dataValidation allowBlank="1" showInputMessage="1" showErrorMessage="1" promptTitle="Unidad Responsable" prompt="Por &quot;Unidad responsable&quot; se entiende al área encargada de la ejecución de los recursos dentro de cada programa." sqref="D6" xr:uid="{B3852599-6DB9-463A-AFF0-73BA661F295E}"/>
    <dataValidation type="decimal" allowBlank="1" showInputMessage="1" showErrorMessage="1" sqref="J51:K52 J23:K25" xr:uid="{7745C094-C14D-489B-8F8A-BF6CC39A46FD}">
      <formula1>0.0001</formula1>
      <formula2>100000000</formula2>
    </dataValidation>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DB88B86E-CE1D-4F48-B5AB-A6AD64DB42D8}"/>
    <dataValidation allowBlank="1" showInputMessage="1" showErrorMessage="1" prompt="Hace referencia a las fuentes de información que pueden _x000a_ser usadas para verificar el alcance de los objetivos." sqref="P22" xr:uid="{8F287C07-A37E-4131-98A3-402B6769F213}"/>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A3D6EB25-774E-4A7C-9602-D1F237BC849E}"/>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51A9FC51-E69B-4CDF-B4C9-DEE5489C4DF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A0CF2CDC-59BC-45D3-AF5A-FEDC98FD1517}"/>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B108B96F-8B51-4CED-BAA1-F7FD2C8B21AE}"/>
    <dataValidation allowBlank="1" showInputMessage="1" showErrorMessage="1" prompt="Los &quot;valores programados&quot; son los datos numéricos asociados a las variables del indicador en cuestión que permiten calcular la meta del mismo. " sqref="J22:K22" xr:uid="{80AF275A-2F00-404E-8B72-3D034EAA062B}"/>
    <dataValidation allowBlank="1" showInputMessage="1" showErrorMessage="1" prompt="Valores numéricos que se habrán de relacionar con el cálculo del indicador propuesto. _x000a_Manual para el diseño y la construcción de indicadores de Coneval." sqref="I22" xr:uid="{5D7E527D-B53A-49BA-BF07-F3C92016DB94}"/>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F955AB01-90F1-449D-8613-2C9DF5AE612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294ABBAD-2711-4C3F-868A-AFD4E7C00FCC}"/>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FE387B3D-847B-447C-8C17-5235C7F307AE}"/>
    <dataValidation allowBlank="1" showInputMessage="1" showErrorMessage="1" prompt="&quot;Resumen Narrativo&quot; u &quot;objetivo&quot; se entiende como el estado deseado luego de la implementación de una intervención pública. " sqref="D22" xr:uid="{EEDF0DFF-AB54-4D50-A0C6-9DB1C3DED09E}"/>
    <dataValidation allowBlank="1" showInputMessage="1" showErrorMessage="1" sqref="J26:K40" xr:uid="{8A0EC0DF-6C6C-40E6-962E-646D2AF43C76}"/>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9DDAC-3C92-41B4-982E-2F051529B3A3}">
  <sheetPr>
    <tabColor rgb="FF00B050"/>
    <pageSetUpPr fitToPage="1"/>
  </sheetPr>
  <dimension ref="A1:XFC999"/>
  <sheetViews>
    <sheetView zoomScale="60" zoomScaleNormal="60" workbookViewId="0">
      <selection sqref="A1:D1"/>
    </sheetView>
  </sheetViews>
  <sheetFormatPr baseColWidth="10" defaultColWidth="0" defaultRowHeight="0" customHeight="1" zeroHeight="1"/>
  <cols>
    <col min="1" max="1" width="15.6640625" style="454" customWidth="1"/>
    <col min="2" max="2" width="70.33203125" style="454" customWidth="1"/>
    <col min="3" max="3" width="15.6640625" style="454" customWidth="1"/>
    <col min="4" max="17" width="35.6640625" style="454" customWidth="1"/>
    <col min="18" max="18" width="36.33203125" style="454" hidden="1" customWidth="1"/>
    <col min="19" max="26" width="10.6640625" style="454" hidden="1" customWidth="1"/>
    <col min="27" max="16383" width="14.44140625" style="454" hidden="1"/>
    <col min="16384" max="16384" width="8.6640625" style="454" hidden="1" customWidth="1"/>
  </cols>
  <sheetData>
    <row r="1" spans="1:26" ht="15">
      <c r="A1" s="451"/>
      <c r="B1" s="451"/>
      <c r="C1" s="451"/>
      <c r="D1" s="451"/>
      <c r="E1" s="451"/>
      <c r="F1" s="451"/>
      <c r="G1" s="451"/>
      <c r="H1" s="451"/>
      <c r="I1" s="451"/>
      <c r="J1" s="452"/>
      <c r="K1" s="452"/>
      <c r="L1" s="451"/>
      <c r="M1" s="451"/>
      <c r="N1" s="452"/>
      <c r="O1" s="452"/>
      <c r="P1" s="451"/>
      <c r="Q1" s="451"/>
      <c r="R1" s="451"/>
      <c r="S1" s="453"/>
      <c r="T1" s="453"/>
      <c r="U1" s="453"/>
      <c r="V1" s="453"/>
      <c r="W1" s="453"/>
      <c r="X1" s="453"/>
      <c r="Y1" s="453"/>
      <c r="Z1" s="453"/>
    </row>
    <row r="2" spans="1:26" ht="15">
      <c r="A2" s="451"/>
      <c r="B2" s="451"/>
      <c r="C2" s="451"/>
      <c r="D2" s="451"/>
      <c r="E2" s="451"/>
      <c r="F2" s="451"/>
      <c r="G2" s="451"/>
      <c r="H2" s="451"/>
      <c r="I2" s="451"/>
      <c r="J2" s="452"/>
      <c r="K2" s="452"/>
      <c r="L2" s="451"/>
      <c r="M2" s="451"/>
      <c r="N2" s="452"/>
      <c r="O2" s="452"/>
      <c r="P2" s="451"/>
      <c r="Q2" s="451"/>
      <c r="R2" s="451"/>
      <c r="S2" s="453"/>
      <c r="T2" s="453"/>
      <c r="U2" s="453"/>
      <c r="V2" s="453"/>
      <c r="W2" s="453"/>
      <c r="X2" s="453"/>
      <c r="Y2" s="453"/>
      <c r="Z2" s="453"/>
    </row>
    <row r="3" spans="1:26" ht="19.5" customHeight="1">
      <c r="A3" s="451"/>
      <c r="B3" s="1138" t="s">
        <v>112</v>
      </c>
      <c r="C3" s="1143"/>
      <c r="D3" s="1161" t="s">
        <v>113</v>
      </c>
      <c r="E3" s="1159"/>
      <c r="F3" s="1159"/>
      <c r="G3" s="1159"/>
      <c r="H3" s="1160"/>
      <c r="I3" s="451"/>
      <c r="J3" s="452"/>
      <c r="K3" s="455"/>
      <c r="L3" s="451"/>
      <c r="M3" s="451"/>
      <c r="N3" s="452"/>
      <c r="O3" s="452"/>
      <c r="P3" s="451"/>
      <c r="Q3" s="451"/>
      <c r="R3" s="451"/>
      <c r="S3" s="451"/>
      <c r="T3" s="451"/>
      <c r="U3" s="451"/>
      <c r="V3" s="451"/>
      <c r="W3" s="451"/>
      <c r="X3" s="451"/>
      <c r="Y3" s="451"/>
      <c r="Z3" s="451"/>
    </row>
    <row r="4" spans="1:26" ht="19.5" customHeight="1">
      <c r="A4" s="451"/>
      <c r="B4" s="1138" t="s">
        <v>114</v>
      </c>
      <c r="C4" s="1143"/>
      <c r="D4" s="1158" t="s">
        <v>2696</v>
      </c>
      <c r="E4" s="1159"/>
      <c r="F4" s="1159"/>
      <c r="G4" s="1159"/>
      <c r="H4" s="1160"/>
      <c r="I4" s="451"/>
      <c r="J4" s="452"/>
      <c r="K4" s="452"/>
      <c r="L4" s="451"/>
      <c r="M4" s="451"/>
      <c r="N4" s="452"/>
      <c r="O4" s="452"/>
      <c r="P4" s="451"/>
      <c r="Q4" s="451"/>
      <c r="R4" s="451"/>
      <c r="S4" s="451"/>
      <c r="T4" s="451"/>
      <c r="U4" s="451"/>
      <c r="V4" s="451"/>
      <c r="W4" s="451"/>
      <c r="X4" s="451"/>
      <c r="Y4" s="451"/>
      <c r="Z4" s="451"/>
    </row>
    <row r="5" spans="1:26" ht="19.5" customHeight="1">
      <c r="A5" s="451"/>
      <c r="B5" s="1138" t="s">
        <v>116</v>
      </c>
      <c r="C5" s="1143"/>
      <c r="D5" s="1158" t="s">
        <v>512</v>
      </c>
      <c r="E5" s="1159"/>
      <c r="F5" s="1159"/>
      <c r="G5" s="1159"/>
      <c r="H5" s="1160"/>
      <c r="I5" s="451"/>
      <c r="J5" s="452"/>
      <c r="K5" s="452"/>
      <c r="L5" s="451"/>
      <c r="M5" s="451"/>
      <c r="N5" s="456"/>
      <c r="O5" s="456"/>
      <c r="P5" s="451"/>
      <c r="Q5" s="451"/>
      <c r="R5" s="451"/>
      <c r="S5" s="451"/>
      <c r="T5" s="451"/>
      <c r="U5" s="451"/>
      <c r="V5" s="451"/>
      <c r="W5" s="451"/>
      <c r="X5" s="451"/>
      <c r="Y5" s="451"/>
      <c r="Z5" s="451"/>
    </row>
    <row r="6" spans="1:26" ht="19.5" customHeight="1">
      <c r="A6" s="451"/>
      <c r="B6" s="1138" t="s">
        <v>118</v>
      </c>
      <c r="C6" s="1143"/>
      <c r="D6" s="1161" t="s">
        <v>2697</v>
      </c>
      <c r="E6" s="1159"/>
      <c r="F6" s="1159"/>
      <c r="G6" s="1159"/>
      <c r="H6" s="1160"/>
      <c r="I6" s="457"/>
      <c r="J6" s="458"/>
      <c r="K6" s="458"/>
      <c r="L6" s="459"/>
      <c r="M6" s="451"/>
      <c r="N6" s="456"/>
      <c r="O6" s="456"/>
      <c r="P6" s="451"/>
      <c r="Q6" s="451"/>
      <c r="R6" s="451"/>
      <c r="S6" s="451"/>
      <c r="T6" s="451"/>
      <c r="U6" s="451"/>
      <c r="V6" s="451"/>
      <c r="W6" s="451"/>
      <c r="X6" s="451"/>
      <c r="Y6" s="451"/>
      <c r="Z6" s="451"/>
    </row>
    <row r="7" spans="1:26" ht="19.5" customHeight="1">
      <c r="A7" s="451"/>
      <c r="B7" s="1138" t="s">
        <v>120</v>
      </c>
      <c r="C7" s="1143"/>
      <c r="D7" s="1158" t="s">
        <v>514</v>
      </c>
      <c r="E7" s="1159"/>
      <c r="F7" s="1159"/>
      <c r="G7" s="1159"/>
      <c r="H7" s="1160"/>
      <c r="I7" s="457"/>
      <c r="J7" s="458"/>
      <c r="K7" s="458"/>
      <c r="L7" s="459"/>
      <c r="M7" s="451"/>
      <c r="N7" s="456"/>
      <c r="O7" s="456"/>
      <c r="P7" s="451"/>
      <c r="Q7" s="451"/>
      <c r="R7" s="451"/>
      <c r="S7" s="451"/>
      <c r="T7" s="451"/>
      <c r="U7" s="451"/>
      <c r="V7" s="451"/>
      <c r="W7" s="451"/>
      <c r="X7" s="451"/>
      <c r="Y7" s="451"/>
      <c r="Z7" s="451"/>
    </row>
    <row r="8" spans="1:26" ht="19.5" customHeight="1">
      <c r="A8" s="451"/>
      <c r="B8" s="1138" t="s">
        <v>122</v>
      </c>
      <c r="C8" s="1143"/>
      <c r="D8" s="1158" t="s">
        <v>515</v>
      </c>
      <c r="E8" s="1159"/>
      <c r="F8" s="1159"/>
      <c r="G8" s="1159"/>
      <c r="H8" s="1160"/>
      <c r="I8" s="457"/>
      <c r="J8" s="458"/>
      <c r="K8" s="458"/>
      <c r="L8" s="459"/>
      <c r="M8" s="451"/>
      <c r="N8" s="452"/>
      <c r="O8" s="452"/>
      <c r="P8" s="451"/>
      <c r="Q8" s="451"/>
      <c r="R8" s="451"/>
      <c r="S8" s="451"/>
      <c r="T8" s="451"/>
      <c r="U8" s="451"/>
      <c r="V8" s="451"/>
      <c r="W8" s="451"/>
      <c r="X8" s="451"/>
      <c r="Y8" s="451"/>
      <c r="Z8" s="451"/>
    </row>
    <row r="9" spans="1:26" ht="19.5" customHeight="1">
      <c r="A9" s="451"/>
      <c r="B9" s="1138" t="s">
        <v>124</v>
      </c>
      <c r="C9" s="1143"/>
      <c r="D9" s="1158" t="s">
        <v>516</v>
      </c>
      <c r="E9" s="1159"/>
      <c r="F9" s="1159"/>
      <c r="G9" s="1159"/>
      <c r="H9" s="1160"/>
      <c r="I9" s="460"/>
      <c r="J9" s="461"/>
      <c r="K9" s="461"/>
      <c r="L9" s="460"/>
      <c r="M9" s="460"/>
      <c r="N9" s="461"/>
      <c r="O9" s="461"/>
      <c r="P9" s="451"/>
      <c r="Q9" s="451"/>
      <c r="R9" s="451"/>
      <c r="S9" s="451"/>
      <c r="T9" s="451"/>
      <c r="U9" s="451"/>
      <c r="V9" s="451"/>
      <c r="W9" s="451"/>
      <c r="X9" s="451"/>
      <c r="Y9" s="451"/>
      <c r="Z9" s="451"/>
    </row>
    <row r="10" spans="1:26" ht="49.5" customHeight="1">
      <c r="A10" s="1155" t="s">
        <v>126</v>
      </c>
      <c r="B10" s="1138" t="s">
        <v>127</v>
      </c>
      <c r="C10" s="1143"/>
      <c r="D10" s="866" t="s">
        <v>4402</v>
      </c>
      <c r="E10" s="869"/>
      <c r="F10" s="869"/>
      <c r="G10" s="869"/>
      <c r="H10" s="870"/>
      <c r="I10" s="460"/>
      <c r="J10" s="461"/>
      <c r="K10" s="461"/>
      <c r="L10" s="460"/>
      <c r="M10" s="460"/>
      <c r="N10" s="461"/>
      <c r="O10" s="461"/>
      <c r="P10" s="462"/>
      <c r="Q10" s="451"/>
      <c r="R10" s="451"/>
      <c r="S10" s="451"/>
      <c r="T10" s="451"/>
      <c r="U10" s="451"/>
      <c r="V10" s="451"/>
      <c r="W10" s="451"/>
      <c r="X10" s="451"/>
      <c r="Y10" s="451"/>
      <c r="Z10" s="451"/>
    </row>
    <row r="11" spans="1:26" ht="49.5" customHeight="1">
      <c r="A11" s="1156"/>
      <c r="B11" s="1138" t="s">
        <v>128</v>
      </c>
      <c r="C11" s="1143"/>
      <c r="D11" s="860" t="s">
        <v>4429</v>
      </c>
      <c r="E11" s="861"/>
      <c r="F11" s="861"/>
      <c r="G11" s="861"/>
      <c r="H11" s="862"/>
      <c r="I11" s="460"/>
      <c r="J11" s="461"/>
      <c r="K11" s="461"/>
      <c r="L11" s="460"/>
      <c r="M11" s="460"/>
      <c r="N11" s="461"/>
      <c r="O11" s="461"/>
      <c r="P11" s="451"/>
      <c r="Q11" s="451"/>
      <c r="R11" s="451"/>
      <c r="S11" s="451"/>
      <c r="T11" s="451"/>
      <c r="U11" s="451"/>
      <c r="V11" s="451"/>
      <c r="W11" s="451"/>
      <c r="X11" s="451"/>
      <c r="Y11" s="451"/>
      <c r="Z11" s="451"/>
    </row>
    <row r="12" spans="1:26" ht="49.5" customHeight="1">
      <c r="A12" s="1155" t="s">
        <v>129</v>
      </c>
      <c r="B12" s="1138" t="s">
        <v>130</v>
      </c>
      <c r="C12" s="1143"/>
      <c r="D12" s="860" t="s">
        <v>4409</v>
      </c>
      <c r="E12" s="861"/>
      <c r="F12" s="861"/>
      <c r="G12" s="861"/>
      <c r="H12" s="862"/>
      <c r="I12" s="460"/>
      <c r="J12" s="461"/>
      <c r="K12" s="461"/>
      <c r="L12" s="460"/>
      <c r="M12" s="460"/>
      <c r="N12" s="461"/>
      <c r="O12" s="461"/>
      <c r="P12" s="451"/>
      <c r="Q12" s="451"/>
      <c r="R12" s="451"/>
      <c r="S12" s="451"/>
      <c r="T12" s="451"/>
      <c r="U12" s="451"/>
      <c r="V12" s="451"/>
      <c r="W12" s="451"/>
      <c r="X12" s="451"/>
      <c r="Y12" s="451"/>
      <c r="Z12" s="451"/>
    </row>
    <row r="13" spans="1:26" ht="49.5" customHeight="1">
      <c r="A13" s="1156"/>
      <c r="B13" s="1138" t="s">
        <v>131</v>
      </c>
      <c r="C13" s="1143"/>
      <c r="D13" s="860" t="s">
        <v>4418</v>
      </c>
      <c r="E13" s="861"/>
      <c r="F13" s="861"/>
      <c r="G13" s="861"/>
      <c r="H13" s="862"/>
      <c r="I13" s="460"/>
      <c r="J13" s="461"/>
      <c r="K13" s="461"/>
      <c r="L13" s="460"/>
      <c r="M13" s="460"/>
      <c r="N13" s="461"/>
      <c r="O13" s="461"/>
      <c r="P13" s="451"/>
      <c r="Q13" s="451"/>
      <c r="R13" s="451"/>
      <c r="S13" s="451"/>
      <c r="T13" s="451"/>
      <c r="U13" s="451"/>
      <c r="V13" s="451"/>
      <c r="W13" s="451"/>
      <c r="X13" s="451"/>
      <c r="Y13" s="451"/>
      <c r="Z13" s="451"/>
    </row>
    <row r="14" spans="1:26" ht="49.5" customHeight="1">
      <c r="A14" s="1157" t="s">
        <v>471</v>
      </c>
      <c r="B14" s="1138" t="s">
        <v>517</v>
      </c>
      <c r="C14" s="1143"/>
      <c r="D14" s="866" t="s">
        <v>4323</v>
      </c>
      <c r="E14" s="867"/>
      <c r="F14" s="867"/>
      <c r="G14" s="867"/>
      <c r="H14" s="868"/>
      <c r="I14" s="463"/>
      <c r="J14" s="461"/>
      <c r="K14" s="461"/>
      <c r="L14" s="460"/>
      <c r="M14" s="460"/>
      <c r="N14" s="461"/>
      <c r="O14" s="461"/>
      <c r="P14" s="451"/>
      <c r="Q14" s="451"/>
      <c r="R14" s="451"/>
      <c r="S14" s="451"/>
      <c r="T14" s="451"/>
      <c r="U14" s="451"/>
      <c r="V14" s="451"/>
      <c r="W14" s="451"/>
      <c r="X14" s="451"/>
      <c r="Y14" s="451"/>
      <c r="Z14" s="451"/>
    </row>
    <row r="15" spans="1:26" ht="49.5" customHeight="1">
      <c r="A15" s="1157"/>
      <c r="B15" s="1138" t="s">
        <v>518</v>
      </c>
      <c r="C15" s="1143"/>
      <c r="D15" s="866" t="s">
        <v>4372</v>
      </c>
      <c r="E15" s="867"/>
      <c r="F15" s="867"/>
      <c r="G15" s="867"/>
      <c r="H15" s="868"/>
      <c r="I15" s="463"/>
      <c r="J15" s="461"/>
      <c r="K15" s="461"/>
      <c r="L15" s="460"/>
      <c r="M15" s="460"/>
      <c r="N15" s="461"/>
      <c r="O15" s="461"/>
      <c r="P15" s="451"/>
      <c r="Q15" s="451"/>
      <c r="R15" s="451"/>
      <c r="S15" s="451"/>
      <c r="T15" s="451"/>
      <c r="U15" s="451"/>
      <c r="V15" s="451"/>
      <c r="W15" s="451"/>
      <c r="X15" s="451"/>
      <c r="Y15" s="451"/>
      <c r="Z15" s="451"/>
    </row>
    <row r="16" spans="1:26" ht="49.5" customHeight="1">
      <c r="A16" s="1157"/>
      <c r="B16" s="1138" t="s">
        <v>1195</v>
      </c>
      <c r="C16" s="1143"/>
      <c r="D16" s="860" t="s">
        <v>15</v>
      </c>
      <c r="E16" s="861"/>
      <c r="F16" s="861"/>
      <c r="G16" s="861"/>
      <c r="H16" s="862"/>
      <c r="I16" s="463"/>
      <c r="J16" s="461"/>
      <c r="K16" s="461"/>
      <c r="L16" s="460"/>
      <c r="M16" s="460"/>
      <c r="N16" s="461"/>
      <c r="O16" s="461"/>
      <c r="P16" s="451"/>
      <c r="Q16" s="451"/>
      <c r="R16" s="451"/>
      <c r="S16" s="451"/>
      <c r="T16" s="451"/>
      <c r="U16" s="451"/>
      <c r="V16" s="451"/>
      <c r="W16" s="451"/>
      <c r="X16" s="451"/>
      <c r="Y16" s="451"/>
      <c r="Z16" s="451"/>
    </row>
    <row r="17" spans="1:26" ht="49.5" customHeight="1">
      <c r="A17" s="1157"/>
      <c r="B17" s="1138" t="s">
        <v>1196</v>
      </c>
      <c r="C17" s="1143"/>
      <c r="D17" s="860" t="s">
        <v>4373</v>
      </c>
      <c r="E17" s="861"/>
      <c r="F17" s="861"/>
      <c r="G17" s="861"/>
      <c r="H17" s="862"/>
      <c r="I17" s="463"/>
      <c r="J17" s="452"/>
      <c r="K17" s="452"/>
      <c r="L17" s="460"/>
      <c r="M17" s="451"/>
      <c r="N17" s="461"/>
      <c r="O17" s="461"/>
      <c r="P17" s="451"/>
      <c r="Q17" s="451"/>
      <c r="R17" s="451"/>
      <c r="S17" s="451"/>
      <c r="T17" s="451"/>
      <c r="U17" s="451"/>
      <c r="V17" s="451"/>
      <c r="W17" s="451"/>
      <c r="X17" s="451"/>
      <c r="Y17" s="451"/>
      <c r="Z17" s="451"/>
    </row>
    <row r="18" spans="1:26" ht="14.25" customHeight="1">
      <c r="A18" s="451"/>
      <c r="B18" s="464"/>
      <c r="C18" s="464"/>
      <c r="D18" s="451"/>
      <c r="E18" s="451"/>
      <c r="F18" s="451"/>
      <c r="G18" s="451"/>
      <c r="H18" s="451"/>
      <c r="I18" s="451"/>
      <c r="J18" s="452"/>
      <c r="K18" s="452"/>
      <c r="L18" s="451"/>
      <c r="M18" s="451"/>
      <c r="N18" s="452"/>
      <c r="O18" s="465"/>
      <c r="P18" s="451"/>
      <c r="Q18" s="451"/>
      <c r="R18" s="451"/>
      <c r="S18" s="451"/>
      <c r="T18" s="451"/>
      <c r="U18" s="451"/>
      <c r="V18" s="451"/>
      <c r="W18" s="451"/>
      <c r="X18" s="451"/>
      <c r="Y18" s="451"/>
      <c r="Z18" s="451"/>
    </row>
    <row r="19" spans="1:26" ht="49.5" customHeight="1">
      <c r="A19" s="451"/>
      <c r="B19" s="1151" t="s">
        <v>137</v>
      </c>
      <c r="C19" s="1144"/>
      <c r="D19" s="79">
        <v>1600000</v>
      </c>
      <c r="E19" s="849" t="s">
        <v>4570</v>
      </c>
      <c r="F19" s="850"/>
      <c r="G19" s="850"/>
      <c r="H19" s="851"/>
      <c r="I19" s="451"/>
      <c r="J19" s="452"/>
      <c r="K19" s="452"/>
      <c r="L19" s="451"/>
      <c r="M19" s="451"/>
      <c r="N19" s="452"/>
      <c r="O19" s="465"/>
      <c r="P19" s="451"/>
      <c r="Q19" s="451"/>
      <c r="R19" s="451"/>
      <c r="S19" s="451"/>
      <c r="T19" s="451"/>
      <c r="U19" s="451"/>
      <c r="V19" s="451"/>
      <c r="W19" s="451"/>
      <c r="X19" s="451"/>
      <c r="Y19" s="451"/>
      <c r="Z19" s="451"/>
    </row>
    <row r="20" spans="1:26" ht="15.6">
      <c r="A20" s="451"/>
      <c r="B20" s="464"/>
      <c r="C20" s="464"/>
      <c r="D20" s="451"/>
      <c r="E20" s="451"/>
      <c r="F20" s="451"/>
      <c r="G20" s="451"/>
      <c r="H20" s="451"/>
      <c r="I20" s="451"/>
      <c r="J20" s="452"/>
      <c r="K20" s="452"/>
      <c r="L20" s="451"/>
      <c r="M20" s="451"/>
      <c r="N20" s="452"/>
      <c r="O20" s="452"/>
      <c r="P20" s="451"/>
      <c r="Q20" s="451"/>
      <c r="R20" s="451"/>
      <c r="S20" s="451"/>
      <c r="T20" s="451"/>
      <c r="U20" s="451"/>
      <c r="V20" s="451"/>
      <c r="W20" s="451"/>
      <c r="X20" s="451"/>
      <c r="Y20" s="451"/>
      <c r="Z20" s="451"/>
    </row>
    <row r="21" spans="1:26" ht="49.5" customHeight="1">
      <c r="A21" s="451"/>
      <c r="B21" s="1151" t="s">
        <v>138</v>
      </c>
      <c r="C21" s="1143"/>
      <c r="D21" s="1143"/>
      <c r="E21" s="1143"/>
      <c r="F21" s="1143"/>
      <c r="G21" s="1143"/>
      <c r="H21" s="1143"/>
      <c r="I21" s="1143"/>
      <c r="J21" s="1143"/>
      <c r="K21" s="1143"/>
      <c r="L21" s="1143"/>
      <c r="M21" s="1143"/>
      <c r="N21" s="1143"/>
      <c r="O21" s="1143"/>
      <c r="P21" s="1143"/>
      <c r="Q21" s="1144"/>
      <c r="R21" s="855" t="s">
        <v>1197</v>
      </c>
      <c r="S21" s="453"/>
      <c r="T21" s="453"/>
      <c r="U21" s="453"/>
      <c r="V21" s="453"/>
      <c r="W21" s="453"/>
      <c r="X21" s="453"/>
      <c r="Y21" s="453"/>
      <c r="Z21" s="453"/>
    </row>
    <row r="22" spans="1:26" ht="49.5" customHeight="1">
      <c r="A22" s="451"/>
      <c r="B22" s="1138"/>
      <c r="C22" s="1144"/>
      <c r="D22" s="466" t="s">
        <v>140</v>
      </c>
      <c r="E22" s="466" t="s">
        <v>141</v>
      </c>
      <c r="F22" s="466" t="s">
        <v>142</v>
      </c>
      <c r="G22" s="466" t="s">
        <v>143</v>
      </c>
      <c r="H22" s="466" t="s">
        <v>144</v>
      </c>
      <c r="I22" s="466" t="s">
        <v>145</v>
      </c>
      <c r="J22" s="467" t="s">
        <v>146</v>
      </c>
      <c r="K22" s="467" t="s">
        <v>147</v>
      </c>
      <c r="L22" s="466" t="s">
        <v>148</v>
      </c>
      <c r="M22" s="466" t="s">
        <v>149</v>
      </c>
      <c r="N22" s="467" t="s">
        <v>150</v>
      </c>
      <c r="O22" s="467" t="s">
        <v>151</v>
      </c>
      <c r="P22" s="466" t="s">
        <v>152</v>
      </c>
      <c r="Q22" s="466" t="s">
        <v>153</v>
      </c>
      <c r="R22" s="855"/>
      <c r="S22" s="453"/>
      <c r="T22" s="453"/>
      <c r="U22" s="453"/>
      <c r="V22" s="453"/>
      <c r="W22" s="453"/>
      <c r="X22" s="453"/>
      <c r="Y22" s="453"/>
      <c r="Z22" s="453"/>
    </row>
    <row r="23" spans="1:26" ht="150" customHeight="1">
      <c r="A23" s="468">
        <v>1</v>
      </c>
      <c r="B23" s="1138" t="s">
        <v>154</v>
      </c>
      <c r="C23" s="1144"/>
      <c r="D23" s="469" t="s">
        <v>2698</v>
      </c>
      <c r="E23" s="469" t="s">
        <v>2699</v>
      </c>
      <c r="F23" s="469" t="s">
        <v>2700</v>
      </c>
      <c r="G23" s="469" t="s">
        <v>158</v>
      </c>
      <c r="H23" s="469" t="s">
        <v>159</v>
      </c>
      <c r="I23" s="469" t="s">
        <v>2701</v>
      </c>
      <c r="J23" s="470">
        <v>60000</v>
      </c>
      <c r="K23" s="470">
        <v>60000</v>
      </c>
      <c r="L23" s="469" t="s">
        <v>161</v>
      </c>
      <c r="M23" s="469" t="s">
        <v>162</v>
      </c>
      <c r="N23" s="470">
        <v>100</v>
      </c>
      <c r="O23" s="387">
        <v>60000</v>
      </c>
      <c r="P23" s="469" t="s">
        <v>2702</v>
      </c>
      <c r="Q23" s="469"/>
      <c r="R23" s="471"/>
      <c r="S23" s="453"/>
      <c r="T23" s="453"/>
      <c r="U23" s="453"/>
      <c r="V23" s="453"/>
      <c r="W23" s="453"/>
      <c r="X23" s="453"/>
      <c r="Y23" s="453"/>
      <c r="Z23" s="453"/>
    </row>
    <row r="24" spans="1:26" ht="150" customHeight="1">
      <c r="A24" s="468">
        <v>1</v>
      </c>
      <c r="B24" s="1138" t="s">
        <v>164</v>
      </c>
      <c r="C24" s="1144"/>
      <c r="D24" s="469" t="s">
        <v>2703</v>
      </c>
      <c r="E24" s="472" t="s">
        <v>2704</v>
      </c>
      <c r="F24" s="472" t="s">
        <v>2705</v>
      </c>
      <c r="G24" s="469" t="s">
        <v>158</v>
      </c>
      <c r="H24" s="469" t="s">
        <v>159</v>
      </c>
      <c r="I24" s="472" t="s">
        <v>2706</v>
      </c>
      <c r="J24" s="473">
        <v>6</v>
      </c>
      <c r="K24" s="473">
        <v>6</v>
      </c>
      <c r="L24" s="469" t="s">
        <v>161</v>
      </c>
      <c r="M24" s="469" t="s">
        <v>162</v>
      </c>
      <c r="N24" s="470">
        <v>100</v>
      </c>
      <c r="O24" s="387">
        <v>0</v>
      </c>
      <c r="P24" s="469" t="s">
        <v>2702</v>
      </c>
      <c r="Q24" s="469" t="s">
        <v>2707</v>
      </c>
      <c r="R24" s="471"/>
      <c r="S24" s="453"/>
      <c r="T24" s="453"/>
      <c r="U24" s="453"/>
      <c r="V24" s="453"/>
      <c r="W24" s="453"/>
      <c r="X24" s="453"/>
      <c r="Y24" s="453"/>
      <c r="Z24" s="453"/>
    </row>
    <row r="25" spans="1:26" ht="150" customHeight="1">
      <c r="A25" s="468">
        <v>1</v>
      </c>
      <c r="B25" s="1138" t="s">
        <v>171</v>
      </c>
      <c r="C25" s="1139"/>
      <c r="D25" s="474" t="s">
        <v>2708</v>
      </c>
      <c r="E25" s="423" t="s">
        <v>2709</v>
      </c>
      <c r="F25" s="423" t="s">
        <v>2710</v>
      </c>
      <c r="G25" s="423" t="s">
        <v>158</v>
      </c>
      <c r="H25" s="423" t="s">
        <v>175</v>
      </c>
      <c r="I25" s="423" t="s">
        <v>2711</v>
      </c>
      <c r="J25" s="444">
        <v>24</v>
      </c>
      <c r="K25" s="444">
        <v>24</v>
      </c>
      <c r="L25" s="423" t="s">
        <v>177</v>
      </c>
      <c r="M25" s="423" t="s">
        <v>162</v>
      </c>
      <c r="N25" s="475">
        <v>100</v>
      </c>
      <c r="O25" s="444">
        <v>24</v>
      </c>
      <c r="P25" s="476" t="s">
        <v>2712</v>
      </c>
      <c r="Q25" s="228" t="s">
        <v>2713</v>
      </c>
      <c r="R25" s="477"/>
      <c r="S25" s="453"/>
      <c r="T25" s="453"/>
      <c r="U25" s="453"/>
      <c r="V25" s="453"/>
      <c r="W25" s="453"/>
      <c r="X25" s="453"/>
      <c r="Y25" s="453"/>
      <c r="Z25" s="453"/>
    </row>
    <row r="26" spans="1:26" ht="150" customHeight="1">
      <c r="A26" s="468">
        <v>1</v>
      </c>
      <c r="B26" s="1138" t="s">
        <v>181</v>
      </c>
      <c r="C26" s="1154"/>
      <c r="D26" s="478" t="s">
        <v>2714</v>
      </c>
      <c r="E26" s="228" t="s">
        <v>2715</v>
      </c>
      <c r="F26" s="228" t="s">
        <v>2716</v>
      </c>
      <c r="G26" s="228" t="s">
        <v>158</v>
      </c>
      <c r="H26" s="228" t="s">
        <v>175</v>
      </c>
      <c r="I26" s="423" t="s">
        <v>2717</v>
      </c>
      <c r="J26" s="271">
        <v>3600</v>
      </c>
      <c r="K26" s="271">
        <v>3600</v>
      </c>
      <c r="L26" s="228" t="s">
        <v>177</v>
      </c>
      <c r="M26" s="423" t="s">
        <v>162</v>
      </c>
      <c r="N26" s="475">
        <v>100</v>
      </c>
      <c r="O26" s="444">
        <v>0</v>
      </c>
      <c r="P26" s="476" t="s">
        <v>2712</v>
      </c>
      <c r="Q26" s="227" t="s">
        <v>2718</v>
      </c>
      <c r="R26" s="477"/>
      <c r="S26" s="453"/>
      <c r="T26" s="453"/>
      <c r="U26" s="453"/>
      <c r="V26" s="453"/>
      <c r="W26" s="453"/>
      <c r="X26" s="453"/>
      <c r="Y26" s="453"/>
      <c r="Z26" s="453"/>
    </row>
    <row r="27" spans="1:26" ht="150" customHeight="1">
      <c r="A27" s="468">
        <v>1</v>
      </c>
      <c r="B27" s="1138" t="s">
        <v>188</v>
      </c>
      <c r="C27" s="1139"/>
      <c r="D27" s="479" t="s">
        <v>2719</v>
      </c>
      <c r="E27" s="480" t="s">
        <v>2720</v>
      </c>
      <c r="F27" s="481" t="s">
        <v>2721</v>
      </c>
      <c r="G27" s="423" t="s">
        <v>158</v>
      </c>
      <c r="H27" s="423" t="s">
        <v>175</v>
      </c>
      <c r="I27" s="423" t="s">
        <v>2722</v>
      </c>
      <c r="J27" s="482">
        <v>19</v>
      </c>
      <c r="K27" s="483">
        <v>19</v>
      </c>
      <c r="L27" s="484" t="s">
        <v>177</v>
      </c>
      <c r="M27" s="423" t="s">
        <v>162</v>
      </c>
      <c r="N27" s="475">
        <v>100</v>
      </c>
      <c r="O27" s="444">
        <v>19</v>
      </c>
      <c r="P27" s="476" t="s">
        <v>2712</v>
      </c>
      <c r="Q27" s="485" t="s">
        <v>2707</v>
      </c>
      <c r="R27" s="477"/>
      <c r="S27" s="453"/>
      <c r="T27" s="453"/>
      <c r="U27" s="453"/>
      <c r="V27" s="453"/>
      <c r="W27" s="453"/>
      <c r="X27" s="453"/>
      <c r="Y27" s="453"/>
      <c r="Z27" s="453"/>
    </row>
    <row r="28" spans="1:26" ht="150" customHeight="1">
      <c r="A28" s="468">
        <v>1</v>
      </c>
      <c r="B28" s="1138" t="s">
        <v>195</v>
      </c>
      <c r="C28" s="1139"/>
      <c r="D28" s="228" t="s">
        <v>2723</v>
      </c>
      <c r="E28" s="478" t="s">
        <v>2724</v>
      </c>
      <c r="F28" s="478" t="s">
        <v>2725</v>
      </c>
      <c r="G28" s="478" t="s">
        <v>158</v>
      </c>
      <c r="H28" s="478" t="s">
        <v>159</v>
      </c>
      <c r="I28" s="478" t="s">
        <v>2726</v>
      </c>
      <c r="J28" s="486">
        <v>2</v>
      </c>
      <c r="K28" s="486">
        <v>2</v>
      </c>
      <c r="L28" s="228" t="s">
        <v>177</v>
      </c>
      <c r="M28" s="478" t="s">
        <v>162</v>
      </c>
      <c r="N28" s="486">
        <v>100</v>
      </c>
      <c r="O28" s="271">
        <v>2</v>
      </c>
      <c r="P28" s="478" t="s">
        <v>2727</v>
      </c>
      <c r="Q28" s="478" t="s">
        <v>2728</v>
      </c>
      <c r="R28" s="477"/>
      <c r="S28" s="453"/>
      <c r="T28" s="453"/>
      <c r="U28" s="453"/>
      <c r="V28" s="453"/>
      <c r="W28" s="453"/>
      <c r="X28" s="453"/>
      <c r="Y28" s="453"/>
      <c r="Z28" s="453"/>
    </row>
    <row r="29" spans="1:26" ht="150" customHeight="1">
      <c r="A29" s="468">
        <v>1</v>
      </c>
      <c r="B29" s="1138" t="s">
        <v>2729</v>
      </c>
      <c r="C29" s="1139"/>
      <c r="D29" s="267" t="s">
        <v>2730</v>
      </c>
      <c r="E29" s="487" t="s">
        <v>2731</v>
      </c>
      <c r="F29" s="487" t="s">
        <v>2732</v>
      </c>
      <c r="G29" s="487" t="s">
        <v>158</v>
      </c>
      <c r="H29" s="487" t="s">
        <v>159</v>
      </c>
      <c r="I29" s="487" t="s">
        <v>2733</v>
      </c>
      <c r="J29" s="488">
        <v>24000</v>
      </c>
      <c r="K29" s="489">
        <v>24000</v>
      </c>
      <c r="L29" s="228" t="s">
        <v>177</v>
      </c>
      <c r="M29" s="478" t="s">
        <v>162</v>
      </c>
      <c r="N29" s="486">
        <v>100</v>
      </c>
      <c r="O29" s="271">
        <v>19000</v>
      </c>
      <c r="P29" s="478" t="s">
        <v>2727</v>
      </c>
      <c r="Q29" s="478" t="s">
        <v>2734</v>
      </c>
      <c r="R29" s="477"/>
      <c r="S29" s="453"/>
      <c r="T29" s="453"/>
      <c r="U29" s="453"/>
      <c r="V29" s="453"/>
      <c r="W29" s="453"/>
      <c r="X29" s="453"/>
      <c r="Y29" s="453"/>
      <c r="Z29" s="453"/>
    </row>
    <row r="30" spans="1:26" ht="150" customHeight="1">
      <c r="A30" s="468">
        <v>1</v>
      </c>
      <c r="B30" s="1138" t="s">
        <v>214</v>
      </c>
      <c r="C30" s="1139"/>
      <c r="D30" s="228" t="s">
        <v>2735</v>
      </c>
      <c r="E30" s="478" t="s">
        <v>2736</v>
      </c>
      <c r="F30" s="478" t="s">
        <v>2725</v>
      </c>
      <c r="G30" s="478" t="s">
        <v>158</v>
      </c>
      <c r="H30" s="478" t="s">
        <v>159</v>
      </c>
      <c r="I30" s="478" t="s">
        <v>2737</v>
      </c>
      <c r="J30" s="486">
        <v>15</v>
      </c>
      <c r="K30" s="490">
        <v>15</v>
      </c>
      <c r="L30" s="228" t="s">
        <v>177</v>
      </c>
      <c r="M30" s="478" t="s">
        <v>162</v>
      </c>
      <c r="N30" s="486">
        <v>100</v>
      </c>
      <c r="O30" s="271">
        <v>15</v>
      </c>
      <c r="P30" s="478" t="s">
        <v>2727</v>
      </c>
      <c r="Q30" s="478" t="s">
        <v>2738</v>
      </c>
      <c r="R30" s="477"/>
      <c r="S30" s="453"/>
      <c r="T30" s="453"/>
      <c r="U30" s="453"/>
      <c r="V30" s="453"/>
      <c r="W30" s="453"/>
      <c r="X30" s="453"/>
      <c r="Y30" s="453"/>
      <c r="Z30" s="453"/>
    </row>
    <row r="31" spans="1:26" ht="150" customHeight="1">
      <c r="A31" s="468">
        <v>1</v>
      </c>
      <c r="B31" s="1152" t="s">
        <v>220</v>
      </c>
      <c r="C31" s="1153"/>
      <c r="D31" s="423" t="s">
        <v>2739</v>
      </c>
      <c r="E31" s="491" t="s">
        <v>2740</v>
      </c>
      <c r="F31" s="478" t="s">
        <v>2741</v>
      </c>
      <c r="G31" s="478" t="s">
        <v>158</v>
      </c>
      <c r="H31" s="478" t="s">
        <v>159</v>
      </c>
      <c r="I31" s="491" t="s">
        <v>2742</v>
      </c>
      <c r="J31" s="492">
        <v>10</v>
      </c>
      <c r="K31" s="493">
        <v>10</v>
      </c>
      <c r="L31" s="228" t="s">
        <v>177</v>
      </c>
      <c r="M31" s="478" t="s">
        <v>162</v>
      </c>
      <c r="N31" s="486">
        <v>100</v>
      </c>
      <c r="O31" s="271">
        <v>10</v>
      </c>
      <c r="P31" s="478" t="s">
        <v>2712</v>
      </c>
      <c r="Q31" s="478" t="s">
        <v>2743</v>
      </c>
      <c r="R31" s="477"/>
      <c r="S31" s="453"/>
      <c r="T31" s="453"/>
      <c r="U31" s="453"/>
      <c r="V31" s="453"/>
      <c r="W31" s="453"/>
      <c r="X31" s="453"/>
      <c r="Y31" s="453"/>
      <c r="Z31" s="453"/>
    </row>
    <row r="32" spans="1:26" ht="150" customHeight="1">
      <c r="A32" s="468">
        <v>1</v>
      </c>
      <c r="B32" s="1135" t="s">
        <v>226</v>
      </c>
      <c r="C32" s="1135"/>
      <c r="D32" s="228" t="s">
        <v>2744</v>
      </c>
      <c r="E32" s="478" t="s">
        <v>2745</v>
      </c>
      <c r="F32" s="228" t="s">
        <v>2746</v>
      </c>
      <c r="G32" s="478" t="s">
        <v>158</v>
      </c>
      <c r="H32" s="228" t="s">
        <v>175</v>
      </c>
      <c r="I32" s="228" t="s">
        <v>2747</v>
      </c>
      <c r="J32" s="271">
        <v>20</v>
      </c>
      <c r="K32" s="494">
        <v>20</v>
      </c>
      <c r="L32" s="228" t="s">
        <v>177</v>
      </c>
      <c r="M32" s="414" t="s">
        <v>162</v>
      </c>
      <c r="N32" s="271">
        <v>100</v>
      </c>
      <c r="O32" s="271">
        <v>0</v>
      </c>
      <c r="P32" s="478" t="s">
        <v>2712</v>
      </c>
      <c r="Q32" s="478" t="s">
        <v>2748</v>
      </c>
      <c r="R32" s="477"/>
      <c r="S32" s="453"/>
      <c r="T32" s="453"/>
      <c r="U32" s="453"/>
      <c r="V32" s="453"/>
      <c r="W32" s="453"/>
      <c r="X32" s="453"/>
      <c r="Y32" s="453"/>
      <c r="Z32" s="453"/>
    </row>
    <row r="33" spans="1:26" ht="150" customHeight="1">
      <c r="A33" s="468">
        <v>1</v>
      </c>
      <c r="B33" s="1136" t="s">
        <v>233</v>
      </c>
      <c r="C33" s="1137"/>
      <c r="D33" s="495" t="s">
        <v>2749</v>
      </c>
      <c r="E33" s="496" t="s">
        <v>2750</v>
      </c>
      <c r="F33" s="496" t="s">
        <v>2751</v>
      </c>
      <c r="G33" s="496" t="s">
        <v>158</v>
      </c>
      <c r="H33" s="496" t="s">
        <v>175</v>
      </c>
      <c r="I33" s="496" t="s">
        <v>2717</v>
      </c>
      <c r="J33" s="497">
        <v>32000</v>
      </c>
      <c r="K33" s="498">
        <v>32000</v>
      </c>
      <c r="L33" s="478" t="s">
        <v>177</v>
      </c>
      <c r="M33" s="478" t="s">
        <v>162</v>
      </c>
      <c r="N33" s="486">
        <v>100</v>
      </c>
      <c r="O33" s="271">
        <v>30000</v>
      </c>
      <c r="P33" s="478" t="s">
        <v>2752</v>
      </c>
      <c r="Q33" s="478" t="s">
        <v>2753</v>
      </c>
      <c r="R33" s="477"/>
      <c r="S33" s="453"/>
      <c r="T33" s="453"/>
      <c r="U33" s="453"/>
      <c r="V33" s="453"/>
      <c r="W33" s="453"/>
      <c r="X33" s="453"/>
      <c r="Y33" s="453"/>
      <c r="Z33" s="453"/>
    </row>
    <row r="34" spans="1:26" ht="150" customHeight="1">
      <c r="A34" s="468">
        <v>1</v>
      </c>
      <c r="B34" s="1138" t="s">
        <v>239</v>
      </c>
      <c r="C34" s="1139"/>
      <c r="D34" s="476" t="s">
        <v>2754</v>
      </c>
      <c r="E34" s="476" t="s">
        <v>2755</v>
      </c>
      <c r="F34" s="476" t="s">
        <v>2756</v>
      </c>
      <c r="G34" s="476" t="s">
        <v>158</v>
      </c>
      <c r="H34" s="476" t="s">
        <v>175</v>
      </c>
      <c r="I34" s="476" t="s">
        <v>2757</v>
      </c>
      <c r="J34" s="497">
        <v>6</v>
      </c>
      <c r="K34" s="497">
        <v>6</v>
      </c>
      <c r="L34" s="496" t="s">
        <v>177</v>
      </c>
      <c r="M34" s="496" t="s">
        <v>162</v>
      </c>
      <c r="N34" s="499">
        <v>100</v>
      </c>
      <c r="O34" s="442">
        <v>3</v>
      </c>
      <c r="P34" s="496" t="s">
        <v>2712</v>
      </c>
      <c r="Q34" s="496" t="s">
        <v>2758</v>
      </c>
      <c r="R34" s="477"/>
      <c r="S34" s="453"/>
      <c r="T34" s="453"/>
      <c r="U34" s="453"/>
      <c r="V34" s="453"/>
      <c r="W34" s="453"/>
      <c r="X34" s="453"/>
      <c r="Y34" s="453"/>
      <c r="Z34" s="453"/>
    </row>
    <row r="35" spans="1:26" ht="150" customHeight="1">
      <c r="A35" s="468">
        <v>1</v>
      </c>
      <c r="B35" s="1138" t="s">
        <v>245</v>
      </c>
      <c r="C35" s="1139"/>
      <c r="D35" s="476" t="s">
        <v>2759</v>
      </c>
      <c r="E35" s="476" t="s">
        <v>2760</v>
      </c>
      <c r="F35" s="476" t="s">
        <v>2761</v>
      </c>
      <c r="G35" s="476" t="s">
        <v>158</v>
      </c>
      <c r="H35" s="476" t="s">
        <v>175</v>
      </c>
      <c r="I35" s="476" t="s">
        <v>2762</v>
      </c>
      <c r="J35" s="497">
        <v>24</v>
      </c>
      <c r="K35" s="497">
        <v>24</v>
      </c>
      <c r="L35" s="476" t="s">
        <v>177</v>
      </c>
      <c r="M35" s="476" t="s">
        <v>162</v>
      </c>
      <c r="N35" s="497">
        <v>100</v>
      </c>
      <c r="O35" s="380">
        <v>20</v>
      </c>
      <c r="P35" s="476" t="s">
        <v>2712</v>
      </c>
      <c r="Q35" s="476" t="s">
        <v>2763</v>
      </c>
      <c r="R35" s="477"/>
      <c r="S35" s="453"/>
      <c r="T35" s="453"/>
      <c r="U35" s="453"/>
      <c r="V35" s="453"/>
      <c r="W35" s="453"/>
      <c r="X35" s="453"/>
      <c r="Y35" s="453"/>
      <c r="Z35" s="453"/>
    </row>
    <row r="36" spans="1:26" ht="19.8" customHeight="1">
      <c r="A36" s="451"/>
      <c r="B36" s="500"/>
      <c r="C36" s="500"/>
      <c r="D36" s="501"/>
      <c r="E36" s="501"/>
      <c r="F36" s="501"/>
      <c r="G36" s="501"/>
      <c r="H36" s="501"/>
      <c r="I36" s="501"/>
      <c r="J36" s="502"/>
      <c r="K36" s="502"/>
      <c r="L36" s="501"/>
      <c r="M36" s="501"/>
      <c r="N36" s="503"/>
      <c r="O36" s="503"/>
      <c r="P36" s="501"/>
      <c r="Q36" s="501"/>
      <c r="R36" s="501"/>
      <c r="S36" s="501"/>
      <c r="T36" s="451"/>
      <c r="U36" s="451"/>
      <c r="V36" s="453"/>
      <c r="W36" s="453"/>
      <c r="X36" s="453"/>
      <c r="Y36" s="453"/>
      <c r="Z36" s="453"/>
    </row>
    <row r="37" spans="1:26" ht="19.5" customHeight="1">
      <c r="A37" s="451"/>
      <c r="B37" s="504" t="s">
        <v>396</v>
      </c>
      <c r="C37" s="1140" t="s">
        <v>397</v>
      </c>
      <c r="D37" s="1141"/>
      <c r="E37" s="1141"/>
      <c r="F37" s="1141"/>
      <c r="G37" s="1141"/>
      <c r="H37" s="1142"/>
      <c r="I37" s="501"/>
      <c r="J37" s="502"/>
      <c r="K37" s="502"/>
      <c r="L37" s="501"/>
      <c r="M37" s="501"/>
      <c r="N37" s="503"/>
      <c r="O37" s="503"/>
      <c r="P37" s="501"/>
      <c r="Q37" s="501"/>
      <c r="R37" s="501"/>
      <c r="S37" s="501"/>
      <c r="T37" s="451"/>
      <c r="U37" s="451"/>
      <c r="V37" s="453"/>
      <c r="W37" s="453"/>
      <c r="X37" s="453"/>
      <c r="Y37" s="453"/>
      <c r="Z37" s="453"/>
    </row>
    <row r="38" spans="1:26" ht="19.5" customHeight="1">
      <c r="A38" s="451"/>
      <c r="B38" s="504" t="s">
        <v>398</v>
      </c>
      <c r="C38" s="1140" t="s">
        <v>399</v>
      </c>
      <c r="D38" s="1141"/>
      <c r="E38" s="1141"/>
      <c r="F38" s="1141"/>
      <c r="G38" s="1141"/>
      <c r="H38" s="1142"/>
      <c r="I38" s="501"/>
      <c r="J38" s="502"/>
      <c r="K38" s="502"/>
      <c r="L38" s="501"/>
      <c r="M38" s="501"/>
      <c r="N38" s="503"/>
      <c r="O38" s="503"/>
      <c r="P38" s="501"/>
      <c r="Q38" s="501"/>
      <c r="R38" s="501"/>
      <c r="S38" s="501"/>
      <c r="T38" s="451"/>
      <c r="U38" s="451"/>
      <c r="V38" s="453"/>
      <c r="W38" s="453"/>
      <c r="X38" s="453"/>
      <c r="Y38" s="453"/>
      <c r="Z38" s="453"/>
    </row>
    <row r="39" spans="1:26" ht="19.5" customHeight="1">
      <c r="A39" s="451"/>
      <c r="B39" s="504" t="s">
        <v>668</v>
      </c>
      <c r="C39" s="1140" t="s">
        <v>1280</v>
      </c>
      <c r="D39" s="1143"/>
      <c r="E39" s="1143"/>
      <c r="F39" s="1143"/>
      <c r="G39" s="1143"/>
      <c r="H39" s="1144"/>
      <c r="I39" s="501"/>
      <c r="J39" s="502"/>
      <c r="K39" s="502"/>
      <c r="L39" s="501"/>
      <c r="M39" s="501"/>
      <c r="N39" s="503"/>
      <c r="O39" s="503"/>
      <c r="P39" s="501"/>
      <c r="Q39" s="501"/>
      <c r="R39" s="501"/>
      <c r="S39" s="501"/>
      <c r="T39" s="451"/>
      <c r="U39" s="451"/>
      <c r="V39" s="453"/>
      <c r="W39" s="453"/>
      <c r="X39" s="453"/>
      <c r="Y39" s="453"/>
      <c r="Z39" s="453"/>
    </row>
    <row r="40" spans="1:26" ht="19.5" customHeight="1">
      <c r="A40" s="451"/>
      <c r="B40" s="504" t="s">
        <v>402</v>
      </c>
      <c r="C40" s="1140" t="s">
        <v>403</v>
      </c>
      <c r="D40" s="1143"/>
      <c r="E40" s="1143"/>
      <c r="F40" s="1143"/>
      <c r="G40" s="1143"/>
      <c r="H40" s="1144"/>
      <c r="I40" s="501"/>
      <c r="J40" s="502"/>
      <c r="K40" s="502"/>
      <c r="L40" s="501"/>
      <c r="M40" s="501"/>
      <c r="N40" s="503"/>
      <c r="O40" s="503"/>
      <c r="P40" s="501"/>
      <c r="Q40" s="501"/>
      <c r="R40" s="501"/>
      <c r="S40" s="501"/>
      <c r="T40" s="451"/>
      <c r="U40" s="451"/>
      <c r="V40" s="453"/>
      <c r="W40" s="453"/>
      <c r="X40" s="453"/>
      <c r="Y40" s="453"/>
      <c r="Z40" s="453"/>
    </row>
    <row r="41" spans="1:26" ht="19.5" customHeight="1">
      <c r="A41" s="451"/>
      <c r="B41" s="504" t="s">
        <v>404</v>
      </c>
      <c r="C41" s="1140" t="s">
        <v>405</v>
      </c>
      <c r="D41" s="1143"/>
      <c r="E41" s="1143"/>
      <c r="F41" s="1143"/>
      <c r="G41" s="1143"/>
      <c r="H41" s="1144"/>
      <c r="I41" s="501"/>
      <c r="J41" s="502"/>
      <c r="K41" s="502"/>
      <c r="L41" s="501"/>
      <c r="M41" s="501"/>
      <c r="N41" s="503"/>
      <c r="O41" s="503"/>
      <c r="P41" s="501"/>
      <c r="Q41" s="501"/>
      <c r="R41" s="501"/>
      <c r="S41" s="501"/>
      <c r="T41" s="451"/>
      <c r="U41" s="451"/>
      <c r="V41" s="453"/>
      <c r="W41" s="453"/>
      <c r="X41" s="453"/>
      <c r="Y41" s="453"/>
      <c r="Z41" s="453"/>
    </row>
    <row r="42" spans="1:26" ht="19.5" customHeight="1">
      <c r="A42" s="451"/>
      <c r="B42" s="504" t="s">
        <v>406</v>
      </c>
      <c r="C42" s="1145" t="s">
        <v>2764</v>
      </c>
      <c r="D42" s="1146"/>
      <c r="E42" s="1146"/>
      <c r="F42" s="1146"/>
      <c r="G42" s="1146"/>
      <c r="H42" s="1147"/>
      <c r="I42" s="501"/>
      <c r="J42" s="502"/>
      <c r="K42" s="502"/>
      <c r="L42" s="501"/>
      <c r="M42" s="501"/>
      <c r="N42" s="503"/>
      <c r="O42" s="503"/>
      <c r="P42" s="501"/>
      <c r="Q42" s="501"/>
      <c r="R42" s="501"/>
      <c r="S42" s="501"/>
      <c r="T42" s="451"/>
      <c r="U42" s="451"/>
      <c r="V42" s="453"/>
      <c r="W42" s="453"/>
      <c r="X42" s="453"/>
      <c r="Y42" s="453"/>
      <c r="Z42" s="453"/>
    </row>
    <row r="43" spans="1:26" ht="19.5" customHeight="1">
      <c r="A43" s="451"/>
      <c r="B43" s="504" t="s">
        <v>408</v>
      </c>
      <c r="C43" s="1148" t="s">
        <v>2765</v>
      </c>
      <c r="D43" s="1149"/>
      <c r="E43" s="1149"/>
      <c r="F43" s="1149"/>
      <c r="G43" s="1149"/>
      <c r="H43" s="1150"/>
      <c r="I43" s="501"/>
      <c r="J43" s="502"/>
      <c r="K43" s="502"/>
      <c r="L43" s="501"/>
      <c r="M43" s="501"/>
      <c r="N43" s="503"/>
      <c r="O43" s="503"/>
      <c r="P43" s="501"/>
      <c r="Q43" s="501"/>
      <c r="R43" s="501"/>
      <c r="S43" s="501"/>
      <c r="T43" s="451"/>
      <c r="U43" s="451"/>
      <c r="V43" s="453"/>
      <c r="W43" s="453"/>
      <c r="X43" s="453"/>
      <c r="Y43" s="453"/>
      <c r="Z43" s="453"/>
    </row>
    <row r="44" spans="1:26" ht="19.5" customHeight="1">
      <c r="A44" s="451"/>
      <c r="B44" s="500"/>
      <c r="C44" s="500"/>
      <c r="D44" s="501"/>
      <c r="E44" s="501"/>
      <c r="F44" s="501"/>
      <c r="G44" s="501"/>
      <c r="H44" s="501"/>
      <c r="I44" s="501"/>
      <c r="J44" s="502"/>
      <c r="K44" s="502"/>
      <c r="L44" s="501"/>
      <c r="M44" s="501"/>
      <c r="N44" s="503"/>
      <c r="O44" s="503"/>
      <c r="P44" s="501"/>
      <c r="Q44" s="501"/>
      <c r="R44" s="501"/>
      <c r="S44" s="501"/>
      <c r="T44" s="451"/>
      <c r="U44" s="451"/>
      <c r="V44" s="453"/>
      <c r="W44" s="453"/>
      <c r="X44" s="453"/>
      <c r="Y44" s="453"/>
      <c r="Z44" s="453"/>
    </row>
    <row r="45" spans="1:26" ht="19.5" customHeight="1">
      <c r="A45" s="451"/>
      <c r="B45" s="1132" t="s">
        <v>410</v>
      </c>
      <c r="C45" s="1133"/>
      <c r="D45" s="1133"/>
      <c r="E45" s="1133"/>
      <c r="F45" s="1133"/>
      <c r="G45" s="1133"/>
      <c r="H45" s="1134"/>
      <c r="I45" s="451"/>
      <c r="J45" s="452"/>
      <c r="K45" s="452"/>
      <c r="L45" s="451"/>
      <c r="M45" s="451"/>
      <c r="N45" s="452"/>
      <c r="O45" s="465"/>
      <c r="P45" s="451"/>
      <c r="Q45" s="451"/>
      <c r="R45" s="451"/>
      <c r="S45" s="451"/>
      <c r="T45" s="451"/>
      <c r="U45" s="451"/>
      <c r="V45" s="451"/>
      <c r="W45" s="453"/>
      <c r="X45" s="453"/>
      <c r="Y45" s="453"/>
      <c r="Z45" s="453"/>
    </row>
    <row r="46" spans="1:26" ht="15.6" customHeight="1">
      <c r="A46" s="453"/>
      <c r="B46" s="505"/>
      <c r="C46" s="505"/>
      <c r="D46" s="505"/>
      <c r="E46" s="505"/>
      <c r="F46" s="505"/>
      <c r="G46" s="505"/>
      <c r="H46" s="505"/>
      <c r="I46" s="505"/>
      <c r="J46" s="506"/>
      <c r="K46" s="506"/>
      <c r="L46" s="505"/>
      <c r="M46" s="505"/>
      <c r="N46" s="506"/>
      <c r="O46" s="506"/>
      <c r="P46" s="505"/>
      <c r="Q46" s="505"/>
      <c r="R46" s="505"/>
      <c r="S46" s="453"/>
      <c r="T46" s="453"/>
      <c r="U46" s="453"/>
      <c r="V46" s="453"/>
      <c r="W46" s="453"/>
      <c r="X46" s="453"/>
      <c r="Y46" s="453"/>
      <c r="Z46" s="453"/>
    </row>
    <row r="47" spans="1:26" ht="15.75" hidden="1" customHeight="1">
      <c r="A47" s="453"/>
      <c r="B47" s="453"/>
      <c r="C47" s="453"/>
      <c r="D47" s="453"/>
      <c r="E47" s="453"/>
      <c r="F47" s="453"/>
      <c r="G47" s="453"/>
      <c r="H47" s="453"/>
      <c r="I47" s="453"/>
      <c r="J47" s="507"/>
      <c r="K47" s="507"/>
      <c r="L47" s="453"/>
      <c r="M47" s="453"/>
      <c r="N47" s="507"/>
      <c r="O47" s="507"/>
      <c r="P47" s="453"/>
      <c r="Q47" s="453"/>
      <c r="R47" s="453"/>
      <c r="S47" s="453"/>
      <c r="T47" s="453"/>
      <c r="U47" s="453"/>
      <c r="V47" s="453"/>
      <c r="W47" s="453"/>
      <c r="X47" s="453"/>
      <c r="Y47" s="453"/>
      <c r="Z47" s="453"/>
    </row>
    <row r="48" spans="1:26" ht="15.75" hidden="1" customHeight="1">
      <c r="A48" s="453"/>
      <c r="B48" s="453"/>
      <c r="C48" s="453"/>
      <c r="D48" s="453"/>
      <c r="E48" s="453"/>
      <c r="F48" s="453"/>
      <c r="G48" s="453"/>
      <c r="H48" s="453"/>
      <c r="I48" s="453"/>
      <c r="J48" s="507"/>
      <c r="K48" s="507"/>
      <c r="L48" s="453"/>
      <c r="M48" s="453"/>
      <c r="N48" s="507"/>
      <c r="O48" s="507"/>
      <c r="P48" s="453"/>
      <c r="Q48" s="453"/>
      <c r="R48" s="453"/>
      <c r="S48" s="453"/>
      <c r="T48" s="453"/>
      <c r="U48" s="453"/>
      <c r="V48" s="453"/>
      <c r="W48" s="453"/>
      <c r="X48" s="453"/>
      <c r="Y48" s="453"/>
      <c r="Z48" s="453"/>
    </row>
    <row r="49" spans="1:26" ht="15.75" hidden="1" customHeight="1">
      <c r="A49" s="453"/>
      <c r="B49" s="453"/>
      <c r="C49" s="453"/>
      <c r="D49" s="453"/>
      <c r="E49" s="453"/>
      <c r="F49" s="453"/>
      <c r="G49" s="453"/>
      <c r="H49" s="453"/>
      <c r="I49" s="453"/>
      <c r="J49" s="507"/>
      <c r="K49" s="507"/>
      <c r="L49" s="453"/>
      <c r="M49" s="453"/>
      <c r="N49" s="507"/>
      <c r="O49" s="507"/>
      <c r="P49" s="453"/>
      <c r="Q49" s="453"/>
      <c r="R49" s="453"/>
      <c r="S49" s="453"/>
      <c r="T49" s="453"/>
      <c r="U49" s="453"/>
      <c r="V49" s="453"/>
      <c r="W49" s="453"/>
      <c r="X49" s="453"/>
      <c r="Y49" s="453"/>
      <c r="Z49" s="453"/>
    </row>
    <row r="50" spans="1:26" ht="15.75" hidden="1" customHeight="1">
      <c r="A50" s="453"/>
      <c r="B50" s="453"/>
      <c r="C50" s="453"/>
      <c r="D50" s="453"/>
      <c r="E50" s="453"/>
      <c r="F50" s="453"/>
      <c r="G50" s="453"/>
      <c r="H50" s="453"/>
      <c r="I50" s="453"/>
      <c r="J50" s="507"/>
      <c r="K50" s="507"/>
      <c r="L50" s="453"/>
      <c r="M50" s="453"/>
      <c r="N50" s="507"/>
      <c r="O50" s="507"/>
      <c r="P50" s="453"/>
      <c r="Q50" s="453"/>
      <c r="R50" s="453"/>
      <c r="S50" s="453"/>
      <c r="T50" s="453"/>
      <c r="U50" s="453"/>
      <c r="V50" s="453"/>
      <c r="W50" s="453"/>
      <c r="X50" s="453"/>
      <c r="Y50" s="453"/>
      <c r="Z50" s="453"/>
    </row>
    <row r="51" spans="1:26" ht="15.75" hidden="1" customHeight="1">
      <c r="A51" s="453"/>
      <c r="B51" s="453"/>
      <c r="C51" s="453"/>
      <c r="D51" s="453"/>
      <c r="E51" s="453"/>
      <c r="F51" s="453"/>
      <c r="G51" s="453"/>
      <c r="H51" s="453"/>
      <c r="I51" s="453"/>
      <c r="J51" s="507"/>
      <c r="K51" s="507"/>
      <c r="L51" s="453"/>
      <c r="M51" s="453"/>
      <c r="N51" s="507"/>
      <c r="O51" s="507"/>
      <c r="P51" s="453"/>
      <c r="Q51" s="453"/>
      <c r="R51" s="453"/>
      <c r="S51" s="453"/>
      <c r="T51" s="453"/>
      <c r="U51" s="453"/>
      <c r="V51" s="453"/>
      <c r="W51" s="453"/>
      <c r="X51" s="453"/>
      <c r="Y51" s="453"/>
      <c r="Z51" s="453"/>
    </row>
    <row r="52" spans="1:26" ht="15.75" hidden="1" customHeight="1">
      <c r="A52" s="453"/>
      <c r="B52" s="453"/>
      <c r="C52" s="453"/>
      <c r="D52" s="453"/>
      <c r="E52" s="453"/>
      <c r="F52" s="453"/>
      <c r="G52" s="453"/>
      <c r="H52" s="453"/>
      <c r="I52" s="453"/>
      <c r="J52" s="507"/>
      <c r="K52" s="507"/>
      <c r="L52" s="453"/>
      <c r="M52" s="453"/>
      <c r="N52" s="507"/>
      <c r="O52" s="507"/>
      <c r="P52" s="453"/>
      <c r="Q52" s="453"/>
      <c r="R52" s="453"/>
      <c r="S52" s="453"/>
      <c r="T52" s="453"/>
      <c r="U52" s="453"/>
      <c r="V52" s="453"/>
      <c r="W52" s="453"/>
      <c r="X52" s="453"/>
      <c r="Y52" s="453"/>
      <c r="Z52" s="453"/>
    </row>
    <row r="53" spans="1:26" ht="15.75" hidden="1" customHeight="1">
      <c r="A53" s="453"/>
      <c r="B53" s="453"/>
      <c r="C53" s="453"/>
      <c r="D53" s="453"/>
      <c r="E53" s="453"/>
      <c r="F53" s="453"/>
      <c r="G53" s="453"/>
      <c r="H53" s="453"/>
      <c r="I53" s="453"/>
      <c r="J53" s="507"/>
      <c r="K53" s="507"/>
      <c r="L53" s="453"/>
      <c r="M53" s="453"/>
      <c r="N53" s="507"/>
      <c r="O53" s="507"/>
      <c r="P53" s="453"/>
      <c r="Q53" s="453"/>
      <c r="R53" s="453"/>
      <c r="S53" s="453"/>
      <c r="T53" s="453"/>
      <c r="U53" s="453"/>
      <c r="V53" s="453"/>
      <c r="W53" s="453"/>
      <c r="X53" s="453"/>
      <c r="Y53" s="453"/>
      <c r="Z53" s="453"/>
    </row>
    <row r="54" spans="1:26" ht="15.75" hidden="1" customHeight="1">
      <c r="A54" s="508"/>
      <c r="B54" s="453"/>
      <c r="C54" s="453"/>
      <c r="D54" s="453"/>
      <c r="E54" s="453"/>
      <c r="F54" s="453"/>
      <c r="G54" s="453"/>
      <c r="H54" s="453"/>
      <c r="I54" s="453"/>
      <c r="J54" s="507"/>
      <c r="K54" s="507"/>
      <c r="L54" s="453"/>
      <c r="M54" s="453"/>
      <c r="N54" s="507"/>
      <c r="O54" s="507"/>
      <c r="P54" s="453"/>
      <c r="Q54" s="453"/>
      <c r="R54" s="453"/>
      <c r="S54" s="453"/>
      <c r="T54" s="453"/>
      <c r="U54" s="453"/>
      <c r="V54" s="453"/>
      <c r="W54" s="453"/>
      <c r="X54" s="453"/>
      <c r="Y54" s="453"/>
      <c r="Z54" s="453"/>
    </row>
    <row r="55" spans="1:26" ht="15.75" hidden="1" customHeight="1">
      <c r="A55" s="453"/>
      <c r="B55" s="453"/>
      <c r="C55" s="453"/>
      <c r="D55" s="453"/>
      <c r="E55" s="453"/>
      <c r="F55" s="453"/>
      <c r="G55" s="453"/>
      <c r="H55" s="453"/>
      <c r="I55" s="453"/>
      <c r="J55" s="507"/>
      <c r="K55" s="507"/>
      <c r="L55" s="453"/>
      <c r="M55" s="453"/>
      <c r="N55" s="507"/>
      <c r="O55" s="507"/>
      <c r="P55" s="453"/>
      <c r="Q55" s="453"/>
      <c r="R55" s="453"/>
      <c r="S55" s="453"/>
      <c r="T55" s="453"/>
      <c r="U55" s="453"/>
      <c r="V55" s="453"/>
      <c r="W55" s="453"/>
      <c r="X55" s="453"/>
      <c r="Y55" s="453"/>
      <c r="Z55" s="453"/>
    </row>
    <row r="56" spans="1:26" ht="15.75" hidden="1" customHeight="1">
      <c r="A56" s="453"/>
      <c r="B56" s="453"/>
      <c r="C56" s="453"/>
      <c r="D56" s="453"/>
      <c r="E56" s="453"/>
      <c r="F56" s="453"/>
      <c r="G56" s="453"/>
      <c r="H56" s="453"/>
      <c r="I56" s="453"/>
      <c r="J56" s="507"/>
      <c r="K56" s="507"/>
      <c r="L56" s="453"/>
      <c r="M56" s="453"/>
      <c r="N56" s="507"/>
      <c r="O56" s="507"/>
      <c r="P56" s="453"/>
      <c r="Q56" s="453"/>
      <c r="R56" s="453"/>
      <c r="S56" s="453"/>
      <c r="T56" s="453"/>
      <c r="U56" s="453"/>
      <c r="V56" s="453"/>
      <c r="W56" s="453"/>
      <c r="X56" s="453"/>
      <c r="Y56" s="453"/>
      <c r="Z56" s="453"/>
    </row>
    <row r="57" spans="1:26" ht="15.75" hidden="1" customHeight="1">
      <c r="A57" s="453"/>
      <c r="B57" s="453"/>
      <c r="C57" s="453"/>
      <c r="D57" s="453"/>
      <c r="E57" s="453"/>
      <c r="F57" s="453"/>
      <c r="G57" s="453"/>
      <c r="H57" s="453"/>
      <c r="I57" s="453"/>
      <c r="J57" s="507"/>
      <c r="K57" s="507"/>
      <c r="L57" s="453"/>
      <c r="M57" s="453"/>
      <c r="N57" s="507"/>
      <c r="O57" s="507"/>
      <c r="P57" s="453"/>
      <c r="Q57" s="453"/>
      <c r="R57" s="453"/>
      <c r="S57" s="453"/>
      <c r="T57" s="453"/>
      <c r="U57" s="453"/>
      <c r="V57" s="453"/>
      <c r="W57" s="453"/>
      <c r="X57" s="453"/>
      <c r="Y57" s="453"/>
      <c r="Z57" s="453"/>
    </row>
    <row r="58" spans="1:26" ht="15.75" hidden="1" customHeight="1">
      <c r="A58" s="453"/>
      <c r="B58" s="453"/>
      <c r="C58" s="453"/>
      <c r="D58" s="453"/>
      <c r="E58" s="453"/>
      <c r="F58" s="453"/>
      <c r="G58" s="453"/>
      <c r="H58" s="453"/>
      <c r="I58" s="453"/>
      <c r="J58" s="507"/>
      <c r="K58" s="507"/>
      <c r="L58" s="453"/>
      <c r="M58" s="453"/>
      <c r="N58" s="507"/>
      <c r="O58" s="507"/>
      <c r="P58" s="453"/>
      <c r="Q58" s="453"/>
      <c r="R58" s="453"/>
      <c r="S58" s="453"/>
      <c r="T58" s="453"/>
      <c r="U58" s="453"/>
      <c r="V58" s="453"/>
      <c r="W58" s="453"/>
      <c r="X58" s="453"/>
      <c r="Y58" s="453"/>
      <c r="Z58" s="453"/>
    </row>
    <row r="59" spans="1:26" ht="15.75" hidden="1" customHeight="1">
      <c r="A59" s="453"/>
      <c r="B59" s="453"/>
      <c r="C59" s="453"/>
      <c r="D59" s="453"/>
      <c r="E59" s="453"/>
      <c r="F59" s="453"/>
      <c r="G59" s="453"/>
      <c r="H59" s="453"/>
      <c r="I59" s="453"/>
      <c r="J59" s="507"/>
      <c r="K59" s="507"/>
      <c r="L59" s="453"/>
      <c r="M59" s="453"/>
      <c r="N59" s="507"/>
      <c r="O59" s="507"/>
      <c r="P59" s="453"/>
      <c r="Q59" s="453"/>
      <c r="R59" s="453"/>
      <c r="S59" s="453"/>
      <c r="T59" s="453"/>
      <c r="U59" s="453"/>
      <c r="V59" s="453"/>
      <c r="W59" s="453"/>
      <c r="X59" s="453"/>
      <c r="Y59" s="453"/>
      <c r="Z59" s="453"/>
    </row>
    <row r="60" spans="1:26" ht="15.75" hidden="1" customHeight="1">
      <c r="A60" s="453"/>
      <c r="B60" s="453"/>
      <c r="C60" s="453"/>
      <c r="D60" s="453"/>
      <c r="E60" s="453"/>
      <c r="F60" s="453"/>
      <c r="G60" s="453"/>
      <c r="H60" s="453"/>
      <c r="I60" s="453"/>
      <c r="J60" s="507"/>
      <c r="K60" s="507"/>
      <c r="L60" s="453"/>
      <c r="M60" s="453"/>
      <c r="N60" s="507"/>
      <c r="O60" s="507"/>
      <c r="P60" s="453"/>
      <c r="Q60" s="453"/>
      <c r="R60" s="453"/>
      <c r="S60" s="453"/>
      <c r="T60" s="453"/>
      <c r="U60" s="453"/>
      <c r="V60" s="453"/>
      <c r="W60" s="453"/>
      <c r="X60" s="453"/>
      <c r="Y60" s="453"/>
      <c r="Z60" s="453"/>
    </row>
    <row r="61" spans="1:26" ht="15.75" hidden="1" customHeight="1">
      <c r="A61" s="453"/>
      <c r="B61" s="453"/>
      <c r="C61" s="453"/>
      <c r="D61" s="453"/>
      <c r="E61" s="453"/>
      <c r="F61" s="453"/>
      <c r="G61" s="453"/>
      <c r="H61" s="453"/>
      <c r="I61" s="453"/>
      <c r="J61" s="507"/>
      <c r="K61" s="507"/>
      <c r="L61" s="453"/>
      <c r="M61" s="453"/>
      <c r="N61" s="507"/>
      <c r="O61" s="507"/>
      <c r="P61" s="453"/>
      <c r="Q61" s="453"/>
      <c r="R61" s="453"/>
      <c r="S61" s="453"/>
      <c r="T61" s="453"/>
      <c r="U61" s="453"/>
      <c r="V61" s="453"/>
      <c r="W61" s="453"/>
      <c r="X61" s="453"/>
      <c r="Y61" s="453"/>
      <c r="Z61" s="453"/>
    </row>
    <row r="62" spans="1:26" ht="15.75" hidden="1" customHeight="1">
      <c r="A62" s="453"/>
      <c r="B62" s="453"/>
      <c r="C62" s="453"/>
      <c r="D62" s="453"/>
      <c r="E62" s="453"/>
      <c r="F62" s="453"/>
      <c r="G62" s="453"/>
      <c r="H62" s="453"/>
      <c r="I62" s="453"/>
      <c r="J62" s="507"/>
      <c r="K62" s="507"/>
      <c r="L62" s="453"/>
      <c r="M62" s="453"/>
      <c r="N62" s="507"/>
      <c r="O62" s="507"/>
      <c r="P62" s="453"/>
      <c r="Q62" s="453"/>
      <c r="R62" s="453"/>
      <c r="S62" s="453"/>
      <c r="T62" s="453"/>
      <c r="U62" s="453"/>
      <c r="V62" s="453"/>
      <c r="W62" s="453"/>
      <c r="X62" s="453"/>
      <c r="Y62" s="453"/>
      <c r="Z62" s="453"/>
    </row>
    <row r="63" spans="1:26" ht="15.75" hidden="1" customHeight="1">
      <c r="A63" s="453"/>
      <c r="B63" s="453"/>
      <c r="C63" s="453"/>
      <c r="D63" s="453"/>
      <c r="E63" s="453"/>
      <c r="F63" s="453"/>
      <c r="G63" s="453"/>
      <c r="H63" s="453"/>
      <c r="I63" s="453"/>
      <c r="J63" s="507"/>
      <c r="K63" s="507"/>
      <c r="L63" s="453"/>
      <c r="M63" s="453"/>
      <c r="N63" s="507"/>
      <c r="O63" s="507"/>
      <c r="P63" s="453"/>
      <c r="Q63" s="453"/>
      <c r="R63" s="453"/>
      <c r="S63" s="453"/>
      <c r="T63" s="453"/>
      <c r="U63" s="453"/>
      <c r="V63" s="453"/>
      <c r="W63" s="453"/>
      <c r="X63" s="453"/>
      <c r="Y63" s="453"/>
      <c r="Z63" s="453"/>
    </row>
    <row r="64" spans="1:26" ht="15.75" hidden="1" customHeight="1">
      <c r="A64" s="453"/>
      <c r="B64" s="453"/>
      <c r="C64" s="453"/>
      <c r="D64" s="453"/>
      <c r="E64" s="453"/>
      <c r="F64" s="453"/>
      <c r="G64" s="453"/>
      <c r="H64" s="453"/>
      <c r="I64" s="453"/>
      <c r="J64" s="507"/>
      <c r="K64" s="507"/>
      <c r="L64" s="453"/>
      <c r="M64" s="453"/>
      <c r="N64" s="507"/>
      <c r="O64" s="507"/>
      <c r="P64" s="453"/>
      <c r="Q64" s="453"/>
      <c r="R64" s="453"/>
      <c r="S64" s="453"/>
      <c r="T64" s="453"/>
      <c r="U64" s="453"/>
      <c r="V64" s="453"/>
      <c r="W64" s="453"/>
      <c r="X64" s="453"/>
      <c r="Y64" s="453"/>
      <c r="Z64" s="453"/>
    </row>
    <row r="65" spans="1:26" ht="15.75" hidden="1" customHeight="1">
      <c r="A65" s="453"/>
      <c r="B65" s="453"/>
      <c r="C65" s="453"/>
      <c r="D65" s="453"/>
      <c r="E65" s="453"/>
      <c r="F65" s="453"/>
      <c r="G65" s="453"/>
      <c r="H65" s="453"/>
      <c r="I65" s="453"/>
      <c r="J65" s="507"/>
      <c r="K65" s="507"/>
      <c r="L65" s="453"/>
      <c r="M65" s="453"/>
      <c r="N65" s="507"/>
      <c r="O65" s="507"/>
      <c r="P65" s="453"/>
      <c r="Q65" s="453"/>
      <c r="R65" s="453"/>
      <c r="S65" s="453"/>
      <c r="T65" s="453"/>
      <c r="U65" s="453"/>
      <c r="V65" s="453"/>
      <c r="W65" s="453"/>
      <c r="X65" s="453"/>
      <c r="Y65" s="453"/>
      <c r="Z65" s="453"/>
    </row>
    <row r="66" spans="1:26" ht="15.75" hidden="1" customHeight="1">
      <c r="A66" s="453"/>
      <c r="B66" s="453"/>
      <c r="C66" s="453"/>
      <c r="D66" s="453"/>
      <c r="E66" s="453"/>
      <c r="F66" s="453"/>
      <c r="G66" s="453"/>
      <c r="H66" s="453"/>
      <c r="I66" s="453"/>
      <c r="J66" s="507"/>
      <c r="K66" s="507"/>
      <c r="L66" s="453"/>
      <c r="M66" s="453"/>
      <c r="N66" s="507"/>
      <c r="O66" s="507"/>
      <c r="P66" s="453"/>
      <c r="Q66" s="453"/>
      <c r="R66" s="453"/>
      <c r="S66" s="453"/>
      <c r="T66" s="453"/>
      <c r="U66" s="453"/>
      <c r="V66" s="453"/>
      <c r="W66" s="453"/>
      <c r="X66" s="453"/>
      <c r="Y66" s="453"/>
      <c r="Z66" s="453"/>
    </row>
    <row r="67" spans="1:26" ht="15.75" hidden="1" customHeight="1">
      <c r="A67" s="453"/>
      <c r="B67" s="453"/>
      <c r="C67" s="453"/>
      <c r="D67" s="453"/>
      <c r="E67" s="453"/>
      <c r="F67" s="453"/>
      <c r="G67" s="453"/>
      <c r="H67" s="453"/>
      <c r="I67" s="453"/>
      <c r="J67" s="507"/>
      <c r="K67" s="507"/>
      <c r="L67" s="453"/>
      <c r="M67" s="453"/>
      <c r="N67" s="507"/>
      <c r="O67" s="507"/>
      <c r="P67" s="453"/>
      <c r="Q67" s="453"/>
      <c r="R67" s="453"/>
      <c r="S67" s="453"/>
      <c r="T67" s="453"/>
      <c r="U67" s="453"/>
      <c r="V67" s="453"/>
      <c r="W67" s="453"/>
      <c r="X67" s="453"/>
      <c r="Y67" s="453"/>
      <c r="Z67" s="453"/>
    </row>
    <row r="68" spans="1:26" ht="15.75" hidden="1" customHeight="1">
      <c r="A68" s="453"/>
      <c r="B68" s="453"/>
      <c r="C68" s="453"/>
      <c r="D68" s="453"/>
      <c r="E68" s="453"/>
      <c r="F68" s="453"/>
      <c r="G68" s="453"/>
      <c r="H68" s="453"/>
      <c r="I68" s="453"/>
      <c r="J68" s="507"/>
      <c r="K68" s="507"/>
      <c r="L68" s="453"/>
      <c r="M68" s="453"/>
      <c r="N68" s="507"/>
      <c r="O68" s="507"/>
      <c r="P68" s="453"/>
      <c r="Q68" s="453"/>
      <c r="R68" s="453"/>
      <c r="S68" s="453"/>
      <c r="T68" s="453"/>
      <c r="U68" s="453"/>
      <c r="V68" s="453"/>
      <c r="W68" s="453"/>
      <c r="X68" s="453"/>
      <c r="Y68" s="453"/>
      <c r="Z68" s="453"/>
    </row>
    <row r="69" spans="1:26" ht="15.75" hidden="1" customHeight="1">
      <c r="A69" s="453"/>
      <c r="B69" s="453"/>
      <c r="C69" s="453"/>
      <c r="D69" s="453"/>
      <c r="E69" s="453"/>
      <c r="F69" s="453"/>
      <c r="G69" s="453"/>
      <c r="H69" s="453"/>
      <c r="I69" s="453"/>
      <c r="J69" s="507"/>
      <c r="K69" s="507"/>
      <c r="L69" s="453"/>
      <c r="M69" s="453"/>
      <c r="N69" s="507"/>
      <c r="O69" s="507"/>
      <c r="P69" s="453"/>
      <c r="Q69" s="453"/>
      <c r="R69" s="453"/>
      <c r="S69" s="453"/>
      <c r="T69" s="453"/>
      <c r="U69" s="453"/>
      <c r="V69" s="453"/>
      <c r="W69" s="453"/>
      <c r="X69" s="453"/>
      <c r="Y69" s="453"/>
      <c r="Z69" s="453"/>
    </row>
    <row r="70" spans="1:26" ht="15.75" hidden="1" customHeight="1">
      <c r="A70" s="453"/>
      <c r="B70" s="453"/>
      <c r="C70" s="453"/>
      <c r="D70" s="453"/>
      <c r="E70" s="453"/>
      <c r="F70" s="453"/>
      <c r="G70" s="453"/>
      <c r="H70" s="453"/>
      <c r="I70" s="453"/>
      <c r="J70" s="507"/>
      <c r="K70" s="507"/>
      <c r="L70" s="453"/>
      <c r="M70" s="453"/>
      <c r="N70" s="507"/>
      <c r="O70" s="507"/>
      <c r="P70" s="453"/>
      <c r="Q70" s="453"/>
      <c r="R70" s="453"/>
      <c r="S70" s="453"/>
      <c r="T70" s="453"/>
      <c r="U70" s="453"/>
      <c r="V70" s="453"/>
      <c r="W70" s="453"/>
      <c r="X70" s="453"/>
      <c r="Y70" s="453"/>
      <c r="Z70" s="453"/>
    </row>
    <row r="71" spans="1:26" ht="15.75" hidden="1" customHeight="1">
      <c r="A71" s="453"/>
      <c r="B71" s="453"/>
      <c r="C71" s="453"/>
      <c r="D71" s="453"/>
      <c r="E71" s="453"/>
      <c r="F71" s="453"/>
      <c r="G71" s="453"/>
      <c r="H71" s="453"/>
      <c r="I71" s="453"/>
      <c r="J71" s="507"/>
      <c r="K71" s="507"/>
      <c r="L71" s="453"/>
      <c r="M71" s="453"/>
      <c r="N71" s="507"/>
      <c r="O71" s="507"/>
      <c r="P71" s="453"/>
      <c r="Q71" s="453"/>
      <c r="R71" s="453"/>
      <c r="S71" s="453"/>
      <c r="T71" s="453"/>
      <c r="U71" s="453"/>
      <c r="V71" s="453"/>
      <c r="W71" s="453"/>
      <c r="X71" s="453"/>
      <c r="Y71" s="453"/>
      <c r="Z71" s="453"/>
    </row>
    <row r="72" spans="1:26" ht="15.75" hidden="1" customHeight="1">
      <c r="A72" s="453"/>
      <c r="B72" s="453"/>
      <c r="C72" s="453"/>
      <c r="D72" s="453"/>
      <c r="E72" s="453"/>
      <c r="F72" s="453"/>
      <c r="G72" s="453"/>
      <c r="H72" s="453"/>
      <c r="I72" s="453"/>
      <c r="J72" s="507"/>
      <c r="K72" s="507"/>
      <c r="L72" s="453"/>
      <c r="M72" s="453"/>
      <c r="N72" s="507"/>
      <c r="O72" s="507"/>
      <c r="P72" s="453"/>
      <c r="Q72" s="453"/>
      <c r="R72" s="453"/>
      <c r="S72" s="453"/>
      <c r="T72" s="453"/>
      <c r="U72" s="453"/>
      <c r="V72" s="453"/>
      <c r="W72" s="453"/>
      <c r="X72" s="453"/>
      <c r="Y72" s="453"/>
      <c r="Z72" s="453"/>
    </row>
    <row r="73" spans="1:26" ht="15.75" hidden="1" customHeight="1">
      <c r="A73" s="453"/>
      <c r="B73" s="453"/>
      <c r="C73" s="453"/>
      <c r="D73" s="453"/>
      <c r="E73" s="453"/>
      <c r="F73" s="453"/>
      <c r="G73" s="453"/>
      <c r="H73" s="453"/>
      <c r="I73" s="453"/>
      <c r="J73" s="507"/>
      <c r="K73" s="507"/>
      <c r="L73" s="453"/>
      <c r="M73" s="453"/>
      <c r="N73" s="507"/>
      <c r="O73" s="507"/>
      <c r="P73" s="453"/>
      <c r="Q73" s="453"/>
      <c r="R73" s="453"/>
      <c r="S73" s="453"/>
      <c r="T73" s="453"/>
      <c r="U73" s="453"/>
      <c r="V73" s="453"/>
      <c r="W73" s="453"/>
      <c r="X73" s="453"/>
      <c r="Y73" s="453"/>
      <c r="Z73" s="453"/>
    </row>
    <row r="74" spans="1:26" ht="15.75" hidden="1" customHeight="1">
      <c r="A74" s="453"/>
      <c r="B74" s="453"/>
      <c r="C74" s="453"/>
      <c r="D74" s="453"/>
      <c r="E74" s="453"/>
      <c r="F74" s="453"/>
      <c r="G74" s="453"/>
      <c r="H74" s="453"/>
      <c r="I74" s="453"/>
      <c r="J74" s="507"/>
      <c r="K74" s="507"/>
      <c r="L74" s="453"/>
      <c r="M74" s="453"/>
      <c r="N74" s="507"/>
      <c r="O74" s="507"/>
      <c r="P74" s="453"/>
      <c r="Q74" s="453"/>
      <c r="R74" s="453"/>
      <c r="S74" s="453"/>
      <c r="T74" s="453"/>
      <c r="U74" s="453"/>
      <c r="V74" s="453"/>
      <c r="W74" s="453"/>
      <c r="X74" s="453"/>
      <c r="Y74" s="453"/>
      <c r="Z74" s="453"/>
    </row>
    <row r="75" spans="1:26" ht="15.75" hidden="1" customHeight="1">
      <c r="A75" s="453"/>
      <c r="B75" s="453"/>
      <c r="C75" s="453"/>
      <c r="D75" s="453"/>
      <c r="E75" s="453"/>
      <c r="F75" s="453"/>
      <c r="G75" s="453"/>
      <c r="H75" s="453"/>
      <c r="I75" s="453"/>
      <c r="J75" s="507"/>
      <c r="K75" s="507"/>
      <c r="L75" s="453"/>
      <c r="M75" s="453"/>
      <c r="N75" s="507"/>
      <c r="O75" s="507"/>
      <c r="P75" s="453"/>
      <c r="Q75" s="453"/>
      <c r="R75" s="453"/>
      <c r="S75" s="453"/>
      <c r="T75" s="453"/>
      <c r="U75" s="453"/>
      <c r="V75" s="453"/>
      <c r="W75" s="453"/>
      <c r="X75" s="453"/>
      <c r="Y75" s="453"/>
      <c r="Z75" s="453"/>
    </row>
    <row r="76" spans="1:26" ht="15.75" hidden="1" customHeight="1">
      <c r="A76" s="453"/>
      <c r="B76" s="453"/>
      <c r="C76" s="453"/>
      <c r="D76" s="453"/>
      <c r="E76" s="453"/>
      <c r="F76" s="453"/>
      <c r="G76" s="453"/>
      <c r="H76" s="453"/>
      <c r="I76" s="453"/>
      <c r="J76" s="507"/>
      <c r="K76" s="507"/>
      <c r="L76" s="453"/>
      <c r="M76" s="453"/>
      <c r="N76" s="507"/>
      <c r="O76" s="507"/>
      <c r="P76" s="453"/>
      <c r="Q76" s="453"/>
      <c r="R76" s="453"/>
      <c r="S76" s="453"/>
      <c r="T76" s="453"/>
      <c r="U76" s="453"/>
      <c r="V76" s="453"/>
      <c r="W76" s="453"/>
      <c r="X76" s="453"/>
      <c r="Y76" s="453"/>
      <c r="Z76" s="453"/>
    </row>
    <row r="77" spans="1:26" ht="15.75" hidden="1" customHeight="1">
      <c r="A77" s="453"/>
      <c r="B77" s="453"/>
      <c r="C77" s="453"/>
      <c r="D77" s="453"/>
      <c r="E77" s="453"/>
      <c r="F77" s="453"/>
      <c r="G77" s="453"/>
      <c r="H77" s="453"/>
      <c r="I77" s="453"/>
      <c r="J77" s="507"/>
      <c r="K77" s="507"/>
      <c r="L77" s="453"/>
      <c r="M77" s="453"/>
      <c r="N77" s="507"/>
      <c r="O77" s="507"/>
      <c r="P77" s="453"/>
      <c r="Q77" s="453"/>
      <c r="R77" s="453"/>
      <c r="S77" s="453"/>
      <c r="T77" s="453"/>
      <c r="U77" s="453"/>
      <c r="V77" s="453"/>
      <c r="W77" s="453"/>
      <c r="X77" s="453"/>
      <c r="Y77" s="453"/>
      <c r="Z77" s="453"/>
    </row>
    <row r="78" spans="1:26" ht="15.75" hidden="1" customHeight="1">
      <c r="A78" s="453"/>
      <c r="B78" s="453"/>
      <c r="C78" s="453"/>
      <c r="D78" s="453"/>
      <c r="E78" s="453"/>
      <c r="F78" s="453"/>
      <c r="G78" s="453"/>
      <c r="H78" s="453"/>
      <c r="I78" s="453"/>
      <c r="J78" s="507"/>
      <c r="K78" s="507"/>
      <c r="L78" s="453"/>
      <c r="M78" s="453"/>
      <c r="N78" s="507"/>
      <c r="O78" s="507"/>
      <c r="P78" s="453"/>
      <c r="Q78" s="453"/>
      <c r="R78" s="453"/>
      <c r="S78" s="453"/>
      <c r="T78" s="453"/>
      <c r="U78" s="453"/>
      <c r="V78" s="453"/>
      <c r="W78" s="453"/>
      <c r="X78" s="453"/>
      <c r="Y78" s="453"/>
      <c r="Z78" s="453"/>
    </row>
    <row r="79" spans="1:26" ht="15.75" hidden="1" customHeight="1">
      <c r="A79" s="453"/>
      <c r="B79" s="453"/>
      <c r="C79" s="453"/>
      <c r="D79" s="453"/>
      <c r="E79" s="453"/>
      <c r="F79" s="453"/>
      <c r="G79" s="453"/>
      <c r="H79" s="453"/>
      <c r="I79" s="453"/>
      <c r="J79" s="507"/>
      <c r="K79" s="507"/>
      <c r="L79" s="453"/>
      <c r="M79" s="453"/>
      <c r="N79" s="507"/>
      <c r="O79" s="507"/>
      <c r="P79" s="453"/>
      <c r="Q79" s="453"/>
      <c r="R79" s="453"/>
      <c r="S79" s="453"/>
      <c r="T79" s="453"/>
      <c r="U79" s="453"/>
      <c r="V79" s="453"/>
      <c r="W79" s="453"/>
      <c r="X79" s="453"/>
      <c r="Y79" s="453"/>
      <c r="Z79" s="453"/>
    </row>
    <row r="80" spans="1:26" ht="15.75" hidden="1" customHeight="1">
      <c r="A80" s="453"/>
      <c r="B80" s="453"/>
      <c r="C80" s="453"/>
      <c r="D80" s="453"/>
      <c r="E80" s="453"/>
      <c r="F80" s="453"/>
      <c r="G80" s="453"/>
      <c r="H80" s="453"/>
      <c r="I80" s="453"/>
      <c r="J80" s="507"/>
      <c r="K80" s="507"/>
      <c r="L80" s="453"/>
      <c r="M80" s="453"/>
      <c r="N80" s="507"/>
      <c r="O80" s="507"/>
      <c r="P80" s="453"/>
      <c r="Q80" s="453"/>
      <c r="R80" s="453"/>
      <c r="S80" s="453"/>
      <c r="T80" s="453"/>
      <c r="U80" s="453"/>
      <c r="V80" s="453"/>
      <c r="W80" s="453"/>
      <c r="X80" s="453"/>
      <c r="Y80" s="453"/>
      <c r="Z80" s="453"/>
    </row>
    <row r="81" spans="1:26" ht="15.75" hidden="1" customHeight="1">
      <c r="A81" s="453"/>
      <c r="B81" s="453"/>
      <c r="C81" s="453"/>
      <c r="D81" s="453"/>
      <c r="E81" s="453"/>
      <c r="F81" s="453"/>
      <c r="G81" s="453"/>
      <c r="H81" s="453"/>
      <c r="I81" s="453"/>
      <c r="J81" s="507"/>
      <c r="K81" s="507"/>
      <c r="L81" s="453"/>
      <c r="M81" s="453"/>
      <c r="N81" s="507"/>
      <c r="O81" s="507"/>
      <c r="P81" s="453"/>
      <c r="Q81" s="453"/>
      <c r="R81" s="453"/>
      <c r="S81" s="453"/>
      <c r="T81" s="453"/>
      <c r="U81" s="453"/>
      <c r="V81" s="453"/>
      <c r="W81" s="453"/>
      <c r="X81" s="453"/>
      <c r="Y81" s="453"/>
      <c r="Z81" s="453"/>
    </row>
    <row r="82" spans="1:26" ht="15.75" hidden="1" customHeight="1">
      <c r="A82" s="453"/>
      <c r="B82" s="453"/>
      <c r="C82" s="453"/>
      <c r="D82" s="453"/>
      <c r="E82" s="453"/>
      <c r="F82" s="453"/>
      <c r="G82" s="453"/>
      <c r="H82" s="453"/>
      <c r="I82" s="453"/>
      <c r="J82" s="507"/>
      <c r="K82" s="507"/>
      <c r="L82" s="453"/>
      <c r="M82" s="453"/>
      <c r="N82" s="507"/>
      <c r="O82" s="507"/>
      <c r="P82" s="453"/>
      <c r="Q82" s="453"/>
      <c r="R82" s="453"/>
      <c r="S82" s="453"/>
      <c r="T82" s="453"/>
      <c r="U82" s="453"/>
      <c r="V82" s="453"/>
      <c r="W82" s="453"/>
      <c r="X82" s="453"/>
      <c r="Y82" s="453"/>
      <c r="Z82" s="453"/>
    </row>
    <row r="83" spans="1:26" ht="15.75" hidden="1" customHeight="1">
      <c r="A83" s="453"/>
      <c r="B83" s="453"/>
      <c r="C83" s="453"/>
      <c r="D83" s="453"/>
      <c r="E83" s="453"/>
      <c r="F83" s="453"/>
      <c r="G83" s="453"/>
      <c r="H83" s="453"/>
      <c r="I83" s="453"/>
      <c r="J83" s="507"/>
      <c r="K83" s="507"/>
      <c r="L83" s="453"/>
      <c r="M83" s="453"/>
      <c r="N83" s="507"/>
      <c r="O83" s="507"/>
      <c r="P83" s="453"/>
      <c r="Q83" s="453"/>
      <c r="R83" s="453"/>
      <c r="S83" s="453"/>
      <c r="T83" s="453"/>
      <c r="U83" s="453"/>
      <c r="V83" s="453"/>
      <c r="W83" s="453"/>
      <c r="X83" s="453"/>
      <c r="Y83" s="453"/>
      <c r="Z83" s="453"/>
    </row>
    <row r="84" spans="1:26" ht="15.75" hidden="1" customHeight="1">
      <c r="A84" s="453"/>
      <c r="B84" s="453"/>
      <c r="C84" s="453"/>
      <c r="D84" s="453"/>
      <c r="E84" s="453"/>
      <c r="F84" s="453"/>
      <c r="G84" s="453"/>
      <c r="H84" s="453"/>
      <c r="I84" s="453"/>
      <c r="J84" s="507"/>
      <c r="K84" s="507"/>
      <c r="L84" s="453"/>
      <c r="M84" s="453"/>
      <c r="N84" s="507"/>
      <c r="O84" s="507"/>
      <c r="P84" s="453"/>
      <c r="Q84" s="453"/>
      <c r="R84" s="453"/>
      <c r="S84" s="453"/>
      <c r="T84" s="453"/>
      <c r="U84" s="453"/>
      <c r="V84" s="453"/>
      <c r="W84" s="453"/>
      <c r="X84" s="453"/>
      <c r="Y84" s="453"/>
      <c r="Z84" s="453"/>
    </row>
    <row r="85" spans="1:26" ht="15.75" hidden="1" customHeight="1">
      <c r="A85" s="453"/>
      <c r="B85" s="453"/>
      <c r="C85" s="453"/>
      <c r="D85" s="453"/>
      <c r="E85" s="453"/>
      <c r="F85" s="453"/>
      <c r="G85" s="453"/>
      <c r="H85" s="453"/>
      <c r="I85" s="453"/>
      <c r="J85" s="507"/>
      <c r="K85" s="507"/>
      <c r="L85" s="453"/>
      <c r="M85" s="453"/>
      <c r="N85" s="507"/>
      <c r="O85" s="507"/>
      <c r="P85" s="453"/>
      <c r="Q85" s="453"/>
      <c r="R85" s="453"/>
      <c r="S85" s="453"/>
      <c r="T85" s="453"/>
      <c r="U85" s="453"/>
      <c r="V85" s="453"/>
      <c r="W85" s="453"/>
      <c r="X85" s="453"/>
      <c r="Y85" s="453"/>
      <c r="Z85" s="453"/>
    </row>
    <row r="86" spans="1:26" ht="15.75" hidden="1" customHeight="1">
      <c r="A86" s="453"/>
      <c r="B86" s="453"/>
      <c r="C86" s="453"/>
      <c r="D86" s="453"/>
      <c r="E86" s="453"/>
      <c r="F86" s="453"/>
      <c r="G86" s="453"/>
      <c r="H86" s="453"/>
      <c r="I86" s="453"/>
      <c r="J86" s="507"/>
      <c r="K86" s="507"/>
      <c r="L86" s="453"/>
      <c r="M86" s="453"/>
      <c r="N86" s="507"/>
      <c r="O86" s="507"/>
      <c r="P86" s="453"/>
      <c r="Q86" s="453"/>
      <c r="R86" s="453"/>
      <c r="S86" s="453"/>
      <c r="T86" s="453"/>
      <c r="U86" s="453"/>
      <c r="V86" s="453"/>
      <c r="W86" s="453"/>
      <c r="X86" s="453"/>
      <c r="Y86" s="453"/>
      <c r="Z86" s="453"/>
    </row>
    <row r="87" spans="1:26" ht="15.75" hidden="1" customHeight="1">
      <c r="A87" s="453"/>
      <c r="B87" s="453"/>
      <c r="C87" s="453"/>
      <c r="D87" s="453"/>
      <c r="E87" s="453"/>
      <c r="F87" s="453"/>
      <c r="G87" s="453"/>
      <c r="H87" s="453"/>
      <c r="I87" s="453"/>
      <c r="J87" s="507"/>
      <c r="K87" s="507"/>
      <c r="L87" s="453"/>
      <c r="M87" s="453"/>
      <c r="N87" s="507"/>
      <c r="O87" s="507"/>
      <c r="P87" s="453"/>
      <c r="Q87" s="453"/>
      <c r="R87" s="453"/>
      <c r="S87" s="453"/>
      <c r="T87" s="453"/>
      <c r="U87" s="453"/>
      <c r="V87" s="453"/>
      <c r="W87" s="453"/>
      <c r="X87" s="453"/>
      <c r="Y87" s="453"/>
      <c r="Z87" s="453"/>
    </row>
    <row r="88" spans="1:26" ht="15.75" hidden="1" customHeight="1">
      <c r="A88" s="453"/>
      <c r="B88" s="453"/>
      <c r="C88" s="453"/>
      <c r="D88" s="453"/>
      <c r="E88" s="453"/>
      <c r="F88" s="453"/>
      <c r="G88" s="453"/>
      <c r="H88" s="453"/>
      <c r="I88" s="453"/>
      <c r="J88" s="507"/>
      <c r="K88" s="507"/>
      <c r="L88" s="453"/>
      <c r="M88" s="453"/>
      <c r="N88" s="507"/>
      <c r="O88" s="507"/>
      <c r="P88" s="453"/>
      <c r="Q88" s="453"/>
      <c r="R88" s="453"/>
      <c r="S88" s="453"/>
      <c r="T88" s="453"/>
      <c r="U88" s="453"/>
      <c r="V88" s="453"/>
      <c r="W88" s="453"/>
      <c r="X88" s="453"/>
      <c r="Y88" s="453"/>
      <c r="Z88" s="453"/>
    </row>
    <row r="89" spans="1:26" ht="15.75" hidden="1" customHeight="1">
      <c r="A89" s="453"/>
      <c r="B89" s="453"/>
      <c r="C89" s="453"/>
      <c r="D89" s="453"/>
      <c r="E89" s="453"/>
      <c r="F89" s="453"/>
      <c r="G89" s="453"/>
      <c r="H89" s="453"/>
      <c r="I89" s="453"/>
      <c r="J89" s="507"/>
      <c r="K89" s="507"/>
      <c r="L89" s="453"/>
      <c r="M89" s="453"/>
      <c r="N89" s="507"/>
      <c r="O89" s="507"/>
      <c r="P89" s="453"/>
      <c r="Q89" s="453"/>
      <c r="R89" s="453"/>
      <c r="S89" s="453"/>
      <c r="T89" s="453"/>
      <c r="U89" s="453"/>
      <c r="V89" s="453"/>
      <c r="W89" s="453"/>
      <c r="X89" s="453"/>
      <c r="Y89" s="453"/>
      <c r="Z89" s="453"/>
    </row>
    <row r="90" spans="1:26" ht="15.75" hidden="1" customHeight="1">
      <c r="A90" s="453"/>
      <c r="B90" s="453"/>
      <c r="C90" s="453"/>
      <c r="D90" s="453"/>
      <c r="E90" s="453"/>
      <c r="F90" s="453"/>
      <c r="G90" s="453"/>
      <c r="H90" s="453"/>
      <c r="I90" s="453"/>
      <c r="J90" s="507"/>
      <c r="K90" s="507"/>
      <c r="L90" s="453"/>
      <c r="M90" s="453"/>
      <c r="N90" s="507"/>
      <c r="O90" s="507"/>
      <c r="P90" s="453"/>
      <c r="Q90" s="453"/>
      <c r="R90" s="453"/>
      <c r="S90" s="453"/>
      <c r="T90" s="453"/>
      <c r="U90" s="453"/>
      <c r="V90" s="453"/>
      <c r="W90" s="453"/>
      <c r="X90" s="453"/>
      <c r="Y90" s="453"/>
      <c r="Z90" s="453"/>
    </row>
    <row r="91" spans="1:26" ht="15.75" hidden="1" customHeight="1">
      <c r="A91" s="453"/>
      <c r="B91" s="453"/>
      <c r="C91" s="453"/>
      <c r="D91" s="453"/>
      <c r="E91" s="453"/>
      <c r="F91" s="453"/>
      <c r="G91" s="453"/>
      <c r="H91" s="453"/>
      <c r="I91" s="453"/>
      <c r="J91" s="507"/>
      <c r="K91" s="507"/>
      <c r="L91" s="453"/>
      <c r="M91" s="453"/>
      <c r="N91" s="507"/>
      <c r="O91" s="507"/>
      <c r="P91" s="453"/>
      <c r="Q91" s="453"/>
      <c r="R91" s="453"/>
      <c r="S91" s="453"/>
      <c r="T91" s="453"/>
      <c r="U91" s="453"/>
      <c r="V91" s="453"/>
      <c r="W91" s="453"/>
      <c r="X91" s="453"/>
      <c r="Y91" s="453"/>
      <c r="Z91" s="453"/>
    </row>
    <row r="92" spans="1:26" ht="15.75" hidden="1" customHeight="1">
      <c r="A92" s="453"/>
      <c r="B92" s="453"/>
      <c r="C92" s="453"/>
      <c r="D92" s="453"/>
      <c r="E92" s="453"/>
      <c r="F92" s="453"/>
      <c r="G92" s="453"/>
      <c r="H92" s="453"/>
      <c r="I92" s="453"/>
      <c r="J92" s="507"/>
      <c r="K92" s="507"/>
      <c r="L92" s="453"/>
      <c r="M92" s="453"/>
      <c r="N92" s="507"/>
      <c r="O92" s="507"/>
      <c r="P92" s="453"/>
      <c r="Q92" s="453"/>
      <c r="R92" s="453"/>
      <c r="S92" s="453"/>
      <c r="T92" s="453"/>
      <c r="U92" s="453"/>
      <c r="V92" s="453"/>
      <c r="W92" s="453"/>
      <c r="X92" s="453"/>
      <c r="Y92" s="453"/>
      <c r="Z92" s="453"/>
    </row>
    <row r="93" spans="1:26" ht="15.75" hidden="1" customHeight="1">
      <c r="A93" s="453"/>
      <c r="B93" s="453"/>
      <c r="C93" s="453"/>
      <c r="D93" s="453"/>
      <c r="E93" s="453"/>
      <c r="F93" s="453"/>
      <c r="G93" s="453"/>
      <c r="H93" s="453"/>
      <c r="I93" s="453"/>
      <c r="J93" s="507"/>
      <c r="K93" s="507"/>
      <c r="L93" s="453"/>
      <c r="M93" s="453"/>
      <c r="N93" s="507"/>
      <c r="O93" s="507"/>
      <c r="P93" s="453"/>
      <c r="Q93" s="453"/>
      <c r="R93" s="453"/>
      <c r="S93" s="453"/>
      <c r="T93" s="453"/>
      <c r="U93" s="453"/>
      <c r="V93" s="453"/>
      <c r="W93" s="453"/>
      <c r="X93" s="453"/>
      <c r="Y93" s="453"/>
      <c r="Z93" s="453"/>
    </row>
    <row r="94" spans="1:26" ht="15.75" hidden="1" customHeight="1">
      <c r="A94" s="453"/>
      <c r="B94" s="453"/>
      <c r="C94" s="453"/>
      <c r="D94" s="453"/>
      <c r="E94" s="453"/>
      <c r="F94" s="453"/>
      <c r="G94" s="453"/>
      <c r="H94" s="453"/>
      <c r="I94" s="453"/>
      <c r="J94" s="507"/>
      <c r="K94" s="507"/>
      <c r="L94" s="453"/>
      <c r="M94" s="453"/>
      <c r="N94" s="507"/>
      <c r="O94" s="507"/>
      <c r="P94" s="453"/>
      <c r="Q94" s="453"/>
      <c r="R94" s="453"/>
      <c r="S94" s="453"/>
      <c r="T94" s="453"/>
      <c r="U94" s="453"/>
      <c r="V94" s="453"/>
      <c r="W94" s="453"/>
      <c r="X94" s="453"/>
      <c r="Y94" s="453"/>
      <c r="Z94" s="453"/>
    </row>
    <row r="95" spans="1:26" ht="15.75" hidden="1" customHeight="1">
      <c r="A95" s="453"/>
      <c r="B95" s="453"/>
      <c r="C95" s="453"/>
      <c r="D95" s="453"/>
      <c r="E95" s="453"/>
      <c r="F95" s="453"/>
      <c r="G95" s="453"/>
      <c r="H95" s="453"/>
      <c r="I95" s="453"/>
      <c r="J95" s="507"/>
      <c r="K95" s="507"/>
      <c r="L95" s="453"/>
      <c r="M95" s="453"/>
      <c r="N95" s="507"/>
      <c r="O95" s="507"/>
      <c r="P95" s="453"/>
      <c r="Q95" s="453"/>
      <c r="R95" s="453"/>
      <c r="S95" s="453"/>
      <c r="T95" s="453"/>
      <c r="U95" s="453"/>
      <c r="V95" s="453"/>
      <c r="W95" s="453"/>
      <c r="X95" s="453"/>
      <c r="Y95" s="453"/>
      <c r="Z95" s="453"/>
    </row>
    <row r="96" spans="1:26" ht="15.75" hidden="1" customHeight="1">
      <c r="A96" s="453"/>
      <c r="B96" s="453"/>
      <c r="C96" s="453"/>
      <c r="D96" s="453"/>
      <c r="E96" s="453"/>
      <c r="F96" s="453"/>
      <c r="G96" s="453"/>
      <c r="H96" s="453"/>
      <c r="I96" s="453"/>
      <c r="J96" s="507"/>
      <c r="K96" s="507"/>
      <c r="L96" s="453"/>
      <c r="M96" s="453"/>
      <c r="N96" s="507"/>
      <c r="O96" s="507"/>
      <c r="P96" s="453"/>
      <c r="Q96" s="453"/>
      <c r="R96" s="453"/>
      <c r="S96" s="453"/>
      <c r="T96" s="453"/>
      <c r="U96" s="453"/>
      <c r="V96" s="453"/>
      <c r="W96" s="453"/>
      <c r="X96" s="453"/>
      <c r="Y96" s="453"/>
      <c r="Z96" s="453"/>
    </row>
    <row r="97" spans="1:26" ht="15.75" hidden="1" customHeight="1">
      <c r="A97" s="453"/>
      <c r="B97" s="453"/>
      <c r="C97" s="453"/>
      <c r="D97" s="453"/>
      <c r="E97" s="453"/>
      <c r="F97" s="453"/>
      <c r="G97" s="453"/>
      <c r="H97" s="453"/>
      <c r="I97" s="453"/>
      <c r="J97" s="507"/>
      <c r="K97" s="507"/>
      <c r="L97" s="453"/>
      <c r="M97" s="453"/>
      <c r="N97" s="507"/>
      <c r="O97" s="507"/>
      <c r="P97" s="453"/>
      <c r="Q97" s="453"/>
      <c r="R97" s="453"/>
      <c r="S97" s="453"/>
      <c r="T97" s="453"/>
      <c r="U97" s="453"/>
      <c r="V97" s="453"/>
      <c r="W97" s="453"/>
      <c r="X97" s="453"/>
      <c r="Y97" s="453"/>
      <c r="Z97" s="453"/>
    </row>
    <row r="98" spans="1:26" ht="15.75" hidden="1" customHeight="1">
      <c r="A98" s="453"/>
      <c r="B98" s="453"/>
      <c r="C98" s="453"/>
      <c r="D98" s="453"/>
      <c r="E98" s="453"/>
      <c r="F98" s="453"/>
      <c r="G98" s="453"/>
      <c r="H98" s="453"/>
      <c r="I98" s="453"/>
      <c r="J98" s="507"/>
      <c r="K98" s="507"/>
      <c r="L98" s="453"/>
      <c r="M98" s="453"/>
      <c r="N98" s="507"/>
      <c r="O98" s="507"/>
      <c r="P98" s="453"/>
      <c r="Q98" s="453"/>
      <c r="R98" s="453"/>
      <c r="S98" s="453"/>
      <c r="T98" s="453"/>
      <c r="U98" s="453"/>
      <c r="V98" s="453"/>
      <c r="W98" s="453"/>
      <c r="X98" s="453"/>
      <c r="Y98" s="453"/>
      <c r="Z98" s="453"/>
    </row>
    <row r="99" spans="1:26" ht="15.75" hidden="1" customHeight="1">
      <c r="A99" s="453"/>
      <c r="B99" s="453"/>
      <c r="C99" s="453"/>
      <c r="D99" s="453"/>
      <c r="E99" s="453"/>
      <c r="F99" s="453"/>
      <c r="G99" s="453"/>
      <c r="H99" s="453"/>
      <c r="I99" s="453"/>
      <c r="J99" s="507"/>
      <c r="K99" s="507"/>
      <c r="L99" s="453"/>
      <c r="M99" s="453"/>
      <c r="N99" s="507"/>
      <c r="O99" s="507"/>
      <c r="P99" s="453"/>
      <c r="Q99" s="453"/>
      <c r="R99" s="453"/>
      <c r="S99" s="453"/>
      <c r="T99" s="453"/>
      <c r="U99" s="453"/>
      <c r="V99" s="453"/>
      <c r="W99" s="453"/>
      <c r="X99" s="453"/>
      <c r="Y99" s="453"/>
      <c r="Z99" s="453"/>
    </row>
    <row r="100" spans="1:26" ht="15.75" hidden="1" customHeight="1">
      <c r="A100" s="453"/>
      <c r="B100" s="453"/>
      <c r="C100" s="453"/>
      <c r="D100" s="453"/>
      <c r="E100" s="453"/>
      <c r="F100" s="453"/>
      <c r="G100" s="453"/>
      <c r="H100" s="453"/>
      <c r="I100" s="453"/>
      <c r="J100" s="507"/>
      <c r="K100" s="507"/>
      <c r="L100" s="453"/>
      <c r="M100" s="453"/>
      <c r="N100" s="507"/>
      <c r="O100" s="507"/>
      <c r="P100" s="453"/>
      <c r="Q100" s="453"/>
      <c r="R100" s="453"/>
      <c r="S100" s="453"/>
      <c r="T100" s="453"/>
      <c r="U100" s="453"/>
      <c r="V100" s="453"/>
      <c r="W100" s="453"/>
      <c r="X100" s="453"/>
      <c r="Y100" s="453"/>
      <c r="Z100" s="453"/>
    </row>
    <row r="101" spans="1:26" ht="15.75" hidden="1" customHeight="1">
      <c r="A101" s="453"/>
      <c r="B101" s="453"/>
      <c r="C101" s="453"/>
      <c r="D101" s="453"/>
      <c r="E101" s="453"/>
      <c r="F101" s="453"/>
      <c r="G101" s="453"/>
      <c r="H101" s="453"/>
      <c r="I101" s="453"/>
      <c r="J101" s="507"/>
      <c r="K101" s="507"/>
      <c r="L101" s="453"/>
      <c r="M101" s="453"/>
      <c r="N101" s="507"/>
      <c r="O101" s="507"/>
      <c r="P101" s="453"/>
      <c r="Q101" s="453"/>
      <c r="R101" s="453"/>
      <c r="S101" s="453"/>
      <c r="T101" s="453"/>
      <c r="U101" s="453"/>
      <c r="V101" s="453"/>
      <c r="W101" s="453"/>
      <c r="X101" s="453"/>
      <c r="Y101" s="453"/>
      <c r="Z101" s="453"/>
    </row>
    <row r="102" spans="1:26" ht="15.75" hidden="1" customHeight="1">
      <c r="A102" s="453"/>
      <c r="B102" s="453"/>
      <c r="C102" s="453"/>
      <c r="D102" s="453"/>
      <c r="E102" s="453"/>
      <c r="F102" s="453"/>
      <c r="G102" s="453"/>
      <c r="H102" s="453"/>
      <c r="I102" s="453"/>
      <c r="J102" s="507"/>
      <c r="K102" s="507"/>
      <c r="L102" s="453"/>
      <c r="M102" s="453"/>
      <c r="N102" s="507"/>
      <c r="O102" s="507"/>
      <c r="P102" s="453"/>
      <c r="Q102" s="453"/>
      <c r="R102" s="453"/>
      <c r="S102" s="453"/>
      <c r="T102" s="453"/>
      <c r="U102" s="453"/>
      <c r="V102" s="453"/>
      <c r="W102" s="453"/>
      <c r="X102" s="453"/>
      <c r="Y102" s="453"/>
      <c r="Z102" s="453"/>
    </row>
    <row r="103" spans="1:26" ht="15.75" hidden="1" customHeight="1">
      <c r="A103" s="453"/>
      <c r="B103" s="453"/>
      <c r="C103" s="453"/>
      <c r="D103" s="453"/>
      <c r="E103" s="453"/>
      <c r="F103" s="453"/>
      <c r="G103" s="453"/>
      <c r="H103" s="453"/>
      <c r="I103" s="453"/>
      <c r="J103" s="507"/>
      <c r="K103" s="507"/>
      <c r="L103" s="453"/>
      <c r="M103" s="453"/>
      <c r="N103" s="507"/>
      <c r="O103" s="507"/>
      <c r="P103" s="453"/>
      <c r="Q103" s="453"/>
      <c r="R103" s="453"/>
      <c r="S103" s="453"/>
      <c r="T103" s="453"/>
      <c r="U103" s="453"/>
      <c r="V103" s="453"/>
      <c r="W103" s="453"/>
      <c r="X103" s="453"/>
      <c r="Y103" s="453"/>
      <c r="Z103" s="453"/>
    </row>
    <row r="104" spans="1:26" ht="15.75" hidden="1" customHeight="1">
      <c r="A104" s="453"/>
      <c r="B104" s="453"/>
      <c r="C104" s="453"/>
      <c r="D104" s="453"/>
      <c r="E104" s="453"/>
      <c r="F104" s="453"/>
      <c r="G104" s="453"/>
      <c r="H104" s="453"/>
      <c r="I104" s="453"/>
      <c r="J104" s="507"/>
      <c r="K104" s="507"/>
      <c r="L104" s="453"/>
      <c r="M104" s="453"/>
      <c r="N104" s="507"/>
      <c r="O104" s="507"/>
      <c r="P104" s="453"/>
      <c r="Q104" s="453"/>
      <c r="R104" s="453"/>
      <c r="S104" s="453"/>
      <c r="T104" s="453"/>
      <c r="U104" s="453"/>
      <c r="V104" s="453"/>
      <c r="W104" s="453"/>
      <c r="X104" s="453"/>
      <c r="Y104" s="453"/>
      <c r="Z104" s="453"/>
    </row>
    <row r="105" spans="1:26" ht="15.75" hidden="1" customHeight="1">
      <c r="A105" s="453"/>
      <c r="B105" s="453"/>
      <c r="C105" s="453"/>
      <c r="D105" s="453"/>
      <c r="E105" s="453"/>
      <c r="F105" s="453"/>
      <c r="G105" s="453"/>
      <c r="H105" s="453"/>
      <c r="I105" s="453"/>
      <c r="J105" s="507"/>
      <c r="K105" s="507"/>
      <c r="L105" s="453"/>
      <c r="M105" s="453"/>
      <c r="N105" s="507"/>
      <c r="O105" s="507"/>
      <c r="P105" s="453"/>
      <c r="Q105" s="453"/>
      <c r="R105" s="453"/>
      <c r="S105" s="453"/>
      <c r="T105" s="453"/>
      <c r="U105" s="453"/>
      <c r="V105" s="453"/>
      <c r="W105" s="453"/>
      <c r="X105" s="453"/>
      <c r="Y105" s="453"/>
      <c r="Z105" s="453"/>
    </row>
    <row r="106" spans="1:26" ht="15.75" hidden="1" customHeight="1">
      <c r="A106" s="453"/>
      <c r="B106" s="453"/>
      <c r="C106" s="453"/>
      <c r="D106" s="453"/>
      <c r="E106" s="453"/>
      <c r="F106" s="453"/>
      <c r="G106" s="453"/>
      <c r="H106" s="453"/>
      <c r="I106" s="453"/>
      <c r="J106" s="507"/>
      <c r="K106" s="507"/>
      <c r="L106" s="453"/>
      <c r="M106" s="453"/>
      <c r="N106" s="507"/>
      <c r="O106" s="507"/>
      <c r="P106" s="453"/>
      <c r="Q106" s="453"/>
      <c r="R106" s="453"/>
      <c r="S106" s="453"/>
      <c r="T106" s="453"/>
      <c r="U106" s="453"/>
      <c r="V106" s="453"/>
      <c r="W106" s="453"/>
      <c r="X106" s="453"/>
      <c r="Y106" s="453"/>
      <c r="Z106" s="453"/>
    </row>
    <row r="107" spans="1:26" ht="15.75" hidden="1" customHeight="1">
      <c r="A107" s="453"/>
      <c r="B107" s="453"/>
      <c r="C107" s="453"/>
      <c r="D107" s="453"/>
      <c r="E107" s="453"/>
      <c r="F107" s="453"/>
      <c r="G107" s="453"/>
      <c r="H107" s="453"/>
      <c r="I107" s="453"/>
      <c r="J107" s="507"/>
      <c r="K107" s="507"/>
      <c r="L107" s="453"/>
      <c r="M107" s="453"/>
      <c r="N107" s="507"/>
      <c r="O107" s="507"/>
      <c r="P107" s="453"/>
      <c r="Q107" s="453"/>
      <c r="R107" s="453"/>
      <c r="S107" s="453"/>
      <c r="T107" s="453"/>
      <c r="U107" s="453"/>
      <c r="V107" s="453"/>
      <c r="W107" s="453"/>
      <c r="X107" s="453"/>
      <c r="Y107" s="453"/>
      <c r="Z107" s="453"/>
    </row>
    <row r="108" spans="1:26" ht="15.75" hidden="1" customHeight="1">
      <c r="A108" s="453"/>
      <c r="B108" s="453"/>
      <c r="C108" s="453"/>
      <c r="D108" s="453"/>
      <c r="E108" s="453"/>
      <c r="F108" s="453"/>
      <c r="G108" s="453"/>
      <c r="H108" s="453"/>
      <c r="I108" s="453"/>
      <c r="J108" s="507"/>
      <c r="K108" s="507"/>
      <c r="L108" s="453"/>
      <c r="M108" s="453"/>
      <c r="N108" s="507"/>
      <c r="O108" s="507"/>
      <c r="P108" s="453"/>
      <c r="Q108" s="453"/>
      <c r="R108" s="453"/>
      <c r="S108" s="453"/>
      <c r="T108" s="453"/>
      <c r="U108" s="453"/>
      <c r="V108" s="453"/>
      <c r="W108" s="453"/>
      <c r="X108" s="453"/>
      <c r="Y108" s="453"/>
      <c r="Z108" s="453"/>
    </row>
    <row r="109" spans="1:26" ht="15.75" hidden="1" customHeight="1">
      <c r="A109" s="453"/>
      <c r="B109" s="453"/>
      <c r="C109" s="453"/>
      <c r="D109" s="453"/>
      <c r="E109" s="453"/>
      <c r="F109" s="453"/>
      <c r="G109" s="453"/>
      <c r="H109" s="453"/>
      <c r="I109" s="453"/>
      <c r="J109" s="507"/>
      <c r="K109" s="507"/>
      <c r="L109" s="453"/>
      <c r="M109" s="453"/>
      <c r="N109" s="507"/>
      <c r="O109" s="507"/>
      <c r="P109" s="453"/>
      <c r="Q109" s="453"/>
      <c r="R109" s="453"/>
      <c r="S109" s="453"/>
      <c r="T109" s="453"/>
      <c r="U109" s="453"/>
      <c r="V109" s="453"/>
      <c r="W109" s="453"/>
      <c r="X109" s="453"/>
      <c r="Y109" s="453"/>
      <c r="Z109" s="453"/>
    </row>
    <row r="110" spans="1:26" ht="15.75" hidden="1" customHeight="1">
      <c r="A110" s="453"/>
      <c r="B110" s="453"/>
      <c r="C110" s="453"/>
      <c r="D110" s="453"/>
      <c r="E110" s="453"/>
      <c r="F110" s="453"/>
      <c r="G110" s="453"/>
      <c r="H110" s="453"/>
      <c r="I110" s="453"/>
      <c r="J110" s="507"/>
      <c r="K110" s="507"/>
      <c r="L110" s="453"/>
      <c r="M110" s="453"/>
      <c r="N110" s="507"/>
      <c r="O110" s="507"/>
      <c r="P110" s="453"/>
      <c r="Q110" s="453"/>
      <c r="R110" s="453"/>
      <c r="S110" s="453"/>
      <c r="T110" s="453"/>
      <c r="U110" s="453"/>
      <c r="V110" s="453"/>
      <c r="W110" s="453"/>
      <c r="X110" s="453"/>
      <c r="Y110" s="453"/>
      <c r="Z110" s="453"/>
    </row>
    <row r="111" spans="1:26" ht="15.75" hidden="1" customHeight="1">
      <c r="A111" s="453"/>
      <c r="B111" s="453"/>
      <c r="C111" s="453"/>
      <c r="D111" s="453"/>
      <c r="E111" s="453"/>
      <c r="F111" s="453"/>
      <c r="G111" s="453"/>
      <c r="H111" s="453"/>
      <c r="I111" s="453"/>
      <c r="J111" s="507"/>
      <c r="K111" s="507"/>
      <c r="L111" s="453"/>
      <c r="M111" s="453"/>
      <c r="N111" s="507"/>
      <c r="O111" s="507"/>
      <c r="P111" s="453"/>
      <c r="Q111" s="453"/>
      <c r="R111" s="453"/>
      <c r="S111" s="453"/>
      <c r="T111" s="453"/>
      <c r="U111" s="453"/>
      <c r="V111" s="453"/>
      <c r="W111" s="453"/>
      <c r="X111" s="453"/>
      <c r="Y111" s="453"/>
      <c r="Z111" s="453"/>
    </row>
    <row r="112" spans="1:26" ht="15.75" hidden="1" customHeight="1">
      <c r="A112" s="453"/>
      <c r="B112" s="453"/>
      <c r="C112" s="453"/>
      <c r="D112" s="453"/>
      <c r="E112" s="453"/>
      <c r="F112" s="453"/>
      <c r="G112" s="453"/>
      <c r="H112" s="453"/>
      <c r="I112" s="453"/>
      <c r="J112" s="507"/>
      <c r="K112" s="507"/>
      <c r="L112" s="453"/>
      <c r="M112" s="453"/>
      <c r="N112" s="507"/>
      <c r="O112" s="507"/>
      <c r="P112" s="453"/>
      <c r="Q112" s="453"/>
      <c r="R112" s="453"/>
      <c r="S112" s="453"/>
      <c r="T112" s="453"/>
      <c r="U112" s="453"/>
      <c r="V112" s="453"/>
      <c r="W112" s="453"/>
      <c r="X112" s="453"/>
      <c r="Y112" s="453"/>
      <c r="Z112" s="453"/>
    </row>
    <row r="113" spans="1:26" ht="15.75" hidden="1" customHeight="1">
      <c r="A113" s="453"/>
      <c r="B113" s="453"/>
      <c r="C113" s="453"/>
      <c r="D113" s="453"/>
      <c r="E113" s="453"/>
      <c r="F113" s="453"/>
      <c r="G113" s="453"/>
      <c r="H113" s="453"/>
      <c r="I113" s="453"/>
      <c r="J113" s="507"/>
      <c r="K113" s="507"/>
      <c r="L113" s="453"/>
      <c r="M113" s="453"/>
      <c r="N113" s="507"/>
      <c r="O113" s="507"/>
      <c r="P113" s="453"/>
      <c r="Q113" s="453"/>
      <c r="R113" s="453"/>
      <c r="S113" s="453"/>
      <c r="T113" s="453"/>
      <c r="U113" s="453"/>
      <c r="V113" s="453"/>
      <c r="W113" s="453"/>
      <c r="X113" s="453"/>
      <c r="Y113" s="453"/>
      <c r="Z113" s="453"/>
    </row>
    <row r="114" spans="1:26" ht="15.75" hidden="1" customHeight="1">
      <c r="A114" s="453"/>
      <c r="B114" s="453"/>
      <c r="C114" s="453"/>
      <c r="D114" s="453"/>
      <c r="E114" s="453"/>
      <c r="F114" s="453"/>
      <c r="G114" s="453"/>
      <c r="H114" s="453"/>
      <c r="I114" s="453"/>
      <c r="J114" s="507"/>
      <c r="K114" s="507"/>
      <c r="L114" s="453"/>
      <c r="M114" s="453"/>
      <c r="N114" s="507"/>
      <c r="O114" s="507"/>
      <c r="P114" s="453"/>
      <c r="Q114" s="453"/>
      <c r="R114" s="453"/>
      <c r="S114" s="453"/>
      <c r="T114" s="453"/>
      <c r="U114" s="453"/>
      <c r="V114" s="453"/>
      <c r="W114" s="453"/>
      <c r="X114" s="453"/>
      <c r="Y114" s="453"/>
      <c r="Z114" s="453"/>
    </row>
    <row r="115" spans="1:26" ht="15.75" hidden="1" customHeight="1">
      <c r="A115" s="453"/>
      <c r="B115" s="453"/>
      <c r="C115" s="453"/>
      <c r="D115" s="453"/>
      <c r="E115" s="453"/>
      <c r="F115" s="453"/>
      <c r="G115" s="453"/>
      <c r="H115" s="453"/>
      <c r="I115" s="453"/>
      <c r="J115" s="507"/>
      <c r="K115" s="507"/>
      <c r="L115" s="453"/>
      <c r="M115" s="453"/>
      <c r="N115" s="507"/>
      <c r="O115" s="507"/>
      <c r="P115" s="453"/>
      <c r="Q115" s="453"/>
      <c r="R115" s="453"/>
      <c r="S115" s="453"/>
      <c r="T115" s="453"/>
      <c r="U115" s="453"/>
      <c r="V115" s="453"/>
      <c r="W115" s="453"/>
      <c r="X115" s="453"/>
      <c r="Y115" s="453"/>
      <c r="Z115" s="453"/>
    </row>
    <row r="116" spans="1:26" ht="15.75" hidden="1" customHeight="1">
      <c r="A116" s="453"/>
      <c r="B116" s="453"/>
      <c r="C116" s="453"/>
      <c r="D116" s="453"/>
      <c r="E116" s="453"/>
      <c r="F116" s="453"/>
      <c r="G116" s="453"/>
      <c r="H116" s="453"/>
      <c r="I116" s="453"/>
      <c r="J116" s="507"/>
      <c r="K116" s="507"/>
      <c r="L116" s="453"/>
      <c r="M116" s="453"/>
      <c r="N116" s="507"/>
      <c r="O116" s="507"/>
      <c r="P116" s="453"/>
      <c r="Q116" s="453"/>
      <c r="R116" s="453"/>
      <c r="S116" s="453"/>
      <c r="T116" s="453"/>
      <c r="U116" s="453"/>
      <c r="V116" s="453"/>
      <c r="W116" s="453"/>
      <c r="X116" s="453"/>
      <c r="Y116" s="453"/>
      <c r="Z116" s="453"/>
    </row>
    <row r="117" spans="1:26" ht="15.75" hidden="1" customHeight="1">
      <c r="A117" s="453"/>
      <c r="B117" s="453"/>
      <c r="C117" s="453"/>
      <c r="D117" s="453"/>
      <c r="E117" s="453"/>
      <c r="F117" s="453"/>
      <c r="G117" s="453"/>
      <c r="H117" s="453"/>
      <c r="I117" s="453"/>
      <c r="J117" s="507"/>
      <c r="K117" s="507"/>
      <c r="L117" s="453"/>
      <c r="M117" s="453"/>
      <c r="N117" s="507"/>
      <c r="O117" s="507"/>
      <c r="P117" s="453"/>
      <c r="Q117" s="453"/>
      <c r="R117" s="453"/>
      <c r="S117" s="453"/>
      <c r="T117" s="453"/>
      <c r="U117" s="453"/>
      <c r="V117" s="453"/>
      <c r="W117" s="453"/>
      <c r="X117" s="453"/>
      <c r="Y117" s="453"/>
      <c r="Z117" s="453"/>
    </row>
    <row r="118" spans="1:26" ht="15.75" hidden="1" customHeight="1">
      <c r="A118" s="453"/>
      <c r="B118" s="453"/>
      <c r="C118" s="453"/>
      <c r="D118" s="453"/>
      <c r="E118" s="453"/>
      <c r="F118" s="453"/>
      <c r="G118" s="453"/>
      <c r="H118" s="453"/>
      <c r="I118" s="453"/>
      <c r="J118" s="507"/>
      <c r="K118" s="507"/>
      <c r="L118" s="453"/>
      <c r="M118" s="453"/>
      <c r="N118" s="507"/>
      <c r="O118" s="507"/>
      <c r="P118" s="453"/>
      <c r="Q118" s="453"/>
      <c r="R118" s="453"/>
      <c r="S118" s="453"/>
      <c r="T118" s="453"/>
      <c r="U118" s="453"/>
      <c r="V118" s="453"/>
      <c r="W118" s="453"/>
      <c r="X118" s="453"/>
      <c r="Y118" s="453"/>
      <c r="Z118" s="453"/>
    </row>
    <row r="119" spans="1:26" ht="15.75" hidden="1" customHeight="1">
      <c r="A119" s="453"/>
      <c r="B119" s="453"/>
      <c r="C119" s="453"/>
      <c r="D119" s="453"/>
      <c r="E119" s="453"/>
      <c r="F119" s="453"/>
      <c r="G119" s="453"/>
      <c r="H119" s="453"/>
      <c r="I119" s="453"/>
      <c r="J119" s="507"/>
      <c r="K119" s="507"/>
      <c r="L119" s="453"/>
      <c r="M119" s="453"/>
      <c r="N119" s="507"/>
      <c r="O119" s="507"/>
      <c r="P119" s="453"/>
      <c r="Q119" s="453"/>
      <c r="R119" s="453"/>
      <c r="S119" s="453"/>
      <c r="T119" s="453"/>
      <c r="U119" s="453"/>
      <c r="V119" s="453"/>
      <c r="W119" s="453"/>
      <c r="X119" s="453"/>
      <c r="Y119" s="453"/>
      <c r="Z119" s="453"/>
    </row>
    <row r="120" spans="1:26" ht="15.75" hidden="1" customHeight="1">
      <c r="A120" s="453"/>
      <c r="B120" s="453"/>
      <c r="C120" s="453"/>
      <c r="D120" s="453"/>
      <c r="E120" s="453"/>
      <c r="F120" s="453"/>
      <c r="G120" s="453"/>
      <c r="H120" s="453"/>
      <c r="I120" s="453"/>
      <c r="J120" s="507"/>
      <c r="K120" s="507"/>
      <c r="L120" s="453"/>
      <c r="M120" s="453"/>
      <c r="N120" s="507"/>
      <c r="O120" s="507"/>
      <c r="P120" s="453"/>
      <c r="Q120" s="453"/>
      <c r="R120" s="453"/>
      <c r="S120" s="453"/>
      <c r="T120" s="453"/>
      <c r="U120" s="453"/>
      <c r="V120" s="453"/>
      <c r="W120" s="453"/>
      <c r="X120" s="453"/>
      <c r="Y120" s="453"/>
      <c r="Z120" s="453"/>
    </row>
    <row r="121" spans="1:26" ht="15.75" hidden="1" customHeight="1">
      <c r="A121" s="453"/>
      <c r="B121" s="453"/>
      <c r="C121" s="453"/>
      <c r="D121" s="453"/>
      <c r="E121" s="453"/>
      <c r="F121" s="453"/>
      <c r="G121" s="453"/>
      <c r="H121" s="453"/>
      <c r="I121" s="453"/>
      <c r="J121" s="507"/>
      <c r="K121" s="507"/>
      <c r="L121" s="453"/>
      <c r="M121" s="453"/>
      <c r="N121" s="507"/>
      <c r="O121" s="507"/>
      <c r="P121" s="453"/>
      <c r="Q121" s="453"/>
      <c r="R121" s="453"/>
      <c r="S121" s="453"/>
      <c r="T121" s="453"/>
      <c r="U121" s="453"/>
      <c r="V121" s="453"/>
      <c r="W121" s="453"/>
      <c r="X121" s="453"/>
      <c r="Y121" s="453"/>
      <c r="Z121" s="453"/>
    </row>
    <row r="122" spans="1:26" ht="15.75" hidden="1" customHeight="1">
      <c r="A122" s="453"/>
      <c r="B122" s="453"/>
      <c r="C122" s="453"/>
      <c r="D122" s="453"/>
      <c r="E122" s="453"/>
      <c r="F122" s="453"/>
      <c r="G122" s="453"/>
      <c r="H122" s="453"/>
      <c r="I122" s="453"/>
      <c r="J122" s="507"/>
      <c r="K122" s="507"/>
      <c r="L122" s="453"/>
      <c r="M122" s="453"/>
      <c r="N122" s="507"/>
      <c r="O122" s="507"/>
      <c r="P122" s="453"/>
      <c r="Q122" s="453"/>
      <c r="R122" s="453"/>
      <c r="S122" s="453"/>
      <c r="T122" s="453"/>
      <c r="U122" s="453"/>
      <c r="V122" s="453"/>
      <c r="W122" s="453"/>
      <c r="X122" s="453"/>
      <c r="Y122" s="453"/>
      <c r="Z122" s="453"/>
    </row>
    <row r="123" spans="1:26" ht="15.75" hidden="1" customHeight="1">
      <c r="A123" s="453"/>
      <c r="B123" s="453"/>
      <c r="C123" s="453"/>
      <c r="D123" s="453"/>
      <c r="E123" s="453"/>
      <c r="F123" s="453"/>
      <c r="G123" s="453"/>
      <c r="H123" s="453"/>
      <c r="I123" s="453"/>
      <c r="J123" s="507"/>
      <c r="K123" s="507"/>
      <c r="L123" s="453"/>
      <c r="M123" s="453"/>
      <c r="N123" s="507"/>
      <c r="O123" s="507"/>
      <c r="P123" s="453"/>
      <c r="Q123" s="453"/>
      <c r="R123" s="453"/>
      <c r="S123" s="453"/>
      <c r="T123" s="453"/>
      <c r="U123" s="453"/>
      <c r="V123" s="453"/>
      <c r="W123" s="453"/>
      <c r="X123" s="453"/>
      <c r="Y123" s="453"/>
      <c r="Z123" s="453"/>
    </row>
    <row r="124" spans="1:26" ht="15.75" hidden="1" customHeight="1">
      <c r="A124" s="453"/>
      <c r="B124" s="453"/>
      <c r="C124" s="453"/>
      <c r="D124" s="453"/>
      <c r="E124" s="453"/>
      <c r="F124" s="453"/>
      <c r="G124" s="453"/>
      <c r="H124" s="453"/>
      <c r="I124" s="453"/>
      <c r="J124" s="507"/>
      <c r="K124" s="507"/>
      <c r="L124" s="453"/>
      <c r="M124" s="453"/>
      <c r="N124" s="507"/>
      <c r="O124" s="507"/>
      <c r="P124" s="453"/>
      <c r="Q124" s="453"/>
      <c r="R124" s="453"/>
      <c r="S124" s="453"/>
      <c r="T124" s="453"/>
      <c r="U124" s="453"/>
      <c r="V124" s="453"/>
      <c r="W124" s="453"/>
      <c r="X124" s="453"/>
      <c r="Y124" s="453"/>
      <c r="Z124" s="453"/>
    </row>
    <row r="125" spans="1:26" ht="15.75" hidden="1" customHeight="1">
      <c r="A125" s="453"/>
      <c r="B125" s="453"/>
      <c r="C125" s="453"/>
      <c r="D125" s="453"/>
      <c r="E125" s="453"/>
      <c r="F125" s="453"/>
      <c r="G125" s="453"/>
      <c r="H125" s="453"/>
      <c r="I125" s="453"/>
      <c r="J125" s="507"/>
      <c r="K125" s="507"/>
      <c r="L125" s="453"/>
      <c r="M125" s="453"/>
      <c r="N125" s="507"/>
      <c r="O125" s="507"/>
      <c r="P125" s="453"/>
      <c r="Q125" s="453"/>
      <c r="R125" s="453"/>
      <c r="S125" s="453"/>
      <c r="T125" s="453"/>
      <c r="U125" s="453"/>
      <c r="V125" s="453"/>
      <c r="W125" s="453"/>
      <c r="X125" s="453"/>
      <c r="Y125" s="453"/>
      <c r="Z125" s="453"/>
    </row>
    <row r="126" spans="1:26" ht="15.75" hidden="1" customHeight="1">
      <c r="A126" s="453"/>
      <c r="B126" s="453"/>
      <c r="C126" s="453"/>
      <c r="D126" s="453"/>
      <c r="E126" s="453"/>
      <c r="F126" s="453"/>
      <c r="G126" s="453"/>
      <c r="H126" s="453"/>
      <c r="I126" s="453"/>
      <c r="J126" s="507"/>
      <c r="K126" s="507"/>
      <c r="L126" s="453"/>
      <c r="M126" s="453"/>
      <c r="N126" s="507"/>
      <c r="O126" s="507"/>
      <c r="P126" s="453"/>
      <c r="Q126" s="453"/>
      <c r="R126" s="453"/>
      <c r="S126" s="453"/>
      <c r="T126" s="453"/>
      <c r="U126" s="453"/>
      <c r="V126" s="453"/>
      <c r="W126" s="453"/>
      <c r="X126" s="453"/>
      <c r="Y126" s="453"/>
      <c r="Z126" s="453"/>
    </row>
    <row r="127" spans="1:26" ht="15.75" hidden="1" customHeight="1">
      <c r="A127" s="453"/>
      <c r="B127" s="453"/>
      <c r="C127" s="453"/>
      <c r="D127" s="453"/>
      <c r="E127" s="453"/>
      <c r="F127" s="453"/>
      <c r="G127" s="453"/>
      <c r="H127" s="453"/>
      <c r="I127" s="453"/>
      <c r="J127" s="507"/>
      <c r="K127" s="507"/>
      <c r="L127" s="453"/>
      <c r="M127" s="453"/>
      <c r="N127" s="507"/>
      <c r="O127" s="507"/>
      <c r="P127" s="453"/>
      <c r="Q127" s="453"/>
      <c r="R127" s="453"/>
      <c r="S127" s="453"/>
      <c r="T127" s="453"/>
      <c r="U127" s="453"/>
      <c r="V127" s="453"/>
      <c r="W127" s="453"/>
      <c r="X127" s="453"/>
      <c r="Y127" s="453"/>
      <c r="Z127" s="453"/>
    </row>
    <row r="128" spans="1:26" ht="15.75" hidden="1" customHeight="1">
      <c r="A128" s="453"/>
      <c r="B128" s="453"/>
      <c r="C128" s="453"/>
      <c r="D128" s="453"/>
      <c r="E128" s="453"/>
      <c r="F128" s="453"/>
      <c r="G128" s="453"/>
      <c r="H128" s="453"/>
      <c r="I128" s="453"/>
      <c r="J128" s="507"/>
      <c r="K128" s="507"/>
      <c r="L128" s="453"/>
      <c r="M128" s="453"/>
      <c r="N128" s="507"/>
      <c r="O128" s="507"/>
      <c r="P128" s="453"/>
      <c r="Q128" s="453"/>
      <c r="R128" s="453"/>
      <c r="S128" s="453"/>
      <c r="T128" s="453"/>
      <c r="U128" s="453"/>
      <c r="V128" s="453"/>
      <c r="W128" s="453"/>
      <c r="X128" s="453"/>
      <c r="Y128" s="453"/>
      <c r="Z128" s="453"/>
    </row>
    <row r="129" spans="1:26" ht="15.75" hidden="1" customHeight="1">
      <c r="A129" s="453"/>
      <c r="B129" s="453"/>
      <c r="C129" s="453"/>
      <c r="D129" s="453"/>
      <c r="E129" s="453"/>
      <c r="F129" s="453"/>
      <c r="G129" s="453"/>
      <c r="H129" s="453"/>
      <c r="I129" s="453"/>
      <c r="J129" s="507"/>
      <c r="K129" s="507"/>
      <c r="L129" s="453"/>
      <c r="M129" s="453"/>
      <c r="N129" s="507"/>
      <c r="O129" s="507"/>
      <c r="P129" s="453"/>
      <c r="Q129" s="453"/>
      <c r="R129" s="453"/>
      <c r="S129" s="453"/>
      <c r="T129" s="453"/>
      <c r="U129" s="453"/>
      <c r="V129" s="453"/>
      <c r="W129" s="453"/>
      <c r="X129" s="453"/>
      <c r="Y129" s="453"/>
      <c r="Z129" s="453"/>
    </row>
    <row r="130" spans="1:26" ht="15.75" hidden="1" customHeight="1">
      <c r="A130" s="453"/>
      <c r="B130" s="453"/>
      <c r="C130" s="453"/>
      <c r="D130" s="453"/>
      <c r="E130" s="453"/>
      <c r="F130" s="453"/>
      <c r="G130" s="453"/>
      <c r="H130" s="453"/>
      <c r="I130" s="453"/>
      <c r="J130" s="507"/>
      <c r="K130" s="507"/>
      <c r="L130" s="453"/>
      <c r="M130" s="453"/>
      <c r="N130" s="507"/>
      <c r="O130" s="507"/>
      <c r="P130" s="453"/>
      <c r="Q130" s="453"/>
      <c r="R130" s="453"/>
      <c r="S130" s="453"/>
      <c r="T130" s="453"/>
      <c r="U130" s="453"/>
      <c r="V130" s="453"/>
      <c r="W130" s="453"/>
      <c r="X130" s="453"/>
      <c r="Y130" s="453"/>
      <c r="Z130" s="453"/>
    </row>
    <row r="131" spans="1:26" ht="15.75" hidden="1" customHeight="1">
      <c r="A131" s="453"/>
      <c r="B131" s="453"/>
      <c r="C131" s="453"/>
      <c r="D131" s="453"/>
      <c r="E131" s="453"/>
      <c r="F131" s="453"/>
      <c r="G131" s="453"/>
      <c r="H131" s="453"/>
      <c r="I131" s="453"/>
      <c r="J131" s="507"/>
      <c r="K131" s="507"/>
      <c r="L131" s="453"/>
      <c r="M131" s="453"/>
      <c r="N131" s="507"/>
      <c r="O131" s="507"/>
      <c r="P131" s="453"/>
      <c r="Q131" s="453"/>
      <c r="R131" s="453"/>
      <c r="S131" s="453"/>
      <c r="T131" s="453"/>
      <c r="U131" s="453"/>
      <c r="V131" s="453"/>
      <c r="W131" s="453"/>
      <c r="X131" s="453"/>
      <c r="Y131" s="453"/>
      <c r="Z131" s="453"/>
    </row>
    <row r="132" spans="1:26" ht="15.75" hidden="1" customHeight="1">
      <c r="A132" s="453"/>
      <c r="B132" s="453"/>
      <c r="C132" s="453"/>
      <c r="D132" s="453"/>
      <c r="E132" s="453"/>
      <c r="F132" s="453"/>
      <c r="G132" s="453"/>
      <c r="H132" s="453"/>
      <c r="I132" s="453"/>
      <c r="J132" s="507"/>
      <c r="K132" s="507"/>
      <c r="L132" s="453"/>
      <c r="M132" s="453"/>
      <c r="N132" s="507"/>
      <c r="O132" s="507"/>
      <c r="P132" s="453"/>
      <c r="Q132" s="453"/>
      <c r="R132" s="453"/>
      <c r="S132" s="453"/>
      <c r="T132" s="453"/>
      <c r="U132" s="453"/>
      <c r="V132" s="453"/>
      <c r="W132" s="453"/>
      <c r="X132" s="453"/>
      <c r="Y132" s="453"/>
      <c r="Z132" s="453"/>
    </row>
    <row r="133" spans="1:26" ht="15.75" hidden="1" customHeight="1">
      <c r="A133" s="453"/>
      <c r="B133" s="453"/>
      <c r="C133" s="453"/>
      <c r="D133" s="453"/>
      <c r="E133" s="453"/>
      <c r="F133" s="453"/>
      <c r="G133" s="453"/>
      <c r="H133" s="453"/>
      <c r="I133" s="453"/>
      <c r="J133" s="507"/>
      <c r="K133" s="507"/>
      <c r="L133" s="453"/>
      <c r="M133" s="453"/>
      <c r="N133" s="507"/>
      <c r="O133" s="507"/>
      <c r="P133" s="453"/>
      <c r="Q133" s="453"/>
      <c r="R133" s="453"/>
      <c r="S133" s="453"/>
      <c r="T133" s="453"/>
      <c r="U133" s="453"/>
      <c r="V133" s="453"/>
      <c r="W133" s="453"/>
      <c r="X133" s="453"/>
      <c r="Y133" s="453"/>
      <c r="Z133" s="453"/>
    </row>
    <row r="134" spans="1:26" ht="15.75" hidden="1" customHeight="1">
      <c r="A134" s="453"/>
      <c r="B134" s="453"/>
      <c r="C134" s="453"/>
      <c r="D134" s="453"/>
      <c r="E134" s="453"/>
      <c r="F134" s="453"/>
      <c r="G134" s="453"/>
      <c r="H134" s="453"/>
      <c r="I134" s="453"/>
      <c r="J134" s="507"/>
      <c r="K134" s="507"/>
      <c r="L134" s="453"/>
      <c r="M134" s="453"/>
      <c r="N134" s="507"/>
      <c r="O134" s="507"/>
      <c r="P134" s="453"/>
      <c r="Q134" s="453"/>
      <c r="R134" s="453"/>
      <c r="S134" s="453"/>
      <c r="T134" s="453"/>
      <c r="U134" s="453"/>
      <c r="V134" s="453"/>
      <c r="W134" s="453"/>
      <c r="X134" s="453"/>
      <c r="Y134" s="453"/>
      <c r="Z134" s="453"/>
    </row>
    <row r="135" spans="1:26" ht="15.75" hidden="1" customHeight="1">
      <c r="A135" s="453"/>
      <c r="B135" s="453"/>
      <c r="C135" s="453"/>
      <c r="D135" s="453"/>
      <c r="E135" s="453"/>
      <c r="F135" s="453"/>
      <c r="G135" s="453"/>
      <c r="H135" s="453"/>
      <c r="I135" s="453"/>
      <c r="J135" s="507"/>
      <c r="K135" s="507"/>
      <c r="L135" s="453"/>
      <c r="M135" s="453"/>
      <c r="N135" s="507"/>
      <c r="O135" s="507"/>
      <c r="P135" s="453"/>
      <c r="Q135" s="453"/>
      <c r="R135" s="453"/>
      <c r="S135" s="453"/>
      <c r="T135" s="453"/>
      <c r="U135" s="453"/>
      <c r="V135" s="453"/>
      <c r="W135" s="453"/>
      <c r="X135" s="453"/>
      <c r="Y135" s="453"/>
      <c r="Z135" s="453"/>
    </row>
    <row r="136" spans="1:26" ht="15.75" hidden="1" customHeight="1">
      <c r="A136" s="453"/>
      <c r="B136" s="453"/>
      <c r="C136" s="453"/>
      <c r="D136" s="453"/>
      <c r="E136" s="453"/>
      <c r="F136" s="453"/>
      <c r="G136" s="453"/>
      <c r="H136" s="453"/>
      <c r="I136" s="453"/>
      <c r="J136" s="507"/>
      <c r="K136" s="507"/>
      <c r="L136" s="453"/>
      <c r="M136" s="453"/>
      <c r="N136" s="507"/>
      <c r="O136" s="507"/>
      <c r="P136" s="453"/>
      <c r="Q136" s="453"/>
      <c r="R136" s="453"/>
      <c r="S136" s="453"/>
      <c r="T136" s="453"/>
      <c r="U136" s="453"/>
      <c r="V136" s="453"/>
      <c r="W136" s="453"/>
      <c r="X136" s="453"/>
      <c r="Y136" s="453"/>
      <c r="Z136" s="453"/>
    </row>
    <row r="137" spans="1:26" ht="15.75" hidden="1" customHeight="1">
      <c r="A137" s="453"/>
      <c r="B137" s="453"/>
      <c r="C137" s="453"/>
      <c r="D137" s="453"/>
      <c r="E137" s="453"/>
      <c r="F137" s="453"/>
      <c r="G137" s="453"/>
      <c r="H137" s="453"/>
      <c r="I137" s="453"/>
      <c r="J137" s="507"/>
      <c r="K137" s="507"/>
      <c r="L137" s="453"/>
      <c r="M137" s="453"/>
      <c r="N137" s="507"/>
      <c r="O137" s="507"/>
      <c r="P137" s="453"/>
      <c r="Q137" s="453"/>
      <c r="R137" s="453"/>
      <c r="S137" s="453"/>
      <c r="T137" s="453"/>
      <c r="U137" s="453"/>
      <c r="V137" s="453"/>
      <c r="W137" s="453"/>
      <c r="X137" s="453"/>
      <c r="Y137" s="453"/>
      <c r="Z137" s="453"/>
    </row>
    <row r="138" spans="1:26" ht="15.75" hidden="1" customHeight="1">
      <c r="A138" s="453"/>
      <c r="B138" s="453"/>
      <c r="C138" s="453"/>
      <c r="D138" s="453"/>
      <c r="E138" s="453"/>
      <c r="F138" s="453"/>
      <c r="G138" s="453"/>
      <c r="H138" s="453"/>
      <c r="I138" s="453"/>
      <c r="J138" s="507"/>
      <c r="K138" s="507"/>
      <c r="L138" s="453"/>
      <c r="M138" s="453"/>
      <c r="N138" s="507"/>
      <c r="O138" s="507"/>
      <c r="P138" s="453"/>
      <c r="Q138" s="453"/>
      <c r="R138" s="453"/>
      <c r="S138" s="453"/>
      <c r="T138" s="453"/>
      <c r="U138" s="453"/>
      <c r="V138" s="453"/>
      <c r="W138" s="453"/>
      <c r="X138" s="453"/>
      <c r="Y138" s="453"/>
      <c r="Z138" s="453"/>
    </row>
    <row r="139" spans="1:26" ht="15.75" hidden="1" customHeight="1">
      <c r="A139" s="453"/>
      <c r="B139" s="453"/>
      <c r="C139" s="453"/>
      <c r="D139" s="453"/>
      <c r="E139" s="453"/>
      <c r="F139" s="453"/>
      <c r="G139" s="453"/>
      <c r="H139" s="453"/>
      <c r="I139" s="453"/>
      <c r="J139" s="507"/>
      <c r="K139" s="507"/>
      <c r="L139" s="453"/>
      <c r="M139" s="453"/>
      <c r="N139" s="507"/>
      <c r="O139" s="507"/>
      <c r="P139" s="453"/>
      <c r="Q139" s="453"/>
      <c r="R139" s="453"/>
      <c r="S139" s="453"/>
      <c r="T139" s="453"/>
      <c r="U139" s="453"/>
      <c r="V139" s="453"/>
      <c r="W139" s="453"/>
      <c r="X139" s="453"/>
      <c r="Y139" s="453"/>
      <c r="Z139" s="453"/>
    </row>
    <row r="140" spans="1:26" ht="15.75" hidden="1" customHeight="1">
      <c r="A140" s="453"/>
      <c r="B140" s="453"/>
      <c r="C140" s="453"/>
      <c r="D140" s="453"/>
      <c r="E140" s="453"/>
      <c r="F140" s="453"/>
      <c r="G140" s="453"/>
      <c r="H140" s="453"/>
      <c r="I140" s="453"/>
      <c r="J140" s="507"/>
      <c r="K140" s="507"/>
      <c r="L140" s="453"/>
      <c r="M140" s="453"/>
      <c r="N140" s="507"/>
      <c r="O140" s="507"/>
      <c r="P140" s="453"/>
      <c r="Q140" s="453"/>
      <c r="R140" s="453"/>
      <c r="S140" s="453"/>
      <c r="T140" s="453"/>
      <c r="U140" s="453"/>
      <c r="V140" s="453"/>
      <c r="W140" s="453"/>
      <c r="X140" s="453"/>
      <c r="Y140" s="453"/>
      <c r="Z140" s="453"/>
    </row>
    <row r="141" spans="1:26" ht="15.75" hidden="1" customHeight="1">
      <c r="A141" s="453"/>
      <c r="B141" s="453"/>
      <c r="C141" s="453"/>
      <c r="D141" s="453"/>
      <c r="E141" s="453"/>
      <c r="F141" s="453"/>
      <c r="G141" s="453"/>
      <c r="H141" s="453"/>
      <c r="I141" s="453"/>
      <c r="J141" s="507"/>
      <c r="K141" s="507"/>
      <c r="L141" s="453"/>
      <c r="M141" s="453"/>
      <c r="N141" s="507"/>
      <c r="O141" s="507"/>
      <c r="P141" s="453"/>
      <c r="Q141" s="453"/>
      <c r="R141" s="453"/>
      <c r="S141" s="453"/>
      <c r="T141" s="453"/>
      <c r="U141" s="453"/>
      <c r="V141" s="453"/>
      <c r="W141" s="453"/>
      <c r="X141" s="453"/>
      <c r="Y141" s="453"/>
      <c r="Z141" s="453"/>
    </row>
    <row r="142" spans="1:26" ht="15.75" hidden="1" customHeight="1">
      <c r="A142" s="453"/>
      <c r="B142" s="453"/>
      <c r="C142" s="453"/>
      <c r="D142" s="453"/>
      <c r="E142" s="453"/>
      <c r="F142" s="453"/>
      <c r="G142" s="453"/>
      <c r="H142" s="453"/>
      <c r="I142" s="453"/>
      <c r="J142" s="507"/>
      <c r="K142" s="507"/>
      <c r="L142" s="453"/>
      <c r="M142" s="453"/>
      <c r="N142" s="507"/>
      <c r="O142" s="507"/>
      <c r="P142" s="453"/>
      <c r="Q142" s="453"/>
      <c r="R142" s="453"/>
      <c r="S142" s="453"/>
      <c r="T142" s="453"/>
      <c r="U142" s="453"/>
      <c r="V142" s="453"/>
      <c r="W142" s="453"/>
      <c r="X142" s="453"/>
      <c r="Y142" s="453"/>
      <c r="Z142" s="453"/>
    </row>
    <row r="143" spans="1:26" ht="15.75" hidden="1" customHeight="1">
      <c r="A143" s="453"/>
      <c r="B143" s="453"/>
      <c r="C143" s="453"/>
      <c r="D143" s="453"/>
      <c r="E143" s="453"/>
      <c r="F143" s="453"/>
      <c r="G143" s="453"/>
      <c r="H143" s="453"/>
      <c r="I143" s="453"/>
      <c r="J143" s="507"/>
      <c r="K143" s="507"/>
      <c r="L143" s="453"/>
      <c r="M143" s="453"/>
      <c r="N143" s="507"/>
      <c r="O143" s="507"/>
      <c r="P143" s="453"/>
      <c r="Q143" s="453"/>
      <c r="R143" s="453"/>
      <c r="S143" s="453"/>
      <c r="T143" s="453"/>
      <c r="U143" s="453"/>
      <c r="V143" s="453"/>
      <c r="W143" s="453"/>
      <c r="X143" s="453"/>
      <c r="Y143" s="453"/>
      <c r="Z143" s="453"/>
    </row>
    <row r="144" spans="1:26" ht="15.75" hidden="1" customHeight="1">
      <c r="A144" s="453"/>
      <c r="B144" s="453"/>
      <c r="C144" s="453"/>
      <c r="D144" s="453"/>
      <c r="E144" s="453"/>
      <c r="F144" s="453"/>
      <c r="G144" s="453"/>
      <c r="H144" s="453"/>
      <c r="I144" s="453"/>
      <c r="J144" s="507"/>
      <c r="K144" s="507"/>
      <c r="L144" s="453"/>
      <c r="M144" s="453"/>
      <c r="N144" s="507"/>
      <c r="O144" s="507"/>
      <c r="P144" s="453"/>
      <c r="Q144" s="453"/>
      <c r="R144" s="453"/>
      <c r="S144" s="453"/>
      <c r="T144" s="453"/>
      <c r="U144" s="453"/>
      <c r="V144" s="453"/>
      <c r="W144" s="453"/>
      <c r="X144" s="453"/>
      <c r="Y144" s="453"/>
      <c r="Z144" s="453"/>
    </row>
    <row r="145" spans="1:26" ht="15.75" hidden="1" customHeight="1">
      <c r="A145" s="453"/>
      <c r="B145" s="453"/>
      <c r="C145" s="453"/>
      <c r="D145" s="453"/>
      <c r="E145" s="453"/>
      <c r="F145" s="453"/>
      <c r="G145" s="453"/>
      <c r="H145" s="453"/>
      <c r="I145" s="453"/>
      <c r="J145" s="507"/>
      <c r="K145" s="507"/>
      <c r="L145" s="453"/>
      <c r="M145" s="453"/>
      <c r="N145" s="507"/>
      <c r="O145" s="507"/>
      <c r="P145" s="453"/>
      <c r="Q145" s="453"/>
      <c r="R145" s="453"/>
      <c r="S145" s="453"/>
      <c r="T145" s="453"/>
      <c r="U145" s="453"/>
      <c r="V145" s="453"/>
      <c r="W145" s="453"/>
      <c r="X145" s="453"/>
      <c r="Y145" s="453"/>
      <c r="Z145" s="453"/>
    </row>
    <row r="146" spans="1:26" ht="15.75" hidden="1" customHeight="1">
      <c r="A146" s="453"/>
      <c r="B146" s="453"/>
      <c r="C146" s="453"/>
      <c r="D146" s="453"/>
      <c r="E146" s="453"/>
      <c r="F146" s="453"/>
      <c r="G146" s="453"/>
      <c r="H146" s="453"/>
      <c r="I146" s="453"/>
      <c r="J146" s="507"/>
      <c r="K146" s="507"/>
      <c r="L146" s="453"/>
      <c r="M146" s="453"/>
      <c r="N146" s="507"/>
      <c r="O146" s="507"/>
      <c r="P146" s="453"/>
      <c r="Q146" s="453"/>
      <c r="R146" s="453"/>
      <c r="S146" s="453"/>
      <c r="T146" s="453"/>
      <c r="U146" s="453"/>
      <c r="V146" s="453"/>
      <c r="W146" s="453"/>
      <c r="X146" s="453"/>
      <c r="Y146" s="453"/>
      <c r="Z146" s="453"/>
    </row>
    <row r="147" spans="1:26" ht="15.75" hidden="1" customHeight="1">
      <c r="A147" s="453"/>
      <c r="B147" s="453"/>
      <c r="C147" s="453"/>
      <c r="D147" s="453"/>
      <c r="E147" s="453"/>
      <c r="F147" s="453"/>
      <c r="G147" s="453"/>
      <c r="H147" s="453"/>
      <c r="I147" s="453"/>
      <c r="J147" s="507"/>
      <c r="K147" s="507"/>
      <c r="L147" s="453"/>
      <c r="M147" s="453"/>
      <c r="N147" s="507"/>
      <c r="O147" s="507"/>
      <c r="P147" s="453"/>
      <c r="Q147" s="453"/>
      <c r="R147" s="453"/>
      <c r="S147" s="453"/>
      <c r="T147" s="453"/>
      <c r="U147" s="453"/>
      <c r="V147" s="453"/>
      <c r="W147" s="453"/>
      <c r="X147" s="453"/>
      <c r="Y147" s="453"/>
      <c r="Z147" s="453"/>
    </row>
    <row r="148" spans="1:26" ht="15.75" hidden="1" customHeight="1">
      <c r="A148" s="453"/>
      <c r="B148" s="453"/>
      <c r="C148" s="453"/>
      <c r="D148" s="453"/>
      <c r="E148" s="453"/>
      <c r="F148" s="453"/>
      <c r="G148" s="453"/>
      <c r="H148" s="453"/>
      <c r="I148" s="453"/>
      <c r="J148" s="507"/>
      <c r="K148" s="507"/>
      <c r="L148" s="453"/>
      <c r="M148" s="453"/>
      <c r="N148" s="507"/>
      <c r="O148" s="507"/>
      <c r="P148" s="453"/>
      <c r="Q148" s="453"/>
      <c r="R148" s="453"/>
      <c r="S148" s="453"/>
      <c r="T148" s="453"/>
      <c r="U148" s="453"/>
      <c r="V148" s="453"/>
      <c r="W148" s="453"/>
      <c r="X148" s="453"/>
      <c r="Y148" s="453"/>
      <c r="Z148" s="453"/>
    </row>
    <row r="149" spans="1:26" ht="15.75" hidden="1" customHeight="1">
      <c r="A149" s="453"/>
      <c r="B149" s="453"/>
      <c r="C149" s="453"/>
      <c r="D149" s="453"/>
      <c r="E149" s="453"/>
      <c r="F149" s="453"/>
      <c r="G149" s="453"/>
      <c r="H149" s="453"/>
      <c r="I149" s="453"/>
      <c r="J149" s="507"/>
      <c r="K149" s="507"/>
      <c r="L149" s="453"/>
      <c r="M149" s="453"/>
      <c r="N149" s="507"/>
      <c r="O149" s="507"/>
      <c r="P149" s="453"/>
      <c r="Q149" s="453"/>
      <c r="R149" s="453"/>
      <c r="S149" s="453"/>
      <c r="T149" s="453"/>
      <c r="U149" s="453"/>
      <c r="V149" s="453"/>
      <c r="W149" s="453"/>
      <c r="X149" s="453"/>
      <c r="Y149" s="453"/>
      <c r="Z149" s="453"/>
    </row>
    <row r="150" spans="1:26" ht="15.75" hidden="1" customHeight="1">
      <c r="A150" s="453"/>
      <c r="B150" s="453"/>
      <c r="C150" s="453"/>
      <c r="D150" s="453"/>
      <c r="E150" s="453"/>
      <c r="F150" s="453"/>
      <c r="G150" s="453"/>
      <c r="H150" s="453"/>
      <c r="I150" s="453"/>
      <c r="J150" s="507"/>
      <c r="K150" s="507"/>
      <c r="L150" s="453"/>
      <c r="M150" s="453"/>
      <c r="N150" s="507"/>
      <c r="O150" s="507"/>
      <c r="P150" s="453"/>
      <c r="Q150" s="453"/>
      <c r="R150" s="453"/>
      <c r="S150" s="453"/>
      <c r="T150" s="453"/>
      <c r="U150" s="453"/>
      <c r="V150" s="453"/>
      <c r="W150" s="453"/>
      <c r="X150" s="453"/>
      <c r="Y150" s="453"/>
      <c r="Z150" s="453"/>
    </row>
    <row r="151" spans="1:26" ht="15.75" hidden="1" customHeight="1">
      <c r="A151" s="453"/>
      <c r="B151" s="453"/>
      <c r="C151" s="453"/>
      <c r="D151" s="453"/>
      <c r="E151" s="453"/>
      <c r="F151" s="453"/>
      <c r="G151" s="453"/>
      <c r="H151" s="453"/>
      <c r="I151" s="453"/>
      <c r="J151" s="507"/>
      <c r="K151" s="507"/>
      <c r="L151" s="453"/>
      <c r="M151" s="453"/>
      <c r="N151" s="507"/>
      <c r="O151" s="507"/>
      <c r="P151" s="453"/>
      <c r="Q151" s="453"/>
      <c r="R151" s="453"/>
      <c r="S151" s="453"/>
      <c r="T151" s="453"/>
      <c r="U151" s="453"/>
      <c r="V151" s="453"/>
      <c r="W151" s="453"/>
      <c r="X151" s="453"/>
      <c r="Y151" s="453"/>
      <c r="Z151" s="453"/>
    </row>
    <row r="152" spans="1:26" ht="15.75" hidden="1" customHeight="1">
      <c r="A152" s="453"/>
      <c r="B152" s="453"/>
      <c r="C152" s="453"/>
      <c r="D152" s="453"/>
      <c r="E152" s="453"/>
      <c r="F152" s="453"/>
      <c r="G152" s="453"/>
      <c r="H152" s="453"/>
      <c r="I152" s="453"/>
      <c r="J152" s="507"/>
      <c r="K152" s="507"/>
      <c r="L152" s="453"/>
      <c r="M152" s="453"/>
      <c r="N152" s="507"/>
      <c r="O152" s="507"/>
      <c r="P152" s="453"/>
      <c r="Q152" s="453"/>
      <c r="R152" s="453"/>
      <c r="S152" s="453"/>
      <c r="T152" s="453"/>
      <c r="U152" s="453"/>
      <c r="V152" s="453"/>
      <c r="W152" s="453"/>
      <c r="X152" s="453"/>
      <c r="Y152" s="453"/>
      <c r="Z152" s="453"/>
    </row>
    <row r="153" spans="1:26" ht="15.75" hidden="1" customHeight="1">
      <c r="A153" s="453"/>
      <c r="B153" s="453"/>
      <c r="C153" s="453"/>
      <c r="D153" s="453"/>
      <c r="E153" s="453"/>
      <c r="F153" s="453"/>
      <c r="G153" s="453"/>
      <c r="H153" s="453"/>
      <c r="I153" s="453"/>
      <c r="J153" s="507"/>
      <c r="K153" s="507"/>
      <c r="L153" s="453"/>
      <c r="M153" s="453"/>
      <c r="N153" s="507"/>
      <c r="O153" s="507"/>
      <c r="P153" s="453"/>
      <c r="Q153" s="453"/>
      <c r="R153" s="453"/>
      <c r="S153" s="453"/>
      <c r="T153" s="453"/>
      <c r="U153" s="453"/>
      <c r="V153" s="453"/>
      <c r="W153" s="453"/>
      <c r="X153" s="453"/>
      <c r="Y153" s="453"/>
      <c r="Z153" s="453"/>
    </row>
    <row r="154" spans="1:26" ht="15.75" hidden="1" customHeight="1">
      <c r="A154" s="453"/>
      <c r="B154" s="453"/>
      <c r="C154" s="453"/>
      <c r="D154" s="453"/>
      <c r="E154" s="453"/>
      <c r="F154" s="453"/>
      <c r="G154" s="453"/>
      <c r="H154" s="453"/>
      <c r="I154" s="453"/>
      <c r="J154" s="507"/>
      <c r="K154" s="507"/>
      <c r="L154" s="453"/>
      <c r="M154" s="453"/>
      <c r="N154" s="507"/>
      <c r="O154" s="507"/>
      <c r="P154" s="453"/>
      <c r="Q154" s="453"/>
      <c r="R154" s="453"/>
      <c r="S154" s="453"/>
      <c r="T154" s="453"/>
      <c r="U154" s="453"/>
      <c r="V154" s="453"/>
      <c r="W154" s="453"/>
      <c r="X154" s="453"/>
      <c r="Y154" s="453"/>
      <c r="Z154" s="453"/>
    </row>
    <row r="155" spans="1:26" ht="15.75" hidden="1" customHeight="1">
      <c r="A155" s="453"/>
      <c r="B155" s="453"/>
      <c r="C155" s="453"/>
      <c r="D155" s="453"/>
      <c r="E155" s="453"/>
      <c r="F155" s="453"/>
      <c r="G155" s="453"/>
      <c r="H155" s="453"/>
      <c r="I155" s="453"/>
      <c r="J155" s="507"/>
      <c r="K155" s="507"/>
      <c r="L155" s="453"/>
      <c r="M155" s="453"/>
      <c r="N155" s="507"/>
      <c r="O155" s="507"/>
      <c r="P155" s="453"/>
      <c r="Q155" s="453"/>
      <c r="R155" s="453"/>
      <c r="S155" s="453"/>
      <c r="T155" s="453"/>
      <c r="U155" s="453"/>
      <c r="V155" s="453"/>
      <c r="W155" s="453"/>
      <c r="X155" s="453"/>
      <c r="Y155" s="453"/>
      <c r="Z155" s="453"/>
    </row>
    <row r="156" spans="1:26" ht="15.75" hidden="1" customHeight="1">
      <c r="A156" s="453"/>
      <c r="B156" s="453"/>
      <c r="C156" s="453"/>
      <c r="D156" s="453"/>
      <c r="E156" s="453"/>
      <c r="F156" s="453"/>
      <c r="G156" s="453"/>
      <c r="H156" s="453"/>
      <c r="I156" s="453"/>
      <c r="J156" s="507"/>
      <c r="K156" s="507"/>
      <c r="L156" s="453"/>
      <c r="M156" s="453"/>
      <c r="N156" s="507"/>
      <c r="O156" s="507"/>
      <c r="P156" s="453"/>
      <c r="Q156" s="453"/>
      <c r="R156" s="453"/>
      <c r="S156" s="453"/>
      <c r="T156" s="453"/>
      <c r="U156" s="453"/>
      <c r="V156" s="453"/>
      <c r="W156" s="453"/>
      <c r="X156" s="453"/>
      <c r="Y156" s="453"/>
      <c r="Z156" s="453"/>
    </row>
    <row r="157" spans="1:26" ht="15.75" hidden="1" customHeight="1">
      <c r="A157" s="453"/>
      <c r="B157" s="453"/>
      <c r="C157" s="453"/>
      <c r="D157" s="453"/>
      <c r="E157" s="453"/>
      <c r="F157" s="453"/>
      <c r="G157" s="453"/>
      <c r="H157" s="453"/>
      <c r="I157" s="453"/>
      <c r="J157" s="507"/>
      <c r="K157" s="507"/>
      <c r="L157" s="453"/>
      <c r="M157" s="453"/>
      <c r="N157" s="507"/>
      <c r="O157" s="507"/>
      <c r="P157" s="453"/>
      <c r="Q157" s="453"/>
      <c r="R157" s="453"/>
      <c r="S157" s="453"/>
      <c r="T157" s="453"/>
      <c r="U157" s="453"/>
      <c r="V157" s="453"/>
      <c r="W157" s="453"/>
      <c r="X157" s="453"/>
      <c r="Y157" s="453"/>
      <c r="Z157" s="453"/>
    </row>
    <row r="158" spans="1:26" ht="15.75" hidden="1" customHeight="1">
      <c r="A158" s="453"/>
      <c r="B158" s="453"/>
      <c r="C158" s="453"/>
      <c r="D158" s="453"/>
      <c r="E158" s="453"/>
      <c r="F158" s="453"/>
      <c r="G158" s="453"/>
      <c r="H158" s="453"/>
      <c r="I158" s="453"/>
      <c r="J158" s="507"/>
      <c r="K158" s="507"/>
      <c r="L158" s="453"/>
      <c r="M158" s="453"/>
      <c r="N158" s="507"/>
      <c r="O158" s="507"/>
      <c r="P158" s="453"/>
      <c r="Q158" s="453"/>
      <c r="R158" s="453"/>
      <c r="S158" s="453"/>
      <c r="T158" s="453"/>
      <c r="U158" s="453"/>
      <c r="V158" s="453"/>
      <c r="W158" s="453"/>
      <c r="X158" s="453"/>
      <c r="Y158" s="453"/>
      <c r="Z158" s="453"/>
    </row>
    <row r="159" spans="1:26" ht="15.75" hidden="1" customHeight="1">
      <c r="A159" s="453"/>
      <c r="B159" s="453"/>
      <c r="C159" s="453"/>
      <c r="D159" s="453"/>
      <c r="E159" s="453"/>
      <c r="F159" s="453"/>
      <c r="G159" s="453"/>
      <c r="H159" s="453"/>
      <c r="I159" s="453"/>
      <c r="J159" s="507"/>
      <c r="K159" s="507"/>
      <c r="L159" s="453"/>
      <c r="M159" s="453"/>
      <c r="N159" s="507"/>
      <c r="O159" s="507"/>
      <c r="P159" s="453"/>
      <c r="Q159" s="453"/>
      <c r="R159" s="453"/>
      <c r="S159" s="453"/>
      <c r="T159" s="453"/>
      <c r="U159" s="453"/>
      <c r="V159" s="453"/>
      <c r="W159" s="453"/>
      <c r="X159" s="453"/>
      <c r="Y159" s="453"/>
      <c r="Z159" s="453"/>
    </row>
    <row r="160" spans="1:26" ht="15.75" hidden="1" customHeight="1">
      <c r="A160" s="453"/>
      <c r="B160" s="453"/>
      <c r="C160" s="453"/>
      <c r="D160" s="453"/>
      <c r="E160" s="453"/>
      <c r="F160" s="453"/>
      <c r="G160" s="453"/>
      <c r="H160" s="453"/>
      <c r="I160" s="453"/>
      <c r="J160" s="507"/>
      <c r="K160" s="507"/>
      <c r="L160" s="453"/>
      <c r="M160" s="453"/>
      <c r="N160" s="507"/>
      <c r="O160" s="507"/>
      <c r="P160" s="453"/>
      <c r="Q160" s="453"/>
      <c r="R160" s="453"/>
      <c r="S160" s="453"/>
      <c r="T160" s="453"/>
      <c r="U160" s="453"/>
      <c r="V160" s="453"/>
      <c r="W160" s="453"/>
      <c r="X160" s="453"/>
      <c r="Y160" s="453"/>
      <c r="Z160" s="453"/>
    </row>
    <row r="161" spans="1:26" ht="15.75" hidden="1" customHeight="1">
      <c r="A161" s="453"/>
      <c r="B161" s="453"/>
      <c r="C161" s="453"/>
      <c r="D161" s="453"/>
      <c r="E161" s="453"/>
      <c r="F161" s="453"/>
      <c r="G161" s="453"/>
      <c r="H161" s="453"/>
      <c r="I161" s="453"/>
      <c r="J161" s="507"/>
      <c r="K161" s="507"/>
      <c r="L161" s="453"/>
      <c r="M161" s="453"/>
      <c r="N161" s="507"/>
      <c r="O161" s="507"/>
      <c r="P161" s="453"/>
      <c r="Q161" s="453"/>
      <c r="R161" s="453"/>
      <c r="S161" s="453"/>
      <c r="T161" s="453"/>
      <c r="U161" s="453"/>
      <c r="V161" s="453"/>
      <c r="W161" s="453"/>
      <c r="X161" s="453"/>
      <c r="Y161" s="453"/>
      <c r="Z161" s="453"/>
    </row>
    <row r="162" spans="1:26" ht="15.75" hidden="1" customHeight="1">
      <c r="A162" s="453"/>
      <c r="B162" s="453"/>
      <c r="C162" s="453"/>
      <c r="D162" s="453"/>
      <c r="E162" s="453"/>
      <c r="F162" s="453"/>
      <c r="G162" s="453"/>
      <c r="H162" s="453"/>
      <c r="I162" s="453"/>
      <c r="J162" s="507"/>
      <c r="K162" s="507"/>
      <c r="L162" s="453"/>
      <c r="M162" s="453"/>
      <c r="N162" s="507"/>
      <c r="O162" s="507"/>
      <c r="P162" s="453"/>
      <c r="Q162" s="453"/>
      <c r="R162" s="453"/>
      <c r="S162" s="453"/>
      <c r="T162" s="453"/>
      <c r="U162" s="453"/>
      <c r="V162" s="453"/>
      <c r="W162" s="453"/>
      <c r="X162" s="453"/>
      <c r="Y162" s="453"/>
      <c r="Z162" s="453"/>
    </row>
    <row r="163" spans="1:26" ht="15.75" hidden="1" customHeight="1">
      <c r="A163" s="453"/>
      <c r="B163" s="453"/>
      <c r="C163" s="453"/>
      <c r="D163" s="453"/>
      <c r="E163" s="453"/>
      <c r="F163" s="453"/>
      <c r="G163" s="453"/>
      <c r="H163" s="453"/>
      <c r="I163" s="453"/>
      <c r="J163" s="507"/>
      <c r="K163" s="507"/>
      <c r="L163" s="453"/>
      <c r="M163" s="453"/>
      <c r="N163" s="507"/>
      <c r="O163" s="507"/>
      <c r="P163" s="453"/>
      <c r="Q163" s="453"/>
      <c r="R163" s="453"/>
      <c r="S163" s="453"/>
      <c r="T163" s="453"/>
      <c r="U163" s="453"/>
      <c r="V163" s="453"/>
      <c r="W163" s="453"/>
      <c r="X163" s="453"/>
      <c r="Y163" s="453"/>
      <c r="Z163" s="453"/>
    </row>
    <row r="164" spans="1:26" ht="15.75" hidden="1" customHeight="1">
      <c r="A164" s="453"/>
      <c r="B164" s="453"/>
      <c r="C164" s="453"/>
      <c r="D164" s="453"/>
      <c r="E164" s="453"/>
      <c r="F164" s="453"/>
      <c r="G164" s="453"/>
      <c r="H164" s="453"/>
      <c r="I164" s="453"/>
      <c r="J164" s="507"/>
      <c r="K164" s="507"/>
      <c r="L164" s="453"/>
      <c r="M164" s="453"/>
      <c r="N164" s="507"/>
      <c r="O164" s="507"/>
      <c r="P164" s="453"/>
      <c r="Q164" s="453"/>
      <c r="R164" s="453"/>
      <c r="S164" s="453"/>
      <c r="T164" s="453"/>
      <c r="U164" s="453"/>
      <c r="V164" s="453"/>
      <c r="W164" s="453"/>
      <c r="X164" s="453"/>
      <c r="Y164" s="453"/>
      <c r="Z164" s="453"/>
    </row>
    <row r="165" spans="1:26" ht="15.75" hidden="1" customHeight="1">
      <c r="A165" s="453"/>
      <c r="B165" s="453"/>
      <c r="C165" s="453"/>
      <c r="D165" s="453"/>
      <c r="E165" s="453"/>
      <c r="F165" s="453"/>
      <c r="G165" s="453"/>
      <c r="H165" s="453"/>
      <c r="I165" s="453"/>
      <c r="J165" s="507"/>
      <c r="K165" s="507"/>
      <c r="L165" s="453"/>
      <c r="M165" s="453"/>
      <c r="N165" s="507"/>
      <c r="O165" s="507"/>
      <c r="P165" s="453"/>
      <c r="Q165" s="453"/>
      <c r="R165" s="453"/>
      <c r="S165" s="453"/>
      <c r="T165" s="453"/>
      <c r="U165" s="453"/>
      <c r="V165" s="453"/>
      <c r="W165" s="453"/>
      <c r="X165" s="453"/>
      <c r="Y165" s="453"/>
      <c r="Z165" s="453"/>
    </row>
    <row r="166" spans="1:26" ht="15.75" hidden="1" customHeight="1">
      <c r="A166" s="453"/>
      <c r="B166" s="453"/>
      <c r="C166" s="453"/>
      <c r="D166" s="453"/>
      <c r="E166" s="453"/>
      <c r="F166" s="453"/>
      <c r="G166" s="453"/>
      <c r="H166" s="453"/>
      <c r="I166" s="453"/>
      <c r="J166" s="507"/>
      <c r="K166" s="507"/>
      <c r="L166" s="453"/>
      <c r="M166" s="453"/>
      <c r="N166" s="507"/>
      <c r="O166" s="507"/>
      <c r="P166" s="453"/>
      <c r="Q166" s="453"/>
      <c r="R166" s="453"/>
      <c r="S166" s="453"/>
      <c r="T166" s="453"/>
      <c r="U166" s="453"/>
      <c r="V166" s="453"/>
      <c r="W166" s="453"/>
      <c r="X166" s="453"/>
      <c r="Y166" s="453"/>
      <c r="Z166" s="453"/>
    </row>
    <row r="167" spans="1:26" ht="15.75" hidden="1" customHeight="1">
      <c r="A167" s="453"/>
      <c r="B167" s="453"/>
      <c r="C167" s="453"/>
      <c r="D167" s="453"/>
      <c r="E167" s="453"/>
      <c r="F167" s="453"/>
      <c r="G167" s="453"/>
      <c r="H167" s="453"/>
      <c r="I167" s="453"/>
      <c r="J167" s="507"/>
      <c r="K167" s="507"/>
      <c r="L167" s="453"/>
      <c r="M167" s="453"/>
      <c r="N167" s="507"/>
      <c r="O167" s="507"/>
      <c r="P167" s="453"/>
      <c r="Q167" s="453"/>
      <c r="R167" s="453"/>
      <c r="S167" s="453"/>
      <c r="T167" s="453"/>
      <c r="U167" s="453"/>
      <c r="V167" s="453"/>
      <c r="W167" s="453"/>
      <c r="X167" s="453"/>
      <c r="Y167" s="453"/>
      <c r="Z167" s="453"/>
    </row>
    <row r="168" spans="1:26" ht="15.75" hidden="1" customHeight="1">
      <c r="A168" s="453"/>
      <c r="B168" s="453"/>
      <c r="C168" s="453"/>
      <c r="D168" s="453"/>
      <c r="E168" s="453"/>
      <c r="F168" s="453"/>
      <c r="G168" s="453"/>
      <c r="H168" s="453"/>
      <c r="I168" s="453"/>
      <c r="J168" s="507"/>
      <c r="K168" s="507"/>
      <c r="L168" s="453"/>
      <c r="M168" s="453"/>
      <c r="N168" s="507"/>
      <c r="O168" s="507"/>
      <c r="P168" s="453"/>
      <c r="Q168" s="453"/>
      <c r="R168" s="453"/>
      <c r="S168" s="453"/>
      <c r="T168" s="453"/>
      <c r="U168" s="453"/>
      <c r="V168" s="453"/>
      <c r="W168" s="453"/>
      <c r="X168" s="453"/>
      <c r="Y168" s="453"/>
      <c r="Z168" s="453"/>
    </row>
    <row r="169" spans="1:26" ht="15.75" hidden="1" customHeight="1">
      <c r="A169" s="453"/>
      <c r="B169" s="453"/>
      <c r="C169" s="453"/>
      <c r="D169" s="453"/>
      <c r="E169" s="453"/>
      <c r="F169" s="453"/>
      <c r="G169" s="453"/>
      <c r="H169" s="453"/>
      <c r="I169" s="453"/>
      <c r="J169" s="507"/>
      <c r="K169" s="507"/>
      <c r="L169" s="453"/>
      <c r="M169" s="453"/>
      <c r="N169" s="507"/>
      <c r="O169" s="507"/>
      <c r="P169" s="453"/>
      <c r="Q169" s="453"/>
      <c r="R169" s="453"/>
      <c r="S169" s="453"/>
      <c r="T169" s="453"/>
      <c r="U169" s="453"/>
      <c r="V169" s="453"/>
      <c r="W169" s="453"/>
      <c r="X169" s="453"/>
      <c r="Y169" s="453"/>
      <c r="Z169" s="453"/>
    </row>
    <row r="170" spans="1:26" ht="15.75" hidden="1" customHeight="1">
      <c r="A170" s="453"/>
      <c r="B170" s="453"/>
      <c r="C170" s="453"/>
      <c r="D170" s="453"/>
      <c r="E170" s="453"/>
      <c r="F170" s="453"/>
      <c r="G170" s="453"/>
      <c r="H170" s="453"/>
      <c r="I170" s="453"/>
      <c r="J170" s="507"/>
      <c r="K170" s="507"/>
      <c r="L170" s="453"/>
      <c r="M170" s="453"/>
      <c r="N170" s="507"/>
      <c r="O170" s="507"/>
      <c r="P170" s="453"/>
      <c r="Q170" s="453"/>
      <c r="R170" s="453"/>
      <c r="S170" s="453"/>
      <c r="T170" s="453"/>
      <c r="U170" s="453"/>
      <c r="V170" s="453"/>
      <c r="W170" s="453"/>
      <c r="X170" s="453"/>
      <c r="Y170" s="453"/>
      <c r="Z170" s="453"/>
    </row>
    <row r="171" spans="1:26" ht="15.75" hidden="1" customHeight="1">
      <c r="A171" s="453"/>
      <c r="B171" s="453"/>
      <c r="C171" s="453"/>
      <c r="D171" s="453"/>
      <c r="E171" s="453"/>
      <c r="F171" s="453"/>
      <c r="G171" s="453"/>
      <c r="H171" s="453"/>
      <c r="I171" s="453"/>
      <c r="J171" s="507"/>
      <c r="K171" s="507"/>
      <c r="L171" s="453"/>
      <c r="M171" s="453"/>
      <c r="N171" s="507"/>
      <c r="O171" s="507"/>
      <c r="P171" s="453"/>
      <c r="Q171" s="453"/>
      <c r="R171" s="453"/>
      <c r="S171" s="453"/>
      <c r="T171" s="453"/>
      <c r="U171" s="453"/>
      <c r="V171" s="453"/>
      <c r="W171" s="453"/>
      <c r="X171" s="453"/>
      <c r="Y171" s="453"/>
      <c r="Z171" s="453"/>
    </row>
    <row r="172" spans="1:26" ht="15.75" hidden="1" customHeight="1">
      <c r="A172" s="453"/>
      <c r="B172" s="453"/>
      <c r="C172" s="453"/>
      <c r="D172" s="453"/>
      <c r="E172" s="453"/>
      <c r="F172" s="453"/>
      <c r="G172" s="453"/>
      <c r="H172" s="453"/>
      <c r="I172" s="453"/>
      <c r="J172" s="507"/>
      <c r="K172" s="507"/>
      <c r="L172" s="453"/>
      <c r="M172" s="453"/>
      <c r="N172" s="507"/>
      <c r="O172" s="507"/>
      <c r="P172" s="453"/>
      <c r="Q172" s="453"/>
      <c r="R172" s="453"/>
      <c r="S172" s="453"/>
      <c r="T172" s="453"/>
      <c r="U172" s="453"/>
      <c r="V172" s="453"/>
      <c r="W172" s="453"/>
      <c r="X172" s="453"/>
      <c r="Y172" s="453"/>
      <c r="Z172" s="453"/>
    </row>
    <row r="173" spans="1:26" ht="15.75" hidden="1" customHeight="1">
      <c r="A173" s="453"/>
      <c r="B173" s="453"/>
      <c r="C173" s="453"/>
      <c r="D173" s="453"/>
      <c r="E173" s="453"/>
      <c r="F173" s="453"/>
      <c r="G173" s="453"/>
      <c r="H173" s="453"/>
      <c r="I173" s="453"/>
      <c r="J173" s="507"/>
      <c r="K173" s="507"/>
      <c r="L173" s="453"/>
      <c r="M173" s="453"/>
      <c r="N173" s="507"/>
      <c r="O173" s="507"/>
      <c r="P173" s="453"/>
      <c r="Q173" s="453"/>
      <c r="R173" s="453"/>
      <c r="S173" s="453"/>
      <c r="T173" s="453"/>
      <c r="U173" s="453"/>
      <c r="V173" s="453"/>
      <c r="W173" s="453"/>
      <c r="X173" s="453"/>
      <c r="Y173" s="453"/>
      <c r="Z173" s="453"/>
    </row>
    <row r="174" spans="1:26" ht="15.75" hidden="1" customHeight="1">
      <c r="A174" s="453"/>
      <c r="B174" s="453"/>
      <c r="C174" s="453"/>
      <c r="D174" s="453"/>
      <c r="E174" s="453"/>
      <c r="F174" s="453"/>
      <c r="G174" s="453"/>
      <c r="H174" s="453"/>
      <c r="I174" s="453"/>
      <c r="J174" s="507"/>
      <c r="K174" s="507"/>
      <c r="L174" s="453"/>
      <c r="M174" s="453"/>
      <c r="N174" s="507"/>
      <c r="O174" s="507"/>
      <c r="P174" s="453"/>
      <c r="Q174" s="453"/>
      <c r="R174" s="453"/>
      <c r="S174" s="453"/>
      <c r="T174" s="453"/>
      <c r="U174" s="453"/>
      <c r="V174" s="453"/>
      <c r="W174" s="453"/>
      <c r="X174" s="453"/>
      <c r="Y174" s="453"/>
      <c r="Z174" s="453"/>
    </row>
    <row r="175" spans="1:26" ht="15.75" hidden="1" customHeight="1">
      <c r="A175" s="453"/>
      <c r="B175" s="453"/>
      <c r="C175" s="453"/>
      <c r="D175" s="453"/>
      <c r="E175" s="453"/>
      <c r="F175" s="453"/>
      <c r="G175" s="453"/>
      <c r="H175" s="453"/>
      <c r="I175" s="453"/>
      <c r="J175" s="507"/>
      <c r="K175" s="507"/>
      <c r="L175" s="453"/>
      <c r="M175" s="453"/>
      <c r="N175" s="507"/>
      <c r="O175" s="507"/>
      <c r="P175" s="453"/>
      <c r="Q175" s="453"/>
      <c r="R175" s="453"/>
      <c r="S175" s="453"/>
      <c r="T175" s="453"/>
      <c r="U175" s="453"/>
      <c r="V175" s="453"/>
      <c r="W175" s="453"/>
      <c r="X175" s="453"/>
      <c r="Y175" s="453"/>
      <c r="Z175" s="453"/>
    </row>
    <row r="176" spans="1:26" ht="15.75" hidden="1" customHeight="1">
      <c r="A176" s="453"/>
      <c r="B176" s="453"/>
      <c r="C176" s="453"/>
      <c r="D176" s="453"/>
      <c r="E176" s="453"/>
      <c r="F176" s="453"/>
      <c r="G176" s="453"/>
      <c r="H176" s="453"/>
      <c r="I176" s="453"/>
      <c r="J176" s="507"/>
      <c r="K176" s="507"/>
      <c r="L176" s="453"/>
      <c r="M176" s="453"/>
      <c r="N176" s="507"/>
      <c r="O176" s="507"/>
      <c r="P176" s="453"/>
      <c r="Q176" s="453"/>
      <c r="R176" s="453"/>
      <c r="S176" s="453"/>
      <c r="T176" s="453"/>
      <c r="U176" s="453"/>
      <c r="V176" s="453"/>
      <c r="W176" s="453"/>
      <c r="X176" s="453"/>
      <c r="Y176" s="453"/>
      <c r="Z176" s="453"/>
    </row>
    <row r="177" spans="1:26" ht="15.75" hidden="1" customHeight="1">
      <c r="A177" s="453"/>
      <c r="B177" s="453"/>
      <c r="C177" s="453"/>
      <c r="D177" s="453"/>
      <c r="E177" s="453"/>
      <c r="F177" s="453"/>
      <c r="G177" s="453"/>
      <c r="H177" s="453"/>
      <c r="I177" s="453"/>
      <c r="J177" s="507"/>
      <c r="K177" s="507"/>
      <c r="L177" s="453"/>
      <c r="M177" s="453"/>
      <c r="N177" s="507"/>
      <c r="O177" s="507"/>
      <c r="P177" s="453"/>
      <c r="Q177" s="453"/>
      <c r="R177" s="453"/>
      <c r="S177" s="453"/>
      <c r="T177" s="453"/>
      <c r="U177" s="453"/>
      <c r="V177" s="453"/>
      <c r="W177" s="453"/>
      <c r="X177" s="453"/>
      <c r="Y177" s="453"/>
      <c r="Z177" s="453"/>
    </row>
    <row r="178" spans="1:26" ht="15.75" hidden="1" customHeight="1">
      <c r="A178" s="453"/>
      <c r="B178" s="453"/>
      <c r="C178" s="453"/>
      <c r="D178" s="453"/>
      <c r="E178" s="453"/>
      <c r="F178" s="453"/>
      <c r="G178" s="453"/>
      <c r="H178" s="453"/>
      <c r="I178" s="453"/>
      <c r="J178" s="507"/>
      <c r="K178" s="507"/>
      <c r="L178" s="453"/>
      <c r="M178" s="453"/>
      <c r="N178" s="507"/>
      <c r="O178" s="507"/>
      <c r="P178" s="453"/>
      <c r="Q178" s="453"/>
      <c r="R178" s="453"/>
      <c r="S178" s="453"/>
      <c r="T178" s="453"/>
      <c r="U178" s="453"/>
      <c r="V178" s="453"/>
      <c r="W178" s="453"/>
      <c r="X178" s="453"/>
      <c r="Y178" s="453"/>
      <c r="Z178" s="453"/>
    </row>
    <row r="179" spans="1:26" ht="15.75" hidden="1" customHeight="1">
      <c r="A179" s="453"/>
      <c r="B179" s="453"/>
      <c r="C179" s="453"/>
      <c r="D179" s="453"/>
      <c r="E179" s="453"/>
      <c r="F179" s="453"/>
      <c r="G179" s="453"/>
      <c r="H179" s="453"/>
      <c r="I179" s="453"/>
      <c r="J179" s="507"/>
      <c r="K179" s="507"/>
      <c r="L179" s="453"/>
      <c r="M179" s="453"/>
      <c r="N179" s="507"/>
      <c r="O179" s="507"/>
      <c r="P179" s="453"/>
      <c r="Q179" s="453"/>
      <c r="R179" s="453"/>
      <c r="S179" s="453"/>
      <c r="T179" s="453"/>
      <c r="U179" s="453"/>
      <c r="V179" s="453"/>
      <c r="W179" s="453"/>
      <c r="X179" s="453"/>
      <c r="Y179" s="453"/>
      <c r="Z179" s="453"/>
    </row>
    <row r="180" spans="1:26" ht="15.75" hidden="1" customHeight="1">
      <c r="A180" s="453"/>
      <c r="B180" s="453"/>
      <c r="C180" s="453"/>
      <c r="D180" s="453"/>
      <c r="E180" s="453"/>
      <c r="F180" s="453"/>
      <c r="G180" s="453"/>
      <c r="H180" s="453"/>
      <c r="I180" s="453"/>
      <c r="J180" s="507"/>
      <c r="K180" s="507"/>
      <c r="L180" s="453"/>
      <c r="M180" s="453"/>
      <c r="N180" s="507"/>
      <c r="O180" s="507"/>
      <c r="P180" s="453"/>
      <c r="Q180" s="453"/>
      <c r="R180" s="453"/>
      <c r="S180" s="453"/>
      <c r="T180" s="453"/>
      <c r="U180" s="453"/>
      <c r="V180" s="453"/>
      <c r="W180" s="453"/>
      <c r="X180" s="453"/>
      <c r="Y180" s="453"/>
      <c r="Z180" s="453"/>
    </row>
    <row r="181" spans="1:26" ht="15.75" hidden="1" customHeight="1">
      <c r="A181" s="453"/>
      <c r="B181" s="453"/>
      <c r="C181" s="453"/>
      <c r="D181" s="453"/>
      <c r="E181" s="453"/>
      <c r="F181" s="453"/>
      <c r="G181" s="453"/>
      <c r="H181" s="453"/>
      <c r="I181" s="453"/>
      <c r="J181" s="507"/>
      <c r="K181" s="507"/>
      <c r="L181" s="453"/>
      <c r="M181" s="453"/>
      <c r="N181" s="507"/>
      <c r="O181" s="507"/>
      <c r="P181" s="453"/>
      <c r="Q181" s="453"/>
      <c r="R181" s="453"/>
      <c r="S181" s="453"/>
      <c r="T181" s="453"/>
      <c r="U181" s="453"/>
      <c r="V181" s="453"/>
      <c r="W181" s="453"/>
      <c r="X181" s="453"/>
      <c r="Y181" s="453"/>
      <c r="Z181" s="453"/>
    </row>
    <row r="182" spans="1:26" ht="15.75" hidden="1" customHeight="1">
      <c r="A182" s="453"/>
      <c r="B182" s="453"/>
      <c r="C182" s="453"/>
      <c r="D182" s="453"/>
      <c r="E182" s="453"/>
      <c r="F182" s="453"/>
      <c r="G182" s="453"/>
      <c r="H182" s="453"/>
      <c r="I182" s="453"/>
      <c r="J182" s="507"/>
      <c r="K182" s="507"/>
      <c r="L182" s="453"/>
      <c r="M182" s="453"/>
      <c r="N182" s="507"/>
      <c r="O182" s="507"/>
      <c r="P182" s="453"/>
      <c r="Q182" s="453"/>
      <c r="R182" s="453"/>
      <c r="S182" s="453"/>
      <c r="T182" s="453"/>
      <c r="U182" s="453"/>
      <c r="V182" s="453"/>
      <c r="W182" s="453"/>
      <c r="X182" s="453"/>
      <c r="Y182" s="453"/>
      <c r="Z182" s="453"/>
    </row>
    <row r="183" spans="1:26" ht="15.75" hidden="1" customHeight="1">
      <c r="A183" s="453"/>
      <c r="B183" s="453"/>
      <c r="C183" s="453"/>
      <c r="D183" s="453"/>
      <c r="E183" s="453"/>
      <c r="F183" s="453"/>
      <c r="G183" s="453"/>
      <c r="H183" s="453"/>
      <c r="I183" s="453"/>
      <c r="J183" s="507"/>
      <c r="K183" s="507"/>
      <c r="L183" s="453"/>
      <c r="M183" s="453"/>
      <c r="N183" s="507"/>
      <c r="O183" s="507"/>
      <c r="P183" s="453"/>
      <c r="Q183" s="453"/>
      <c r="R183" s="453"/>
      <c r="S183" s="453"/>
      <c r="T183" s="453"/>
      <c r="U183" s="453"/>
      <c r="V183" s="453"/>
      <c r="W183" s="453"/>
      <c r="X183" s="453"/>
      <c r="Y183" s="453"/>
      <c r="Z183" s="453"/>
    </row>
    <row r="184" spans="1:26" ht="15.75" hidden="1" customHeight="1">
      <c r="A184" s="453"/>
      <c r="B184" s="453"/>
      <c r="C184" s="453"/>
      <c r="D184" s="453"/>
      <c r="E184" s="453"/>
      <c r="F184" s="453"/>
      <c r="G184" s="453"/>
      <c r="H184" s="453"/>
      <c r="I184" s="453"/>
      <c r="J184" s="507"/>
      <c r="K184" s="507"/>
      <c r="L184" s="453"/>
      <c r="M184" s="453"/>
      <c r="N184" s="507"/>
      <c r="O184" s="507"/>
      <c r="P184" s="453"/>
      <c r="Q184" s="453"/>
      <c r="R184" s="453"/>
      <c r="S184" s="453"/>
      <c r="T184" s="453"/>
      <c r="U184" s="453"/>
      <c r="V184" s="453"/>
      <c r="W184" s="453"/>
      <c r="X184" s="453"/>
      <c r="Y184" s="453"/>
      <c r="Z184" s="453"/>
    </row>
    <row r="185" spans="1:26" ht="15.75" hidden="1" customHeight="1">
      <c r="A185" s="453"/>
      <c r="B185" s="453"/>
      <c r="C185" s="453"/>
      <c r="D185" s="453"/>
      <c r="E185" s="453"/>
      <c r="F185" s="453"/>
      <c r="G185" s="453"/>
      <c r="H185" s="453"/>
      <c r="I185" s="453"/>
      <c r="J185" s="507"/>
      <c r="K185" s="507"/>
      <c r="L185" s="453"/>
      <c r="M185" s="453"/>
      <c r="N185" s="507"/>
      <c r="O185" s="507"/>
      <c r="P185" s="453"/>
      <c r="Q185" s="453"/>
      <c r="R185" s="453"/>
      <c r="S185" s="453"/>
      <c r="T185" s="453"/>
      <c r="U185" s="453"/>
      <c r="V185" s="453"/>
      <c r="W185" s="453"/>
      <c r="X185" s="453"/>
      <c r="Y185" s="453"/>
      <c r="Z185" s="453"/>
    </row>
    <row r="186" spans="1:26" ht="15.75" hidden="1" customHeight="1">
      <c r="A186" s="453"/>
      <c r="B186" s="453"/>
      <c r="C186" s="453"/>
      <c r="D186" s="453"/>
      <c r="E186" s="453"/>
      <c r="F186" s="453"/>
      <c r="G186" s="453"/>
      <c r="H186" s="453"/>
      <c r="I186" s="453"/>
      <c r="J186" s="507"/>
      <c r="K186" s="507"/>
      <c r="L186" s="453"/>
      <c r="M186" s="453"/>
      <c r="N186" s="507"/>
      <c r="O186" s="507"/>
      <c r="P186" s="453"/>
      <c r="Q186" s="453"/>
      <c r="R186" s="453"/>
      <c r="S186" s="453"/>
      <c r="T186" s="453"/>
      <c r="U186" s="453"/>
      <c r="V186" s="453"/>
      <c r="W186" s="453"/>
      <c r="X186" s="453"/>
      <c r="Y186" s="453"/>
      <c r="Z186" s="453"/>
    </row>
    <row r="187" spans="1:26" ht="15.75" hidden="1" customHeight="1">
      <c r="A187" s="453"/>
      <c r="B187" s="453"/>
      <c r="C187" s="453"/>
      <c r="D187" s="453"/>
      <c r="E187" s="453"/>
      <c r="F187" s="453"/>
      <c r="G187" s="453"/>
      <c r="H187" s="453"/>
      <c r="I187" s="453"/>
      <c r="J187" s="507"/>
      <c r="K187" s="507"/>
      <c r="L187" s="453"/>
      <c r="M187" s="453"/>
      <c r="N187" s="507"/>
      <c r="O187" s="507"/>
      <c r="P187" s="453"/>
      <c r="Q187" s="453"/>
      <c r="R187" s="453"/>
      <c r="S187" s="453"/>
      <c r="T187" s="453"/>
      <c r="U187" s="453"/>
      <c r="V187" s="453"/>
      <c r="W187" s="453"/>
      <c r="X187" s="453"/>
      <c r="Y187" s="453"/>
      <c r="Z187" s="453"/>
    </row>
    <row r="188" spans="1:26" ht="15.75" hidden="1" customHeight="1">
      <c r="A188" s="453"/>
      <c r="B188" s="453"/>
      <c r="C188" s="453"/>
      <c r="D188" s="453"/>
      <c r="E188" s="453"/>
      <c r="F188" s="453"/>
      <c r="G188" s="453"/>
      <c r="H188" s="453"/>
      <c r="I188" s="453"/>
      <c r="J188" s="507"/>
      <c r="K188" s="507"/>
      <c r="L188" s="453"/>
      <c r="M188" s="453"/>
      <c r="N188" s="507"/>
      <c r="O188" s="507"/>
      <c r="P188" s="453"/>
      <c r="Q188" s="453"/>
      <c r="R188" s="453"/>
      <c r="S188" s="453"/>
      <c r="T188" s="453"/>
      <c r="U188" s="453"/>
      <c r="V188" s="453"/>
      <c r="W188" s="453"/>
      <c r="X188" s="453"/>
      <c r="Y188" s="453"/>
      <c r="Z188" s="453"/>
    </row>
    <row r="189" spans="1:26" ht="15.75" hidden="1" customHeight="1">
      <c r="A189" s="453"/>
      <c r="B189" s="453"/>
      <c r="C189" s="453"/>
      <c r="D189" s="453"/>
      <c r="E189" s="453"/>
      <c r="F189" s="453"/>
      <c r="G189" s="453"/>
      <c r="H189" s="453"/>
      <c r="I189" s="453"/>
      <c r="J189" s="507"/>
      <c r="K189" s="507"/>
      <c r="L189" s="453"/>
      <c r="M189" s="453"/>
      <c r="N189" s="507"/>
      <c r="O189" s="507"/>
      <c r="P189" s="453"/>
      <c r="Q189" s="453"/>
      <c r="R189" s="453"/>
      <c r="S189" s="453"/>
      <c r="T189" s="453"/>
      <c r="U189" s="453"/>
      <c r="V189" s="453"/>
      <c r="W189" s="453"/>
      <c r="X189" s="453"/>
      <c r="Y189" s="453"/>
      <c r="Z189" s="453"/>
    </row>
    <row r="190" spans="1:26" ht="15.75" hidden="1" customHeight="1">
      <c r="A190" s="453"/>
      <c r="B190" s="453"/>
      <c r="C190" s="453"/>
      <c r="D190" s="453"/>
      <c r="E190" s="453"/>
      <c r="F190" s="453"/>
      <c r="G190" s="453"/>
      <c r="H190" s="453"/>
      <c r="I190" s="453"/>
      <c r="J190" s="507"/>
      <c r="K190" s="507"/>
      <c r="L190" s="453"/>
      <c r="M190" s="453"/>
      <c r="N190" s="507"/>
      <c r="O190" s="507"/>
      <c r="P190" s="453"/>
      <c r="Q190" s="453"/>
      <c r="R190" s="453"/>
      <c r="S190" s="453"/>
      <c r="T190" s="453"/>
      <c r="U190" s="453"/>
      <c r="V190" s="453"/>
      <c r="W190" s="453"/>
      <c r="X190" s="453"/>
      <c r="Y190" s="453"/>
      <c r="Z190" s="453"/>
    </row>
    <row r="191" spans="1:26" ht="15.75" hidden="1" customHeight="1">
      <c r="A191" s="453"/>
      <c r="B191" s="453"/>
      <c r="C191" s="453"/>
      <c r="D191" s="453"/>
      <c r="E191" s="453"/>
      <c r="F191" s="453"/>
      <c r="G191" s="453"/>
      <c r="H191" s="453"/>
      <c r="I191" s="453"/>
      <c r="J191" s="507"/>
      <c r="K191" s="507"/>
      <c r="L191" s="453"/>
      <c r="M191" s="453"/>
      <c r="N191" s="507"/>
      <c r="O191" s="507"/>
      <c r="P191" s="453"/>
      <c r="Q191" s="453"/>
      <c r="R191" s="453"/>
      <c r="S191" s="453"/>
      <c r="T191" s="453"/>
      <c r="U191" s="453"/>
      <c r="V191" s="453"/>
      <c r="W191" s="453"/>
      <c r="X191" s="453"/>
      <c r="Y191" s="453"/>
      <c r="Z191" s="453"/>
    </row>
    <row r="192" spans="1:26" ht="15.75" hidden="1" customHeight="1">
      <c r="A192" s="453"/>
      <c r="B192" s="453"/>
      <c r="C192" s="453"/>
      <c r="D192" s="453"/>
      <c r="E192" s="453"/>
      <c r="F192" s="453"/>
      <c r="G192" s="453"/>
      <c r="H192" s="453"/>
      <c r="I192" s="453"/>
      <c r="J192" s="507"/>
      <c r="K192" s="507"/>
      <c r="L192" s="453"/>
      <c r="M192" s="453"/>
      <c r="N192" s="507"/>
      <c r="O192" s="507"/>
      <c r="P192" s="453"/>
      <c r="Q192" s="453"/>
      <c r="R192" s="453"/>
      <c r="S192" s="453"/>
      <c r="T192" s="453"/>
      <c r="U192" s="453"/>
      <c r="V192" s="453"/>
      <c r="W192" s="453"/>
      <c r="X192" s="453"/>
      <c r="Y192" s="453"/>
      <c r="Z192" s="453"/>
    </row>
    <row r="193" spans="1:26" ht="15.75" hidden="1" customHeight="1">
      <c r="A193" s="453"/>
      <c r="B193" s="453"/>
      <c r="C193" s="453"/>
      <c r="D193" s="453"/>
      <c r="E193" s="453"/>
      <c r="F193" s="453"/>
      <c r="G193" s="453"/>
      <c r="H193" s="453"/>
      <c r="I193" s="453"/>
      <c r="J193" s="507"/>
      <c r="K193" s="507"/>
      <c r="L193" s="453"/>
      <c r="M193" s="453"/>
      <c r="N193" s="507"/>
      <c r="O193" s="507"/>
      <c r="P193" s="453"/>
      <c r="Q193" s="453"/>
      <c r="R193" s="453"/>
      <c r="S193" s="453"/>
      <c r="T193" s="453"/>
      <c r="U193" s="453"/>
      <c r="V193" s="453"/>
      <c r="W193" s="453"/>
      <c r="X193" s="453"/>
      <c r="Y193" s="453"/>
      <c r="Z193" s="453"/>
    </row>
    <row r="194" spans="1:26" ht="15.75" hidden="1" customHeight="1">
      <c r="A194" s="453"/>
      <c r="B194" s="453"/>
      <c r="C194" s="453"/>
      <c r="D194" s="453"/>
      <c r="E194" s="453"/>
      <c r="F194" s="453"/>
      <c r="G194" s="453"/>
      <c r="H194" s="453"/>
      <c r="I194" s="453"/>
      <c r="J194" s="507"/>
      <c r="K194" s="507"/>
      <c r="L194" s="453"/>
      <c r="M194" s="453"/>
      <c r="N194" s="507"/>
      <c r="O194" s="507"/>
      <c r="P194" s="453"/>
      <c r="Q194" s="453"/>
      <c r="R194" s="453"/>
      <c r="S194" s="453"/>
      <c r="T194" s="453"/>
      <c r="U194" s="453"/>
      <c r="V194" s="453"/>
      <c r="W194" s="453"/>
      <c r="X194" s="453"/>
      <c r="Y194" s="453"/>
      <c r="Z194" s="453"/>
    </row>
    <row r="195" spans="1:26" ht="15.75" hidden="1" customHeight="1">
      <c r="A195" s="453"/>
      <c r="B195" s="453"/>
      <c r="C195" s="453"/>
      <c r="D195" s="453"/>
      <c r="E195" s="453"/>
      <c r="F195" s="453"/>
      <c r="G195" s="453"/>
      <c r="H195" s="453"/>
      <c r="I195" s="453"/>
      <c r="J195" s="507"/>
      <c r="K195" s="507"/>
      <c r="L195" s="453"/>
      <c r="M195" s="453"/>
      <c r="N195" s="507"/>
      <c r="O195" s="507"/>
      <c r="P195" s="453"/>
      <c r="Q195" s="453"/>
      <c r="R195" s="453"/>
      <c r="S195" s="453"/>
      <c r="T195" s="453"/>
      <c r="U195" s="453"/>
      <c r="V195" s="453"/>
      <c r="W195" s="453"/>
      <c r="X195" s="453"/>
      <c r="Y195" s="453"/>
      <c r="Z195" s="453"/>
    </row>
    <row r="196" spans="1:26" ht="15.75" hidden="1" customHeight="1">
      <c r="A196" s="453"/>
      <c r="B196" s="453"/>
      <c r="C196" s="453"/>
      <c r="D196" s="453"/>
      <c r="E196" s="453"/>
      <c r="F196" s="453"/>
      <c r="G196" s="453"/>
      <c r="H196" s="453"/>
      <c r="I196" s="453"/>
      <c r="J196" s="507"/>
      <c r="K196" s="507"/>
      <c r="L196" s="453"/>
      <c r="M196" s="453"/>
      <c r="N196" s="507"/>
      <c r="O196" s="507"/>
      <c r="P196" s="453"/>
      <c r="Q196" s="453"/>
      <c r="R196" s="453"/>
      <c r="S196" s="453"/>
      <c r="T196" s="453"/>
      <c r="U196" s="453"/>
      <c r="V196" s="453"/>
      <c r="W196" s="453"/>
      <c r="X196" s="453"/>
      <c r="Y196" s="453"/>
      <c r="Z196" s="453"/>
    </row>
    <row r="197" spans="1:26" ht="15.75" hidden="1" customHeight="1">
      <c r="A197" s="453"/>
      <c r="B197" s="453"/>
      <c r="C197" s="453"/>
      <c r="D197" s="453"/>
      <c r="E197" s="453"/>
      <c r="F197" s="453"/>
      <c r="G197" s="453"/>
      <c r="H197" s="453"/>
      <c r="I197" s="453"/>
      <c r="J197" s="507"/>
      <c r="K197" s="507"/>
      <c r="L197" s="453"/>
      <c r="M197" s="453"/>
      <c r="N197" s="507"/>
      <c r="O197" s="507"/>
      <c r="P197" s="453"/>
      <c r="Q197" s="453"/>
      <c r="R197" s="453"/>
      <c r="S197" s="453"/>
      <c r="T197" s="453"/>
      <c r="U197" s="453"/>
      <c r="V197" s="453"/>
      <c r="W197" s="453"/>
      <c r="X197" s="453"/>
      <c r="Y197" s="453"/>
      <c r="Z197" s="453"/>
    </row>
    <row r="198" spans="1:26" ht="15.75" hidden="1" customHeight="1">
      <c r="A198" s="453"/>
      <c r="B198" s="453"/>
      <c r="C198" s="453"/>
      <c r="D198" s="453"/>
      <c r="E198" s="453"/>
      <c r="F198" s="453"/>
      <c r="G198" s="453"/>
      <c r="H198" s="453"/>
      <c r="I198" s="453"/>
      <c r="J198" s="507"/>
      <c r="K198" s="507"/>
      <c r="L198" s="453"/>
      <c r="M198" s="453"/>
      <c r="N198" s="507"/>
      <c r="O198" s="507"/>
      <c r="P198" s="453"/>
      <c r="Q198" s="453"/>
      <c r="R198" s="453"/>
      <c r="S198" s="453"/>
      <c r="T198" s="453"/>
      <c r="U198" s="453"/>
      <c r="V198" s="453"/>
      <c r="W198" s="453"/>
      <c r="X198" s="453"/>
      <c r="Y198" s="453"/>
      <c r="Z198" s="453"/>
    </row>
    <row r="199" spans="1:26" ht="15.75" hidden="1" customHeight="1">
      <c r="A199" s="453"/>
      <c r="B199" s="453"/>
      <c r="C199" s="453"/>
      <c r="D199" s="453"/>
      <c r="E199" s="453"/>
      <c r="F199" s="453"/>
      <c r="G199" s="453"/>
      <c r="H199" s="453"/>
      <c r="I199" s="453"/>
      <c r="J199" s="507"/>
      <c r="K199" s="507"/>
      <c r="L199" s="453"/>
      <c r="M199" s="453"/>
      <c r="N199" s="507"/>
      <c r="O199" s="507"/>
      <c r="P199" s="453"/>
      <c r="Q199" s="453"/>
      <c r="R199" s="453"/>
      <c r="S199" s="453"/>
      <c r="T199" s="453"/>
      <c r="U199" s="453"/>
      <c r="V199" s="453"/>
      <c r="W199" s="453"/>
      <c r="X199" s="453"/>
      <c r="Y199" s="453"/>
      <c r="Z199" s="453"/>
    </row>
    <row r="200" spans="1:26" ht="15.75" hidden="1" customHeight="1">
      <c r="A200" s="453"/>
      <c r="B200" s="453"/>
      <c r="C200" s="453"/>
      <c r="D200" s="453"/>
      <c r="E200" s="453"/>
      <c r="F200" s="453"/>
      <c r="G200" s="453"/>
      <c r="H200" s="453"/>
      <c r="I200" s="453"/>
      <c r="J200" s="507"/>
      <c r="K200" s="507"/>
      <c r="L200" s="453"/>
      <c r="M200" s="453"/>
      <c r="N200" s="507"/>
      <c r="O200" s="507"/>
      <c r="P200" s="453"/>
      <c r="Q200" s="453"/>
      <c r="R200" s="453"/>
      <c r="S200" s="453"/>
      <c r="T200" s="453"/>
      <c r="U200" s="453"/>
      <c r="V200" s="453"/>
      <c r="W200" s="453"/>
      <c r="X200" s="453"/>
      <c r="Y200" s="453"/>
      <c r="Z200" s="453"/>
    </row>
    <row r="201" spans="1:26" ht="15.75" hidden="1" customHeight="1">
      <c r="A201" s="453"/>
      <c r="B201" s="453"/>
      <c r="C201" s="453"/>
      <c r="D201" s="453"/>
      <c r="E201" s="453"/>
      <c r="F201" s="453"/>
      <c r="G201" s="453"/>
      <c r="H201" s="453"/>
      <c r="I201" s="453"/>
      <c r="J201" s="507"/>
      <c r="K201" s="507"/>
      <c r="L201" s="453"/>
      <c r="M201" s="453"/>
      <c r="N201" s="507"/>
      <c r="O201" s="507"/>
      <c r="P201" s="453"/>
      <c r="Q201" s="453"/>
      <c r="R201" s="453"/>
      <c r="S201" s="453"/>
      <c r="T201" s="453"/>
      <c r="U201" s="453"/>
      <c r="V201" s="453"/>
      <c r="W201" s="453"/>
      <c r="X201" s="453"/>
      <c r="Y201" s="453"/>
      <c r="Z201" s="453"/>
    </row>
    <row r="202" spans="1:26" ht="15.75" hidden="1" customHeight="1">
      <c r="A202" s="453"/>
      <c r="B202" s="453"/>
      <c r="C202" s="453"/>
      <c r="D202" s="453"/>
      <c r="E202" s="453"/>
      <c r="F202" s="453"/>
      <c r="G202" s="453"/>
      <c r="H202" s="453"/>
      <c r="I202" s="453"/>
      <c r="J202" s="507"/>
      <c r="K202" s="507"/>
      <c r="L202" s="453"/>
      <c r="M202" s="453"/>
      <c r="N202" s="507"/>
      <c r="O202" s="507"/>
      <c r="P202" s="453"/>
      <c r="Q202" s="453"/>
      <c r="R202" s="453"/>
      <c r="S202" s="453"/>
      <c r="T202" s="453"/>
      <c r="U202" s="453"/>
      <c r="V202" s="453"/>
      <c r="W202" s="453"/>
      <c r="X202" s="453"/>
      <c r="Y202" s="453"/>
      <c r="Z202" s="453"/>
    </row>
    <row r="203" spans="1:26" ht="15.75" hidden="1" customHeight="1">
      <c r="A203" s="453"/>
      <c r="B203" s="453"/>
      <c r="C203" s="453"/>
      <c r="D203" s="453"/>
      <c r="E203" s="453"/>
      <c r="F203" s="453"/>
      <c r="G203" s="453"/>
      <c r="H203" s="453"/>
      <c r="I203" s="453"/>
      <c r="J203" s="507"/>
      <c r="K203" s="507"/>
      <c r="L203" s="453"/>
      <c r="M203" s="453"/>
      <c r="N203" s="507"/>
      <c r="O203" s="507"/>
      <c r="P203" s="453"/>
      <c r="Q203" s="453"/>
      <c r="R203" s="453"/>
      <c r="S203" s="453"/>
      <c r="T203" s="453"/>
      <c r="U203" s="453"/>
      <c r="V203" s="453"/>
      <c r="W203" s="453"/>
      <c r="X203" s="453"/>
      <c r="Y203" s="453"/>
      <c r="Z203" s="453"/>
    </row>
    <row r="204" spans="1:26" ht="15.75" hidden="1" customHeight="1">
      <c r="A204" s="453"/>
      <c r="B204" s="453"/>
      <c r="C204" s="453"/>
      <c r="D204" s="453"/>
      <c r="E204" s="453"/>
      <c r="F204" s="453"/>
      <c r="G204" s="453"/>
      <c r="H204" s="453"/>
      <c r="I204" s="453"/>
      <c r="J204" s="507"/>
      <c r="K204" s="507"/>
      <c r="L204" s="453"/>
      <c r="M204" s="453"/>
      <c r="N204" s="507"/>
      <c r="O204" s="507"/>
      <c r="P204" s="453"/>
      <c r="Q204" s="453"/>
      <c r="R204" s="453"/>
      <c r="S204" s="453"/>
      <c r="T204" s="453"/>
      <c r="U204" s="453"/>
      <c r="V204" s="453"/>
      <c r="W204" s="453"/>
      <c r="X204" s="453"/>
      <c r="Y204" s="453"/>
      <c r="Z204" s="453"/>
    </row>
    <row r="205" spans="1:26" ht="15.75" hidden="1" customHeight="1">
      <c r="A205" s="453"/>
      <c r="B205" s="453"/>
      <c r="C205" s="453"/>
      <c r="D205" s="453"/>
      <c r="E205" s="453"/>
      <c r="F205" s="453"/>
      <c r="G205" s="453"/>
      <c r="H205" s="453"/>
      <c r="I205" s="453"/>
      <c r="J205" s="507"/>
      <c r="K205" s="507"/>
      <c r="L205" s="453"/>
      <c r="M205" s="453"/>
      <c r="N205" s="507"/>
      <c r="O205" s="507"/>
      <c r="P205" s="453"/>
      <c r="Q205" s="453"/>
      <c r="R205" s="453"/>
      <c r="S205" s="453"/>
      <c r="T205" s="453"/>
      <c r="U205" s="453"/>
      <c r="V205" s="453"/>
      <c r="W205" s="453"/>
      <c r="X205" s="453"/>
      <c r="Y205" s="453"/>
      <c r="Z205" s="453"/>
    </row>
    <row r="206" spans="1:26" ht="15.75" hidden="1" customHeight="1">
      <c r="A206" s="453"/>
      <c r="B206" s="453"/>
      <c r="C206" s="453"/>
      <c r="D206" s="453"/>
      <c r="E206" s="453"/>
      <c r="F206" s="453"/>
      <c r="G206" s="453"/>
      <c r="H206" s="453"/>
      <c r="I206" s="453"/>
      <c r="J206" s="507"/>
      <c r="K206" s="507"/>
      <c r="L206" s="453"/>
      <c r="M206" s="453"/>
      <c r="N206" s="507"/>
      <c r="O206" s="507"/>
      <c r="P206" s="453"/>
      <c r="Q206" s="453"/>
      <c r="R206" s="453"/>
      <c r="S206" s="453"/>
      <c r="T206" s="453"/>
      <c r="U206" s="453"/>
      <c r="V206" s="453"/>
      <c r="W206" s="453"/>
      <c r="X206" s="453"/>
      <c r="Y206" s="453"/>
      <c r="Z206" s="453"/>
    </row>
    <row r="207" spans="1:26" ht="15.75" hidden="1" customHeight="1">
      <c r="A207" s="453"/>
      <c r="B207" s="453"/>
      <c r="C207" s="453"/>
      <c r="D207" s="453"/>
      <c r="E207" s="453"/>
      <c r="F207" s="453"/>
      <c r="G207" s="453"/>
      <c r="H207" s="453"/>
      <c r="I207" s="453"/>
      <c r="J207" s="507"/>
      <c r="K207" s="507"/>
      <c r="L207" s="453"/>
      <c r="M207" s="453"/>
      <c r="N207" s="507"/>
      <c r="O207" s="507"/>
      <c r="P207" s="453"/>
      <c r="Q207" s="453"/>
      <c r="R207" s="453"/>
      <c r="S207" s="453"/>
      <c r="T207" s="453"/>
      <c r="U207" s="453"/>
      <c r="V207" s="453"/>
      <c r="W207" s="453"/>
      <c r="X207" s="453"/>
      <c r="Y207" s="453"/>
      <c r="Z207" s="453"/>
    </row>
    <row r="208" spans="1:26" ht="15.75" hidden="1" customHeight="1">
      <c r="A208" s="453"/>
      <c r="B208" s="453"/>
      <c r="C208" s="453"/>
      <c r="D208" s="453"/>
      <c r="E208" s="453"/>
      <c r="F208" s="453"/>
      <c r="G208" s="453"/>
      <c r="H208" s="453"/>
      <c r="I208" s="453"/>
      <c r="J208" s="507"/>
      <c r="K208" s="507"/>
      <c r="L208" s="453"/>
      <c r="M208" s="453"/>
      <c r="N208" s="507"/>
      <c r="O208" s="507"/>
      <c r="P208" s="453"/>
      <c r="Q208" s="453"/>
      <c r="R208" s="453"/>
      <c r="S208" s="453"/>
      <c r="T208" s="453"/>
      <c r="U208" s="453"/>
      <c r="V208" s="453"/>
      <c r="W208" s="453"/>
      <c r="X208" s="453"/>
      <c r="Y208" s="453"/>
      <c r="Z208" s="453"/>
    </row>
    <row r="209" spans="1:26" ht="15.75" hidden="1" customHeight="1">
      <c r="A209" s="453"/>
      <c r="B209" s="453"/>
      <c r="C209" s="453"/>
      <c r="D209" s="453"/>
      <c r="E209" s="453"/>
      <c r="F209" s="453"/>
      <c r="G209" s="453"/>
      <c r="H209" s="453"/>
      <c r="I209" s="453"/>
      <c r="J209" s="507"/>
      <c r="K209" s="507"/>
      <c r="L209" s="453"/>
      <c r="M209" s="453"/>
      <c r="N209" s="507"/>
      <c r="O209" s="507"/>
      <c r="P209" s="453"/>
      <c r="Q209" s="453"/>
      <c r="R209" s="453"/>
      <c r="S209" s="453"/>
      <c r="T209" s="453"/>
      <c r="U209" s="453"/>
      <c r="V209" s="453"/>
      <c r="W209" s="453"/>
      <c r="X209" s="453"/>
      <c r="Y209" s="453"/>
      <c r="Z209" s="453"/>
    </row>
    <row r="210" spans="1:26" ht="15.75" hidden="1" customHeight="1">
      <c r="A210" s="453"/>
      <c r="B210" s="453"/>
      <c r="C210" s="453"/>
      <c r="D210" s="453"/>
      <c r="E210" s="453"/>
      <c r="F210" s="453"/>
      <c r="G210" s="453"/>
      <c r="H210" s="453"/>
      <c r="I210" s="453"/>
      <c r="J210" s="507"/>
      <c r="K210" s="507"/>
      <c r="L210" s="453"/>
      <c r="M210" s="453"/>
      <c r="N210" s="507"/>
      <c r="O210" s="507"/>
      <c r="P210" s="453"/>
      <c r="Q210" s="453"/>
      <c r="R210" s="453"/>
      <c r="S210" s="453"/>
      <c r="T210" s="453"/>
      <c r="U210" s="453"/>
      <c r="V210" s="453"/>
      <c r="W210" s="453"/>
      <c r="X210" s="453"/>
      <c r="Y210" s="453"/>
      <c r="Z210" s="453"/>
    </row>
    <row r="211" spans="1:26" ht="15.75" hidden="1" customHeight="1">
      <c r="A211" s="453"/>
      <c r="B211" s="453"/>
      <c r="C211" s="453"/>
      <c r="D211" s="453"/>
      <c r="E211" s="453"/>
      <c r="F211" s="453"/>
      <c r="G211" s="453"/>
      <c r="H211" s="453"/>
      <c r="I211" s="453"/>
      <c r="J211" s="507"/>
      <c r="K211" s="507"/>
      <c r="L211" s="453"/>
      <c r="M211" s="453"/>
      <c r="N211" s="507"/>
      <c r="O211" s="507"/>
      <c r="P211" s="453"/>
      <c r="Q211" s="453"/>
      <c r="R211" s="453"/>
      <c r="S211" s="453"/>
      <c r="T211" s="453"/>
      <c r="U211" s="453"/>
      <c r="V211" s="453"/>
      <c r="W211" s="453"/>
      <c r="X211" s="453"/>
      <c r="Y211" s="453"/>
      <c r="Z211" s="453"/>
    </row>
    <row r="212" spans="1:26" ht="15.75" hidden="1" customHeight="1">
      <c r="A212" s="453"/>
      <c r="B212" s="453"/>
      <c r="C212" s="453"/>
      <c r="D212" s="453"/>
      <c r="E212" s="453"/>
      <c r="F212" s="453"/>
      <c r="G212" s="453"/>
      <c r="H212" s="453"/>
      <c r="I212" s="453"/>
      <c r="J212" s="507"/>
      <c r="K212" s="507"/>
      <c r="L212" s="453"/>
      <c r="M212" s="453"/>
      <c r="N212" s="507"/>
      <c r="O212" s="507"/>
      <c r="P212" s="453"/>
      <c r="Q212" s="453"/>
      <c r="R212" s="453"/>
      <c r="S212" s="453"/>
      <c r="T212" s="453"/>
      <c r="U212" s="453"/>
      <c r="V212" s="453"/>
      <c r="W212" s="453"/>
      <c r="X212" s="453"/>
      <c r="Y212" s="453"/>
      <c r="Z212" s="453"/>
    </row>
    <row r="213" spans="1:26" ht="15.75" hidden="1" customHeight="1">
      <c r="A213" s="453"/>
      <c r="B213" s="453"/>
      <c r="C213" s="453"/>
      <c r="D213" s="453"/>
      <c r="E213" s="453"/>
      <c r="F213" s="453"/>
      <c r="G213" s="453"/>
      <c r="H213" s="453"/>
      <c r="I213" s="453"/>
      <c r="J213" s="507"/>
      <c r="K213" s="507"/>
      <c r="L213" s="453"/>
      <c r="M213" s="453"/>
      <c r="N213" s="507"/>
      <c r="O213" s="507"/>
      <c r="P213" s="453"/>
      <c r="Q213" s="453"/>
      <c r="R213" s="453"/>
      <c r="S213" s="453"/>
      <c r="T213" s="453"/>
      <c r="U213" s="453"/>
      <c r="V213" s="453"/>
      <c r="W213" s="453"/>
      <c r="X213" s="453"/>
      <c r="Y213" s="453"/>
      <c r="Z213" s="453"/>
    </row>
    <row r="214" spans="1:26" ht="15.75" hidden="1" customHeight="1">
      <c r="A214" s="453"/>
      <c r="B214" s="453"/>
      <c r="C214" s="453"/>
      <c r="D214" s="453"/>
      <c r="E214" s="453"/>
      <c r="F214" s="453"/>
      <c r="G214" s="453"/>
      <c r="H214" s="453"/>
      <c r="I214" s="453"/>
      <c r="J214" s="507"/>
      <c r="K214" s="507"/>
      <c r="L214" s="453"/>
      <c r="M214" s="453"/>
      <c r="N214" s="507"/>
      <c r="O214" s="507"/>
      <c r="P214" s="453"/>
      <c r="Q214" s="453"/>
      <c r="R214" s="453"/>
      <c r="S214" s="453"/>
      <c r="T214" s="453"/>
      <c r="U214" s="453"/>
      <c r="V214" s="453"/>
      <c r="W214" s="453"/>
      <c r="X214" s="453"/>
      <c r="Y214" s="453"/>
      <c r="Z214" s="453"/>
    </row>
    <row r="215" spans="1:26" ht="15.75" hidden="1" customHeight="1">
      <c r="A215" s="453"/>
      <c r="B215" s="453"/>
      <c r="C215" s="453"/>
      <c r="D215" s="453"/>
      <c r="E215" s="453"/>
      <c r="F215" s="453"/>
      <c r="G215" s="453"/>
      <c r="H215" s="453"/>
      <c r="I215" s="453"/>
      <c r="J215" s="507"/>
      <c r="K215" s="507"/>
      <c r="L215" s="453"/>
      <c r="M215" s="453"/>
      <c r="N215" s="507"/>
      <c r="O215" s="507"/>
      <c r="P215" s="453"/>
      <c r="Q215" s="453"/>
      <c r="R215" s="453"/>
      <c r="S215" s="453"/>
      <c r="T215" s="453"/>
      <c r="U215" s="453"/>
      <c r="V215" s="453"/>
      <c r="W215" s="453"/>
      <c r="X215" s="453"/>
      <c r="Y215" s="453"/>
      <c r="Z215" s="453"/>
    </row>
    <row r="216" spans="1:26" ht="15.75" hidden="1" customHeight="1">
      <c r="A216" s="453"/>
      <c r="B216" s="453"/>
      <c r="C216" s="453"/>
      <c r="D216" s="453"/>
      <c r="E216" s="453"/>
      <c r="F216" s="453"/>
      <c r="G216" s="453"/>
      <c r="H216" s="453"/>
      <c r="I216" s="453"/>
      <c r="J216" s="507"/>
      <c r="K216" s="507"/>
      <c r="L216" s="453"/>
      <c r="M216" s="453"/>
      <c r="N216" s="507"/>
      <c r="O216" s="507"/>
      <c r="P216" s="453"/>
      <c r="Q216" s="453"/>
      <c r="R216" s="453"/>
      <c r="S216" s="453"/>
      <c r="T216" s="453"/>
      <c r="U216" s="453"/>
      <c r="V216" s="453"/>
      <c r="W216" s="453"/>
      <c r="X216" s="453"/>
      <c r="Y216" s="453"/>
      <c r="Z216" s="453"/>
    </row>
    <row r="217" spans="1:26" ht="15.75" hidden="1" customHeight="1">
      <c r="A217" s="453"/>
      <c r="B217" s="453"/>
      <c r="C217" s="453"/>
      <c r="D217" s="453"/>
      <c r="E217" s="453"/>
      <c r="F217" s="453"/>
      <c r="G217" s="453"/>
      <c r="H217" s="453"/>
      <c r="I217" s="453"/>
      <c r="J217" s="507"/>
      <c r="K217" s="507"/>
      <c r="L217" s="453"/>
      <c r="M217" s="453"/>
      <c r="N217" s="507"/>
      <c r="O217" s="507"/>
      <c r="P217" s="453"/>
      <c r="Q217" s="453"/>
      <c r="R217" s="453"/>
      <c r="S217" s="453"/>
      <c r="T217" s="453"/>
      <c r="U217" s="453"/>
      <c r="V217" s="453"/>
      <c r="W217" s="453"/>
      <c r="X217" s="453"/>
      <c r="Y217" s="453"/>
      <c r="Z217" s="453"/>
    </row>
    <row r="218" spans="1:26" ht="15.75" hidden="1" customHeight="1">
      <c r="A218" s="453"/>
      <c r="B218" s="453"/>
      <c r="C218" s="453"/>
      <c r="D218" s="453"/>
      <c r="E218" s="453"/>
      <c r="F218" s="453"/>
      <c r="G218" s="453"/>
      <c r="H218" s="453"/>
      <c r="I218" s="453"/>
      <c r="J218" s="507"/>
      <c r="K218" s="507"/>
      <c r="L218" s="453"/>
      <c r="M218" s="453"/>
      <c r="N218" s="507"/>
      <c r="O218" s="507"/>
      <c r="P218" s="453"/>
      <c r="Q218" s="453"/>
      <c r="R218" s="453"/>
      <c r="S218" s="453"/>
      <c r="T218" s="453"/>
      <c r="U218" s="453"/>
      <c r="V218" s="453"/>
      <c r="W218" s="453"/>
      <c r="X218" s="453"/>
      <c r="Y218" s="453"/>
      <c r="Z218" s="453"/>
    </row>
    <row r="219" spans="1:26" ht="15.75" hidden="1" customHeight="1">
      <c r="A219" s="453"/>
      <c r="B219" s="453"/>
      <c r="C219" s="453"/>
      <c r="D219" s="453"/>
      <c r="E219" s="453"/>
      <c r="F219" s="453"/>
      <c r="G219" s="453"/>
      <c r="H219" s="453"/>
      <c r="I219" s="453"/>
      <c r="J219" s="507"/>
      <c r="K219" s="507"/>
      <c r="L219" s="453"/>
      <c r="M219" s="453"/>
      <c r="N219" s="507"/>
      <c r="O219" s="507"/>
      <c r="P219" s="453"/>
      <c r="Q219" s="453"/>
      <c r="R219" s="453"/>
      <c r="S219" s="453"/>
      <c r="T219" s="453"/>
      <c r="U219" s="453"/>
      <c r="V219" s="453"/>
      <c r="W219" s="453"/>
      <c r="X219" s="453"/>
      <c r="Y219" s="453"/>
      <c r="Z219" s="453"/>
    </row>
    <row r="220" spans="1:26" ht="15.75" hidden="1" customHeight="1">
      <c r="A220" s="453"/>
      <c r="B220" s="453"/>
      <c r="C220" s="453"/>
      <c r="D220" s="453"/>
      <c r="E220" s="453"/>
      <c r="F220" s="453"/>
      <c r="G220" s="453"/>
      <c r="H220" s="453"/>
      <c r="I220" s="453"/>
      <c r="J220" s="507"/>
      <c r="K220" s="507"/>
      <c r="L220" s="453"/>
      <c r="M220" s="453"/>
      <c r="N220" s="507"/>
      <c r="O220" s="507"/>
      <c r="P220" s="453"/>
      <c r="Q220" s="453"/>
      <c r="R220" s="453"/>
      <c r="S220" s="453"/>
      <c r="T220" s="453"/>
      <c r="U220" s="453"/>
      <c r="V220" s="453"/>
      <c r="W220" s="453"/>
      <c r="X220" s="453"/>
      <c r="Y220" s="453"/>
      <c r="Z220" s="453"/>
    </row>
    <row r="221" spans="1:26" ht="15.75" hidden="1" customHeight="1">
      <c r="A221" s="453"/>
      <c r="B221" s="453"/>
      <c r="C221" s="453"/>
      <c r="D221" s="453"/>
      <c r="E221" s="453"/>
      <c r="F221" s="453"/>
      <c r="G221" s="453"/>
      <c r="H221" s="453"/>
      <c r="I221" s="453"/>
      <c r="J221" s="507"/>
      <c r="K221" s="507"/>
      <c r="L221" s="453"/>
      <c r="M221" s="453"/>
      <c r="N221" s="507"/>
      <c r="O221" s="507"/>
      <c r="P221" s="453"/>
      <c r="Q221" s="453"/>
      <c r="R221" s="453"/>
      <c r="S221" s="453"/>
      <c r="T221" s="453"/>
      <c r="U221" s="453"/>
      <c r="V221" s="453"/>
      <c r="W221" s="453"/>
      <c r="X221" s="453"/>
      <c r="Y221" s="453"/>
      <c r="Z221" s="453"/>
    </row>
    <row r="222" spans="1:26" ht="15.75" hidden="1" customHeight="1">
      <c r="A222" s="453"/>
      <c r="B222" s="453"/>
      <c r="C222" s="453"/>
      <c r="D222" s="453"/>
      <c r="E222" s="453"/>
      <c r="F222" s="453"/>
      <c r="G222" s="453"/>
      <c r="H222" s="453"/>
      <c r="I222" s="453"/>
      <c r="J222" s="507"/>
      <c r="K222" s="507"/>
      <c r="L222" s="453"/>
      <c r="M222" s="453"/>
      <c r="N222" s="507"/>
      <c r="O222" s="507"/>
      <c r="P222" s="453"/>
      <c r="Q222" s="453"/>
      <c r="R222" s="453"/>
      <c r="S222" s="453"/>
      <c r="T222" s="453"/>
      <c r="U222" s="453"/>
      <c r="V222" s="453"/>
      <c r="W222" s="453"/>
      <c r="X222" s="453"/>
      <c r="Y222" s="453"/>
      <c r="Z222" s="453"/>
    </row>
    <row r="223" spans="1:26" ht="15.75" hidden="1" customHeight="1">
      <c r="A223" s="453"/>
      <c r="B223" s="453"/>
      <c r="C223" s="453"/>
      <c r="D223" s="453"/>
      <c r="E223" s="453"/>
      <c r="F223" s="453"/>
      <c r="G223" s="453"/>
      <c r="H223" s="453"/>
      <c r="I223" s="453"/>
      <c r="J223" s="507"/>
      <c r="K223" s="507"/>
      <c r="L223" s="453"/>
      <c r="M223" s="453"/>
      <c r="N223" s="507"/>
      <c r="O223" s="507"/>
      <c r="P223" s="453"/>
      <c r="Q223" s="453"/>
      <c r="R223" s="453"/>
      <c r="S223" s="453"/>
      <c r="T223" s="453"/>
      <c r="U223" s="453"/>
      <c r="V223" s="453"/>
      <c r="W223" s="453"/>
      <c r="X223" s="453"/>
      <c r="Y223" s="453"/>
      <c r="Z223" s="453"/>
    </row>
    <row r="224" spans="1:26" ht="15.75" hidden="1" customHeight="1">
      <c r="A224" s="453"/>
      <c r="B224" s="453"/>
      <c r="C224" s="453"/>
      <c r="D224" s="453"/>
      <c r="E224" s="453"/>
      <c r="F224" s="453"/>
      <c r="G224" s="453"/>
      <c r="H224" s="453"/>
      <c r="I224" s="453"/>
      <c r="J224" s="507"/>
      <c r="K224" s="507"/>
      <c r="L224" s="453"/>
      <c r="M224" s="453"/>
      <c r="N224" s="507"/>
      <c r="O224" s="507"/>
      <c r="P224" s="453"/>
      <c r="Q224" s="453"/>
      <c r="R224" s="453"/>
      <c r="S224" s="453"/>
      <c r="T224" s="453"/>
      <c r="U224" s="453"/>
      <c r="V224" s="453"/>
      <c r="W224" s="453"/>
      <c r="X224" s="453"/>
      <c r="Y224" s="453"/>
      <c r="Z224" s="453"/>
    </row>
    <row r="225" spans="1:26" ht="15.75" hidden="1" customHeight="1">
      <c r="A225" s="453"/>
      <c r="B225" s="453"/>
      <c r="C225" s="453"/>
      <c r="D225" s="453"/>
      <c r="E225" s="453"/>
      <c r="F225" s="453"/>
      <c r="G225" s="453"/>
      <c r="H225" s="453"/>
      <c r="I225" s="453"/>
      <c r="J225" s="507"/>
      <c r="K225" s="507"/>
      <c r="L225" s="453"/>
      <c r="M225" s="453"/>
      <c r="N225" s="507"/>
      <c r="O225" s="507"/>
      <c r="P225" s="453"/>
      <c r="Q225" s="453"/>
      <c r="R225" s="453"/>
      <c r="S225" s="453"/>
      <c r="T225" s="453"/>
      <c r="U225" s="453"/>
      <c r="V225" s="453"/>
      <c r="W225" s="453"/>
      <c r="X225" s="453"/>
      <c r="Y225" s="453"/>
      <c r="Z225" s="453"/>
    </row>
    <row r="226" spans="1:26" ht="15.75" hidden="1" customHeight="1">
      <c r="A226" s="453"/>
      <c r="B226" s="453"/>
      <c r="C226" s="453"/>
      <c r="D226" s="453"/>
      <c r="E226" s="453"/>
      <c r="F226" s="453"/>
      <c r="G226" s="453"/>
      <c r="H226" s="453"/>
      <c r="I226" s="453"/>
      <c r="J226" s="507"/>
      <c r="K226" s="507"/>
      <c r="L226" s="453"/>
      <c r="M226" s="453"/>
      <c r="N226" s="507"/>
      <c r="O226" s="507"/>
      <c r="P226" s="453"/>
      <c r="Q226" s="453"/>
      <c r="R226" s="453"/>
      <c r="S226" s="453"/>
      <c r="T226" s="453"/>
      <c r="U226" s="453"/>
      <c r="V226" s="453"/>
      <c r="W226" s="453"/>
      <c r="X226" s="453"/>
      <c r="Y226" s="453"/>
      <c r="Z226" s="453"/>
    </row>
    <row r="227" spans="1:26" ht="15.75" hidden="1" customHeight="1">
      <c r="A227" s="453"/>
      <c r="B227" s="453"/>
      <c r="C227" s="453"/>
      <c r="D227" s="453"/>
      <c r="E227" s="453"/>
      <c r="F227" s="453"/>
      <c r="G227" s="453"/>
      <c r="H227" s="453"/>
      <c r="I227" s="453"/>
      <c r="J227" s="507"/>
      <c r="K227" s="507"/>
      <c r="L227" s="453"/>
      <c r="M227" s="453"/>
      <c r="N227" s="507"/>
      <c r="O227" s="507"/>
      <c r="P227" s="453"/>
      <c r="Q227" s="453"/>
      <c r="R227" s="453"/>
      <c r="S227" s="453"/>
      <c r="T227" s="453"/>
      <c r="U227" s="453"/>
      <c r="V227" s="453"/>
      <c r="W227" s="453"/>
      <c r="X227" s="453"/>
      <c r="Y227" s="453"/>
      <c r="Z227" s="453"/>
    </row>
    <row r="228" spans="1:26" ht="15.75" hidden="1" customHeight="1">
      <c r="A228" s="453"/>
      <c r="B228" s="453"/>
      <c r="C228" s="453"/>
      <c r="D228" s="453"/>
      <c r="E228" s="453"/>
      <c r="F228" s="453"/>
      <c r="G228" s="453"/>
      <c r="H228" s="453"/>
      <c r="I228" s="453"/>
      <c r="J228" s="507"/>
      <c r="K228" s="507"/>
      <c r="L228" s="453"/>
      <c r="M228" s="453"/>
      <c r="N228" s="507"/>
      <c r="O228" s="507"/>
      <c r="P228" s="453"/>
      <c r="Q228" s="453"/>
      <c r="R228" s="453"/>
      <c r="S228" s="453"/>
      <c r="T228" s="453"/>
      <c r="U228" s="453"/>
      <c r="V228" s="453"/>
      <c r="W228" s="453"/>
      <c r="X228" s="453"/>
      <c r="Y228" s="453"/>
      <c r="Z228" s="453"/>
    </row>
    <row r="229" spans="1:26" ht="15.75" hidden="1" customHeight="1">
      <c r="A229" s="453"/>
      <c r="B229" s="453"/>
      <c r="C229" s="453"/>
      <c r="D229" s="453"/>
      <c r="E229" s="453"/>
      <c r="F229" s="453"/>
      <c r="G229" s="453"/>
      <c r="H229" s="453"/>
      <c r="I229" s="453"/>
      <c r="J229" s="507"/>
      <c r="K229" s="507"/>
      <c r="L229" s="453"/>
      <c r="M229" s="453"/>
      <c r="N229" s="507"/>
      <c r="O229" s="507"/>
      <c r="P229" s="453"/>
      <c r="Q229" s="453"/>
      <c r="R229" s="453"/>
      <c r="S229" s="453"/>
      <c r="T229" s="453"/>
      <c r="U229" s="453"/>
      <c r="V229" s="453"/>
      <c r="W229" s="453"/>
      <c r="X229" s="453"/>
      <c r="Y229" s="453"/>
      <c r="Z229" s="453"/>
    </row>
    <row r="230" spans="1:26" ht="15.75" hidden="1" customHeight="1">
      <c r="A230" s="453"/>
      <c r="B230" s="453"/>
      <c r="C230" s="453"/>
      <c r="D230" s="453"/>
      <c r="E230" s="453"/>
      <c r="F230" s="453"/>
      <c r="G230" s="453"/>
      <c r="H230" s="453"/>
      <c r="I230" s="453"/>
      <c r="J230" s="507"/>
      <c r="K230" s="507"/>
      <c r="L230" s="453"/>
      <c r="M230" s="453"/>
      <c r="N230" s="507"/>
      <c r="O230" s="507"/>
      <c r="P230" s="453"/>
      <c r="Q230" s="453"/>
      <c r="R230" s="453"/>
      <c r="S230" s="453"/>
      <c r="T230" s="453"/>
      <c r="U230" s="453"/>
      <c r="V230" s="453"/>
      <c r="W230" s="453"/>
      <c r="X230" s="453"/>
      <c r="Y230" s="453"/>
      <c r="Z230" s="453"/>
    </row>
    <row r="231" spans="1:26" ht="15.75" hidden="1" customHeight="1">
      <c r="A231" s="453"/>
      <c r="B231" s="453"/>
      <c r="C231" s="453"/>
      <c r="D231" s="453"/>
      <c r="E231" s="453"/>
      <c r="F231" s="453"/>
      <c r="G231" s="453"/>
      <c r="H231" s="453"/>
      <c r="I231" s="453"/>
      <c r="J231" s="507"/>
      <c r="K231" s="507"/>
      <c r="L231" s="453"/>
      <c r="M231" s="453"/>
      <c r="N231" s="507"/>
      <c r="O231" s="507"/>
      <c r="P231" s="453"/>
      <c r="Q231" s="453"/>
      <c r="R231" s="453"/>
      <c r="S231" s="453"/>
      <c r="T231" s="453"/>
      <c r="U231" s="453"/>
      <c r="V231" s="453"/>
      <c r="W231" s="453"/>
      <c r="X231" s="453"/>
      <c r="Y231" s="453"/>
      <c r="Z231" s="453"/>
    </row>
    <row r="232" spans="1:26" ht="15.75" hidden="1" customHeight="1">
      <c r="A232" s="453"/>
      <c r="B232" s="453"/>
      <c r="C232" s="453"/>
      <c r="D232" s="453"/>
      <c r="E232" s="453"/>
      <c r="F232" s="453"/>
      <c r="G232" s="453"/>
      <c r="H232" s="453"/>
      <c r="I232" s="453"/>
      <c r="J232" s="507"/>
      <c r="K232" s="507"/>
      <c r="L232" s="453"/>
      <c r="M232" s="453"/>
      <c r="N232" s="507"/>
      <c r="O232" s="507"/>
      <c r="P232" s="453"/>
      <c r="Q232" s="453"/>
      <c r="R232" s="453"/>
      <c r="S232" s="453"/>
      <c r="T232" s="453"/>
      <c r="U232" s="453"/>
      <c r="V232" s="453"/>
      <c r="W232" s="453"/>
      <c r="X232" s="453"/>
      <c r="Y232" s="453"/>
      <c r="Z232" s="453"/>
    </row>
    <row r="233" spans="1:26" ht="15.75" hidden="1" customHeight="1">
      <c r="A233" s="453"/>
      <c r="B233" s="453"/>
      <c r="C233" s="453"/>
      <c r="D233" s="453"/>
      <c r="E233" s="453"/>
      <c r="F233" s="453"/>
      <c r="G233" s="453"/>
      <c r="H233" s="453"/>
      <c r="I233" s="453"/>
      <c r="J233" s="507"/>
      <c r="K233" s="507"/>
      <c r="L233" s="453"/>
      <c r="M233" s="453"/>
      <c r="N233" s="507"/>
      <c r="O233" s="507"/>
      <c r="P233" s="453"/>
      <c r="Q233" s="453"/>
      <c r="R233" s="453"/>
      <c r="S233" s="453"/>
      <c r="T233" s="453"/>
      <c r="U233" s="453"/>
      <c r="V233" s="453"/>
      <c r="W233" s="453"/>
      <c r="X233" s="453"/>
      <c r="Y233" s="453"/>
      <c r="Z233" s="453"/>
    </row>
    <row r="234" spans="1:26" ht="15.75" hidden="1" customHeight="1">
      <c r="A234" s="453"/>
      <c r="B234" s="453"/>
      <c r="C234" s="453"/>
      <c r="D234" s="453"/>
      <c r="E234" s="453"/>
      <c r="F234" s="453"/>
      <c r="G234" s="453"/>
      <c r="H234" s="453"/>
      <c r="I234" s="453"/>
      <c r="J234" s="507"/>
      <c r="K234" s="507"/>
      <c r="L234" s="453"/>
      <c r="M234" s="453"/>
      <c r="N234" s="507"/>
      <c r="O234" s="507"/>
      <c r="P234" s="453"/>
      <c r="Q234" s="453"/>
      <c r="R234" s="453"/>
      <c r="S234" s="453"/>
      <c r="T234" s="453"/>
      <c r="U234" s="453"/>
      <c r="V234" s="453"/>
      <c r="W234" s="453"/>
      <c r="X234" s="453"/>
      <c r="Y234" s="453"/>
      <c r="Z234" s="453"/>
    </row>
    <row r="235" spans="1:26" ht="15.75" hidden="1" customHeight="1">
      <c r="A235" s="453"/>
      <c r="B235" s="453"/>
      <c r="C235" s="453"/>
      <c r="D235" s="453"/>
      <c r="E235" s="453"/>
      <c r="F235" s="453"/>
      <c r="G235" s="453"/>
      <c r="H235" s="453"/>
      <c r="I235" s="453"/>
      <c r="J235" s="507"/>
      <c r="K235" s="507"/>
      <c r="L235" s="453"/>
      <c r="M235" s="453"/>
      <c r="N235" s="507"/>
      <c r="O235" s="507"/>
      <c r="P235" s="453"/>
      <c r="Q235" s="453"/>
      <c r="R235" s="453"/>
      <c r="S235" s="453"/>
      <c r="T235" s="453"/>
      <c r="U235" s="453"/>
      <c r="V235" s="453"/>
      <c r="W235" s="453"/>
      <c r="X235" s="453"/>
      <c r="Y235" s="453"/>
      <c r="Z235" s="453"/>
    </row>
    <row r="236" spans="1:26" ht="15.75" hidden="1" customHeight="1">
      <c r="A236" s="453"/>
      <c r="B236" s="453"/>
      <c r="C236" s="453"/>
      <c r="D236" s="453"/>
      <c r="E236" s="453"/>
      <c r="F236" s="453"/>
      <c r="G236" s="453"/>
      <c r="H236" s="453"/>
      <c r="I236" s="453"/>
      <c r="J236" s="507"/>
      <c r="K236" s="507"/>
      <c r="L236" s="453"/>
      <c r="M236" s="453"/>
      <c r="N236" s="507"/>
      <c r="O236" s="507"/>
      <c r="P236" s="453"/>
      <c r="Q236" s="453"/>
      <c r="R236" s="453"/>
      <c r="S236" s="453"/>
      <c r="T236" s="453"/>
      <c r="U236" s="453"/>
      <c r="V236" s="453"/>
      <c r="W236" s="453"/>
      <c r="X236" s="453"/>
      <c r="Y236" s="453"/>
      <c r="Z236" s="453"/>
    </row>
    <row r="237" spans="1:26" ht="15.75" hidden="1" customHeight="1">
      <c r="A237" s="453"/>
      <c r="B237" s="453"/>
      <c r="C237" s="453"/>
      <c r="D237" s="453"/>
      <c r="E237" s="453"/>
      <c r="F237" s="453"/>
      <c r="G237" s="453"/>
      <c r="H237" s="453"/>
      <c r="I237" s="453"/>
      <c r="J237" s="507"/>
      <c r="K237" s="507"/>
      <c r="L237" s="453"/>
      <c r="M237" s="453"/>
      <c r="N237" s="507"/>
      <c r="O237" s="507"/>
      <c r="P237" s="453"/>
      <c r="Q237" s="453"/>
      <c r="R237" s="453"/>
      <c r="S237" s="453"/>
      <c r="T237" s="453"/>
      <c r="U237" s="453"/>
      <c r="V237" s="453"/>
      <c r="W237" s="453"/>
      <c r="X237" s="453"/>
      <c r="Y237" s="453"/>
      <c r="Z237" s="453"/>
    </row>
    <row r="238" spans="1:26" ht="15.75" hidden="1" customHeight="1">
      <c r="A238" s="453"/>
      <c r="B238" s="453"/>
      <c r="C238" s="453"/>
      <c r="D238" s="453"/>
      <c r="E238" s="453"/>
      <c r="F238" s="453"/>
      <c r="G238" s="453"/>
      <c r="H238" s="453"/>
      <c r="I238" s="453"/>
      <c r="J238" s="507"/>
      <c r="K238" s="507"/>
      <c r="L238" s="453"/>
      <c r="M238" s="453"/>
      <c r="N238" s="507"/>
      <c r="O238" s="507"/>
      <c r="P238" s="453"/>
      <c r="Q238" s="453"/>
      <c r="R238" s="453"/>
      <c r="S238" s="453"/>
      <c r="T238" s="453"/>
      <c r="U238" s="453"/>
      <c r="V238" s="453"/>
      <c r="W238" s="453"/>
      <c r="X238" s="453"/>
      <c r="Y238" s="453"/>
      <c r="Z238" s="453"/>
    </row>
    <row r="239" spans="1:26" ht="15.75" hidden="1" customHeight="1">
      <c r="A239" s="453"/>
      <c r="B239" s="453"/>
      <c r="C239" s="453"/>
      <c r="D239" s="453"/>
      <c r="E239" s="453"/>
      <c r="F239" s="453"/>
      <c r="G239" s="453"/>
      <c r="H239" s="453"/>
      <c r="I239" s="453"/>
      <c r="J239" s="507"/>
      <c r="K239" s="507"/>
      <c r="L239" s="453"/>
      <c r="M239" s="453"/>
      <c r="N239" s="507"/>
      <c r="O239" s="507"/>
      <c r="P239" s="453"/>
      <c r="Q239" s="453"/>
      <c r="R239" s="453"/>
      <c r="S239" s="453"/>
      <c r="T239" s="453"/>
      <c r="U239" s="453"/>
      <c r="V239" s="453"/>
      <c r="W239" s="453"/>
      <c r="X239" s="453"/>
      <c r="Y239" s="453"/>
      <c r="Z239" s="453"/>
    </row>
    <row r="240" spans="1:26" ht="15.75" hidden="1" customHeight="1">
      <c r="A240" s="453"/>
      <c r="B240" s="453"/>
      <c r="C240" s="453"/>
      <c r="D240" s="453"/>
      <c r="E240" s="453"/>
      <c r="F240" s="453"/>
      <c r="G240" s="453"/>
      <c r="H240" s="453"/>
      <c r="I240" s="453"/>
      <c r="J240" s="507"/>
      <c r="K240" s="507"/>
      <c r="L240" s="453"/>
      <c r="M240" s="453"/>
      <c r="N240" s="507"/>
      <c r="O240" s="507"/>
      <c r="P240" s="453"/>
      <c r="Q240" s="453"/>
      <c r="R240" s="453"/>
      <c r="S240" s="453"/>
      <c r="T240" s="453"/>
      <c r="U240" s="453"/>
      <c r="V240" s="453"/>
      <c r="W240" s="453"/>
      <c r="X240" s="453"/>
      <c r="Y240" s="453"/>
      <c r="Z240" s="453"/>
    </row>
    <row r="241" spans="1:26" ht="15.75" hidden="1" customHeight="1">
      <c r="A241" s="453"/>
      <c r="B241" s="453"/>
      <c r="C241" s="453"/>
      <c r="D241" s="453"/>
      <c r="E241" s="453"/>
      <c r="F241" s="453"/>
      <c r="G241" s="453"/>
      <c r="H241" s="453"/>
      <c r="I241" s="453"/>
      <c r="J241" s="507"/>
      <c r="K241" s="507"/>
      <c r="L241" s="453"/>
      <c r="M241" s="453"/>
      <c r="N241" s="507"/>
      <c r="O241" s="507"/>
      <c r="P241" s="453"/>
      <c r="Q241" s="453"/>
      <c r="R241" s="453"/>
      <c r="S241" s="453"/>
      <c r="T241" s="453"/>
      <c r="U241" s="453"/>
      <c r="V241" s="453"/>
      <c r="W241" s="453"/>
      <c r="X241" s="453"/>
      <c r="Y241" s="453"/>
      <c r="Z241" s="453"/>
    </row>
    <row r="242" spans="1:26" ht="15.75" hidden="1" customHeight="1">
      <c r="A242" s="453"/>
      <c r="B242" s="453"/>
      <c r="C242" s="453"/>
      <c r="D242" s="453"/>
      <c r="E242" s="453"/>
      <c r="F242" s="453"/>
      <c r="G242" s="453"/>
      <c r="H242" s="453"/>
      <c r="I242" s="453"/>
      <c r="J242" s="507"/>
      <c r="K242" s="507"/>
      <c r="L242" s="453"/>
      <c r="M242" s="453"/>
      <c r="N242" s="507"/>
      <c r="O242" s="507"/>
      <c r="P242" s="453"/>
      <c r="Q242" s="453"/>
      <c r="R242" s="453"/>
      <c r="S242" s="453"/>
      <c r="T242" s="453"/>
      <c r="U242" s="453"/>
      <c r="V242" s="453"/>
      <c r="W242" s="453"/>
      <c r="X242" s="453"/>
      <c r="Y242" s="453"/>
      <c r="Z242" s="453"/>
    </row>
    <row r="243" spans="1:26" ht="15.75" hidden="1" customHeight="1">
      <c r="A243" s="453"/>
      <c r="B243" s="453"/>
      <c r="C243" s="453"/>
      <c r="D243" s="453"/>
      <c r="E243" s="453"/>
      <c r="F243" s="453"/>
      <c r="G243" s="453"/>
      <c r="H243" s="453"/>
      <c r="I243" s="453"/>
      <c r="J243" s="507"/>
      <c r="K243" s="507"/>
      <c r="L243" s="453"/>
      <c r="M243" s="453"/>
      <c r="N243" s="507"/>
      <c r="O243" s="507"/>
      <c r="P243" s="453"/>
      <c r="Q243" s="453"/>
      <c r="R243" s="453"/>
      <c r="S243" s="453"/>
      <c r="T243" s="453"/>
      <c r="U243" s="453"/>
      <c r="V243" s="453"/>
      <c r="W243" s="453"/>
      <c r="X243" s="453"/>
      <c r="Y243" s="453"/>
      <c r="Z243" s="453"/>
    </row>
    <row r="244" spans="1:26" ht="15.75" hidden="1" customHeight="1">
      <c r="A244" s="453"/>
      <c r="B244" s="453"/>
      <c r="C244" s="453"/>
      <c r="D244" s="453"/>
      <c r="E244" s="453"/>
      <c r="F244" s="453"/>
      <c r="G244" s="453"/>
      <c r="H244" s="453"/>
      <c r="I244" s="453"/>
      <c r="J244" s="507"/>
      <c r="K244" s="507"/>
      <c r="L244" s="453"/>
      <c r="M244" s="453"/>
      <c r="N244" s="507"/>
      <c r="O244" s="507"/>
      <c r="P244" s="453"/>
      <c r="Q244" s="453"/>
      <c r="R244" s="453"/>
      <c r="S244" s="453"/>
      <c r="T244" s="453"/>
      <c r="U244" s="453"/>
      <c r="V244" s="453"/>
      <c r="W244" s="453"/>
      <c r="X244" s="453"/>
      <c r="Y244" s="453"/>
      <c r="Z244" s="453"/>
    </row>
    <row r="245" spans="1:26" ht="15.75" hidden="1" customHeight="1">
      <c r="A245" s="453"/>
      <c r="B245" s="453"/>
      <c r="C245" s="453"/>
      <c r="D245" s="453"/>
      <c r="E245" s="453"/>
      <c r="F245" s="453"/>
      <c r="G245" s="453"/>
      <c r="H245" s="453"/>
      <c r="I245" s="453"/>
      <c r="J245" s="507"/>
      <c r="K245" s="507"/>
      <c r="L245" s="453"/>
      <c r="M245" s="453"/>
      <c r="N245" s="507"/>
      <c r="O245" s="507"/>
      <c r="P245" s="453"/>
      <c r="Q245" s="453"/>
      <c r="R245" s="453"/>
      <c r="S245" s="453"/>
      <c r="T245" s="453"/>
      <c r="U245" s="453"/>
      <c r="V245" s="453"/>
      <c r="W245" s="453"/>
      <c r="X245" s="453"/>
      <c r="Y245" s="453"/>
      <c r="Z245" s="453"/>
    </row>
    <row r="246" spans="1:26" ht="15.75" hidden="1" customHeight="1">
      <c r="A246" s="453"/>
      <c r="B246" s="453"/>
      <c r="C246" s="453"/>
      <c r="D246" s="453"/>
      <c r="E246" s="453"/>
      <c r="F246" s="453"/>
      <c r="G246" s="453"/>
      <c r="H246" s="453"/>
      <c r="I246" s="453"/>
      <c r="J246" s="507"/>
      <c r="K246" s="507"/>
      <c r="L246" s="453"/>
      <c r="M246" s="453"/>
      <c r="N246" s="507"/>
      <c r="O246" s="507"/>
      <c r="P246" s="453"/>
      <c r="Q246" s="453"/>
      <c r="R246" s="453"/>
      <c r="S246" s="453"/>
      <c r="T246" s="453"/>
      <c r="U246" s="453"/>
      <c r="V246" s="453"/>
      <c r="W246" s="453"/>
      <c r="X246" s="453"/>
      <c r="Y246" s="453"/>
      <c r="Z246" s="453"/>
    </row>
    <row r="247" spans="1:26" ht="15.75" hidden="1" customHeight="1">
      <c r="A247" s="453"/>
      <c r="B247" s="453"/>
      <c r="C247" s="453"/>
      <c r="D247" s="453"/>
      <c r="E247" s="453"/>
      <c r="F247" s="453"/>
      <c r="G247" s="453"/>
      <c r="H247" s="453"/>
      <c r="I247" s="453"/>
      <c r="J247" s="507"/>
      <c r="K247" s="507"/>
      <c r="L247" s="453"/>
      <c r="M247" s="453"/>
      <c r="N247" s="507"/>
      <c r="O247" s="507"/>
      <c r="P247" s="453"/>
      <c r="Q247" s="453"/>
      <c r="R247" s="453"/>
      <c r="S247" s="453"/>
      <c r="T247" s="453"/>
      <c r="U247" s="453"/>
      <c r="V247" s="453"/>
      <c r="W247" s="453"/>
      <c r="X247" s="453"/>
      <c r="Y247" s="453"/>
      <c r="Z247" s="453"/>
    </row>
    <row r="248" spans="1:26" ht="15.75" hidden="1" customHeight="1">
      <c r="A248" s="453"/>
      <c r="B248" s="453"/>
      <c r="C248" s="453"/>
      <c r="D248" s="453"/>
      <c r="E248" s="453"/>
      <c r="F248" s="453"/>
      <c r="G248" s="453"/>
      <c r="H248" s="453"/>
      <c r="I248" s="453"/>
      <c r="J248" s="507"/>
      <c r="K248" s="507"/>
      <c r="L248" s="453"/>
      <c r="M248" s="453"/>
      <c r="N248" s="507"/>
      <c r="O248" s="507"/>
      <c r="P248" s="453"/>
      <c r="Q248" s="453"/>
      <c r="R248" s="453"/>
      <c r="S248" s="453"/>
      <c r="T248" s="453"/>
      <c r="U248" s="453"/>
      <c r="V248" s="453"/>
      <c r="W248" s="453"/>
      <c r="X248" s="453"/>
      <c r="Y248" s="453"/>
      <c r="Z248" s="453"/>
    </row>
    <row r="249" spans="1:26" ht="15.75" hidden="1" customHeight="1">
      <c r="A249" s="453"/>
      <c r="B249" s="453"/>
      <c r="C249" s="453"/>
      <c r="D249" s="453"/>
      <c r="E249" s="453"/>
      <c r="F249" s="453"/>
      <c r="G249" s="453"/>
      <c r="H249" s="453"/>
      <c r="I249" s="453"/>
      <c r="J249" s="507"/>
      <c r="K249" s="507"/>
      <c r="L249" s="453"/>
      <c r="M249" s="453"/>
      <c r="N249" s="507"/>
      <c r="O249" s="507"/>
      <c r="P249" s="453"/>
      <c r="Q249" s="453"/>
      <c r="R249" s="453"/>
      <c r="S249" s="453"/>
      <c r="T249" s="453"/>
      <c r="U249" s="453"/>
      <c r="V249" s="453"/>
      <c r="W249" s="453"/>
      <c r="X249" s="453"/>
      <c r="Y249" s="453"/>
      <c r="Z249" s="453"/>
    </row>
    <row r="250" spans="1:26" ht="15.75" hidden="1" customHeight="1">
      <c r="A250" s="453"/>
      <c r="B250" s="453"/>
      <c r="C250" s="453"/>
      <c r="D250" s="453"/>
      <c r="E250" s="453"/>
      <c r="F250" s="453"/>
      <c r="G250" s="453"/>
      <c r="H250" s="453"/>
      <c r="I250" s="453"/>
      <c r="J250" s="507"/>
      <c r="K250" s="507"/>
      <c r="L250" s="453"/>
      <c r="M250" s="453"/>
      <c r="N250" s="507"/>
      <c r="O250" s="507"/>
      <c r="P250" s="453"/>
      <c r="Q250" s="453"/>
      <c r="R250" s="453"/>
      <c r="S250" s="453"/>
      <c r="T250" s="453"/>
      <c r="U250" s="453"/>
      <c r="V250" s="453"/>
      <c r="W250" s="453"/>
      <c r="X250" s="453"/>
      <c r="Y250" s="453"/>
      <c r="Z250" s="453"/>
    </row>
    <row r="251" spans="1:26" ht="15.75" hidden="1" customHeight="1">
      <c r="A251" s="453"/>
      <c r="B251" s="453"/>
      <c r="C251" s="453"/>
      <c r="D251" s="453"/>
      <c r="E251" s="453"/>
      <c r="F251" s="453"/>
      <c r="G251" s="453"/>
      <c r="H251" s="453"/>
      <c r="I251" s="453"/>
      <c r="J251" s="507"/>
      <c r="K251" s="507"/>
      <c r="L251" s="453"/>
      <c r="M251" s="453"/>
      <c r="N251" s="507"/>
      <c r="O251" s="507"/>
      <c r="P251" s="453"/>
      <c r="Q251" s="453"/>
      <c r="R251" s="453"/>
      <c r="S251" s="453"/>
      <c r="T251" s="453"/>
      <c r="U251" s="453"/>
      <c r="V251" s="453"/>
      <c r="W251" s="453"/>
      <c r="X251" s="453"/>
      <c r="Y251" s="453"/>
      <c r="Z251" s="453"/>
    </row>
    <row r="252" spans="1:26" ht="15.75" hidden="1" customHeight="1">
      <c r="A252" s="453"/>
      <c r="B252" s="453"/>
      <c r="C252" s="453"/>
      <c r="D252" s="453"/>
      <c r="E252" s="453"/>
      <c r="F252" s="453"/>
      <c r="G252" s="453"/>
      <c r="H252" s="453"/>
      <c r="I252" s="453"/>
      <c r="J252" s="507"/>
      <c r="K252" s="507"/>
      <c r="L252" s="453"/>
      <c r="M252" s="453"/>
      <c r="N252" s="507"/>
      <c r="O252" s="507"/>
      <c r="P252" s="453"/>
      <c r="Q252" s="453"/>
      <c r="R252" s="453"/>
      <c r="S252" s="453"/>
      <c r="T252" s="453"/>
      <c r="U252" s="453"/>
      <c r="V252" s="453"/>
      <c r="W252" s="453"/>
      <c r="X252" s="453"/>
      <c r="Y252" s="453"/>
      <c r="Z252" s="453"/>
    </row>
    <row r="253" spans="1:26" ht="15.75" hidden="1" customHeight="1">
      <c r="A253" s="453"/>
      <c r="B253" s="453"/>
      <c r="C253" s="453"/>
      <c r="D253" s="453"/>
      <c r="E253" s="453"/>
      <c r="F253" s="453"/>
      <c r="G253" s="453"/>
      <c r="H253" s="453"/>
      <c r="I253" s="453"/>
      <c r="J253" s="507"/>
      <c r="K253" s="507"/>
      <c r="L253" s="453"/>
      <c r="M253" s="453"/>
      <c r="N253" s="507"/>
      <c r="O253" s="507"/>
      <c r="P253" s="453"/>
      <c r="Q253" s="453"/>
      <c r="R253" s="453"/>
      <c r="S253" s="453"/>
      <c r="T253" s="453"/>
      <c r="U253" s="453"/>
      <c r="V253" s="453"/>
      <c r="W253" s="453"/>
      <c r="X253" s="453"/>
      <c r="Y253" s="453"/>
      <c r="Z253" s="453"/>
    </row>
    <row r="254" spans="1:26" ht="15.75" hidden="1" customHeight="1">
      <c r="A254" s="453"/>
      <c r="B254" s="453"/>
      <c r="C254" s="453"/>
      <c r="D254" s="453"/>
      <c r="E254" s="453"/>
      <c r="F254" s="453"/>
      <c r="G254" s="453"/>
      <c r="H254" s="453"/>
      <c r="I254" s="453"/>
      <c r="J254" s="507"/>
      <c r="K254" s="507"/>
      <c r="L254" s="453"/>
      <c r="M254" s="453"/>
      <c r="N254" s="507"/>
      <c r="O254" s="507"/>
      <c r="P254" s="453"/>
      <c r="Q254" s="453"/>
      <c r="R254" s="453"/>
      <c r="S254" s="453"/>
      <c r="T254" s="453"/>
      <c r="U254" s="453"/>
      <c r="V254" s="453"/>
      <c r="W254" s="453"/>
      <c r="X254" s="453"/>
      <c r="Y254" s="453"/>
      <c r="Z254" s="453"/>
    </row>
    <row r="255" spans="1:26" ht="15.75" hidden="1" customHeight="1">
      <c r="A255" s="453"/>
      <c r="B255" s="453"/>
      <c r="C255" s="453"/>
      <c r="D255" s="453"/>
      <c r="E255" s="453"/>
      <c r="F255" s="453"/>
      <c r="G255" s="453"/>
      <c r="H255" s="453"/>
      <c r="I255" s="453"/>
      <c r="J255" s="507"/>
      <c r="K255" s="507"/>
      <c r="L255" s="453"/>
      <c r="M255" s="453"/>
      <c r="N255" s="507"/>
      <c r="O255" s="507"/>
      <c r="P255" s="453"/>
      <c r="Q255" s="453"/>
      <c r="R255" s="453"/>
      <c r="S255" s="453"/>
      <c r="T255" s="453"/>
      <c r="U255" s="453"/>
      <c r="V255" s="453"/>
      <c r="W255" s="453"/>
      <c r="X255" s="453"/>
      <c r="Y255" s="453"/>
      <c r="Z255" s="453"/>
    </row>
    <row r="256" spans="1:26" ht="15.75" hidden="1" customHeight="1">
      <c r="A256" s="453"/>
      <c r="B256" s="453"/>
      <c r="C256" s="453"/>
      <c r="D256" s="453"/>
      <c r="E256" s="453"/>
      <c r="F256" s="453"/>
      <c r="G256" s="453"/>
      <c r="H256" s="453"/>
      <c r="I256" s="453"/>
      <c r="J256" s="507"/>
      <c r="K256" s="507"/>
      <c r="L256" s="453"/>
      <c r="M256" s="453"/>
      <c r="N256" s="507"/>
      <c r="O256" s="507"/>
      <c r="P256" s="453"/>
      <c r="Q256" s="453"/>
      <c r="R256" s="453"/>
      <c r="S256" s="453"/>
      <c r="T256" s="453"/>
      <c r="U256" s="453"/>
      <c r="V256" s="453"/>
      <c r="W256" s="453"/>
      <c r="X256" s="453"/>
      <c r="Y256" s="453"/>
      <c r="Z256" s="453"/>
    </row>
    <row r="257" spans="1:26" ht="15.75" hidden="1" customHeight="1">
      <c r="A257" s="453"/>
      <c r="B257" s="453"/>
      <c r="C257" s="453"/>
      <c r="D257" s="453"/>
      <c r="E257" s="453"/>
      <c r="F257" s="453"/>
      <c r="G257" s="453"/>
      <c r="H257" s="453"/>
      <c r="I257" s="453"/>
      <c r="J257" s="507"/>
      <c r="K257" s="507"/>
      <c r="L257" s="453"/>
      <c r="M257" s="453"/>
      <c r="N257" s="507"/>
      <c r="O257" s="507"/>
      <c r="P257" s="453"/>
      <c r="Q257" s="453"/>
      <c r="R257" s="453"/>
      <c r="S257" s="453"/>
      <c r="T257" s="453"/>
      <c r="U257" s="453"/>
      <c r="V257" s="453"/>
      <c r="W257" s="453"/>
      <c r="X257" s="453"/>
      <c r="Y257" s="453"/>
      <c r="Z257" s="453"/>
    </row>
    <row r="258" spans="1:26" ht="15.75" hidden="1" customHeight="1">
      <c r="A258" s="453"/>
      <c r="B258" s="453"/>
      <c r="C258" s="453"/>
      <c r="D258" s="453"/>
      <c r="E258" s="453"/>
      <c r="F258" s="453"/>
      <c r="G258" s="453"/>
      <c r="H258" s="453"/>
      <c r="I258" s="453"/>
      <c r="J258" s="507"/>
      <c r="K258" s="507"/>
      <c r="L258" s="453"/>
      <c r="M258" s="453"/>
      <c r="N258" s="507"/>
      <c r="O258" s="507"/>
      <c r="P258" s="453"/>
      <c r="Q258" s="453"/>
      <c r="R258" s="453"/>
      <c r="S258" s="453"/>
      <c r="T258" s="453"/>
      <c r="U258" s="453"/>
      <c r="V258" s="453"/>
      <c r="W258" s="453"/>
      <c r="X258" s="453"/>
      <c r="Y258" s="453"/>
      <c r="Z258" s="453"/>
    </row>
    <row r="259" spans="1:26" ht="15.75" hidden="1" customHeight="1">
      <c r="A259" s="453"/>
      <c r="B259" s="453"/>
      <c r="C259" s="453"/>
      <c r="D259" s="453"/>
      <c r="E259" s="453"/>
      <c r="F259" s="453"/>
      <c r="G259" s="453"/>
      <c r="H259" s="453"/>
      <c r="I259" s="453"/>
      <c r="J259" s="507"/>
      <c r="K259" s="507"/>
      <c r="L259" s="453"/>
      <c r="M259" s="453"/>
      <c r="N259" s="507"/>
      <c r="O259" s="507"/>
      <c r="P259" s="453"/>
      <c r="Q259" s="453"/>
      <c r="R259" s="453"/>
      <c r="S259" s="453"/>
      <c r="T259" s="453"/>
      <c r="U259" s="453"/>
      <c r="V259" s="453"/>
      <c r="W259" s="453"/>
      <c r="X259" s="453"/>
      <c r="Y259" s="453"/>
      <c r="Z259" s="453"/>
    </row>
    <row r="260" spans="1:26" ht="15.75" hidden="1" customHeight="1">
      <c r="A260" s="453"/>
      <c r="B260" s="453"/>
      <c r="C260" s="453"/>
      <c r="D260" s="453"/>
      <c r="E260" s="453"/>
      <c r="F260" s="453"/>
      <c r="G260" s="453"/>
      <c r="H260" s="453"/>
      <c r="I260" s="453"/>
      <c r="J260" s="507"/>
      <c r="K260" s="507"/>
      <c r="L260" s="453"/>
      <c r="M260" s="453"/>
      <c r="N260" s="507"/>
      <c r="O260" s="507"/>
      <c r="P260" s="453"/>
      <c r="Q260" s="453"/>
      <c r="R260" s="453"/>
      <c r="S260" s="453"/>
      <c r="T260" s="453"/>
      <c r="U260" s="453"/>
      <c r="V260" s="453"/>
      <c r="W260" s="453"/>
      <c r="X260" s="453"/>
      <c r="Y260" s="453"/>
      <c r="Z260" s="453"/>
    </row>
    <row r="261" spans="1:26" ht="15.75" hidden="1" customHeight="1">
      <c r="A261" s="453"/>
      <c r="B261" s="453"/>
      <c r="C261" s="453"/>
      <c r="D261" s="453"/>
      <c r="E261" s="453"/>
      <c r="F261" s="453"/>
      <c r="G261" s="453"/>
      <c r="H261" s="453"/>
      <c r="I261" s="453"/>
      <c r="J261" s="507"/>
      <c r="K261" s="507"/>
      <c r="L261" s="453"/>
      <c r="M261" s="453"/>
      <c r="N261" s="507"/>
      <c r="O261" s="507"/>
      <c r="P261" s="453"/>
      <c r="Q261" s="453"/>
      <c r="R261" s="453"/>
      <c r="S261" s="453"/>
      <c r="T261" s="453"/>
      <c r="U261" s="453"/>
      <c r="V261" s="453"/>
      <c r="W261" s="453"/>
      <c r="X261" s="453"/>
      <c r="Y261" s="453"/>
      <c r="Z261" s="453"/>
    </row>
    <row r="262" spans="1:26" ht="15.75" hidden="1" customHeight="1">
      <c r="A262" s="453"/>
      <c r="B262" s="453"/>
      <c r="C262" s="453"/>
      <c r="D262" s="453"/>
      <c r="E262" s="453"/>
      <c r="F262" s="453"/>
      <c r="G262" s="453"/>
      <c r="H262" s="453"/>
      <c r="I262" s="453"/>
      <c r="J262" s="507"/>
      <c r="K262" s="507"/>
      <c r="L262" s="453"/>
      <c r="M262" s="453"/>
      <c r="N262" s="507"/>
      <c r="O262" s="507"/>
      <c r="P262" s="453"/>
      <c r="Q262" s="453"/>
      <c r="R262" s="453"/>
      <c r="S262" s="453"/>
      <c r="T262" s="453"/>
      <c r="U262" s="453"/>
      <c r="V262" s="453"/>
      <c r="W262" s="453"/>
      <c r="X262" s="453"/>
      <c r="Y262" s="453"/>
      <c r="Z262" s="453"/>
    </row>
    <row r="263" spans="1:26" ht="15.75" hidden="1" customHeight="1">
      <c r="A263" s="453"/>
      <c r="B263" s="453"/>
      <c r="C263" s="453"/>
      <c r="D263" s="453"/>
      <c r="E263" s="453"/>
      <c r="F263" s="453"/>
      <c r="G263" s="453"/>
      <c r="H263" s="453"/>
      <c r="I263" s="453"/>
      <c r="J263" s="507"/>
      <c r="K263" s="507"/>
      <c r="L263" s="453"/>
      <c r="M263" s="453"/>
      <c r="N263" s="507"/>
      <c r="O263" s="507"/>
      <c r="P263" s="453"/>
      <c r="Q263" s="453"/>
      <c r="R263" s="453"/>
      <c r="S263" s="453"/>
      <c r="T263" s="453"/>
      <c r="U263" s="453"/>
      <c r="V263" s="453"/>
      <c r="W263" s="453"/>
      <c r="X263" s="453"/>
      <c r="Y263" s="453"/>
      <c r="Z263" s="453"/>
    </row>
    <row r="264" spans="1:26" ht="15.75" hidden="1" customHeight="1">
      <c r="A264" s="453"/>
      <c r="B264" s="453"/>
      <c r="C264" s="453"/>
      <c r="D264" s="453"/>
      <c r="E264" s="453"/>
      <c r="F264" s="453"/>
      <c r="G264" s="453"/>
      <c r="H264" s="453"/>
      <c r="I264" s="453"/>
      <c r="J264" s="507"/>
      <c r="K264" s="507"/>
      <c r="L264" s="453"/>
      <c r="M264" s="453"/>
      <c r="N264" s="507"/>
      <c r="O264" s="507"/>
      <c r="P264" s="453"/>
      <c r="Q264" s="453"/>
      <c r="R264" s="453"/>
      <c r="S264" s="453"/>
      <c r="T264" s="453"/>
      <c r="U264" s="453"/>
      <c r="V264" s="453"/>
      <c r="W264" s="453"/>
      <c r="X264" s="453"/>
      <c r="Y264" s="453"/>
      <c r="Z264" s="453"/>
    </row>
    <row r="265" spans="1:26" ht="15.75" hidden="1" customHeight="1">
      <c r="A265" s="453"/>
      <c r="B265" s="453"/>
      <c r="C265" s="453"/>
      <c r="D265" s="453"/>
      <c r="E265" s="453"/>
      <c r="F265" s="453"/>
      <c r="G265" s="453"/>
      <c r="H265" s="453"/>
      <c r="I265" s="453"/>
      <c r="J265" s="507"/>
      <c r="K265" s="507"/>
      <c r="L265" s="453"/>
      <c r="M265" s="453"/>
      <c r="N265" s="507"/>
      <c r="O265" s="507"/>
      <c r="P265" s="453"/>
      <c r="Q265" s="453"/>
      <c r="R265" s="453"/>
      <c r="S265" s="453"/>
      <c r="T265" s="453"/>
      <c r="U265" s="453"/>
      <c r="V265" s="453"/>
      <c r="W265" s="453"/>
      <c r="X265" s="453"/>
      <c r="Y265" s="453"/>
      <c r="Z265" s="453"/>
    </row>
    <row r="266" spans="1:26" ht="15.75" hidden="1" customHeight="1">
      <c r="A266" s="453"/>
      <c r="B266" s="453"/>
      <c r="C266" s="453"/>
      <c r="D266" s="453"/>
      <c r="E266" s="453"/>
      <c r="F266" s="453"/>
      <c r="G266" s="453"/>
      <c r="H266" s="453"/>
      <c r="I266" s="453"/>
      <c r="J266" s="507"/>
      <c r="K266" s="507"/>
      <c r="L266" s="453"/>
      <c r="M266" s="453"/>
      <c r="N266" s="507"/>
      <c r="O266" s="507"/>
      <c r="P266" s="453"/>
      <c r="Q266" s="453"/>
      <c r="R266" s="453"/>
      <c r="S266" s="453"/>
      <c r="T266" s="453"/>
      <c r="U266" s="453"/>
      <c r="V266" s="453"/>
      <c r="W266" s="453"/>
      <c r="X266" s="453"/>
      <c r="Y266" s="453"/>
      <c r="Z266" s="453"/>
    </row>
    <row r="267" spans="1:26" ht="15.75" hidden="1" customHeight="1">
      <c r="A267" s="453"/>
      <c r="B267" s="453"/>
      <c r="C267" s="453"/>
      <c r="D267" s="453"/>
      <c r="E267" s="453"/>
      <c r="F267" s="453"/>
      <c r="G267" s="453"/>
      <c r="H267" s="453"/>
      <c r="I267" s="453"/>
      <c r="J267" s="507"/>
      <c r="K267" s="507"/>
      <c r="L267" s="453"/>
      <c r="M267" s="453"/>
      <c r="N267" s="507"/>
      <c r="O267" s="507"/>
      <c r="P267" s="453"/>
      <c r="Q267" s="453"/>
      <c r="R267" s="453"/>
      <c r="S267" s="453"/>
      <c r="T267" s="453"/>
      <c r="U267" s="453"/>
      <c r="V267" s="453"/>
      <c r="W267" s="453"/>
      <c r="X267" s="453"/>
      <c r="Y267" s="453"/>
      <c r="Z267" s="453"/>
    </row>
    <row r="268" spans="1:26" ht="15.75" hidden="1" customHeight="1">
      <c r="A268" s="453"/>
      <c r="B268" s="453"/>
      <c r="C268" s="453"/>
      <c r="D268" s="453"/>
      <c r="E268" s="453"/>
      <c r="F268" s="453"/>
      <c r="G268" s="453"/>
      <c r="H268" s="453"/>
      <c r="I268" s="453"/>
      <c r="J268" s="507"/>
      <c r="K268" s="507"/>
      <c r="L268" s="453"/>
      <c r="M268" s="453"/>
      <c r="N268" s="507"/>
      <c r="O268" s="507"/>
      <c r="P268" s="453"/>
      <c r="Q268" s="453"/>
      <c r="R268" s="453"/>
      <c r="S268" s="453"/>
      <c r="T268" s="453"/>
      <c r="U268" s="453"/>
      <c r="V268" s="453"/>
      <c r="W268" s="453"/>
      <c r="X268" s="453"/>
      <c r="Y268" s="453"/>
      <c r="Z268" s="453"/>
    </row>
    <row r="269" spans="1:26" ht="15.75" hidden="1" customHeight="1">
      <c r="A269" s="453"/>
      <c r="B269" s="453"/>
      <c r="C269" s="453"/>
      <c r="D269" s="453"/>
      <c r="E269" s="453"/>
      <c r="F269" s="453"/>
      <c r="G269" s="453"/>
      <c r="H269" s="453"/>
      <c r="I269" s="453"/>
      <c r="J269" s="507"/>
      <c r="K269" s="507"/>
      <c r="L269" s="453"/>
      <c r="M269" s="453"/>
      <c r="N269" s="507"/>
      <c r="O269" s="507"/>
      <c r="P269" s="453"/>
      <c r="Q269" s="453"/>
      <c r="R269" s="453"/>
      <c r="S269" s="453"/>
      <c r="T269" s="453"/>
      <c r="U269" s="453"/>
      <c r="V269" s="453"/>
      <c r="W269" s="453"/>
      <c r="X269" s="453"/>
      <c r="Y269" s="453"/>
      <c r="Z269" s="453"/>
    </row>
    <row r="270" spans="1:26" ht="15.75" hidden="1" customHeight="1">
      <c r="A270" s="453"/>
      <c r="B270" s="453"/>
      <c r="C270" s="453"/>
      <c r="D270" s="453"/>
      <c r="E270" s="453"/>
      <c r="F270" s="453"/>
      <c r="G270" s="453"/>
      <c r="H270" s="453"/>
      <c r="I270" s="453"/>
      <c r="J270" s="507"/>
      <c r="K270" s="507"/>
      <c r="L270" s="453"/>
      <c r="M270" s="453"/>
      <c r="N270" s="507"/>
      <c r="O270" s="507"/>
      <c r="P270" s="453"/>
      <c r="Q270" s="453"/>
      <c r="R270" s="453"/>
      <c r="S270" s="453"/>
      <c r="T270" s="453"/>
      <c r="U270" s="453"/>
      <c r="V270" s="453"/>
      <c r="W270" s="453"/>
      <c r="X270" s="453"/>
      <c r="Y270" s="453"/>
      <c r="Z270" s="453"/>
    </row>
    <row r="271" spans="1:26" ht="15.75" hidden="1" customHeight="1">
      <c r="A271" s="453"/>
      <c r="B271" s="453"/>
      <c r="C271" s="453"/>
      <c r="D271" s="453"/>
      <c r="E271" s="453"/>
      <c r="F271" s="453"/>
      <c r="G271" s="453"/>
      <c r="H271" s="453"/>
      <c r="I271" s="453"/>
      <c r="J271" s="507"/>
      <c r="K271" s="507"/>
      <c r="L271" s="453"/>
      <c r="M271" s="453"/>
      <c r="N271" s="507"/>
      <c r="O271" s="507"/>
      <c r="P271" s="453"/>
      <c r="Q271" s="453"/>
      <c r="R271" s="453"/>
      <c r="S271" s="453"/>
      <c r="T271" s="453"/>
      <c r="U271" s="453"/>
      <c r="V271" s="453"/>
      <c r="W271" s="453"/>
      <c r="X271" s="453"/>
      <c r="Y271" s="453"/>
      <c r="Z271" s="453"/>
    </row>
    <row r="272" spans="1:26" ht="15.75" hidden="1" customHeight="1">
      <c r="A272" s="453"/>
      <c r="B272" s="453"/>
      <c r="C272" s="453"/>
      <c r="D272" s="453"/>
      <c r="E272" s="453"/>
      <c r="F272" s="453"/>
      <c r="G272" s="453"/>
      <c r="H272" s="453"/>
      <c r="I272" s="453"/>
      <c r="J272" s="507"/>
      <c r="K272" s="507"/>
      <c r="L272" s="453"/>
      <c r="M272" s="453"/>
      <c r="N272" s="507"/>
      <c r="O272" s="507"/>
      <c r="P272" s="453"/>
      <c r="Q272" s="453"/>
      <c r="R272" s="453"/>
      <c r="S272" s="453"/>
      <c r="T272" s="453"/>
      <c r="U272" s="453"/>
      <c r="V272" s="453"/>
      <c r="W272" s="453"/>
      <c r="X272" s="453"/>
      <c r="Y272" s="453"/>
      <c r="Z272" s="453"/>
    </row>
    <row r="273" spans="1:26" ht="15.75" hidden="1" customHeight="1">
      <c r="A273" s="453"/>
      <c r="B273" s="453"/>
      <c r="C273" s="453"/>
      <c r="D273" s="453"/>
      <c r="E273" s="453"/>
      <c r="F273" s="453"/>
      <c r="G273" s="453"/>
      <c r="H273" s="453"/>
      <c r="I273" s="453"/>
      <c r="J273" s="507"/>
      <c r="K273" s="507"/>
      <c r="L273" s="453"/>
      <c r="M273" s="453"/>
      <c r="N273" s="507"/>
      <c r="O273" s="507"/>
      <c r="P273" s="453"/>
      <c r="Q273" s="453"/>
      <c r="R273" s="453"/>
      <c r="S273" s="453"/>
      <c r="T273" s="453"/>
      <c r="U273" s="453"/>
      <c r="V273" s="453"/>
      <c r="W273" s="453"/>
      <c r="X273" s="453"/>
      <c r="Y273" s="453"/>
      <c r="Z273" s="453"/>
    </row>
    <row r="274" spans="1:26" ht="15.75" hidden="1" customHeight="1">
      <c r="A274" s="453"/>
      <c r="B274" s="453"/>
      <c r="C274" s="453"/>
      <c r="D274" s="453"/>
      <c r="E274" s="453"/>
      <c r="F274" s="453"/>
      <c r="G274" s="453"/>
      <c r="H274" s="453"/>
      <c r="I274" s="453"/>
      <c r="J274" s="507"/>
      <c r="K274" s="507"/>
      <c r="L274" s="453"/>
      <c r="M274" s="453"/>
      <c r="N274" s="507"/>
      <c r="O274" s="507"/>
      <c r="P274" s="453"/>
      <c r="Q274" s="453"/>
      <c r="R274" s="453"/>
      <c r="S274" s="453"/>
      <c r="T274" s="453"/>
      <c r="U274" s="453"/>
      <c r="V274" s="453"/>
      <c r="W274" s="453"/>
      <c r="X274" s="453"/>
      <c r="Y274" s="453"/>
      <c r="Z274" s="453"/>
    </row>
    <row r="275" spans="1:26" ht="15.75" hidden="1" customHeight="1">
      <c r="A275" s="453"/>
      <c r="B275" s="453"/>
      <c r="C275" s="453"/>
      <c r="D275" s="453"/>
      <c r="E275" s="453"/>
      <c r="F275" s="453"/>
      <c r="G275" s="453"/>
      <c r="H275" s="453"/>
      <c r="I275" s="453"/>
      <c r="J275" s="507"/>
      <c r="K275" s="507"/>
      <c r="L275" s="453"/>
      <c r="M275" s="453"/>
      <c r="N275" s="507"/>
      <c r="O275" s="507"/>
      <c r="P275" s="453"/>
      <c r="Q275" s="453"/>
      <c r="R275" s="453"/>
      <c r="S275" s="453"/>
      <c r="T275" s="453"/>
      <c r="U275" s="453"/>
      <c r="V275" s="453"/>
      <c r="W275" s="453"/>
      <c r="X275" s="453"/>
      <c r="Y275" s="453"/>
      <c r="Z275" s="453"/>
    </row>
    <row r="276" spans="1:26" ht="15.75" hidden="1" customHeight="1">
      <c r="A276" s="453"/>
      <c r="B276" s="453"/>
      <c r="C276" s="453"/>
      <c r="D276" s="453"/>
      <c r="E276" s="453"/>
      <c r="F276" s="453"/>
      <c r="G276" s="453"/>
      <c r="H276" s="453"/>
      <c r="I276" s="453"/>
      <c r="J276" s="507"/>
      <c r="K276" s="507"/>
      <c r="L276" s="453"/>
      <c r="M276" s="453"/>
      <c r="N276" s="507"/>
      <c r="O276" s="507"/>
      <c r="P276" s="453"/>
      <c r="Q276" s="453"/>
      <c r="R276" s="453"/>
      <c r="S276" s="453"/>
      <c r="T276" s="453"/>
      <c r="U276" s="453"/>
      <c r="V276" s="453"/>
      <c r="W276" s="453"/>
      <c r="X276" s="453"/>
      <c r="Y276" s="453"/>
      <c r="Z276" s="453"/>
    </row>
    <row r="277" spans="1:26" ht="15.75" hidden="1" customHeight="1">
      <c r="A277" s="453"/>
      <c r="B277" s="453"/>
      <c r="C277" s="453"/>
      <c r="D277" s="453"/>
      <c r="E277" s="453"/>
      <c r="F277" s="453"/>
      <c r="G277" s="453"/>
      <c r="H277" s="453"/>
      <c r="I277" s="453"/>
      <c r="J277" s="507"/>
      <c r="K277" s="507"/>
      <c r="L277" s="453"/>
      <c r="M277" s="453"/>
      <c r="N277" s="507"/>
      <c r="O277" s="507"/>
      <c r="P277" s="453"/>
      <c r="Q277" s="453"/>
      <c r="R277" s="453"/>
      <c r="S277" s="453"/>
      <c r="T277" s="453"/>
      <c r="U277" s="453"/>
      <c r="V277" s="453"/>
      <c r="W277" s="453"/>
      <c r="X277" s="453"/>
      <c r="Y277" s="453"/>
      <c r="Z277" s="453"/>
    </row>
    <row r="278" spans="1:26" ht="15.75" hidden="1" customHeight="1">
      <c r="A278" s="453"/>
      <c r="B278" s="453"/>
      <c r="C278" s="453"/>
      <c r="D278" s="453"/>
      <c r="E278" s="453"/>
      <c r="F278" s="453"/>
      <c r="G278" s="453"/>
      <c r="H278" s="453"/>
      <c r="I278" s="453"/>
      <c r="J278" s="507"/>
      <c r="K278" s="507"/>
      <c r="L278" s="453"/>
      <c r="M278" s="453"/>
      <c r="N278" s="507"/>
      <c r="O278" s="507"/>
      <c r="P278" s="453"/>
      <c r="Q278" s="453"/>
      <c r="R278" s="453"/>
      <c r="S278" s="453"/>
      <c r="T278" s="453"/>
      <c r="U278" s="453"/>
      <c r="V278" s="453"/>
      <c r="W278" s="453"/>
      <c r="X278" s="453"/>
      <c r="Y278" s="453"/>
      <c r="Z278" s="453"/>
    </row>
    <row r="279" spans="1:26" ht="15.75" hidden="1" customHeight="1">
      <c r="A279" s="453"/>
      <c r="B279" s="453"/>
      <c r="C279" s="453"/>
      <c r="D279" s="453"/>
      <c r="E279" s="453"/>
      <c r="F279" s="453"/>
      <c r="G279" s="453"/>
      <c r="H279" s="453"/>
      <c r="I279" s="453"/>
      <c r="J279" s="507"/>
      <c r="K279" s="507"/>
      <c r="L279" s="453"/>
      <c r="M279" s="453"/>
      <c r="N279" s="507"/>
      <c r="O279" s="507"/>
      <c r="P279" s="453"/>
      <c r="Q279" s="453"/>
      <c r="R279" s="453"/>
      <c r="S279" s="453"/>
      <c r="T279" s="453"/>
      <c r="U279" s="453"/>
      <c r="V279" s="453"/>
      <c r="W279" s="453"/>
      <c r="X279" s="453"/>
      <c r="Y279" s="453"/>
      <c r="Z279" s="453"/>
    </row>
    <row r="280" spans="1:26" ht="15.75" hidden="1" customHeight="1">
      <c r="A280" s="453"/>
      <c r="B280" s="453"/>
      <c r="C280" s="453"/>
      <c r="D280" s="453"/>
      <c r="E280" s="453"/>
      <c r="F280" s="453"/>
      <c r="G280" s="453"/>
      <c r="H280" s="453"/>
      <c r="I280" s="453"/>
      <c r="J280" s="507"/>
      <c r="K280" s="507"/>
      <c r="L280" s="453"/>
      <c r="M280" s="453"/>
      <c r="N280" s="507"/>
      <c r="O280" s="507"/>
      <c r="P280" s="453"/>
      <c r="Q280" s="453"/>
      <c r="R280" s="453"/>
      <c r="S280" s="453"/>
      <c r="T280" s="453"/>
      <c r="U280" s="453"/>
      <c r="V280" s="453"/>
      <c r="W280" s="453"/>
      <c r="X280" s="453"/>
      <c r="Y280" s="453"/>
      <c r="Z280" s="453"/>
    </row>
    <row r="281" spans="1:26" ht="15.75" hidden="1" customHeight="1">
      <c r="A281" s="453"/>
      <c r="B281" s="453"/>
      <c r="C281" s="453"/>
      <c r="D281" s="453"/>
      <c r="E281" s="453"/>
      <c r="F281" s="453"/>
      <c r="G281" s="453"/>
      <c r="H281" s="453"/>
      <c r="I281" s="453"/>
      <c r="J281" s="507"/>
      <c r="K281" s="507"/>
      <c r="L281" s="453"/>
      <c r="M281" s="453"/>
      <c r="N281" s="507"/>
      <c r="O281" s="507"/>
      <c r="P281" s="453"/>
      <c r="Q281" s="453"/>
      <c r="R281" s="453"/>
      <c r="S281" s="453"/>
      <c r="T281" s="453"/>
      <c r="U281" s="453"/>
      <c r="V281" s="453"/>
      <c r="W281" s="453"/>
      <c r="X281" s="453"/>
      <c r="Y281" s="453"/>
      <c r="Z281" s="453"/>
    </row>
    <row r="282" spans="1:26" ht="15.75" hidden="1" customHeight="1">
      <c r="A282" s="453"/>
      <c r="B282" s="453"/>
      <c r="C282" s="453"/>
      <c r="D282" s="453"/>
      <c r="E282" s="453"/>
      <c r="F282" s="453"/>
      <c r="G282" s="453"/>
      <c r="H282" s="453"/>
      <c r="I282" s="453"/>
      <c r="J282" s="507"/>
      <c r="K282" s="507"/>
      <c r="L282" s="453"/>
      <c r="M282" s="453"/>
      <c r="N282" s="507"/>
      <c r="O282" s="507"/>
      <c r="P282" s="453"/>
      <c r="Q282" s="453"/>
      <c r="R282" s="453"/>
      <c r="S282" s="453"/>
      <c r="T282" s="453"/>
      <c r="U282" s="453"/>
      <c r="V282" s="453"/>
      <c r="W282" s="453"/>
      <c r="X282" s="453"/>
      <c r="Y282" s="453"/>
      <c r="Z282" s="453"/>
    </row>
    <row r="283" spans="1:26" ht="15.75" hidden="1" customHeight="1">
      <c r="A283" s="453"/>
      <c r="B283" s="453"/>
      <c r="C283" s="453"/>
      <c r="D283" s="453"/>
      <c r="E283" s="453"/>
      <c r="F283" s="453"/>
      <c r="G283" s="453"/>
      <c r="H283" s="453"/>
      <c r="I283" s="453"/>
      <c r="J283" s="507"/>
      <c r="K283" s="507"/>
      <c r="L283" s="453"/>
      <c r="M283" s="453"/>
      <c r="N283" s="507"/>
      <c r="O283" s="507"/>
      <c r="P283" s="453"/>
      <c r="Q283" s="453"/>
      <c r="R283" s="453"/>
      <c r="S283" s="453"/>
      <c r="T283" s="453"/>
      <c r="U283" s="453"/>
      <c r="V283" s="453"/>
      <c r="W283" s="453"/>
      <c r="X283" s="453"/>
      <c r="Y283" s="453"/>
      <c r="Z283" s="453"/>
    </row>
    <row r="284" spans="1:26" ht="15.75" hidden="1" customHeight="1">
      <c r="A284" s="453"/>
      <c r="B284" s="453"/>
      <c r="C284" s="453"/>
      <c r="D284" s="453"/>
      <c r="E284" s="453"/>
      <c r="F284" s="453"/>
      <c r="G284" s="453"/>
      <c r="H284" s="453"/>
      <c r="I284" s="453"/>
      <c r="J284" s="507"/>
      <c r="K284" s="507"/>
      <c r="L284" s="453"/>
      <c r="M284" s="453"/>
      <c r="N284" s="507"/>
      <c r="O284" s="507"/>
      <c r="P284" s="453"/>
      <c r="Q284" s="453"/>
      <c r="R284" s="453"/>
      <c r="S284" s="453"/>
      <c r="T284" s="453"/>
      <c r="U284" s="453"/>
      <c r="V284" s="453"/>
      <c r="W284" s="453"/>
      <c r="X284" s="453"/>
      <c r="Y284" s="453"/>
      <c r="Z284" s="453"/>
    </row>
    <row r="285" spans="1:26" ht="15.75" hidden="1" customHeight="1">
      <c r="A285" s="453"/>
      <c r="B285" s="453"/>
      <c r="C285" s="453"/>
      <c r="D285" s="453"/>
      <c r="E285" s="453"/>
      <c r="F285" s="453"/>
      <c r="G285" s="453"/>
      <c r="H285" s="453"/>
      <c r="I285" s="453"/>
      <c r="J285" s="507"/>
      <c r="K285" s="507"/>
      <c r="L285" s="453"/>
      <c r="M285" s="453"/>
      <c r="N285" s="507"/>
      <c r="O285" s="507"/>
      <c r="P285" s="453"/>
      <c r="Q285" s="453"/>
      <c r="R285" s="453"/>
      <c r="S285" s="453"/>
      <c r="T285" s="453"/>
      <c r="U285" s="453"/>
      <c r="V285" s="453"/>
      <c r="W285" s="453"/>
      <c r="X285" s="453"/>
      <c r="Y285" s="453"/>
      <c r="Z285" s="453"/>
    </row>
    <row r="286" spans="1:26" ht="15.75" hidden="1" customHeight="1">
      <c r="A286" s="453"/>
      <c r="B286" s="453"/>
      <c r="C286" s="453"/>
      <c r="D286" s="453"/>
      <c r="E286" s="453"/>
      <c r="F286" s="453"/>
      <c r="G286" s="453"/>
      <c r="H286" s="453"/>
      <c r="I286" s="453"/>
      <c r="J286" s="507"/>
      <c r="K286" s="507"/>
      <c r="L286" s="453"/>
      <c r="M286" s="453"/>
      <c r="N286" s="507"/>
      <c r="O286" s="507"/>
      <c r="P286" s="453"/>
      <c r="Q286" s="453"/>
      <c r="R286" s="453"/>
      <c r="S286" s="453"/>
      <c r="T286" s="453"/>
      <c r="U286" s="453"/>
      <c r="V286" s="453"/>
      <c r="W286" s="453"/>
      <c r="X286" s="453"/>
      <c r="Y286" s="453"/>
      <c r="Z286" s="453"/>
    </row>
    <row r="287" spans="1:26" ht="15.75" hidden="1" customHeight="1">
      <c r="A287" s="453"/>
      <c r="B287" s="453"/>
      <c r="C287" s="453"/>
      <c r="D287" s="453"/>
      <c r="E287" s="453"/>
      <c r="F287" s="453"/>
      <c r="G287" s="453"/>
      <c r="H287" s="453"/>
      <c r="I287" s="453"/>
      <c r="J287" s="507"/>
      <c r="K287" s="507"/>
      <c r="L287" s="453"/>
      <c r="M287" s="453"/>
      <c r="N287" s="507"/>
      <c r="O287" s="507"/>
      <c r="P287" s="453"/>
      <c r="Q287" s="453"/>
      <c r="R287" s="453"/>
      <c r="S287" s="453"/>
      <c r="T287" s="453"/>
      <c r="U287" s="453"/>
      <c r="V287" s="453"/>
      <c r="W287" s="453"/>
      <c r="X287" s="453"/>
      <c r="Y287" s="453"/>
      <c r="Z287" s="453"/>
    </row>
    <row r="288" spans="1:26" ht="15.75" hidden="1" customHeight="1">
      <c r="A288" s="453"/>
      <c r="B288" s="453"/>
      <c r="C288" s="453"/>
      <c r="D288" s="453"/>
      <c r="E288" s="453"/>
      <c r="F288" s="453"/>
      <c r="G288" s="453"/>
      <c r="H288" s="453"/>
      <c r="I288" s="453"/>
      <c r="J288" s="507"/>
      <c r="K288" s="507"/>
      <c r="L288" s="453"/>
      <c r="M288" s="453"/>
      <c r="N288" s="507"/>
      <c r="O288" s="507"/>
      <c r="P288" s="453"/>
      <c r="Q288" s="453"/>
      <c r="R288" s="453"/>
      <c r="S288" s="453"/>
      <c r="T288" s="453"/>
      <c r="U288" s="453"/>
      <c r="V288" s="453"/>
      <c r="W288" s="453"/>
      <c r="X288" s="453"/>
      <c r="Y288" s="453"/>
      <c r="Z288" s="453"/>
    </row>
    <row r="289" spans="1:26" ht="15.75" hidden="1" customHeight="1">
      <c r="A289" s="453"/>
      <c r="B289" s="453"/>
      <c r="C289" s="453"/>
      <c r="D289" s="453"/>
      <c r="E289" s="453"/>
      <c r="F289" s="453"/>
      <c r="G289" s="453"/>
      <c r="H289" s="453"/>
      <c r="I289" s="453"/>
      <c r="J289" s="507"/>
      <c r="K289" s="507"/>
      <c r="L289" s="453"/>
      <c r="M289" s="453"/>
      <c r="N289" s="507"/>
      <c r="O289" s="507"/>
      <c r="P289" s="453"/>
      <c r="Q289" s="453"/>
      <c r="R289" s="453"/>
      <c r="S289" s="453"/>
      <c r="T289" s="453"/>
      <c r="U289" s="453"/>
      <c r="V289" s="453"/>
      <c r="W289" s="453"/>
      <c r="X289" s="453"/>
      <c r="Y289" s="453"/>
      <c r="Z289" s="453"/>
    </row>
    <row r="290" spans="1:26" ht="15.75" hidden="1" customHeight="1">
      <c r="A290" s="453"/>
      <c r="B290" s="453"/>
      <c r="C290" s="453"/>
      <c r="D290" s="453"/>
      <c r="E290" s="453"/>
      <c r="F290" s="453"/>
      <c r="G290" s="453"/>
      <c r="H290" s="453"/>
      <c r="I290" s="453"/>
      <c r="J290" s="507"/>
      <c r="K290" s="507"/>
      <c r="L290" s="453"/>
      <c r="M290" s="453"/>
      <c r="N290" s="507"/>
      <c r="O290" s="507"/>
      <c r="P290" s="453"/>
      <c r="Q290" s="453"/>
      <c r="R290" s="453"/>
      <c r="S290" s="453"/>
      <c r="T290" s="453"/>
      <c r="U290" s="453"/>
      <c r="V290" s="453"/>
      <c r="W290" s="453"/>
      <c r="X290" s="453"/>
      <c r="Y290" s="453"/>
      <c r="Z290" s="453"/>
    </row>
    <row r="291" spans="1:26" ht="15.75" hidden="1" customHeight="1">
      <c r="A291" s="453"/>
      <c r="B291" s="453"/>
      <c r="C291" s="453"/>
      <c r="D291" s="453"/>
      <c r="E291" s="453"/>
      <c r="F291" s="453"/>
      <c r="G291" s="453"/>
      <c r="H291" s="453"/>
      <c r="I291" s="453"/>
      <c r="J291" s="507"/>
      <c r="K291" s="507"/>
      <c r="L291" s="453"/>
      <c r="M291" s="453"/>
      <c r="N291" s="507"/>
      <c r="O291" s="507"/>
      <c r="P291" s="453"/>
      <c r="Q291" s="453"/>
      <c r="R291" s="453"/>
      <c r="S291" s="453"/>
      <c r="T291" s="453"/>
      <c r="U291" s="453"/>
      <c r="V291" s="453"/>
      <c r="W291" s="453"/>
      <c r="X291" s="453"/>
      <c r="Y291" s="453"/>
      <c r="Z291" s="453"/>
    </row>
    <row r="292" spans="1:26" ht="15.75" hidden="1" customHeight="1">
      <c r="A292" s="453"/>
      <c r="B292" s="453"/>
      <c r="C292" s="453"/>
      <c r="D292" s="453"/>
      <c r="E292" s="453"/>
      <c r="F292" s="453"/>
      <c r="G292" s="453"/>
      <c r="H292" s="453"/>
      <c r="I292" s="453"/>
      <c r="J292" s="507"/>
      <c r="K292" s="507"/>
      <c r="L292" s="453"/>
      <c r="M292" s="453"/>
      <c r="N292" s="507"/>
      <c r="O292" s="507"/>
      <c r="P292" s="453"/>
      <c r="Q292" s="453"/>
      <c r="R292" s="453"/>
      <c r="S292" s="453"/>
      <c r="T292" s="453"/>
      <c r="U292" s="453"/>
      <c r="V292" s="453"/>
      <c r="W292" s="453"/>
      <c r="X292" s="453"/>
      <c r="Y292" s="453"/>
      <c r="Z292" s="453"/>
    </row>
    <row r="293" spans="1:26" ht="15.75" hidden="1" customHeight="1">
      <c r="A293" s="453"/>
      <c r="B293" s="453"/>
      <c r="C293" s="453"/>
      <c r="D293" s="453"/>
      <c r="E293" s="453"/>
      <c r="F293" s="453"/>
      <c r="G293" s="453"/>
      <c r="H293" s="453"/>
      <c r="I293" s="453"/>
      <c r="J293" s="507"/>
      <c r="K293" s="507"/>
      <c r="L293" s="453"/>
      <c r="M293" s="453"/>
      <c r="N293" s="507"/>
      <c r="O293" s="507"/>
      <c r="P293" s="453"/>
      <c r="Q293" s="453"/>
      <c r="R293" s="453"/>
      <c r="S293" s="453"/>
      <c r="T293" s="453"/>
      <c r="U293" s="453"/>
      <c r="V293" s="453"/>
      <c r="W293" s="453"/>
      <c r="X293" s="453"/>
      <c r="Y293" s="453"/>
      <c r="Z293" s="453"/>
    </row>
    <row r="294" spans="1:26" ht="15.75" hidden="1" customHeight="1">
      <c r="A294" s="453"/>
      <c r="B294" s="453"/>
      <c r="C294" s="453"/>
      <c r="D294" s="453"/>
      <c r="E294" s="453"/>
      <c r="F294" s="453"/>
      <c r="G294" s="453"/>
      <c r="H294" s="453"/>
      <c r="I294" s="453"/>
      <c r="J294" s="507"/>
      <c r="K294" s="507"/>
      <c r="L294" s="453"/>
      <c r="M294" s="453"/>
      <c r="N294" s="507"/>
      <c r="O294" s="507"/>
      <c r="P294" s="453"/>
      <c r="Q294" s="453"/>
      <c r="R294" s="453"/>
      <c r="S294" s="453"/>
      <c r="T294" s="453"/>
      <c r="U294" s="453"/>
      <c r="V294" s="453"/>
      <c r="W294" s="453"/>
      <c r="X294" s="453"/>
      <c r="Y294" s="453"/>
      <c r="Z294" s="453"/>
    </row>
    <row r="295" spans="1:26" ht="15.75" hidden="1" customHeight="1">
      <c r="A295" s="453"/>
      <c r="B295" s="453"/>
      <c r="C295" s="453"/>
      <c r="D295" s="453"/>
      <c r="E295" s="453"/>
      <c r="F295" s="453"/>
      <c r="G295" s="453"/>
      <c r="H295" s="453"/>
      <c r="I295" s="453"/>
      <c r="J295" s="507"/>
      <c r="K295" s="507"/>
      <c r="L295" s="453"/>
      <c r="M295" s="453"/>
      <c r="N295" s="507"/>
      <c r="O295" s="507"/>
      <c r="P295" s="453"/>
      <c r="Q295" s="453"/>
      <c r="R295" s="453"/>
      <c r="S295" s="453"/>
      <c r="T295" s="453"/>
      <c r="U295" s="453"/>
      <c r="V295" s="453"/>
      <c r="W295" s="453"/>
      <c r="X295" s="453"/>
      <c r="Y295" s="453"/>
      <c r="Z295" s="453"/>
    </row>
    <row r="296" spans="1:26" ht="15.75" hidden="1" customHeight="1">
      <c r="A296" s="453"/>
      <c r="B296" s="453"/>
      <c r="C296" s="453"/>
      <c r="D296" s="453"/>
      <c r="E296" s="453"/>
      <c r="F296" s="453"/>
      <c r="G296" s="453"/>
      <c r="H296" s="453"/>
      <c r="I296" s="453"/>
      <c r="J296" s="507"/>
      <c r="K296" s="507"/>
      <c r="L296" s="453"/>
      <c r="M296" s="453"/>
      <c r="N296" s="507"/>
      <c r="O296" s="507"/>
      <c r="P296" s="453"/>
      <c r="Q296" s="453"/>
      <c r="R296" s="453"/>
      <c r="S296" s="453"/>
      <c r="T296" s="453"/>
      <c r="U296" s="453"/>
      <c r="V296" s="453"/>
      <c r="W296" s="453"/>
      <c r="X296" s="453"/>
      <c r="Y296" s="453"/>
      <c r="Z296" s="453"/>
    </row>
    <row r="297" spans="1:26" ht="15.75" hidden="1" customHeight="1">
      <c r="A297" s="453"/>
      <c r="B297" s="453"/>
      <c r="C297" s="453"/>
      <c r="D297" s="453"/>
      <c r="E297" s="453"/>
      <c r="F297" s="453"/>
      <c r="G297" s="453"/>
      <c r="H297" s="453"/>
      <c r="I297" s="453"/>
      <c r="J297" s="507"/>
      <c r="K297" s="507"/>
      <c r="L297" s="453"/>
      <c r="M297" s="453"/>
      <c r="N297" s="507"/>
      <c r="O297" s="507"/>
      <c r="P297" s="453"/>
      <c r="Q297" s="453"/>
      <c r="R297" s="453"/>
      <c r="S297" s="453"/>
      <c r="T297" s="453"/>
      <c r="U297" s="453"/>
      <c r="V297" s="453"/>
      <c r="W297" s="453"/>
      <c r="X297" s="453"/>
      <c r="Y297" s="453"/>
      <c r="Z297" s="453"/>
    </row>
    <row r="298" spans="1:26" ht="15.75" hidden="1" customHeight="1">
      <c r="A298" s="453"/>
      <c r="B298" s="453"/>
      <c r="C298" s="453"/>
      <c r="D298" s="453"/>
      <c r="E298" s="453"/>
      <c r="F298" s="453"/>
      <c r="G298" s="453"/>
      <c r="H298" s="453"/>
      <c r="I298" s="453"/>
      <c r="J298" s="507"/>
      <c r="K298" s="507"/>
      <c r="L298" s="453"/>
      <c r="M298" s="453"/>
      <c r="N298" s="507"/>
      <c r="O298" s="507"/>
      <c r="P298" s="453"/>
      <c r="Q298" s="453"/>
      <c r="R298" s="453"/>
      <c r="S298" s="453"/>
      <c r="T298" s="453"/>
      <c r="U298" s="453"/>
      <c r="V298" s="453"/>
      <c r="W298" s="453"/>
      <c r="X298" s="453"/>
      <c r="Y298" s="453"/>
      <c r="Z298" s="453"/>
    </row>
    <row r="299" spans="1:26" ht="15.75" hidden="1" customHeight="1">
      <c r="A299" s="453"/>
      <c r="B299" s="453"/>
      <c r="C299" s="453"/>
      <c r="D299" s="453"/>
      <c r="E299" s="453"/>
      <c r="F299" s="453"/>
      <c r="G299" s="453"/>
      <c r="H299" s="453"/>
      <c r="I299" s="453"/>
      <c r="J299" s="507"/>
      <c r="K299" s="507"/>
      <c r="L299" s="453"/>
      <c r="M299" s="453"/>
      <c r="N299" s="507"/>
      <c r="O299" s="507"/>
      <c r="P299" s="453"/>
      <c r="Q299" s="453"/>
      <c r="R299" s="453"/>
      <c r="S299" s="453"/>
      <c r="T299" s="453"/>
      <c r="U299" s="453"/>
      <c r="V299" s="453"/>
      <c r="W299" s="453"/>
      <c r="X299" s="453"/>
      <c r="Y299" s="453"/>
      <c r="Z299" s="453"/>
    </row>
    <row r="300" spans="1:26" ht="15.75" hidden="1" customHeight="1">
      <c r="A300" s="453"/>
      <c r="B300" s="453"/>
      <c r="C300" s="453"/>
      <c r="D300" s="453"/>
      <c r="E300" s="453"/>
      <c r="F300" s="453"/>
      <c r="G300" s="453"/>
      <c r="H300" s="453"/>
      <c r="I300" s="453"/>
      <c r="J300" s="507"/>
      <c r="K300" s="507"/>
      <c r="L300" s="453"/>
      <c r="M300" s="453"/>
      <c r="N300" s="507"/>
      <c r="O300" s="507"/>
      <c r="P300" s="453"/>
      <c r="Q300" s="453"/>
      <c r="R300" s="453"/>
      <c r="S300" s="453"/>
      <c r="T300" s="453"/>
      <c r="U300" s="453"/>
      <c r="V300" s="453"/>
      <c r="W300" s="453"/>
      <c r="X300" s="453"/>
      <c r="Y300" s="453"/>
      <c r="Z300" s="453"/>
    </row>
    <row r="301" spans="1:26" ht="15.75" hidden="1" customHeight="1">
      <c r="A301" s="453"/>
      <c r="B301" s="453"/>
      <c r="C301" s="453"/>
      <c r="D301" s="453"/>
      <c r="E301" s="453"/>
      <c r="F301" s="453"/>
      <c r="G301" s="453"/>
      <c r="H301" s="453"/>
      <c r="I301" s="453"/>
      <c r="J301" s="507"/>
      <c r="K301" s="507"/>
      <c r="L301" s="453"/>
      <c r="M301" s="453"/>
      <c r="N301" s="507"/>
      <c r="O301" s="507"/>
      <c r="P301" s="453"/>
      <c r="Q301" s="453"/>
      <c r="R301" s="453"/>
      <c r="S301" s="453"/>
      <c r="T301" s="453"/>
      <c r="U301" s="453"/>
      <c r="V301" s="453"/>
      <c r="W301" s="453"/>
      <c r="X301" s="453"/>
      <c r="Y301" s="453"/>
      <c r="Z301" s="453"/>
    </row>
    <row r="302" spans="1:26" ht="15.75" hidden="1" customHeight="1">
      <c r="A302" s="453"/>
      <c r="B302" s="453"/>
      <c r="C302" s="453"/>
      <c r="D302" s="453"/>
      <c r="E302" s="453"/>
      <c r="F302" s="453"/>
      <c r="G302" s="453"/>
      <c r="H302" s="453"/>
      <c r="I302" s="453"/>
      <c r="J302" s="507"/>
      <c r="K302" s="507"/>
      <c r="L302" s="453"/>
      <c r="M302" s="453"/>
      <c r="N302" s="507"/>
      <c r="O302" s="507"/>
      <c r="P302" s="453"/>
      <c r="Q302" s="453"/>
      <c r="R302" s="453"/>
      <c r="S302" s="453"/>
      <c r="T302" s="453"/>
      <c r="U302" s="453"/>
      <c r="V302" s="453"/>
      <c r="W302" s="453"/>
      <c r="X302" s="453"/>
      <c r="Y302" s="453"/>
      <c r="Z302" s="453"/>
    </row>
    <row r="303" spans="1:26" ht="15.75" hidden="1" customHeight="1">
      <c r="A303" s="453"/>
      <c r="B303" s="453"/>
      <c r="C303" s="453"/>
      <c r="D303" s="453"/>
      <c r="E303" s="453"/>
      <c r="F303" s="453"/>
      <c r="G303" s="453"/>
      <c r="H303" s="453"/>
      <c r="I303" s="453"/>
      <c r="J303" s="507"/>
      <c r="K303" s="507"/>
      <c r="L303" s="453"/>
      <c r="M303" s="453"/>
      <c r="N303" s="507"/>
      <c r="O303" s="507"/>
      <c r="P303" s="453"/>
      <c r="Q303" s="453"/>
      <c r="R303" s="453"/>
      <c r="S303" s="453"/>
      <c r="T303" s="453"/>
      <c r="U303" s="453"/>
      <c r="V303" s="453"/>
      <c r="W303" s="453"/>
      <c r="X303" s="453"/>
      <c r="Y303" s="453"/>
      <c r="Z303" s="453"/>
    </row>
    <row r="304" spans="1:26" ht="15.75" hidden="1" customHeight="1">
      <c r="A304" s="453"/>
      <c r="B304" s="453"/>
      <c r="C304" s="453"/>
      <c r="D304" s="453"/>
      <c r="E304" s="453"/>
      <c r="F304" s="453"/>
      <c r="G304" s="453"/>
      <c r="H304" s="453"/>
      <c r="I304" s="453"/>
      <c r="J304" s="507"/>
      <c r="K304" s="507"/>
      <c r="L304" s="453"/>
      <c r="M304" s="453"/>
      <c r="N304" s="507"/>
      <c r="O304" s="507"/>
      <c r="P304" s="453"/>
      <c r="Q304" s="453"/>
      <c r="R304" s="453"/>
      <c r="S304" s="453"/>
      <c r="T304" s="453"/>
      <c r="U304" s="453"/>
      <c r="V304" s="453"/>
      <c r="W304" s="453"/>
      <c r="X304" s="453"/>
      <c r="Y304" s="453"/>
      <c r="Z304" s="453"/>
    </row>
    <row r="305" spans="1:26" ht="15.75" hidden="1" customHeight="1">
      <c r="A305" s="453"/>
      <c r="B305" s="453"/>
      <c r="C305" s="453"/>
      <c r="D305" s="453"/>
      <c r="E305" s="453"/>
      <c r="F305" s="453"/>
      <c r="G305" s="453"/>
      <c r="H305" s="453"/>
      <c r="I305" s="453"/>
      <c r="J305" s="507"/>
      <c r="K305" s="507"/>
      <c r="L305" s="453"/>
      <c r="M305" s="453"/>
      <c r="N305" s="507"/>
      <c r="O305" s="507"/>
      <c r="P305" s="453"/>
      <c r="Q305" s="453"/>
      <c r="R305" s="453"/>
      <c r="S305" s="453"/>
      <c r="T305" s="453"/>
      <c r="U305" s="453"/>
      <c r="V305" s="453"/>
      <c r="W305" s="453"/>
      <c r="X305" s="453"/>
      <c r="Y305" s="453"/>
      <c r="Z305" s="453"/>
    </row>
    <row r="306" spans="1:26" ht="15.75" hidden="1" customHeight="1">
      <c r="A306" s="453"/>
      <c r="B306" s="453"/>
      <c r="C306" s="453"/>
      <c r="D306" s="453"/>
      <c r="E306" s="453"/>
      <c r="F306" s="453"/>
      <c r="G306" s="453"/>
      <c r="H306" s="453"/>
      <c r="I306" s="453"/>
      <c r="J306" s="507"/>
      <c r="K306" s="507"/>
      <c r="L306" s="453"/>
      <c r="M306" s="453"/>
      <c r="N306" s="507"/>
      <c r="O306" s="507"/>
      <c r="P306" s="453"/>
      <c r="Q306" s="453"/>
      <c r="R306" s="453"/>
      <c r="S306" s="453"/>
      <c r="T306" s="453"/>
      <c r="U306" s="453"/>
      <c r="V306" s="453"/>
      <c r="W306" s="453"/>
      <c r="X306" s="453"/>
      <c r="Y306" s="453"/>
      <c r="Z306" s="453"/>
    </row>
    <row r="307" spans="1:26" ht="15.75" hidden="1" customHeight="1">
      <c r="A307" s="453"/>
      <c r="B307" s="453"/>
      <c r="C307" s="453"/>
      <c r="D307" s="453"/>
      <c r="E307" s="453"/>
      <c r="F307" s="453"/>
      <c r="G307" s="453"/>
      <c r="H307" s="453"/>
      <c r="I307" s="453"/>
      <c r="J307" s="507"/>
      <c r="K307" s="507"/>
      <c r="L307" s="453"/>
      <c r="M307" s="453"/>
      <c r="N307" s="507"/>
      <c r="O307" s="507"/>
      <c r="P307" s="453"/>
      <c r="Q307" s="453"/>
      <c r="R307" s="453"/>
      <c r="S307" s="453"/>
      <c r="T307" s="453"/>
      <c r="U307" s="453"/>
      <c r="V307" s="453"/>
      <c r="W307" s="453"/>
      <c r="X307" s="453"/>
      <c r="Y307" s="453"/>
      <c r="Z307" s="453"/>
    </row>
    <row r="308" spans="1:26" ht="15.75" hidden="1" customHeight="1">
      <c r="A308" s="453"/>
      <c r="B308" s="453"/>
      <c r="C308" s="453"/>
      <c r="D308" s="453"/>
      <c r="E308" s="453"/>
      <c r="F308" s="453"/>
      <c r="G308" s="453"/>
      <c r="H308" s="453"/>
      <c r="I308" s="453"/>
      <c r="J308" s="507"/>
      <c r="K308" s="507"/>
      <c r="L308" s="453"/>
      <c r="M308" s="453"/>
      <c r="N308" s="507"/>
      <c r="O308" s="507"/>
      <c r="P308" s="453"/>
      <c r="Q308" s="453"/>
      <c r="R308" s="453"/>
      <c r="S308" s="453"/>
      <c r="T308" s="453"/>
      <c r="U308" s="453"/>
      <c r="V308" s="453"/>
      <c r="W308" s="453"/>
      <c r="X308" s="453"/>
      <c r="Y308" s="453"/>
      <c r="Z308" s="453"/>
    </row>
    <row r="309" spans="1:26" ht="15.75" hidden="1" customHeight="1">
      <c r="A309" s="453"/>
      <c r="B309" s="453"/>
      <c r="C309" s="453"/>
      <c r="D309" s="453"/>
      <c r="E309" s="453"/>
      <c r="F309" s="453"/>
      <c r="G309" s="453"/>
      <c r="H309" s="453"/>
      <c r="I309" s="453"/>
      <c r="J309" s="507"/>
      <c r="K309" s="507"/>
      <c r="L309" s="453"/>
      <c r="M309" s="453"/>
      <c r="N309" s="507"/>
      <c r="O309" s="507"/>
      <c r="P309" s="453"/>
      <c r="Q309" s="453"/>
      <c r="R309" s="453"/>
      <c r="S309" s="453"/>
      <c r="T309" s="453"/>
      <c r="U309" s="453"/>
      <c r="V309" s="453"/>
      <c r="W309" s="453"/>
      <c r="X309" s="453"/>
      <c r="Y309" s="453"/>
      <c r="Z309" s="453"/>
    </row>
    <row r="310" spans="1:26" ht="15.75" hidden="1" customHeight="1">
      <c r="A310" s="453"/>
      <c r="B310" s="453"/>
      <c r="C310" s="453"/>
      <c r="D310" s="453"/>
      <c r="E310" s="453"/>
      <c r="F310" s="453"/>
      <c r="G310" s="453"/>
      <c r="H310" s="453"/>
      <c r="I310" s="453"/>
      <c r="J310" s="507"/>
      <c r="K310" s="507"/>
      <c r="L310" s="453"/>
      <c r="M310" s="453"/>
      <c r="N310" s="507"/>
      <c r="O310" s="507"/>
      <c r="P310" s="453"/>
      <c r="Q310" s="453"/>
      <c r="R310" s="453"/>
      <c r="S310" s="453"/>
      <c r="T310" s="453"/>
      <c r="U310" s="453"/>
      <c r="V310" s="453"/>
      <c r="W310" s="453"/>
      <c r="X310" s="453"/>
      <c r="Y310" s="453"/>
      <c r="Z310" s="453"/>
    </row>
    <row r="311" spans="1:26" ht="15.75" hidden="1" customHeight="1">
      <c r="A311" s="453"/>
      <c r="B311" s="453"/>
      <c r="C311" s="453"/>
      <c r="D311" s="453"/>
      <c r="E311" s="453"/>
      <c r="F311" s="453"/>
      <c r="G311" s="453"/>
      <c r="H311" s="453"/>
      <c r="I311" s="453"/>
      <c r="J311" s="507"/>
      <c r="K311" s="507"/>
      <c r="L311" s="453"/>
      <c r="M311" s="453"/>
      <c r="N311" s="507"/>
      <c r="O311" s="507"/>
      <c r="P311" s="453"/>
      <c r="Q311" s="453"/>
      <c r="R311" s="453"/>
      <c r="S311" s="453"/>
      <c r="T311" s="453"/>
      <c r="U311" s="453"/>
      <c r="V311" s="453"/>
      <c r="W311" s="453"/>
      <c r="X311" s="453"/>
      <c r="Y311" s="453"/>
      <c r="Z311" s="453"/>
    </row>
    <row r="312" spans="1:26" ht="15.75" hidden="1" customHeight="1">
      <c r="A312" s="453"/>
      <c r="B312" s="453"/>
      <c r="C312" s="453"/>
      <c r="D312" s="453"/>
      <c r="E312" s="453"/>
      <c r="F312" s="453"/>
      <c r="G312" s="453"/>
      <c r="H312" s="453"/>
      <c r="I312" s="453"/>
      <c r="J312" s="507"/>
      <c r="K312" s="507"/>
      <c r="L312" s="453"/>
      <c r="M312" s="453"/>
      <c r="N312" s="507"/>
      <c r="O312" s="507"/>
      <c r="P312" s="453"/>
      <c r="Q312" s="453"/>
      <c r="R312" s="453"/>
      <c r="S312" s="453"/>
      <c r="T312" s="453"/>
      <c r="U312" s="453"/>
      <c r="V312" s="453"/>
      <c r="W312" s="453"/>
      <c r="X312" s="453"/>
      <c r="Y312" s="453"/>
      <c r="Z312" s="453"/>
    </row>
    <row r="313" spans="1:26" ht="15.75" hidden="1" customHeight="1">
      <c r="A313" s="453"/>
      <c r="B313" s="453"/>
      <c r="C313" s="453"/>
      <c r="D313" s="453"/>
      <c r="E313" s="453"/>
      <c r="F313" s="453"/>
      <c r="G313" s="453"/>
      <c r="H313" s="453"/>
      <c r="I313" s="453"/>
      <c r="J313" s="507"/>
      <c r="K313" s="507"/>
      <c r="L313" s="453"/>
      <c r="M313" s="453"/>
      <c r="N313" s="507"/>
      <c r="O313" s="507"/>
      <c r="P313" s="453"/>
      <c r="Q313" s="453"/>
      <c r="R313" s="453"/>
      <c r="S313" s="453"/>
      <c r="T313" s="453"/>
      <c r="U313" s="453"/>
      <c r="V313" s="453"/>
      <c r="W313" s="453"/>
      <c r="X313" s="453"/>
      <c r="Y313" s="453"/>
      <c r="Z313" s="453"/>
    </row>
    <row r="314" spans="1:26" ht="15.75" hidden="1" customHeight="1">
      <c r="A314" s="453"/>
      <c r="B314" s="453"/>
      <c r="C314" s="453"/>
      <c r="D314" s="453"/>
      <c r="E314" s="453"/>
      <c r="F314" s="453"/>
      <c r="G314" s="453"/>
      <c r="H314" s="453"/>
      <c r="I314" s="453"/>
      <c r="J314" s="507"/>
      <c r="K314" s="507"/>
      <c r="L314" s="453"/>
      <c r="M314" s="453"/>
      <c r="N314" s="507"/>
      <c r="O314" s="507"/>
      <c r="P314" s="453"/>
      <c r="Q314" s="453"/>
      <c r="R314" s="453"/>
      <c r="S314" s="453"/>
      <c r="T314" s="453"/>
      <c r="U314" s="453"/>
      <c r="V314" s="453"/>
      <c r="W314" s="453"/>
      <c r="X314" s="453"/>
      <c r="Y314" s="453"/>
      <c r="Z314" s="453"/>
    </row>
    <row r="315" spans="1:26" ht="15.75" hidden="1" customHeight="1">
      <c r="A315" s="453"/>
      <c r="B315" s="453"/>
      <c r="C315" s="453"/>
      <c r="D315" s="453"/>
      <c r="E315" s="453"/>
      <c r="F315" s="453"/>
      <c r="G315" s="453"/>
      <c r="H315" s="453"/>
      <c r="I315" s="453"/>
      <c r="J315" s="507"/>
      <c r="K315" s="507"/>
      <c r="L315" s="453"/>
      <c r="M315" s="453"/>
      <c r="N315" s="507"/>
      <c r="O315" s="507"/>
      <c r="P315" s="453"/>
      <c r="Q315" s="453"/>
      <c r="R315" s="453"/>
      <c r="S315" s="453"/>
      <c r="T315" s="453"/>
      <c r="U315" s="453"/>
      <c r="V315" s="453"/>
      <c r="W315" s="453"/>
      <c r="X315" s="453"/>
      <c r="Y315" s="453"/>
      <c r="Z315" s="453"/>
    </row>
    <row r="316" spans="1:26" ht="15.75" hidden="1" customHeight="1">
      <c r="A316" s="453"/>
      <c r="B316" s="453"/>
      <c r="C316" s="453"/>
      <c r="D316" s="453"/>
      <c r="E316" s="453"/>
      <c r="F316" s="453"/>
      <c r="G316" s="453"/>
      <c r="H316" s="453"/>
      <c r="I316" s="453"/>
      <c r="J316" s="507"/>
      <c r="K316" s="507"/>
      <c r="L316" s="453"/>
      <c r="M316" s="453"/>
      <c r="N316" s="507"/>
      <c r="O316" s="507"/>
      <c r="P316" s="453"/>
      <c r="Q316" s="453"/>
      <c r="R316" s="453"/>
      <c r="S316" s="453"/>
      <c r="T316" s="453"/>
      <c r="U316" s="453"/>
      <c r="V316" s="453"/>
      <c r="W316" s="453"/>
      <c r="X316" s="453"/>
      <c r="Y316" s="453"/>
      <c r="Z316" s="453"/>
    </row>
    <row r="317" spans="1:26" ht="15.75" hidden="1" customHeight="1">
      <c r="A317" s="453"/>
      <c r="B317" s="453"/>
      <c r="C317" s="453"/>
      <c r="D317" s="453"/>
      <c r="E317" s="453"/>
      <c r="F317" s="453"/>
      <c r="G317" s="453"/>
      <c r="H317" s="453"/>
      <c r="I317" s="453"/>
      <c r="J317" s="507"/>
      <c r="K317" s="507"/>
      <c r="L317" s="453"/>
      <c r="M317" s="453"/>
      <c r="N317" s="507"/>
      <c r="O317" s="507"/>
      <c r="P317" s="453"/>
      <c r="Q317" s="453"/>
      <c r="R317" s="453"/>
      <c r="S317" s="453"/>
      <c r="T317" s="453"/>
      <c r="U317" s="453"/>
      <c r="V317" s="453"/>
      <c r="W317" s="453"/>
      <c r="X317" s="453"/>
      <c r="Y317" s="453"/>
      <c r="Z317" s="453"/>
    </row>
    <row r="318" spans="1:26" ht="15.75" hidden="1" customHeight="1">
      <c r="A318" s="453"/>
      <c r="B318" s="453"/>
      <c r="C318" s="453"/>
      <c r="D318" s="453"/>
      <c r="E318" s="453"/>
      <c r="F318" s="453"/>
      <c r="G318" s="453"/>
      <c r="H318" s="453"/>
      <c r="I318" s="453"/>
      <c r="J318" s="507"/>
      <c r="K318" s="507"/>
      <c r="L318" s="453"/>
      <c r="M318" s="453"/>
      <c r="N318" s="507"/>
      <c r="O318" s="507"/>
      <c r="P318" s="453"/>
      <c r="Q318" s="453"/>
      <c r="R318" s="453"/>
      <c r="S318" s="453"/>
      <c r="T318" s="453"/>
      <c r="U318" s="453"/>
      <c r="V318" s="453"/>
      <c r="W318" s="453"/>
      <c r="X318" s="453"/>
      <c r="Y318" s="453"/>
      <c r="Z318" s="453"/>
    </row>
    <row r="319" spans="1:26" ht="15.75" hidden="1" customHeight="1">
      <c r="A319" s="453"/>
      <c r="B319" s="453"/>
      <c r="C319" s="453"/>
      <c r="D319" s="453"/>
      <c r="E319" s="453"/>
      <c r="F319" s="453"/>
      <c r="G319" s="453"/>
      <c r="H319" s="453"/>
      <c r="I319" s="453"/>
      <c r="J319" s="507"/>
      <c r="K319" s="507"/>
      <c r="L319" s="453"/>
      <c r="M319" s="453"/>
      <c r="N319" s="507"/>
      <c r="O319" s="507"/>
      <c r="P319" s="453"/>
      <c r="Q319" s="453"/>
      <c r="R319" s="453"/>
      <c r="S319" s="453"/>
      <c r="T319" s="453"/>
      <c r="U319" s="453"/>
      <c r="V319" s="453"/>
      <c r="W319" s="453"/>
      <c r="X319" s="453"/>
      <c r="Y319" s="453"/>
      <c r="Z319" s="453"/>
    </row>
    <row r="320" spans="1:26" ht="15.75" hidden="1" customHeight="1">
      <c r="A320" s="453"/>
      <c r="B320" s="453"/>
      <c r="C320" s="453"/>
      <c r="D320" s="453"/>
      <c r="E320" s="453"/>
      <c r="F320" s="453"/>
      <c r="G320" s="453"/>
      <c r="H320" s="453"/>
      <c r="I320" s="453"/>
      <c r="J320" s="507"/>
      <c r="K320" s="507"/>
      <c r="L320" s="453"/>
      <c r="M320" s="453"/>
      <c r="N320" s="507"/>
      <c r="O320" s="507"/>
      <c r="P320" s="453"/>
      <c r="Q320" s="453"/>
      <c r="R320" s="453"/>
      <c r="S320" s="453"/>
      <c r="T320" s="453"/>
      <c r="U320" s="453"/>
      <c r="V320" s="453"/>
      <c r="W320" s="453"/>
      <c r="X320" s="453"/>
      <c r="Y320" s="453"/>
      <c r="Z320" s="453"/>
    </row>
    <row r="321" spans="1:26" ht="15.75" hidden="1" customHeight="1">
      <c r="A321" s="453"/>
      <c r="B321" s="453"/>
      <c r="C321" s="453"/>
      <c r="D321" s="453"/>
      <c r="E321" s="453"/>
      <c r="F321" s="453"/>
      <c r="G321" s="453"/>
      <c r="H321" s="453"/>
      <c r="I321" s="453"/>
      <c r="J321" s="507"/>
      <c r="K321" s="507"/>
      <c r="L321" s="453"/>
      <c r="M321" s="453"/>
      <c r="N321" s="507"/>
      <c r="O321" s="507"/>
      <c r="P321" s="453"/>
      <c r="Q321" s="453"/>
      <c r="R321" s="453"/>
      <c r="S321" s="453"/>
      <c r="T321" s="453"/>
      <c r="U321" s="453"/>
      <c r="V321" s="453"/>
      <c r="W321" s="453"/>
      <c r="X321" s="453"/>
      <c r="Y321" s="453"/>
      <c r="Z321" s="453"/>
    </row>
    <row r="322" spans="1:26" ht="15.75" hidden="1" customHeight="1">
      <c r="A322" s="453"/>
      <c r="B322" s="453"/>
      <c r="C322" s="453"/>
      <c r="D322" s="453"/>
      <c r="E322" s="453"/>
      <c r="F322" s="453"/>
      <c r="G322" s="453"/>
      <c r="H322" s="453"/>
      <c r="I322" s="453"/>
      <c r="J322" s="507"/>
      <c r="K322" s="507"/>
      <c r="L322" s="453"/>
      <c r="M322" s="453"/>
      <c r="N322" s="507"/>
      <c r="O322" s="507"/>
      <c r="P322" s="453"/>
      <c r="Q322" s="453"/>
      <c r="R322" s="453"/>
      <c r="S322" s="453"/>
      <c r="T322" s="453"/>
      <c r="U322" s="453"/>
      <c r="V322" s="453"/>
      <c r="W322" s="453"/>
      <c r="X322" s="453"/>
      <c r="Y322" s="453"/>
      <c r="Z322" s="453"/>
    </row>
    <row r="323" spans="1:26" ht="15.75" hidden="1" customHeight="1">
      <c r="A323" s="453"/>
      <c r="B323" s="453"/>
      <c r="C323" s="453"/>
      <c r="D323" s="453"/>
      <c r="E323" s="453"/>
      <c r="F323" s="453"/>
      <c r="G323" s="453"/>
      <c r="H323" s="453"/>
      <c r="I323" s="453"/>
      <c r="J323" s="507"/>
      <c r="K323" s="507"/>
      <c r="L323" s="453"/>
      <c r="M323" s="453"/>
      <c r="N323" s="507"/>
      <c r="O323" s="507"/>
      <c r="P323" s="453"/>
      <c r="Q323" s="453"/>
      <c r="R323" s="453"/>
      <c r="S323" s="453"/>
      <c r="T323" s="453"/>
      <c r="U323" s="453"/>
      <c r="V323" s="453"/>
      <c r="W323" s="453"/>
      <c r="X323" s="453"/>
      <c r="Y323" s="453"/>
      <c r="Z323" s="453"/>
    </row>
    <row r="324" spans="1:26" ht="15.75" hidden="1" customHeight="1">
      <c r="A324" s="453"/>
      <c r="B324" s="453"/>
      <c r="C324" s="453"/>
      <c r="D324" s="453"/>
      <c r="E324" s="453"/>
      <c r="F324" s="453"/>
      <c r="G324" s="453"/>
      <c r="H324" s="453"/>
      <c r="I324" s="453"/>
      <c r="J324" s="507"/>
      <c r="K324" s="507"/>
      <c r="L324" s="453"/>
      <c r="M324" s="453"/>
      <c r="N324" s="507"/>
      <c r="O324" s="507"/>
      <c r="P324" s="453"/>
      <c r="Q324" s="453"/>
      <c r="R324" s="453"/>
      <c r="S324" s="453"/>
      <c r="T324" s="453"/>
      <c r="U324" s="453"/>
      <c r="V324" s="453"/>
      <c r="W324" s="453"/>
      <c r="X324" s="453"/>
      <c r="Y324" s="453"/>
      <c r="Z324" s="453"/>
    </row>
    <row r="325" spans="1:26" ht="15.75" hidden="1" customHeight="1">
      <c r="A325" s="453"/>
      <c r="B325" s="453"/>
      <c r="C325" s="453"/>
      <c r="D325" s="453"/>
      <c r="E325" s="453"/>
      <c r="F325" s="453"/>
      <c r="G325" s="453"/>
      <c r="H325" s="453"/>
      <c r="I325" s="453"/>
      <c r="J325" s="507"/>
      <c r="K325" s="507"/>
      <c r="L325" s="453"/>
      <c r="M325" s="453"/>
      <c r="N325" s="507"/>
      <c r="O325" s="507"/>
      <c r="P325" s="453"/>
      <c r="Q325" s="453"/>
      <c r="R325" s="453"/>
      <c r="S325" s="453"/>
      <c r="T325" s="453"/>
      <c r="U325" s="453"/>
      <c r="V325" s="453"/>
      <c r="W325" s="453"/>
      <c r="X325" s="453"/>
      <c r="Y325" s="453"/>
      <c r="Z325" s="453"/>
    </row>
    <row r="326" spans="1:26" ht="15.75" hidden="1" customHeight="1">
      <c r="A326" s="453"/>
      <c r="B326" s="453"/>
      <c r="C326" s="453"/>
      <c r="D326" s="453"/>
      <c r="E326" s="453"/>
      <c r="F326" s="453"/>
      <c r="G326" s="453"/>
      <c r="H326" s="453"/>
      <c r="I326" s="453"/>
      <c r="J326" s="507"/>
      <c r="K326" s="507"/>
      <c r="L326" s="453"/>
      <c r="M326" s="453"/>
      <c r="N326" s="507"/>
      <c r="O326" s="507"/>
      <c r="P326" s="453"/>
      <c r="Q326" s="453"/>
      <c r="R326" s="453"/>
      <c r="S326" s="453"/>
      <c r="T326" s="453"/>
      <c r="U326" s="453"/>
      <c r="V326" s="453"/>
      <c r="W326" s="453"/>
      <c r="X326" s="453"/>
      <c r="Y326" s="453"/>
      <c r="Z326" s="453"/>
    </row>
    <row r="327" spans="1:26" ht="15.75" hidden="1" customHeight="1">
      <c r="A327" s="453"/>
      <c r="B327" s="453"/>
      <c r="C327" s="453"/>
      <c r="D327" s="453"/>
      <c r="E327" s="453"/>
      <c r="F327" s="453"/>
      <c r="G327" s="453"/>
      <c r="H327" s="453"/>
      <c r="I327" s="453"/>
      <c r="J327" s="507"/>
      <c r="K327" s="507"/>
      <c r="L327" s="453"/>
      <c r="M327" s="453"/>
      <c r="N327" s="507"/>
      <c r="O327" s="507"/>
      <c r="P327" s="453"/>
      <c r="Q327" s="453"/>
      <c r="R327" s="453"/>
      <c r="S327" s="453"/>
      <c r="T327" s="453"/>
      <c r="U327" s="453"/>
      <c r="V327" s="453"/>
      <c r="W327" s="453"/>
      <c r="X327" s="453"/>
      <c r="Y327" s="453"/>
      <c r="Z327" s="453"/>
    </row>
    <row r="328" spans="1:26" ht="15.75" hidden="1" customHeight="1">
      <c r="A328" s="453"/>
      <c r="B328" s="453"/>
      <c r="C328" s="453"/>
      <c r="D328" s="453"/>
      <c r="E328" s="453"/>
      <c r="F328" s="453"/>
      <c r="G328" s="453"/>
      <c r="H328" s="453"/>
      <c r="I328" s="453"/>
      <c r="J328" s="507"/>
      <c r="K328" s="507"/>
      <c r="L328" s="453"/>
      <c r="M328" s="453"/>
      <c r="N328" s="507"/>
      <c r="O328" s="507"/>
      <c r="P328" s="453"/>
      <c r="Q328" s="453"/>
      <c r="R328" s="453"/>
      <c r="S328" s="453"/>
      <c r="T328" s="453"/>
      <c r="U328" s="453"/>
      <c r="V328" s="453"/>
      <c r="W328" s="453"/>
      <c r="X328" s="453"/>
      <c r="Y328" s="453"/>
      <c r="Z328" s="453"/>
    </row>
    <row r="329" spans="1:26" ht="15.75" hidden="1" customHeight="1">
      <c r="A329" s="453"/>
      <c r="B329" s="453"/>
      <c r="C329" s="453"/>
      <c r="D329" s="453"/>
      <c r="E329" s="453"/>
      <c r="F329" s="453"/>
      <c r="G329" s="453"/>
      <c r="H329" s="453"/>
      <c r="I329" s="453"/>
      <c r="J329" s="507"/>
      <c r="K329" s="507"/>
      <c r="L329" s="453"/>
      <c r="M329" s="453"/>
      <c r="N329" s="507"/>
      <c r="O329" s="507"/>
      <c r="P329" s="453"/>
      <c r="Q329" s="453"/>
      <c r="R329" s="453"/>
      <c r="S329" s="453"/>
      <c r="T329" s="453"/>
      <c r="U329" s="453"/>
      <c r="V329" s="453"/>
      <c r="W329" s="453"/>
      <c r="X329" s="453"/>
      <c r="Y329" s="453"/>
      <c r="Z329" s="453"/>
    </row>
    <row r="330" spans="1:26" ht="15.75" hidden="1" customHeight="1">
      <c r="A330" s="453"/>
      <c r="B330" s="453"/>
      <c r="C330" s="453"/>
      <c r="D330" s="453"/>
      <c r="E330" s="453"/>
      <c r="F330" s="453"/>
      <c r="G330" s="453"/>
      <c r="H330" s="453"/>
      <c r="I330" s="453"/>
      <c r="J330" s="507"/>
      <c r="K330" s="507"/>
      <c r="L330" s="453"/>
      <c r="M330" s="453"/>
      <c r="N330" s="507"/>
      <c r="O330" s="507"/>
      <c r="P330" s="453"/>
      <c r="Q330" s="453"/>
      <c r="R330" s="453"/>
      <c r="S330" s="453"/>
      <c r="T330" s="453"/>
      <c r="U330" s="453"/>
      <c r="V330" s="453"/>
      <c r="W330" s="453"/>
      <c r="X330" s="453"/>
      <c r="Y330" s="453"/>
      <c r="Z330" s="453"/>
    </row>
    <row r="331" spans="1:26" ht="15.75" hidden="1" customHeight="1">
      <c r="A331" s="453"/>
      <c r="B331" s="453"/>
      <c r="C331" s="453"/>
      <c r="D331" s="453"/>
      <c r="E331" s="453"/>
      <c r="F331" s="453"/>
      <c r="G331" s="453"/>
      <c r="H331" s="453"/>
      <c r="I331" s="453"/>
      <c r="J331" s="507"/>
      <c r="K331" s="507"/>
      <c r="L331" s="453"/>
      <c r="M331" s="453"/>
      <c r="N331" s="507"/>
      <c r="O331" s="507"/>
      <c r="P331" s="453"/>
      <c r="Q331" s="453"/>
      <c r="R331" s="453"/>
      <c r="S331" s="453"/>
      <c r="T331" s="453"/>
      <c r="U331" s="453"/>
      <c r="V331" s="453"/>
      <c r="W331" s="453"/>
      <c r="X331" s="453"/>
      <c r="Y331" s="453"/>
      <c r="Z331" s="453"/>
    </row>
    <row r="332" spans="1:26" ht="15.75" hidden="1" customHeight="1">
      <c r="A332" s="453"/>
      <c r="B332" s="453"/>
      <c r="C332" s="453"/>
      <c r="D332" s="453"/>
      <c r="E332" s="453"/>
      <c r="F332" s="453"/>
      <c r="G332" s="453"/>
      <c r="H332" s="453"/>
      <c r="I332" s="453"/>
      <c r="J332" s="507"/>
      <c r="K332" s="507"/>
      <c r="L332" s="453"/>
      <c r="M332" s="453"/>
      <c r="N332" s="507"/>
      <c r="O332" s="507"/>
      <c r="P332" s="453"/>
      <c r="Q332" s="453"/>
      <c r="R332" s="453"/>
      <c r="S332" s="453"/>
      <c r="T332" s="453"/>
      <c r="U332" s="453"/>
      <c r="V332" s="453"/>
      <c r="W332" s="453"/>
      <c r="X332" s="453"/>
      <c r="Y332" s="453"/>
      <c r="Z332" s="453"/>
    </row>
    <row r="333" spans="1:26" ht="15.75" hidden="1" customHeight="1">
      <c r="A333" s="453"/>
      <c r="B333" s="453"/>
      <c r="C333" s="453"/>
      <c r="D333" s="453"/>
      <c r="E333" s="453"/>
      <c r="F333" s="453"/>
      <c r="G333" s="453"/>
      <c r="H333" s="453"/>
      <c r="I333" s="453"/>
      <c r="J333" s="507"/>
      <c r="K333" s="507"/>
      <c r="L333" s="453"/>
      <c r="M333" s="453"/>
      <c r="N333" s="507"/>
      <c r="O333" s="507"/>
      <c r="P333" s="453"/>
      <c r="Q333" s="453"/>
      <c r="R333" s="453"/>
      <c r="S333" s="453"/>
      <c r="T333" s="453"/>
      <c r="U333" s="453"/>
      <c r="V333" s="453"/>
      <c r="W333" s="453"/>
      <c r="X333" s="453"/>
      <c r="Y333" s="453"/>
      <c r="Z333" s="453"/>
    </row>
    <row r="334" spans="1:26" ht="15.75" hidden="1" customHeight="1">
      <c r="A334" s="453"/>
      <c r="B334" s="453"/>
      <c r="C334" s="453"/>
      <c r="D334" s="453"/>
      <c r="E334" s="453"/>
      <c r="F334" s="453"/>
      <c r="G334" s="453"/>
      <c r="H334" s="453"/>
      <c r="I334" s="453"/>
      <c r="J334" s="507"/>
      <c r="K334" s="507"/>
      <c r="L334" s="453"/>
      <c r="M334" s="453"/>
      <c r="N334" s="507"/>
      <c r="O334" s="507"/>
      <c r="P334" s="453"/>
      <c r="Q334" s="453"/>
      <c r="R334" s="453"/>
      <c r="S334" s="453"/>
      <c r="T334" s="453"/>
      <c r="U334" s="453"/>
      <c r="V334" s="453"/>
      <c r="W334" s="453"/>
      <c r="X334" s="453"/>
      <c r="Y334" s="453"/>
      <c r="Z334" s="453"/>
    </row>
    <row r="335" spans="1:26" ht="15.75" hidden="1" customHeight="1">
      <c r="A335" s="453"/>
      <c r="B335" s="453"/>
      <c r="C335" s="453"/>
      <c r="D335" s="453"/>
      <c r="E335" s="453"/>
      <c r="F335" s="453"/>
      <c r="G335" s="453"/>
      <c r="H335" s="453"/>
      <c r="I335" s="453"/>
      <c r="J335" s="507"/>
      <c r="K335" s="507"/>
      <c r="L335" s="453"/>
      <c r="M335" s="453"/>
      <c r="N335" s="507"/>
      <c r="O335" s="507"/>
      <c r="P335" s="453"/>
      <c r="Q335" s="453"/>
      <c r="R335" s="453"/>
      <c r="S335" s="453"/>
      <c r="T335" s="453"/>
      <c r="U335" s="453"/>
      <c r="V335" s="453"/>
      <c r="W335" s="453"/>
      <c r="X335" s="453"/>
      <c r="Y335" s="453"/>
      <c r="Z335" s="453"/>
    </row>
    <row r="336" spans="1:26" ht="15.75" hidden="1" customHeight="1">
      <c r="A336" s="453"/>
      <c r="B336" s="453"/>
      <c r="C336" s="453"/>
      <c r="D336" s="453"/>
      <c r="E336" s="453"/>
      <c r="F336" s="453"/>
      <c r="G336" s="453"/>
      <c r="H336" s="453"/>
      <c r="I336" s="453"/>
      <c r="J336" s="507"/>
      <c r="K336" s="507"/>
      <c r="L336" s="453"/>
      <c r="M336" s="453"/>
      <c r="N336" s="507"/>
      <c r="O336" s="507"/>
      <c r="P336" s="453"/>
      <c r="Q336" s="453"/>
      <c r="R336" s="453"/>
      <c r="S336" s="453"/>
      <c r="T336" s="453"/>
      <c r="U336" s="453"/>
      <c r="V336" s="453"/>
      <c r="W336" s="453"/>
      <c r="X336" s="453"/>
      <c r="Y336" s="453"/>
      <c r="Z336" s="453"/>
    </row>
    <row r="337" spans="1:26" ht="15.75" hidden="1" customHeight="1">
      <c r="A337" s="453"/>
      <c r="B337" s="453"/>
      <c r="C337" s="453"/>
      <c r="D337" s="453"/>
      <c r="E337" s="453"/>
      <c r="F337" s="453"/>
      <c r="G337" s="453"/>
      <c r="H337" s="453"/>
      <c r="I337" s="453"/>
      <c r="J337" s="507"/>
      <c r="K337" s="507"/>
      <c r="L337" s="453"/>
      <c r="M337" s="453"/>
      <c r="N337" s="507"/>
      <c r="O337" s="507"/>
      <c r="P337" s="453"/>
      <c r="Q337" s="453"/>
      <c r="R337" s="453"/>
      <c r="S337" s="453"/>
      <c r="T337" s="453"/>
      <c r="U337" s="453"/>
      <c r="V337" s="453"/>
      <c r="W337" s="453"/>
      <c r="X337" s="453"/>
      <c r="Y337" s="453"/>
      <c r="Z337" s="453"/>
    </row>
    <row r="338" spans="1:26" ht="15.75" hidden="1" customHeight="1">
      <c r="A338" s="453"/>
      <c r="B338" s="453"/>
      <c r="C338" s="453"/>
      <c r="D338" s="453"/>
      <c r="E338" s="453"/>
      <c r="F338" s="453"/>
      <c r="G338" s="453"/>
      <c r="H338" s="453"/>
      <c r="I338" s="453"/>
      <c r="J338" s="507"/>
      <c r="K338" s="507"/>
      <c r="L338" s="453"/>
      <c r="M338" s="453"/>
      <c r="N338" s="507"/>
      <c r="O338" s="507"/>
      <c r="P338" s="453"/>
      <c r="Q338" s="453"/>
      <c r="R338" s="453"/>
      <c r="S338" s="453"/>
      <c r="T338" s="453"/>
      <c r="U338" s="453"/>
      <c r="V338" s="453"/>
      <c r="W338" s="453"/>
      <c r="X338" s="453"/>
      <c r="Y338" s="453"/>
      <c r="Z338" s="453"/>
    </row>
    <row r="339" spans="1:26" ht="15.75" hidden="1" customHeight="1">
      <c r="A339" s="453"/>
      <c r="B339" s="453"/>
      <c r="C339" s="453"/>
      <c r="D339" s="453"/>
      <c r="E339" s="453"/>
      <c r="F339" s="453"/>
      <c r="G339" s="453"/>
      <c r="H339" s="453"/>
      <c r="I339" s="453"/>
      <c r="J339" s="507"/>
      <c r="K339" s="507"/>
      <c r="L339" s="453"/>
      <c r="M339" s="453"/>
      <c r="N339" s="507"/>
      <c r="O339" s="507"/>
      <c r="P339" s="453"/>
      <c r="Q339" s="453"/>
      <c r="R339" s="453"/>
      <c r="S339" s="453"/>
      <c r="T339" s="453"/>
      <c r="U339" s="453"/>
      <c r="V339" s="453"/>
      <c r="W339" s="453"/>
      <c r="X339" s="453"/>
      <c r="Y339" s="453"/>
      <c r="Z339" s="453"/>
    </row>
    <row r="340" spans="1:26" ht="15.75" hidden="1" customHeight="1">
      <c r="A340" s="453"/>
      <c r="B340" s="453"/>
      <c r="C340" s="453"/>
      <c r="D340" s="453"/>
      <c r="E340" s="453"/>
      <c r="F340" s="453"/>
      <c r="G340" s="453"/>
      <c r="H340" s="453"/>
      <c r="I340" s="453"/>
      <c r="J340" s="507"/>
      <c r="K340" s="507"/>
      <c r="L340" s="453"/>
      <c r="M340" s="453"/>
      <c r="N340" s="507"/>
      <c r="O340" s="507"/>
      <c r="P340" s="453"/>
      <c r="Q340" s="453"/>
      <c r="R340" s="453"/>
      <c r="S340" s="453"/>
      <c r="T340" s="453"/>
      <c r="U340" s="453"/>
      <c r="V340" s="453"/>
      <c r="W340" s="453"/>
      <c r="X340" s="453"/>
      <c r="Y340" s="453"/>
      <c r="Z340" s="453"/>
    </row>
    <row r="341" spans="1:26" ht="15.75" hidden="1" customHeight="1">
      <c r="A341" s="453"/>
      <c r="B341" s="453"/>
      <c r="C341" s="453"/>
      <c r="D341" s="453"/>
      <c r="E341" s="453"/>
      <c r="F341" s="453"/>
      <c r="G341" s="453"/>
      <c r="H341" s="453"/>
      <c r="I341" s="453"/>
      <c r="J341" s="507"/>
      <c r="K341" s="507"/>
      <c r="L341" s="453"/>
      <c r="M341" s="453"/>
      <c r="N341" s="507"/>
      <c r="O341" s="507"/>
      <c r="P341" s="453"/>
      <c r="Q341" s="453"/>
      <c r="R341" s="453"/>
      <c r="S341" s="453"/>
      <c r="T341" s="453"/>
      <c r="U341" s="453"/>
      <c r="V341" s="453"/>
      <c r="W341" s="453"/>
      <c r="X341" s="453"/>
      <c r="Y341" s="453"/>
      <c r="Z341" s="453"/>
    </row>
    <row r="342" spans="1:26" ht="15.75" hidden="1" customHeight="1">
      <c r="A342" s="453"/>
      <c r="B342" s="453"/>
      <c r="C342" s="453"/>
      <c r="D342" s="453"/>
      <c r="E342" s="453"/>
      <c r="F342" s="453"/>
      <c r="G342" s="453"/>
      <c r="H342" s="453"/>
      <c r="I342" s="453"/>
      <c r="J342" s="507"/>
      <c r="K342" s="507"/>
      <c r="L342" s="453"/>
      <c r="M342" s="453"/>
      <c r="N342" s="507"/>
      <c r="O342" s="507"/>
      <c r="P342" s="453"/>
      <c r="Q342" s="453"/>
      <c r="R342" s="453"/>
      <c r="S342" s="453"/>
      <c r="T342" s="453"/>
      <c r="U342" s="453"/>
      <c r="V342" s="453"/>
      <c r="W342" s="453"/>
      <c r="X342" s="453"/>
      <c r="Y342" s="453"/>
      <c r="Z342" s="453"/>
    </row>
    <row r="343" spans="1:26" ht="15.75" hidden="1" customHeight="1">
      <c r="A343" s="453"/>
      <c r="B343" s="453"/>
      <c r="C343" s="453"/>
      <c r="D343" s="453"/>
      <c r="E343" s="453"/>
      <c r="F343" s="453"/>
      <c r="G343" s="453"/>
      <c r="H343" s="453"/>
      <c r="I343" s="453"/>
      <c r="J343" s="507"/>
      <c r="K343" s="507"/>
      <c r="L343" s="453"/>
      <c r="M343" s="453"/>
      <c r="N343" s="507"/>
      <c r="O343" s="507"/>
      <c r="P343" s="453"/>
      <c r="Q343" s="453"/>
      <c r="R343" s="453"/>
      <c r="S343" s="453"/>
      <c r="T343" s="453"/>
      <c r="U343" s="453"/>
      <c r="V343" s="453"/>
      <c r="W343" s="453"/>
      <c r="X343" s="453"/>
      <c r="Y343" s="453"/>
      <c r="Z343" s="453"/>
    </row>
    <row r="344" spans="1:26" ht="15.75" hidden="1" customHeight="1">
      <c r="A344" s="453"/>
      <c r="B344" s="453"/>
      <c r="C344" s="453"/>
      <c r="D344" s="453"/>
      <c r="E344" s="453"/>
      <c r="F344" s="453"/>
      <c r="G344" s="453"/>
      <c r="H344" s="453"/>
      <c r="I344" s="453"/>
      <c r="J344" s="507"/>
      <c r="K344" s="507"/>
      <c r="L344" s="453"/>
      <c r="M344" s="453"/>
      <c r="N344" s="507"/>
      <c r="O344" s="507"/>
      <c r="P344" s="453"/>
      <c r="Q344" s="453"/>
      <c r="R344" s="453"/>
      <c r="S344" s="453"/>
      <c r="T344" s="453"/>
      <c r="U344" s="453"/>
      <c r="V344" s="453"/>
      <c r="W344" s="453"/>
      <c r="X344" s="453"/>
      <c r="Y344" s="453"/>
      <c r="Z344" s="453"/>
    </row>
    <row r="345" spans="1:26" ht="15.75" hidden="1" customHeight="1">
      <c r="A345" s="453"/>
      <c r="B345" s="453"/>
      <c r="C345" s="453"/>
      <c r="D345" s="453"/>
      <c r="E345" s="453"/>
      <c r="F345" s="453"/>
      <c r="G345" s="453"/>
      <c r="H345" s="453"/>
      <c r="I345" s="453"/>
      <c r="J345" s="507"/>
      <c r="K345" s="507"/>
      <c r="L345" s="453"/>
      <c r="M345" s="453"/>
      <c r="N345" s="507"/>
      <c r="O345" s="507"/>
      <c r="P345" s="453"/>
      <c r="Q345" s="453"/>
      <c r="R345" s="453"/>
      <c r="S345" s="453"/>
      <c r="T345" s="453"/>
      <c r="U345" s="453"/>
      <c r="V345" s="453"/>
      <c r="W345" s="453"/>
      <c r="X345" s="453"/>
      <c r="Y345" s="453"/>
      <c r="Z345" s="453"/>
    </row>
    <row r="346" spans="1:26" ht="15.75" hidden="1" customHeight="1">
      <c r="A346" s="453"/>
      <c r="B346" s="453"/>
      <c r="C346" s="453"/>
      <c r="D346" s="453"/>
      <c r="E346" s="453"/>
      <c r="F346" s="453"/>
      <c r="G346" s="453"/>
      <c r="H346" s="453"/>
      <c r="I346" s="453"/>
      <c r="J346" s="507"/>
      <c r="K346" s="507"/>
      <c r="L346" s="453"/>
      <c r="M346" s="453"/>
      <c r="N346" s="507"/>
      <c r="O346" s="507"/>
      <c r="P346" s="453"/>
      <c r="Q346" s="453"/>
      <c r="R346" s="453"/>
      <c r="S346" s="453"/>
      <c r="T346" s="453"/>
      <c r="U346" s="453"/>
      <c r="V346" s="453"/>
      <c r="W346" s="453"/>
      <c r="X346" s="453"/>
      <c r="Y346" s="453"/>
      <c r="Z346" s="453"/>
    </row>
    <row r="347" spans="1:26" ht="15.75" hidden="1" customHeight="1">
      <c r="A347" s="453"/>
      <c r="B347" s="453"/>
      <c r="C347" s="453"/>
      <c r="D347" s="453"/>
      <c r="E347" s="453"/>
      <c r="F347" s="453"/>
      <c r="G347" s="453"/>
      <c r="H347" s="453"/>
      <c r="I347" s="453"/>
      <c r="J347" s="507"/>
      <c r="K347" s="507"/>
      <c r="L347" s="453"/>
      <c r="M347" s="453"/>
      <c r="N347" s="507"/>
      <c r="O347" s="507"/>
      <c r="P347" s="453"/>
      <c r="Q347" s="453"/>
      <c r="R347" s="453"/>
      <c r="S347" s="453"/>
      <c r="T347" s="453"/>
      <c r="U347" s="453"/>
      <c r="V347" s="453"/>
      <c r="W347" s="453"/>
      <c r="X347" s="453"/>
      <c r="Y347" s="453"/>
      <c r="Z347" s="453"/>
    </row>
    <row r="348" spans="1:26" ht="15.75" hidden="1" customHeight="1">
      <c r="A348" s="453"/>
      <c r="B348" s="453"/>
      <c r="C348" s="453"/>
      <c r="D348" s="453"/>
      <c r="E348" s="453"/>
      <c r="F348" s="453"/>
      <c r="G348" s="453"/>
      <c r="H348" s="453"/>
      <c r="I348" s="453"/>
      <c r="J348" s="507"/>
      <c r="K348" s="507"/>
      <c r="L348" s="453"/>
      <c r="M348" s="453"/>
      <c r="N348" s="507"/>
      <c r="O348" s="507"/>
      <c r="P348" s="453"/>
      <c r="Q348" s="453"/>
      <c r="R348" s="453"/>
      <c r="S348" s="453"/>
      <c r="T348" s="453"/>
      <c r="U348" s="453"/>
      <c r="V348" s="453"/>
      <c r="W348" s="453"/>
      <c r="X348" s="453"/>
      <c r="Y348" s="453"/>
      <c r="Z348" s="453"/>
    </row>
    <row r="349" spans="1:26" ht="15.75" hidden="1" customHeight="1">
      <c r="A349" s="453"/>
      <c r="B349" s="453"/>
      <c r="C349" s="453"/>
      <c r="D349" s="453"/>
      <c r="E349" s="453"/>
      <c r="F349" s="453"/>
      <c r="G349" s="453"/>
      <c r="H349" s="453"/>
      <c r="I349" s="453"/>
      <c r="J349" s="507"/>
      <c r="K349" s="507"/>
      <c r="L349" s="453"/>
      <c r="M349" s="453"/>
      <c r="N349" s="507"/>
      <c r="O349" s="507"/>
      <c r="P349" s="453"/>
      <c r="Q349" s="453"/>
      <c r="R349" s="453"/>
      <c r="S349" s="453"/>
      <c r="T349" s="453"/>
      <c r="U349" s="453"/>
      <c r="V349" s="453"/>
      <c r="W349" s="453"/>
      <c r="X349" s="453"/>
      <c r="Y349" s="453"/>
      <c r="Z349" s="453"/>
    </row>
    <row r="350" spans="1:26" ht="15.75" hidden="1" customHeight="1">
      <c r="A350" s="453"/>
      <c r="B350" s="453"/>
      <c r="C350" s="453"/>
      <c r="D350" s="453"/>
      <c r="E350" s="453"/>
      <c r="F350" s="453"/>
      <c r="G350" s="453"/>
      <c r="H350" s="453"/>
      <c r="I350" s="453"/>
      <c r="J350" s="507"/>
      <c r="K350" s="507"/>
      <c r="L350" s="453"/>
      <c r="M350" s="453"/>
      <c r="N350" s="507"/>
      <c r="O350" s="507"/>
      <c r="P350" s="453"/>
      <c r="Q350" s="453"/>
      <c r="R350" s="453"/>
      <c r="S350" s="453"/>
      <c r="T350" s="453"/>
      <c r="U350" s="453"/>
      <c r="V350" s="453"/>
      <c r="W350" s="453"/>
      <c r="X350" s="453"/>
      <c r="Y350" s="453"/>
      <c r="Z350" s="453"/>
    </row>
    <row r="351" spans="1:26" ht="15.75" hidden="1" customHeight="1">
      <c r="A351" s="453"/>
      <c r="B351" s="453"/>
      <c r="C351" s="453"/>
      <c r="D351" s="453"/>
      <c r="E351" s="453"/>
      <c r="F351" s="453"/>
      <c r="G351" s="453"/>
      <c r="H351" s="453"/>
      <c r="I351" s="453"/>
      <c r="J351" s="507"/>
      <c r="K351" s="507"/>
      <c r="L351" s="453"/>
      <c r="M351" s="453"/>
      <c r="N351" s="507"/>
      <c r="O351" s="507"/>
      <c r="P351" s="453"/>
      <c r="Q351" s="453"/>
      <c r="R351" s="453"/>
      <c r="S351" s="453"/>
      <c r="T351" s="453"/>
      <c r="U351" s="453"/>
      <c r="V351" s="453"/>
      <c r="W351" s="453"/>
      <c r="X351" s="453"/>
      <c r="Y351" s="453"/>
      <c r="Z351" s="453"/>
    </row>
    <row r="352" spans="1:26" ht="15.75" hidden="1" customHeight="1">
      <c r="A352" s="453"/>
      <c r="B352" s="453"/>
      <c r="C352" s="453"/>
      <c r="D352" s="453"/>
      <c r="E352" s="453"/>
      <c r="F352" s="453"/>
      <c r="G352" s="453"/>
      <c r="H352" s="453"/>
      <c r="I352" s="453"/>
      <c r="J352" s="507"/>
      <c r="K352" s="507"/>
      <c r="L352" s="453"/>
      <c r="M352" s="453"/>
      <c r="N352" s="507"/>
      <c r="O352" s="507"/>
      <c r="P352" s="453"/>
      <c r="Q352" s="453"/>
      <c r="R352" s="453"/>
      <c r="S352" s="453"/>
      <c r="T352" s="453"/>
      <c r="U352" s="453"/>
      <c r="V352" s="453"/>
      <c r="W352" s="453"/>
      <c r="X352" s="453"/>
      <c r="Y352" s="453"/>
      <c r="Z352" s="453"/>
    </row>
    <row r="353" spans="1:26" ht="15.75" hidden="1" customHeight="1">
      <c r="A353" s="453"/>
      <c r="B353" s="453"/>
      <c r="C353" s="453"/>
      <c r="D353" s="453"/>
      <c r="E353" s="453"/>
      <c r="F353" s="453"/>
      <c r="G353" s="453"/>
      <c r="H353" s="453"/>
      <c r="I353" s="453"/>
      <c r="J353" s="507"/>
      <c r="K353" s="507"/>
      <c r="L353" s="453"/>
      <c r="M353" s="453"/>
      <c r="N353" s="507"/>
      <c r="O353" s="507"/>
      <c r="P353" s="453"/>
      <c r="Q353" s="453"/>
      <c r="R353" s="453"/>
      <c r="S353" s="453"/>
      <c r="T353" s="453"/>
      <c r="U353" s="453"/>
      <c r="V353" s="453"/>
      <c r="W353" s="453"/>
      <c r="X353" s="453"/>
      <c r="Y353" s="453"/>
      <c r="Z353" s="453"/>
    </row>
    <row r="354" spans="1:26" ht="15.75" hidden="1" customHeight="1">
      <c r="A354" s="453"/>
      <c r="B354" s="453"/>
      <c r="C354" s="453"/>
      <c r="D354" s="453"/>
      <c r="E354" s="453"/>
      <c r="F354" s="453"/>
      <c r="G354" s="453"/>
      <c r="H354" s="453"/>
      <c r="I354" s="453"/>
      <c r="J354" s="507"/>
      <c r="K354" s="507"/>
      <c r="L354" s="453"/>
      <c r="M354" s="453"/>
      <c r="N354" s="507"/>
      <c r="O354" s="507"/>
      <c r="P354" s="453"/>
      <c r="Q354" s="453"/>
      <c r="R354" s="453"/>
      <c r="S354" s="453"/>
      <c r="T354" s="453"/>
      <c r="U354" s="453"/>
      <c r="V354" s="453"/>
      <c r="W354" s="453"/>
      <c r="X354" s="453"/>
      <c r="Y354" s="453"/>
      <c r="Z354" s="453"/>
    </row>
    <row r="355" spans="1:26" ht="15.75" hidden="1" customHeight="1">
      <c r="A355" s="453"/>
      <c r="B355" s="453"/>
      <c r="C355" s="453"/>
      <c r="D355" s="453"/>
      <c r="E355" s="453"/>
      <c r="F355" s="453"/>
      <c r="G355" s="453"/>
      <c r="H355" s="453"/>
      <c r="I355" s="453"/>
      <c r="J355" s="507"/>
      <c r="K355" s="507"/>
      <c r="L355" s="453"/>
      <c r="M355" s="453"/>
      <c r="N355" s="507"/>
      <c r="O355" s="507"/>
      <c r="P355" s="453"/>
      <c r="Q355" s="453"/>
      <c r="R355" s="453"/>
      <c r="S355" s="453"/>
      <c r="T355" s="453"/>
      <c r="U355" s="453"/>
      <c r="V355" s="453"/>
      <c r="W355" s="453"/>
      <c r="X355" s="453"/>
      <c r="Y355" s="453"/>
      <c r="Z355" s="453"/>
    </row>
    <row r="356" spans="1:26" ht="15.75" hidden="1" customHeight="1">
      <c r="A356" s="453"/>
      <c r="B356" s="453"/>
      <c r="C356" s="453"/>
      <c r="D356" s="453"/>
      <c r="E356" s="453"/>
      <c r="F356" s="453"/>
      <c r="G356" s="453"/>
      <c r="H356" s="453"/>
      <c r="I356" s="453"/>
      <c r="J356" s="507"/>
      <c r="K356" s="507"/>
      <c r="L356" s="453"/>
      <c r="M356" s="453"/>
      <c r="N356" s="507"/>
      <c r="O356" s="507"/>
      <c r="P356" s="453"/>
      <c r="Q356" s="453"/>
      <c r="R356" s="453"/>
      <c r="S356" s="453"/>
      <c r="T356" s="453"/>
      <c r="U356" s="453"/>
      <c r="V356" s="453"/>
      <c r="W356" s="453"/>
      <c r="X356" s="453"/>
      <c r="Y356" s="453"/>
      <c r="Z356" s="453"/>
    </row>
    <row r="357" spans="1:26" ht="15.75" hidden="1" customHeight="1">
      <c r="A357" s="453"/>
      <c r="B357" s="453"/>
      <c r="C357" s="453"/>
      <c r="D357" s="453"/>
      <c r="E357" s="453"/>
      <c r="F357" s="453"/>
      <c r="G357" s="453"/>
      <c r="H357" s="453"/>
      <c r="I357" s="453"/>
      <c r="J357" s="507"/>
      <c r="K357" s="507"/>
      <c r="L357" s="453"/>
      <c r="M357" s="453"/>
      <c r="N357" s="507"/>
      <c r="O357" s="507"/>
      <c r="P357" s="453"/>
      <c r="Q357" s="453"/>
      <c r="R357" s="453"/>
      <c r="S357" s="453"/>
      <c r="T357" s="453"/>
      <c r="U357" s="453"/>
      <c r="V357" s="453"/>
      <c r="W357" s="453"/>
      <c r="X357" s="453"/>
      <c r="Y357" s="453"/>
      <c r="Z357" s="453"/>
    </row>
    <row r="358" spans="1:26" ht="15.75" hidden="1" customHeight="1">
      <c r="A358" s="453"/>
      <c r="B358" s="453"/>
      <c r="C358" s="453"/>
      <c r="D358" s="453"/>
      <c r="E358" s="453"/>
      <c r="F358" s="453"/>
      <c r="G358" s="453"/>
      <c r="H358" s="453"/>
      <c r="I358" s="453"/>
      <c r="J358" s="507"/>
      <c r="K358" s="507"/>
      <c r="L358" s="453"/>
      <c r="M358" s="453"/>
      <c r="N358" s="507"/>
      <c r="O358" s="507"/>
      <c r="P358" s="453"/>
      <c r="Q358" s="453"/>
      <c r="R358" s="453"/>
      <c r="S358" s="453"/>
      <c r="T358" s="453"/>
      <c r="U358" s="453"/>
      <c r="V358" s="453"/>
      <c r="W358" s="453"/>
      <c r="X358" s="453"/>
      <c r="Y358" s="453"/>
      <c r="Z358" s="453"/>
    </row>
    <row r="359" spans="1:26" ht="15.75" hidden="1" customHeight="1">
      <c r="A359" s="453"/>
      <c r="B359" s="453"/>
      <c r="C359" s="453"/>
      <c r="D359" s="453"/>
      <c r="E359" s="453"/>
      <c r="F359" s="453"/>
      <c r="G359" s="453"/>
      <c r="H359" s="453"/>
      <c r="I359" s="453"/>
      <c r="J359" s="507"/>
      <c r="K359" s="507"/>
      <c r="L359" s="453"/>
      <c r="M359" s="453"/>
      <c r="N359" s="507"/>
      <c r="O359" s="507"/>
      <c r="P359" s="453"/>
      <c r="Q359" s="453"/>
      <c r="R359" s="453"/>
      <c r="S359" s="453"/>
      <c r="T359" s="453"/>
      <c r="U359" s="453"/>
      <c r="V359" s="453"/>
      <c r="W359" s="453"/>
      <c r="X359" s="453"/>
      <c r="Y359" s="453"/>
      <c r="Z359" s="453"/>
    </row>
    <row r="360" spans="1:26" ht="15.75" hidden="1" customHeight="1">
      <c r="A360" s="453"/>
      <c r="B360" s="453"/>
      <c r="C360" s="453"/>
      <c r="D360" s="453"/>
      <c r="E360" s="453"/>
      <c r="F360" s="453"/>
      <c r="G360" s="453"/>
      <c r="H360" s="453"/>
      <c r="I360" s="453"/>
      <c r="J360" s="507"/>
      <c r="K360" s="507"/>
      <c r="L360" s="453"/>
      <c r="M360" s="453"/>
      <c r="N360" s="507"/>
      <c r="O360" s="507"/>
      <c r="P360" s="453"/>
      <c r="Q360" s="453"/>
      <c r="R360" s="453"/>
      <c r="S360" s="453"/>
      <c r="T360" s="453"/>
      <c r="U360" s="453"/>
      <c r="V360" s="453"/>
      <c r="W360" s="453"/>
      <c r="X360" s="453"/>
      <c r="Y360" s="453"/>
      <c r="Z360" s="453"/>
    </row>
    <row r="361" spans="1:26" ht="15.75" hidden="1" customHeight="1">
      <c r="A361" s="453"/>
      <c r="B361" s="453"/>
      <c r="C361" s="453"/>
      <c r="D361" s="453"/>
      <c r="E361" s="453"/>
      <c r="F361" s="453"/>
      <c r="G361" s="453"/>
      <c r="H361" s="453"/>
      <c r="I361" s="453"/>
      <c r="J361" s="507"/>
      <c r="K361" s="507"/>
      <c r="L361" s="453"/>
      <c r="M361" s="453"/>
      <c r="N361" s="507"/>
      <c r="O361" s="507"/>
      <c r="P361" s="453"/>
      <c r="Q361" s="453"/>
      <c r="R361" s="453"/>
      <c r="S361" s="453"/>
      <c r="T361" s="453"/>
      <c r="U361" s="453"/>
      <c r="V361" s="453"/>
      <c r="W361" s="453"/>
      <c r="X361" s="453"/>
      <c r="Y361" s="453"/>
      <c r="Z361" s="453"/>
    </row>
    <row r="362" spans="1:26" ht="15.75" hidden="1" customHeight="1">
      <c r="A362" s="453"/>
      <c r="B362" s="453"/>
      <c r="C362" s="453"/>
      <c r="D362" s="453"/>
      <c r="E362" s="453"/>
      <c r="F362" s="453"/>
      <c r="G362" s="453"/>
      <c r="H362" s="453"/>
      <c r="I362" s="453"/>
      <c r="J362" s="507"/>
      <c r="K362" s="507"/>
      <c r="L362" s="453"/>
      <c r="M362" s="453"/>
      <c r="N362" s="507"/>
      <c r="O362" s="507"/>
      <c r="P362" s="453"/>
      <c r="Q362" s="453"/>
      <c r="R362" s="453"/>
      <c r="S362" s="453"/>
      <c r="T362" s="453"/>
      <c r="U362" s="453"/>
      <c r="V362" s="453"/>
      <c r="W362" s="453"/>
      <c r="X362" s="453"/>
      <c r="Y362" s="453"/>
      <c r="Z362" s="453"/>
    </row>
    <row r="363" spans="1:26" ht="15.75" hidden="1" customHeight="1">
      <c r="A363" s="453"/>
      <c r="B363" s="453"/>
      <c r="C363" s="453"/>
      <c r="D363" s="453"/>
      <c r="E363" s="453"/>
      <c r="F363" s="453"/>
      <c r="G363" s="453"/>
      <c r="H363" s="453"/>
      <c r="I363" s="453"/>
      <c r="J363" s="507"/>
      <c r="K363" s="507"/>
      <c r="L363" s="453"/>
      <c r="M363" s="453"/>
      <c r="N363" s="507"/>
      <c r="O363" s="507"/>
      <c r="P363" s="453"/>
      <c r="Q363" s="453"/>
      <c r="R363" s="453"/>
      <c r="S363" s="453"/>
      <c r="T363" s="453"/>
      <c r="U363" s="453"/>
      <c r="V363" s="453"/>
      <c r="W363" s="453"/>
      <c r="X363" s="453"/>
      <c r="Y363" s="453"/>
      <c r="Z363" s="453"/>
    </row>
    <row r="364" spans="1:26" ht="15.75" hidden="1" customHeight="1">
      <c r="A364" s="453"/>
      <c r="B364" s="453"/>
      <c r="C364" s="453"/>
      <c r="D364" s="453"/>
      <c r="E364" s="453"/>
      <c r="F364" s="453"/>
      <c r="G364" s="453"/>
      <c r="H364" s="453"/>
      <c r="I364" s="453"/>
      <c r="J364" s="507"/>
      <c r="K364" s="507"/>
      <c r="L364" s="453"/>
      <c r="M364" s="453"/>
      <c r="N364" s="507"/>
      <c r="O364" s="507"/>
      <c r="P364" s="453"/>
      <c r="Q364" s="453"/>
      <c r="R364" s="453"/>
      <c r="S364" s="453"/>
      <c r="T364" s="453"/>
      <c r="U364" s="453"/>
      <c r="V364" s="453"/>
      <c r="W364" s="453"/>
      <c r="X364" s="453"/>
      <c r="Y364" s="453"/>
      <c r="Z364" s="453"/>
    </row>
    <row r="365" spans="1:26" ht="15.75" hidden="1" customHeight="1">
      <c r="A365" s="453"/>
      <c r="B365" s="453"/>
      <c r="C365" s="453"/>
      <c r="D365" s="453"/>
      <c r="E365" s="453"/>
      <c r="F365" s="453"/>
      <c r="G365" s="453"/>
      <c r="H365" s="453"/>
      <c r="I365" s="453"/>
      <c r="J365" s="507"/>
      <c r="K365" s="507"/>
      <c r="L365" s="453"/>
      <c r="M365" s="453"/>
      <c r="N365" s="507"/>
      <c r="O365" s="507"/>
      <c r="P365" s="453"/>
      <c r="Q365" s="453"/>
      <c r="R365" s="453"/>
      <c r="S365" s="453"/>
      <c r="T365" s="453"/>
      <c r="U365" s="453"/>
      <c r="V365" s="453"/>
      <c r="W365" s="453"/>
      <c r="X365" s="453"/>
      <c r="Y365" s="453"/>
      <c r="Z365" s="453"/>
    </row>
    <row r="366" spans="1:26" ht="15.75" hidden="1" customHeight="1">
      <c r="A366" s="453"/>
      <c r="B366" s="453"/>
      <c r="C366" s="453"/>
      <c r="D366" s="453"/>
      <c r="E366" s="453"/>
      <c r="F366" s="453"/>
      <c r="G366" s="453"/>
      <c r="H366" s="453"/>
      <c r="I366" s="453"/>
      <c r="J366" s="507"/>
      <c r="K366" s="507"/>
      <c r="L366" s="453"/>
      <c r="M366" s="453"/>
      <c r="N366" s="507"/>
      <c r="O366" s="507"/>
      <c r="P366" s="453"/>
      <c r="Q366" s="453"/>
      <c r="R366" s="453"/>
      <c r="S366" s="453"/>
      <c r="T366" s="453"/>
      <c r="U366" s="453"/>
      <c r="V366" s="453"/>
      <c r="W366" s="453"/>
      <c r="X366" s="453"/>
      <c r="Y366" s="453"/>
      <c r="Z366" s="453"/>
    </row>
    <row r="367" spans="1:26" ht="15.75" hidden="1" customHeight="1">
      <c r="A367" s="453"/>
      <c r="B367" s="453"/>
      <c r="C367" s="453"/>
      <c r="D367" s="453"/>
      <c r="E367" s="453"/>
      <c r="F367" s="453"/>
      <c r="G367" s="453"/>
      <c r="H367" s="453"/>
      <c r="I367" s="453"/>
      <c r="J367" s="507"/>
      <c r="K367" s="507"/>
      <c r="L367" s="453"/>
      <c r="M367" s="453"/>
      <c r="N367" s="507"/>
      <c r="O367" s="507"/>
      <c r="P367" s="453"/>
      <c r="Q367" s="453"/>
      <c r="R367" s="453"/>
      <c r="S367" s="453"/>
      <c r="T367" s="453"/>
      <c r="U367" s="453"/>
      <c r="V367" s="453"/>
      <c r="W367" s="453"/>
      <c r="X367" s="453"/>
      <c r="Y367" s="453"/>
      <c r="Z367" s="453"/>
    </row>
    <row r="368" spans="1:26" ht="15.75" hidden="1" customHeight="1">
      <c r="A368" s="453"/>
      <c r="B368" s="453"/>
      <c r="C368" s="453"/>
      <c r="D368" s="453"/>
      <c r="E368" s="453"/>
      <c r="F368" s="453"/>
      <c r="G368" s="453"/>
      <c r="H368" s="453"/>
      <c r="I368" s="453"/>
      <c r="J368" s="507"/>
      <c r="K368" s="507"/>
      <c r="L368" s="453"/>
      <c r="M368" s="453"/>
      <c r="N368" s="507"/>
      <c r="O368" s="507"/>
      <c r="P368" s="453"/>
      <c r="Q368" s="453"/>
      <c r="R368" s="453"/>
      <c r="S368" s="453"/>
      <c r="T368" s="453"/>
      <c r="U368" s="453"/>
      <c r="V368" s="453"/>
      <c r="W368" s="453"/>
      <c r="X368" s="453"/>
      <c r="Y368" s="453"/>
      <c r="Z368" s="453"/>
    </row>
    <row r="369" spans="1:26" ht="15.75" hidden="1" customHeight="1">
      <c r="A369" s="453"/>
      <c r="B369" s="453"/>
      <c r="C369" s="453"/>
      <c r="D369" s="453"/>
      <c r="E369" s="453"/>
      <c r="F369" s="453"/>
      <c r="G369" s="453"/>
      <c r="H369" s="453"/>
      <c r="I369" s="453"/>
      <c r="J369" s="507"/>
      <c r="K369" s="507"/>
      <c r="L369" s="453"/>
      <c r="M369" s="453"/>
      <c r="N369" s="507"/>
      <c r="O369" s="507"/>
      <c r="P369" s="453"/>
      <c r="Q369" s="453"/>
      <c r="R369" s="453"/>
      <c r="S369" s="453"/>
      <c r="T369" s="453"/>
      <c r="U369" s="453"/>
      <c r="V369" s="453"/>
      <c r="W369" s="453"/>
      <c r="X369" s="453"/>
      <c r="Y369" s="453"/>
      <c r="Z369" s="453"/>
    </row>
    <row r="370" spans="1:26" ht="15.75" hidden="1" customHeight="1">
      <c r="A370" s="453"/>
      <c r="B370" s="453"/>
      <c r="C370" s="453"/>
      <c r="D370" s="453"/>
      <c r="E370" s="453"/>
      <c r="F370" s="453"/>
      <c r="G370" s="453"/>
      <c r="H370" s="453"/>
      <c r="I370" s="453"/>
      <c r="J370" s="507"/>
      <c r="K370" s="507"/>
      <c r="L370" s="453"/>
      <c r="M370" s="453"/>
      <c r="N370" s="507"/>
      <c r="O370" s="507"/>
      <c r="P370" s="453"/>
      <c r="Q370" s="453"/>
      <c r="R370" s="453"/>
      <c r="S370" s="453"/>
      <c r="T370" s="453"/>
      <c r="U370" s="453"/>
      <c r="V370" s="453"/>
      <c r="W370" s="453"/>
      <c r="X370" s="453"/>
      <c r="Y370" s="453"/>
      <c r="Z370" s="453"/>
    </row>
    <row r="371" spans="1:26" ht="15.75" hidden="1" customHeight="1">
      <c r="A371" s="453"/>
      <c r="B371" s="453"/>
      <c r="C371" s="453"/>
      <c r="D371" s="453"/>
      <c r="E371" s="453"/>
      <c r="F371" s="453"/>
      <c r="G371" s="453"/>
      <c r="H371" s="453"/>
      <c r="I371" s="453"/>
      <c r="J371" s="507"/>
      <c r="K371" s="507"/>
      <c r="L371" s="453"/>
      <c r="M371" s="453"/>
      <c r="N371" s="507"/>
      <c r="O371" s="507"/>
      <c r="P371" s="453"/>
      <c r="Q371" s="453"/>
      <c r="R371" s="453"/>
      <c r="S371" s="453"/>
      <c r="T371" s="453"/>
      <c r="U371" s="453"/>
      <c r="V371" s="453"/>
      <c r="W371" s="453"/>
      <c r="X371" s="453"/>
      <c r="Y371" s="453"/>
      <c r="Z371" s="453"/>
    </row>
    <row r="372" spans="1:26" ht="15.75" hidden="1" customHeight="1">
      <c r="A372" s="453"/>
      <c r="B372" s="453"/>
      <c r="C372" s="453"/>
      <c r="D372" s="453"/>
      <c r="E372" s="453"/>
      <c r="F372" s="453"/>
      <c r="G372" s="453"/>
      <c r="H372" s="453"/>
      <c r="I372" s="453"/>
      <c r="J372" s="507"/>
      <c r="K372" s="507"/>
      <c r="L372" s="453"/>
      <c r="M372" s="453"/>
      <c r="N372" s="507"/>
      <c r="O372" s="507"/>
      <c r="P372" s="453"/>
      <c r="Q372" s="453"/>
      <c r="R372" s="453"/>
      <c r="S372" s="453"/>
      <c r="T372" s="453"/>
      <c r="U372" s="453"/>
      <c r="V372" s="453"/>
      <c r="W372" s="453"/>
      <c r="X372" s="453"/>
      <c r="Y372" s="453"/>
      <c r="Z372" s="453"/>
    </row>
    <row r="373" spans="1:26" ht="15.75" hidden="1" customHeight="1">
      <c r="A373" s="453"/>
      <c r="B373" s="453"/>
      <c r="C373" s="453"/>
      <c r="D373" s="453"/>
      <c r="E373" s="453"/>
      <c r="F373" s="453"/>
      <c r="G373" s="453"/>
      <c r="H373" s="453"/>
      <c r="I373" s="453"/>
      <c r="J373" s="507"/>
      <c r="K373" s="507"/>
      <c r="L373" s="453"/>
      <c r="M373" s="453"/>
      <c r="N373" s="507"/>
      <c r="O373" s="507"/>
      <c r="P373" s="453"/>
      <c r="Q373" s="453"/>
      <c r="R373" s="453"/>
      <c r="S373" s="453"/>
      <c r="T373" s="453"/>
      <c r="U373" s="453"/>
      <c r="V373" s="453"/>
      <c r="W373" s="453"/>
      <c r="X373" s="453"/>
      <c r="Y373" s="453"/>
      <c r="Z373" s="453"/>
    </row>
    <row r="374" spans="1:26" ht="15.75" hidden="1" customHeight="1">
      <c r="A374" s="453"/>
      <c r="B374" s="453"/>
      <c r="C374" s="453"/>
      <c r="D374" s="453"/>
      <c r="E374" s="453"/>
      <c r="F374" s="453"/>
      <c r="G374" s="453"/>
      <c r="H374" s="453"/>
      <c r="I374" s="453"/>
      <c r="J374" s="507"/>
      <c r="K374" s="507"/>
      <c r="L374" s="453"/>
      <c r="M374" s="453"/>
      <c r="N374" s="507"/>
      <c r="O374" s="507"/>
      <c r="P374" s="453"/>
      <c r="Q374" s="453"/>
      <c r="R374" s="453"/>
      <c r="S374" s="453"/>
      <c r="T374" s="453"/>
      <c r="U374" s="453"/>
      <c r="V374" s="453"/>
      <c r="W374" s="453"/>
      <c r="X374" s="453"/>
      <c r="Y374" s="453"/>
      <c r="Z374" s="453"/>
    </row>
    <row r="375" spans="1:26" ht="15.75" hidden="1" customHeight="1">
      <c r="A375" s="453"/>
      <c r="B375" s="453"/>
      <c r="C375" s="453"/>
      <c r="D375" s="453"/>
      <c r="E375" s="453"/>
      <c r="F375" s="453"/>
      <c r="G375" s="453"/>
      <c r="H375" s="453"/>
      <c r="I375" s="453"/>
      <c r="J375" s="507"/>
      <c r="K375" s="507"/>
      <c r="L375" s="453"/>
      <c r="M375" s="453"/>
      <c r="N375" s="507"/>
      <c r="O375" s="507"/>
      <c r="P375" s="453"/>
      <c r="Q375" s="453"/>
      <c r="R375" s="453"/>
      <c r="S375" s="453"/>
      <c r="T375" s="453"/>
      <c r="U375" s="453"/>
      <c r="V375" s="453"/>
      <c r="W375" s="453"/>
      <c r="X375" s="453"/>
      <c r="Y375" s="453"/>
      <c r="Z375" s="453"/>
    </row>
    <row r="376" spans="1:26" ht="15.75" hidden="1" customHeight="1">
      <c r="A376" s="453"/>
      <c r="B376" s="453"/>
      <c r="C376" s="453"/>
      <c r="D376" s="453"/>
      <c r="E376" s="453"/>
      <c r="F376" s="453"/>
      <c r="G376" s="453"/>
      <c r="H376" s="453"/>
      <c r="I376" s="453"/>
      <c r="J376" s="507"/>
      <c r="K376" s="507"/>
      <c r="L376" s="453"/>
      <c r="M376" s="453"/>
      <c r="N376" s="507"/>
      <c r="O376" s="507"/>
      <c r="P376" s="453"/>
      <c r="Q376" s="453"/>
      <c r="R376" s="453"/>
      <c r="S376" s="453"/>
      <c r="T376" s="453"/>
      <c r="U376" s="453"/>
      <c r="V376" s="453"/>
      <c r="W376" s="453"/>
      <c r="X376" s="453"/>
      <c r="Y376" s="453"/>
      <c r="Z376" s="453"/>
    </row>
    <row r="377" spans="1:26" ht="15.75" hidden="1" customHeight="1">
      <c r="A377" s="453"/>
      <c r="B377" s="453"/>
      <c r="C377" s="453"/>
      <c r="D377" s="453"/>
      <c r="E377" s="453"/>
      <c r="F377" s="453"/>
      <c r="G377" s="453"/>
      <c r="H377" s="453"/>
      <c r="I377" s="453"/>
      <c r="J377" s="507"/>
      <c r="K377" s="507"/>
      <c r="L377" s="453"/>
      <c r="M377" s="453"/>
      <c r="N377" s="507"/>
      <c r="O377" s="507"/>
      <c r="P377" s="453"/>
      <c r="Q377" s="453"/>
      <c r="R377" s="453"/>
      <c r="S377" s="453"/>
      <c r="T377" s="453"/>
      <c r="U377" s="453"/>
      <c r="V377" s="453"/>
      <c r="W377" s="453"/>
      <c r="X377" s="453"/>
      <c r="Y377" s="453"/>
      <c r="Z377" s="453"/>
    </row>
    <row r="378" spans="1:26" ht="15.75" hidden="1" customHeight="1">
      <c r="A378" s="453"/>
      <c r="B378" s="453"/>
      <c r="C378" s="453"/>
      <c r="D378" s="453"/>
      <c r="E378" s="453"/>
      <c r="F378" s="453"/>
      <c r="G378" s="453"/>
      <c r="H378" s="453"/>
      <c r="I378" s="453"/>
      <c r="J378" s="507"/>
      <c r="K378" s="507"/>
      <c r="L378" s="453"/>
      <c r="M378" s="453"/>
      <c r="N378" s="507"/>
      <c r="O378" s="507"/>
      <c r="P378" s="453"/>
      <c r="Q378" s="453"/>
      <c r="R378" s="453"/>
      <c r="S378" s="453"/>
      <c r="T378" s="453"/>
      <c r="U378" s="453"/>
      <c r="V378" s="453"/>
      <c r="W378" s="453"/>
      <c r="X378" s="453"/>
      <c r="Y378" s="453"/>
      <c r="Z378" s="453"/>
    </row>
    <row r="379" spans="1:26" ht="15.75" hidden="1" customHeight="1">
      <c r="A379" s="453"/>
      <c r="B379" s="453"/>
      <c r="C379" s="453"/>
      <c r="D379" s="453"/>
      <c r="E379" s="453"/>
      <c r="F379" s="453"/>
      <c r="G379" s="453"/>
      <c r="H379" s="453"/>
      <c r="I379" s="453"/>
      <c r="J379" s="507"/>
      <c r="K379" s="507"/>
      <c r="L379" s="453"/>
      <c r="M379" s="453"/>
      <c r="N379" s="507"/>
      <c r="O379" s="507"/>
      <c r="P379" s="453"/>
      <c r="Q379" s="453"/>
      <c r="R379" s="453"/>
      <c r="S379" s="453"/>
      <c r="T379" s="453"/>
      <c r="U379" s="453"/>
      <c r="V379" s="453"/>
      <c r="W379" s="453"/>
      <c r="X379" s="453"/>
      <c r="Y379" s="453"/>
      <c r="Z379" s="453"/>
    </row>
    <row r="380" spans="1:26" ht="15.75" hidden="1" customHeight="1">
      <c r="A380" s="453"/>
      <c r="B380" s="453"/>
      <c r="C380" s="453"/>
      <c r="D380" s="453"/>
      <c r="E380" s="453"/>
      <c r="F380" s="453"/>
      <c r="G380" s="453"/>
      <c r="H380" s="453"/>
      <c r="I380" s="453"/>
      <c r="J380" s="507"/>
      <c r="K380" s="507"/>
      <c r="L380" s="453"/>
      <c r="M380" s="453"/>
      <c r="N380" s="507"/>
      <c r="O380" s="507"/>
      <c r="P380" s="453"/>
      <c r="Q380" s="453"/>
      <c r="R380" s="453"/>
      <c r="S380" s="453"/>
      <c r="T380" s="453"/>
      <c r="U380" s="453"/>
      <c r="V380" s="453"/>
      <c r="W380" s="453"/>
      <c r="X380" s="453"/>
      <c r="Y380" s="453"/>
      <c r="Z380" s="453"/>
    </row>
    <row r="381" spans="1:26" ht="15.75" hidden="1" customHeight="1">
      <c r="A381" s="453"/>
      <c r="B381" s="453"/>
      <c r="C381" s="453"/>
      <c r="D381" s="453"/>
      <c r="E381" s="453"/>
      <c r="F381" s="453"/>
      <c r="G381" s="453"/>
      <c r="H381" s="453"/>
      <c r="I381" s="453"/>
      <c r="J381" s="507"/>
      <c r="K381" s="507"/>
      <c r="L381" s="453"/>
      <c r="M381" s="453"/>
      <c r="N381" s="507"/>
      <c r="O381" s="507"/>
      <c r="P381" s="453"/>
      <c r="Q381" s="453"/>
      <c r="R381" s="453"/>
      <c r="S381" s="453"/>
      <c r="T381" s="453"/>
      <c r="U381" s="453"/>
      <c r="V381" s="453"/>
      <c r="W381" s="453"/>
      <c r="X381" s="453"/>
      <c r="Y381" s="453"/>
      <c r="Z381" s="453"/>
    </row>
    <row r="382" spans="1:26" ht="15.75" hidden="1" customHeight="1">
      <c r="A382" s="453"/>
      <c r="B382" s="453"/>
      <c r="C382" s="453"/>
      <c r="D382" s="453"/>
      <c r="E382" s="453"/>
      <c r="F382" s="453"/>
      <c r="G382" s="453"/>
      <c r="H382" s="453"/>
      <c r="I382" s="453"/>
      <c r="J382" s="507"/>
      <c r="K382" s="507"/>
      <c r="L382" s="453"/>
      <c r="M382" s="453"/>
      <c r="N382" s="507"/>
      <c r="O382" s="507"/>
      <c r="P382" s="453"/>
      <c r="Q382" s="453"/>
      <c r="R382" s="453"/>
      <c r="S382" s="453"/>
      <c r="T382" s="453"/>
      <c r="U382" s="453"/>
      <c r="V382" s="453"/>
      <c r="W382" s="453"/>
      <c r="X382" s="453"/>
      <c r="Y382" s="453"/>
      <c r="Z382" s="453"/>
    </row>
    <row r="383" spans="1:26" ht="15.75" hidden="1" customHeight="1">
      <c r="A383" s="453"/>
      <c r="B383" s="453"/>
      <c r="C383" s="453"/>
      <c r="D383" s="453"/>
      <c r="E383" s="453"/>
      <c r="F383" s="453"/>
      <c r="G383" s="453"/>
      <c r="H383" s="453"/>
      <c r="I383" s="453"/>
      <c r="J383" s="507"/>
      <c r="K383" s="507"/>
      <c r="L383" s="453"/>
      <c r="M383" s="453"/>
      <c r="N383" s="507"/>
      <c r="O383" s="507"/>
      <c r="P383" s="453"/>
      <c r="Q383" s="453"/>
      <c r="R383" s="453"/>
      <c r="S383" s="453"/>
      <c r="T383" s="453"/>
      <c r="U383" s="453"/>
      <c r="V383" s="453"/>
      <c r="W383" s="453"/>
      <c r="X383" s="453"/>
      <c r="Y383" s="453"/>
      <c r="Z383" s="453"/>
    </row>
    <row r="384" spans="1:26" ht="15.75" hidden="1" customHeight="1">
      <c r="A384" s="453"/>
      <c r="B384" s="453"/>
      <c r="C384" s="453"/>
      <c r="D384" s="453"/>
      <c r="E384" s="453"/>
      <c r="F384" s="453"/>
      <c r="G384" s="453"/>
      <c r="H384" s="453"/>
      <c r="I384" s="453"/>
      <c r="J384" s="507"/>
      <c r="K384" s="507"/>
      <c r="L384" s="453"/>
      <c r="M384" s="453"/>
      <c r="N384" s="507"/>
      <c r="O384" s="507"/>
      <c r="P384" s="453"/>
      <c r="Q384" s="453"/>
      <c r="R384" s="453"/>
      <c r="S384" s="453"/>
      <c r="T384" s="453"/>
      <c r="U384" s="453"/>
      <c r="V384" s="453"/>
      <c r="W384" s="453"/>
      <c r="X384" s="453"/>
      <c r="Y384" s="453"/>
      <c r="Z384" s="453"/>
    </row>
    <row r="385" spans="1:26" ht="15.75" hidden="1" customHeight="1">
      <c r="A385" s="453"/>
      <c r="B385" s="453"/>
      <c r="C385" s="453"/>
      <c r="D385" s="453"/>
      <c r="E385" s="453"/>
      <c r="F385" s="453"/>
      <c r="G385" s="453"/>
      <c r="H385" s="453"/>
      <c r="I385" s="453"/>
      <c r="J385" s="507"/>
      <c r="K385" s="507"/>
      <c r="L385" s="453"/>
      <c r="M385" s="453"/>
      <c r="N385" s="507"/>
      <c r="O385" s="507"/>
      <c r="P385" s="453"/>
      <c r="Q385" s="453"/>
      <c r="R385" s="453"/>
      <c r="S385" s="453"/>
      <c r="T385" s="453"/>
      <c r="U385" s="453"/>
      <c r="V385" s="453"/>
      <c r="W385" s="453"/>
      <c r="X385" s="453"/>
      <c r="Y385" s="453"/>
      <c r="Z385" s="453"/>
    </row>
    <row r="386" spans="1:26" ht="15.75" hidden="1" customHeight="1">
      <c r="A386" s="453"/>
      <c r="B386" s="453"/>
      <c r="C386" s="453"/>
      <c r="D386" s="453"/>
      <c r="E386" s="453"/>
      <c r="F386" s="453"/>
      <c r="G386" s="453"/>
      <c r="H386" s="453"/>
      <c r="I386" s="453"/>
      <c r="J386" s="507"/>
      <c r="K386" s="507"/>
      <c r="L386" s="453"/>
      <c r="M386" s="453"/>
      <c r="N386" s="507"/>
      <c r="O386" s="507"/>
      <c r="P386" s="453"/>
      <c r="Q386" s="453"/>
      <c r="R386" s="453"/>
      <c r="S386" s="453"/>
      <c r="T386" s="453"/>
      <c r="U386" s="453"/>
      <c r="V386" s="453"/>
      <c r="W386" s="453"/>
      <c r="X386" s="453"/>
      <c r="Y386" s="453"/>
      <c r="Z386" s="453"/>
    </row>
    <row r="387" spans="1:26" ht="15.75" hidden="1" customHeight="1">
      <c r="A387" s="453"/>
      <c r="B387" s="453"/>
      <c r="C387" s="453"/>
      <c r="D387" s="453"/>
      <c r="E387" s="453"/>
      <c r="F387" s="453"/>
      <c r="G387" s="453"/>
      <c r="H387" s="453"/>
      <c r="I387" s="453"/>
      <c r="J387" s="507"/>
      <c r="K387" s="507"/>
      <c r="L387" s="453"/>
      <c r="M387" s="453"/>
      <c r="N387" s="507"/>
      <c r="O387" s="507"/>
      <c r="P387" s="453"/>
      <c r="Q387" s="453"/>
      <c r="R387" s="453"/>
      <c r="S387" s="453"/>
      <c r="T387" s="453"/>
      <c r="U387" s="453"/>
      <c r="V387" s="453"/>
      <c r="W387" s="453"/>
      <c r="X387" s="453"/>
      <c r="Y387" s="453"/>
      <c r="Z387" s="453"/>
    </row>
    <row r="388" spans="1:26" ht="15.75" hidden="1" customHeight="1">
      <c r="A388" s="453"/>
      <c r="B388" s="453"/>
      <c r="C388" s="453"/>
      <c r="D388" s="453"/>
      <c r="E388" s="453"/>
      <c r="F388" s="453"/>
      <c r="G388" s="453"/>
      <c r="H388" s="453"/>
      <c r="I388" s="453"/>
      <c r="J388" s="507"/>
      <c r="K388" s="507"/>
      <c r="L388" s="453"/>
      <c r="M388" s="453"/>
      <c r="N388" s="507"/>
      <c r="O388" s="507"/>
      <c r="P388" s="453"/>
      <c r="Q388" s="453"/>
      <c r="R388" s="453"/>
      <c r="S388" s="453"/>
      <c r="T388" s="453"/>
      <c r="U388" s="453"/>
      <c r="V388" s="453"/>
      <c r="W388" s="453"/>
      <c r="X388" s="453"/>
      <c r="Y388" s="453"/>
      <c r="Z388" s="453"/>
    </row>
    <row r="389" spans="1:26" ht="15.75" hidden="1" customHeight="1">
      <c r="A389" s="453"/>
      <c r="B389" s="453"/>
      <c r="C389" s="453"/>
      <c r="D389" s="453"/>
      <c r="E389" s="453"/>
      <c r="F389" s="453"/>
      <c r="G389" s="453"/>
      <c r="H389" s="453"/>
      <c r="I389" s="453"/>
      <c r="J389" s="507"/>
      <c r="K389" s="507"/>
      <c r="L389" s="453"/>
      <c r="M389" s="453"/>
      <c r="N389" s="507"/>
      <c r="O389" s="507"/>
      <c r="P389" s="453"/>
      <c r="Q389" s="453"/>
      <c r="R389" s="453"/>
      <c r="S389" s="453"/>
      <c r="T389" s="453"/>
      <c r="U389" s="453"/>
      <c r="V389" s="453"/>
      <c r="W389" s="453"/>
      <c r="X389" s="453"/>
      <c r="Y389" s="453"/>
      <c r="Z389" s="453"/>
    </row>
    <row r="390" spans="1:26" ht="15.75" hidden="1" customHeight="1">
      <c r="A390" s="453"/>
      <c r="B390" s="453"/>
      <c r="C390" s="453"/>
      <c r="D390" s="453"/>
      <c r="E390" s="453"/>
      <c r="F390" s="453"/>
      <c r="G390" s="453"/>
      <c r="H390" s="453"/>
      <c r="I390" s="453"/>
      <c r="J390" s="507"/>
      <c r="K390" s="507"/>
      <c r="L390" s="453"/>
      <c r="M390" s="453"/>
      <c r="N390" s="507"/>
      <c r="O390" s="507"/>
      <c r="P390" s="453"/>
      <c r="Q390" s="453"/>
      <c r="R390" s="453"/>
      <c r="S390" s="453"/>
      <c r="T390" s="453"/>
      <c r="U390" s="453"/>
      <c r="V390" s="453"/>
      <c r="W390" s="453"/>
      <c r="X390" s="453"/>
      <c r="Y390" s="453"/>
      <c r="Z390" s="453"/>
    </row>
    <row r="391" spans="1:26" ht="15.75" hidden="1" customHeight="1">
      <c r="A391" s="453"/>
      <c r="B391" s="453"/>
      <c r="C391" s="453"/>
      <c r="D391" s="453"/>
      <c r="E391" s="453"/>
      <c r="F391" s="453"/>
      <c r="G391" s="453"/>
      <c r="H391" s="453"/>
      <c r="I391" s="453"/>
      <c r="J391" s="507"/>
      <c r="K391" s="507"/>
      <c r="L391" s="453"/>
      <c r="M391" s="453"/>
      <c r="N391" s="507"/>
      <c r="O391" s="507"/>
      <c r="P391" s="453"/>
      <c r="Q391" s="453"/>
      <c r="R391" s="453"/>
      <c r="S391" s="453"/>
      <c r="T391" s="453"/>
      <c r="U391" s="453"/>
      <c r="V391" s="453"/>
      <c r="W391" s="453"/>
      <c r="X391" s="453"/>
      <c r="Y391" s="453"/>
      <c r="Z391" s="453"/>
    </row>
    <row r="392" spans="1:26" ht="15.75" hidden="1" customHeight="1">
      <c r="A392" s="453"/>
      <c r="B392" s="453"/>
      <c r="C392" s="453"/>
      <c r="D392" s="453"/>
      <c r="E392" s="453"/>
      <c r="F392" s="453"/>
      <c r="G392" s="453"/>
      <c r="H392" s="453"/>
      <c r="I392" s="453"/>
      <c r="J392" s="507"/>
      <c r="K392" s="507"/>
      <c r="L392" s="453"/>
      <c r="M392" s="453"/>
      <c r="N392" s="507"/>
      <c r="O392" s="507"/>
      <c r="P392" s="453"/>
      <c r="Q392" s="453"/>
      <c r="R392" s="453"/>
      <c r="S392" s="453"/>
      <c r="T392" s="453"/>
      <c r="U392" s="453"/>
      <c r="V392" s="453"/>
      <c r="W392" s="453"/>
      <c r="X392" s="453"/>
      <c r="Y392" s="453"/>
      <c r="Z392" s="453"/>
    </row>
    <row r="393" spans="1:26" ht="15.75" hidden="1" customHeight="1">
      <c r="A393" s="453"/>
      <c r="B393" s="453"/>
      <c r="C393" s="453"/>
      <c r="D393" s="453"/>
      <c r="E393" s="453"/>
      <c r="F393" s="453"/>
      <c r="G393" s="453"/>
      <c r="H393" s="453"/>
      <c r="I393" s="453"/>
      <c r="J393" s="507"/>
      <c r="K393" s="507"/>
      <c r="L393" s="453"/>
      <c r="M393" s="453"/>
      <c r="N393" s="507"/>
      <c r="O393" s="507"/>
      <c r="P393" s="453"/>
      <c r="Q393" s="453"/>
      <c r="R393" s="453"/>
      <c r="S393" s="453"/>
      <c r="T393" s="453"/>
      <c r="U393" s="453"/>
      <c r="V393" s="453"/>
      <c r="W393" s="453"/>
      <c r="X393" s="453"/>
      <c r="Y393" s="453"/>
      <c r="Z393" s="453"/>
    </row>
    <row r="394" spans="1:26" ht="15.75" hidden="1" customHeight="1">
      <c r="A394" s="453"/>
      <c r="B394" s="453"/>
      <c r="C394" s="453"/>
      <c r="D394" s="453"/>
      <c r="E394" s="453"/>
      <c r="F394" s="453"/>
      <c r="G394" s="453"/>
      <c r="H394" s="453"/>
      <c r="I394" s="453"/>
      <c r="J394" s="507"/>
      <c r="K394" s="507"/>
      <c r="L394" s="453"/>
      <c r="M394" s="453"/>
      <c r="N394" s="507"/>
      <c r="O394" s="507"/>
      <c r="P394" s="453"/>
      <c r="Q394" s="453"/>
      <c r="R394" s="453"/>
      <c r="S394" s="453"/>
      <c r="T394" s="453"/>
      <c r="U394" s="453"/>
      <c r="V394" s="453"/>
      <c r="W394" s="453"/>
      <c r="X394" s="453"/>
      <c r="Y394" s="453"/>
      <c r="Z394" s="453"/>
    </row>
    <row r="395" spans="1:26" ht="15.75" hidden="1" customHeight="1">
      <c r="A395" s="453"/>
      <c r="B395" s="453"/>
      <c r="C395" s="453"/>
      <c r="D395" s="453"/>
      <c r="E395" s="453"/>
      <c r="F395" s="453"/>
      <c r="G395" s="453"/>
      <c r="H395" s="453"/>
      <c r="I395" s="453"/>
      <c r="J395" s="507"/>
      <c r="K395" s="507"/>
      <c r="L395" s="453"/>
      <c r="M395" s="453"/>
      <c r="N395" s="507"/>
      <c r="O395" s="507"/>
      <c r="P395" s="453"/>
      <c r="Q395" s="453"/>
      <c r="R395" s="453"/>
      <c r="S395" s="453"/>
      <c r="T395" s="453"/>
      <c r="U395" s="453"/>
      <c r="V395" s="453"/>
      <c r="W395" s="453"/>
      <c r="X395" s="453"/>
      <c r="Y395" s="453"/>
      <c r="Z395" s="453"/>
    </row>
    <row r="396" spans="1:26" ht="15.75" hidden="1" customHeight="1">
      <c r="A396" s="453"/>
      <c r="B396" s="453"/>
      <c r="C396" s="453"/>
      <c r="D396" s="453"/>
      <c r="E396" s="453"/>
      <c r="F396" s="453"/>
      <c r="G396" s="453"/>
      <c r="H396" s="453"/>
      <c r="I396" s="453"/>
      <c r="J396" s="507"/>
      <c r="K396" s="507"/>
      <c r="L396" s="453"/>
      <c r="M396" s="453"/>
      <c r="N396" s="507"/>
      <c r="O396" s="507"/>
      <c r="P396" s="453"/>
      <c r="Q396" s="453"/>
      <c r="R396" s="453"/>
      <c r="S396" s="453"/>
      <c r="T396" s="453"/>
      <c r="U396" s="453"/>
      <c r="V396" s="453"/>
      <c r="W396" s="453"/>
      <c r="X396" s="453"/>
      <c r="Y396" s="453"/>
      <c r="Z396" s="453"/>
    </row>
    <row r="397" spans="1:26" ht="15.75" hidden="1" customHeight="1">
      <c r="A397" s="453"/>
      <c r="B397" s="453"/>
      <c r="C397" s="453"/>
      <c r="D397" s="453"/>
      <c r="E397" s="453"/>
      <c r="F397" s="453"/>
      <c r="G397" s="453"/>
      <c r="H397" s="453"/>
      <c r="I397" s="453"/>
      <c r="J397" s="507"/>
      <c r="K397" s="507"/>
      <c r="L397" s="453"/>
      <c r="M397" s="453"/>
      <c r="N397" s="507"/>
      <c r="O397" s="507"/>
      <c r="P397" s="453"/>
      <c r="Q397" s="453"/>
      <c r="R397" s="453"/>
      <c r="S397" s="453"/>
      <c r="T397" s="453"/>
      <c r="U397" s="453"/>
      <c r="V397" s="453"/>
      <c r="W397" s="453"/>
      <c r="X397" s="453"/>
      <c r="Y397" s="453"/>
      <c r="Z397" s="453"/>
    </row>
    <row r="398" spans="1:26" ht="15.75" hidden="1" customHeight="1">
      <c r="A398" s="453"/>
      <c r="B398" s="453"/>
      <c r="C398" s="453"/>
      <c r="D398" s="453"/>
      <c r="E398" s="453"/>
      <c r="F398" s="453"/>
      <c r="G398" s="453"/>
      <c r="H398" s="453"/>
      <c r="I398" s="453"/>
      <c r="J398" s="507"/>
      <c r="K398" s="507"/>
      <c r="L398" s="453"/>
      <c r="M398" s="453"/>
      <c r="N398" s="507"/>
      <c r="O398" s="507"/>
      <c r="P398" s="453"/>
      <c r="Q398" s="453"/>
      <c r="R398" s="453"/>
      <c r="S398" s="453"/>
      <c r="T398" s="453"/>
      <c r="U398" s="453"/>
      <c r="V398" s="453"/>
      <c r="W398" s="453"/>
      <c r="X398" s="453"/>
      <c r="Y398" s="453"/>
      <c r="Z398" s="453"/>
    </row>
    <row r="399" spans="1:26" ht="15.75" hidden="1" customHeight="1">
      <c r="A399" s="453"/>
      <c r="B399" s="453"/>
      <c r="C399" s="453"/>
      <c r="D399" s="453"/>
      <c r="E399" s="453"/>
      <c r="F399" s="453"/>
      <c r="G399" s="453"/>
      <c r="H399" s="453"/>
      <c r="I399" s="453"/>
      <c r="J399" s="507"/>
      <c r="K399" s="507"/>
      <c r="L399" s="453"/>
      <c r="M399" s="453"/>
      <c r="N399" s="507"/>
      <c r="O399" s="507"/>
      <c r="P399" s="453"/>
      <c r="Q399" s="453"/>
      <c r="R399" s="453"/>
      <c r="S399" s="453"/>
      <c r="T399" s="453"/>
      <c r="U399" s="453"/>
      <c r="V399" s="453"/>
      <c r="W399" s="453"/>
      <c r="X399" s="453"/>
      <c r="Y399" s="453"/>
      <c r="Z399" s="453"/>
    </row>
    <row r="400" spans="1:26" ht="15.75" hidden="1" customHeight="1">
      <c r="A400" s="453"/>
      <c r="B400" s="453"/>
      <c r="C400" s="453"/>
      <c r="D400" s="453"/>
      <c r="E400" s="453"/>
      <c r="F400" s="453"/>
      <c r="G400" s="453"/>
      <c r="H400" s="453"/>
      <c r="I400" s="453"/>
      <c r="J400" s="507"/>
      <c r="K400" s="507"/>
      <c r="L400" s="453"/>
      <c r="M400" s="453"/>
      <c r="N400" s="507"/>
      <c r="O400" s="507"/>
      <c r="P400" s="453"/>
      <c r="Q400" s="453"/>
      <c r="R400" s="453"/>
      <c r="S400" s="453"/>
      <c r="T400" s="453"/>
      <c r="U400" s="453"/>
      <c r="V400" s="453"/>
      <c r="W400" s="453"/>
      <c r="X400" s="453"/>
      <c r="Y400" s="453"/>
      <c r="Z400" s="453"/>
    </row>
    <row r="401" spans="1:26" ht="15.75" hidden="1" customHeight="1">
      <c r="A401" s="453"/>
      <c r="B401" s="453"/>
      <c r="C401" s="453"/>
      <c r="D401" s="453"/>
      <c r="E401" s="453"/>
      <c r="F401" s="453"/>
      <c r="G401" s="453"/>
      <c r="H401" s="453"/>
      <c r="I401" s="453"/>
      <c r="J401" s="507"/>
      <c r="K401" s="507"/>
      <c r="L401" s="453"/>
      <c r="M401" s="453"/>
      <c r="N401" s="507"/>
      <c r="O401" s="507"/>
      <c r="P401" s="453"/>
      <c r="Q401" s="453"/>
      <c r="R401" s="453"/>
      <c r="S401" s="453"/>
      <c r="T401" s="453"/>
      <c r="U401" s="453"/>
      <c r="V401" s="453"/>
      <c r="W401" s="453"/>
      <c r="X401" s="453"/>
      <c r="Y401" s="453"/>
      <c r="Z401" s="453"/>
    </row>
    <row r="402" spans="1:26" ht="15.75" hidden="1" customHeight="1">
      <c r="A402" s="453"/>
      <c r="B402" s="453"/>
      <c r="C402" s="453"/>
      <c r="D402" s="453"/>
      <c r="E402" s="453"/>
      <c r="F402" s="453"/>
      <c r="G402" s="453"/>
      <c r="H402" s="453"/>
      <c r="I402" s="453"/>
      <c r="J402" s="507"/>
      <c r="K402" s="507"/>
      <c r="L402" s="453"/>
      <c r="M402" s="453"/>
      <c r="N402" s="507"/>
      <c r="O402" s="507"/>
      <c r="P402" s="453"/>
      <c r="Q402" s="453"/>
      <c r="R402" s="453"/>
      <c r="S402" s="453"/>
      <c r="T402" s="453"/>
      <c r="U402" s="453"/>
      <c r="V402" s="453"/>
      <c r="W402" s="453"/>
      <c r="X402" s="453"/>
      <c r="Y402" s="453"/>
      <c r="Z402" s="453"/>
    </row>
    <row r="403" spans="1:26" ht="15.75" hidden="1" customHeight="1">
      <c r="A403" s="453"/>
      <c r="B403" s="453"/>
      <c r="C403" s="453"/>
      <c r="D403" s="453"/>
      <c r="E403" s="453"/>
      <c r="F403" s="453"/>
      <c r="G403" s="453"/>
      <c r="H403" s="453"/>
      <c r="I403" s="453"/>
      <c r="J403" s="507"/>
      <c r="K403" s="507"/>
      <c r="L403" s="453"/>
      <c r="M403" s="453"/>
      <c r="N403" s="507"/>
      <c r="O403" s="507"/>
      <c r="P403" s="453"/>
      <c r="Q403" s="453"/>
      <c r="R403" s="453"/>
      <c r="S403" s="453"/>
      <c r="T403" s="453"/>
      <c r="U403" s="453"/>
      <c r="V403" s="453"/>
      <c r="W403" s="453"/>
      <c r="X403" s="453"/>
      <c r="Y403" s="453"/>
      <c r="Z403" s="453"/>
    </row>
    <row r="404" spans="1:26" ht="15.75" hidden="1" customHeight="1">
      <c r="A404" s="453"/>
      <c r="B404" s="453"/>
      <c r="C404" s="453"/>
      <c r="D404" s="453"/>
      <c r="E404" s="453"/>
      <c r="F404" s="453"/>
      <c r="G404" s="453"/>
      <c r="H404" s="453"/>
      <c r="I404" s="453"/>
      <c r="J404" s="507"/>
      <c r="K404" s="507"/>
      <c r="L404" s="453"/>
      <c r="M404" s="453"/>
      <c r="N404" s="507"/>
      <c r="O404" s="507"/>
      <c r="P404" s="453"/>
      <c r="Q404" s="453"/>
      <c r="R404" s="453"/>
      <c r="S404" s="453"/>
      <c r="T404" s="453"/>
      <c r="U404" s="453"/>
      <c r="V404" s="453"/>
      <c r="W404" s="453"/>
      <c r="X404" s="453"/>
      <c r="Y404" s="453"/>
      <c r="Z404" s="453"/>
    </row>
    <row r="405" spans="1:26" ht="15.75" hidden="1" customHeight="1">
      <c r="A405" s="453"/>
      <c r="B405" s="453"/>
      <c r="C405" s="453"/>
      <c r="D405" s="453"/>
      <c r="E405" s="453"/>
      <c r="F405" s="453"/>
      <c r="G405" s="453"/>
      <c r="H405" s="453"/>
      <c r="I405" s="453"/>
      <c r="J405" s="507"/>
      <c r="K405" s="507"/>
      <c r="L405" s="453"/>
      <c r="M405" s="453"/>
      <c r="N405" s="507"/>
      <c r="O405" s="507"/>
      <c r="P405" s="453"/>
      <c r="Q405" s="453"/>
      <c r="R405" s="453"/>
      <c r="S405" s="453"/>
      <c r="T405" s="453"/>
      <c r="U405" s="453"/>
      <c r="V405" s="453"/>
      <c r="W405" s="453"/>
      <c r="X405" s="453"/>
      <c r="Y405" s="453"/>
      <c r="Z405" s="453"/>
    </row>
    <row r="406" spans="1:26" ht="15.75" hidden="1" customHeight="1">
      <c r="A406" s="453"/>
      <c r="B406" s="453"/>
      <c r="C406" s="453"/>
      <c r="D406" s="453"/>
      <c r="E406" s="453"/>
      <c r="F406" s="453"/>
      <c r="G406" s="453"/>
      <c r="H406" s="453"/>
      <c r="I406" s="453"/>
      <c r="J406" s="507"/>
      <c r="K406" s="507"/>
      <c r="L406" s="453"/>
      <c r="M406" s="453"/>
      <c r="N406" s="507"/>
      <c r="O406" s="507"/>
      <c r="P406" s="453"/>
      <c r="Q406" s="453"/>
      <c r="R406" s="453"/>
      <c r="S406" s="453"/>
      <c r="T406" s="453"/>
      <c r="U406" s="453"/>
      <c r="V406" s="453"/>
      <c r="W406" s="453"/>
      <c r="X406" s="453"/>
      <c r="Y406" s="453"/>
      <c r="Z406" s="453"/>
    </row>
    <row r="407" spans="1:26" ht="15.75" hidden="1" customHeight="1">
      <c r="A407" s="453"/>
      <c r="B407" s="453"/>
      <c r="C407" s="453"/>
      <c r="D407" s="453"/>
      <c r="E407" s="453"/>
      <c r="F407" s="453"/>
      <c r="G407" s="453"/>
      <c r="H407" s="453"/>
      <c r="I407" s="453"/>
      <c r="J407" s="507"/>
      <c r="K407" s="507"/>
      <c r="L407" s="453"/>
      <c r="M407" s="453"/>
      <c r="N407" s="507"/>
      <c r="O407" s="507"/>
      <c r="P407" s="453"/>
      <c r="Q407" s="453"/>
      <c r="R407" s="453"/>
      <c r="S407" s="453"/>
      <c r="T407" s="453"/>
      <c r="U407" s="453"/>
      <c r="V407" s="453"/>
      <c r="W407" s="453"/>
      <c r="X407" s="453"/>
      <c r="Y407" s="453"/>
      <c r="Z407" s="453"/>
    </row>
    <row r="408" spans="1:26" ht="15.75" hidden="1" customHeight="1">
      <c r="A408" s="453"/>
      <c r="B408" s="453"/>
      <c r="C408" s="453"/>
      <c r="D408" s="453"/>
      <c r="E408" s="453"/>
      <c r="F408" s="453"/>
      <c r="G408" s="453"/>
      <c r="H408" s="453"/>
      <c r="I408" s="453"/>
      <c r="J408" s="507"/>
      <c r="K408" s="507"/>
      <c r="L408" s="453"/>
      <c r="M408" s="453"/>
      <c r="N408" s="507"/>
      <c r="O408" s="507"/>
      <c r="P408" s="453"/>
      <c r="Q408" s="453"/>
      <c r="R408" s="453"/>
      <c r="S408" s="453"/>
      <c r="T408" s="453"/>
      <c r="U408" s="453"/>
      <c r="V408" s="453"/>
      <c r="W408" s="453"/>
      <c r="X408" s="453"/>
      <c r="Y408" s="453"/>
      <c r="Z408" s="453"/>
    </row>
    <row r="409" spans="1:26" ht="15.75" hidden="1" customHeight="1">
      <c r="A409" s="453"/>
      <c r="B409" s="453"/>
      <c r="C409" s="453"/>
      <c r="D409" s="453"/>
      <c r="E409" s="453"/>
      <c r="F409" s="453"/>
      <c r="G409" s="453"/>
      <c r="H409" s="453"/>
      <c r="I409" s="453"/>
      <c r="J409" s="507"/>
      <c r="K409" s="507"/>
      <c r="L409" s="453"/>
      <c r="M409" s="453"/>
      <c r="N409" s="507"/>
      <c r="O409" s="507"/>
      <c r="P409" s="453"/>
      <c r="Q409" s="453"/>
      <c r="R409" s="453"/>
      <c r="S409" s="453"/>
      <c r="T409" s="453"/>
      <c r="U409" s="453"/>
      <c r="V409" s="453"/>
      <c r="W409" s="453"/>
      <c r="X409" s="453"/>
      <c r="Y409" s="453"/>
      <c r="Z409" s="453"/>
    </row>
    <row r="410" spans="1:26" ht="15.75" hidden="1" customHeight="1">
      <c r="A410" s="453"/>
      <c r="B410" s="453"/>
      <c r="C410" s="453"/>
      <c r="D410" s="453"/>
      <c r="E410" s="453"/>
      <c r="F410" s="453"/>
      <c r="G410" s="453"/>
      <c r="H410" s="453"/>
      <c r="I410" s="453"/>
      <c r="J410" s="507"/>
      <c r="K410" s="507"/>
      <c r="L410" s="453"/>
      <c r="M410" s="453"/>
      <c r="N410" s="507"/>
      <c r="O410" s="507"/>
      <c r="P410" s="453"/>
      <c r="Q410" s="453"/>
      <c r="R410" s="453"/>
      <c r="S410" s="453"/>
      <c r="T410" s="453"/>
      <c r="U410" s="453"/>
      <c r="V410" s="453"/>
      <c r="W410" s="453"/>
      <c r="X410" s="453"/>
      <c r="Y410" s="453"/>
      <c r="Z410" s="453"/>
    </row>
    <row r="411" spans="1:26" ht="15.75" hidden="1" customHeight="1">
      <c r="A411" s="453"/>
      <c r="B411" s="453"/>
      <c r="C411" s="453"/>
      <c r="D411" s="453"/>
      <c r="E411" s="453"/>
      <c r="F411" s="453"/>
      <c r="G411" s="453"/>
      <c r="H411" s="453"/>
      <c r="I411" s="453"/>
      <c r="J411" s="507"/>
      <c r="K411" s="507"/>
      <c r="L411" s="453"/>
      <c r="M411" s="453"/>
      <c r="N411" s="507"/>
      <c r="O411" s="507"/>
      <c r="P411" s="453"/>
      <c r="Q411" s="453"/>
      <c r="R411" s="453"/>
      <c r="S411" s="453"/>
      <c r="T411" s="453"/>
      <c r="U411" s="453"/>
      <c r="V411" s="453"/>
      <c r="W411" s="453"/>
      <c r="X411" s="453"/>
      <c r="Y411" s="453"/>
      <c r="Z411" s="453"/>
    </row>
    <row r="412" spans="1:26" ht="15.75" hidden="1" customHeight="1">
      <c r="A412" s="453"/>
      <c r="B412" s="453"/>
      <c r="C412" s="453"/>
      <c r="D412" s="453"/>
      <c r="E412" s="453"/>
      <c r="F412" s="453"/>
      <c r="G412" s="453"/>
      <c r="H412" s="453"/>
      <c r="I412" s="453"/>
      <c r="J412" s="507"/>
      <c r="K412" s="507"/>
      <c r="L412" s="453"/>
      <c r="M412" s="453"/>
      <c r="N412" s="507"/>
      <c r="O412" s="507"/>
      <c r="P412" s="453"/>
      <c r="Q412" s="453"/>
      <c r="R412" s="453"/>
      <c r="S412" s="453"/>
      <c r="T412" s="453"/>
      <c r="U412" s="453"/>
      <c r="V412" s="453"/>
      <c r="W412" s="453"/>
      <c r="X412" s="453"/>
      <c r="Y412" s="453"/>
      <c r="Z412" s="453"/>
    </row>
    <row r="413" spans="1:26" ht="15.75" hidden="1" customHeight="1">
      <c r="A413" s="453"/>
      <c r="B413" s="453"/>
      <c r="C413" s="453"/>
      <c r="D413" s="453"/>
      <c r="E413" s="453"/>
      <c r="F413" s="453"/>
      <c r="G413" s="453"/>
      <c r="H413" s="453"/>
      <c r="I413" s="453"/>
      <c r="J413" s="507"/>
      <c r="K413" s="507"/>
      <c r="L413" s="453"/>
      <c r="M413" s="453"/>
      <c r="N413" s="507"/>
      <c r="O413" s="507"/>
      <c r="P413" s="453"/>
      <c r="Q413" s="453"/>
      <c r="R413" s="453"/>
      <c r="S413" s="453"/>
      <c r="T413" s="453"/>
      <c r="U413" s="453"/>
      <c r="V413" s="453"/>
      <c r="W413" s="453"/>
      <c r="X413" s="453"/>
      <c r="Y413" s="453"/>
      <c r="Z413" s="453"/>
    </row>
    <row r="414" spans="1:26" ht="15.75" hidden="1" customHeight="1">
      <c r="A414" s="453"/>
      <c r="B414" s="453"/>
      <c r="C414" s="453"/>
      <c r="D414" s="453"/>
      <c r="E414" s="453"/>
      <c r="F414" s="453"/>
      <c r="G414" s="453"/>
      <c r="H414" s="453"/>
      <c r="I414" s="453"/>
      <c r="J414" s="507"/>
      <c r="K414" s="507"/>
      <c r="L414" s="453"/>
      <c r="M414" s="453"/>
      <c r="N414" s="507"/>
      <c r="O414" s="507"/>
      <c r="P414" s="453"/>
      <c r="Q414" s="453"/>
      <c r="R414" s="453"/>
      <c r="S414" s="453"/>
      <c r="T414" s="453"/>
      <c r="U414" s="453"/>
      <c r="V414" s="453"/>
      <c r="W414" s="453"/>
      <c r="X414" s="453"/>
      <c r="Y414" s="453"/>
      <c r="Z414" s="453"/>
    </row>
    <row r="415" spans="1:26" ht="15.75" hidden="1" customHeight="1">
      <c r="A415" s="453"/>
      <c r="B415" s="453"/>
      <c r="C415" s="453"/>
      <c r="D415" s="453"/>
      <c r="E415" s="453"/>
      <c r="F415" s="453"/>
      <c r="G415" s="453"/>
      <c r="H415" s="453"/>
      <c r="I415" s="453"/>
      <c r="J415" s="507"/>
      <c r="K415" s="507"/>
      <c r="L415" s="453"/>
      <c r="M415" s="453"/>
      <c r="N415" s="507"/>
      <c r="O415" s="507"/>
      <c r="P415" s="453"/>
      <c r="Q415" s="453"/>
      <c r="R415" s="453"/>
      <c r="S415" s="453"/>
      <c r="T415" s="453"/>
      <c r="U415" s="453"/>
      <c r="V415" s="453"/>
      <c r="W415" s="453"/>
      <c r="X415" s="453"/>
      <c r="Y415" s="453"/>
      <c r="Z415" s="453"/>
    </row>
    <row r="416" spans="1:26" ht="15.75" hidden="1" customHeight="1">
      <c r="A416" s="453"/>
      <c r="B416" s="453"/>
      <c r="C416" s="453"/>
      <c r="D416" s="453"/>
      <c r="E416" s="453"/>
      <c r="F416" s="453"/>
      <c r="G416" s="453"/>
      <c r="H416" s="453"/>
      <c r="I416" s="453"/>
      <c r="J416" s="507"/>
      <c r="K416" s="507"/>
      <c r="L416" s="453"/>
      <c r="M416" s="453"/>
      <c r="N416" s="507"/>
      <c r="O416" s="507"/>
      <c r="P416" s="453"/>
      <c r="Q416" s="453"/>
      <c r="R416" s="453"/>
      <c r="S416" s="453"/>
      <c r="T416" s="453"/>
      <c r="U416" s="453"/>
      <c r="V416" s="453"/>
      <c r="W416" s="453"/>
      <c r="X416" s="453"/>
      <c r="Y416" s="453"/>
      <c r="Z416" s="453"/>
    </row>
    <row r="417" spans="1:26" ht="15.75" hidden="1" customHeight="1">
      <c r="A417" s="453"/>
      <c r="B417" s="453"/>
      <c r="C417" s="453"/>
      <c r="D417" s="453"/>
      <c r="E417" s="453"/>
      <c r="F417" s="453"/>
      <c r="G417" s="453"/>
      <c r="H417" s="453"/>
      <c r="I417" s="453"/>
      <c r="J417" s="507"/>
      <c r="K417" s="507"/>
      <c r="L417" s="453"/>
      <c r="M417" s="453"/>
      <c r="N417" s="507"/>
      <c r="O417" s="507"/>
      <c r="P417" s="453"/>
      <c r="Q417" s="453"/>
      <c r="R417" s="453"/>
      <c r="S417" s="453"/>
      <c r="T417" s="453"/>
      <c r="U417" s="453"/>
      <c r="V417" s="453"/>
      <c r="W417" s="453"/>
      <c r="X417" s="453"/>
      <c r="Y417" s="453"/>
      <c r="Z417" s="453"/>
    </row>
    <row r="418" spans="1:26" ht="15.75" hidden="1" customHeight="1">
      <c r="A418" s="453"/>
      <c r="B418" s="453"/>
      <c r="C418" s="453"/>
      <c r="D418" s="453"/>
      <c r="E418" s="453"/>
      <c r="F418" s="453"/>
      <c r="G418" s="453"/>
      <c r="H418" s="453"/>
      <c r="I418" s="453"/>
      <c r="J418" s="507"/>
      <c r="K418" s="507"/>
      <c r="L418" s="453"/>
      <c r="M418" s="453"/>
      <c r="N418" s="507"/>
      <c r="O418" s="507"/>
      <c r="P418" s="453"/>
      <c r="Q418" s="453"/>
      <c r="R418" s="453"/>
      <c r="S418" s="453"/>
      <c r="T418" s="453"/>
      <c r="U418" s="453"/>
      <c r="V418" s="453"/>
      <c r="W418" s="453"/>
      <c r="X418" s="453"/>
      <c r="Y418" s="453"/>
      <c r="Z418" s="453"/>
    </row>
    <row r="419" spans="1:26" ht="15.75" hidden="1" customHeight="1">
      <c r="A419" s="453"/>
      <c r="B419" s="453"/>
      <c r="C419" s="453"/>
      <c r="D419" s="453"/>
      <c r="E419" s="453"/>
      <c r="F419" s="453"/>
      <c r="G419" s="453"/>
      <c r="H419" s="453"/>
      <c r="I419" s="453"/>
      <c r="J419" s="507"/>
      <c r="K419" s="507"/>
      <c r="L419" s="453"/>
      <c r="M419" s="453"/>
      <c r="N419" s="507"/>
      <c r="O419" s="507"/>
      <c r="P419" s="453"/>
      <c r="Q419" s="453"/>
      <c r="R419" s="453"/>
      <c r="S419" s="453"/>
      <c r="T419" s="453"/>
      <c r="U419" s="453"/>
      <c r="V419" s="453"/>
      <c r="W419" s="453"/>
      <c r="X419" s="453"/>
      <c r="Y419" s="453"/>
      <c r="Z419" s="453"/>
    </row>
    <row r="420" spans="1:26" ht="15.75" hidden="1" customHeight="1">
      <c r="A420" s="453"/>
      <c r="B420" s="453"/>
      <c r="C420" s="453"/>
      <c r="D420" s="453"/>
      <c r="E420" s="453"/>
      <c r="F420" s="453"/>
      <c r="G420" s="453"/>
      <c r="H420" s="453"/>
      <c r="I420" s="453"/>
      <c r="J420" s="507"/>
      <c r="K420" s="507"/>
      <c r="L420" s="453"/>
      <c r="M420" s="453"/>
      <c r="N420" s="507"/>
      <c r="O420" s="507"/>
      <c r="P420" s="453"/>
      <c r="Q420" s="453"/>
      <c r="R420" s="453"/>
      <c r="S420" s="453"/>
      <c r="T420" s="453"/>
      <c r="U420" s="453"/>
      <c r="V420" s="453"/>
      <c r="W420" s="453"/>
      <c r="X420" s="453"/>
      <c r="Y420" s="453"/>
      <c r="Z420" s="453"/>
    </row>
    <row r="421" spans="1:26" ht="15.75" hidden="1" customHeight="1">
      <c r="A421" s="453"/>
      <c r="B421" s="453"/>
      <c r="C421" s="453"/>
      <c r="D421" s="453"/>
      <c r="E421" s="453"/>
      <c r="F421" s="453"/>
      <c r="G421" s="453"/>
      <c r="H421" s="453"/>
      <c r="I421" s="453"/>
      <c r="J421" s="507"/>
      <c r="K421" s="507"/>
      <c r="L421" s="453"/>
      <c r="M421" s="453"/>
      <c r="N421" s="507"/>
      <c r="O421" s="507"/>
      <c r="P421" s="453"/>
      <c r="Q421" s="453"/>
      <c r="R421" s="453"/>
      <c r="S421" s="453"/>
      <c r="T421" s="453"/>
      <c r="U421" s="453"/>
      <c r="V421" s="453"/>
      <c r="W421" s="453"/>
      <c r="X421" s="453"/>
      <c r="Y421" s="453"/>
      <c r="Z421" s="453"/>
    </row>
    <row r="422" spans="1:26" ht="15.75" hidden="1" customHeight="1">
      <c r="A422" s="453"/>
      <c r="B422" s="453"/>
      <c r="C422" s="453"/>
      <c r="D422" s="453"/>
      <c r="E422" s="453"/>
      <c r="F422" s="453"/>
      <c r="G422" s="453"/>
      <c r="H422" s="453"/>
      <c r="I422" s="453"/>
      <c r="J422" s="507"/>
      <c r="K422" s="507"/>
      <c r="L422" s="453"/>
      <c r="M422" s="453"/>
      <c r="N422" s="507"/>
      <c r="O422" s="507"/>
      <c r="P422" s="453"/>
      <c r="Q422" s="453"/>
      <c r="R422" s="453"/>
      <c r="S422" s="453"/>
      <c r="T422" s="453"/>
      <c r="U422" s="453"/>
      <c r="V422" s="453"/>
      <c r="W422" s="453"/>
      <c r="X422" s="453"/>
      <c r="Y422" s="453"/>
      <c r="Z422" s="453"/>
    </row>
    <row r="423" spans="1:26" ht="15.75" hidden="1" customHeight="1">
      <c r="A423" s="453"/>
      <c r="B423" s="453"/>
      <c r="C423" s="453"/>
      <c r="D423" s="453"/>
      <c r="E423" s="453"/>
      <c r="F423" s="453"/>
      <c r="G423" s="453"/>
      <c r="H423" s="453"/>
      <c r="I423" s="453"/>
      <c r="J423" s="507"/>
      <c r="K423" s="507"/>
      <c r="L423" s="453"/>
      <c r="M423" s="453"/>
      <c r="N423" s="507"/>
      <c r="O423" s="507"/>
      <c r="P423" s="453"/>
      <c r="Q423" s="453"/>
      <c r="R423" s="453"/>
      <c r="S423" s="453"/>
      <c r="T423" s="453"/>
      <c r="U423" s="453"/>
      <c r="V423" s="453"/>
      <c r="W423" s="453"/>
      <c r="X423" s="453"/>
      <c r="Y423" s="453"/>
      <c r="Z423" s="453"/>
    </row>
    <row r="424" spans="1:26" ht="15.75" hidden="1" customHeight="1">
      <c r="A424" s="453"/>
      <c r="B424" s="453"/>
      <c r="C424" s="453"/>
      <c r="D424" s="453"/>
      <c r="E424" s="453"/>
      <c r="F424" s="453"/>
      <c r="G424" s="453"/>
      <c r="H424" s="453"/>
      <c r="I424" s="453"/>
      <c r="J424" s="507"/>
      <c r="K424" s="507"/>
      <c r="L424" s="453"/>
      <c r="M424" s="453"/>
      <c r="N424" s="507"/>
      <c r="O424" s="507"/>
      <c r="P424" s="453"/>
      <c r="Q424" s="453"/>
      <c r="R424" s="453"/>
      <c r="S424" s="453"/>
      <c r="T424" s="453"/>
      <c r="U424" s="453"/>
      <c r="V424" s="453"/>
      <c r="W424" s="453"/>
      <c r="X424" s="453"/>
      <c r="Y424" s="453"/>
      <c r="Z424" s="453"/>
    </row>
    <row r="425" spans="1:26" ht="15.75" hidden="1" customHeight="1">
      <c r="A425" s="453"/>
      <c r="B425" s="453"/>
      <c r="C425" s="453"/>
      <c r="D425" s="453"/>
      <c r="E425" s="453"/>
      <c r="F425" s="453"/>
      <c r="G425" s="453"/>
      <c r="H425" s="453"/>
      <c r="I425" s="453"/>
      <c r="J425" s="507"/>
      <c r="K425" s="507"/>
      <c r="L425" s="453"/>
      <c r="M425" s="453"/>
      <c r="N425" s="507"/>
      <c r="O425" s="507"/>
      <c r="P425" s="453"/>
      <c r="Q425" s="453"/>
      <c r="R425" s="453"/>
      <c r="S425" s="453"/>
      <c r="T425" s="453"/>
      <c r="U425" s="453"/>
      <c r="V425" s="453"/>
      <c r="W425" s="453"/>
      <c r="X425" s="453"/>
      <c r="Y425" s="453"/>
      <c r="Z425" s="453"/>
    </row>
    <row r="426" spans="1:26" ht="15.75" hidden="1" customHeight="1">
      <c r="A426" s="453"/>
      <c r="B426" s="453"/>
      <c r="C426" s="453"/>
      <c r="D426" s="453"/>
      <c r="E426" s="453"/>
      <c r="F426" s="453"/>
      <c r="G426" s="453"/>
      <c r="H426" s="453"/>
      <c r="I426" s="453"/>
      <c r="J426" s="507"/>
      <c r="K426" s="507"/>
      <c r="L426" s="453"/>
      <c r="M426" s="453"/>
      <c r="N426" s="507"/>
      <c r="O426" s="507"/>
      <c r="P426" s="453"/>
      <c r="Q426" s="453"/>
      <c r="R426" s="453"/>
      <c r="S426" s="453"/>
      <c r="T426" s="453"/>
      <c r="U426" s="453"/>
      <c r="V426" s="453"/>
      <c r="W426" s="453"/>
      <c r="X426" s="453"/>
      <c r="Y426" s="453"/>
      <c r="Z426" s="453"/>
    </row>
    <row r="427" spans="1:26" ht="15.75" hidden="1" customHeight="1">
      <c r="A427" s="453"/>
      <c r="B427" s="453"/>
      <c r="C427" s="453"/>
      <c r="D427" s="453"/>
      <c r="E427" s="453"/>
      <c r="F427" s="453"/>
      <c r="G427" s="453"/>
      <c r="H427" s="453"/>
      <c r="I427" s="453"/>
      <c r="J427" s="507"/>
      <c r="K427" s="507"/>
      <c r="L427" s="453"/>
      <c r="M427" s="453"/>
      <c r="N427" s="507"/>
      <c r="O427" s="507"/>
      <c r="P427" s="453"/>
      <c r="Q427" s="453"/>
      <c r="R427" s="453"/>
      <c r="S427" s="453"/>
      <c r="T427" s="453"/>
      <c r="U427" s="453"/>
      <c r="V427" s="453"/>
      <c r="W427" s="453"/>
      <c r="X427" s="453"/>
      <c r="Y427" s="453"/>
      <c r="Z427" s="453"/>
    </row>
    <row r="428" spans="1:26" ht="15.75" hidden="1" customHeight="1">
      <c r="A428" s="453"/>
      <c r="B428" s="453"/>
      <c r="C428" s="453"/>
      <c r="D428" s="453"/>
      <c r="E428" s="453"/>
      <c r="F428" s="453"/>
      <c r="G428" s="453"/>
      <c r="H428" s="453"/>
      <c r="I428" s="453"/>
      <c r="J428" s="507"/>
      <c r="K428" s="507"/>
      <c r="L428" s="453"/>
      <c r="M428" s="453"/>
      <c r="N428" s="507"/>
      <c r="O428" s="507"/>
      <c r="P428" s="453"/>
      <c r="Q428" s="453"/>
      <c r="R428" s="453"/>
      <c r="S428" s="453"/>
      <c r="T428" s="453"/>
      <c r="U428" s="453"/>
      <c r="V428" s="453"/>
      <c r="W428" s="453"/>
      <c r="X428" s="453"/>
      <c r="Y428" s="453"/>
      <c r="Z428" s="453"/>
    </row>
    <row r="429" spans="1:26" ht="15.75" hidden="1" customHeight="1">
      <c r="A429" s="453"/>
      <c r="B429" s="453"/>
      <c r="C429" s="453"/>
      <c r="D429" s="453"/>
      <c r="E429" s="453"/>
      <c r="F429" s="453"/>
      <c r="G429" s="453"/>
      <c r="H429" s="453"/>
      <c r="I429" s="453"/>
      <c r="J429" s="507"/>
      <c r="K429" s="507"/>
      <c r="L429" s="453"/>
      <c r="M429" s="453"/>
      <c r="N429" s="507"/>
      <c r="O429" s="507"/>
      <c r="P429" s="453"/>
      <c r="Q429" s="453"/>
      <c r="R429" s="453"/>
      <c r="S429" s="453"/>
      <c r="T429" s="453"/>
      <c r="U429" s="453"/>
      <c r="V429" s="453"/>
      <c r="W429" s="453"/>
      <c r="X429" s="453"/>
      <c r="Y429" s="453"/>
      <c r="Z429" s="453"/>
    </row>
    <row r="430" spans="1:26" ht="15.75" hidden="1" customHeight="1">
      <c r="A430" s="453"/>
      <c r="B430" s="453"/>
      <c r="C430" s="453"/>
      <c r="D430" s="453"/>
      <c r="E430" s="453"/>
      <c r="F430" s="453"/>
      <c r="G430" s="453"/>
      <c r="H430" s="453"/>
      <c r="I430" s="453"/>
      <c r="J430" s="507"/>
      <c r="K430" s="507"/>
      <c r="L430" s="453"/>
      <c r="M430" s="453"/>
      <c r="N430" s="507"/>
      <c r="O430" s="507"/>
      <c r="P430" s="453"/>
      <c r="Q430" s="453"/>
      <c r="R430" s="453"/>
      <c r="S430" s="453"/>
      <c r="T430" s="453"/>
      <c r="U430" s="453"/>
      <c r="V430" s="453"/>
      <c r="W430" s="453"/>
      <c r="X430" s="453"/>
      <c r="Y430" s="453"/>
      <c r="Z430" s="453"/>
    </row>
    <row r="431" spans="1:26" ht="15.75" hidden="1" customHeight="1">
      <c r="A431" s="453"/>
      <c r="B431" s="453"/>
      <c r="C431" s="453"/>
      <c r="D431" s="453"/>
      <c r="E431" s="453"/>
      <c r="F431" s="453"/>
      <c r="G431" s="453"/>
      <c r="H431" s="453"/>
      <c r="I431" s="453"/>
      <c r="J431" s="507"/>
      <c r="K431" s="507"/>
      <c r="L431" s="453"/>
      <c r="M431" s="453"/>
      <c r="N431" s="507"/>
      <c r="O431" s="507"/>
      <c r="P431" s="453"/>
      <c r="Q431" s="453"/>
      <c r="R431" s="453"/>
      <c r="S431" s="453"/>
      <c r="T431" s="453"/>
      <c r="U431" s="453"/>
      <c r="V431" s="453"/>
      <c r="W431" s="453"/>
      <c r="X431" s="453"/>
      <c r="Y431" s="453"/>
      <c r="Z431" s="453"/>
    </row>
    <row r="432" spans="1:26" ht="15.75" hidden="1" customHeight="1">
      <c r="A432" s="453"/>
      <c r="B432" s="453"/>
      <c r="C432" s="453"/>
      <c r="D432" s="453"/>
      <c r="E432" s="453"/>
      <c r="F432" s="453"/>
      <c r="G432" s="453"/>
      <c r="H432" s="453"/>
      <c r="I432" s="453"/>
      <c r="J432" s="507"/>
      <c r="K432" s="507"/>
      <c r="L432" s="453"/>
      <c r="M432" s="453"/>
      <c r="N432" s="507"/>
      <c r="O432" s="507"/>
      <c r="P432" s="453"/>
      <c r="Q432" s="453"/>
      <c r="R432" s="453"/>
      <c r="S432" s="453"/>
      <c r="T432" s="453"/>
      <c r="U432" s="453"/>
      <c r="V432" s="453"/>
      <c r="W432" s="453"/>
      <c r="X432" s="453"/>
      <c r="Y432" s="453"/>
      <c r="Z432" s="453"/>
    </row>
    <row r="433" spans="1:26" ht="15.75" hidden="1" customHeight="1">
      <c r="A433" s="453"/>
      <c r="B433" s="453"/>
      <c r="C433" s="453"/>
      <c r="D433" s="453"/>
      <c r="E433" s="453"/>
      <c r="F433" s="453"/>
      <c r="G433" s="453"/>
      <c r="H433" s="453"/>
      <c r="I433" s="453"/>
      <c r="J433" s="507"/>
      <c r="K433" s="507"/>
      <c r="L433" s="453"/>
      <c r="M433" s="453"/>
      <c r="N433" s="507"/>
      <c r="O433" s="507"/>
      <c r="P433" s="453"/>
      <c r="Q433" s="453"/>
      <c r="R433" s="453"/>
      <c r="S433" s="453"/>
      <c r="T433" s="453"/>
      <c r="U433" s="453"/>
      <c r="V433" s="453"/>
      <c r="W433" s="453"/>
      <c r="X433" s="453"/>
      <c r="Y433" s="453"/>
      <c r="Z433" s="453"/>
    </row>
    <row r="434" spans="1:26" ht="15.75" hidden="1" customHeight="1">
      <c r="A434" s="453"/>
      <c r="B434" s="453"/>
      <c r="C434" s="453"/>
      <c r="D434" s="453"/>
      <c r="E434" s="453"/>
      <c r="F434" s="453"/>
      <c r="G434" s="453"/>
      <c r="H434" s="453"/>
      <c r="I434" s="453"/>
      <c r="J434" s="507"/>
      <c r="K434" s="507"/>
      <c r="L434" s="453"/>
      <c r="M434" s="453"/>
      <c r="N434" s="507"/>
      <c r="O434" s="507"/>
      <c r="P434" s="453"/>
      <c r="Q434" s="453"/>
      <c r="R434" s="453"/>
      <c r="S434" s="453"/>
      <c r="T434" s="453"/>
      <c r="U434" s="453"/>
      <c r="V434" s="453"/>
      <c r="W434" s="453"/>
      <c r="X434" s="453"/>
      <c r="Y434" s="453"/>
      <c r="Z434" s="453"/>
    </row>
    <row r="435" spans="1:26" ht="15.75" hidden="1" customHeight="1">
      <c r="A435" s="453"/>
      <c r="B435" s="453"/>
      <c r="C435" s="453"/>
      <c r="D435" s="453"/>
      <c r="E435" s="453"/>
      <c r="F435" s="453"/>
      <c r="G435" s="453"/>
      <c r="H435" s="453"/>
      <c r="I435" s="453"/>
      <c r="J435" s="507"/>
      <c r="K435" s="507"/>
      <c r="L435" s="453"/>
      <c r="M435" s="453"/>
      <c r="N435" s="507"/>
      <c r="O435" s="507"/>
      <c r="P435" s="453"/>
      <c r="Q435" s="453"/>
      <c r="R435" s="453"/>
      <c r="S435" s="453"/>
      <c r="T435" s="453"/>
      <c r="U435" s="453"/>
      <c r="V435" s="453"/>
      <c r="W435" s="453"/>
      <c r="X435" s="453"/>
      <c r="Y435" s="453"/>
      <c r="Z435" s="453"/>
    </row>
    <row r="436" spans="1:26" ht="15.75" hidden="1" customHeight="1">
      <c r="A436" s="453"/>
      <c r="B436" s="453"/>
      <c r="C436" s="453"/>
      <c r="D436" s="453"/>
      <c r="E436" s="453"/>
      <c r="F436" s="453"/>
      <c r="G436" s="453"/>
      <c r="H436" s="453"/>
      <c r="I436" s="453"/>
      <c r="J436" s="507"/>
      <c r="K436" s="507"/>
      <c r="L436" s="453"/>
      <c r="M436" s="453"/>
      <c r="N436" s="507"/>
      <c r="O436" s="507"/>
      <c r="P436" s="453"/>
      <c r="Q436" s="453"/>
      <c r="R436" s="453"/>
      <c r="S436" s="453"/>
      <c r="T436" s="453"/>
      <c r="U436" s="453"/>
      <c r="V436" s="453"/>
      <c r="W436" s="453"/>
      <c r="X436" s="453"/>
      <c r="Y436" s="453"/>
      <c r="Z436" s="453"/>
    </row>
    <row r="437" spans="1:26" ht="15.75" hidden="1" customHeight="1">
      <c r="A437" s="453"/>
      <c r="B437" s="453"/>
      <c r="C437" s="453"/>
      <c r="D437" s="453"/>
      <c r="E437" s="453"/>
      <c r="F437" s="453"/>
      <c r="G437" s="453"/>
      <c r="H437" s="453"/>
      <c r="I437" s="453"/>
      <c r="J437" s="507"/>
      <c r="K437" s="507"/>
      <c r="L437" s="453"/>
      <c r="M437" s="453"/>
      <c r="N437" s="507"/>
      <c r="O437" s="507"/>
      <c r="P437" s="453"/>
      <c r="Q437" s="453"/>
      <c r="R437" s="453"/>
      <c r="S437" s="453"/>
      <c r="T437" s="453"/>
      <c r="U437" s="453"/>
      <c r="V437" s="453"/>
      <c r="W437" s="453"/>
      <c r="X437" s="453"/>
      <c r="Y437" s="453"/>
      <c r="Z437" s="453"/>
    </row>
    <row r="438" spans="1:26" ht="15.75" hidden="1" customHeight="1">
      <c r="A438" s="453"/>
      <c r="B438" s="453"/>
      <c r="C438" s="453"/>
      <c r="D438" s="453"/>
      <c r="E438" s="453"/>
      <c r="F438" s="453"/>
      <c r="G438" s="453"/>
      <c r="H438" s="453"/>
      <c r="I438" s="453"/>
      <c r="J438" s="507"/>
      <c r="K438" s="507"/>
      <c r="L438" s="453"/>
      <c r="M438" s="453"/>
      <c r="N438" s="507"/>
      <c r="O438" s="507"/>
      <c r="P438" s="453"/>
      <c r="Q438" s="453"/>
      <c r="R438" s="453"/>
      <c r="S438" s="453"/>
      <c r="T438" s="453"/>
      <c r="U438" s="453"/>
      <c r="V438" s="453"/>
      <c r="W438" s="453"/>
      <c r="X438" s="453"/>
      <c r="Y438" s="453"/>
      <c r="Z438" s="453"/>
    </row>
    <row r="439" spans="1:26" ht="15.75" hidden="1" customHeight="1">
      <c r="A439" s="453"/>
      <c r="B439" s="453"/>
      <c r="C439" s="453"/>
      <c r="D439" s="453"/>
      <c r="E439" s="453"/>
      <c r="F439" s="453"/>
      <c r="G439" s="453"/>
      <c r="H439" s="453"/>
      <c r="I439" s="453"/>
      <c r="J439" s="507"/>
      <c r="K439" s="507"/>
      <c r="L439" s="453"/>
      <c r="M439" s="453"/>
      <c r="N439" s="507"/>
      <c r="O439" s="507"/>
      <c r="P439" s="453"/>
      <c r="Q439" s="453"/>
      <c r="R439" s="453"/>
      <c r="S439" s="453"/>
      <c r="T439" s="453"/>
      <c r="U439" s="453"/>
      <c r="V439" s="453"/>
      <c r="W439" s="453"/>
      <c r="X439" s="453"/>
      <c r="Y439" s="453"/>
      <c r="Z439" s="453"/>
    </row>
    <row r="440" spans="1:26" ht="15.75" hidden="1" customHeight="1">
      <c r="A440" s="453"/>
      <c r="B440" s="453"/>
      <c r="C440" s="453"/>
      <c r="D440" s="453"/>
      <c r="E440" s="453"/>
      <c r="F440" s="453"/>
      <c r="G440" s="453"/>
      <c r="H440" s="453"/>
      <c r="I440" s="453"/>
      <c r="J440" s="507"/>
      <c r="K440" s="507"/>
      <c r="L440" s="453"/>
      <c r="M440" s="453"/>
      <c r="N440" s="507"/>
      <c r="O440" s="507"/>
      <c r="P440" s="453"/>
      <c r="Q440" s="453"/>
      <c r="R440" s="453"/>
      <c r="S440" s="453"/>
      <c r="T440" s="453"/>
      <c r="U440" s="453"/>
      <c r="V440" s="453"/>
      <c r="W440" s="453"/>
      <c r="X440" s="453"/>
      <c r="Y440" s="453"/>
      <c r="Z440" s="453"/>
    </row>
    <row r="441" spans="1:26" ht="15.75" hidden="1" customHeight="1">
      <c r="A441" s="453"/>
      <c r="B441" s="453"/>
      <c r="C441" s="453"/>
      <c r="D441" s="453"/>
      <c r="E441" s="453"/>
      <c r="F441" s="453"/>
      <c r="G441" s="453"/>
      <c r="H441" s="453"/>
      <c r="I441" s="453"/>
      <c r="J441" s="507"/>
      <c r="K441" s="507"/>
      <c r="L441" s="453"/>
      <c r="M441" s="453"/>
      <c r="N441" s="507"/>
      <c r="O441" s="507"/>
      <c r="P441" s="453"/>
      <c r="Q441" s="453"/>
      <c r="R441" s="453"/>
      <c r="S441" s="453"/>
      <c r="T441" s="453"/>
      <c r="U441" s="453"/>
      <c r="V441" s="453"/>
      <c r="W441" s="453"/>
      <c r="X441" s="453"/>
      <c r="Y441" s="453"/>
      <c r="Z441" s="453"/>
    </row>
    <row r="442" spans="1:26" ht="15.75" hidden="1" customHeight="1">
      <c r="A442" s="453"/>
      <c r="B442" s="453"/>
      <c r="C442" s="453"/>
      <c r="D442" s="453"/>
      <c r="E442" s="453"/>
      <c r="F442" s="453"/>
      <c r="G442" s="453"/>
      <c r="H442" s="453"/>
      <c r="I442" s="453"/>
      <c r="J442" s="507"/>
      <c r="K442" s="507"/>
      <c r="L442" s="453"/>
      <c r="M442" s="453"/>
      <c r="N442" s="507"/>
      <c r="O442" s="507"/>
      <c r="P442" s="453"/>
      <c r="Q442" s="453"/>
      <c r="R442" s="453"/>
      <c r="S442" s="453"/>
      <c r="T442" s="453"/>
      <c r="U442" s="453"/>
      <c r="V442" s="453"/>
      <c r="W442" s="453"/>
      <c r="X442" s="453"/>
      <c r="Y442" s="453"/>
      <c r="Z442" s="453"/>
    </row>
    <row r="443" spans="1:26" ht="15.75" hidden="1" customHeight="1">
      <c r="A443" s="453"/>
      <c r="B443" s="453"/>
      <c r="C443" s="453"/>
      <c r="D443" s="453"/>
      <c r="E443" s="453"/>
      <c r="F443" s="453"/>
      <c r="G443" s="453"/>
      <c r="H443" s="453"/>
      <c r="I443" s="453"/>
      <c r="J443" s="507"/>
      <c r="K443" s="507"/>
      <c r="L443" s="453"/>
      <c r="M443" s="453"/>
      <c r="N443" s="507"/>
      <c r="O443" s="507"/>
      <c r="P443" s="453"/>
      <c r="Q443" s="453"/>
      <c r="R443" s="453"/>
      <c r="S443" s="453"/>
      <c r="T443" s="453"/>
      <c r="U443" s="453"/>
      <c r="V443" s="453"/>
      <c r="W443" s="453"/>
      <c r="X443" s="453"/>
      <c r="Y443" s="453"/>
      <c r="Z443" s="453"/>
    </row>
    <row r="444" spans="1:26" ht="15.75" hidden="1" customHeight="1">
      <c r="A444" s="453"/>
      <c r="B444" s="453"/>
      <c r="C444" s="453"/>
      <c r="D444" s="453"/>
      <c r="E444" s="453"/>
      <c r="F444" s="453"/>
      <c r="G444" s="453"/>
      <c r="H444" s="453"/>
      <c r="I444" s="453"/>
      <c r="J444" s="507"/>
      <c r="K444" s="507"/>
      <c r="L444" s="453"/>
      <c r="M444" s="453"/>
      <c r="N444" s="507"/>
      <c r="O444" s="507"/>
      <c r="P444" s="453"/>
      <c r="Q444" s="453"/>
      <c r="R444" s="453"/>
      <c r="S444" s="453"/>
      <c r="T444" s="453"/>
      <c r="U444" s="453"/>
      <c r="V444" s="453"/>
      <c r="W444" s="453"/>
      <c r="X444" s="453"/>
      <c r="Y444" s="453"/>
      <c r="Z444" s="453"/>
    </row>
    <row r="445" spans="1:26" ht="15.75" hidden="1" customHeight="1">
      <c r="A445" s="453"/>
      <c r="B445" s="453"/>
      <c r="C445" s="453"/>
      <c r="D445" s="453"/>
      <c r="E445" s="453"/>
      <c r="F445" s="453"/>
      <c r="G445" s="453"/>
      <c r="H445" s="453"/>
      <c r="I445" s="453"/>
      <c r="J445" s="507"/>
      <c r="K445" s="507"/>
      <c r="L445" s="453"/>
      <c r="M445" s="453"/>
      <c r="N445" s="507"/>
      <c r="O445" s="507"/>
      <c r="P445" s="453"/>
      <c r="Q445" s="453"/>
      <c r="R445" s="453"/>
      <c r="S445" s="453"/>
      <c r="T445" s="453"/>
      <c r="U445" s="453"/>
      <c r="V445" s="453"/>
      <c r="W445" s="453"/>
      <c r="X445" s="453"/>
      <c r="Y445" s="453"/>
      <c r="Z445" s="453"/>
    </row>
    <row r="446" spans="1:26" ht="15.75" hidden="1" customHeight="1">
      <c r="A446" s="453"/>
      <c r="B446" s="453"/>
      <c r="C446" s="453"/>
      <c r="D446" s="453"/>
      <c r="E446" s="453"/>
      <c r="F446" s="453"/>
      <c r="G446" s="453"/>
      <c r="H446" s="453"/>
      <c r="I446" s="453"/>
      <c r="J446" s="507"/>
      <c r="K446" s="507"/>
      <c r="L446" s="453"/>
      <c r="M446" s="453"/>
      <c r="N446" s="507"/>
      <c r="O446" s="507"/>
      <c r="P446" s="453"/>
      <c r="Q446" s="453"/>
      <c r="R446" s="453"/>
      <c r="S446" s="453"/>
      <c r="T446" s="453"/>
      <c r="U446" s="453"/>
      <c r="V446" s="453"/>
      <c r="W446" s="453"/>
      <c r="X446" s="453"/>
      <c r="Y446" s="453"/>
      <c r="Z446" s="453"/>
    </row>
    <row r="447" spans="1:26" ht="15.75" hidden="1" customHeight="1">
      <c r="A447" s="453"/>
      <c r="B447" s="453"/>
      <c r="C447" s="453"/>
      <c r="D447" s="453"/>
      <c r="E447" s="453"/>
      <c r="F447" s="453"/>
      <c r="G447" s="453"/>
      <c r="H447" s="453"/>
      <c r="I447" s="453"/>
      <c r="J447" s="507"/>
      <c r="K447" s="507"/>
      <c r="L447" s="453"/>
      <c r="M447" s="453"/>
      <c r="N447" s="507"/>
      <c r="O447" s="507"/>
      <c r="P447" s="453"/>
      <c r="Q447" s="453"/>
      <c r="R447" s="453"/>
      <c r="S447" s="453"/>
      <c r="T447" s="453"/>
      <c r="U447" s="453"/>
      <c r="V447" s="453"/>
      <c r="W447" s="453"/>
      <c r="X447" s="453"/>
      <c r="Y447" s="453"/>
      <c r="Z447" s="453"/>
    </row>
    <row r="448" spans="1:26" ht="15.75" hidden="1" customHeight="1">
      <c r="A448" s="453"/>
      <c r="B448" s="453"/>
      <c r="C448" s="453"/>
      <c r="D448" s="453"/>
      <c r="E448" s="453"/>
      <c r="F448" s="453"/>
      <c r="G448" s="453"/>
      <c r="H448" s="453"/>
      <c r="I448" s="453"/>
      <c r="J448" s="507"/>
      <c r="K448" s="507"/>
      <c r="L448" s="453"/>
      <c r="M448" s="453"/>
      <c r="N448" s="507"/>
      <c r="O448" s="507"/>
      <c r="P448" s="453"/>
      <c r="Q448" s="453"/>
      <c r="R448" s="453"/>
      <c r="S448" s="453"/>
      <c r="T448" s="453"/>
      <c r="U448" s="453"/>
      <c r="V448" s="453"/>
      <c r="W448" s="453"/>
      <c r="X448" s="453"/>
      <c r="Y448" s="453"/>
      <c r="Z448" s="453"/>
    </row>
    <row r="449" spans="1:26" ht="15.75" hidden="1" customHeight="1">
      <c r="A449" s="453"/>
      <c r="B449" s="453"/>
      <c r="C449" s="453"/>
      <c r="D449" s="453"/>
      <c r="E449" s="453"/>
      <c r="F449" s="453"/>
      <c r="G449" s="453"/>
      <c r="H449" s="453"/>
      <c r="I449" s="453"/>
      <c r="J449" s="507"/>
      <c r="K449" s="507"/>
      <c r="L449" s="453"/>
      <c r="M449" s="453"/>
      <c r="N449" s="507"/>
      <c r="O449" s="507"/>
      <c r="P449" s="453"/>
      <c r="Q449" s="453"/>
      <c r="R449" s="453"/>
      <c r="S449" s="453"/>
      <c r="T449" s="453"/>
      <c r="U449" s="453"/>
      <c r="V449" s="453"/>
      <c r="W449" s="453"/>
      <c r="X449" s="453"/>
      <c r="Y449" s="453"/>
      <c r="Z449" s="453"/>
    </row>
    <row r="450" spans="1:26" ht="15.75" hidden="1" customHeight="1">
      <c r="A450" s="453"/>
      <c r="B450" s="453"/>
      <c r="C450" s="453"/>
      <c r="D450" s="453"/>
      <c r="E450" s="453"/>
      <c r="F450" s="453"/>
      <c r="G450" s="453"/>
      <c r="H450" s="453"/>
      <c r="I450" s="453"/>
      <c r="J450" s="507"/>
      <c r="K450" s="507"/>
      <c r="L450" s="453"/>
      <c r="M450" s="453"/>
      <c r="N450" s="507"/>
      <c r="O450" s="507"/>
      <c r="P450" s="453"/>
      <c r="Q450" s="453"/>
      <c r="R450" s="453"/>
      <c r="S450" s="453"/>
      <c r="T450" s="453"/>
      <c r="U450" s="453"/>
      <c r="V450" s="453"/>
      <c r="W450" s="453"/>
      <c r="X450" s="453"/>
      <c r="Y450" s="453"/>
      <c r="Z450" s="453"/>
    </row>
    <row r="451" spans="1:26" ht="15.75" hidden="1" customHeight="1">
      <c r="A451" s="453"/>
      <c r="B451" s="453"/>
      <c r="C451" s="453"/>
      <c r="D451" s="453"/>
      <c r="E451" s="453"/>
      <c r="F451" s="453"/>
      <c r="G451" s="453"/>
      <c r="H451" s="453"/>
      <c r="I451" s="453"/>
      <c r="J451" s="507"/>
      <c r="K451" s="507"/>
      <c r="L451" s="453"/>
      <c r="M451" s="453"/>
      <c r="N451" s="507"/>
      <c r="O451" s="507"/>
      <c r="P451" s="453"/>
      <c r="Q451" s="453"/>
      <c r="R451" s="453"/>
      <c r="S451" s="453"/>
      <c r="T451" s="453"/>
      <c r="U451" s="453"/>
      <c r="V451" s="453"/>
      <c r="W451" s="453"/>
      <c r="X451" s="453"/>
      <c r="Y451" s="453"/>
      <c r="Z451" s="453"/>
    </row>
    <row r="452" spans="1:26" ht="15.75" hidden="1" customHeight="1">
      <c r="A452" s="453"/>
      <c r="B452" s="453"/>
      <c r="C452" s="453"/>
      <c r="D452" s="453"/>
      <c r="E452" s="453"/>
      <c r="F452" s="453"/>
      <c r="G452" s="453"/>
      <c r="H452" s="453"/>
      <c r="I452" s="453"/>
      <c r="J452" s="507"/>
      <c r="K452" s="507"/>
      <c r="L452" s="453"/>
      <c r="M452" s="453"/>
      <c r="N452" s="507"/>
      <c r="O452" s="507"/>
      <c r="P452" s="453"/>
      <c r="Q452" s="453"/>
      <c r="R452" s="453"/>
      <c r="S452" s="453"/>
      <c r="T452" s="453"/>
      <c r="U452" s="453"/>
      <c r="V452" s="453"/>
      <c r="W452" s="453"/>
      <c r="X452" s="453"/>
      <c r="Y452" s="453"/>
      <c r="Z452" s="453"/>
    </row>
    <row r="453" spans="1:26" ht="15.75" hidden="1" customHeight="1">
      <c r="A453" s="453"/>
      <c r="B453" s="453"/>
      <c r="C453" s="453"/>
      <c r="D453" s="453"/>
      <c r="E453" s="453"/>
      <c r="F453" s="453"/>
      <c r="G453" s="453"/>
      <c r="H453" s="453"/>
      <c r="I453" s="453"/>
      <c r="J453" s="507"/>
      <c r="K453" s="507"/>
      <c r="L453" s="453"/>
      <c r="M453" s="453"/>
      <c r="N453" s="507"/>
      <c r="O453" s="507"/>
      <c r="P453" s="453"/>
      <c r="Q453" s="453"/>
      <c r="R453" s="453"/>
      <c r="S453" s="453"/>
      <c r="T453" s="453"/>
      <c r="U453" s="453"/>
      <c r="V453" s="453"/>
      <c r="W453" s="453"/>
      <c r="X453" s="453"/>
      <c r="Y453" s="453"/>
      <c r="Z453" s="453"/>
    </row>
    <row r="454" spans="1:26" ht="15.75" hidden="1" customHeight="1">
      <c r="A454" s="453"/>
      <c r="B454" s="453"/>
      <c r="C454" s="453"/>
      <c r="D454" s="453"/>
      <c r="E454" s="453"/>
      <c r="F454" s="453"/>
      <c r="G454" s="453"/>
      <c r="H454" s="453"/>
      <c r="I454" s="453"/>
      <c r="J454" s="507"/>
      <c r="K454" s="507"/>
      <c r="L454" s="453"/>
      <c r="M454" s="453"/>
      <c r="N454" s="507"/>
      <c r="O454" s="507"/>
      <c r="P454" s="453"/>
      <c r="Q454" s="453"/>
      <c r="R454" s="453"/>
      <c r="S454" s="453"/>
      <c r="T454" s="453"/>
      <c r="U454" s="453"/>
      <c r="V454" s="453"/>
      <c r="W454" s="453"/>
      <c r="X454" s="453"/>
      <c r="Y454" s="453"/>
      <c r="Z454" s="453"/>
    </row>
    <row r="455" spans="1:26" ht="15.75" hidden="1" customHeight="1">
      <c r="A455" s="453"/>
      <c r="B455" s="453"/>
      <c r="C455" s="453"/>
      <c r="D455" s="453"/>
      <c r="E455" s="453"/>
      <c r="F455" s="453"/>
      <c r="G455" s="453"/>
      <c r="H455" s="453"/>
      <c r="I455" s="453"/>
      <c r="J455" s="507"/>
      <c r="K455" s="507"/>
      <c r="L455" s="453"/>
      <c r="M455" s="453"/>
      <c r="N455" s="507"/>
      <c r="O455" s="507"/>
      <c r="P455" s="453"/>
      <c r="Q455" s="453"/>
      <c r="R455" s="453"/>
      <c r="S455" s="453"/>
      <c r="T455" s="453"/>
      <c r="U455" s="453"/>
      <c r="V455" s="453"/>
      <c r="W455" s="453"/>
      <c r="X455" s="453"/>
      <c r="Y455" s="453"/>
      <c r="Z455" s="453"/>
    </row>
    <row r="456" spans="1:26" ht="15.75" hidden="1" customHeight="1">
      <c r="A456" s="453"/>
      <c r="B456" s="453"/>
      <c r="C456" s="453"/>
      <c r="D456" s="453"/>
      <c r="E456" s="453"/>
      <c r="F456" s="453"/>
      <c r="G456" s="453"/>
      <c r="H456" s="453"/>
      <c r="I456" s="453"/>
      <c r="J456" s="507"/>
      <c r="K456" s="507"/>
      <c r="L456" s="453"/>
      <c r="M456" s="453"/>
      <c r="N456" s="507"/>
      <c r="O456" s="507"/>
      <c r="P456" s="453"/>
      <c r="Q456" s="453"/>
      <c r="R456" s="453"/>
      <c r="S456" s="453"/>
      <c r="T456" s="453"/>
      <c r="U456" s="453"/>
      <c r="V456" s="453"/>
      <c r="W456" s="453"/>
      <c r="X456" s="453"/>
      <c r="Y456" s="453"/>
      <c r="Z456" s="453"/>
    </row>
    <row r="457" spans="1:26" ht="15.75" hidden="1" customHeight="1">
      <c r="A457" s="453"/>
      <c r="B457" s="453"/>
      <c r="C457" s="453"/>
      <c r="D457" s="453"/>
      <c r="E457" s="453"/>
      <c r="F457" s="453"/>
      <c r="G457" s="453"/>
      <c r="H457" s="453"/>
      <c r="I457" s="453"/>
      <c r="J457" s="507"/>
      <c r="K457" s="507"/>
      <c r="L457" s="453"/>
      <c r="M457" s="453"/>
      <c r="N457" s="507"/>
      <c r="O457" s="507"/>
      <c r="P457" s="453"/>
      <c r="Q457" s="453"/>
      <c r="R457" s="453"/>
      <c r="S457" s="453"/>
      <c r="T457" s="453"/>
      <c r="U457" s="453"/>
      <c r="V457" s="453"/>
      <c r="W457" s="453"/>
      <c r="X457" s="453"/>
      <c r="Y457" s="453"/>
      <c r="Z457" s="453"/>
    </row>
    <row r="458" spans="1:26" ht="15.75" hidden="1" customHeight="1">
      <c r="A458" s="453"/>
      <c r="B458" s="453"/>
      <c r="C458" s="453"/>
      <c r="D458" s="453"/>
      <c r="E458" s="453"/>
      <c r="F458" s="453"/>
      <c r="G458" s="453"/>
      <c r="H458" s="453"/>
      <c r="I458" s="453"/>
      <c r="J458" s="507"/>
      <c r="K458" s="507"/>
      <c r="L458" s="453"/>
      <c r="M458" s="453"/>
      <c r="N458" s="507"/>
      <c r="O458" s="507"/>
      <c r="P458" s="453"/>
      <c r="Q458" s="453"/>
      <c r="R458" s="453"/>
      <c r="S458" s="453"/>
      <c r="T458" s="453"/>
      <c r="U458" s="453"/>
      <c r="V458" s="453"/>
      <c r="W458" s="453"/>
      <c r="X458" s="453"/>
      <c r="Y458" s="453"/>
      <c r="Z458" s="453"/>
    </row>
    <row r="459" spans="1:26" ht="15.75" hidden="1" customHeight="1">
      <c r="A459" s="453"/>
      <c r="B459" s="453"/>
      <c r="C459" s="453"/>
      <c r="D459" s="453"/>
      <c r="E459" s="453"/>
      <c r="F459" s="453"/>
      <c r="G459" s="453"/>
      <c r="H459" s="453"/>
      <c r="I459" s="453"/>
      <c r="J459" s="507"/>
      <c r="K459" s="507"/>
      <c r="L459" s="453"/>
      <c r="M459" s="453"/>
      <c r="N459" s="507"/>
      <c r="O459" s="507"/>
      <c r="P459" s="453"/>
      <c r="Q459" s="453"/>
      <c r="R459" s="453"/>
      <c r="S459" s="453"/>
      <c r="T459" s="453"/>
      <c r="U459" s="453"/>
      <c r="V459" s="453"/>
      <c r="W459" s="453"/>
      <c r="X459" s="453"/>
      <c r="Y459" s="453"/>
      <c r="Z459" s="453"/>
    </row>
    <row r="460" spans="1:26" ht="15.75" hidden="1" customHeight="1">
      <c r="A460" s="453"/>
      <c r="B460" s="453"/>
      <c r="C460" s="453"/>
      <c r="D460" s="453"/>
      <c r="E460" s="453"/>
      <c r="F460" s="453"/>
      <c r="G460" s="453"/>
      <c r="H460" s="453"/>
      <c r="I460" s="453"/>
      <c r="J460" s="507"/>
      <c r="K460" s="507"/>
      <c r="L460" s="453"/>
      <c r="M460" s="453"/>
      <c r="N460" s="507"/>
      <c r="O460" s="507"/>
      <c r="P460" s="453"/>
      <c r="Q460" s="453"/>
      <c r="R460" s="453"/>
      <c r="S460" s="453"/>
      <c r="T460" s="453"/>
      <c r="U460" s="453"/>
      <c r="V460" s="453"/>
      <c r="W460" s="453"/>
      <c r="X460" s="453"/>
      <c r="Y460" s="453"/>
      <c r="Z460" s="453"/>
    </row>
    <row r="461" spans="1:26" ht="15.75" hidden="1" customHeight="1">
      <c r="A461" s="453"/>
      <c r="B461" s="453"/>
      <c r="C461" s="453"/>
      <c r="D461" s="453"/>
      <c r="E461" s="453"/>
      <c r="F461" s="453"/>
      <c r="G461" s="453"/>
      <c r="H461" s="453"/>
      <c r="I461" s="453"/>
      <c r="J461" s="507"/>
      <c r="K461" s="507"/>
      <c r="L461" s="453"/>
      <c r="M461" s="453"/>
      <c r="N461" s="507"/>
      <c r="O461" s="507"/>
      <c r="P461" s="453"/>
      <c r="Q461" s="453"/>
      <c r="R461" s="453"/>
      <c r="S461" s="453"/>
      <c r="T461" s="453"/>
      <c r="U461" s="453"/>
      <c r="V461" s="453"/>
      <c r="W461" s="453"/>
      <c r="X461" s="453"/>
      <c r="Y461" s="453"/>
      <c r="Z461" s="453"/>
    </row>
    <row r="462" spans="1:26" ht="15.75" hidden="1" customHeight="1">
      <c r="A462" s="453"/>
      <c r="B462" s="453"/>
      <c r="C462" s="453"/>
      <c r="D462" s="453"/>
      <c r="E462" s="453"/>
      <c r="F462" s="453"/>
      <c r="G462" s="453"/>
      <c r="H462" s="453"/>
      <c r="I462" s="453"/>
      <c r="J462" s="507"/>
      <c r="K462" s="507"/>
      <c r="L462" s="453"/>
      <c r="M462" s="453"/>
      <c r="N462" s="507"/>
      <c r="O462" s="507"/>
      <c r="P462" s="453"/>
      <c r="Q462" s="453"/>
      <c r="R462" s="453"/>
      <c r="S462" s="453"/>
      <c r="T462" s="453"/>
      <c r="U462" s="453"/>
      <c r="V462" s="453"/>
      <c r="W462" s="453"/>
      <c r="X462" s="453"/>
      <c r="Y462" s="453"/>
      <c r="Z462" s="453"/>
    </row>
    <row r="463" spans="1:26" ht="15.75" hidden="1" customHeight="1">
      <c r="A463" s="453"/>
      <c r="B463" s="453"/>
      <c r="C463" s="453"/>
      <c r="D463" s="453"/>
      <c r="E463" s="453"/>
      <c r="F463" s="453"/>
      <c r="G463" s="453"/>
      <c r="H463" s="453"/>
      <c r="I463" s="453"/>
      <c r="J463" s="507"/>
      <c r="K463" s="507"/>
      <c r="L463" s="453"/>
      <c r="M463" s="453"/>
      <c r="N463" s="507"/>
      <c r="O463" s="507"/>
      <c r="P463" s="453"/>
      <c r="Q463" s="453"/>
      <c r="R463" s="453"/>
      <c r="S463" s="453"/>
      <c r="T463" s="453"/>
      <c r="U463" s="453"/>
      <c r="V463" s="453"/>
      <c r="W463" s="453"/>
      <c r="X463" s="453"/>
      <c r="Y463" s="453"/>
      <c r="Z463" s="453"/>
    </row>
    <row r="464" spans="1:26" ht="15.75" hidden="1" customHeight="1">
      <c r="A464" s="453"/>
      <c r="B464" s="453"/>
      <c r="C464" s="453"/>
      <c r="D464" s="453"/>
      <c r="E464" s="453"/>
      <c r="F464" s="453"/>
      <c r="G464" s="453"/>
      <c r="H464" s="453"/>
      <c r="I464" s="453"/>
      <c r="J464" s="507"/>
      <c r="K464" s="507"/>
      <c r="L464" s="453"/>
      <c r="M464" s="453"/>
      <c r="N464" s="507"/>
      <c r="O464" s="507"/>
      <c r="P464" s="453"/>
      <c r="Q464" s="453"/>
      <c r="R464" s="453"/>
      <c r="S464" s="453"/>
      <c r="T464" s="453"/>
      <c r="U464" s="453"/>
      <c r="V464" s="453"/>
      <c r="W464" s="453"/>
      <c r="X464" s="453"/>
      <c r="Y464" s="453"/>
      <c r="Z464" s="453"/>
    </row>
    <row r="465" spans="1:26" ht="15.75" hidden="1" customHeight="1">
      <c r="A465" s="453"/>
      <c r="B465" s="453"/>
      <c r="C465" s="453"/>
      <c r="D465" s="453"/>
      <c r="E465" s="453"/>
      <c r="F465" s="453"/>
      <c r="G465" s="453"/>
      <c r="H465" s="453"/>
      <c r="I465" s="453"/>
      <c r="J465" s="507"/>
      <c r="K465" s="507"/>
      <c r="L465" s="453"/>
      <c r="M465" s="453"/>
      <c r="N465" s="507"/>
      <c r="O465" s="507"/>
      <c r="P465" s="453"/>
      <c r="Q465" s="453"/>
      <c r="R465" s="453"/>
      <c r="S465" s="453"/>
      <c r="T465" s="453"/>
      <c r="U465" s="453"/>
      <c r="V465" s="453"/>
      <c r="W465" s="453"/>
      <c r="X465" s="453"/>
      <c r="Y465" s="453"/>
      <c r="Z465" s="453"/>
    </row>
    <row r="466" spans="1:26" ht="15.75" hidden="1" customHeight="1">
      <c r="A466" s="453"/>
      <c r="B466" s="453"/>
      <c r="C466" s="453"/>
      <c r="D466" s="453"/>
      <c r="E466" s="453"/>
      <c r="F466" s="453"/>
      <c r="G466" s="453"/>
      <c r="H466" s="453"/>
      <c r="I466" s="453"/>
      <c r="J466" s="507"/>
      <c r="K466" s="507"/>
      <c r="L466" s="453"/>
      <c r="M466" s="453"/>
      <c r="N466" s="507"/>
      <c r="O466" s="507"/>
      <c r="P466" s="453"/>
      <c r="Q466" s="453"/>
      <c r="R466" s="453"/>
      <c r="S466" s="453"/>
      <c r="T466" s="453"/>
      <c r="U466" s="453"/>
      <c r="V466" s="453"/>
      <c r="W466" s="453"/>
      <c r="X466" s="453"/>
      <c r="Y466" s="453"/>
      <c r="Z466" s="453"/>
    </row>
    <row r="467" spans="1:26" ht="15.75" hidden="1" customHeight="1">
      <c r="A467" s="453"/>
      <c r="B467" s="453"/>
      <c r="C467" s="453"/>
      <c r="D467" s="453"/>
      <c r="E467" s="453"/>
      <c r="F467" s="453"/>
      <c r="G467" s="453"/>
      <c r="H467" s="453"/>
      <c r="I467" s="453"/>
      <c r="J467" s="507"/>
      <c r="K467" s="507"/>
      <c r="L467" s="453"/>
      <c r="M467" s="453"/>
      <c r="N467" s="507"/>
      <c r="O467" s="507"/>
      <c r="P467" s="453"/>
      <c r="Q467" s="453"/>
      <c r="R467" s="453"/>
      <c r="S467" s="453"/>
      <c r="T467" s="453"/>
      <c r="U467" s="453"/>
      <c r="V467" s="453"/>
      <c r="W467" s="453"/>
      <c r="X467" s="453"/>
      <c r="Y467" s="453"/>
      <c r="Z467" s="453"/>
    </row>
    <row r="468" spans="1:26" ht="15.75" hidden="1" customHeight="1">
      <c r="A468" s="453"/>
      <c r="B468" s="453"/>
      <c r="C468" s="453"/>
      <c r="D468" s="453"/>
      <c r="E468" s="453"/>
      <c r="F468" s="453"/>
      <c r="G468" s="453"/>
      <c r="H468" s="453"/>
      <c r="I468" s="453"/>
      <c r="J468" s="507"/>
      <c r="K468" s="507"/>
      <c r="L468" s="453"/>
      <c r="M468" s="453"/>
      <c r="N468" s="507"/>
      <c r="O468" s="507"/>
      <c r="P468" s="453"/>
      <c r="Q468" s="453"/>
      <c r="R468" s="453"/>
      <c r="S468" s="453"/>
      <c r="T468" s="453"/>
      <c r="U468" s="453"/>
      <c r="V468" s="453"/>
      <c r="W468" s="453"/>
      <c r="X468" s="453"/>
      <c r="Y468" s="453"/>
      <c r="Z468" s="453"/>
    </row>
    <row r="469" spans="1:26" ht="15.75" hidden="1" customHeight="1">
      <c r="A469" s="453"/>
      <c r="B469" s="453"/>
      <c r="C469" s="453"/>
      <c r="D469" s="453"/>
      <c r="E469" s="453"/>
      <c r="F469" s="453"/>
      <c r="G469" s="453"/>
      <c r="H469" s="453"/>
      <c r="I469" s="453"/>
      <c r="J469" s="507"/>
      <c r="K469" s="507"/>
      <c r="L469" s="453"/>
      <c r="M469" s="453"/>
      <c r="N469" s="507"/>
      <c r="O469" s="507"/>
      <c r="P469" s="453"/>
      <c r="Q469" s="453"/>
      <c r="R469" s="453"/>
      <c r="S469" s="453"/>
      <c r="T469" s="453"/>
      <c r="U469" s="453"/>
      <c r="V469" s="453"/>
      <c r="W469" s="453"/>
      <c r="X469" s="453"/>
      <c r="Y469" s="453"/>
      <c r="Z469" s="453"/>
    </row>
    <row r="470" spans="1:26" ht="15.75" hidden="1" customHeight="1">
      <c r="A470" s="453"/>
      <c r="B470" s="453"/>
      <c r="C470" s="453"/>
      <c r="D470" s="453"/>
      <c r="E470" s="453"/>
      <c r="F470" s="453"/>
      <c r="G470" s="453"/>
      <c r="H470" s="453"/>
      <c r="I470" s="453"/>
      <c r="J470" s="507"/>
      <c r="K470" s="507"/>
      <c r="L470" s="453"/>
      <c r="M470" s="453"/>
      <c r="N470" s="507"/>
      <c r="O470" s="507"/>
      <c r="P470" s="453"/>
      <c r="Q470" s="453"/>
      <c r="R470" s="453"/>
      <c r="S470" s="453"/>
      <c r="T470" s="453"/>
      <c r="U470" s="453"/>
      <c r="V470" s="453"/>
      <c r="W470" s="453"/>
      <c r="X470" s="453"/>
      <c r="Y470" s="453"/>
      <c r="Z470" s="453"/>
    </row>
    <row r="471" spans="1:26" ht="15.75" hidden="1" customHeight="1">
      <c r="A471" s="453"/>
      <c r="B471" s="453"/>
      <c r="C471" s="453"/>
      <c r="D471" s="453"/>
      <c r="E471" s="453"/>
      <c r="F471" s="453"/>
      <c r="G471" s="453"/>
      <c r="H471" s="453"/>
      <c r="I471" s="453"/>
      <c r="J471" s="507"/>
      <c r="K471" s="507"/>
      <c r="L471" s="453"/>
      <c r="M471" s="453"/>
      <c r="N471" s="507"/>
      <c r="O471" s="507"/>
      <c r="P471" s="453"/>
      <c r="Q471" s="453"/>
      <c r="R471" s="453"/>
      <c r="S471" s="453"/>
      <c r="T471" s="453"/>
      <c r="U471" s="453"/>
      <c r="V471" s="453"/>
      <c r="W471" s="453"/>
      <c r="X471" s="453"/>
      <c r="Y471" s="453"/>
      <c r="Z471" s="453"/>
    </row>
    <row r="472" spans="1:26" ht="15.75" hidden="1" customHeight="1">
      <c r="A472" s="453"/>
      <c r="B472" s="453"/>
      <c r="C472" s="453"/>
      <c r="D472" s="453"/>
      <c r="E472" s="453"/>
      <c r="F472" s="453"/>
      <c r="G472" s="453"/>
      <c r="H472" s="453"/>
      <c r="I472" s="453"/>
      <c r="J472" s="507"/>
      <c r="K472" s="507"/>
      <c r="L472" s="453"/>
      <c r="M472" s="453"/>
      <c r="N472" s="507"/>
      <c r="O472" s="507"/>
      <c r="P472" s="453"/>
      <c r="Q472" s="453"/>
      <c r="R472" s="453"/>
      <c r="S472" s="453"/>
      <c r="T472" s="453"/>
      <c r="U472" s="453"/>
      <c r="V472" s="453"/>
      <c r="W472" s="453"/>
      <c r="X472" s="453"/>
      <c r="Y472" s="453"/>
      <c r="Z472" s="453"/>
    </row>
    <row r="473" spans="1:26" ht="15.75" hidden="1" customHeight="1">
      <c r="A473" s="453"/>
      <c r="B473" s="453"/>
      <c r="C473" s="453"/>
      <c r="D473" s="453"/>
      <c r="E473" s="453"/>
      <c r="F473" s="453"/>
      <c r="G473" s="453"/>
      <c r="H473" s="453"/>
      <c r="I473" s="453"/>
      <c r="J473" s="507"/>
      <c r="K473" s="507"/>
      <c r="L473" s="453"/>
      <c r="M473" s="453"/>
      <c r="N473" s="507"/>
      <c r="O473" s="507"/>
      <c r="P473" s="453"/>
      <c r="Q473" s="453"/>
      <c r="R473" s="453"/>
      <c r="S473" s="453"/>
      <c r="T473" s="453"/>
      <c r="U473" s="453"/>
      <c r="V473" s="453"/>
      <c r="W473" s="453"/>
      <c r="X473" s="453"/>
      <c r="Y473" s="453"/>
      <c r="Z473" s="453"/>
    </row>
    <row r="474" spans="1:26" ht="15.75" hidden="1" customHeight="1">
      <c r="A474" s="453"/>
      <c r="B474" s="453"/>
      <c r="C474" s="453"/>
      <c r="D474" s="453"/>
      <c r="E474" s="453"/>
      <c r="F474" s="453"/>
      <c r="G474" s="453"/>
      <c r="H474" s="453"/>
      <c r="I474" s="453"/>
      <c r="J474" s="507"/>
      <c r="K474" s="507"/>
      <c r="L474" s="453"/>
      <c r="M474" s="453"/>
      <c r="N474" s="507"/>
      <c r="O474" s="507"/>
      <c r="P474" s="453"/>
      <c r="Q474" s="453"/>
      <c r="R474" s="453"/>
      <c r="S474" s="453"/>
      <c r="T474" s="453"/>
      <c r="U474" s="453"/>
      <c r="V474" s="453"/>
      <c r="W474" s="453"/>
      <c r="X474" s="453"/>
      <c r="Y474" s="453"/>
      <c r="Z474" s="453"/>
    </row>
    <row r="475" spans="1:26" ht="15.75" hidden="1" customHeight="1">
      <c r="A475" s="453"/>
      <c r="B475" s="453"/>
      <c r="C475" s="453"/>
      <c r="D475" s="453"/>
      <c r="E475" s="453"/>
      <c r="F475" s="453"/>
      <c r="G475" s="453"/>
      <c r="H475" s="453"/>
      <c r="I475" s="453"/>
      <c r="J475" s="507"/>
      <c r="K475" s="507"/>
      <c r="L475" s="453"/>
      <c r="M475" s="453"/>
      <c r="N475" s="507"/>
      <c r="O475" s="507"/>
      <c r="P475" s="453"/>
      <c r="Q475" s="453"/>
      <c r="R475" s="453"/>
      <c r="S475" s="453"/>
      <c r="T475" s="453"/>
      <c r="U475" s="453"/>
      <c r="V475" s="453"/>
      <c r="W475" s="453"/>
      <c r="X475" s="453"/>
      <c r="Y475" s="453"/>
      <c r="Z475" s="453"/>
    </row>
    <row r="476" spans="1:26" ht="15.75" hidden="1" customHeight="1">
      <c r="A476" s="453"/>
      <c r="B476" s="453"/>
      <c r="C476" s="453"/>
      <c r="D476" s="453"/>
      <c r="E476" s="453"/>
      <c r="F476" s="453"/>
      <c r="G476" s="453"/>
      <c r="H476" s="453"/>
      <c r="I476" s="453"/>
      <c r="J476" s="507"/>
      <c r="K476" s="507"/>
      <c r="L476" s="453"/>
      <c r="M476" s="453"/>
      <c r="N476" s="507"/>
      <c r="O476" s="507"/>
      <c r="P476" s="453"/>
      <c r="Q476" s="453"/>
      <c r="R476" s="453"/>
      <c r="S476" s="453"/>
      <c r="T476" s="453"/>
      <c r="U476" s="453"/>
      <c r="V476" s="453"/>
      <c r="W476" s="453"/>
      <c r="X476" s="453"/>
      <c r="Y476" s="453"/>
      <c r="Z476" s="453"/>
    </row>
    <row r="477" spans="1:26" ht="15.75" hidden="1" customHeight="1">
      <c r="A477" s="453"/>
      <c r="B477" s="453"/>
      <c r="C477" s="453"/>
      <c r="D477" s="453"/>
      <c r="E477" s="453"/>
      <c r="F477" s="453"/>
      <c r="G477" s="453"/>
      <c r="H477" s="453"/>
      <c r="I477" s="453"/>
      <c r="J477" s="507"/>
      <c r="K477" s="507"/>
      <c r="L477" s="453"/>
      <c r="M477" s="453"/>
      <c r="N477" s="507"/>
      <c r="O477" s="507"/>
      <c r="P477" s="453"/>
      <c r="Q477" s="453"/>
      <c r="R477" s="453"/>
      <c r="S477" s="453"/>
      <c r="T477" s="453"/>
      <c r="U477" s="453"/>
      <c r="V477" s="453"/>
      <c r="W477" s="453"/>
      <c r="X477" s="453"/>
      <c r="Y477" s="453"/>
      <c r="Z477" s="453"/>
    </row>
    <row r="478" spans="1:26" ht="15.75" hidden="1" customHeight="1">
      <c r="A478" s="453"/>
      <c r="B478" s="453"/>
      <c r="C478" s="453"/>
      <c r="D478" s="453"/>
      <c r="E478" s="453"/>
      <c r="F478" s="453"/>
      <c r="G478" s="453"/>
      <c r="H478" s="453"/>
      <c r="I478" s="453"/>
      <c r="J478" s="507"/>
      <c r="K478" s="507"/>
      <c r="L478" s="453"/>
      <c r="M478" s="453"/>
      <c r="N478" s="507"/>
      <c r="O478" s="507"/>
      <c r="P478" s="453"/>
      <c r="Q478" s="453"/>
      <c r="R478" s="453"/>
      <c r="S478" s="453"/>
      <c r="T478" s="453"/>
      <c r="U478" s="453"/>
      <c r="V478" s="453"/>
      <c r="W478" s="453"/>
      <c r="X478" s="453"/>
      <c r="Y478" s="453"/>
      <c r="Z478" s="453"/>
    </row>
    <row r="479" spans="1:26" ht="15.75" hidden="1" customHeight="1">
      <c r="A479" s="453"/>
      <c r="B479" s="453"/>
      <c r="C479" s="453"/>
      <c r="D479" s="453"/>
      <c r="E479" s="453"/>
      <c r="F479" s="453"/>
      <c r="G479" s="453"/>
      <c r="H479" s="453"/>
      <c r="I479" s="453"/>
      <c r="J479" s="507"/>
      <c r="K479" s="507"/>
      <c r="L479" s="453"/>
      <c r="M479" s="453"/>
      <c r="N479" s="507"/>
      <c r="O479" s="507"/>
      <c r="P479" s="453"/>
      <c r="Q479" s="453"/>
      <c r="R479" s="453"/>
      <c r="S479" s="453"/>
      <c r="T479" s="453"/>
      <c r="U479" s="453"/>
      <c r="V479" s="453"/>
      <c r="W479" s="453"/>
      <c r="X479" s="453"/>
      <c r="Y479" s="453"/>
      <c r="Z479" s="453"/>
    </row>
    <row r="480" spans="1:26" ht="15.75" hidden="1" customHeight="1">
      <c r="A480" s="453"/>
      <c r="B480" s="453"/>
      <c r="C480" s="453"/>
      <c r="D480" s="453"/>
      <c r="E480" s="453"/>
      <c r="F480" s="453"/>
      <c r="G480" s="453"/>
      <c r="H480" s="453"/>
      <c r="I480" s="453"/>
      <c r="J480" s="507"/>
      <c r="K480" s="507"/>
      <c r="L480" s="453"/>
      <c r="M480" s="453"/>
      <c r="N480" s="507"/>
      <c r="O480" s="507"/>
      <c r="P480" s="453"/>
      <c r="Q480" s="453"/>
      <c r="R480" s="453"/>
      <c r="S480" s="453"/>
      <c r="T480" s="453"/>
      <c r="U480" s="453"/>
      <c r="V480" s="453"/>
      <c r="W480" s="453"/>
      <c r="X480" s="453"/>
      <c r="Y480" s="453"/>
      <c r="Z480" s="453"/>
    </row>
    <row r="481" spans="1:26" ht="15.75" hidden="1" customHeight="1">
      <c r="A481" s="453"/>
      <c r="B481" s="453"/>
      <c r="C481" s="453"/>
      <c r="D481" s="453"/>
      <c r="E481" s="453"/>
      <c r="F481" s="453"/>
      <c r="G481" s="453"/>
      <c r="H481" s="453"/>
      <c r="I481" s="453"/>
      <c r="J481" s="507"/>
      <c r="K481" s="507"/>
      <c r="L481" s="453"/>
      <c r="M481" s="453"/>
      <c r="N481" s="507"/>
      <c r="O481" s="507"/>
      <c r="P481" s="453"/>
      <c r="Q481" s="453"/>
      <c r="R481" s="453"/>
      <c r="S481" s="453"/>
      <c r="T481" s="453"/>
      <c r="U481" s="453"/>
      <c r="V481" s="453"/>
      <c r="W481" s="453"/>
      <c r="X481" s="453"/>
      <c r="Y481" s="453"/>
      <c r="Z481" s="453"/>
    </row>
    <row r="482" spans="1:26" ht="15.75" hidden="1" customHeight="1">
      <c r="A482" s="453"/>
      <c r="B482" s="453"/>
      <c r="C482" s="453"/>
      <c r="D482" s="453"/>
      <c r="E482" s="453"/>
      <c r="F482" s="453"/>
      <c r="G482" s="453"/>
      <c r="H482" s="453"/>
      <c r="I482" s="453"/>
      <c r="J482" s="507"/>
      <c r="K482" s="507"/>
      <c r="L482" s="453"/>
      <c r="M482" s="453"/>
      <c r="N482" s="507"/>
      <c r="O482" s="507"/>
      <c r="P482" s="453"/>
      <c r="Q482" s="453"/>
      <c r="R482" s="453"/>
      <c r="S482" s="453"/>
      <c r="T482" s="453"/>
      <c r="U482" s="453"/>
      <c r="V482" s="453"/>
      <c r="W482" s="453"/>
      <c r="X482" s="453"/>
      <c r="Y482" s="453"/>
      <c r="Z482" s="453"/>
    </row>
    <row r="483" spans="1:26" ht="15.75" hidden="1" customHeight="1">
      <c r="A483" s="453"/>
      <c r="B483" s="453"/>
      <c r="C483" s="453"/>
      <c r="D483" s="453"/>
      <c r="E483" s="453"/>
      <c r="F483" s="453"/>
      <c r="G483" s="453"/>
      <c r="H483" s="453"/>
      <c r="I483" s="453"/>
      <c r="J483" s="507"/>
      <c r="K483" s="507"/>
      <c r="L483" s="453"/>
      <c r="M483" s="453"/>
      <c r="N483" s="507"/>
      <c r="O483" s="507"/>
      <c r="P483" s="453"/>
      <c r="Q483" s="453"/>
      <c r="R483" s="453"/>
      <c r="S483" s="453"/>
      <c r="T483" s="453"/>
      <c r="U483" s="453"/>
      <c r="V483" s="453"/>
      <c r="W483" s="453"/>
      <c r="X483" s="453"/>
      <c r="Y483" s="453"/>
      <c r="Z483" s="453"/>
    </row>
    <row r="484" spans="1:26" ht="15.75" hidden="1" customHeight="1">
      <c r="A484" s="453"/>
      <c r="B484" s="453"/>
      <c r="C484" s="453"/>
      <c r="D484" s="453"/>
      <c r="E484" s="453"/>
      <c r="F484" s="453"/>
      <c r="G484" s="453"/>
      <c r="H484" s="453"/>
      <c r="I484" s="453"/>
      <c r="J484" s="507"/>
      <c r="K484" s="507"/>
      <c r="L484" s="453"/>
      <c r="M484" s="453"/>
      <c r="N484" s="507"/>
      <c r="O484" s="507"/>
      <c r="P484" s="453"/>
      <c r="Q484" s="453"/>
      <c r="R484" s="453"/>
      <c r="S484" s="453"/>
      <c r="T484" s="453"/>
      <c r="U484" s="453"/>
      <c r="V484" s="453"/>
      <c r="W484" s="453"/>
      <c r="X484" s="453"/>
      <c r="Y484" s="453"/>
      <c r="Z484" s="453"/>
    </row>
    <row r="485" spans="1:26" ht="15.75" hidden="1" customHeight="1">
      <c r="A485" s="453"/>
      <c r="B485" s="453"/>
      <c r="C485" s="453"/>
      <c r="D485" s="453"/>
      <c r="E485" s="453"/>
      <c r="F485" s="453"/>
      <c r="G485" s="453"/>
      <c r="H485" s="453"/>
      <c r="I485" s="453"/>
      <c r="J485" s="507"/>
      <c r="K485" s="507"/>
      <c r="L485" s="453"/>
      <c r="M485" s="453"/>
      <c r="N485" s="507"/>
      <c r="O485" s="507"/>
      <c r="P485" s="453"/>
      <c r="Q485" s="453"/>
      <c r="R485" s="453"/>
      <c r="S485" s="453"/>
      <c r="T485" s="453"/>
      <c r="U485" s="453"/>
      <c r="V485" s="453"/>
      <c r="W485" s="453"/>
      <c r="X485" s="453"/>
      <c r="Y485" s="453"/>
      <c r="Z485" s="453"/>
    </row>
    <row r="486" spans="1:26" ht="15.75" hidden="1" customHeight="1">
      <c r="A486" s="453"/>
      <c r="B486" s="453"/>
      <c r="C486" s="453"/>
      <c r="D486" s="453"/>
      <c r="E486" s="453"/>
      <c r="F486" s="453"/>
      <c r="G486" s="453"/>
      <c r="H486" s="453"/>
      <c r="I486" s="453"/>
      <c r="J486" s="507"/>
      <c r="K486" s="507"/>
      <c r="L486" s="453"/>
      <c r="M486" s="453"/>
      <c r="N486" s="507"/>
      <c r="O486" s="507"/>
      <c r="P486" s="453"/>
      <c r="Q486" s="453"/>
      <c r="R486" s="453"/>
      <c r="S486" s="453"/>
      <c r="T486" s="453"/>
      <c r="U486" s="453"/>
      <c r="V486" s="453"/>
      <c r="W486" s="453"/>
      <c r="X486" s="453"/>
      <c r="Y486" s="453"/>
      <c r="Z486" s="453"/>
    </row>
    <row r="487" spans="1:26" ht="15.75" hidden="1" customHeight="1">
      <c r="A487" s="453"/>
      <c r="B487" s="453"/>
      <c r="C487" s="453"/>
      <c r="D487" s="453"/>
      <c r="E487" s="453"/>
      <c r="F487" s="453"/>
      <c r="G487" s="453"/>
      <c r="H487" s="453"/>
      <c r="I487" s="453"/>
      <c r="J487" s="507"/>
      <c r="K487" s="507"/>
      <c r="L487" s="453"/>
      <c r="M487" s="453"/>
      <c r="N487" s="507"/>
      <c r="O487" s="507"/>
      <c r="P487" s="453"/>
      <c r="Q487" s="453"/>
      <c r="R487" s="453"/>
      <c r="S487" s="453"/>
      <c r="T487" s="453"/>
      <c r="U487" s="453"/>
      <c r="V487" s="453"/>
      <c r="W487" s="453"/>
      <c r="X487" s="453"/>
      <c r="Y487" s="453"/>
      <c r="Z487" s="453"/>
    </row>
    <row r="488" spans="1:26" ht="15.75" hidden="1" customHeight="1">
      <c r="A488" s="453"/>
      <c r="B488" s="453"/>
      <c r="C488" s="453"/>
      <c r="D488" s="453"/>
      <c r="E488" s="453"/>
      <c r="F488" s="453"/>
      <c r="G488" s="453"/>
      <c r="H488" s="453"/>
      <c r="I488" s="453"/>
      <c r="J488" s="507"/>
      <c r="K488" s="507"/>
      <c r="L488" s="453"/>
      <c r="M488" s="453"/>
      <c r="N488" s="507"/>
      <c r="O488" s="507"/>
      <c r="P488" s="453"/>
      <c r="Q488" s="453"/>
      <c r="R488" s="453"/>
      <c r="S488" s="453"/>
      <c r="T488" s="453"/>
      <c r="U488" s="453"/>
      <c r="V488" s="453"/>
      <c r="W488" s="453"/>
      <c r="X488" s="453"/>
      <c r="Y488" s="453"/>
      <c r="Z488" s="453"/>
    </row>
    <row r="489" spans="1:26" ht="15.75" hidden="1" customHeight="1">
      <c r="A489" s="453"/>
      <c r="B489" s="453"/>
      <c r="C489" s="453"/>
      <c r="D489" s="453"/>
      <c r="E489" s="453"/>
      <c r="F489" s="453"/>
      <c r="G489" s="453"/>
      <c r="H489" s="453"/>
      <c r="I489" s="453"/>
      <c r="J489" s="507"/>
      <c r="K489" s="507"/>
      <c r="L489" s="453"/>
      <c r="M489" s="453"/>
      <c r="N489" s="507"/>
      <c r="O489" s="507"/>
      <c r="P489" s="453"/>
      <c r="Q489" s="453"/>
      <c r="R489" s="453"/>
      <c r="S489" s="453"/>
      <c r="T489" s="453"/>
      <c r="U489" s="453"/>
      <c r="V489" s="453"/>
      <c r="W489" s="453"/>
      <c r="X489" s="453"/>
      <c r="Y489" s="453"/>
      <c r="Z489" s="453"/>
    </row>
    <row r="490" spans="1:26" ht="15.75" hidden="1" customHeight="1">
      <c r="A490" s="453"/>
      <c r="B490" s="453"/>
      <c r="C490" s="453"/>
      <c r="D490" s="453"/>
      <c r="E490" s="453"/>
      <c r="F490" s="453"/>
      <c r="G490" s="453"/>
      <c r="H490" s="453"/>
      <c r="I490" s="453"/>
      <c r="J490" s="507"/>
      <c r="K490" s="507"/>
      <c r="L490" s="453"/>
      <c r="M490" s="453"/>
      <c r="N490" s="507"/>
      <c r="O490" s="507"/>
      <c r="P490" s="453"/>
      <c r="Q490" s="453"/>
      <c r="R490" s="453"/>
      <c r="S490" s="453"/>
      <c r="T490" s="453"/>
      <c r="U490" s="453"/>
      <c r="V490" s="453"/>
      <c r="W490" s="453"/>
      <c r="X490" s="453"/>
      <c r="Y490" s="453"/>
      <c r="Z490" s="453"/>
    </row>
    <row r="491" spans="1:26" ht="15.75" hidden="1" customHeight="1">
      <c r="A491" s="453"/>
      <c r="B491" s="453"/>
      <c r="C491" s="453"/>
      <c r="D491" s="453"/>
      <c r="E491" s="453"/>
      <c r="F491" s="453"/>
      <c r="G491" s="453"/>
      <c r="H491" s="453"/>
      <c r="I491" s="453"/>
      <c r="J491" s="507"/>
      <c r="K491" s="507"/>
      <c r="L491" s="453"/>
      <c r="M491" s="453"/>
      <c r="N491" s="507"/>
      <c r="O491" s="507"/>
      <c r="P491" s="453"/>
      <c r="Q491" s="453"/>
      <c r="R491" s="453"/>
      <c r="S491" s="453"/>
      <c r="T491" s="453"/>
      <c r="U491" s="453"/>
      <c r="V491" s="453"/>
      <c r="W491" s="453"/>
      <c r="X491" s="453"/>
      <c r="Y491" s="453"/>
      <c r="Z491" s="453"/>
    </row>
    <row r="492" spans="1:26" ht="15.75" hidden="1" customHeight="1">
      <c r="A492" s="453"/>
      <c r="B492" s="453"/>
      <c r="C492" s="453"/>
      <c r="D492" s="453"/>
      <c r="E492" s="453"/>
      <c r="F492" s="453"/>
      <c r="G492" s="453"/>
      <c r="H492" s="453"/>
      <c r="I492" s="453"/>
      <c r="J492" s="507"/>
      <c r="K492" s="507"/>
      <c r="L492" s="453"/>
      <c r="M492" s="453"/>
      <c r="N492" s="507"/>
      <c r="O492" s="507"/>
      <c r="P492" s="453"/>
      <c r="Q492" s="453"/>
      <c r="R492" s="453"/>
      <c r="S492" s="453"/>
      <c r="T492" s="453"/>
      <c r="U492" s="453"/>
      <c r="V492" s="453"/>
      <c r="W492" s="453"/>
      <c r="X492" s="453"/>
      <c r="Y492" s="453"/>
      <c r="Z492" s="453"/>
    </row>
    <row r="493" spans="1:26" ht="15.75" hidden="1" customHeight="1">
      <c r="A493" s="453"/>
      <c r="B493" s="453"/>
      <c r="C493" s="453"/>
      <c r="D493" s="453"/>
      <c r="E493" s="453"/>
      <c r="F493" s="453"/>
      <c r="G493" s="453"/>
      <c r="H493" s="453"/>
      <c r="I493" s="453"/>
      <c r="J493" s="507"/>
      <c r="K493" s="507"/>
      <c r="L493" s="453"/>
      <c r="M493" s="453"/>
      <c r="N493" s="507"/>
      <c r="O493" s="507"/>
      <c r="P493" s="453"/>
      <c r="Q493" s="453"/>
      <c r="R493" s="453"/>
      <c r="S493" s="453"/>
      <c r="T493" s="453"/>
      <c r="U493" s="453"/>
      <c r="V493" s="453"/>
      <c r="W493" s="453"/>
      <c r="X493" s="453"/>
      <c r="Y493" s="453"/>
      <c r="Z493" s="453"/>
    </row>
    <row r="494" spans="1:26" ht="15.75" hidden="1" customHeight="1">
      <c r="A494" s="453"/>
      <c r="B494" s="453"/>
      <c r="C494" s="453"/>
      <c r="D494" s="453"/>
      <c r="E494" s="453"/>
      <c r="F494" s="453"/>
      <c r="G494" s="453"/>
      <c r="H494" s="453"/>
      <c r="I494" s="453"/>
      <c r="J494" s="507"/>
      <c r="K494" s="507"/>
      <c r="L494" s="453"/>
      <c r="M494" s="453"/>
      <c r="N494" s="507"/>
      <c r="O494" s="507"/>
      <c r="P494" s="453"/>
      <c r="Q494" s="453"/>
      <c r="R494" s="453"/>
      <c r="S494" s="453"/>
      <c r="T494" s="453"/>
      <c r="U494" s="453"/>
      <c r="V494" s="453"/>
      <c r="W494" s="453"/>
      <c r="X494" s="453"/>
      <c r="Y494" s="453"/>
      <c r="Z494" s="453"/>
    </row>
    <row r="495" spans="1:26" ht="15.75" hidden="1" customHeight="1">
      <c r="A495" s="453"/>
      <c r="B495" s="453"/>
      <c r="C495" s="453"/>
      <c r="D495" s="453"/>
      <c r="E495" s="453"/>
      <c r="F495" s="453"/>
      <c r="G495" s="453"/>
      <c r="H495" s="453"/>
      <c r="I495" s="453"/>
      <c r="J495" s="507"/>
      <c r="K495" s="507"/>
      <c r="L495" s="453"/>
      <c r="M495" s="453"/>
      <c r="N495" s="507"/>
      <c r="O495" s="507"/>
      <c r="P495" s="453"/>
      <c r="Q495" s="453"/>
      <c r="R495" s="453"/>
      <c r="S495" s="453"/>
      <c r="T495" s="453"/>
      <c r="U495" s="453"/>
      <c r="V495" s="453"/>
      <c r="W495" s="453"/>
      <c r="X495" s="453"/>
      <c r="Y495" s="453"/>
      <c r="Z495" s="453"/>
    </row>
    <row r="496" spans="1:26" ht="15.75" hidden="1" customHeight="1">
      <c r="A496" s="453"/>
      <c r="B496" s="453"/>
      <c r="C496" s="453"/>
      <c r="D496" s="453"/>
      <c r="E496" s="453"/>
      <c r="F496" s="453"/>
      <c r="G496" s="453"/>
      <c r="H496" s="453"/>
      <c r="I496" s="453"/>
      <c r="J496" s="507"/>
      <c r="K496" s="507"/>
      <c r="L496" s="453"/>
      <c r="M496" s="453"/>
      <c r="N496" s="507"/>
      <c r="O496" s="507"/>
      <c r="P496" s="453"/>
      <c r="Q496" s="453"/>
      <c r="R496" s="453"/>
      <c r="S496" s="453"/>
      <c r="T496" s="453"/>
      <c r="U496" s="453"/>
      <c r="V496" s="453"/>
      <c r="W496" s="453"/>
      <c r="X496" s="453"/>
      <c r="Y496" s="453"/>
      <c r="Z496" s="453"/>
    </row>
    <row r="497" spans="1:26" ht="15.75" hidden="1" customHeight="1">
      <c r="A497" s="453"/>
      <c r="B497" s="453"/>
      <c r="C497" s="453"/>
      <c r="D497" s="453"/>
      <c r="E497" s="453"/>
      <c r="F497" s="453"/>
      <c r="G497" s="453"/>
      <c r="H497" s="453"/>
      <c r="I497" s="453"/>
      <c r="J497" s="507"/>
      <c r="K497" s="507"/>
      <c r="L497" s="453"/>
      <c r="M497" s="453"/>
      <c r="N497" s="507"/>
      <c r="O497" s="507"/>
      <c r="P497" s="453"/>
      <c r="Q497" s="453"/>
      <c r="R497" s="453"/>
      <c r="S497" s="453"/>
      <c r="T497" s="453"/>
      <c r="U497" s="453"/>
      <c r="V497" s="453"/>
      <c r="W497" s="453"/>
      <c r="X497" s="453"/>
      <c r="Y497" s="453"/>
      <c r="Z497" s="453"/>
    </row>
    <row r="498" spans="1:26" ht="15.75" hidden="1" customHeight="1">
      <c r="A498" s="453"/>
      <c r="B498" s="453"/>
      <c r="C498" s="453"/>
      <c r="D498" s="453"/>
      <c r="E498" s="453"/>
      <c r="F498" s="453"/>
      <c r="G498" s="453"/>
      <c r="H498" s="453"/>
      <c r="I498" s="453"/>
      <c r="J498" s="507"/>
      <c r="K498" s="507"/>
      <c r="L498" s="453"/>
      <c r="M498" s="453"/>
      <c r="N498" s="507"/>
      <c r="O498" s="507"/>
      <c r="P498" s="453"/>
      <c r="Q498" s="453"/>
      <c r="R498" s="453"/>
      <c r="S498" s="453"/>
      <c r="T498" s="453"/>
      <c r="U498" s="453"/>
      <c r="V498" s="453"/>
      <c r="W498" s="453"/>
      <c r="X498" s="453"/>
      <c r="Y498" s="453"/>
      <c r="Z498" s="453"/>
    </row>
    <row r="499" spans="1:26" ht="15.75" hidden="1" customHeight="1">
      <c r="A499" s="453"/>
      <c r="B499" s="453"/>
      <c r="C499" s="453"/>
      <c r="D499" s="453"/>
      <c r="E499" s="453"/>
      <c r="F499" s="453"/>
      <c r="G499" s="453"/>
      <c r="H499" s="453"/>
      <c r="I499" s="453"/>
      <c r="J499" s="507"/>
      <c r="K499" s="507"/>
      <c r="L499" s="453"/>
      <c r="M499" s="453"/>
      <c r="N499" s="507"/>
      <c r="O499" s="507"/>
      <c r="P499" s="453"/>
      <c r="Q499" s="453"/>
      <c r="R499" s="453"/>
      <c r="S499" s="453"/>
      <c r="T499" s="453"/>
      <c r="U499" s="453"/>
      <c r="V499" s="453"/>
      <c r="W499" s="453"/>
      <c r="X499" s="453"/>
      <c r="Y499" s="453"/>
      <c r="Z499" s="453"/>
    </row>
    <row r="500" spans="1:26" ht="15.75" hidden="1" customHeight="1">
      <c r="A500" s="453"/>
      <c r="B500" s="453"/>
      <c r="C500" s="453"/>
      <c r="D500" s="453"/>
      <c r="E500" s="453"/>
      <c r="F500" s="453"/>
      <c r="G500" s="453"/>
      <c r="H500" s="453"/>
      <c r="I500" s="453"/>
      <c r="J500" s="507"/>
      <c r="K500" s="507"/>
      <c r="L500" s="453"/>
      <c r="M500" s="453"/>
      <c r="N500" s="507"/>
      <c r="O500" s="507"/>
      <c r="P500" s="453"/>
      <c r="Q500" s="453"/>
      <c r="R500" s="453"/>
      <c r="S500" s="453"/>
      <c r="T500" s="453"/>
      <c r="U500" s="453"/>
      <c r="V500" s="453"/>
      <c r="W500" s="453"/>
      <c r="X500" s="453"/>
      <c r="Y500" s="453"/>
      <c r="Z500" s="453"/>
    </row>
    <row r="501" spans="1:26" ht="15.75" hidden="1" customHeight="1">
      <c r="A501" s="453"/>
      <c r="B501" s="453"/>
      <c r="C501" s="453"/>
      <c r="D501" s="453"/>
      <c r="E501" s="453"/>
      <c r="F501" s="453"/>
      <c r="G501" s="453"/>
      <c r="H501" s="453"/>
      <c r="I501" s="453"/>
      <c r="J501" s="507"/>
      <c r="K501" s="507"/>
      <c r="L501" s="453"/>
      <c r="M501" s="453"/>
      <c r="N501" s="507"/>
      <c r="O501" s="507"/>
      <c r="P501" s="453"/>
      <c r="Q501" s="453"/>
      <c r="R501" s="453"/>
      <c r="S501" s="453"/>
      <c r="T501" s="453"/>
      <c r="U501" s="453"/>
      <c r="V501" s="453"/>
      <c r="W501" s="453"/>
      <c r="X501" s="453"/>
      <c r="Y501" s="453"/>
      <c r="Z501" s="453"/>
    </row>
    <row r="502" spans="1:26" ht="15.75" hidden="1" customHeight="1">
      <c r="A502" s="453"/>
      <c r="B502" s="453"/>
      <c r="C502" s="453"/>
      <c r="D502" s="453"/>
      <c r="E502" s="453"/>
      <c r="F502" s="453"/>
      <c r="G502" s="453"/>
      <c r="H502" s="453"/>
      <c r="I502" s="453"/>
      <c r="J502" s="507"/>
      <c r="K502" s="507"/>
      <c r="L502" s="453"/>
      <c r="M502" s="453"/>
      <c r="N502" s="507"/>
      <c r="O502" s="507"/>
      <c r="P502" s="453"/>
      <c r="Q502" s="453"/>
      <c r="R502" s="453"/>
      <c r="S502" s="453"/>
      <c r="T502" s="453"/>
      <c r="U502" s="453"/>
      <c r="V502" s="453"/>
      <c r="W502" s="453"/>
      <c r="X502" s="453"/>
      <c r="Y502" s="453"/>
      <c r="Z502" s="453"/>
    </row>
    <row r="503" spans="1:26" ht="15.75" hidden="1" customHeight="1">
      <c r="A503" s="453"/>
      <c r="B503" s="453"/>
      <c r="C503" s="453"/>
      <c r="D503" s="453"/>
      <c r="E503" s="453"/>
      <c r="F503" s="453"/>
      <c r="G503" s="453"/>
      <c r="H503" s="453"/>
      <c r="I503" s="453"/>
      <c r="J503" s="507"/>
      <c r="K503" s="507"/>
      <c r="L503" s="453"/>
      <c r="M503" s="453"/>
      <c r="N503" s="507"/>
      <c r="O503" s="507"/>
      <c r="P503" s="453"/>
      <c r="Q503" s="453"/>
      <c r="R503" s="453"/>
      <c r="S503" s="453"/>
      <c r="T503" s="453"/>
      <c r="U503" s="453"/>
      <c r="V503" s="453"/>
      <c r="W503" s="453"/>
      <c r="X503" s="453"/>
      <c r="Y503" s="453"/>
      <c r="Z503" s="453"/>
    </row>
    <row r="504" spans="1:26" ht="15.75" hidden="1" customHeight="1">
      <c r="A504" s="453"/>
      <c r="B504" s="453"/>
      <c r="C504" s="453"/>
      <c r="D504" s="453"/>
      <c r="E504" s="453"/>
      <c r="F504" s="453"/>
      <c r="G504" s="453"/>
      <c r="H504" s="453"/>
      <c r="I504" s="453"/>
      <c r="J504" s="507"/>
      <c r="K504" s="507"/>
      <c r="L504" s="453"/>
      <c r="M504" s="453"/>
      <c r="N504" s="507"/>
      <c r="O504" s="507"/>
      <c r="P504" s="453"/>
      <c r="Q504" s="453"/>
      <c r="R504" s="453"/>
      <c r="S504" s="453"/>
      <c r="T504" s="453"/>
      <c r="U504" s="453"/>
      <c r="V504" s="453"/>
      <c r="W504" s="453"/>
      <c r="X504" s="453"/>
      <c r="Y504" s="453"/>
      <c r="Z504" s="453"/>
    </row>
    <row r="505" spans="1:26" ht="15.75" hidden="1" customHeight="1">
      <c r="A505" s="453"/>
      <c r="B505" s="453"/>
      <c r="C505" s="453"/>
      <c r="D505" s="453"/>
      <c r="E505" s="453"/>
      <c r="F505" s="453"/>
      <c r="G505" s="453"/>
      <c r="H505" s="453"/>
      <c r="I505" s="453"/>
      <c r="J505" s="507"/>
      <c r="K505" s="507"/>
      <c r="L505" s="453"/>
      <c r="M505" s="453"/>
      <c r="N505" s="507"/>
      <c r="O505" s="507"/>
      <c r="P505" s="453"/>
      <c r="Q505" s="453"/>
      <c r="R505" s="453"/>
      <c r="S505" s="453"/>
      <c r="T505" s="453"/>
      <c r="U505" s="453"/>
      <c r="V505" s="453"/>
      <c r="W505" s="453"/>
      <c r="X505" s="453"/>
      <c r="Y505" s="453"/>
      <c r="Z505" s="453"/>
    </row>
    <row r="506" spans="1:26" ht="15.75" hidden="1" customHeight="1">
      <c r="A506" s="453"/>
      <c r="B506" s="453"/>
      <c r="C506" s="453"/>
      <c r="D506" s="453"/>
      <c r="E506" s="453"/>
      <c r="F506" s="453"/>
      <c r="G506" s="453"/>
      <c r="H506" s="453"/>
      <c r="I506" s="453"/>
      <c r="J506" s="507"/>
      <c r="K506" s="507"/>
      <c r="L506" s="453"/>
      <c r="M506" s="453"/>
      <c r="N506" s="507"/>
      <c r="O506" s="507"/>
      <c r="P506" s="453"/>
      <c r="Q506" s="453"/>
      <c r="R506" s="453"/>
      <c r="S506" s="453"/>
      <c r="T506" s="453"/>
      <c r="U506" s="453"/>
      <c r="V506" s="453"/>
      <c r="W506" s="453"/>
      <c r="X506" s="453"/>
      <c r="Y506" s="453"/>
      <c r="Z506" s="453"/>
    </row>
    <row r="507" spans="1:26" ht="15.75" hidden="1" customHeight="1">
      <c r="A507" s="453"/>
      <c r="B507" s="453"/>
      <c r="C507" s="453"/>
      <c r="D507" s="453"/>
      <c r="E507" s="453"/>
      <c r="F507" s="453"/>
      <c r="G507" s="453"/>
      <c r="H507" s="453"/>
      <c r="I507" s="453"/>
      <c r="J507" s="507"/>
      <c r="K507" s="507"/>
      <c r="L507" s="453"/>
      <c r="M507" s="453"/>
      <c r="N507" s="507"/>
      <c r="O507" s="507"/>
      <c r="P507" s="453"/>
      <c r="Q507" s="453"/>
      <c r="R507" s="453"/>
      <c r="S507" s="453"/>
      <c r="T507" s="453"/>
      <c r="U507" s="453"/>
      <c r="V507" s="453"/>
      <c r="W507" s="453"/>
      <c r="X507" s="453"/>
      <c r="Y507" s="453"/>
      <c r="Z507" s="453"/>
    </row>
    <row r="508" spans="1:26" ht="15.75" hidden="1" customHeight="1">
      <c r="A508" s="453"/>
      <c r="B508" s="453"/>
      <c r="C508" s="453"/>
      <c r="D508" s="453"/>
      <c r="E508" s="453"/>
      <c r="F508" s="453"/>
      <c r="G508" s="453"/>
      <c r="H508" s="453"/>
      <c r="I508" s="453"/>
      <c r="J508" s="507"/>
      <c r="K508" s="507"/>
      <c r="L508" s="453"/>
      <c r="M508" s="453"/>
      <c r="N508" s="507"/>
      <c r="O508" s="507"/>
      <c r="P508" s="453"/>
      <c r="Q508" s="453"/>
      <c r="R508" s="453"/>
      <c r="S508" s="453"/>
      <c r="T508" s="453"/>
      <c r="U508" s="453"/>
      <c r="V508" s="453"/>
      <c r="W508" s="453"/>
      <c r="X508" s="453"/>
      <c r="Y508" s="453"/>
      <c r="Z508" s="453"/>
    </row>
    <row r="509" spans="1:26" ht="15.75" hidden="1" customHeight="1">
      <c r="A509" s="453"/>
      <c r="B509" s="453"/>
      <c r="C509" s="453"/>
      <c r="D509" s="453"/>
      <c r="E509" s="453"/>
      <c r="F509" s="453"/>
      <c r="G509" s="453"/>
      <c r="H509" s="453"/>
      <c r="I509" s="453"/>
      <c r="J509" s="507"/>
      <c r="K509" s="507"/>
      <c r="L509" s="453"/>
      <c r="M509" s="453"/>
      <c r="N509" s="507"/>
      <c r="O509" s="507"/>
      <c r="P509" s="453"/>
      <c r="Q509" s="453"/>
      <c r="R509" s="453"/>
      <c r="S509" s="453"/>
      <c r="T509" s="453"/>
      <c r="U509" s="453"/>
      <c r="V509" s="453"/>
      <c r="W509" s="453"/>
      <c r="X509" s="453"/>
      <c r="Y509" s="453"/>
      <c r="Z509" s="453"/>
    </row>
    <row r="510" spans="1:26" ht="15.75" hidden="1" customHeight="1">
      <c r="A510" s="453"/>
      <c r="B510" s="453"/>
      <c r="C510" s="453"/>
      <c r="D510" s="453"/>
      <c r="E510" s="453"/>
      <c r="F510" s="453"/>
      <c r="G510" s="453"/>
      <c r="H510" s="453"/>
      <c r="I510" s="453"/>
      <c r="J510" s="507"/>
      <c r="K510" s="507"/>
      <c r="L510" s="453"/>
      <c r="M510" s="453"/>
      <c r="N510" s="507"/>
      <c r="O510" s="507"/>
      <c r="P510" s="453"/>
      <c r="Q510" s="453"/>
      <c r="R510" s="453"/>
      <c r="S510" s="453"/>
      <c r="T510" s="453"/>
      <c r="U510" s="453"/>
      <c r="V510" s="453"/>
      <c r="W510" s="453"/>
      <c r="X510" s="453"/>
      <c r="Y510" s="453"/>
      <c r="Z510" s="453"/>
    </row>
    <row r="511" spans="1:26" ht="15.75" hidden="1" customHeight="1">
      <c r="A511" s="453"/>
      <c r="B511" s="453"/>
      <c r="C511" s="453"/>
      <c r="D511" s="453"/>
      <c r="E511" s="453"/>
      <c r="F511" s="453"/>
      <c r="G511" s="453"/>
      <c r="H511" s="453"/>
      <c r="I511" s="453"/>
      <c r="J511" s="507"/>
      <c r="K511" s="507"/>
      <c r="L511" s="453"/>
      <c r="M511" s="453"/>
      <c r="N511" s="507"/>
      <c r="O511" s="507"/>
      <c r="P511" s="453"/>
      <c r="Q511" s="453"/>
      <c r="R511" s="453"/>
      <c r="S511" s="453"/>
      <c r="T511" s="453"/>
      <c r="U511" s="453"/>
      <c r="V511" s="453"/>
      <c r="W511" s="453"/>
      <c r="X511" s="453"/>
      <c r="Y511" s="453"/>
      <c r="Z511" s="453"/>
    </row>
    <row r="512" spans="1:26" ht="15.75" hidden="1" customHeight="1">
      <c r="A512" s="453"/>
      <c r="B512" s="453"/>
      <c r="C512" s="453"/>
      <c r="D512" s="453"/>
      <c r="E512" s="453"/>
      <c r="F512" s="453"/>
      <c r="G512" s="453"/>
      <c r="H512" s="453"/>
      <c r="I512" s="453"/>
      <c r="J512" s="507"/>
      <c r="K512" s="507"/>
      <c r="L512" s="453"/>
      <c r="M512" s="453"/>
      <c r="N512" s="507"/>
      <c r="O512" s="507"/>
      <c r="P512" s="453"/>
      <c r="Q512" s="453"/>
      <c r="R512" s="453"/>
      <c r="S512" s="453"/>
      <c r="T512" s="453"/>
      <c r="U512" s="453"/>
      <c r="V512" s="453"/>
      <c r="W512" s="453"/>
      <c r="X512" s="453"/>
      <c r="Y512" s="453"/>
      <c r="Z512" s="453"/>
    </row>
    <row r="513" spans="1:26" ht="15.75" hidden="1" customHeight="1">
      <c r="A513" s="453"/>
      <c r="B513" s="453"/>
      <c r="C513" s="453"/>
      <c r="D513" s="453"/>
      <c r="E513" s="453"/>
      <c r="F513" s="453"/>
      <c r="G513" s="453"/>
      <c r="H513" s="453"/>
      <c r="I513" s="453"/>
      <c r="J513" s="507"/>
      <c r="K513" s="507"/>
      <c r="L513" s="453"/>
      <c r="M513" s="453"/>
      <c r="N513" s="507"/>
      <c r="O513" s="507"/>
      <c r="P513" s="453"/>
      <c r="Q513" s="453"/>
      <c r="R513" s="453"/>
      <c r="S513" s="453"/>
      <c r="T513" s="453"/>
      <c r="U513" s="453"/>
      <c r="V513" s="453"/>
      <c r="W513" s="453"/>
      <c r="X513" s="453"/>
      <c r="Y513" s="453"/>
      <c r="Z513" s="453"/>
    </row>
    <row r="514" spans="1:26" ht="15.75" hidden="1" customHeight="1">
      <c r="A514" s="453"/>
      <c r="B514" s="453"/>
      <c r="C514" s="453"/>
      <c r="D514" s="453"/>
      <c r="E514" s="453"/>
      <c r="F514" s="453"/>
      <c r="G514" s="453"/>
      <c r="H514" s="453"/>
      <c r="I514" s="453"/>
      <c r="J514" s="507"/>
      <c r="K514" s="507"/>
      <c r="L514" s="453"/>
      <c r="M514" s="453"/>
      <c r="N514" s="507"/>
      <c r="O514" s="507"/>
      <c r="P514" s="453"/>
      <c r="Q514" s="453"/>
      <c r="R514" s="453"/>
      <c r="S514" s="453"/>
      <c r="T514" s="453"/>
      <c r="U514" s="453"/>
      <c r="V514" s="453"/>
      <c r="W514" s="453"/>
      <c r="X514" s="453"/>
      <c r="Y514" s="453"/>
      <c r="Z514" s="453"/>
    </row>
    <row r="515" spans="1:26" ht="15.75" hidden="1" customHeight="1">
      <c r="A515" s="453"/>
      <c r="B515" s="453"/>
      <c r="C515" s="453"/>
      <c r="D515" s="453"/>
      <c r="E515" s="453"/>
      <c r="F515" s="453"/>
      <c r="G515" s="453"/>
      <c r="H515" s="453"/>
      <c r="I515" s="453"/>
      <c r="J515" s="507"/>
      <c r="K515" s="507"/>
      <c r="L515" s="453"/>
      <c r="M515" s="453"/>
      <c r="N515" s="507"/>
      <c r="O515" s="507"/>
      <c r="P515" s="453"/>
      <c r="Q515" s="453"/>
      <c r="R515" s="453"/>
      <c r="S515" s="453"/>
      <c r="T515" s="453"/>
      <c r="U515" s="453"/>
      <c r="V515" s="453"/>
      <c r="W515" s="453"/>
      <c r="X515" s="453"/>
      <c r="Y515" s="453"/>
      <c r="Z515" s="453"/>
    </row>
    <row r="516" spans="1:26" ht="15.75" hidden="1" customHeight="1">
      <c r="A516" s="453"/>
      <c r="B516" s="453"/>
      <c r="C516" s="453"/>
      <c r="D516" s="453"/>
      <c r="E516" s="453"/>
      <c r="F516" s="453"/>
      <c r="G516" s="453"/>
      <c r="H516" s="453"/>
      <c r="I516" s="453"/>
      <c r="J516" s="507"/>
      <c r="K516" s="507"/>
      <c r="L516" s="453"/>
      <c r="M516" s="453"/>
      <c r="N516" s="507"/>
      <c r="O516" s="507"/>
      <c r="P516" s="453"/>
      <c r="Q516" s="453"/>
      <c r="R516" s="453"/>
      <c r="S516" s="453"/>
      <c r="T516" s="453"/>
      <c r="U516" s="453"/>
      <c r="V516" s="453"/>
      <c r="W516" s="453"/>
      <c r="X516" s="453"/>
      <c r="Y516" s="453"/>
      <c r="Z516" s="453"/>
    </row>
    <row r="517" spans="1:26" ht="15.75" hidden="1" customHeight="1">
      <c r="A517" s="453"/>
      <c r="B517" s="453"/>
      <c r="C517" s="453"/>
      <c r="D517" s="453"/>
      <c r="E517" s="453"/>
      <c r="F517" s="453"/>
      <c r="G517" s="453"/>
      <c r="H517" s="453"/>
      <c r="I517" s="453"/>
      <c r="J517" s="507"/>
      <c r="K517" s="507"/>
      <c r="L517" s="453"/>
      <c r="M517" s="453"/>
      <c r="N517" s="507"/>
      <c r="O517" s="507"/>
      <c r="P517" s="453"/>
      <c r="Q517" s="453"/>
      <c r="R517" s="453"/>
      <c r="S517" s="453"/>
      <c r="T517" s="453"/>
      <c r="U517" s="453"/>
      <c r="V517" s="453"/>
      <c r="W517" s="453"/>
      <c r="X517" s="453"/>
      <c r="Y517" s="453"/>
      <c r="Z517" s="453"/>
    </row>
    <row r="518" spans="1:26" ht="15.75" hidden="1" customHeight="1">
      <c r="A518" s="453"/>
      <c r="B518" s="453"/>
      <c r="C518" s="453"/>
      <c r="D518" s="453"/>
      <c r="E518" s="453"/>
      <c r="F518" s="453"/>
      <c r="G518" s="453"/>
      <c r="H518" s="453"/>
      <c r="I518" s="453"/>
      <c r="J518" s="507"/>
      <c r="K518" s="507"/>
      <c r="L518" s="453"/>
      <c r="M518" s="453"/>
      <c r="N518" s="507"/>
      <c r="O518" s="507"/>
      <c r="P518" s="453"/>
      <c r="Q518" s="453"/>
      <c r="R518" s="453"/>
      <c r="S518" s="453"/>
      <c r="T518" s="453"/>
      <c r="U518" s="453"/>
      <c r="V518" s="453"/>
      <c r="W518" s="453"/>
      <c r="X518" s="453"/>
      <c r="Y518" s="453"/>
      <c r="Z518" s="453"/>
    </row>
    <row r="519" spans="1:26" ht="15.75" hidden="1" customHeight="1">
      <c r="A519" s="453"/>
      <c r="B519" s="453"/>
      <c r="C519" s="453"/>
      <c r="D519" s="453"/>
      <c r="E519" s="453"/>
      <c r="F519" s="453"/>
      <c r="G519" s="453"/>
      <c r="H519" s="453"/>
      <c r="I519" s="453"/>
      <c r="J519" s="507"/>
      <c r="K519" s="507"/>
      <c r="L519" s="453"/>
      <c r="M519" s="453"/>
      <c r="N519" s="507"/>
      <c r="O519" s="507"/>
      <c r="P519" s="453"/>
      <c r="Q519" s="453"/>
      <c r="R519" s="453"/>
      <c r="S519" s="453"/>
      <c r="T519" s="453"/>
      <c r="U519" s="453"/>
      <c r="V519" s="453"/>
      <c r="W519" s="453"/>
      <c r="X519" s="453"/>
      <c r="Y519" s="453"/>
      <c r="Z519" s="453"/>
    </row>
    <row r="520" spans="1:26" ht="15.75" hidden="1" customHeight="1">
      <c r="A520" s="453"/>
      <c r="B520" s="453"/>
      <c r="C520" s="453"/>
      <c r="D520" s="453"/>
      <c r="E520" s="453"/>
      <c r="F520" s="453"/>
      <c r="G520" s="453"/>
      <c r="H520" s="453"/>
      <c r="I520" s="453"/>
      <c r="J520" s="507"/>
      <c r="K520" s="507"/>
      <c r="L520" s="453"/>
      <c r="M520" s="453"/>
      <c r="N520" s="507"/>
      <c r="O520" s="507"/>
      <c r="P520" s="453"/>
      <c r="Q520" s="453"/>
      <c r="R520" s="453"/>
      <c r="S520" s="453"/>
      <c r="T520" s="453"/>
      <c r="U520" s="453"/>
      <c r="V520" s="453"/>
      <c r="W520" s="453"/>
      <c r="X520" s="453"/>
      <c r="Y520" s="453"/>
      <c r="Z520" s="453"/>
    </row>
    <row r="521" spans="1:26" ht="15.75" hidden="1" customHeight="1">
      <c r="A521" s="453"/>
      <c r="B521" s="453"/>
      <c r="C521" s="453"/>
      <c r="D521" s="453"/>
      <c r="E521" s="453"/>
      <c r="F521" s="453"/>
      <c r="G521" s="453"/>
      <c r="H521" s="453"/>
      <c r="I521" s="453"/>
      <c r="J521" s="507"/>
      <c r="K521" s="507"/>
      <c r="L521" s="453"/>
      <c r="M521" s="453"/>
      <c r="N521" s="507"/>
      <c r="O521" s="507"/>
      <c r="P521" s="453"/>
      <c r="Q521" s="453"/>
      <c r="R521" s="453"/>
      <c r="S521" s="453"/>
      <c r="T521" s="453"/>
      <c r="U521" s="453"/>
      <c r="V521" s="453"/>
      <c r="W521" s="453"/>
      <c r="X521" s="453"/>
      <c r="Y521" s="453"/>
      <c r="Z521" s="453"/>
    </row>
    <row r="522" spans="1:26" ht="15.75" hidden="1" customHeight="1">
      <c r="A522" s="453"/>
      <c r="B522" s="453"/>
      <c r="C522" s="453"/>
      <c r="D522" s="453"/>
      <c r="E522" s="453"/>
      <c r="F522" s="453"/>
      <c r="G522" s="453"/>
      <c r="H522" s="453"/>
      <c r="I522" s="453"/>
      <c r="J522" s="507"/>
      <c r="K522" s="507"/>
      <c r="L522" s="453"/>
      <c r="M522" s="453"/>
      <c r="N522" s="507"/>
      <c r="O522" s="507"/>
      <c r="P522" s="453"/>
      <c r="Q522" s="453"/>
      <c r="R522" s="453"/>
      <c r="S522" s="453"/>
      <c r="T522" s="453"/>
      <c r="U522" s="453"/>
      <c r="V522" s="453"/>
      <c r="W522" s="453"/>
      <c r="X522" s="453"/>
      <c r="Y522" s="453"/>
      <c r="Z522" s="453"/>
    </row>
    <row r="523" spans="1:26" ht="15.75" hidden="1" customHeight="1">
      <c r="A523" s="453"/>
      <c r="B523" s="453"/>
      <c r="C523" s="453"/>
      <c r="D523" s="453"/>
      <c r="E523" s="453"/>
      <c r="F523" s="453"/>
      <c r="G523" s="453"/>
      <c r="H523" s="453"/>
      <c r="I523" s="453"/>
      <c r="J523" s="507"/>
      <c r="K523" s="507"/>
      <c r="L523" s="453"/>
      <c r="M523" s="453"/>
      <c r="N523" s="507"/>
      <c r="O523" s="507"/>
      <c r="P523" s="453"/>
      <c r="Q523" s="453"/>
      <c r="R523" s="453"/>
      <c r="S523" s="453"/>
      <c r="T523" s="453"/>
      <c r="U523" s="453"/>
      <c r="V523" s="453"/>
      <c r="W523" s="453"/>
      <c r="X523" s="453"/>
      <c r="Y523" s="453"/>
      <c r="Z523" s="453"/>
    </row>
    <row r="524" spans="1:26" ht="15.75" hidden="1" customHeight="1">
      <c r="A524" s="453"/>
      <c r="B524" s="453"/>
      <c r="C524" s="453"/>
      <c r="D524" s="453"/>
      <c r="E524" s="453"/>
      <c r="F524" s="453"/>
      <c r="G524" s="453"/>
      <c r="H524" s="453"/>
      <c r="I524" s="453"/>
      <c r="J524" s="507"/>
      <c r="K524" s="507"/>
      <c r="L524" s="453"/>
      <c r="M524" s="453"/>
      <c r="N524" s="507"/>
      <c r="O524" s="507"/>
      <c r="P524" s="453"/>
      <c r="Q524" s="453"/>
      <c r="R524" s="453"/>
      <c r="S524" s="453"/>
      <c r="T524" s="453"/>
      <c r="U524" s="453"/>
      <c r="V524" s="453"/>
      <c r="W524" s="453"/>
      <c r="X524" s="453"/>
      <c r="Y524" s="453"/>
      <c r="Z524" s="453"/>
    </row>
    <row r="525" spans="1:26" ht="15.75" hidden="1" customHeight="1">
      <c r="A525" s="453"/>
      <c r="B525" s="453"/>
      <c r="C525" s="453"/>
      <c r="D525" s="453"/>
      <c r="E525" s="453"/>
      <c r="F525" s="453"/>
      <c r="G525" s="453"/>
      <c r="H525" s="453"/>
      <c r="I525" s="453"/>
      <c r="J525" s="507"/>
      <c r="K525" s="507"/>
      <c r="L525" s="453"/>
      <c r="M525" s="453"/>
      <c r="N525" s="507"/>
      <c r="O525" s="507"/>
      <c r="P525" s="453"/>
      <c r="Q525" s="453"/>
      <c r="R525" s="453"/>
      <c r="S525" s="453"/>
      <c r="T525" s="453"/>
      <c r="U525" s="453"/>
      <c r="V525" s="453"/>
      <c r="W525" s="453"/>
      <c r="X525" s="453"/>
      <c r="Y525" s="453"/>
      <c r="Z525" s="453"/>
    </row>
    <row r="526" spans="1:26" ht="15.75" hidden="1" customHeight="1">
      <c r="A526" s="453"/>
      <c r="B526" s="453"/>
      <c r="C526" s="453"/>
      <c r="D526" s="453"/>
      <c r="E526" s="453"/>
      <c r="F526" s="453"/>
      <c r="G526" s="453"/>
      <c r="H526" s="453"/>
      <c r="I526" s="453"/>
      <c r="J526" s="507"/>
      <c r="K526" s="507"/>
      <c r="L526" s="453"/>
      <c r="M526" s="453"/>
      <c r="N526" s="507"/>
      <c r="O526" s="507"/>
      <c r="P526" s="453"/>
      <c r="Q526" s="453"/>
      <c r="R526" s="453"/>
      <c r="S526" s="453"/>
      <c r="T526" s="453"/>
      <c r="U526" s="453"/>
      <c r="V526" s="453"/>
      <c r="W526" s="453"/>
      <c r="X526" s="453"/>
      <c r="Y526" s="453"/>
      <c r="Z526" s="453"/>
    </row>
    <row r="527" spans="1:26" ht="15.75" hidden="1" customHeight="1">
      <c r="A527" s="453"/>
      <c r="B527" s="453"/>
      <c r="C527" s="453"/>
      <c r="D527" s="453"/>
      <c r="E527" s="453"/>
      <c r="F527" s="453"/>
      <c r="G527" s="453"/>
      <c r="H527" s="453"/>
      <c r="I527" s="453"/>
      <c r="J527" s="507"/>
      <c r="K527" s="507"/>
      <c r="L527" s="453"/>
      <c r="M527" s="453"/>
      <c r="N527" s="507"/>
      <c r="O527" s="507"/>
      <c r="P527" s="453"/>
      <c r="Q527" s="453"/>
      <c r="R527" s="453"/>
      <c r="S527" s="453"/>
      <c r="T527" s="453"/>
      <c r="U527" s="453"/>
      <c r="V527" s="453"/>
      <c r="W527" s="453"/>
      <c r="X527" s="453"/>
      <c r="Y527" s="453"/>
      <c r="Z527" s="453"/>
    </row>
    <row r="528" spans="1:26" ht="15.75" hidden="1" customHeight="1">
      <c r="A528" s="453"/>
      <c r="B528" s="453"/>
      <c r="C528" s="453"/>
      <c r="D528" s="453"/>
      <c r="E528" s="453"/>
      <c r="F528" s="453"/>
      <c r="G528" s="453"/>
      <c r="H528" s="453"/>
      <c r="I528" s="453"/>
      <c r="J528" s="507"/>
      <c r="K528" s="507"/>
      <c r="L528" s="453"/>
      <c r="M528" s="453"/>
      <c r="N528" s="507"/>
      <c r="O528" s="507"/>
      <c r="P528" s="453"/>
      <c r="Q528" s="453"/>
      <c r="R528" s="453"/>
      <c r="S528" s="453"/>
      <c r="T528" s="453"/>
      <c r="U528" s="453"/>
      <c r="V528" s="453"/>
      <c r="W528" s="453"/>
      <c r="X528" s="453"/>
      <c r="Y528" s="453"/>
      <c r="Z528" s="453"/>
    </row>
    <row r="529" spans="1:26" ht="15.75" hidden="1" customHeight="1">
      <c r="A529" s="453"/>
      <c r="B529" s="453"/>
      <c r="C529" s="453"/>
      <c r="D529" s="453"/>
      <c r="E529" s="453"/>
      <c r="F529" s="453"/>
      <c r="G529" s="453"/>
      <c r="H529" s="453"/>
      <c r="I529" s="453"/>
      <c r="J529" s="507"/>
      <c r="K529" s="507"/>
      <c r="L529" s="453"/>
      <c r="M529" s="453"/>
      <c r="N529" s="507"/>
      <c r="O529" s="507"/>
      <c r="P529" s="453"/>
      <c r="Q529" s="453"/>
      <c r="R529" s="453"/>
      <c r="S529" s="453"/>
      <c r="T529" s="453"/>
      <c r="U529" s="453"/>
      <c r="V529" s="453"/>
      <c r="W529" s="453"/>
      <c r="X529" s="453"/>
      <c r="Y529" s="453"/>
      <c r="Z529" s="453"/>
    </row>
    <row r="530" spans="1:26" ht="15.75" hidden="1" customHeight="1">
      <c r="A530" s="453"/>
      <c r="B530" s="453"/>
      <c r="C530" s="453"/>
      <c r="D530" s="453"/>
      <c r="E530" s="453"/>
      <c r="F530" s="453"/>
      <c r="G530" s="453"/>
      <c r="H530" s="453"/>
      <c r="I530" s="453"/>
      <c r="J530" s="507"/>
      <c r="K530" s="507"/>
      <c r="L530" s="453"/>
      <c r="M530" s="453"/>
      <c r="N530" s="507"/>
      <c r="O530" s="507"/>
      <c r="P530" s="453"/>
      <c r="Q530" s="453"/>
      <c r="R530" s="453"/>
      <c r="S530" s="453"/>
      <c r="T530" s="453"/>
      <c r="U530" s="453"/>
      <c r="V530" s="453"/>
      <c r="W530" s="453"/>
      <c r="X530" s="453"/>
      <c r="Y530" s="453"/>
      <c r="Z530" s="453"/>
    </row>
    <row r="531" spans="1:26" ht="15.75" hidden="1" customHeight="1">
      <c r="A531" s="453"/>
      <c r="B531" s="453"/>
      <c r="C531" s="453"/>
      <c r="D531" s="453"/>
      <c r="E531" s="453"/>
      <c r="F531" s="453"/>
      <c r="G531" s="453"/>
      <c r="H531" s="453"/>
      <c r="I531" s="453"/>
      <c r="J531" s="507"/>
      <c r="K531" s="507"/>
      <c r="L531" s="453"/>
      <c r="M531" s="453"/>
      <c r="N531" s="507"/>
      <c r="O531" s="507"/>
      <c r="P531" s="453"/>
      <c r="Q531" s="453"/>
      <c r="R531" s="453"/>
      <c r="S531" s="453"/>
      <c r="T531" s="453"/>
      <c r="U531" s="453"/>
      <c r="V531" s="453"/>
      <c r="W531" s="453"/>
      <c r="X531" s="453"/>
      <c r="Y531" s="453"/>
      <c r="Z531" s="453"/>
    </row>
    <row r="532" spans="1:26" ht="15.75" hidden="1" customHeight="1">
      <c r="A532" s="453"/>
      <c r="B532" s="453"/>
      <c r="C532" s="453"/>
      <c r="D532" s="453"/>
      <c r="E532" s="453"/>
      <c r="F532" s="453"/>
      <c r="G532" s="453"/>
      <c r="H532" s="453"/>
      <c r="I532" s="453"/>
      <c r="J532" s="507"/>
      <c r="K532" s="507"/>
      <c r="L532" s="453"/>
      <c r="M532" s="453"/>
      <c r="N532" s="507"/>
      <c r="O532" s="507"/>
      <c r="P532" s="453"/>
      <c r="Q532" s="453"/>
      <c r="R532" s="453"/>
      <c r="S532" s="453"/>
      <c r="T532" s="453"/>
      <c r="U532" s="453"/>
      <c r="V532" s="453"/>
      <c r="W532" s="453"/>
      <c r="X532" s="453"/>
      <c r="Y532" s="453"/>
      <c r="Z532" s="453"/>
    </row>
    <row r="533" spans="1:26" ht="15.75" hidden="1" customHeight="1">
      <c r="A533" s="453"/>
      <c r="B533" s="453"/>
      <c r="C533" s="453"/>
      <c r="D533" s="453"/>
      <c r="E533" s="453"/>
      <c r="F533" s="453"/>
      <c r="G533" s="453"/>
      <c r="H533" s="453"/>
      <c r="I533" s="453"/>
      <c r="J533" s="507"/>
      <c r="K533" s="507"/>
      <c r="L533" s="453"/>
      <c r="M533" s="453"/>
      <c r="N533" s="507"/>
      <c r="O533" s="507"/>
      <c r="P533" s="453"/>
      <c r="Q533" s="453"/>
      <c r="R533" s="453"/>
      <c r="S533" s="453"/>
      <c r="T533" s="453"/>
      <c r="U533" s="453"/>
      <c r="V533" s="453"/>
      <c r="W533" s="453"/>
      <c r="X533" s="453"/>
      <c r="Y533" s="453"/>
      <c r="Z533" s="453"/>
    </row>
    <row r="534" spans="1:26" ht="15.75" hidden="1" customHeight="1">
      <c r="A534" s="453"/>
      <c r="B534" s="453"/>
      <c r="C534" s="453"/>
      <c r="D534" s="453"/>
      <c r="E534" s="453"/>
      <c r="F534" s="453"/>
      <c r="G534" s="453"/>
      <c r="H534" s="453"/>
      <c r="I534" s="453"/>
      <c r="J534" s="507"/>
      <c r="K534" s="507"/>
      <c r="L534" s="453"/>
      <c r="M534" s="453"/>
      <c r="N534" s="507"/>
      <c r="O534" s="507"/>
      <c r="P534" s="453"/>
      <c r="Q534" s="453"/>
      <c r="R534" s="453"/>
      <c r="S534" s="453"/>
      <c r="T534" s="453"/>
      <c r="U534" s="453"/>
      <c r="V534" s="453"/>
      <c r="W534" s="453"/>
      <c r="X534" s="453"/>
      <c r="Y534" s="453"/>
      <c r="Z534" s="453"/>
    </row>
    <row r="535" spans="1:26" ht="15.75" hidden="1" customHeight="1">
      <c r="A535" s="453"/>
      <c r="B535" s="453"/>
      <c r="C535" s="453"/>
      <c r="D535" s="453"/>
      <c r="E535" s="453"/>
      <c r="F535" s="453"/>
      <c r="G535" s="453"/>
      <c r="H535" s="453"/>
      <c r="I535" s="453"/>
      <c r="J535" s="507"/>
      <c r="K535" s="507"/>
      <c r="L535" s="453"/>
      <c r="M535" s="453"/>
      <c r="N535" s="507"/>
      <c r="O535" s="507"/>
      <c r="P535" s="453"/>
      <c r="Q535" s="453"/>
      <c r="R535" s="453"/>
      <c r="S535" s="453"/>
      <c r="T535" s="453"/>
      <c r="U535" s="453"/>
      <c r="V535" s="453"/>
      <c r="W535" s="453"/>
      <c r="X535" s="453"/>
      <c r="Y535" s="453"/>
      <c r="Z535" s="453"/>
    </row>
    <row r="536" spans="1:26" ht="15.75" hidden="1" customHeight="1">
      <c r="A536" s="453"/>
      <c r="B536" s="453"/>
      <c r="C536" s="453"/>
      <c r="D536" s="453"/>
      <c r="E536" s="453"/>
      <c r="F536" s="453"/>
      <c r="G536" s="453"/>
      <c r="H536" s="453"/>
      <c r="I536" s="453"/>
      <c r="J536" s="507"/>
      <c r="K536" s="507"/>
      <c r="L536" s="453"/>
      <c r="M536" s="453"/>
      <c r="N536" s="507"/>
      <c r="O536" s="507"/>
      <c r="P536" s="453"/>
      <c r="Q536" s="453"/>
      <c r="R536" s="453"/>
      <c r="S536" s="453"/>
      <c r="T536" s="453"/>
      <c r="U536" s="453"/>
      <c r="V536" s="453"/>
      <c r="W536" s="453"/>
      <c r="X536" s="453"/>
      <c r="Y536" s="453"/>
      <c r="Z536" s="453"/>
    </row>
    <row r="537" spans="1:26" ht="15.75" hidden="1" customHeight="1">
      <c r="A537" s="453"/>
      <c r="B537" s="453"/>
      <c r="C537" s="453"/>
      <c r="D537" s="453"/>
      <c r="E537" s="453"/>
      <c r="F537" s="453"/>
      <c r="G537" s="453"/>
      <c r="H537" s="453"/>
      <c r="I537" s="453"/>
      <c r="J537" s="507"/>
      <c r="K537" s="507"/>
      <c r="L537" s="453"/>
      <c r="M537" s="453"/>
      <c r="N537" s="507"/>
      <c r="O537" s="507"/>
      <c r="P537" s="453"/>
      <c r="Q537" s="453"/>
      <c r="R537" s="453"/>
      <c r="S537" s="453"/>
      <c r="T537" s="453"/>
      <c r="U537" s="453"/>
      <c r="V537" s="453"/>
      <c r="W537" s="453"/>
      <c r="X537" s="453"/>
      <c r="Y537" s="453"/>
      <c r="Z537" s="453"/>
    </row>
    <row r="538" spans="1:26" ht="15.75" hidden="1" customHeight="1">
      <c r="A538" s="453"/>
      <c r="B538" s="453"/>
      <c r="C538" s="453"/>
      <c r="D538" s="453"/>
      <c r="E538" s="453"/>
      <c r="F538" s="453"/>
      <c r="G538" s="453"/>
      <c r="H538" s="453"/>
      <c r="I538" s="453"/>
      <c r="J538" s="507"/>
      <c r="K538" s="507"/>
      <c r="L538" s="453"/>
      <c r="M538" s="453"/>
      <c r="N538" s="507"/>
      <c r="O538" s="507"/>
      <c r="P538" s="453"/>
      <c r="Q538" s="453"/>
      <c r="R538" s="453"/>
      <c r="S538" s="453"/>
      <c r="T538" s="453"/>
      <c r="U538" s="453"/>
      <c r="V538" s="453"/>
      <c r="W538" s="453"/>
      <c r="X538" s="453"/>
      <c r="Y538" s="453"/>
      <c r="Z538" s="453"/>
    </row>
    <row r="539" spans="1:26" ht="15.75" hidden="1" customHeight="1">
      <c r="A539" s="453"/>
      <c r="B539" s="453"/>
      <c r="C539" s="453"/>
      <c r="D539" s="453"/>
      <c r="E539" s="453"/>
      <c r="F539" s="453"/>
      <c r="G539" s="453"/>
      <c r="H539" s="453"/>
      <c r="I539" s="453"/>
      <c r="J539" s="507"/>
      <c r="K539" s="507"/>
      <c r="L539" s="453"/>
      <c r="M539" s="453"/>
      <c r="N539" s="507"/>
      <c r="O539" s="507"/>
      <c r="P539" s="453"/>
      <c r="Q539" s="453"/>
      <c r="R539" s="453"/>
      <c r="S539" s="453"/>
      <c r="T539" s="453"/>
      <c r="U539" s="453"/>
      <c r="V539" s="453"/>
      <c r="W539" s="453"/>
      <c r="X539" s="453"/>
      <c r="Y539" s="453"/>
      <c r="Z539" s="453"/>
    </row>
    <row r="540" spans="1:26" ht="15.75" hidden="1" customHeight="1">
      <c r="A540" s="453"/>
      <c r="B540" s="453"/>
      <c r="C540" s="453"/>
      <c r="D540" s="453"/>
      <c r="E540" s="453"/>
      <c r="F540" s="453"/>
      <c r="G540" s="453"/>
      <c r="H540" s="453"/>
      <c r="I540" s="453"/>
      <c r="J540" s="507"/>
      <c r="K540" s="507"/>
      <c r="L540" s="453"/>
      <c r="M540" s="453"/>
      <c r="N540" s="507"/>
      <c r="O540" s="507"/>
      <c r="P540" s="453"/>
      <c r="Q540" s="453"/>
      <c r="R540" s="453"/>
      <c r="S540" s="453"/>
      <c r="T540" s="453"/>
      <c r="U540" s="453"/>
      <c r="V540" s="453"/>
      <c r="W540" s="453"/>
      <c r="X540" s="453"/>
      <c r="Y540" s="453"/>
      <c r="Z540" s="453"/>
    </row>
    <row r="541" spans="1:26" ht="15.75" hidden="1" customHeight="1">
      <c r="A541" s="453"/>
      <c r="B541" s="453"/>
      <c r="C541" s="453"/>
      <c r="D541" s="453"/>
      <c r="E541" s="453"/>
      <c r="F541" s="453"/>
      <c r="G541" s="453"/>
      <c r="H541" s="453"/>
      <c r="I541" s="453"/>
      <c r="J541" s="507"/>
      <c r="K541" s="507"/>
      <c r="L541" s="453"/>
      <c r="M541" s="453"/>
      <c r="N541" s="507"/>
      <c r="O541" s="507"/>
      <c r="P541" s="453"/>
      <c r="Q541" s="453"/>
      <c r="R541" s="453"/>
      <c r="S541" s="453"/>
      <c r="T541" s="453"/>
      <c r="U541" s="453"/>
      <c r="V541" s="453"/>
      <c r="W541" s="453"/>
      <c r="X541" s="453"/>
      <c r="Y541" s="453"/>
      <c r="Z541" s="453"/>
    </row>
    <row r="542" spans="1:26" ht="15.75" hidden="1" customHeight="1">
      <c r="A542" s="453"/>
      <c r="B542" s="453"/>
      <c r="C542" s="453"/>
      <c r="D542" s="453"/>
      <c r="E542" s="453"/>
      <c r="F542" s="453"/>
      <c r="G542" s="453"/>
      <c r="H542" s="453"/>
      <c r="I542" s="453"/>
      <c r="J542" s="507"/>
      <c r="K542" s="507"/>
      <c r="L542" s="453"/>
      <c r="M542" s="453"/>
      <c r="N542" s="507"/>
      <c r="O542" s="507"/>
      <c r="P542" s="453"/>
      <c r="Q542" s="453"/>
      <c r="R542" s="453"/>
      <c r="S542" s="453"/>
      <c r="T542" s="453"/>
      <c r="U542" s="453"/>
      <c r="V542" s="453"/>
      <c r="W542" s="453"/>
      <c r="X542" s="453"/>
      <c r="Y542" s="453"/>
      <c r="Z542" s="453"/>
    </row>
    <row r="543" spans="1:26" ht="15.75" hidden="1" customHeight="1">
      <c r="A543" s="453"/>
      <c r="B543" s="453"/>
      <c r="C543" s="453"/>
      <c r="D543" s="453"/>
      <c r="E543" s="453"/>
      <c r="F543" s="453"/>
      <c r="G543" s="453"/>
      <c r="H543" s="453"/>
      <c r="I543" s="453"/>
      <c r="J543" s="507"/>
      <c r="K543" s="507"/>
      <c r="L543" s="453"/>
      <c r="M543" s="453"/>
      <c r="N543" s="507"/>
      <c r="O543" s="507"/>
      <c r="P543" s="453"/>
      <c r="Q543" s="453"/>
      <c r="R543" s="453"/>
      <c r="S543" s="453"/>
      <c r="T543" s="453"/>
      <c r="U543" s="453"/>
      <c r="V543" s="453"/>
      <c r="W543" s="453"/>
      <c r="X543" s="453"/>
      <c r="Y543" s="453"/>
      <c r="Z543" s="453"/>
    </row>
    <row r="544" spans="1:26" ht="15.75" hidden="1" customHeight="1">
      <c r="A544" s="453"/>
      <c r="B544" s="453"/>
      <c r="C544" s="453"/>
      <c r="D544" s="453"/>
      <c r="E544" s="453"/>
      <c r="F544" s="453"/>
      <c r="G544" s="453"/>
      <c r="H544" s="453"/>
      <c r="I544" s="453"/>
      <c r="J544" s="507"/>
      <c r="K544" s="507"/>
      <c r="L544" s="453"/>
      <c r="M544" s="453"/>
      <c r="N544" s="507"/>
      <c r="O544" s="507"/>
      <c r="P544" s="453"/>
      <c r="Q544" s="453"/>
      <c r="R544" s="453"/>
      <c r="S544" s="453"/>
      <c r="T544" s="453"/>
      <c r="U544" s="453"/>
      <c r="V544" s="453"/>
      <c r="W544" s="453"/>
      <c r="X544" s="453"/>
      <c r="Y544" s="453"/>
      <c r="Z544" s="453"/>
    </row>
    <row r="545" spans="1:26" ht="15.75" hidden="1" customHeight="1">
      <c r="A545" s="453"/>
      <c r="B545" s="453"/>
      <c r="C545" s="453"/>
      <c r="D545" s="453"/>
      <c r="E545" s="453"/>
      <c r="F545" s="453"/>
      <c r="G545" s="453"/>
      <c r="H545" s="453"/>
      <c r="I545" s="453"/>
      <c r="J545" s="507"/>
      <c r="K545" s="507"/>
      <c r="L545" s="453"/>
      <c r="M545" s="453"/>
      <c r="N545" s="507"/>
      <c r="O545" s="507"/>
      <c r="P545" s="453"/>
      <c r="Q545" s="453"/>
      <c r="R545" s="453"/>
      <c r="S545" s="453"/>
      <c r="T545" s="453"/>
      <c r="U545" s="453"/>
      <c r="V545" s="453"/>
      <c r="W545" s="453"/>
      <c r="X545" s="453"/>
      <c r="Y545" s="453"/>
      <c r="Z545" s="453"/>
    </row>
    <row r="546" spans="1:26" ht="15.75" hidden="1" customHeight="1">
      <c r="A546" s="453"/>
      <c r="B546" s="453"/>
      <c r="C546" s="453"/>
      <c r="D546" s="453"/>
      <c r="E546" s="453"/>
      <c r="F546" s="453"/>
      <c r="G546" s="453"/>
      <c r="H546" s="453"/>
      <c r="I546" s="453"/>
      <c r="J546" s="507"/>
      <c r="K546" s="507"/>
      <c r="L546" s="453"/>
      <c r="M546" s="453"/>
      <c r="N546" s="507"/>
      <c r="O546" s="507"/>
      <c r="P546" s="453"/>
      <c r="Q546" s="453"/>
      <c r="R546" s="453"/>
      <c r="S546" s="453"/>
      <c r="T546" s="453"/>
      <c r="U546" s="453"/>
      <c r="V546" s="453"/>
      <c r="W546" s="453"/>
      <c r="X546" s="453"/>
      <c r="Y546" s="453"/>
      <c r="Z546" s="453"/>
    </row>
    <row r="547" spans="1:26" ht="15.75" hidden="1" customHeight="1">
      <c r="A547" s="453"/>
      <c r="B547" s="453"/>
      <c r="C547" s="453"/>
      <c r="D547" s="453"/>
      <c r="E547" s="453"/>
      <c r="F547" s="453"/>
      <c r="G547" s="453"/>
      <c r="H547" s="453"/>
      <c r="I547" s="453"/>
      <c r="J547" s="507"/>
      <c r="K547" s="507"/>
      <c r="L547" s="453"/>
      <c r="M547" s="453"/>
      <c r="N547" s="507"/>
      <c r="O547" s="507"/>
      <c r="P547" s="453"/>
      <c r="Q547" s="453"/>
      <c r="R547" s="453"/>
      <c r="S547" s="453"/>
      <c r="T547" s="453"/>
      <c r="U547" s="453"/>
      <c r="V547" s="453"/>
      <c r="W547" s="453"/>
      <c r="X547" s="453"/>
      <c r="Y547" s="453"/>
      <c r="Z547" s="453"/>
    </row>
    <row r="548" spans="1:26" ht="15.75" hidden="1" customHeight="1">
      <c r="A548" s="453"/>
      <c r="B548" s="453"/>
      <c r="C548" s="453"/>
      <c r="D548" s="453"/>
      <c r="E548" s="453"/>
      <c r="F548" s="453"/>
      <c r="G548" s="453"/>
      <c r="H548" s="453"/>
      <c r="I548" s="453"/>
      <c r="J548" s="507"/>
      <c r="K548" s="507"/>
      <c r="L548" s="453"/>
      <c r="M548" s="453"/>
      <c r="N548" s="507"/>
      <c r="O548" s="507"/>
      <c r="P548" s="453"/>
      <c r="Q548" s="453"/>
      <c r="R548" s="453"/>
      <c r="S548" s="453"/>
      <c r="T548" s="453"/>
      <c r="U548" s="453"/>
      <c r="V548" s="453"/>
      <c r="W548" s="453"/>
      <c r="X548" s="453"/>
      <c r="Y548" s="453"/>
      <c r="Z548" s="453"/>
    </row>
    <row r="549" spans="1:26" ht="15.75" hidden="1" customHeight="1">
      <c r="A549" s="453"/>
      <c r="B549" s="453"/>
      <c r="C549" s="453"/>
      <c r="D549" s="453"/>
      <c r="E549" s="453"/>
      <c r="F549" s="453"/>
      <c r="G549" s="453"/>
      <c r="H549" s="453"/>
      <c r="I549" s="453"/>
      <c r="J549" s="507"/>
      <c r="K549" s="507"/>
      <c r="L549" s="453"/>
      <c r="M549" s="453"/>
      <c r="N549" s="507"/>
      <c r="O549" s="507"/>
      <c r="P549" s="453"/>
      <c r="Q549" s="453"/>
      <c r="R549" s="453"/>
      <c r="S549" s="453"/>
      <c r="T549" s="453"/>
      <c r="U549" s="453"/>
      <c r="V549" s="453"/>
      <c r="W549" s="453"/>
      <c r="X549" s="453"/>
      <c r="Y549" s="453"/>
      <c r="Z549" s="453"/>
    </row>
    <row r="550" spans="1:26" ht="15.75" hidden="1" customHeight="1">
      <c r="A550" s="453"/>
      <c r="B550" s="453"/>
      <c r="C550" s="453"/>
      <c r="D550" s="453"/>
      <c r="E550" s="453"/>
      <c r="F550" s="453"/>
      <c r="G550" s="453"/>
      <c r="H550" s="453"/>
      <c r="I550" s="453"/>
      <c r="J550" s="507"/>
      <c r="K550" s="507"/>
      <c r="L550" s="453"/>
      <c r="M550" s="453"/>
      <c r="N550" s="507"/>
      <c r="O550" s="507"/>
      <c r="P550" s="453"/>
      <c r="Q550" s="453"/>
      <c r="R550" s="453"/>
      <c r="S550" s="453"/>
      <c r="T550" s="453"/>
      <c r="U550" s="453"/>
      <c r="V550" s="453"/>
      <c r="W550" s="453"/>
      <c r="X550" s="453"/>
      <c r="Y550" s="453"/>
      <c r="Z550" s="453"/>
    </row>
    <row r="551" spans="1:26" ht="15.75" hidden="1" customHeight="1">
      <c r="A551" s="453"/>
      <c r="B551" s="453"/>
      <c r="C551" s="453"/>
      <c r="D551" s="453"/>
      <c r="E551" s="453"/>
      <c r="F551" s="453"/>
      <c r="G551" s="453"/>
      <c r="H551" s="453"/>
      <c r="I551" s="453"/>
      <c r="J551" s="507"/>
      <c r="K551" s="507"/>
      <c r="L551" s="453"/>
      <c r="M551" s="453"/>
      <c r="N551" s="507"/>
      <c r="O551" s="507"/>
      <c r="P551" s="453"/>
      <c r="Q551" s="453"/>
      <c r="R551" s="453"/>
      <c r="S551" s="453"/>
      <c r="T551" s="453"/>
      <c r="U551" s="453"/>
      <c r="V551" s="453"/>
      <c r="W551" s="453"/>
      <c r="X551" s="453"/>
      <c r="Y551" s="453"/>
      <c r="Z551" s="453"/>
    </row>
    <row r="552" spans="1:26" ht="15.75" hidden="1" customHeight="1">
      <c r="A552" s="453"/>
      <c r="B552" s="453"/>
      <c r="C552" s="453"/>
      <c r="D552" s="453"/>
      <c r="E552" s="453"/>
      <c r="F552" s="453"/>
      <c r="G552" s="453"/>
      <c r="H552" s="453"/>
      <c r="I552" s="453"/>
      <c r="J552" s="507"/>
      <c r="K552" s="507"/>
      <c r="L552" s="453"/>
      <c r="M552" s="453"/>
      <c r="N552" s="507"/>
      <c r="O552" s="507"/>
      <c r="P552" s="453"/>
      <c r="Q552" s="453"/>
      <c r="R552" s="453"/>
      <c r="S552" s="453"/>
      <c r="T552" s="453"/>
      <c r="U552" s="453"/>
      <c r="V552" s="453"/>
      <c r="W552" s="453"/>
      <c r="X552" s="453"/>
      <c r="Y552" s="453"/>
      <c r="Z552" s="453"/>
    </row>
    <row r="553" spans="1:26" ht="15.75" hidden="1" customHeight="1">
      <c r="A553" s="453"/>
      <c r="B553" s="453"/>
      <c r="C553" s="453"/>
      <c r="D553" s="453"/>
      <c r="E553" s="453"/>
      <c r="F553" s="453"/>
      <c r="G553" s="453"/>
      <c r="H553" s="453"/>
      <c r="I553" s="453"/>
      <c r="J553" s="507"/>
      <c r="K553" s="507"/>
      <c r="L553" s="453"/>
      <c r="M553" s="453"/>
      <c r="N553" s="507"/>
      <c r="O553" s="507"/>
      <c r="P553" s="453"/>
      <c r="Q553" s="453"/>
      <c r="R553" s="453"/>
      <c r="S553" s="453"/>
      <c r="T553" s="453"/>
      <c r="U553" s="453"/>
      <c r="V553" s="453"/>
      <c r="W553" s="453"/>
      <c r="X553" s="453"/>
      <c r="Y553" s="453"/>
      <c r="Z553" s="453"/>
    </row>
    <row r="554" spans="1:26" ht="15.75" hidden="1" customHeight="1">
      <c r="A554" s="453"/>
      <c r="B554" s="453"/>
      <c r="C554" s="453"/>
      <c r="D554" s="453"/>
      <c r="E554" s="453"/>
      <c r="F554" s="453"/>
      <c r="G554" s="453"/>
      <c r="H554" s="453"/>
      <c r="I554" s="453"/>
      <c r="J554" s="507"/>
      <c r="K554" s="507"/>
      <c r="L554" s="453"/>
      <c r="M554" s="453"/>
      <c r="N554" s="507"/>
      <c r="O554" s="507"/>
      <c r="P554" s="453"/>
      <c r="Q554" s="453"/>
      <c r="R554" s="453"/>
      <c r="S554" s="453"/>
      <c r="T554" s="453"/>
      <c r="U554" s="453"/>
      <c r="V554" s="453"/>
      <c r="W554" s="453"/>
      <c r="X554" s="453"/>
      <c r="Y554" s="453"/>
      <c r="Z554" s="453"/>
    </row>
    <row r="555" spans="1:26" ht="15.75" hidden="1" customHeight="1">
      <c r="A555" s="453"/>
      <c r="B555" s="453"/>
      <c r="C555" s="453"/>
      <c r="D555" s="453"/>
      <c r="E555" s="453"/>
      <c r="F555" s="453"/>
      <c r="G555" s="453"/>
      <c r="H555" s="453"/>
      <c r="I555" s="453"/>
      <c r="J555" s="507"/>
      <c r="K555" s="507"/>
      <c r="L555" s="453"/>
      <c r="M555" s="453"/>
      <c r="N555" s="507"/>
      <c r="O555" s="507"/>
      <c r="P555" s="453"/>
      <c r="Q555" s="453"/>
      <c r="R555" s="453"/>
      <c r="S555" s="453"/>
      <c r="T555" s="453"/>
      <c r="U555" s="453"/>
      <c r="V555" s="453"/>
      <c r="W555" s="453"/>
      <c r="X555" s="453"/>
      <c r="Y555" s="453"/>
      <c r="Z555" s="453"/>
    </row>
    <row r="556" spans="1:26" ht="15.75" hidden="1" customHeight="1">
      <c r="A556" s="453"/>
      <c r="B556" s="453"/>
      <c r="C556" s="453"/>
      <c r="D556" s="453"/>
      <c r="E556" s="453"/>
      <c r="F556" s="453"/>
      <c r="G556" s="453"/>
      <c r="H556" s="453"/>
      <c r="I556" s="453"/>
      <c r="J556" s="507"/>
      <c r="K556" s="507"/>
      <c r="L556" s="453"/>
      <c r="M556" s="453"/>
      <c r="N556" s="507"/>
      <c r="O556" s="507"/>
      <c r="P556" s="453"/>
      <c r="Q556" s="453"/>
      <c r="R556" s="453"/>
      <c r="S556" s="453"/>
      <c r="T556" s="453"/>
      <c r="U556" s="453"/>
      <c r="V556" s="453"/>
      <c r="W556" s="453"/>
      <c r="X556" s="453"/>
      <c r="Y556" s="453"/>
      <c r="Z556" s="453"/>
    </row>
    <row r="557" spans="1:26" ht="15.75" hidden="1" customHeight="1">
      <c r="A557" s="453"/>
      <c r="B557" s="453"/>
      <c r="C557" s="453"/>
      <c r="D557" s="453"/>
      <c r="E557" s="453"/>
      <c r="F557" s="453"/>
      <c r="G557" s="453"/>
      <c r="H557" s="453"/>
      <c r="I557" s="453"/>
      <c r="J557" s="507"/>
      <c r="K557" s="507"/>
      <c r="L557" s="453"/>
      <c r="M557" s="453"/>
      <c r="N557" s="507"/>
      <c r="O557" s="507"/>
      <c r="P557" s="453"/>
      <c r="Q557" s="453"/>
      <c r="R557" s="453"/>
      <c r="S557" s="453"/>
      <c r="T557" s="453"/>
      <c r="U557" s="453"/>
      <c r="V557" s="453"/>
      <c r="W557" s="453"/>
      <c r="X557" s="453"/>
      <c r="Y557" s="453"/>
      <c r="Z557" s="453"/>
    </row>
    <row r="558" spans="1:26" ht="15.75" hidden="1" customHeight="1">
      <c r="A558" s="453"/>
      <c r="B558" s="453"/>
      <c r="C558" s="453"/>
      <c r="D558" s="453"/>
      <c r="E558" s="453"/>
      <c r="F558" s="453"/>
      <c r="G558" s="453"/>
      <c r="H558" s="453"/>
      <c r="I558" s="453"/>
      <c r="J558" s="507"/>
      <c r="K558" s="507"/>
      <c r="L558" s="453"/>
      <c r="M558" s="453"/>
      <c r="N558" s="507"/>
      <c r="O558" s="507"/>
      <c r="P558" s="453"/>
      <c r="Q558" s="453"/>
      <c r="R558" s="453"/>
      <c r="S558" s="453"/>
      <c r="T558" s="453"/>
      <c r="U558" s="453"/>
      <c r="V558" s="453"/>
      <c r="W558" s="453"/>
      <c r="X558" s="453"/>
      <c r="Y558" s="453"/>
      <c r="Z558" s="453"/>
    </row>
    <row r="559" spans="1:26" ht="15.75" hidden="1" customHeight="1">
      <c r="A559" s="453"/>
      <c r="B559" s="453"/>
      <c r="C559" s="453"/>
      <c r="D559" s="453"/>
      <c r="E559" s="453"/>
      <c r="F559" s="453"/>
      <c r="G559" s="453"/>
      <c r="H559" s="453"/>
      <c r="I559" s="453"/>
      <c r="J559" s="507"/>
      <c r="K559" s="507"/>
      <c r="L559" s="453"/>
      <c r="M559" s="453"/>
      <c r="N559" s="507"/>
      <c r="O559" s="507"/>
      <c r="P559" s="453"/>
      <c r="Q559" s="453"/>
      <c r="R559" s="453"/>
      <c r="S559" s="453"/>
      <c r="T559" s="453"/>
      <c r="U559" s="453"/>
      <c r="V559" s="453"/>
      <c r="W559" s="453"/>
      <c r="X559" s="453"/>
      <c r="Y559" s="453"/>
      <c r="Z559" s="453"/>
    </row>
    <row r="560" spans="1:26" ht="15.75" hidden="1" customHeight="1">
      <c r="A560" s="453"/>
      <c r="B560" s="453"/>
      <c r="C560" s="453"/>
      <c r="D560" s="453"/>
      <c r="E560" s="453"/>
      <c r="F560" s="453"/>
      <c r="G560" s="453"/>
      <c r="H560" s="453"/>
      <c r="I560" s="453"/>
      <c r="J560" s="507"/>
      <c r="K560" s="507"/>
      <c r="L560" s="453"/>
      <c r="M560" s="453"/>
      <c r="N560" s="507"/>
      <c r="O560" s="507"/>
      <c r="P560" s="453"/>
      <c r="Q560" s="453"/>
      <c r="R560" s="453"/>
      <c r="S560" s="453"/>
      <c r="T560" s="453"/>
      <c r="U560" s="453"/>
      <c r="V560" s="453"/>
      <c r="W560" s="453"/>
      <c r="X560" s="453"/>
      <c r="Y560" s="453"/>
      <c r="Z560" s="453"/>
    </row>
    <row r="561" spans="1:26" ht="15.75" hidden="1" customHeight="1">
      <c r="A561" s="453"/>
      <c r="B561" s="453"/>
      <c r="C561" s="453"/>
      <c r="D561" s="453"/>
      <c r="E561" s="453"/>
      <c r="F561" s="453"/>
      <c r="G561" s="453"/>
      <c r="H561" s="453"/>
      <c r="I561" s="453"/>
      <c r="J561" s="507"/>
      <c r="K561" s="507"/>
      <c r="L561" s="453"/>
      <c r="M561" s="453"/>
      <c r="N561" s="507"/>
      <c r="O561" s="507"/>
      <c r="P561" s="453"/>
      <c r="Q561" s="453"/>
      <c r="R561" s="453"/>
      <c r="S561" s="453"/>
      <c r="T561" s="453"/>
      <c r="U561" s="453"/>
      <c r="V561" s="453"/>
      <c r="W561" s="453"/>
      <c r="X561" s="453"/>
      <c r="Y561" s="453"/>
      <c r="Z561" s="453"/>
    </row>
    <row r="562" spans="1:26" ht="15.75" hidden="1" customHeight="1">
      <c r="A562" s="453"/>
      <c r="B562" s="453"/>
      <c r="C562" s="453"/>
      <c r="D562" s="453"/>
      <c r="E562" s="453"/>
      <c r="F562" s="453"/>
      <c r="G562" s="453"/>
      <c r="H562" s="453"/>
      <c r="I562" s="453"/>
      <c r="J562" s="507"/>
      <c r="K562" s="507"/>
      <c r="L562" s="453"/>
      <c r="M562" s="453"/>
      <c r="N562" s="507"/>
      <c r="O562" s="507"/>
      <c r="P562" s="453"/>
      <c r="Q562" s="453"/>
      <c r="R562" s="453"/>
      <c r="S562" s="453"/>
      <c r="T562" s="453"/>
      <c r="U562" s="453"/>
      <c r="V562" s="453"/>
      <c r="W562" s="453"/>
      <c r="X562" s="453"/>
      <c r="Y562" s="453"/>
      <c r="Z562" s="453"/>
    </row>
    <row r="563" spans="1:26" ht="15.75" hidden="1" customHeight="1">
      <c r="A563" s="453"/>
      <c r="B563" s="453"/>
      <c r="C563" s="453"/>
      <c r="D563" s="453"/>
      <c r="E563" s="453"/>
      <c r="F563" s="453"/>
      <c r="G563" s="453"/>
      <c r="H563" s="453"/>
      <c r="I563" s="453"/>
      <c r="J563" s="507"/>
      <c r="K563" s="507"/>
      <c r="L563" s="453"/>
      <c r="M563" s="453"/>
      <c r="N563" s="507"/>
      <c r="O563" s="507"/>
      <c r="P563" s="453"/>
      <c r="Q563" s="453"/>
      <c r="R563" s="453"/>
      <c r="S563" s="453"/>
      <c r="T563" s="453"/>
      <c r="U563" s="453"/>
      <c r="V563" s="453"/>
      <c r="W563" s="453"/>
      <c r="X563" s="453"/>
      <c r="Y563" s="453"/>
      <c r="Z563" s="453"/>
    </row>
    <row r="564" spans="1:26" ht="15.75" hidden="1" customHeight="1">
      <c r="A564" s="453"/>
      <c r="B564" s="453"/>
      <c r="C564" s="453"/>
      <c r="D564" s="453"/>
      <c r="E564" s="453"/>
      <c r="F564" s="453"/>
      <c r="G564" s="453"/>
      <c r="H564" s="453"/>
      <c r="I564" s="453"/>
      <c r="J564" s="507"/>
      <c r="K564" s="507"/>
      <c r="L564" s="453"/>
      <c r="M564" s="453"/>
      <c r="N564" s="507"/>
      <c r="O564" s="507"/>
      <c r="P564" s="453"/>
      <c r="Q564" s="453"/>
      <c r="R564" s="453"/>
      <c r="S564" s="453"/>
      <c r="T564" s="453"/>
      <c r="U564" s="453"/>
      <c r="V564" s="453"/>
      <c r="W564" s="453"/>
      <c r="X564" s="453"/>
      <c r="Y564" s="453"/>
      <c r="Z564" s="453"/>
    </row>
    <row r="565" spans="1:26" ht="15.75" hidden="1" customHeight="1">
      <c r="A565" s="453"/>
      <c r="B565" s="453"/>
      <c r="C565" s="453"/>
      <c r="D565" s="453"/>
      <c r="E565" s="453"/>
      <c r="F565" s="453"/>
      <c r="G565" s="453"/>
      <c r="H565" s="453"/>
      <c r="I565" s="453"/>
      <c r="J565" s="507"/>
      <c r="K565" s="507"/>
      <c r="L565" s="453"/>
      <c r="M565" s="453"/>
      <c r="N565" s="507"/>
      <c r="O565" s="507"/>
      <c r="P565" s="453"/>
      <c r="Q565" s="453"/>
      <c r="R565" s="453"/>
      <c r="S565" s="453"/>
      <c r="T565" s="453"/>
      <c r="U565" s="453"/>
      <c r="V565" s="453"/>
      <c r="W565" s="453"/>
      <c r="X565" s="453"/>
      <c r="Y565" s="453"/>
      <c r="Z565" s="453"/>
    </row>
    <row r="566" spans="1:26" ht="15.75" hidden="1" customHeight="1">
      <c r="A566" s="453"/>
      <c r="B566" s="453"/>
      <c r="C566" s="453"/>
      <c r="D566" s="453"/>
      <c r="E566" s="453"/>
      <c r="F566" s="453"/>
      <c r="G566" s="453"/>
      <c r="H566" s="453"/>
      <c r="I566" s="453"/>
      <c r="J566" s="507"/>
      <c r="K566" s="507"/>
      <c r="L566" s="453"/>
      <c r="M566" s="453"/>
      <c r="N566" s="507"/>
      <c r="O566" s="507"/>
      <c r="P566" s="453"/>
      <c r="Q566" s="453"/>
      <c r="R566" s="453"/>
      <c r="S566" s="453"/>
      <c r="T566" s="453"/>
      <c r="U566" s="453"/>
      <c r="V566" s="453"/>
      <c r="W566" s="453"/>
      <c r="X566" s="453"/>
      <c r="Y566" s="453"/>
      <c r="Z566" s="453"/>
    </row>
    <row r="567" spans="1:26" ht="15.75" hidden="1" customHeight="1">
      <c r="A567" s="453"/>
      <c r="B567" s="453"/>
      <c r="C567" s="453"/>
      <c r="D567" s="453"/>
      <c r="E567" s="453"/>
      <c r="F567" s="453"/>
      <c r="G567" s="453"/>
      <c r="H567" s="453"/>
      <c r="I567" s="453"/>
      <c r="J567" s="507"/>
      <c r="K567" s="507"/>
      <c r="L567" s="453"/>
      <c r="M567" s="453"/>
      <c r="N567" s="507"/>
      <c r="O567" s="507"/>
      <c r="P567" s="453"/>
      <c r="Q567" s="453"/>
      <c r="R567" s="453"/>
      <c r="S567" s="453"/>
      <c r="T567" s="453"/>
      <c r="U567" s="453"/>
      <c r="V567" s="453"/>
      <c r="W567" s="453"/>
      <c r="X567" s="453"/>
      <c r="Y567" s="453"/>
      <c r="Z567" s="453"/>
    </row>
    <row r="568" spans="1:26" ht="15.75" hidden="1" customHeight="1">
      <c r="A568" s="453"/>
      <c r="B568" s="453"/>
      <c r="C568" s="453"/>
      <c r="D568" s="453"/>
      <c r="E568" s="453"/>
      <c r="F568" s="453"/>
      <c r="G568" s="453"/>
      <c r="H568" s="453"/>
      <c r="I568" s="453"/>
      <c r="J568" s="507"/>
      <c r="K568" s="507"/>
      <c r="L568" s="453"/>
      <c r="M568" s="453"/>
      <c r="N568" s="507"/>
      <c r="O568" s="507"/>
      <c r="P568" s="453"/>
      <c r="Q568" s="453"/>
      <c r="R568" s="453"/>
      <c r="S568" s="453"/>
      <c r="T568" s="453"/>
      <c r="U568" s="453"/>
      <c r="V568" s="453"/>
      <c r="W568" s="453"/>
      <c r="X568" s="453"/>
      <c r="Y568" s="453"/>
      <c r="Z568" s="453"/>
    </row>
    <row r="569" spans="1:26" ht="15.75" hidden="1" customHeight="1">
      <c r="A569" s="453"/>
      <c r="B569" s="453"/>
      <c r="C569" s="453"/>
      <c r="D569" s="453"/>
      <c r="E569" s="453"/>
      <c r="F569" s="453"/>
      <c r="G569" s="453"/>
      <c r="H569" s="453"/>
      <c r="I569" s="453"/>
      <c r="J569" s="507"/>
      <c r="K569" s="507"/>
      <c r="L569" s="453"/>
      <c r="M569" s="453"/>
      <c r="N569" s="507"/>
      <c r="O569" s="507"/>
      <c r="P569" s="453"/>
      <c r="Q569" s="453"/>
      <c r="R569" s="453"/>
      <c r="S569" s="453"/>
      <c r="T569" s="453"/>
      <c r="U569" s="453"/>
      <c r="V569" s="453"/>
      <c r="W569" s="453"/>
      <c r="X569" s="453"/>
      <c r="Y569" s="453"/>
      <c r="Z569" s="453"/>
    </row>
    <row r="570" spans="1:26" ht="15.75" hidden="1" customHeight="1">
      <c r="A570" s="453"/>
      <c r="B570" s="453"/>
      <c r="C570" s="453"/>
      <c r="D570" s="453"/>
      <c r="E570" s="453"/>
      <c r="F570" s="453"/>
      <c r="G570" s="453"/>
      <c r="H570" s="453"/>
      <c r="I570" s="453"/>
      <c r="J570" s="507"/>
      <c r="K570" s="507"/>
      <c r="L570" s="453"/>
      <c r="M570" s="453"/>
      <c r="N570" s="507"/>
      <c r="O570" s="507"/>
      <c r="P570" s="453"/>
      <c r="Q570" s="453"/>
      <c r="R570" s="453"/>
      <c r="S570" s="453"/>
      <c r="T570" s="453"/>
      <c r="U570" s="453"/>
      <c r="V570" s="453"/>
      <c r="W570" s="453"/>
      <c r="X570" s="453"/>
      <c r="Y570" s="453"/>
      <c r="Z570" s="453"/>
    </row>
    <row r="571" spans="1:26" ht="15.75" hidden="1" customHeight="1">
      <c r="A571" s="453"/>
      <c r="B571" s="453"/>
      <c r="C571" s="453"/>
      <c r="D571" s="453"/>
      <c r="E571" s="453"/>
      <c r="F571" s="453"/>
      <c r="G571" s="453"/>
      <c r="H571" s="453"/>
      <c r="I571" s="453"/>
      <c r="J571" s="507"/>
      <c r="K571" s="507"/>
      <c r="L571" s="453"/>
      <c r="M571" s="453"/>
      <c r="N571" s="507"/>
      <c r="O571" s="507"/>
      <c r="P571" s="453"/>
      <c r="Q571" s="453"/>
      <c r="R571" s="453"/>
      <c r="S571" s="453"/>
      <c r="T571" s="453"/>
      <c r="U571" s="453"/>
      <c r="V571" s="453"/>
      <c r="W571" s="453"/>
      <c r="X571" s="453"/>
      <c r="Y571" s="453"/>
      <c r="Z571" s="453"/>
    </row>
    <row r="572" spans="1:26" ht="15.75" hidden="1" customHeight="1">
      <c r="A572" s="453"/>
      <c r="B572" s="453"/>
      <c r="C572" s="453"/>
      <c r="D572" s="453"/>
      <c r="E572" s="453"/>
      <c r="F572" s="453"/>
      <c r="G572" s="453"/>
      <c r="H572" s="453"/>
      <c r="I572" s="453"/>
      <c r="J572" s="507"/>
      <c r="K572" s="507"/>
      <c r="L572" s="453"/>
      <c r="M572" s="453"/>
      <c r="N572" s="507"/>
      <c r="O572" s="507"/>
      <c r="P572" s="453"/>
      <c r="Q572" s="453"/>
      <c r="R572" s="453"/>
      <c r="S572" s="453"/>
      <c r="T572" s="453"/>
      <c r="U572" s="453"/>
      <c r="V572" s="453"/>
      <c r="W572" s="453"/>
      <c r="X572" s="453"/>
      <c r="Y572" s="453"/>
      <c r="Z572" s="453"/>
    </row>
    <row r="573" spans="1:26" ht="15.75" hidden="1" customHeight="1">
      <c r="A573" s="453"/>
      <c r="B573" s="453"/>
      <c r="C573" s="453"/>
      <c r="D573" s="453"/>
      <c r="E573" s="453"/>
      <c r="F573" s="453"/>
      <c r="G573" s="453"/>
      <c r="H573" s="453"/>
      <c r="I573" s="453"/>
      <c r="J573" s="507"/>
      <c r="K573" s="507"/>
      <c r="L573" s="453"/>
      <c r="M573" s="453"/>
      <c r="N573" s="507"/>
      <c r="O573" s="507"/>
      <c r="P573" s="453"/>
      <c r="Q573" s="453"/>
      <c r="R573" s="453"/>
      <c r="S573" s="453"/>
      <c r="T573" s="453"/>
      <c r="U573" s="453"/>
      <c r="V573" s="453"/>
      <c r="W573" s="453"/>
      <c r="X573" s="453"/>
      <c r="Y573" s="453"/>
      <c r="Z573" s="453"/>
    </row>
    <row r="574" spans="1:26" ht="15.75" hidden="1" customHeight="1">
      <c r="A574" s="453"/>
      <c r="B574" s="453"/>
      <c r="C574" s="453"/>
      <c r="D574" s="453"/>
      <c r="E574" s="453"/>
      <c r="F574" s="453"/>
      <c r="G574" s="453"/>
      <c r="H574" s="453"/>
      <c r="I574" s="453"/>
      <c r="J574" s="507"/>
      <c r="K574" s="507"/>
      <c r="L574" s="453"/>
      <c r="M574" s="453"/>
      <c r="N574" s="507"/>
      <c r="O574" s="507"/>
      <c r="P574" s="453"/>
      <c r="Q574" s="453"/>
      <c r="R574" s="453"/>
      <c r="S574" s="453"/>
      <c r="T574" s="453"/>
      <c r="U574" s="453"/>
      <c r="V574" s="453"/>
      <c r="W574" s="453"/>
      <c r="X574" s="453"/>
      <c r="Y574" s="453"/>
      <c r="Z574" s="453"/>
    </row>
    <row r="575" spans="1:26" ht="15.75" hidden="1" customHeight="1">
      <c r="A575" s="453"/>
      <c r="B575" s="453"/>
      <c r="C575" s="453"/>
      <c r="D575" s="453"/>
      <c r="E575" s="453"/>
      <c r="F575" s="453"/>
      <c r="G575" s="453"/>
      <c r="H575" s="453"/>
      <c r="I575" s="453"/>
      <c r="J575" s="507"/>
      <c r="K575" s="507"/>
      <c r="L575" s="453"/>
      <c r="M575" s="453"/>
      <c r="N575" s="507"/>
      <c r="O575" s="507"/>
      <c r="P575" s="453"/>
      <c r="Q575" s="453"/>
      <c r="R575" s="453"/>
      <c r="S575" s="453"/>
      <c r="T575" s="453"/>
      <c r="U575" s="453"/>
      <c r="V575" s="453"/>
      <c r="W575" s="453"/>
      <c r="X575" s="453"/>
      <c r="Y575" s="453"/>
      <c r="Z575" s="453"/>
    </row>
    <row r="576" spans="1:26" ht="15.75" hidden="1" customHeight="1">
      <c r="A576" s="453"/>
      <c r="B576" s="453"/>
      <c r="C576" s="453"/>
      <c r="D576" s="453"/>
      <c r="E576" s="453"/>
      <c r="F576" s="453"/>
      <c r="G576" s="453"/>
      <c r="H576" s="453"/>
      <c r="I576" s="453"/>
      <c r="J576" s="507"/>
      <c r="K576" s="507"/>
      <c r="L576" s="453"/>
      <c r="M576" s="453"/>
      <c r="N576" s="507"/>
      <c r="O576" s="507"/>
      <c r="P576" s="453"/>
      <c r="Q576" s="453"/>
      <c r="R576" s="453"/>
      <c r="S576" s="453"/>
      <c r="T576" s="453"/>
      <c r="U576" s="453"/>
      <c r="V576" s="453"/>
      <c r="W576" s="453"/>
      <c r="X576" s="453"/>
      <c r="Y576" s="453"/>
      <c r="Z576" s="453"/>
    </row>
    <row r="577" spans="1:26" ht="15.75" hidden="1" customHeight="1">
      <c r="A577" s="453"/>
      <c r="B577" s="453"/>
      <c r="C577" s="453"/>
      <c r="D577" s="453"/>
      <c r="E577" s="453"/>
      <c r="F577" s="453"/>
      <c r="G577" s="453"/>
      <c r="H577" s="453"/>
      <c r="I577" s="453"/>
      <c r="J577" s="507"/>
      <c r="K577" s="507"/>
      <c r="L577" s="453"/>
      <c r="M577" s="453"/>
      <c r="N577" s="507"/>
      <c r="O577" s="507"/>
      <c r="P577" s="453"/>
      <c r="Q577" s="453"/>
      <c r="R577" s="453"/>
      <c r="S577" s="453"/>
      <c r="T577" s="453"/>
      <c r="U577" s="453"/>
      <c r="V577" s="453"/>
      <c r="W577" s="453"/>
      <c r="X577" s="453"/>
      <c r="Y577" s="453"/>
      <c r="Z577" s="453"/>
    </row>
    <row r="578" spans="1:26" ht="15.75" hidden="1" customHeight="1">
      <c r="A578" s="453"/>
      <c r="B578" s="453"/>
      <c r="C578" s="453"/>
      <c r="D578" s="453"/>
      <c r="E578" s="453"/>
      <c r="F578" s="453"/>
      <c r="G578" s="453"/>
      <c r="H578" s="453"/>
      <c r="I578" s="453"/>
      <c r="J578" s="507"/>
      <c r="K578" s="507"/>
      <c r="L578" s="453"/>
      <c r="M578" s="453"/>
      <c r="N578" s="507"/>
      <c r="O578" s="507"/>
      <c r="P578" s="453"/>
      <c r="Q578" s="453"/>
      <c r="R578" s="453"/>
      <c r="S578" s="453"/>
      <c r="T578" s="453"/>
      <c r="U578" s="453"/>
      <c r="V578" s="453"/>
      <c r="W578" s="453"/>
      <c r="X578" s="453"/>
      <c r="Y578" s="453"/>
      <c r="Z578" s="453"/>
    </row>
    <row r="579" spans="1:26" ht="15.75" hidden="1" customHeight="1">
      <c r="A579" s="453"/>
      <c r="B579" s="453"/>
      <c r="C579" s="453"/>
      <c r="D579" s="453"/>
      <c r="E579" s="453"/>
      <c r="F579" s="453"/>
      <c r="G579" s="453"/>
      <c r="H579" s="453"/>
      <c r="I579" s="453"/>
      <c r="J579" s="507"/>
      <c r="K579" s="507"/>
      <c r="L579" s="453"/>
      <c r="M579" s="453"/>
      <c r="N579" s="507"/>
      <c r="O579" s="507"/>
      <c r="P579" s="453"/>
      <c r="Q579" s="453"/>
      <c r="R579" s="453"/>
      <c r="S579" s="453"/>
      <c r="T579" s="453"/>
      <c r="U579" s="453"/>
      <c r="V579" s="453"/>
      <c r="W579" s="453"/>
      <c r="X579" s="453"/>
      <c r="Y579" s="453"/>
      <c r="Z579" s="453"/>
    </row>
    <row r="580" spans="1:26" ht="15.75" hidden="1" customHeight="1">
      <c r="A580" s="453"/>
      <c r="B580" s="453"/>
      <c r="C580" s="453"/>
      <c r="D580" s="453"/>
      <c r="E580" s="453"/>
      <c r="F580" s="453"/>
      <c r="G580" s="453"/>
      <c r="H580" s="453"/>
      <c r="I580" s="453"/>
      <c r="J580" s="507"/>
      <c r="K580" s="507"/>
      <c r="L580" s="453"/>
      <c r="M580" s="453"/>
      <c r="N580" s="507"/>
      <c r="O580" s="507"/>
      <c r="P580" s="453"/>
      <c r="Q580" s="453"/>
      <c r="R580" s="453"/>
      <c r="S580" s="453"/>
      <c r="T580" s="453"/>
      <c r="U580" s="453"/>
      <c r="V580" s="453"/>
      <c r="W580" s="453"/>
      <c r="X580" s="453"/>
      <c r="Y580" s="453"/>
      <c r="Z580" s="453"/>
    </row>
    <row r="581" spans="1:26" ht="15.75" hidden="1" customHeight="1">
      <c r="A581" s="453"/>
      <c r="B581" s="453"/>
      <c r="C581" s="453"/>
      <c r="D581" s="453"/>
      <c r="E581" s="453"/>
      <c r="F581" s="453"/>
      <c r="G581" s="453"/>
      <c r="H581" s="453"/>
      <c r="I581" s="453"/>
      <c r="J581" s="507"/>
      <c r="K581" s="507"/>
      <c r="L581" s="453"/>
      <c r="M581" s="453"/>
      <c r="N581" s="507"/>
      <c r="O581" s="507"/>
      <c r="P581" s="453"/>
      <c r="Q581" s="453"/>
      <c r="R581" s="453"/>
      <c r="S581" s="453"/>
      <c r="T581" s="453"/>
      <c r="U581" s="453"/>
      <c r="V581" s="453"/>
      <c r="W581" s="453"/>
      <c r="X581" s="453"/>
      <c r="Y581" s="453"/>
      <c r="Z581" s="453"/>
    </row>
    <row r="582" spans="1:26" ht="15.75" hidden="1" customHeight="1">
      <c r="A582" s="453"/>
      <c r="B582" s="453"/>
      <c r="C582" s="453"/>
      <c r="D582" s="453"/>
      <c r="E582" s="453"/>
      <c r="F582" s="453"/>
      <c r="G582" s="453"/>
      <c r="H582" s="453"/>
      <c r="I582" s="453"/>
      <c r="J582" s="507"/>
      <c r="K582" s="507"/>
      <c r="L582" s="453"/>
      <c r="M582" s="453"/>
      <c r="N582" s="507"/>
      <c r="O582" s="507"/>
      <c r="P582" s="453"/>
      <c r="Q582" s="453"/>
      <c r="R582" s="453"/>
      <c r="S582" s="453"/>
      <c r="T582" s="453"/>
      <c r="U582" s="453"/>
      <c r="V582" s="453"/>
      <c r="W582" s="453"/>
      <c r="X582" s="453"/>
      <c r="Y582" s="453"/>
      <c r="Z582" s="453"/>
    </row>
    <row r="583" spans="1:26" ht="15.75" hidden="1" customHeight="1">
      <c r="A583" s="453"/>
      <c r="B583" s="453"/>
      <c r="C583" s="453"/>
      <c r="D583" s="453"/>
      <c r="E583" s="453"/>
      <c r="F583" s="453"/>
      <c r="G583" s="453"/>
      <c r="H583" s="453"/>
      <c r="I583" s="453"/>
      <c r="J583" s="507"/>
      <c r="K583" s="507"/>
      <c r="L583" s="453"/>
      <c r="M583" s="453"/>
      <c r="N583" s="507"/>
      <c r="O583" s="507"/>
      <c r="P583" s="453"/>
      <c r="Q583" s="453"/>
      <c r="R583" s="453"/>
      <c r="S583" s="453"/>
      <c r="T583" s="453"/>
      <c r="U583" s="453"/>
      <c r="V583" s="453"/>
      <c r="W583" s="453"/>
      <c r="X583" s="453"/>
      <c r="Y583" s="453"/>
      <c r="Z583" s="453"/>
    </row>
    <row r="584" spans="1:26" ht="15.75" hidden="1" customHeight="1">
      <c r="A584" s="453"/>
      <c r="B584" s="453"/>
      <c r="C584" s="453"/>
      <c r="D584" s="453"/>
      <c r="E584" s="453"/>
      <c r="F584" s="453"/>
      <c r="G584" s="453"/>
      <c r="H584" s="453"/>
      <c r="I584" s="453"/>
      <c r="J584" s="507"/>
      <c r="K584" s="507"/>
      <c r="L584" s="453"/>
      <c r="M584" s="453"/>
      <c r="N584" s="507"/>
      <c r="O584" s="507"/>
      <c r="P584" s="453"/>
      <c r="Q584" s="453"/>
      <c r="R584" s="453"/>
      <c r="S584" s="453"/>
      <c r="T584" s="453"/>
      <c r="U584" s="453"/>
      <c r="V584" s="453"/>
      <c r="W584" s="453"/>
      <c r="X584" s="453"/>
      <c r="Y584" s="453"/>
      <c r="Z584" s="453"/>
    </row>
    <row r="585" spans="1:26" ht="15.75" hidden="1" customHeight="1">
      <c r="A585" s="453"/>
      <c r="B585" s="453"/>
      <c r="C585" s="453"/>
      <c r="D585" s="453"/>
      <c r="E585" s="453"/>
      <c r="F585" s="453"/>
      <c r="G585" s="453"/>
      <c r="H585" s="453"/>
      <c r="I585" s="453"/>
      <c r="J585" s="507"/>
      <c r="K585" s="507"/>
      <c r="L585" s="453"/>
      <c r="M585" s="453"/>
      <c r="N585" s="507"/>
      <c r="O585" s="507"/>
      <c r="P585" s="453"/>
      <c r="Q585" s="453"/>
      <c r="R585" s="453"/>
      <c r="S585" s="453"/>
      <c r="T585" s="453"/>
      <c r="U585" s="453"/>
      <c r="V585" s="453"/>
      <c r="W585" s="453"/>
      <c r="X585" s="453"/>
      <c r="Y585" s="453"/>
      <c r="Z585" s="453"/>
    </row>
    <row r="586" spans="1:26" ht="15.75" hidden="1" customHeight="1">
      <c r="A586" s="453"/>
      <c r="B586" s="453"/>
      <c r="C586" s="453"/>
      <c r="D586" s="453"/>
      <c r="E586" s="453"/>
      <c r="F586" s="453"/>
      <c r="G586" s="453"/>
      <c r="H586" s="453"/>
      <c r="I586" s="453"/>
      <c r="J586" s="507"/>
      <c r="K586" s="507"/>
      <c r="L586" s="453"/>
      <c r="M586" s="453"/>
      <c r="N586" s="507"/>
      <c r="O586" s="507"/>
      <c r="P586" s="453"/>
      <c r="Q586" s="453"/>
      <c r="R586" s="453"/>
      <c r="S586" s="453"/>
      <c r="T586" s="453"/>
      <c r="U586" s="453"/>
      <c r="V586" s="453"/>
      <c r="W586" s="453"/>
      <c r="X586" s="453"/>
      <c r="Y586" s="453"/>
      <c r="Z586" s="453"/>
    </row>
    <row r="587" spans="1:26" ht="15.75" hidden="1" customHeight="1">
      <c r="A587" s="453"/>
      <c r="B587" s="453"/>
      <c r="C587" s="453"/>
      <c r="D587" s="453"/>
      <c r="E587" s="453"/>
      <c r="F587" s="453"/>
      <c r="G587" s="453"/>
      <c r="H587" s="453"/>
      <c r="I587" s="453"/>
      <c r="J587" s="507"/>
      <c r="K587" s="507"/>
      <c r="L587" s="453"/>
      <c r="M587" s="453"/>
      <c r="N587" s="507"/>
      <c r="O587" s="507"/>
      <c r="P587" s="453"/>
      <c r="Q587" s="453"/>
      <c r="R587" s="453"/>
      <c r="S587" s="453"/>
      <c r="T587" s="453"/>
      <c r="U587" s="453"/>
      <c r="V587" s="453"/>
      <c r="W587" s="453"/>
      <c r="X587" s="453"/>
      <c r="Y587" s="453"/>
      <c r="Z587" s="453"/>
    </row>
    <row r="588" spans="1:26" ht="15.75" hidden="1" customHeight="1">
      <c r="A588" s="453"/>
      <c r="B588" s="453"/>
      <c r="C588" s="453"/>
      <c r="D588" s="453"/>
      <c r="E588" s="453"/>
      <c r="F588" s="453"/>
      <c r="G588" s="453"/>
      <c r="H588" s="453"/>
      <c r="I588" s="453"/>
      <c r="J588" s="507"/>
      <c r="K588" s="507"/>
      <c r="L588" s="453"/>
      <c r="M588" s="453"/>
      <c r="N588" s="507"/>
      <c r="O588" s="507"/>
      <c r="P588" s="453"/>
      <c r="Q588" s="453"/>
      <c r="R588" s="453"/>
      <c r="S588" s="453"/>
      <c r="T588" s="453"/>
      <c r="U588" s="453"/>
      <c r="V588" s="453"/>
      <c r="W588" s="453"/>
      <c r="X588" s="453"/>
      <c r="Y588" s="453"/>
      <c r="Z588" s="453"/>
    </row>
    <row r="589" spans="1:26" ht="15.75" hidden="1" customHeight="1">
      <c r="A589" s="453"/>
      <c r="B589" s="453"/>
      <c r="C589" s="453"/>
      <c r="D589" s="453"/>
      <c r="E589" s="453"/>
      <c r="F589" s="453"/>
      <c r="G589" s="453"/>
      <c r="H589" s="453"/>
      <c r="I589" s="453"/>
      <c r="J589" s="507"/>
      <c r="K589" s="507"/>
      <c r="L589" s="453"/>
      <c r="M589" s="453"/>
      <c r="N589" s="507"/>
      <c r="O589" s="507"/>
      <c r="P589" s="453"/>
      <c r="Q589" s="453"/>
      <c r="R589" s="453"/>
      <c r="S589" s="453"/>
      <c r="T589" s="453"/>
      <c r="U589" s="453"/>
      <c r="V589" s="453"/>
      <c r="W589" s="453"/>
      <c r="X589" s="453"/>
      <c r="Y589" s="453"/>
      <c r="Z589" s="453"/>
    </row>
    <row r="590" spans="1:26" ht="15.75" hidden="1" customHeight="1">
      <c r="A590" s="453"/>
      <c r="B590" s="453"/>
      <c r="C590" s="453"/>
      <c r="D590" s="453"/>
      <c r="E590" s="453"/>
      <c r="F590" s="453"/>
      <c r="G590" s="453"/>
      <c r="H590" s="453"/>
      <c r="I590" s="453"/>
      <c r="J590" s="507"/>
      <c r="K590" s="507"/>
      <c r="L590" s="453"/>
      <c r="M590" s="453"/>
      <c r="N590" s="507"/>
      <c r="O590" s="507"/>
      <c r="P590" s="453"/>
      <c r="Q590" s="453"/>
      <c r="R590" s="453"/>
      <c r="S590" s="453"/>
      <c r="T590" s="453"/>
      <c r="U590" s="453"/>
      <c r="V590" s="453"/>
      <c r="W590" s="453"/>
      <c r="X590" s="453"/>
      <c r="Y590" s="453"/>
      <c r="Z590" s="453"/>
    </row>
    <row r="591" spans="1:26" ht="15.75" hidden="1" customHeight="1">
      <c r="A591" s="453"/>
      <c r="B591" s="453"/>
      <c r="C591" s="453"/>
      <c r="D591" s="453"/>
      <c r="E591" s="453"/>
      <c r="F591" s="453"/>
      <c r="G591" s="453"/>
      <c r="H591" s="453"/>
      <c r="I591" s="453"/>
      <c r="J591" s="507"/>
      <c r="K591" s="507"/>
      <c r="L591" s="453"/>
      <c r="M591" s="453"/>
      <c r="N591" s="507"/>
      <c r="O591" s="507"/>
      <c r="P591" s="453"/>
      <c r="Q591" s="453"/>
      <c r="R591" s="453"/>
      <c r="S591" s="453"/>
      <c r="T591" s="453"/>
      <c r="U591" s="453"/>
      <c r="V591" s="453"/>
      <c r="W591" s="453"/>
      <c r="X591" s="453"/>
      <c r="Y591" s="453"/>
      <c r="Z591" s="453"/>
    </row>
    <row r="592" spans="1:26" ht="15.75" hidden="1" customHeight="1">
      <c r="A592" s="453"/>
      <c r="B592" s="453"/>
      <c r="C592" s="453"/>
      <c r="D592" s="453"/>
      <c r="E592" s="453"/>
      <c r="F592" s="453"/>
      <c r="G592" s="453"/>
      <c r="H592" s="453"/>
      <c r="I592" s="453"/>
      <c r="J592" s="507"/>
      <c r="K592" s="507"/>
      <c r="L592" s="453"/>
      <c r="M592" s="453"/>
      <c r="N592" s="507"/>
      <c r="O592" s="507"/>
      <c r="P592" s="453"/>
      <c r="Q592" s="453"/>
      <c r="R592" s="453"/>
      <c r="S592" s="453"/>
      <c r="T592" s="453"/>
      <c r="U592" s="453"/>
      <c r="V592" s="453"/>
      <c r="W592" s="453"/>
      <c r="X592" s="453"/>
      <c r="Y592" s="453"/>
      <c r="Z592" s="453"/>
    </row>
    <row r="593" spans="1:26" ht="15.75" hidden="1" customHeight="1">
      <c r="A593" s="453"/>
      <c r="B593" s="453"/>
      <c r="C593" s="453"/>
      <c r="D593" s="453"/>
      <c r="E593" s="453"/>
      <c r="F593" s="453"/>
      <c r="G593" s="453"/>
      <c r="H593" s="453"/>
      <c r="I593" s="453"/>
      <c r="J593" s="507"/>
      <c r="K593" s="507"/>
      <c r="L593" s="453"/>
      <c r="M593" s="453"/>
      <c r="N593" s="507"/>
      <c r="O593" s="507"/>
      <c r="P593" s="453"/>
      <c r="Q593" s="453"/>
      <c r="R593" s="453"/>
      <c r="S593" s="453"/>
      <c r="T593" s="453"/>
      <c r="U593" s="453"/>
      <c r="V593" s="453"/>
      <c r="W593" s="453"/>
      <c r="X593" s="453"/>
      <c r="Y593" s="453"/>
      <c r="Z593" s="453"/>
    </row>
    <row r="594" spans="1:26" ht="15.75" hidden="1" customHeight="1">
      <c r="A594" s="453"/>
      <c r="B594" s="453"/>
      <c r="C594" s="453"/>
      <c r="D594" s="453"/>
      <c r="E594" s="453"/>
      <c r="F594" s="453"/>
      <c r="G594" s="453"/>
      <c r="H594" s="453"/>
      <c r="I594" s="453"/>
      <c r="J594" s="507"/>
      <c r="K594" s="507"/>
      <c r="L594" s="453"/>
      <c r="M594" s="453"/>
      <c r="N594" s="507"/>
      <c r="O594" s="507"/>
      <c r="P594" s="453"/>
      <c r="Q594" s="453"/>
      <c r="R594" s="453"/>
      <c r="S594" s="453"/>
      <c r="T594" s="453"/>
      <c r="U594" s="453"/>
      <c r="V594" s="453"/>
      <c r="W594" s="453"/>
      <c r="X594" s="453"/>
      <c r="Y594" s="453"/>
      <c r="Z594" s="453"/>
    </row>
    <row r="595" spans="1:26" ht="15.75" hidden="1" customHeight="1">
      <c r="A595" s="453"/>
      <c r="B595" s="453"/>
      <c r="C595" s="453"/>
      <c r="D595" s="453"/>
      <c r="E595" s="453"/>
      <c r="F595" s="453"/>
      <c r="G595" s="453"/>
      <c r="H595" s="453"/>
      <c r="I595" s="453"/>
      <c r="J595" s="507"/>
      <c r="K595" s="507"/>
      <c r="L595" s="453"/>
      <c r="M595" s="453"/>
      <c r="N595" s="507"/>
      <c r="O595" s="507"/>
      <c r="P595" s="453"/>
      <c r="Q595" s="453"/>
      <c r="R595" s="453"/>
      <c r="S595" s="453"/>
      <c r="T595" s="453"/>
      <c r="U595" s="453"/>
      <c r="V595" s="453"/>
      <c r="W595" s="453"/>
      <c r="X595" s="453"/>
      <c r="Y595" s="453"/>
      <c r="Z595" s="453"/>
    </row>
    <row r="596" spans="1:26" ht="15.75" hidden="1" customHeight="1">
      <c r="A596" s="453"/>
      <c r="B596" s="453"/>
      <c r="C596" s="453"/>
      <c r="D596" s="453"/>
      <c r="E596" s="453"/>
      <c r="F596" s="453"/>
      <c r="G596" s="453"/>
      <c r="H596" s="453"/>
      <c r="I596" s="453"/>
      <c r="J596" s="507"/>
      <c r="K596" s="507"/>
      <c r="L596" s="453"/>
      <c r="M596" s="453"/>
      <c r="N596" s="507"/>
      <c r="O596" s="507"/>
      <c r="P596" s="453"/>
      <c r="Q596" s="453"/>
      <c r="R596" s="453"/>
      <c r="S596" s="453"/>
      <c r="T596" s="453"/>
      <c r="U596" s="453"/>
      <c r="V596" s="453"/>
      <c r="W596" s="453"/>
      <c r="X596" s="453"/>
      <c r="Y596" s="453"/>
      <c r="Z596" s="453"/>
    </row>
    <row r="597" spans="1:26" ht="15.75" hidden="1" customHeight="1">
      <c r="A597" s="453"/>
      <c r="B597" s="453"/>
      <c r="C597" s="453"/>
      <c r="D597" s="453"/>
      <c r="E597" s="453"/>
      <c r="F597" s="453"/>
      <c r="G597" s="453"/>
      <c r="H597" s="453"/>
      <c r="I597" s="453"/>
      <c r="J597" s="507"/>
      <c r="K597" s="507"/>
      <c r="L597" s="453"/>
      <c r="M597" s="453"/>
      <c r="N597" s="507"/>
      <c r="O597" s="507"/>
      <c r="P597" s="453"/>
      <c r="Q597" s="453"/>
      <c r="R597" s="453"/>
      <c r="S597" s="453"/>
      <c r="T597" s="453"/>
      <c r="U597" s="453"/>
      <c r="V597" s="453"/>
      <c r="W597" s="453"/>
      <c r="X597" s="453"/>
      <c r="Y597" s="453"/>
      <c r="Z597" s="453"/>
    </row>
    <row r="598" spans="1:26" ht="15.75" hidden="1" customHeight="1">
      <c r="A598" s="453"/>
      <c r="B598" s="453"/>
      <c r="C598" s="453"/>
      <c r="D598" s="453"/>
      <c r="E598" s="453"/>
      <c r="F598" s="453"/>
      <c r="G598" s="453"/>
      <c r="H598" s="453"/>
      <c r="I598" s="453"/>
      <c r="J598" s="507"/>
      <c r="K598" s="507"/>
      <c r="L598" s="453"/>
      <c r="M598" s="453"/>
      <c r="N598" s="507"/>
      <c r="O598" s="507"/>
      <c r="P598" s="453"/>
      <c r="Q598" s="453"/>
      <c r="R598" s="453"/>
      <c r="S598" s="453"/>
      <c r="T598" s="453"/>
      <c r="U598" s="453"/>
      <c r="V598" s="453"/>
      <c r="W598" s="453"/>
      <c r="X598" s="453"/>
      <c r="Y598" s="453"/>
      <c r="Z598" s="453"/>
    </row>
    <row r="599" spans="1:26" ht="15.75" hidden="1" customHeight="1">
      <c r="A599" s="453"/>
      <c r="B599" s="453"/>
      <c r="C599" s="453"/>
      <c r="D599" s="453"/>
      <c r="E599" s="453"/>
      <c r="F599" s="453"/>
      <c r="G599" s="453"/>
      <c r="H599" s="453"/>
      <c r="I599" s="453"/>
      <c r="J599" s="507"/>
      <c r="K599" s="507"/>
      <c r="L599" s="453"/>
      <c r="M599" s="453"/>
      <c r="N599" s="507"/>
      <c r="O599" s="507"/>
      <c r="P599" s="453"/>
      <c r="Q599" s="453"/>
      <c r="R599" s="453"/>
      <c r="S599" s="453"/>
      <c r="T599" s="453"/>
      <c r="U599" s="453"/>
      <c r="V599" s="453"/>
      <c r="W599" s="453"/>
      <c r="X599" s="453"/>
      <c r="Y599" s="453"/>
      <c r="Z599" s="453"/>
    </row>
    <row r="600" spans="1:26" ht="15.75" hidden="1" customHeight="1">
      <c r="A600" s="453"/>
      <c r="B600" s="453"/>
      <c r="C600" s="453"/>
      <c r="D600" s="453"/>
      <c r="E600" s="453"/>
      <c r="F600" s="453"/>
      <c r="G600" s="453"/>
      <c r="H600" s="453"/>
      <c r="I600" s="453"/>
      <c r="J600" s="507"/>
      <c r="K600" s="507"/>
      <c r="L600" s="453"/>
      <c r="M600" s="453"/>
      <c r="N600" s="507"/>
      <c r="O600" s="507"/>
      <c r="P600" s="453"/>
      <c r="Q600" s="453"/>
      <c r="R600" s="453"/>
      <c r="S600" s="453"/>
      <c r="T600" s="453"/>
      <c r="U600" s="453"/>
      <c r="V600" s="453"/>
      <c r="W600" s="453"/>
      <c r="X600" s="453"/>
      <c r="Y600" s="453"/>
      <c r="Z600" s="453"/>
    </row>
    <row r="601" spans="1:26" ht="15.75" hidden="1" customHeight="1">
      <c r="A601" s="453"/>
      <c r="B601" s="453"/>
      <c r="C601" s="453"/>
      <c r="D601" s="453"/>
      <c r="E601" s="453"/>
      <c r="F601" s="453"/>
      <c r="G601" s="453"/>
      <c r="H601" s="453"/>
      <c r="I601" s="453"/>
      <c r="J601" s="507"/>
      <c r="K601" s="507"/>
      <c r="L601" s="453"/>
      <c r="M601" s="453"/>
      <c r="N601" s="507"/>
      <c r="O601" s="507"/>
      <c r="P601" s="453"/>
      <c r="Q601" s="453"/>
      <c r="R601" s="453"/>
      <c r="S601" s="453"/>
      <c r="T601" s="453"/>
      <c r="U601" s="453"/>
      <c r="V601" s="453"/>
      <c r="W601" s="453"/>
      <c r="X601" s="453"/>
      <c r="Y601" s="453"/>
      <c r="Z601" s="453"/>
    </row>
    <row r="602" spans="1:26" ht="15.75" hidden="1" customHeight="1">
      <c r="A602" s="453"/>
      <c r="B602" s="453"/>
      <c r="C602" s="453"/>
      <c r="D602" s="453"/>
      <c r="E602" s="453"/>
      <c r="F602" s="453"/>
      <c r="G602" s="453"/>
      <c r="H602" s="453"/>
      <c r="I602" s="453"/>
      <c r="J602" s="507"/>
      <c r="K602" s="507"/>
      <c r="L602" s="453"/>
      <c r="M602" s="453"/>
      <c r="N602" s="507"/>
      <c r="O602" s="507"/>
      <c r="P602" s="453"/>
      <c r="Q602" s="453"/>
      <c r="R602" s="453"/>
      <c r="S602" s="453"/>
      <c r="T602" s="453"/>
      <c r="U602" s="453"/>
      <c r="V602" s="453"/>
      <c r="W602" s="453"/>
      <c r="X602" s="453"/>
      <c r="Y602" s="453"/>
      <c r="Z602" s="453"/>
    </row>
    <row r="603" spans="1:26" ht="15.75" hidden="1" customHeight="1">
      <c r="A603" s="453"/>
      <c r="B603" s="453"/>
      <c r="C603" s="453"/>
      <c r="D603" s="453"/>
      <c r="E603" s="453"/>
      <c r="F603" s="453"/>
      <c r="G603" s="453"/>
      <c r="H603" s="453"/>
      <c r="I603" s="453"/>
      <c r="J603" s="507"/>
      <c r="K603" s="507"/>
      <c r="L603" s="453"/>
      <c r="M603" s="453"/>
      <c r="N603" s="507"/>
      <c r="O603" s="507"/>
      <c r="P603" s="453"/>
      <c r="Q603" s="453"/>
      <c r="R603" s="453"/>
      <c r="S603" s="453"/>
      <c r="T603" s="453"/>
      <c r="U603" s="453"/>
      <c r="V603" s="453"/>
      <c r="W603" s="453"/>
      <c r="X603" s="453"/>
      <c r="Y603" s="453"/>
      <c r="Z603" s="453"/>
    </row>
    <row r="604" spans="1:26" ht="15.75" hidden="1" customHeight="1">
      <c r="A604" s="453"/>
      <c r="B604" s="453"/>
      <c r="C604" s="453"/>
      <c r="D604" s="453"/>
      <c r="E604" s="453"/>
      <c r="F604" s="453"/>
      <c r="G604" s="453"/>
      <c r="H604" s="453"/>
      <c r="I604" s="453"/>
      <c r="J604" s="507"/>
      <c r="K604" s="507"/>
      <c r="L604" s="453"/>
      <c r="M604" s="453"/>
      <c r="N604" s="507"/>
      <c r="O604" s="507"/>
      <c r="P604" s="453"/>
      <c r="Q604" s="453"/>
      <c r="R604" s="453"/>
      <c r="S604" s="453"/>
      <c r="T604" s="453"/>
      <c r="U604" s="453"/>
      <c r="V604" s="453"/>
      <c r="W604" s="453"/>
      <c r="X604" s="453"/>
      <c r="Y604" s="453"/>
      <c r="Z604" s="453"/>
    </row>
    <row r="605" spans="1:26" ht="15.75" hidden="1" customHeight="1">
      <c r="A605" s="453"/>
      <c r="B605" s="453"/>
      <c r="C605" s="453"/>
      <c r="D605" s="453"/>
      <c r="E605" s="453"/>
      <c r="F605" s="453"/>
      <c r="G605" s="453"/>
      <c r="H605" s="453"/>
      <c r="I605" s="453"/>
      <c r="J605" s="507"/>
      <c r="K605" s="507"/>
      <c r="L605" s="453"/>
      <c r="M605" s="453"/>
      <c r="N605" s="507"/>
      <c r="O605" s="507"/>
      <c r="P605" s="453"/>
      <c r="Q605" s="453"/>
      <c r="R605" s="453"/>
      <c r="S605" s="453"/>
      <c r="T605" s="453"/>
      <c r="U605" s="453"/>
      <c r="V605" s="453"/>
      <c r="W605" s="453"/>
      <c r="X605" s="453"/>
      <c r="Y605" s="453"/>
      <c r="Z605" s="453"/>
    </row>
    <row r="606" spans="1:26" ht="15.75" hidden="1" customHeight="1">
      <c r="A606" s="453"/>
      <c r="B606" s="453"/>
      <c r="C606" s="453"/>
      <c r="D606" s="453"/>
      <c r="E606" s="453"/>
      <c r="F606" s="453"/>
      <c r="G606" s="453"/>
      <c r="H606" s="453"/>
      <c r="I606" s="453"/>
      <c r="J606" s="507"/>
      <c r="K606" s="507"/>
      <c r="L606" s="453"/>
      <c r="M606" s="453"/>
      <c r="N606" s="507"/>
      <c r="O606" s="507"/>
      <c r="P606" s="453"/>
      <c r="Q606" s="453"/>
      <c r="R606" s="453"/>
      <c r="S606" s="453"/>
      <c r="T606" s="453"/>
      <c r="U606" s="453"/>
      <c r="V606" s="453"/>
      <c r="W606" s="453"/>
      <c r="X606" s="453"/>
      <c r="Y606" s="453"/>
      <c r="Z606" s="453"/>
    </row>
    <row r="607" spans="1:26" ht="15.75" hidden="1" customHeight="1">
      <c r="A607" s="453"/>
      <c r="B607" s="453"/>
      <c r="C607" s="453"/>
      <c r="D607" s="453"/>
      <c r="E607" s="453"/>
      <c r="F607" s="453"/>
      <c r="G607" s="453"/>
      <c r="H607" s="453"/>
      <c r="I607" s="453"/>
      <c r="J607" s="507"/>
      <c r="K607" s="507"/>
      <c r="L607" s="453"/>
      <c r="M607" s="453"/>
      <c r="N607" s="507"/>
      <c r="O607" s="507"/>
      <c r="P607" s="453"/>
      <c r="Q607" s="453"/>
      <c r="R607" s="453"/>
      <c r="S607" s="453"/>
      <c r="T607" s="453"/>
      <c r="U607" s="453"/>
      <c r="V607" s="453"/>
      <c r="W607" s="453"/>
      <c r="X607" s="453"/>
      <c r="Y607" s="453"/>
      <c r="Z607" s="453"/>
    </row>
    <row r="608" spans="1:26" ht="15.75" hidden="1" customHeight="1">
      <c r="A608" s="453"/>
      <c r="B608" s="453"/>
      <c r="C608" s="453"/>
      <c r="D608" s="453"/>
      <c r="E608" s="453"/>
      <c r="F608" s="453"/>
      <c r="G608" s="453"/>
      <c r="H608" s="453"/>
      <c r="I608" s="453"/>
      <c r="J608" s="507"/>
      <c r="K608" s="507"/>
      <c r="L608" s="453"/>
      <c r="M608" s="453"/>
      <c r="N608" s="507"/>
      <c r="O608" s="507"/>
      <c r="P608" s="453"/>
      <c r="Q608" s="453"/>
      <c r="R608" s="453"/>
      <c r="S608" s="453"/>
      <c r="T608" s="453"/>
      <c r="U608" s="453"/>
      <c r="V608" s="453"/>
      <c r="W608" s="453"/>
      <c r="X608" s="453"/>
      <c r="Y608" s="453"/>
      <c r="Z608" s="453"/>
    </row>
    <row r="609" spans="1:26" ht="15.75" hidden="1" customHeight="1">
      <c r="A609" s="453"/>
      <c r="B609" s="453"/>
      <c r="C609" s="453"/>
      <c r="D609" s="453"/>
      <c r="E609" s="453"/>
      <c r="F609" s="453"/>
      <c r="G609" s="453"/>
      <c r="H609" s="453"/>
      <c r="I609" s="453"/>
      <c r="J609" s="507"/>
      <c r="K609" s="507"/>
      <c r="L609" s="453"/>
      <c r="M609" s="453"/>
      <c r="N609" s="507"/>
      <c r="O609" s="507"/>
      <c r="P609" s="453"/>
      <c r="Q609" s="453"/>
      <c r="R609" s="453"/>
      <c r="S609" s="453"/>
      <c r="T609" s="453"/>
      <c r="U609" s="453"/>
      <c r="V609" s="453"/>
      <c r="W609" s="453"/>
      <c r="X609" s="453"/>
      <c r="Y609" s="453"/>
      <c r="Z609" s="453"/>
    </row>
    <row r="610" spans="1:26" ht="15.75" hidden="1" customHeight="1">
      <c r="A610" s="453"/>
      <c r="B610" s="453"/>
      <c r="C610" s="453"/>
      <c r="D610" s="453"/>
      <c r="E610" s="453"/>
      <c r="F610" s="453"/>
      <c r="G610" s="453"/>
      <c r="H610" s="453"/>
      <c r="I610" s="453"/>
      <c r="J610" s="507"/>
      <c r="K610" s="507"/>
      <c r="L610" s="453"/>
      <c r="M610" s="453"/>
      <c r="N610" s="507"/>
      <c r="O610" s="507"/>
      <c r="P610" s="453"/>
      <c r="Q610" s="453"/>
      <c r="R610" s="453"/>
      <c r="S610" s="453"/>
      <c r="T610" s="453"/>
      <c r="U610" s="453"/>
      <c r="V610" s="453"/>
      <c r="W610" s="453"/>
      <c r="X610" s="453"/>
      <c r="Y610" s="453"/>
      <c r="Z610" s="453"/>
    </row>
    <row r="611" spans="1:26" ht="15.75" hidden="1" customHeight="1">
      <c r="A611" s="453"/>
      <c r="B611" s="453"/>
      <c r="C611" s="453"/>
      <c r="D611" s="453"/>
      <c r="E611" s="453"/>
      <c r="F611" s="453"/>
      <c r="G611" s="453"/>
      <c r="H611" s="453"/>
      <c r="I611" s="453"/>
      <c r="J611" s="507"/>
      <c r="K611" s="507"/>
      <c r="L611" s="453"/>
      <c r="M611" s="453"/>
      <c r="N611" s="507"/>
      <c r="O611" s="507"/>
      <c r="P611" s="453"/>
      <c r="Q611" s="453"/>
      <c r="R611" s="453"/>
      <c r="S611" s="453"/>
      <c r="T611" s="453"/>
      <c r="U611" s="453"/>
      <c r="V611" s="453"/>
      <c r="W611" s="453"/>
      <c r="X611" s="453"/>
      <c r="Y611" s="453"/>
      <c r="Z611" s="453"/>
    </row>
    <row r="612" spans="1:26" ht="15.75" hidden="1" customHeight="1">
      <c r="A612" s="453"/>
      <c r="B612" s="453"/>
      <c r="C612" s="453"/>
      <c r="D612" s="453"/>
      <c r="E612" s="453"/>
      <c r="F612" s="453"/>
      <c r="G612" s="453"/>
      <c r="H612" s="453"/>
      <c r="I612" s="453"/>
      <c r="J612" s="507"/>
      <c r="K612" s="507"/>
      <c r="L612" s="453"/>
      <c r="M612" s="453"/>
      <c r="N612" s="507"/>
      <c r="O612" s="507"/>
      <c r="P612" s="453"/>
      <c r="Q612" s="453"/>
      <c r="R612" s="453"/>
      <c r="S612" s="453"/>
      <c r="T612" s="453"/>
      <c r="U612" s="453"/>
      <c r="V612" s="453"/>
      <c r="W612" s="453"/>
      <c r="X612" s="453"/>
      <c r="Y612" s="453"/>
      <c r="Z612" s="453"/>
    </row>
    <row r="613" spans="1:26" ht="15.75" hidden="1" customHeight="1">
      <c r="A613" s="453"/>
      <c r="B613" s="453"/>
      <c r="C613" s="453"/>
      <c r="D613" s="453"/>
      <c r="E613" s="453"/>
      <c r="F613" s="453"/>
      <c r="G613" s="453"/>
      <c r="H613" s="453"/>
      <c r="I613" s="453"/>
      <c r="J613" s="507"/>
      <c r="K613" s="507"/>
      <c r="L613" s="453"/>
      <c r="M613" s="453"/>
      <c r="N613" s="507"/>
      <c r="O613" s="507"/>
      <c r="P613" s="453"/>
      <c r="Q613" s="453"/>
      <c r="R613" s="453"/>
      <c r="S613" s="453"/>
      <c r="T613" s="453"/>
      <c r="U613" s="453"/>
      <c r="V613" s="453"/>
      <c r="W613" s="453"/>
      <c r="X613" s="453"/>
      <c r="Y613" s="453"/>
      <c r="Z613" s="453"/>
    </row>
    <row r="614" spans="1:26" ht="15.75" hidden="1" customHeight="1">
      <c r="A614" s="453"/>
      <c r="B614" s="453"/>
      <c r="C614" s="453"/>
      <c r="D614" s="453"/>
      <c r="E614" s="453"/>
      <c r="F614" s="453"/>
      <c r="G614" s="453"/>
      <c r="H614" s="453"/>
      <c r="I614" s="453"/>
      <c r="J614" s="507"/>
      <c r="K614" s="507"/>
      <c r="L614" s="453"/>
      <c r="M614" s="453"/>
      <c r="N614" s="507"/>
      <c r="O614" s="507"/>
      <c r="P614" s="453"/>
      <c r="Q614" s="453"/>
      <c r="R614" s="453"/>
      <c r="S614" s="453"/>
      <c r="T614" s="453"/>
      <c r="U614" s="453"/>
      <c r="V614" s="453"/>
      <c r="W614" s="453"/>
      <c r="X614" s="453"/>
      <c r="Y614" s="453"/>
      <c r="Z614" s="453"/>
    </row>
    <row r="615" spans="1:26" ht="15.75" hidden="1" customHeight="1">
      <c r="A615" s="453"/>
      <c r="B615" s="453"/>
      <c r="C615" s="453"/>
      <c r="D615" s="453"/>
      <c r="E615" s="453"/>
      <c r="F615" s="453"/>
      <c r="G615" s="453"/>
      <c r="H615" s="453"/>
      <c r="I615" s="453"/>
      <c r="J615" s="507"/>
      <c r="K615" s="507"/>
      <c r="L615" s="453"/>
      <c r="M615" s="453"/>
      <c r="N615" s="507"/>
      <c r="O615" s="507"/>
      <c r="P615" s="453"/>
      <c r="Q615" s="453"/>
      <c r="R615" s="453"/>
      <c r="S615" s="453"/>
      <c r="T615" s="453"/>
      <c r="U615" s="453"/>
      <c r="V615" s="453"/>
      <c r="W615" s="453"/>
      <c r="X615" s="453"/>
      <c r="Y615" s="453"/>
      <c r="Z615" s="453"/>
    </row>
    <row r="616" spans="1:26" ht="15.75" hidden="1" customHeight="1">
      <c r="A616" s="453"/>
      <c r="B616" s="453"/>
      <c r="C616" s="453"/>
      <c r="D616" s="453"/>
      <c r="E616" s="453"/>
      <c r="F616" s="453"/>
      <c r="G616" s="453"/>
      <c r="H616" s="453"/>
      <c r="I616" s="453"/>
      <c r="J616" s="507"/>
      <c r="K616" s="507"/>
      <c r="L616" s="453"/>
      <c r="M616" s="453"/>
      <c r="N616" s="507"/>
      <c r="O616" s="507"/>
      <c r="P616" s="453"/>
      <c r="Q616" s="453"/>
      <c r="R616" s="453"/>
      <c r="S616" s="453"/>
      <c r="T616" s="453"/>
      <c r="U616" s="453"/>
      <c r="V616" s="453"/>
      <c r="W616" s="453"/>
      <c r="X616" s="453"/>
      <c r="Y616" s="453"/>
      <c r="Z616" s="453"/>
    </row>
    <row r="617" spans="1:26" ht="15.75" hidden="1" customHeight="1">
      <c r="A617" s="453"/>
      <c r="B617" s="453"/>
      <c r="C617" s="453"/>
      <c r="D617" s="453"/>
      <c r="E617" s="453"/>
      <c r="F617" s="453"/>
      <c r="G617" s="453"/>
      <c r="H617" s="453"/>
      <c r="I617" s="453"/>
      <c r="J617" s="507"/>
      <c r="K617" s="507"/>
      <c r="L617" s="453"/>
      <c r="M617" s="453"/>
      <c r="N617" s="507"/>
      <c r="O617" s="507"/>
      <c r="P617" s="453"/>
      <c r="Q617" s="453"/>
      <c r="R617" s="453"/>
      <c r="S617" s="453"/>
      <c r="T617" s="453"/>
      <c r="U617" s="453"/>
      <c r="V617" s="453"/>
      <c r="W617" s="453"/>
      <c r="X617" s="453"/>
      <c r="Y617" s="453"/>
      <c r="Z617" s="453"/>
    </row>
    <row r="618" spans="1:26" ht="15.75" hidden="1" customHeight="1">
      <c r="A618" s="453"/>
      <c r="B618" s="453"/>
      <c r="C618" s="453"/>
      <c r="D618" s="453"/>
      <c r="E618" s="453"/>
      <c r="F618" s="453"/>
      <c r="G618" s="453"/>
      <c r="H618" s="453"/>
      <c r="I618" s="453"/>
      <c r="J618" s="507"/>
      <c r="K618" s="507"/>
      <c r="L618" s="453"/>
      <c r="M618" s="453"/>
      <c r="N618" s="507"/>
      <c r="O618" s="507"/>
      <c r="P618" s="453"/>
      <c r="Q618" s="453"/>
      <c r="R618" s="453"/>
      <c r="S618" s="453"/>
      <c r="T618" s="453"/>
      <c r="U618" s="453"/>
      <c r="V618" s="453"/>
      <c r="W618" s="453"/>
      <c r="X618" s="453"/>
      <c r="Y618" s="453"/>
      <c r="Z618" s="453"/>
    </row>
    <row r="619" spans="1:26" ht="15.75" hidden="1" customHeight="1">
      <c r="A619" s="453"/>
      <c r="B619" s="453"/>
      <c r="C619" s="453"/>
      <c r="D619" s="453"/>
      <c r="E619" s="453"/>
      <c r="F619" s="453"/>
      <c r="G619" s="453"/>
      <c r="H619" s="453"/>
      <c r="I619" s="453"/>
      <c r="J619" s="507"/>
      <c r="K619" s="507"/>
      <c r="L619" s="453"/>
      <c r="M619" s="453"/>
      <c r="N619" s="507"/>
      <c r="O619" s="507"/>
      <c r="P619" s="453"/>
      <c r="Q619" s="453"/>
      <c r="R619" s="453"/>
      <c r="S619" s="453"/>
      <c r="T619" s="453"/>
      <c r="U619" s="453"/>
      <c r="V619" s="453"/>
      <c r="W619" s="453"/>
      <c r="X619" s="453"/>
      <c r="Y619" s="453"/>
      <c r="Z619" s="453"/>
    </row>
    <row r="620" spans="1:26" ht="15.75" hidden="1" customHeight="1">
      <c r="A620" s="453"/>
      <c r="B620" s="453"/>
      <c r="C620" s="453"/>
      <c r="D620" s="453"/>
      <c r="E620" s="453"/>
      <c r="F620" s="453"/>
      <c r="G620" s="453"/>
      <c r="H620" s="453"/>
      <c r="I620" s="453"/>
      <c r="J620" s="507"/>
      <c r="K620" s="507"/>
      <c r="L620" s="453"/>
      <c r="M620" s="453"/>
      <c r="N620" s="507"/>
      <c r="O620" s="507"/>
      <c r="P620" s="453"/>
      <c r="Q620" s="453"/>
      <c r="R620" s="453"/>
      <c r="S620" s="453"/>
      <c r="T620" s="453"/>
      <c r="U620" s="453"/>
      <c r="V620" s="453"/>
      <c r="W620" s="453"/>
      <c r="X620" s="453"/>
      <c r="Y620" s="453"/>
      <c r="Z620" s="453"/>
    </row>
    <row r="621" spans="1:26" ht="15.75" hidden="1" customHeight="1">
      <c r="A621" s="453"/>
      <c r="B621" s="453"/>
      <c r="C621" s="453"/>
      <c r="D621" s="453"/>
      <c r="E621" s="453"/>
      <c r="F621" s="453"/>
      <c r="G621" s="453"/>
      <c r="H621" s="453"/>
      <c r="I621" s="453"/>
      <c r="J621" s="507"/>
      <c r="K621" s="507"/>
      <c r="L621" s="453"/>
      <c r="M621" s="453"/>
      <c r="N621" s="507"/>
      <c r="O621" s="507"/>
      <c r="P621" s="453"/>
      <c r="Q621" s="453"/>
      <c r="R621" s="453"/>
      <c r="S621" s="453"/>
      <c r="T621" s="453"/>
      <c r="U621" s="453"/>
      <c r="V621" s="453"/>
      <c r="W621" s="453"/>
      <c r="X621" s="453"/>
      <c r="Y621" s="453"/>
      <c r="Z621" s="453"/>
    </row>
    <row r="622" spans="1:26" ht="15.75" hidden="1" customHeight="1">
      <c r="A622" s="453"/>
      <c r="B622" s="453"/>
      <c r="C622" s="453"/>
      <c r="D622" s="453"/>
      <c r="E622" s="453"/>
      <c r="F622" s="453"/>
      <c r="G622" s="453"/>
      <c r="H622" s="453"/>
      <c r="I622" s="453"/>
      <c r="J622" s="507"/>
      <c r="K622" s="507"/>
      <c r="L622" s="453"/>
      <c r="M622" s="453"/>
      <c r="N622" s="507"/>
      <c r="O622" s="507"/>
      <c r="P622" s="453"/>
      <c r="Q622" s="453"/>
      <c r="R622" s="453"/>
      <c r="S622" s="453"/>
      <c r="T622" s="453"/>
      <c r="U622" s="453"/>
      <c r="V622" s="453"/>
      <c r="W622" s="453"/>
      <c r="X622" s="453"/>
      <c r="Y622" s="453"/>
      <c r="Z622" s="453"/>
    </row>
    <row r="623" spans="1:26" ht="15.75" hidden="1" customHeight="1">
      <c r="A623" s="453"/>
      <c r="B623" s="453"/>
      <c r="C623" s="453"/>
      <c r="D623" s="453"/>
      <c r="E623" s="453"/>
      <c r="F623" s="453"/>
      <c r="G623" s="453"/>
      <c r="H623" s="453"/>
      <c r="I623" s="453"/>
      <c r="J623" s="507"/>
      <c r="K623" s="507"/>
      <c r="L623" s="453"/>
      <c r="M623" s="453"/>
      <c r="N623" s="507"/>
      <c r="O623" s="507"/>
      <c r="P623" s="453"/>
      <c r="Q623" s="453"/>
      <c r="R623" s="453"/>
      <c r="S623" s="453"/>
      <c r="T623" s="453"/>
      <c r="U623" s="453"/>
      <c r="V623" s="453"/>
      <c r="W623" s="453"/>
      <c r="X623" s="453"/>
      <c r="Y623" s="453"/>
      <c r="Z623" s="453"/>
    </row>
    <row r="624" spans="1:26" ht="15.75" hidden="1" customHeight="1">
      <c r="A624" s="453"/>
      <c r="B624" s="453"/>
      <c r="C624" s="453"/>
      <c r="D624" s="453"/>
      <c r="E624" s="453"/>
      <c r="F624" s="453"/>
      <c r="G624" s="453"/>
      <c r="H624" s="453"/>
      <c r="I624" s="453"/>
      <c r="J624" s="507"/>
      <c r="K624" s="507"/>
      <c r="L624" s="453"/>
      <c r="M624" s="453"/>
      <c r="N624" s="507"/>
      <c r="O624" s="507"/>
      <c r="P624" s="453"/>
      <c r="Q624" s="453"/>
      <c r="R624" s="453"/>
      <c r="S624" s="453"/>
      <c r="T624" s="453"/>
      <c r="U624" s="453"/>
      <c r="V624" s="453"/>
      <c r="W624" s="453"/>
      <c r="X624" s="453"/>
      <c r="Y624" s="453"/>
      <c r="Z624" s="453"/>
    </row>
    <row r="625" spans="1:26" ht="15.75" hidden="1" customHeight="1">
      <c r="A625" s="453"/>
      <c r="B625" s="453"/>
      <c r="C625" s="453"/>
      <c r="D625" s="453"/>
      <c r="E625" s="453"/>
      <c r="F625" s="453"/>
      <c r="G625" s="453"/>
      <c r="H625" s="453"/>
      <c r="I625" s="453"/>
      <c r="J625" s="507"/>
      <c r="K625" s="507"/>
      <c r="L625" s="453"/>
      <c r="M625" s="453"/>
      <c r="N625" s="507"/>
      <c r="O625" s="507"/>
      <c r="P625" s="453"/>
      <c r="Q625" s="453"/>
      <c r="R625" s="453"/>
      <c r="S625" s="453"/>
      <c r="T625" s="453"/>
      <c r="U625" s="453"/>
      <c r="V625" s="453"/>
      <c r="W625" s="453"/>
      <c r="X625" s="453"/>
      <c r="Y625" s="453"/>
      <c r="Z625" s="453"/>
    </row>
    <row r="626" spans="1:26" ht="15.75" hidden="1" customHeight="1">
      <c r="A626" s="453"/>
      <c r="B626" s="453"/>
      <c r="C626" s="453"/>
      <c r="D626" s="453"/>
      <c r="E626" s="453"/>
      <c r="F626" s="453"/>
      <c r="G626" s="453"/>
      <c r="H626" s="453"/>
      <c r="I626" s="453"/>
      <c r="J626" s="507"/>
      <c r="K626" s="507"/>
      <c r="L626" s="453"/>
      <c r="M626" s="453"/>
      <c r="N626" s="507"/>
      <c r="O626" s="507"/>
      <c r="P626" s="453"/>
      <c r="Q626" s="453"/>
      <c r="R626" s="453"/>
      <c r="S626" s="453"/>
      <c r="T626" s="453"/>
      <c r="U626" s="453"/>
      <c r="V626" s="453"/>
      <c r="W626" s="453"/>
      <c r="X626" s="453"/>
      <c r="Y626" s="453"/>
      <c r="Z626" s="453"/>
    </row>
    <row r="627" spans="1:26" ht="15.75" hidden="1" customHeight="1">
      <c r="A627" s="453"/>
      <c r="B627" s="453"/>
      <c r="C627" s="453"/>
      <c r="D627" s="453"/>
      <c r="E627" s="453"/>
      <c r="F627" s="453"/>
      <c r="G627" s="453"/>
      <c r="H627" s="453"/>
      <c r="I627" s="453"/>
      <c r="J627" s="507"/>
      <c r="K627" s="507"/>
      <c r="L627" s="453"/>
      <c r="M627" s="453"/>
      <c r="N627" s="507"/>
      <c r="O627" s="507"/>
      <c r="P627" s="453"/>
      <c r="Q627" s="453"/>
      <c r="R627" s="453"/>
      <c r="S627" s="453"/>
      <c r="T627" s="453"/>
      <c r="U627" s="453"/>
      <c r="V627" s="453"/>
      <c r="W627" s="453"/>
      <c r="X627" s="453"/>
      <c r="Y627" s="453"/>
      <c r="Z627" s="453"/>
    </row>
    <row r="628" spans="1:26" ht="15.75" hidden="1" customHeight="1">
      <c r="A628" s="453"/>
      <c r="B628" s="453"/>
      <c r="C628" s="453"/>
      <c r="D628" s="453"/>
      <c r="E628" s="453"/>
      <c r="F628" s="453"/>
      <c r="G628" s="453"/>
      <c r="H628" s="453"/>
      <c r="I628" s="453"/>
      <c r="J628" s="507"/>
      <c r="K628" s="507"/>
      <c r="L628" s="453"/>
      <c r="M628" s="453"/>
      <c r="N628" s="507"/>
      <c r="O628" s="507"/>
      <c r="P628" s="453"/>
      <c r="Q628" s="453"/>
      <c r="R628" s="453"/>
      <c r="S628" s="453"/>
      <c r="T628" s="453"/>
      <c r="U628" s="453"/>
      <c r="V628" s="453"/>
      <c r="W628" s="453"/>
      <c r="X628" s="453"/>
      <c r="Y628" s="453"/>
      <c r="Z628" s="453"/>
    </row>
    <row r="629" spans="1:26" ht="15.75" hidden="1" customHeight="1">
      <c r="A629" s="453"/>
      <c r="B629" s="453"/>
      <c r="C629" s="453"/>
      <c r="D629" s="453"/>
      <c r="E629" s="453"/>
      <c r="F629" s="453"/>
      <c r="G629" s="453"/>
      <c r="H629" s="453"/>
      <c r="I629" s="453"/>
      <c r="J629" s="507"/>
      <c r="K629" s="507"/>
      <c r="L629" s="453"/>
      <c r="M629" s="453"/>
      <c r="N629" s="507"/>
      <c r="O629" s="507"/>
      <c r="P629" s="453"/>
      <c r="Q629" s="453"/>
      <c r="R629" s="453"/>
      <c r="S629" s="453"/>
      <c r="T629" s="453"/>
      <c r="U629" s="453"/>
      <c r="V629" s="453"/>
      <c r="W629" s="453"/>
      <c r="X629" s="453"/>
      <c r="Y629" s="453"/>
      <c r="Z629" s="453"/>
    </row>
    <row r="630" spans="1:26" ht="15.75" hidden="1" customHeight="1">
      <c r="A630" s="453"/>
      <c r="B630" s="453"/>
      <c r="C630" s="453"/>
      <c r="D630" s="453"/>
      <c r="E630" s="453"/>
      <c r="F630" s="453"/>
      <c r="G630" s="453"/>
      <c r="H630" s="453"/>
      <c r="I630" s="453"/>
      <c r="J630" s="507"/>
      <c r="K630" s="507"/>
      <c r="L630" s="453"/>
      <c r="M630" s="453"/>
      <c r="N630" s="507"/>
      <c r="O630" s="507"/>
      <c r="P630" s="453"/>
      <c r="Q630" s="453"/>
      <c r="R630" s="453"/>
      <c r="S630" s="453"/>
      <c r="T630" s="453"/>
      <c r="U630" s="453"/>
      <c r="V630" s="453"/>
      <c r="W630" s="453"/>
      <c r="X630" s="453"/>
      <c r="Y630" s="453"/>
      <c r="Z630" s="453"/>
    </row>
    <row r="631" spans="1:26" ht="15.75" hidden="1" customHeight="1">
      <c r="A631" s="453"/>
      <c r="B631" s="453"/>
      <c r="C631" s="453"/>
      <c r="D631" s="453"/>
      <c r="E631" s="453"/>
      <c r="F631" s="453"/>
      <c r="G631" s="453"/>
      <c r="H631" s="453"/>
      <c r="I631" s="453"/>
      <c r="J631" s="507"/>
      <c r="K631" s="507"/>
      <c r="L631" s="453"/>
      <c r="M631" s="453"/>
      <c r="N631" s="507"/>
      <c r="O631" s="507"/>
      <c r="P631" s="453"/>
      <c r="Q631" s="453"/>
      <c r="R631" s="453"/>
      <c r="S631" s="453"/>
      <c r="T631" s="453"/>
      <c r="U631" s="453"/>
      <c r="V631" s="453"/>
      <c r="W631" s="453"/>
      <c r="X631" s="453"/>
      <c r="Y631" s="453"/>
      <c r="Z631" s="453"/>
    </row>
    <row r="632" spans="1:26" ht="15.75" hidden="1" customHeight="1">
      <c r="A632" s="453"/>
      <c r="B632" s="453"/>
      <c r="C632" s="453"/>
      <c r="D632" s="453"/>
      <c r="E632" s="453"/>
      <c r="F632" s="453"/>
      <c r="G632" s="453"/>
      <c r="H632" s="453"/>
      <c r="I632" s="453"/>
      <c r="J632" s="507"/>
      <c r="K632" s="507"/>
      <c r="L632" s="453"/>
      <c r="M632" s="453"/>
      <c r="N632" s="507"/>
      <c r="O632" s="507"/>
      <c r="P632" s="453"/>
      <c r="Q632" s="453"/>
      <c r="R632" s="453"/>
      <c r="S632" s="453"/>
      <c r="T632" s="453"/>
      <c r="U632" s="453"/>
      <c r="V632" s="453"/>
      <c r="W632" s="453"/>
      <c r="X632" s="453"/>
      <c r="Y632" s="453"/>
      <c r="Z632" s="453"/>
    </row>
    <row r="633" spans="1:26" ht="15.75" hidden="1" customHeight="1">
      <c r="A633" s="453"/>
      <c r="B633" s="453"/>
      <c r="C633" s="453"/>
      <c r="D633" s="453"/>
      <c r="E633" s="453"/>
      <c r="F633" s="453"/>
      <c r="G633" s="453"/>
      <c r="H633" s="453"/>
      <c r="I633" s="453"/>
      <c r="J633" s="507"/>
      <c r="K633" s="507"/>
      <c r="L633" s="453"/>
      <c r="M633" s="453"/>
      <c r="N633" s="507"/>
      <c r="O633" s="507"/>
      <c r="P633" s="453"/>
      <c r="Q633" s="453"/>
      <c r="R633" s="453"/>
      <c r="S633" s="453"/>
      <c r="T633" s="453"/>
      <c r="U633" s="453"/>
      <c r="V633" s="453"/>
      <c r="W633" s="453"/>
      <c r="X633" s="453"/>
      <c r="Y633" s="453"/>
      <c r="Z633" s="453"/>
    </row>
    <row r="634" spans="1:26" ht="15.75" hidden="1" customHeight="1">
      <c r="A634" s="453"/>
      <c r="B634" s="453"/>
      <c r="C634" s="453"/>
      <c r="D634" s="453"/>
      <c r="E634" s="453"/>
      <c r="F634" s="453"/>
      <c r="G634" s="453"/>
      <c r="H634" s="453"/>
      <c r="I634" s="453"/>
      <c r="J634" s="507"/>
      <c r="K634" s="507"/>
      <c r="L634" s="453"/>
      <c r="M634" s="453"/>
      <c r="N634" s="507"/>
      <c r="O634" s="507"/>
      <c r="P634" s="453"/>
      <c r="Q634" s="453"/>
      <c r="R634" s="453"/>
      <c r="S634" s="453"/>
      <c r="T634" s="453"/>
      <c r="U634" s="453"/>
      <c r="V634" s="453"/>
      <c r="W634" s="453"/>
      <c r="X634" s="453"/>
      <c r="Y634" s="453"/>
      <c r="Z634" s="453"/>
    </row>
    <row r="635" spans="1:26" ht="15.75" hidden="1" customHeight="1">
      <c r="A635" s="453"/>
      <c r="B635" s="453"/>
      <c r="C635" s="453"/>
      <c r="D635" s="453"/>
      <c r="E635" s="453"/>
      <c r="F635" s="453"/>
      <c r="G635" s="453"/>
      <c r="H635" s="453"/>
      <c r="I635" s="453"/>
      <c r="J635" s="507"/>
      <c r="K635" s="507"/>
      <c r="L635" s="453"/>
      <c r="M635" s="453"/>
      <c r="N635" s="507"/>
      <c r="O635" s="507"/>
      <c r="P635" s="453"/>
      <c r="Q635" s="453"/>
      <c r="R635" s="453"/>
      <c r="S635" s="453"/>
      <c r="T635" s="453"/>
      <c r="U635" s="453"/>
      <c r="V635" s="453"/>
      <c r="W635" s="453"/>
      <c r="X635" s="453"/>
      <c r="Y635" s="453"/>
      <c r="Z635" s="453"/>
    </row>
    <row r="636" spans="1:26" ht="15.75" hidden="1" customHeight="1">
      <c r="A636" s="453"/>
      <c r="B636" s="453"/>
      <c r="C636" s="453"/>
      <c r="D636" s="453"/>
      <c r="E636" s="453"/>
      <c r="F636" s="453"/>
      <c r="G636" s="453"/>
      <c r="H636" s="453"/>
      <c r="I636" s="453"/>
      <c r="J636" s="507"/>
      <c r="K636" s="507"/>
      <c r="L636" s="453"/>
      <c r="M636" s="453"/>
      <c r="N636" s="507"/>
      <c r="O636" s="507"/>
      <c r="P636" s="453"/>
      <c r="Q636" s="453"/>
      <c r="R636" s="453"/>
      <c r="S636" s="453"/>
      <c r="T636" s="453"/>
      <c r="U636" s="453"/>
      <c r="V636" s="453"/>
      <c r="W636" s="453"/>
      <c r="X636" s="453"/>
      <c r="Y636" s="453"/>
      <c r="Z636" s="453"/>
    </row>
    <row r="637" spans="1:26" ht="15.75" hidden="1" customHeight="1">
      <c r="A637" s="453"/>
      <c r="B637" s="453"/>
      <c r="C637" s="453"/>
      <c r="D637" s="453"/>
      <c r="E637" s="453"/>
      <c r="F637" s="453"/>
      <c r="G637" s="453"/>
      <c r="H637" s="453"/>
      <c r="I637" s="453"/>
      <c r="J637" s="507"/>
      <c r="K637" s="507"/>
      <c r="L637" s="453"/>
      <c r="M637" s="453"/>
      <c r="N637" s="507"/>
      <c r="O637" s="507"/>
      <c r="P637" s="453"/>
      <c r="Q637" s="453"/>
      <c r="R637" s="453"/>
      <c r="S637" s="453"/>
      <c r="T637" s="453"/>
      <c r="U637" s="453"/>
      <c r="V637" s="453"/>
      <c r="W637" s="453"/>
      <c r="X637" s="453"/>
      <c r="Y637" s="453"/>
      <c r="Z637" s="453"/>
    </row>
    <row r="638" spans="1:26" ht="15.75" hidden="1" customHeight="1">
      <c r="A638" s="453"/>
      <c r="B638" s="453"/>
      <c r="C638" s="453"/>
      <c r="D638" s="453"/>
      <c r="E638" s="453"/>
      <c r="F638" s="453"/>
      <c r="G638" s="453"/>
      <c r="H638" s="453"/>
      <c r="I638" s="453"/>
      <c r="J638" s="507"/>
      <c r="K638" s="507"/>
      <c r="L638" s="453"/>
      <c r="M638" s="453"/>
      <c r="N638" s="507"/>
      <c r="O638" s="507"/>
      <c r="P638" s="453"/>
      <c r="Q638" s="453"/>
      <c r="R638" s="453"/>
      <c r="S638" s="453"/>
      <c r="T638" s="453"/>
      <c r="U638" s="453"/>
      <c r="V638" s="453"/>
      <c r="W638" s="453"/>
      <c r="X638" s="453"/>
      <c r="Y638" s="453"/>
      <c r="Z638" s="453"/>
    </row>
    <row r="639" spans="1:26" ht="15.75" hidden="1" customHeight="1">
      <c r="A639" s="453"/>
      <c r="B639" s="453"/>
      <c r="C639" s="453"/>
      <c r="D639" s="453"/>
      <c r="E639" s="453"/>
      <c r="F639" s="453"/>
      <c r="G639" s="453"/>
      <c r="H639" s="453"/>
      <c r="I639" s="453"/>
      <c r="J639" s="507"/>
      <c r="K639" s="507"/>
      <c r="L639" s="453"/>
      <c r="M639" s="453"/>
      <c r="N639" s="507"/>
      <c r="O639" s="507"/>
      <c r="P639" s="453"/>
      <c r="Q639" s="453"/>
      <c r="R639" s="453"/>
      <c r="S639" s="453"/>
      <c r="T639" s="453"/>
      <c r="U639" s="453"/>
      <c r="V639" s="453"/>
      <c r="W639" s="453"/>
      <c r="X639" s="453"/>
      <c r="Y639" s="453"/>
      <c r="Z639" s="453"/>
    </row>
    <row r="640" spans="1:26" ht="15.75" hidden="1" customHeight="1">
      <c r="A640" s="453"/>
      <c r="B640" s="453"/>
      <c r="C640" s="453"/>
      <c r="D640" s="453"/>
      <c r="E640" s="453"/>
      <c r="F640" s="453"/>
      <c r="G640" s="453"/>
      <c r="H640" s="453"/>
      <c r="I640" s="453"/>
      <c r="J640" s="507"/>
      <c r="K640" s="507"/>
      <c r="L640" s="453"/>
      <c r="M640" s="453"/>
      <c r="N640" s="507"/>
      <c r="O640" s="507"/>
      <c r="P640" s="453"/>
      <c r="Q640" s="453"/>
      <c r="R640" s="453"/>
      <c r="S640" s="453"/>
      <c r="T640" s="453"/>
      <c r="U640" s="453"/>
      <c r="V640" s="453"/>
      <c r="W640" s="453"/>
      <c r="X640" s="453"/>
      <c r="Y640" s="453"/>
      <c r="Z640" s="453"/>
    </row>
    <row r="641" spans="1:26" ht="15.75" hidden="1" customHeight="1">
      <c r="A641" s="453"/>
      <c r="B641" s="453"/>
      <c r="C641" s="453"/>
      <c r="D641" s="453"/>
      <c r="E641" s="453"/>
      <c r="F641" s="453"/>
      <c r="G641" s="453"/>
      <c r="H641" s="453"/>
      <c r="I641" s="453"/>
      <c r="J641" s="507"/>
      <c r="K641" s="507"/>
      <c r="L641" s="453"/>
      <c r="M641" s="453"/>
      <c r="N641" s="507"/>
      <c r="O641" s="507"/>
      <c r="P641" s="453"/>
      <c r="Q641" s="453"/>
      <c r="R641" s="453"/>
      <c r="S641" s="453"/>
      <c r="T641" s="453"/>
      <c r="U641" s="453"/>
      <c r="V641" s="453"/>
      <c r="W641" s="453"/>
      <c r="X641" s="453"/>
      <c r="Y641" s="453"/>
      <c r="Z641" s="453"/>
    </row>
    <row r="642" spans="1:26" ht="15.75" hidden="1" customHeight="1">
      <c r="A642" s="453"/>
      <c r="B642" s="453"/>
      <c r="C642" s="453"/>
      <c r="D642" s="453"/>
      <c r="E642" s="453"/>
      <c r="F642" s="453"/>
      <c r="G642" s="453"/>
      <c r="H642" s="453"/>
      <c r="I642" s="453"/>
      <c r="J642" s="507"/>
      <c r="K642" s="507"/>
      <c r="L642" s="453"/>
      <c r="M642" s="453"/>
      <c r="N642" s="507"/>
      <c r="O642" s="507"/>
      <c r="P642" s="453"/>
      <c r="Q642" s="453"/>
      <c r="R642" s="453"/>
      <c r="S642" s="453"/>
      <c r="T642" s="453"/>
      <c r="U642" s="453"/>
      <c r="V642" s="453"/>
      <c r="W642" s="453"/>
      <c r="X642" s="453"/>
      <c r="Y642" s="453"/>
      <c r="Z642" s="453"/>
    </row>
    <row r="643" spans="1:26" ht="15.75" hidden="1" customHeight="1">
      <c r="A643" s="453"/>
      <c r="B643" s="453"/>
      <c r="C643" s="453"/>
      <c r="D643" s="453"/>
      <c r="E643" s="453"/>
      <c r="F643" s="453"/>
      <c r="G643" s="453"/>
      <c r="H643" s="453"/>
      <c r="I643" s="453"/>
      <c r="J643" s="507"/>
      <c r="K643" s="507"/>
      <c r="L643" s="453"/>
      <c r="M643" s="453"/>
      <c r="N643" s="507"/>
      <c r="O643" s="507"/>
      <c r="P643" s="453"/>
      <c r="Q643" s="453"/>
      <c r="R643" s="453"/>
      <c r="S643" s="453"/>
      <c r="T643" s="453"/>
      <c r="U643" s="453"/>
      <c r="V643" s="453"/>
      <c r="W643" s="453"/>
      <c r="X643" s="453"/>
      <c r="Y643" s="453"/>
      <c r="Z643" s="453"/>
    </row>
    <row r="644" spans="1:26" ht="15.75" hidden="1" customHeight="1">
      <c r="A644" s="453"/>
      <c r="B644" s="453"/>
      <c r="C644" s="453"/>
      <c r="D644" s="453"/>
      <c r="E644" s="453"/>
      <c r="F644" s="453"/>
      <c r="G644" s="453"/>
      <c r="H644" s="453"/>
      <c r="I644" s="453"/>
      <c r="J644" s="507"/>
      <c r="K644" s="507"/>
      <c r="L644" s="453"/>
      <c r="M644" s="453"/>
      <c r="N644" s="507"/>
      <c r="O644" s="507"/>
      <c r="P644" s="453"/>
      <c r="Q644" s="453"/>
      <c r="R644" s="453"/>
      <c r="S644" s="453"/>
      <c r="T644" s="453"/>
      <c r="U644" s="453"/>
      <c r="V644" s="453"/>
      <c r="W644" s="453"/>
      <c r="X644" s="453"/>
      <c r="Y644" s="453"/>
      <c r="Z644" s="453"/>
    </row>
    <row r="645" spans="1:26" ht="15.75" hidden="1" customHeight="1">
      <c r="A645" s="453"/>
      <c r="B645" s="453"/>
      <c r="C645" s="453"/>
      <c r="D645" s="453"/>
      <c r="E645" s="453"/>
      <c r="F645" s="453"/>
      <c r="G645" s="453"/>
      <c r="H645" s="453"/>
      <c r="I645" s="453"/>
      <c r="J645" s="507"/>
      <c r="K645" s="507"/>
      <c r="L645" s="453"/>
      <c r="M645" s="453"/>
      <c r="N645" s="507"/>
      <c r="O645" s="507"/>
      <c r="P645" s="453"/>
      <c r="Q645" s="453"/>
      <c r="R645" s="453"/>
      <c r="S645" s="453"/>
      <c r="T645" s="453"/>
      <c r="U645" s="453"/>
      <c r="V645" s="453"/>
      <c r="W645" s="453"/>
      <c r="X645" s="453"/>
      <c r="Y645" s="453"/>
      <c r="Z645" s="453"/>
    </row>
    <row r="646" spans="1:26" ht="15.75" hidden="1" customHeight="1">
      <c r="A646" s="453"/>
      <c r="B646" s="453"/>
      <c r="C646" s="453"/>
      <c r="D646" s="453"/>
      <c r="E646" s="453"/>
      <c r="F646" s="453"/>
      <c r="G646" s="453"/>
      <c r="H646" s="453"/>
      <c r="I646" s="453"/>
      <c r="J646" s="507"/>
      <c r="K646" s="507"/>
      <c r="L646" s="453"/>
      <c r="M646" s="453"/>
      <c r="N646" s="507"/>
      <c r="O646" s="507"/>
      <c r="P646" s="453"/>
      <c r="Q646" s="453"/>
      <c r="R646" s="453"/>
      <c r="S646" s="453"/>
      <c r="T646" s="453"/>
      <c r="U646" s="453"/>
      <c r="V646" s="453"/>
      <c r="W646" s="453"/>
      <c r="X646" s="453"/>
      <c r="Y646" s="453"/>
      <c r="Z646" s="453"/>
    </row>
    <row r="647" spans="1:26" ht="15.75" hidden="1" customHeight="1">
      <c r="A647" s="453"/>
      <c r="B647" s="453"/>
      <c r="C647" s="453"/>
      <c r="D647" s="453"/>
      <c r="E647" s="453"/>
      <c r="F647" s="453"/>
      <c r="G647" s="453"/>
      <c r="H647" s="453"/>
      <c r="I647" s="453"/>
      <c r="J647" s="507"/>
      <c r="K647" s="507"/>
      <c r="L647" s="453"/>
      <c r="M647" s="453"/>
      <c r="N647" s="507"/>
      <c r="O647" s="507"/>
      <c r="P647" s="453"/>
      <c r="Q647" s="453"/>
      <c r="R647" s="453"/>
      <c r="S647" s="453"/>
      <c r="T647" s="453"/>
      <c r="U647" s="453"/>
      <c r="V647" s="453"/>
      <c r="W647" s="453"/>
      <c r="X647" s="453"/>
      <c r="Y647" s="453"/>
      <c r="Z647" s="453"/>
    </row>
    <row r="648" spans="1:26" ht="15.75" hidden="1" customHeight="1">
      <c r="A648" s="453"/>
      <c r="B648" s="453"/>
      <c r="C648" s="453"/>
      <c r="D648" s="453"/>
      <c r="E648" s="453"/>
      <c r="F648" s="453"/>
      <c r="G648" s="453"/>
      <c r="H648" s="453"/>
      <c r="I648" s="453"/>
      <c r="J648" s="507"/>
      <c r="K648" s="507"/>
      <c r="L648" s="453"/>
      <c r="M648" s="453"/>
      <c r="N648" s="507"/>
      <c r="O648" s="507"/>
      <c r="P648" s="453"/>
      <c r="Q648" s="453"/>
      <c r="R648" s="453"/>
      <c r="S648" s="453"/>
      <c r="T648" s="453"/>
      <c r="U648" s="453"/>
      <c r="V648" s="453"/>
      <c r="W648" s="453"/>
      <c r="X648" s="453"/>
      <c r="Y648" s="453"/>
      <c r="Z648" s="453"/>
    </row>
    <row r="649" spans="1:26" ht="15.75" hidden="1" customHeight="1">
      <c r="A649" s="453"/>
      <c r="B649" s="453"/>
      <c r="C649" s="453"/>
      <c r="D649" s="453"/>
      <c r="E649" s="453"/>
      <c r="F649" s="453"/>
      <c r="G649" s="453"/>
      <c r="H649" s="453"/>
      <c r="I649" s="453"/>
      <c r="J649" s="507"/>
      <c r="K649" s="507"/>
      <c r="L649" s="453"/>
      <c r="M649" s="453"/>
      <c r="N649" s="507"/>
      <c r="O649" s="507"/>
      <c r="P649" s="453"/>
      <c r="Q649" s="453"/>
      <c r="R649" s="453"/>
      <c r="S649" s="453"/>
      <c r="T649" s="453"/>
      <c r="U649" s="453"/>
      <c r="V649" s="453"/>
      <c r="W649" s="453"/>
      <c r="X649" s="453"/>
      <c r="Y649" s="453"/>
      <c r="Z649" s="453"/>
    </row>
    <row r="650" spans="1:26" ht="15.75" hidden="1" customHeight="1">
      <c r="A650" s="453"/>
      <c r="B650" s="453"/>
      <c r="C650" s="453"/>
      <c r="D650" s="453"/>
      <c r="E650" s="453"/>
      <c r="F650" s="453"/>
      <c r="G650" s="453"/>
      <c r="H650" s="453"/>
      <c r="I650" s="453"/>
      <c r="J650" s="507"/>
      <c r="K650" s="507"/>
      <c r="L650" s="453"/>
      <c r="M650" s="453"/>
      <c r="N650" s="507"/>
      <c r="O650" s="507"/>
      <c r="P650" s="453"/>
      <c r="Q650" s="453"/>
      <c r="R650" s="453"/>
      <c r="S650" s="453"/>
      <c r="T650" s="453"/>
      <c r="U650" s="453"/>
      <c r="V650" s="453"/>
      <c r="W650" s="453"/>
      <c r="X650" s="453"/>
      <c r="Y650" s="453"/>
      <c r="Z650" s="453"/>
    </row>
    <row r="651" spans="1:26" ht="15.75" hidden="1" customHeight="1">
      <c r="A651" s="453"/>
      <c r="B651" s="453"/>
      <c r="C651" s="453"/>
      <c r="D651" s="453"/>
      <c r="E651" s="453"/>
      <c r="F651" s="453"/>
      <c r="G651" s="453"/>
      <c r="H651" s="453"/>
      <c r="I651" s="453"/>
      <c r="J651" s="507"/>
      <c r="K651" s="507"/>
      <c r="L651" s="453"/>
      <c r="M651" s="453"/>
      <c r="N651" s="507"/>
      <c r="O651" s="507"/>
      <c r="P651" s="453"/>
      <c r="Q651" s="453"/>
      <c r="R651" s="453"/>
      <c r="S651" s="453"/>
      <c r="T651" s="453"/>
      <c r="U651" s="453"/>
      <c r="V651" s="453"/>
      <c r="W651" s="453"/>
      <c r="X651" s="453"/>
      <c r="Y651" s="453"/>
      <c r="Z651" s="453"/>
    </row>
    <row r="652" spans="1:26" ht="15.75" hidden="1" customHeight="1">
      <c r="A652" s="453"/>
      <c r="B652" s="453"/>
      <c r="C652" s="453"/>
      <c r="D652" s="453"/>
      <c r="E652" s="453"/>
      <c r="F652" s="453"/>
      <c r="G652" s="453"/>
      <c r="H652" s="453"/>
      <c r="I652" s="453"/>
      <c r="J652" s="507"/>
      <c r="K652" s="507"/>
      <c r="L652" s="453"/>
      <c r="M652" s="453"/>
      <c r="N652" s="507"/>
      <c r="O652" s="507"/>
      <c r="P652" s="453"/>
      <c r="Q652" s="453"/>
      <c r="R652" s="453"/>
      <c r="S652" s="453"/>
      <c r="T652" s="453"/>
      <c r="U652" s="453"/>
      <c r="V652" s="453"/>
      <c r="W652" s="453"/>
      <c r="X652" s="453"/>
      <c r="Y652" s="453"/>
      <c r="Z652" s="453"/>
    </row>
    <row r="653" spans="1:26" ht="15.75" hidden="1" customHeight="1">
      <c r="A653" s="453"/>
      <c r="B653" s="453"/>
      <c r="C653" s="453"/>
      <c r="D653" s="453"/>
      <c r="E653" s="453"/>
      <c r="F653" s="453"/>
      <c r="G653" s="453"/>
      <c r="H653" s="453"/>
      <c r="I653" s="453"/>
      <c r="J653" s="507"/>
      <c r="K653" s="507"/>
      <c r="L653" s="453"/>
      <c r="M653" s="453"/>
      <c r="N653" s="507"/>
      <c r="O653" s="507"/>
      <c r="P653" s="453"/>
      <c r="Q653" s="453"/>
      <c r="R653" s="453"/>
      <c r="S653" s="453"/>
      <c r="T653" s="453"/>
      <c r="U653" s="453"/>
      <c r="V653" s="453"/>
      <c r="W653" s="453"/>
      <c r="X653" s="453"/>
      <c r="Y653" s="453"/>
      <c r="Z653" s="453"/>
    </row>
    <row r="654" spans="1:26" ht="15.75" hidden="1" customHeight="1">
      <c r="A654" s="453"/>
      <c r="B654" s="453"/>
      <c r="C654" s="453"/>
      <c r="D654" s="453"/>
      <c r="E654" s="453"/>
      <c r="F654" s="453"/>
      <c r="G654" s="453"/>
      <c r="H654" s="453"/>
      <c r="I654" s="453"/>
      <c r="J654" s="507"/>
      <c r="K654" s="507"/>
      <c r="L654" s="453"/>
      <c r="M654" s="453"/>
      <c r="N654" s="507"/>
      <c r="O654" s="507"/>
      <c r="P654" s="453"/>
      <c r="Q654" s="453"/>
      <c r="R654" s="453"/>
      <c r="S654" s="453"/>
      <c r="T654" s="453"/>
      <c r="U654" s="453"/>
      <c r="V654" s="453"/>
      <c r="W654" s="453"/>
      <c r="X654" s="453"/>
      <c r="Y654" s="453"/>
      <c r="Z654" s="453"/>
    </row>
    <row r="655" spans="1:26" ht="15.75" hidden="1" customHeight="1">
      <c r="A655" s="453"/>
      <c r="B655" s="453"/>
      <c r="C655" s="453"/>
      <c r="D655" s="453"/>
      <c r="E655" s="453"/>
      <c r="F655" s="453"/>
      <c r="G655" s="453"/>
      <c r="H655" s="453"/>
      <c r="I655" s="453"/>
      <c r="J655" s="507"/>
      <c r="K655" s="507"/>
      <c r="L655" s="453"/>
      <c r="M655" s="453"/>
      <c r="N655" s="507"/>
      <c r="O655" s="507"/>
      <c r="P655" s="453"/>
      <c r="Q655" s="453"/>
      <c r="R655" s="453"/>
      <c r="S655" s="453"/>
      <c r="T655" s="453"/>
      <c r="U655" s="453"/>
      <c r="V655" s="453"/>
      <c r="W655" s="453"/>
      <c r="X655" s="453"/>
      <c r="Y655" s="453"/>
      <c r="Z655" s="453"/>
    </row>
    <row r="656" spans="1:26" ht="15.75" hidden="1" customHeight="1">
      <c r="A656" s="453"/>
      <c r="B656" s="453"/>
      <c r="C656" s="453"/>
      <c r="D656" s="453"/>
      <c r="E656" s="453"/>
      <c r="F656" s="453"/>
      <c r="G656" s="453"/>
      <c r="H656" s="453"/>
      <c r="I656" s="453"/>
      <c r="J656" s="507"/>
      <c r="K656" s="507"/>
      <c r="L656" s="453"/>
      <c r="M656" s="453"/>
      <c r="N656" s="507"/>
      <c r="O656" s="507"/>
      <c r="P656" s="453"/>
      <c r="Q656" s="453"/>
      <c r="R656" s="453"/>
      <c r="S656" s="453"/>
      <c r="T656" s="453"/>
      <c r="U656" s="453"/>
      <c r="V656" s="453"/>
      <c r="W656" s="453"/>
      <c r="X656" s="453"/>
      <c r="Y656" s="453"/>
      <c r="Z656" s="453"/>
    </row>
    <row r="657" spans="1:26" ht="15.75" hidden="1" customHeight="1">
      <c r="A657" s="453"/>
      <c r="B657" s="453"/>
      <c r="C657" s="453"/>
      <c r="D657" s="453"/>
      <c r="E657" s="453"/>
      <c r="F657" s="453"/>
      <c r="G657" s="453"/>
      <c r="H657" s="453"/>
      <c r="I657" s="453"/>
      <c r="J657" s="507"/>
      <c r="K657" s="507"/>
      <c r="L657" s="453"/>
      <c r="M657" s="453"/>
      <c r="N657" s="507"/>
      <c r="O657" s="507"/>
      <c r="P657" s="453"/>
      <c r="Q657" s="453"/>
      <c r="R657" s="453"/>
      <c r="S657" s="453"/>
      <c r="T657" s="453"/>
      <c r="U657" s="453"/>
      <c r="V657" s="453"/>
      <c r="W657" s="453"/>
      <c r="X657" s="453"/>
      <c r="Y657" s="453"/>
      <c r="Z657" s="453"/>
    </row>
    <row r="658" spans="1:26" ht="15.75" hidden="1" customHeight="1">
      <c r="A658" s="453"/>
      <c r="B658" s="453"/>
      <c r="C658" s="453"/>
      <c r="D658" s="453"/>
      <c r="E658" s="453"/>
      <c r="F658" s="453"/>
      <c r="G658" s="453"/>
      <c r="H658" s="453"/>
      <c r="I658" s="453"/>
      <c r="J658" s="507"/>
      <c r="K658" s="507"/>
      <c r="L658" s="453"/>
      <c r="M658" s="453"/>
      <c r="N658" s="507"/>
      <c r="O658" s="507"/>
      <c r="P658" s="453"/>
      <c r="Q658" s="453"/>
      <c r="R658" s="453"/>
      <c r="S658" s="453"/>
      <c r="T658" s="453"/>
      <c r="U658" s="453"/>
      <c r="V658" s="453"/>
      <c r="W658" s="453"/>
      <c r="X658" s="453"/>
      <c r="Y658" s="453"/>
      <c r="Z658" s="453"/>
    </row>
    <row r="659" spans="1:26" ht="15.75" hidden="1" customHeight="1">
      <c r="A659" s="453"/>
      <c r="B659" s="453"/>
      <c r="C659" s="453"/>
      <c r="D659" s="453"/>
      <c r="E659" s="453"/>
      <c r="F659" s="453"/>
      <c r="G659" s="453"/>
      <c r="H659" s="453"/>
      <c r="I659" s="453"/>
      <c r="J659" s="507"/>
      <c r="K659" s="507"/>
      <c r="L659" s="453"/>
      <c r="M659" s="453"/>
      <c r="N659" s="507"/>
      <c r="O659" s="507"/>
      <c r="P659" s="453"/>
      <c r="Q659" s="453"/>
      <c r="R659" s="453"/>
      <c r="S659" s="453"/>
      <c r="T659" s="453"/>
      <c r="U659" s="453"/>
      <c r="V659" s="453"/>
      <c r="W659" s="453"/>
      <c r="X659" s="453"/>
      <c r="Y659" s="453"/>
      <c r="Z659" s="453"/>
    </row>
    <row r="660" spans="1:26" ht="15.75" hidden="1" customHeight="1">
      <c r="A660" s="453"/>
      <c r="B660" s="453"/>
      <c r="C660" s="453"/>
      <c r="D660" s="453"/>
      <c r="E660" s="453"/>
      <c r="F660" s="453"/>
      <c r="G660" s="453"/>
      <c r="H660" s="453"/>
      <c r="I660" s="453"/>
      <c r="J660" s="507"/>
      <c r="K660" s="507"/>
      <c r="L660" s="453"/>
      <c r="M660" s="453"/>
      <c r="N660" s="507"/>
      <c r="O660" s="507"/>
      <c r="P660" s="453"/>
      <c r="Q660" s="453"/>
      <c r="R660" s="453"/>
      <c r="S660" s="453"/>
      <c r="T660" s="453"/>
      <c r="U660" s="453"/>
      <c r="V660" s="453"/>
      <c r="W660" s="453"/>
      <c r="X660" s="453"/>
      <c r="Y660" s="453"/>
      <c r="Z660" s="453"/>
    </row>
    <row r="661" spans="1:26" ht="15.75" hidden="1" customHeight="1">
      <c r="A661" s="453"/>
      <c r="B661" s="453"/>
      <c r="C661" s="453"/>
      <c r="D661" s="453"/>
      <c r="E661" s="453"/>
      <c r="F661" s="453"/>
      <c r="G661" s="453"/>
      <c r="H661" s="453"/>
      <c r="I661" s="453"/>
      <c r="J661" s="507"/>
      <c r="K661" s="507"/>
      <c r="L661" s="453"/>
      <c r="M661" s="453"/>
      <c r="N661" s="507"/>
      <c r="O661" s="507"/>
      <c r="P661" s="453"/>
      <c r="Q661" s="453"/>
      <c r="R661" s="453"/>
      <c r="S661" s="453"/>
      <c r="T661" s="453"/>
      <c r="U661" s="453"/>
      <c r="V661" s="453"/>
      <c r="W661" s="453"/>
      <c r="X661" s="453"/>
      <c r="Y661" s="453"/>
      <c r="Z661" s="453"/>
    </row>
    <row r="662" spans="1:26" ht="15.75" hidden="1" customHeight="1">
      <c r="A662" s="453"/>
      <c r="B662" s="453"/>
      <c r="C662" s="453"/>
      <c r="D662" s="453"/>
      <c r="E662" s="453"/>
      <c r="F662" s="453"/>
      <c r="G662" s="453"/>
      <c r="H662" s="453"/>
      <c r="I662" s="453"/>
      <c r="J662" s="507"/>
      <c r="K662" s="507"/>
      <c r="L662" s="453"/>
      <c r="M662" s="453"/>
      <c r="N662" s="507"/>
      <c r="O662" s="507"/>
      <c r="P662" s="453"/>
      <c r="Q662" s="453"/>
      <c r="R662" s="453"/>
      <c r="S662" s="453"/>
      <c r="T662" s="453"/>
      <c r="U662" s="453"/>
      <c r="V662" s="453"/>
      <c r="W662" s="453"/>
      <c r="X662" s="453"/>
      <c r="Y662" s="453"/>
      <c r="Z662" s="453"/>
    </row>
    <row r="663" spans="1:26" ht="15.75" hidden="1" customHeight="1">
      <c r="A663" s="453"/>
      <c r="B663" s="453"/>
      <c r="C663" s="453"/>
      <c r="D663" s="453"/>
      <c r="E663" s="453"/>
      <c r="F663" s="453"/>
      <c r="G663" s="453"/>
      <c r="H663" s="453"/>
      <c r="I663" s="453"/>
      <c r="J663" s="507"/>
      <c r="K663" s="507"/>
      <c r="L663" s="453"/>
      <c r="M663" s="453"/>
      <c r="N663" s="507"/>
      <c r="O663" s="507"/>
      <c r="P663" s="453"/>
      <c r="Q663" s="453"/>
      <c r="R663" s="453"/>
      <c r="S663" s="453"/>
      <c r="T663" s="453"/>
      <c r="U663" s="453"/>
      <c r="V663" s="453"/>
      <c r="W663" s="453"/>
      <c r="X663" s="453"/>
      <c r="Y663" s="453"/>
      <c r="Z663" s="453"/>
    </row>
    <row r="664" spans="1:26" ht="15.75" hidden="1" customHeight="1">
      <c r="A664" s="453"/>
      <c r="B664" s="453"/>
      <c r="C664" s="453"/>
      <c r="D664" s="453"/>
      <c r="E664" s="453"/>
      <c r="F664" s="453"/>
      <c r="G664" s="453"/>
      <c r="H664" s="453"/>
      <c r="I664" s="453"/>
      <c r="J664" s="507"/>
      <c r="K664" s="507"/>
      <c r="L664" s="453"/>
      <c r="M664" s="453"/>
      <c r="N664" s="507"/>
      <c r="O664" s="507"/>
      <c r="P664" s="453"/>
      <c r="Q664" s="453"/>
      <c r="R664" s="453"/>
      <c r="S664" s="453"/>
      <c r="T664" s="453"/>
      <c r="U664" s="453"/>
      <c r="V664" s="453"/>
      <c r="W664" s="453"/>
      <c r="X664" s="453"/>
      <c r="Y664" s="453"/>
      <c r="Z664" s="453"/>
    </row>
    <row r="665" spans="1:26" ht="15.75" hidden="1" customHeight="1">
      <c r="A665" s="453"/>
      <c r="B665" s="453"/>
      <c r="C665" s="453"/>
      <c r="D665" s="453"/>
      <c r="E665" s="453"/>
      <c r="F665" s="453"/>
      <c r="G665" s="453"/>
      <c r="H665" s="453"/>
      <c r="I665" s="453"/>
      <c r="J665" s="507"/>
      <c r="K665" s="507"/>
      <c r="L665" s="453"/>
      <c r="M665" s="453"/>
      <c r="N665" s="507"/>
      <c r="O665" s="507"/>
      <c r="P665" s="453"/>
      <c r="Q665" s="453"/>
      <c r="R665" s="453"/>
      <c r="S665" s="453"/>
      <c r="T665" s="453"/>
      <c r="U665" s="453"/>
      <c r="V665" s="453"/>
      <c r="W665" s="453"/>
      <c r="X665" s="453"/>
      <c r="Y665" s="453"/>
      <c r="Z665" s="453"/>
    </row>
    <row r="666" spans="1:26" ht="15.75" hidden="1" customHeight="1">
      <c r="A666" s="453"/>
      <c r="B666" s="453"/>
      <c r="C666" s="453"/>
      <c r="D666" s="453"/>
      <c r="E666" s="453"/>
      <c r="F666" s="453"/>
      <c r="G666" s="453"/>
      <c r="H666" s="453"/>
      <c r="I666" s="453"/>
      <c r="J666" s="507"/>
      <c r="K666" s="507"/>
      <c r="L666" s="453"/>
      <c r="M666" s="453"/>
      <c r="N666" s="507"/>
      <c r="O666" s="507"/>
      <c r="P666" s="453"/>
      <c r="Q666" s="453"/>
      <c r="R666" s="453"/>
      <c r="S666" s="453"/>
      <c r="T666" s="453"/>
      <c r="U666" s="453"/>
      <c r="V666" s="453"/>
      <c r="W666" s="453"/>
      <c r="X666" s="453"/>
      <c r="Y666" s="453"/>
      <c r="Z666" s="453"/>
    </row>
    <row r="667" spans="1:26" ht="15.75" hidden="1" customHeight="1">
      <c r="A667" s="453"/>
      <c r="B667" s="453"/>
      <c r="C667" s="453"/>
      <c r="D667" s="453"/>
      <c r="E667" s="453"/>
      <c r="F667" s="453"/>
      <c r="G667" s="453"/>
      <c r="H667" s="453"/>
      <c r="I667" s="453"/>
      <c r="J667" s="507"/>
      <c r="K667" s="507"/>
      <c r="L667" s="453"/>
      <c r="M667" s="453"/>
      <c r="N667" s="507"/>
      <c r="O667" s="507"/>
      <c r="P667" s="453"/>
      <c r="Q667" s="453"/>
      <c r="R667" s="453"/>
      <c r="S667" s="453"/>
      <c r="T667" s="453"/>
      <c r="U667" s="453"/>
      <c r="V667" s="453"/>
      <c r="W667" s="453"/>
      <c r="X667" s="453"/>
      <c r="Y667" s="453"/>
      <c r="Z667" s="453"/>
    </row>
    <row r="668" spans="1:26" ht="15.75" hidden="1" customHeight="1">
      <c r="A668" s="453"/>
      <c r="B668" s="453"/>
      <c r="C668" s="453"/>
      <c r="D668" s="453"/>
      <c r="E668" s="453"/>
      <c r="F668" s="453"/>
      <c r="G668" s="453"/>
      <c r="H668" s="453"/>
      <c r="I668" s="453"/>
      <c r="J668" s="507"/>
      <c r="K668" s="507"/>
      <c r="L668" s="453"/>
      <c r="M668" s="453"/>
      <c r="N668" s="507"/>
      <c r="O668" s="507"/>
      <c r="P668" s="453"/>
      <c r="Q668" s="453"/>
      <c r="R668" s="453"/>
      <c r="S668" s="453"/>
      <c r="T668" s="453"/>
      <c r="U668" s="453"/>
      <c r="V668" s="453"/>
      <c r="W668" s="453"/>
      <c r="X668" s="453"/>
      <c r="Y668" s="453"/>
      <c r="Z668" s="453"/>
    </row>
    <row r="669" spans="1:26" ht="15.75" hidden="1" customHeight="1">
      <c r="A669" s="453"/>
      <c r="B669" s="453"/>
      <c r="C669" s="453"/>
      <c r="D669" s="453"/>
      <c r="E669" s="453"/>
      <c r="F669" s="453"/>
      <c r="G669" s="453"/>
      <c r="H669" s="453"/>
      <c r="I669" s="453"/>
      <c r="J669" s="507"/>
      <c r="K669" s="507"/>
      <c r="L669" s="453"/>
      <c r="M669" s="453"/>
      <c r="N669" s="507"/>
      <c r="O669" s="507"/>
      <c r="P669" s="453"/>
      <c r="Q669" s="453"/>
      <c r="R669" s="453"/>
      <c r="S669" s="453"/>
      <c r="T669" s="453"/>
      <c r="U669" s="453"/>
      <c r="V669" s="453"/>
      <c r="W669" s="453"/>
      <c r="X669" s="453"/>
      <c r="Y669" s="453"/>
      <c r="Z669" s="453"/>
    </row>
    <row r="670" spans="1:26" ht="15.75" hidden="1" customHeight="1">
      <c r="A670" s="453"/>
      <c r="B670" s="453"/>
      <c r="C670" s="453"/>
      <c r="D670" s="453"/>
      <c r="E670" s="453"/>
      <c r="F670" s="453"/>
      <c r="G670" s="453"/>
      <c r="H670" s="453"/>
      <c r="I670" s="453"/>
      <c r="J670" s="507"/>
      <c r="K670" s="507"/>
      <c r="L670" s="453"/>
      <c r="M670" s="453"/>
      <c r="N670" s="507"/>
      <c r="O670" s="507"/>
      <c r="P670" s="453"/>
      <c r="Q670" s="453"/>
      <c r="R670" s="453"/>
      <c r="S670" s="453"/>
      <c r="T670" s="453"/>
      <c r="U670" s="453"/>
      <c r="V670" s="453"/>
      <c r="W670" s="453"/>
      <c r="X670" s="453"/>
      <c r="Y670" s="453"/>
      <c r="Z670" s="453"/>
    </row>
    <row r="671" spans="1:26" ht="15.75" hidden="1" customHeight="1">
      <c r="A671" s="453"/>
      <c r="B671" s="453"/>
      <c r="C671" s="453"/>
      <c r="D671" s="453"/>
      <c r="E671" s="453"/>
      <c r="F671" s="453"/>
      <c r="G671" s="453"/>
      <c r="H671" s="453"/>
      <c r="I671" s="453"/>
      <c r="J671" s="507"/>
      <c r="K671" s="507"/>
      <c r="L671" s="453"/>
      <c r="M671" s="453"/>
      <c r="N671" s="507"/>
      <c r="O671" s="507"/>
      <c r="P671" s="453"/>
      <c r="Q671" s="453"/>
      <c r="R671" s="453"/>
      <c r="S671" s="453"/>
      <c r="T671" s="453"/>
      <c r="U671" s="453"/>
      <c r="V671" s="453"/>
      <c r="W671" s="453"/>
      <c r="X671" s="453"/>
      <c r="Y671" s="453"/>
      <c r="Z671" s="453"/>
    </row>
    <row r="672" spans="1:26" ht="15.75" hidden="1" customHeight="1">
      <c r="A672" s="453"/>
      <c r="B672" s="453"/>
      <c r="C672" s="453"/>
      <c r="D672" s="453"/>
      <c r="E672" s="453"/>
      <c r="F672" s="453"/>
      <c r="G672" s="453"/>
      <c r="H672" s="453"/>
      <c r="I672" s="453"/>
      <c r="J672" s="507"/>
      <c r="K672" s="507"/>
      <c r="L672" s="453"/>
      <c r="M672" s="453"/>
      <c r="N672" s="507"/>
      <c r="O672" s="507"/>
      <c r="P672" s="453"/>
      <c r="Q672" s="453"/>
      <c r="R672" s="453"/>
      <c r="S672" s="453"/>
      <c r="T672" s="453"/>
      <c r="U672" s="453"/>
      <c r="V672" s="453"/>
      <c r="W672" s="453"/>
      <c r="X672" s="453"/>
      <c r="Y672" s="453"/>
      <c r="Z672" s="453"/>
    </row>
    <row r="673" spans="1:26" ht="15.75" hidden="1" customHeight="1">
      <c r="A673" s="453"/>
      <c r="B673" s="453"/>
      <c r="C673" s="453"/>
      <c r="D673" s="453"/>
      <c r="E673" s="453"/>
      <c r="F673" s="453"/>
      <c r="G673" s="453"/>
      <c r="H673" s="453"/>
      <c r="I673" s="453"/>
      <c r="J673" s="507"/>
      <c r="K673" s="507"/>
      <c r="L673" s="453"/>
      <c r="M673" s="453"/>
      <c r="N673" s="507"/>
      <c r="O673" s="507"/>
      <c r="P673" s="453"/>
      <c r="Q673" s="453"/>
      <c r="R673" s="453"/>
      <c r="S673" s="453"/>
      <c r="T673" s="453"/>
      <c r="U673" s="453"/>
      <c r="V673" s="453"/>
      <c r="W673" s="453"/>
      <c r="X673" s="453"/>
      <c r="Y673" s="453"/>
      <c r="Z673" s="453"/>
    </row>
    <row r="674" spans="1:26" ht="15.75" hidden="1" customHeight="1">
      <c r="A674" s="453"/>
      <c r="B674" s="453"/>
      <c r="C674" s="453"/>
      <c r="D674" s="453"/>
      <c r="E674" s="453"/>
      <c r="F674" s="453"/>
      <c r="G674" s="453"/>
      <c r="H674" s="453"/>
      <c r="I674" s="453"/>
      <c r="J674" s="507"/>
      <c r="K674" s="507"/>
      <c r="L674" s="453"/>
      <c r="M674" s="453"/>
      <c r="N674" s="507"/>
      <c r="O674" s="507"/>
      <c r="P674" s="453"/>
      <c r="Q674" s="453"/>
      <c r="R674" s="453"/>
      <c r="S674" s="453"/>
      <c r="T674" s="453"/>
      <c r="U674" s="453"/>
      <c r="V674" s="453"/>
      <c r="W674" s="453"/>
      <c r="X674" s="453"/>
      <c r="Y674" s="453"/>
      <c r="Z674" s="453"/>
    </row>
    <row r="675" spans="1:26" ht="15.75" hidden="1" customHeight="1">
      <c r="A675" s="453"/>
      <c r="B675" s="453"/>
      <c r="C675" s="453"/>
      <c r="D675" s="453"/>
      <c r="E675" s="453"/>
      <c r="F675" s="453"/>
      <c r="G675" s="453"/>
      <c r="H675" s="453"/>
      <c r="I675" s="453"/>
      <c r="J675" s="507"/>
      <c r="K675" s="507"/>
      <c r="L675" s="453"/>
      <c r="M675" s="453"/>
      <c r="N675" s="507"/>
      <c r="O675" s="507"/>
      <c r="P675" s="453"/>
      <c r="Q675" s="453"/>
      <c r="R675" s="453"/>
      <c r="S675" s="453"/>
      <c r="T675" s="453"/>
      <c r="U675" s="453"/>
      <c r="V675" s="453"/>
      <c r="W675" s="453"/>
      <c r="X675" s="453"/>
      <c r="Y675" s="453"/>
      <c r="Z675" s="453"/>
    </row>
    <row r="676" spans="1:26" ht="15.75" hidden="1" customHeight="1">
      <c r="A676" s="453"/>
      <c r="B676" s="453"/>
      <c r="C676" s="453"/>
      <c r="D676" s="453"/>
      <c r="E676" s="453"/>
      <c r="F676" s="453"/>
      <c r="G676" s="453"/>
      <c r="H676" s="453"/>
      <c r="I676" s="453"/>
      <c r="J676" s="507"/>
      <c r="K676" s="507"/>
      <c r="L676" s="453"/>
      <c r="M676" s="453"/>
      <c r="N676" s="507"/>
      <c r="O676" s="507"/>
      <c r="P676" s="453"/>
      <c r="Q676" s="453"/>
      <c r="R676" s="453"/>
      <c r="S676" s="453"/>
      <c r="T676" s="453"/>
      <c r="U676" s="453"/>
      <c r="V676" s="453"/>
      <c r="W676" s="453"/>
      <c r="X676" s="453"/>
      <c r="Y676" s="453"/>
      <c r="Z676" s="453"/>
    </row>
    <row r="677" spans="1:26" ht="15.75" hidden="1" customHeight="1">
      <c r="A677" s="453"/>
      <c r="B677" s="453"/>
      <c r="C677" s="453"/>
      <c r="D677" s="453"/>
      <c r="E677" s="453"/>
      <c r="F677" s="453"/>
      <c r="G677" s="453"/>
      <c r="H677" s="453"/>
      <c r="I677" s="453"/>
      <c r="J677" s="507"/>
      <c r="K677" s="507"/>
      <c r="L677" s="453"/>
      <c r="M677" s="453"/>
      <c r="N677" s="507"/>
      <c r="O677" s="507"/>
      <c r="P677" s="453"/>
      <c r="Q677" s="453"/>
      <c r="R677" s="453"/>
      <c r="S677" s="453"/>
      <c r="T677" s="453"/>
      <c r="U677" s="453"/>
      <c r="V677" s="453"/>
      <c r="W677" s="453"/>
      <c r="X677" s="453"/>
      <c r="Y677" s="453"/>
      <c r="Z677" s="453"/>
    </row>
    <row r="678" spans="1:26" ht="15.75" hidden="1" customHeight="1">
      <c r="A678" s="453"/>
      <c r="B678" s="453"/>
      <c r="C678" s="453"/>
      <c r="D678" s="453"/>
      <c r="E678" s="453"/>
      <c r="F678" s="453"/>
      <c r="G678" s="453"/>
      <c r="H678" s="453"/>
      <c r="I678" s="453"/>
      <c r="J678" s="507"/>
      <c r="K678" s="507"/>
      <c r="L678" s="453"/>
      <c r="M678" s="453"/>
      <c r="N678" s="507"/>
      <c r="O678" s="507"/>
      <c r="P678" s="453"/>
      <c r="Q678" s="453"/>
      <c r="R678" s="453"/>
      <c r="S678" s="453"/>
      <c r="T678" s="453"/>
      <c r="U678" s="453"/>
      <c r="V678" s="453"/>
      <c r="W678" s="453"/>
      <c r="X678" s="453"/>
      <c r="Y678" s="453"/>
      <c r="Z678" s="453"/>
    </row>
    <row r="679" spans="1:26" ht="15.75" hidden="1" customHeight="1">
      <c r="A679" s="453"/>
      <c r="B679" s="453"/>
      <c r="C679" s="453"/>
      <c r="D679" s="453"/>
      <c r="E679" s="453"/>
      <c r="F679" s="453"/>
      <c r="G679" s="453"/>
      <c r="H679" s="453"/>
      <c r="I679" s="453"/>
      <c r="J679" s="507"/>
      <c r="K679" s="507"/>
      <c r="L679" s="453"/>
      <c r="M679" s="453"/>
      <c r="N679" s="507"/>
      <c r="O679" s="507"/>
      <c r="P679" s="453"/>
      <c r="Q679" s="453"/>
      <c r="R679" s="453"/>
      <c r="S679" s="453"/>
      <c r="T679" s="453"/>
      <c r="U679" s="453"/>
      <c r="V679" s="453"/>
      <c r="W679" s="453"/>
      <c r="X679" s="453"/>
      <c r="Y679" s="453"/>
      <c r="Z679" s="453"/>
    </row>
    <row r="680" spans="1:26" ht="15.75" hidden="1" customHeight="1">
      <c r="A680" s="453"/>
      <c r="B680" s="453"/>
      <c r="C680" s="453"/>
      <c r="D680" s="453"/>
      <c r="E680" s="453"/>
      <c r="F680" s="453"/>
      <c r="G680" s="453"/>
      <c r="H680" s="453"/>
      <c r="I680" s="453"/>
      <c r="J680" s="507"/>
      <c r="K680" s="507"/>
      <c r="L680" s="453"/>
      <c r="M680" s="453"/>
      <c r="N680" s="507"/>
      <c r="O680" s="507"/>
      <c r="P680" s="453"/>
      <c r="Q680" s="453"/>
      <c r="R680" s="453"/>
      <c r="S680" s="453"/>
      <c r="T680" s="453"/>
      <c r="U680" s="453"/>
      <c r="V680" s="453"/>
      <c r="W680" s="453"/>
      <c r="X680" s="453"/>
      <c r="Y680" s="453"/>
      <c r="Z680" s="453"/>
    </row>
    <row r="681" spans="1:26" ht="15.75" hidden="1" customHeight="1">
      <c r="A681" s="453"/>
      <c r="B681" s="453"/>
      <c r="C681" s="453"/>
      <c r="D681" s="453"/>
      <c r="E681" s="453"/>
      <c r="F681" s="453"/>
      <c r="G681" s="453"/>
      <c r="H681" s="453"/>
      <c r="I681" s="453"/>
      <c r="J681" s="507"/>
      <c r="K681" s="507"/>
      <c r="L681" s="453"/>
      <c r="M681" s="453"/>
      <c r="N681" s="507"/>
      <c r="O681" s="507"/>
      <c r="P681" s="453"/>
      <c r="Q681" s="453"/>
      <c r="R681" s="453"/>
      <c r="S681" s="453"/>
      <c r="T681" s="453"/>
      <c r="U681" s="453"/>
      <c r="V681" s="453"/>
      <c r="W681" s="453"/>
      <c r="X681" s="453"/>
      <c r="Y681" s="453"/>
      <c r="Z681" s="453"/>
    </row>
    <row r="682" spans="1:26" ht="15.75" hidden="1" customHeight="1">
      <c r="A682" s="453"/>
      <c r="B682" s="453"/>
      <c r="C682" s="453"/>
      <c r="D682" s="453"/>
      <c r="E682" s="453"/>
      <c r="F682" s="453"/>
      <c r="G682" s="453"/>
      <c r="H682" s="453"/>
      <c r="I682" s="453"/>
      <c r="J682" s="507"/>
      <c r="K682" s="507"/>
      <c r="L682" s="453"/>
      <c r="M682" s="453"/>
      <c r="N682" s="507"/>
      <c r="O682" s="507"/>
      <c r="P682" s="453"/>
      <c r="Q682" s="453"/>
      <c r="R682" s="453"/>
      <c r="S682" s="453"/>
      <c r="T682" s="453"/>
      <c r="U682" s="453"/>
      <c r="V682" s="453"/>
      <c r="W682" s="453"/>
      <c r="X682" s="453"/>
      <c r="Y682" s="453"/>
      <c r="Z682" s="453"/>
    </row>
    <row r="683" spans="1:26" ht="15.75" hidden="1" customHeight="1">
      <c r="A683" s="453"/>
      <c r="B683" s="453"/>
      <c r="C683" s="453"/>
      <c r="D683" s="453"/>
      <c r="E683" s="453"/>
      <c r="F683" s="453"/>
      <c r="G683" s="453"/>
      <c r="H683" s="453"/>
      <c r="I683" s="453"/>
      <c r="J683" s="507"/>
      <c r="K683" s="507"/>
      <c r="L683" s="453"/>
      <c r="M683" s="453"/>
      <c r="N683" s="507"/>
      <c r="O683" s="507"/>
      <c r="P683" s="453"/>
      <c r="Q683" s="453"/>
      <c r="R683" s="453"/>
      <c r="S683" s="453"/>
      <c r="T683" s="453"/>
      <c r="U683" s="453"/>
      <c r="V683" s="453"/>
      <c r="W683" s="453"/>
      <c r="X683" s="453"/>
      <c r="Y683" s="453"/>
      <c r="Z683" s="453"/>
    </row>
    <row r="684" spans="1:26" ht="15.75" hidden="1" customHeight="1">
      <c r="A684" s="453"/>
      <c r="B684" s="453"/>
      <c r="C684" s="453"/>
      <c r="D684" s="453"/>
      <c r="E684" s="453"/>
      <c r="F684" s="453"/>
      <c r="G684" s="453"/>
      <c r="H684" s="453"/>
      <c r="I684" s="453"/>
      <c r="J684" s="507"/>
      <c r="K684" s="507"/>
      <c r="L684" s="453"/>
      <c r="M684" s="453"/>
      <c r="N684" s="507"/>
      <c r="O684" s="507"/>
      <c r="P684" s="453"/>
      <c r="Q684" s="453"/>
      <c r="R684" s="453"/>
      <c r="S684" s="453"/>
      <c r="T684" s="453"/>
      <c r="U684" s="453"/>
      <c r="V684" s="453"/>
      <c r="W684" s="453"/>
      <c r="X684" s="453"/>
      <c r="Y684" s="453"/>
      <c r="Z684" s="453"/>
    </row>
    <row r="685" spans="1:26" ht="15.75" hidden="1" customHeight="1">
      <c r="A685" s="453"/>
      <c r="B685" s="453"/>
      <c r="C685" s="453"/>
      <c r="D685" s="453"/>
      <c r="E685" s="453"/>
      <c r="F685" s="453"/>
      <c r="G685" s="453"/>
      <c r="H685" s="453"/>
      <c r="I685" s="453"/>
      <c r="J685" s="507"/>
      <c r="K685" s="507"/>
      <c r="L685" s="453"/>
      <c r="M685" s="453"/>
      <c r="N685" s="507"/>
      <c r="O685" s="507"/>
      <c r="P685" s="453"/>
      <c r="Q685" s="453"/>
      <c r="R685" s="453"/>
      <c r="S685" s="453"/>
      <c r="T685" s="453"/>
      <c r="U685" s="453"/>
      <c r="V685" s="453"/>
      <c r="W685" s="453"/>
      <c r="X685" s="453"/>
      <c r="Y685" s="453"/>
      <c r="Z685" s="453"/>
    </row>
    <row r="686" spans="1:26" ht="15.75" hidden="1" customHeight="1">
      <c r="A686" s="453"/>
      <c r="B686" s="453"/>
      <c r="C686" s="453"/>
      <c r="D686" s="453"/>
      <c r="E686" s="453"/>
      <c r="F686" s="453"/>
      <c r="G686" s="453"/>
      <c r="H686" s="453"/>
      <c r="I686" s="453"/>
      <c r="J686" s="507"/>
      <c r="K686" s="507"/>
      <c r="L686" s="453"/>
      <c r="M686" s="453"/>
      <c r="N686" s="507"/>
      <c r="O686" s="507"/>
      <c r="P686" s="453"/>
      <c r="Q686" s="453"/>
      <c r="R686" s="453"/>
      <c r="S686" s="453"/>
      <c r="T686" s="453"/>
      <c r="U686" s="453"/>
      <c r="V686" s="453"/>
      <c r="W686" s="453"/>
      <c r="X686" s="453"/>
      <c r="Y686" s="453"/>
      <c r="Z686" s="453"/>
    </row>
    <row r="687" spans="1:26" ht="15.75" hidden="1" customHeight="1">
      <c r="A687" s="453"/>
      <c r="B687" s="453"/>
      <c r="C687" s="453"/>
      <c r="D687" s="453"/>
      <c r="E687" s="453"/>
      <c r="F687" s="453"/>
      <c r="G687" s="453"/>
      <c r="H687" s="453"/>
      <c r="I687" s="453"/>
      <c r="J687" s="507"/>
      <c r="K687" s="507"/>
      <c r="L687" s="453"/>
      <c r="M687" s="453"/>
      <c r="N687" s="507"/>
      <c r="O687" s="507"/>
      <c r="P687" s="453"/>
      <c r="Q687" s="453"/>
      <c r="R687" s="453"/>
      <c r="S687" s="453"/>
      <c r="T687" s="453"/>
      <c r="U687" s="453"/>
      <c r="V687" s="453"/>
      <c r="W687" s="453"/>
      <c r="X687" s="453"/>
      <c r="Y687" s="453"/>
      <c r="Z687" s="453"/>
    </row>
    <row r="688" spans="1:26" ht="15.75" hidden="1" customHeight="1">
      <c r="A688" s="453"/>
      <c r="B688" s="453"/>
      <c r="C688" s="453"/>
      <c r="D688" s="453"/>
      <c r="E688" s="453"/>
      <c r="F688" s="453"/>
      <c r="G688" s="453"/>
      <c r="H688" s="453"/>
      <c r="I688" s="453"/>
      <c r="J688" s="507"/>
      <c r="K688" s="507"/>
      <c r="L688" s="453"/>
      <c r="M688" s="453"/>
      <c r="N688" s="507"/>
      <c r="O688" s="507"/>
      <c r="P688" s="453"/>
      <c r="Q688" s="453"/>
      <c r="R688" s="453"/>
      <c r="S688" s="453"/>
      <c r="T688" s="453"/>
      <c r="U688" s="453"/>
      <c r="V688" s="453"/>
      <c r="W688" s="453"/>
      <c r="X688" s="453"/>
      <c r="Y688" s="453"/>
      <c r="Z688" s="453"/>
    </row>
    <row r="689" spans="1:26" ht="15.75" hidden="1" customHeight="1">
      <c r="A689" s="453"/>
      <c r="B689" s="453"/>
      <c r="C689" s="453"/>
      <c r="D689" s="453"/>
      <c r="E689" s="453"/>
      <c r="F689" s="453"/>
      <c r="G689" s="453"/>
      <c r="H689" s="453"/>
      <c r="I689" s="453"/>
      <c r="J689" s="507"/>
      <c r="K689" s="507"/>
      <c r="L689" s="453"/>
      <c r="M689" s="453"/>
      <c r="N689" s="507"/>
      <c r="O689" s="507"/>
      <c r="P689" s="453"/>
      <c r="Q689" s="453"/>
      <c r="R689" s="453"/>
      <c r="S689" s="453"/>
      <c r="T689" s="453"/>
      <c r="U689" s="453"/>
      <c r="V689" s="453"/>
      <c r="W689" s="453"/>
      <c r="X689" s="453"/>
      <c r="Y689" s="453"/>
      <c r="Z689" s="453"/>
    </row>
    <row r="690" spans="1:26" ht="15.75" hidden="1" customHeight="1">
      <c r="A690" s="453"/>
      <c r="B690" s="453"/>
      <c r="C690" s="453"/>
      <c r="D690" s="453"/>
      <c r="E690" s="453"/>
      <c r="F690" s="453"/>
      <c r="G690" s="453"/>
      <c r="H690" s="453"/>
      <c r="I690" s="453"/>
      <c r="J690" s="507"/>
      <c r="K690" s="507"/>
      <c r="L690" s="453"/>
      <c r="M690" s="453"/>
      <c r="N690" s="507"/>
      <c r="O690" s="507"/>
      <c r="P690" s="453"/>
      <c r="Q690" s="453"/>
      <c r="R690" s="453"/>
      <c r="S690" s="453"/>
      <c r="T690" s="453"/>
      <c r="U690" s="453"/>
      <c r="V690" s="453"/>
      <c r="W690" s="453"/>
      <c r="X690" s="453"/>
      <c r="Y690" s="453"/>
      <c r="Z690" s="453"/>
    </row>
    <row r="691" spans="1:26" ht="15.75" hidden="1" customHeight="1">
      <c r="A691" s="453"/>
      <c r="B691" s="453"/>
      <c r="C691" s="453"/>
      <c r="D691" s="453"/>
      <c r="E691" s="453"/>
      <c r="F691" s="453"/>
      <c r="G691" s="453"/>
      <c r="H691" s="453"/>
      <c r="I691" s="453"/>
      <c r="J691" s="507"/>
      <c r="K691" s="507"/>
      <c r="L691" s="453"/>
      <c r="M691" s="453"/>
      <c r="N691" s="507"/>
      <c r="O691" s="507"/>
      <c r="P691" s="453"/>
      <c r="Q691" s="453"/>
      <c r="R691" s="453"/>
      <c r="S691" s="453"/>
      <c r="T691" s="453"/>
      <c r="U691" s="453"/>
      <c r="V691" s="453"/>
      <c r="W691" s="453"/>
      <c r="X691" s="453"/>
      <c r="Y691" s="453"/>
      <c r="Z691" s="453"/>
    </row>
    <row r="692" spans="1:26" ht="15.75" hidden="1" customHeight="1">
      <c r="A692" s="453"/>
      <c r="B692" s="453"/>
      <c r="C692" s="453"/>
      <c r="D692" s="453"/>
      <c r="E692" s="453"/>
      <c r="F692" s="453"/>
      <c r="G692" s="453"/>
      <c r="H692" s="453"/>
      <c r="I692" s="453"/>
      <c r="J692" s="507"/>
      <c r="K692" s="507"/>
      <c r="L692" s="453"/>
      <c r="M692" s="453"/>
      <c r="N692" s="507"/>
      <c r="O692" s="507"/>
      <c r="P692" s="453"/>
      <c r="Q692" s="453"/>
      <c r="R692" s="453"/>
      <c r="S692" s="453"/>
      <c r="T692" s="453"/>
      <c r="U692" s="453"/>
      <c r="V692" s="453"/>
      <c r="W692" s="453"/>
      <c r="X692" s="453"/>
      <c r="Y692" s="453"/>
      <c r="Z692" s="453"/>
    </row>
    <row r="693" spans="1:26" ht="15.75" hidden="1" customHeight="1">
      <c r="A693" s="453"/>
      <c r="B693" s="453"/>
      <c r="C693" s="453"/>
      <c r="D693" s="453"/>
      <c r="E693" s="453"/>
      <c r="F693" s="453"/>
      <c r="G693" s="453"/>
      <c r="H693" s="453"/>
      <c r="I693" s="453"/>
      <c r="J693" s="507"/>
      <c r="K693" s="507"/>
      <c r="L693" s="453"/>
      <c r="M693" s="453"/>
      <c r="N693" s="507"/>
      <c r="O693" s="507"/>
      <c r="P693" s="453"/>
      <c r="Q693" s="453"/>
      <c r="R693" s="453"/>
      <c r="S693" s="453"/>
      <c r="T693" s="453"/>
      <c r="U693" s="453"/>
      <c r="V693" s="453"/>
      <c r="W693" s="453"/>
      <c r="X693" s="453"/>
      <c r="Y693" s="453"/>
      <c r="Z693" s="453"/>
    </row>
    <row r="694" spans="1:26" ht="15.75" hidden="1" customHeight="1">
      <c r="A694" s="453"/>
      <c r="B694" s="453"/>
      <c r="C694" s="453"/>
      <c r="D694" s="453"/>
      <c r="E694" s="453"/>
      <c r="F694" s="453"/>
      <c r="G694" s="453"/>
      <c r="H694" s="453"/>
      <c r="I694" s="453"/>
      <c r="J694" s="507"/>
      <c r="K694" s="507"/>
      <c r="L694" s="453"/>
      <c r="M694" s="453"/>
      <c r="N694" s="507"/>
      <c r="O694" s="507"/>
      <c r="P694" s="453"/>
      <c r="Q694" s="453"/>
      <c r="R694" s="453"/>
      <c r="S694" s="453"/>
      <c r="T694" s="453"/>
      <c r="U694" s="453"/>
      <c r="V694" s="453"/>
      <c r="W694" s="453"/>
      <c r="X694" s="453"/>
      <c r="Y694" s="453"/>
      <c r="Z694" s="453"/>
    </row>
    <row r="695" spans="1:26" ht="15.75" hidden="1" customHeight="1">
      <c r="A695" s="453"/>
      <c r="B695" s="453"/>
      <c r="C695" s="453"/>
      <c r="D695" s="453"/>
      <c r="E695" s="453"/>
      <c r="F695" s="453"/>
      <c r="G695" s="453"/>
      <c r="H695" s="453"/>
      <c r="I695" s="453"/>
      <c r="J695" s="507"/>
      <c r="K695" s="507"/>
      <c r="L695" s="453"/>
      <c r="M695" s="453"/>
      <c r="N695" s="507"/>
      <c r="O695" s="507"/>
      <c r="P695" s="453"/>
      <c r="Q695" s="453"/>
      <c r="R695" s="453"/>
      <c r="S695" s="453"/>
      <c r="T695" s="453"/>
      <c r="U695" s="453"/>
      <c r="V695" s="453"/>
      <c r="W695" s="453"/>
      <c r="X695" s="453"/>
      <c r="Y695" s="453"/>
      <c r="Z695" s="453"/>
    </row>
    <row r="696" spans="1:26" ht="15.75" hidden="1" customHeight="1">
      <c r="A696" s="453"/>
      <c r="B696" s="453"/>
      <c r="C696" s="453"/>
      <c r="D696" s="453"/>
      <c r="E696" s="453"/>
      <c r="F696" s="453"/>
      <c r="G696" s="453"/>
      <c r="H696" s="453"/>
      <c r="I696" s="453"/>
      <c r="J696" s="507"/>
      <c r="K696" s="507"/>
      <c r="L696" s="453"/>
      <c r="M696" s="453"/>
      <c r="N696" s="507"/>
      <c r="O696" s="507"/>
      <c r="P696" s="453"/>
      <c r="Q696" s="453"/>
      <c r="R696" s="453"/>
      <c r="S696" s="453"/>
      <c r="T696" s="453"/>
      <c r="U696" s="453"/>
      <c r="V696" s="453"/>
      <c r="W696" s="453"/>
      <c r="X696" s="453"/>
      <c r="Y696" s="453"/>
      <c r="Z696" s="453"/>
    </row>
    <row r="697" spans="1:26" ht="15.75" hidden="1" customHeight="1">
      <c r="A697" s="453"/>
      <c r="B697" s="453"/>
      <c r="C697" s="453"/>
      <c r="D697" s="453"/>
      <c r="E697" s="453"/>
      <c r="F697" s="453"/>
      <c r="G697" s="453"/>
      <c r="H697" s="453"/>
      <c r="I697" s="453"/>
      <c r="J697" s="507"/>
      <c r="K697" s="507"/>
      <c r="L697" s="453"/>
      <c r="M697" s="453"/>
      <c r="N697" s="507"/>
      <c r="O697" s="507"/>
      <c r="P697" s="453"/>
      <c r="Q697" s="453"/>
      <c r="R697" s="453"/>
      <c r="S697" s="453"/>
      <c r="T697" s="453"/>
      <c r="U697" s="453"/>
      <c r="V697" s="453"/>
      <c r="W697" s="453"/>
      <c r="X697" s="453"/>
      <c r="Y697" s="453"/>
      <c r="Z697" s="453"/>
    </row>
    <row r="698" spans="1:26" ht="15.75" hidden="1" customHeight="1">
      <c r="A698" s="453"/>
      <c r="B698" s="453"/>
      <c r="C698" s="453"/>
      <c r="D698" s="453"/>
      <c r="E698" s="453"/>
      <c r="F698" s="453"/>
      <c r="G698" s="453"/>
      <c r="H698" s="453"/>
      <c r="I698" s="453"/>
      <c r="J698" s="507"/>
      <c r="K698" s="507"/>
      <c r="L698" s="453"/>
      <c r="M698" s="453"/>
      <c r="N698" s="507"/>
      <c r="O698" s="507"/>
      <c r="P698" s="453"/>
      <c r="Q698" s="453"/>
      <c r="R698" s="453"/>
      <c r="S698" s="453"/>
      <c r="T698" s="453"/>
      <c r="U698" s="453"/>
      <c r="V698" s="453"/>
      <c r="W698" s="453"/>
      <c r="X698" s="453"/>
      <c r="Y698" s="453"/>
      <c r="Z698" s="453"/>
    </row>
    <row r="699" spans="1:26" ht="15.75" hidden="1" customHeight="1">
      <c r="A699" s="453"/>
      <c r="B699" s="453"/>
      <c r="C699" s="453"/>
      <c r="D699" s="453"/>
      <c r="E699" s="453"/>
      <c r="F699" s="453"/>
      <c r="G699" s="453"/>
      <c r="H699" s="453"/>
      <c r="I699" s="453"/>
      <c r="J699" s="507"/>
      <c r="K699" s="507"/>
      <c r="L699" s="453"/>
      <c r="M699" s="453"/>
      <c r="N699" s="507"/>
      <c r="O699" s="507"/>
      <c r="P699" s="453"/>
      <c r="Q699" s="453"/>
      <c r="R699" s="453"/>
      <c r="S699" s="453"/>
      <c r="T699" s="453"/>
      <c r="U699" s="453"/>
      <c r="V699" s="453"/>
      <c r="W699" s="453"/>
      <c r="X699" s="453"/>
      <c r="Y699" s="453"/>
      <c r="Z699" s="453"/>
    </row>
    <row r="700" spans="1:26" ht="15.75" hidden="1" customHeight="1">
      <c r="A700" s="453"/>
      <c r="B700" s="453"/>
      <c r="C700" s="453"/>
      <c r="D700" s="453"/>
      <c r="E700" s="453"/>
      <c r="F700" s="453"/>
      <c r="G700" s="453"/>
      <c r="H700" s="453"/>
      <c r="I700" s="453"/>
      <c r="J700" s="507"/>
      <c r="K700" s="507"/>
      <c r="L700" s="453"/>
      <c r="M700" s="453"/>
      <c r="N700" s="507"/>
      <c r="O700" s="507"/>
      <c r="P700" s="453"/>
      <c r="Q700" s="453"/>
      <c r="R700" s="453"/>
      <c r="S700" s="453"/>
      <c r="T700" s="453"/>
      <c r="U700" s="453"/>
      <c r="V700" s="453"/>
      <c r="W700" s="453"/>
      <c r="X700" s="453"/>
      <c r="Y700" s="453"/>
      <c r="Z700" s="453"/>
    </row>
    <row r="701" spans="1:26" ht="15.75" hidden="1" customHeight="1">
      <c r="A701" s="453"/>
      <c r="B701" s="453"/>
      <c r="C701" s="453"/>
      <c r="D701" s="453"/>
      <c r="E701" s="453"/>
      <c r="F701" s="453"/>
      <c r="G701" s="453"/>
      <c r="H701" s="453"/>
      <c r="I701" s="453"/>
      <c r="J701" s="507"/>
      <c r="K701" s="507"/>
      <c r="L701" s="453"/>
      <c r="M701" s="453"/>
      <c r="N701" s="507"/>
      <c r="O701" s="507"/>
      <c r="P701" s="453"/>
      <c r="Q701" s="453"/>
      <c r="R701" s="453"/>
      <c r="S701" s="453"/>
      <c r="T701" s="453"/>
      <c r="U701" s="453"/>
      <c r="V701" s="453"/>
      <c r="W701" s="453"/>
      <c r="X701" s="453"/>
      <c r="Y701" s="453"/>
      <c r="Z701" s="453"/>
    </row>
    <row r="702" spans="1:26" ht="15.75" hidden="1" customHeight="1">
      <c r="A702" s="453"/>
      <c r="B702" s="453"/>
      <c r="C702" s="453"/>
      <c r="D702" s="453"/>
      <c r="E702" s="453"/>
      <c r="F702" s="453"/>
      <c r="G702" s="453"/>
      <c r="H702" s="453"/>
      <c r="I702" s="453"/>
      <c r="J702" s="507"/>
      <c r="K702" s="507"/>
      <c r="L702" s="453"/>
      <c r="M702" s="453"/>
      <c r="N702" s="507"/>
      <c r="O702" s="507"/>
      <c r="P702" s="453"/>
      <c r="Q702" s="453"/>
      <c r="R702" s="453"/>
      <c r="S702" s="453"/>
      <c r="T702" s="453"/>
      <c r="U702" s="453"/>
      <c r="V702" s="453"/>
      <c r="W702" s="453"/>
      <c r="X702" s="453"/>
      <c r="Y702" s="453"/>
      <c r="Z702" s="453"/>
    </row>
    <row r="703" spans="1:26" ht="15.75" hidden="1" customHeight="1">
      <c r="A703" s="453"/>
      <c r="B703" s="453"/>
      <c r="C703" s="453"/>
      <c r="D703" s="453"/>
      <c r="E703" s="453"/>
      <c r="F703" s="453"/>
      <c r="G703" s="453"/>
      <c r="H703" s="453"/>
      <c r="I703" s="453"/>
      <c r="J703" s="507"/>
      <c r="K703" s="507"/>
      <c r="L703" s="453"/>
      <c r="M703" s="453"/>
      <c r="N703" s="507"/>
      <c r="O703" s="507"/>
      <c r="P703" s="453"/>
      <c r="Q703" s="453"/>
      <c r="R703" s="453"/>
      <c r="S703" s="453"/>
      <c r="T703" s="453"/>
      <c r="U703" s="453"/>
      <c r="V703" s="453"/>
      <c r="W703" s="453"/>
      <c r="X703" s="453"/>
      <c r="Y703" s="453"/>
      <c r="Z703" s="453"/>
    </row>
    <row r="704" spans="1:26" ht="15.75" hidden="1" customHeight="1">
      <c r="A704" s="453"/>
      <c r="B704" s="453"/>
      <c r="C704" s="453"/>
      <c r="D704" s="453"/>
      <c r="E704" s="453"/>
      <c r="F704" s="453"/>
      <c r="G704" s="453"/>
      <c r="H704" s="453"/>
      <c r="I704" s="453"/>
      <c r="J704" s="507"/>
      <c r="K704" s="507"/>
      <c r="L704" s="453"/>
      <c r="M704" s="453"/>
      <c r="N704" s="507"/>
      <c r="O704" s="507"/>
      <c r="P704" s="453"/>
      <c r="Q704" s="453"/>
      <c r="R704" s="453"/>
      <c r="S704" s="453"/>
      <c r="T704" s="453"/>
      <c r="U704" s="453"/>
      <c r="V704" s="453"/>
      <c r="W704" s="453"/>
      <c r="X704" s="453"/>
      <c r="Y704" s="453"/>
      <c r="Z704" s="453"/>
    </row>
    <row r="705" spans="1:26" ht="15.75" hidden="1" customHeight="1">
      <c r="A705" s="453"/>
      <c r="B705" s="453"/>
      <c r="C705" s="453"/>
      <c r="D705" s="453"/>
      <c r="E705" s="453"/>
      <c r="F705" s="453"/>
      <c r="G705" s="453"/>
      <c r="H705" s="453"/>
      <c r="I705" s="453"/>
      <c r="J705" s="507"/>
      <c r="K705" s="507"/>
      <c r="L705" s="453"/>
      <c r="M705" s="453"/>
      <c r="N705" s="507"/>
      <c r="O705" s="507"/>
      <c r="P705" s="453"/>
      <c r="Q705" s="453"/>
      <c r="R705" s="453"/>
      <c r="S705" s="453"/>
      <c r="T705" s="453"/>
      <c r="U705" s="453"/>
      <c r="V705" s="453"/>
      <c r="W705" s="453"/>
      <c r="X705" s="453"/>
      <c r="Y705" s="453"/>
      <c r="Z705" s="453"/>
    </row>
    <row r="706" spans="1:26" ht="15.75" hidden="1" customHeight="1">
      <c r="A706" s="453"/>
      <c r="B706" s="453"/>
      <c r="C706" s="453"/>
      <c r="D706" s="453"/>
      <c r="E706" s="453"/>
      <c r="F706" s="453"/>
      <c r="G706" s="453"/>
      <c r="H706" s="453"/>
      <c r="I706" s="453"/>
      <c r="J706" s="507"/>
      <c r="K706" s="507"/>
      <c r="L706" s="453"/>
      <c r="M706" s="453"/>
      <c r="N706" s="507"/>
      <c r="O706" s="507"/>
      <c r="P706" s="453"/>
      <c r="Q706" s="453"/>
      <c r="R706" s="453"/>
      <c r="S706" s="453"/>
      <c r="T706" s="453"/>
      <c r="U706" s="453"/>
      <c r="V706" s="453"/>
      <c r="W706" s="453"/>
      <c r="X706" s="453"/>
      <c r="Y706" s="453"/>
      <c r="Z706" s="453"/>
    </row>
    <row r="707" spans="1:26" ht="15.75" hidden="1" customHeight="1">
      <c r="A707" s="453"/>
      <c r="B707" s="453"/>
      <c r="C707" s="453"/>
      <c r="D707" s="453"/>
      <c r="E707" s="453"/>
      <c r="F707" s="453"/>
      <c r="G707" s="453"/>
      <c r="H707" s="453"/>
      <c r="I707" s="453"/>
      <c r="J707" s="507"/>
      <c r="K707" s="507"/>
      <c r="L707" s="453"/>
      <c r="M707" s="453"/>
      <c r="N707" s="507"/>
      <c r="O707" s="507"/>
      <c r="P707" s="453"/>
      <c r="Q707" s="453"/>
      <c r="R707" s="453"/>
      <c r="S707" s="453"/>
      <c r="T707" s="453"/>
      <c r="U707" s="453"/>
      <c r="V707" s="453"/>
      <c r="W707" s="453"/>
      <c r="X707" s="453"/>
      <c r="Y707" s="453"/>
      <c r="Z707" s="453"/>
    </row>
    <row r="708" spans="1:26" ht="15.75" hidden="1" customHeight="1">
      <c r="A708" s="453"/>
      <c r="B708" s="453"/>
      <c r="C708" s="453"/>
      <c r="D708" s="453"/>
      <c r="E708" s="453"/>
      <c r="F708" s="453"/>
      <c r="G708" s="453"/>
      <c r="H708" s="453"/>
      <c r="I708" s="453"/>
      <c r="J708" s="507"/>
      <c r="K708" s="507"/>
      <c r="L708" s="453"/>
      <c r="M708" s="453"/>
      <c r="N708" s="507"/>
      <c r="O708" s="507"/>
      <c r="P708" s="453"/>
      <c r="Q708" s="453"/>
      <c r="R708" s="453"/>
      <c r="S708" s="453"/>
      <c r="T708" s="453"/>
      <c r="U708" s="453"/>
      <c r="V708" s="453"/>
      <c r="W708" s="453"/>
      <c r="X708" s="453"/>
      <c r="Y708" s="453"/>
      <c r="Z708" s="453"/>
    </row>
    <row r="709" spans="1:26" ht="15.75" hidden="1" customHeight="1">
      <c r="A709" s="453"/>
      <c r="B709" s="453"/>
      <c r="C709" s="453"/>
      <c r="D709" s="453"/>
      <c r="E709" s="453"/>
      <c r="F709" s="453"/>
      <c r="G709" s="453"/>
      <c r="H709" s="453"/>
      <c r="I709" s="453"/>
      <c r="J709" s="507"/>
      <c r="K709" s="507"/>
      <c r="L709" s="453"/>
      <c r="M709" s="453"/>
      <c r="N709" s="507"/>
      <c r="O709" s="507"/>
      <c r="P709" s="453"/>
      <c r="Q709" s="453"/>
      <c r="R709" s="453"/>
      <c r="S709" s="453"/>
      <c r="T709" s="453"/>
      <c r="U709" s="453"/>
      <c r="V709" s="453"/>
      <c r="W709" s="453"/>
      <c r="X709" s="453"/>
      <c r="Y709" s="453"/>
      <c r="Z709" s="453"/>
    </row>
    <row r="710" spans="1:26" ht="15.75" hidden="1" customHeight="1">
      <c r="A710" s="453"/>
      <c r="B710" s="453"/>
      <c r="C710" s="453"/>
      <c r="D710" s="453"/>
      <c r="E710" s="453"/>
      <c r="F710" s="453"/>
      <c r="G710" s="453"/>
      <c r="H710" s="453"/>
      <c r="I710" s="453"/>
      <c r="J710" s="507"/>
      <c r="K710" s="507"/>
      <c r="L710" s="453"/>
      <c r="M710" s="453"/>
      <c r="N710" s="507"/>
      <c r="O710" s="507"/>
      <c r="P710" s="453"/>
      <c r="Q710" s="453"/>
      <c r="R710" s="453"/>
      <c r="S710" s="453"/>
      <c r="T710" s="453"/>
      <c r="U710" s="453"/>
      <c r="V710" s="453"/>
      <c r="W710" s="453"/>
      <c r="X710" s="453"/>
      <c r="Y710" s="453"/>
      <c r="Z710" s="453"/>
    </row>
    <row r="711" spans="1:26" ht="15.75" hidden="1" customHeight="1">
      <c r="A711" s="453"/>
      <c r="B711" s="453"/>
      <c r="C711" s="453"/>
      <c r="D711" s="453"/>
      <c r="E711" s="453"/>
      <c r="F711" s="453"/>
      <c r="G711" s="453"/>
      <c r="H711" s="453"/>
      <c r="I711" s="453"/>
      <c r="J711" s="507"/>
      <c r="K711" s="507"/>
      <c r="L711" s="453"/>
      <c r="M711" s="453"/>
      <c r="N711" s="507"/>
      <c r="O711" s="507"/>
      <c r="P711" s="453"/>
      <c r="Q711" s="453"/>
      <c r="R711" s="453"/>
      <c r="S711" s="453"/>
      <c r="T711" s="453"/>
      <c r="U711" s="453"/>
      <c r="V711" s="453"/>
      <c r="W711" s="453"/>
      <c r="X711" s="453"/>
      <c r="Y711" s="453"/>
      <c r="Z711" s="453"/>
    </row>
    <row r="712" spans="1:26" ht="15.75" hidden="1" customHeight="1">
      <c r="A712" s="453"/>
      <c r="B712" s="453"/>
      <c r="C712" s="453"/>
      <c r="D712" s="453"/>
      <c r="E712" s="453"/>
      <c r="F712" s="453"/>
      <c r="G712" s="453"/>
      <c r="H712" s="453"/>
      <c r="I712" s="453"/>
      <c r="J712" s="507"/>
      <c r="K712" s="507"/>
      <c r="L712" s="453"/>
      <c r="M712" s="453"/>
      <c r="N712" s="507"/>
      <c r="O712" s="507"/>
      <c r="P712" s="453"/>
      <c r="Q712" s="453"/>
      <c r="R712" s="453"/>
      <c r="S712" s="453"/>
      <c r="T712" s="453"/>
      <c r="U712" s="453"/>
      <c r="V712" s="453"/>
      <c r="W712" s="453"/>
      <c r="X712" s="453"/>
      <c r="Y712" s="453"/>
      <c r="Z712" s="453"/>
    </row>
    <row r="713" spans="1:26" ht="15.75" hidden="1" customHeight="1">
      <c r="A713" s="453"/>
      <c r="B713" s="453"/>
      <c r="C713" s="453"/>
      <c r="D713" s="453"/>
      <c r="E713" s="453"/>
      <c r="F713" s="453"/>
      <c r="G713" s="453"/>
      <c r="H713" s="453"/>
      <c r="I713" s="453"/>
      <c r="J713" s="507"/>
      <c r="K713" s="507"/>
      <c r="L713" s="453"/>
      <c r="M713" s="453"/>
      <c r="N713" s="507"/>
      <c r="O713" s="507"/>
      <c r="P713" s="453"/>
      <c r="Q713" s="453"/>
      <c r="R713" s="453"/>
      <c r="S713" s="453"/>
      <c r="T713" s="453"/>
      <c r="U713" s="453"/>
      <c r="V713" s="453"/>
      <c r="W713" s="453"/>
      <c r="X713" s="453"/>
      <c r="Y713" s="453"/>
      <c r="Z713" s="453"/>
    </row>
    <row r="714" spans="1:26" ht="15.75" hidden="1" customHeight="1">
      <c r="A714" s="453"/>
      <c r="B714" s="453"/>
      <c r="C714" s="453"/>
      <c r="D714" s="453"/>
      <c r="E714" s="453"/>
      <c r="F714" s="453"/>
      <c r="G714" s="453"/>
      <c r="H714" s="453"/>
      <c r="I714" s="453"/>
      <c r="J714" s="507"/>
      <c r="K714" s="507"/>
      <c r="L714" s="453"/>
      <c r="M714" s="453"/>
      <c r="N714" s="507"/>
      <c r="O714" s="507"/>
      <c r="P714" s="453"/>
      <c r="Q714" s="453"/>
      <c r="R714" s="453"/>
      <c r="S714" s="453"/>
      <c r="T714" s="453"/>
      <c r="U714" s="453"/>
      <c r="V714" s="453"/>
      <c r="W714" s="453"/>
      <c r="X714" s="453"/>
      <c r="Y714" s="453"/>
      <c r="Z714" s="453"/>
    </row>
    <row r="715" spans="1:26" ht="15.75" hidden="1" customHeight="1">
      <c r="A715" s="453"/>
      <c r="B715" s="453"/>
      <c r="C715" s="453"/>
      <c r="D715" s="453"/>
      <c r="E715" s="453"/>
      <c r="F715" s="453"/>
      <c r="G715" s="453"/>
      <c r="H715" s="453"/>
      <c r="I715" s="453"/>
      <c r="J715" s="507"/>
      <c r="K715" s="507"/>
      <c r="L715" s="453"/>
      <c r="M715" s="453"/>
      <c r="N715" s="507"/>
      <c r="O715" s="507"/>
      <c r="P715" s="453"/>
      <c r="Q715" s="453"/>
      <c r="R715" s="453"/>
      <c r="S715" s="453"/>
      <c r="T715" s="453"/>
      <c r="U715" s="453"/>
      <c r="V715" s="453"/>
      <c r="W715" s="453"/>
      <c r="X715" s="453"/>
      <c r="Y715" s="453"/>
      <c r="Z715" s="453"/>
    </row>
    <row r="716" spans="1:26" ht="15.75" hidden="1" customHeight="1">
      <c r="A716" s="453"/>
      <c r="B716" s="453"/>
      <c r="C716" s="453"/>
      <c r="D716" s="453"/>
      <c r="E716" s="453"/>
      <c r="F716" s="453"/>
      <c r="G716" s="453"/>
      <c r="H716" s="453"/>
      <c r="I716" s="453"/>
      <c r="J716" s="507"/>
      <c r="K716" s="507"/>
      <c r="L716" s="453"/>
      <c r="M716" s="453"/>
      <c r="N716" s="507"/>
      <c r="O716" s="507"/>
      <c r="P716" s="453"/>
      <c r="Q716" s="453"/>
      <c r="R716" s="453"/>
      <c r="S716" s="453"/>
      <c r="T716" s="453"/>
      <c r="U716" s="453"/>
      <c r="V716" s="453"/>
      <c r="W716" s="453"/>
      <c r="X716" s="453"/>
      <c r="Y716" s="453"/>
      <c r="Z716" s="453"/>
    </row>
    <row r="717" spans="1:26" ht="15.75" hidden="1" customHeight="1">
      <c r="A717" s="453"/>
      <c r="B717" s="453"/>
      <c r="C717" s="453"/>
      <c r="D717" s="453"/>
      <c r="E717" s="453"/>
      <c r="F717" s="453"/>
      <c r="G717" s="453"/>
      <c r="H717" s="453"/>
      <c r="I717" s="453"/>
      <c r="J717" s="507"/>
      <c r="K717" s="507"/>
      <c r="L717" s="453"/>
      <c r="M717" s="453"/>
      <c r="N717" s="507"/>
      <c r="O717" s="507"/>
      <c r="P717" s="453"/>
      <c r="Q717" s="453"/>
      <c r="R717" s="453"/>
      <c r="S717" s="453"/>
      <c r="T717" s="453"/>
      <c r="U717" s="453"/>
      <c r="V717" s="453"/>
      <c r="W717" s="453"/>
      <c r="X717" s="453"/>
      <c r="Y717" s="453"/>
      <c r="Z717" s="453"/>
    </row>
    <row r="718" spans="1:26" ht="15.75" hidden="1" customHeight="1">
      <c r="A718" s="453"/>
      <c r="B718" s="453"/>
      <c r="C718" s="453"/>
      <c r="D718" s="453"/>
      <c r="E718" s="453"/>
      <c r="F718" s="453"/>
      <c r="G718" s="453"/>
      <c r="H718" s="453"/>
      <c r="I718" s="453"/>
      <c r="J718" s="507"/>
      <c r="K718" s="507"/>
      <c r="L718" s="453"/>
      <c r="M718" s="453"/>
      <c r="N718" s="507"/>
      <c r="O718" s="507"/>
      <c r="P718" s="453"/>
      <c r="Q718" s="453"/>
      <c r="R718" s="453"/>
      <c r="S718" s="453"/>
      <c r="T718" s="453"/>
      <c r="U718" s="453"/>
      <c r="V718" s="453"/>
      <c r="W718" s="453"/>
      <c r="X718" s="453"/>
      <c r="Y718" s="453"/>
      <c r="Z718" s="453"/>
    </row>
    <row r="719" spans="1:26" ht="15.75" hidden="1" customHeight="1">
      <c r="A719" s="453"/>
      <c r="B719" s="453"/>
      <c r="C719" s="453"/>
      <c r="D719" s="453"/>
      <c r="E719" s="453"/>
      <c r="F719" s="453"/>
      <c r="G719" s="453"/>
      <c r="H719" s="453"/>
      <c r="I719" s="453"/>
      <c r="J719" s="507"/>
      <c r="K719" s="507"/>
      <c r="L719" s="453"/>
      <c r="M719" s="453"/>
      <c r="N719" s="507"/>
      <c r="O719" s="507"/>
      <c r="P719" s="453"/>
      <c r="Q719" s="453"/>
      <c r="R719" s="453"/>
      <c r="S719" s="453"/>
      <c r="T719" s="453"/>
      <c r="U719" s="453"/>
      <c r="V719" s="453"/>
      <c r="W719" s="453"/>
      <c r="X719" s="453"/>
      <c r="Y719" s="453"/>
      <c r="Z719" s="453"/>
    </row>
    <row r="720" spans="1:26" ht="15.75" hidden="1" customHeight="1">
      <c r="A720" s="453"/>
      <c r="B720" s="453"/>
      <c r="C720" s="453"/>
      <c r="D720" s="453"/>
      <c r="E720" s="453"/>
      <c r="F720" s="453"/>
      <c r="G720" s="453"/>
      <c r="H720" s="453"/>
      <c r="I720" s="453"/>
      <c r="J720" s="507"/>
      <c r="K720" s="507"/>
      <c r="L720" s="453"/>
      <c r="M720" s="453"/>
      <c r="N720" s="507"/>
      <c r="O720" s="507"/>
      <c r="P720" s="453"/>
      <c r="Q720" s="453"/>
      <c r="R720" s="453"/>
      <c r="S720" s="453"/>
      <c r="T720" s="453"/>
      <c r="U720" s="453"/>
      <c r="V720" s="453"/>
      <c r="W720" s="453"/>
      <c r="X720" s="453"/>
      <c r="Y720" s="453"/>
      <c r="Z720" s="453"/>
    </row>
    <row r="721" spans="1:26" ht="15.75" hidden="1" customHeight="1">
      <c r="A721" s="453"/>
      <c r="B721" s="453"/>
      <c r="C721" s="453"/>
      <c r="D721" s="453"/>
      <c r="E721" s="453"/>
      <c r="F721" s="453"/>
      <c r="G721" s="453"/>
      <c r="H721" s="453"/>
      <c r="I721" s="453"/>
      <c r="J721" s="507"/>
      <c r="K721" s="507"/>
      <c r="L721" s="453"/>
      <c r="M721" s="453"/>
      <c r="N721" s="507"/>
      <c r="O721" s="507"/>
      <c r="P721" s="453"/>
      <c r="Q721" s="453"/>
      <c r="R721" s="453"/>
      <c r="S721" s="453"/>
      <c r="T721" s="453"/>
      <c r="U721" s="453"/>
      <c r="V721" s="453"/>
      <c r="W721" s="453"/>
      <c r="X721" s="453"/>
      <c r="Y721" s="453"/>
      <c r="Z721" s="453"/>
    </row>
    <row r="722" spans="1:26" ht="15.75" hidden="1" customHeight="1">
      <c r="A722" s="453"/>
      <c r="B722" s="453"/>
      <c r="C722" s="453"/>
      <c r="D722" s="453"/>
      <c r="E722" s="453"/>
      <c r="F722" s="453"/>
      <c r="G722" s="453"/>
      <c r="H722" s="453"/>
      <c r="I722" s="453"/>
      <c r="J722" s="507"/>
      <c r="K722" s="507"/>
      <c r="L722" s="453"/>
      <c r="M722" s="453"/>
      <c r="N722" s="507"/>
      <c r="O722" s="507"/>
      <c r="P722" s="453"/>
      <c r="Q722" s="453"/>
      <c r="R722" s="453"/>
      <c r="S722" s="453"/>
      <c r="T722" s="453"/>
      <c r="U722" s="453"/>
      <c r="V722" s="453"/>
      <c r="W722" s="453"/>
      <c r="X722" s="453"/>
      <c r="Y722" s="453"/>
      <c r="Z722" s="453"/>
    </row>
    <row r="723" spans="1:26" ht="15.75" hidden="1" customHeight="1">
      <c r="A723" s="453"/>
      <c r="B723" s="453"/>
      <c r="C723" s="453"/>
      <c r="D723" s="453"/>
      <c r="E723" s="453"/>
      <c r="F723" s="453"/>
      <c r="G723" s="453"/>
      <c r="H723" s="453"/>
      <c r="I723" s="453"/>
      <c r="J723" s="507"/>
      <c r="K723" s="507"/>
      <c r="L723" s="453"/>
      <c r="M723" s="453"/>
      <c r="N723" s="507"/>
      <c r="O723" s="507"/>
      <c r="P723" s="453"/>
      <c r="Q723" s="453"/>
      <c r="R723" s="453"/>
      <c r="S723" s="453"/>
      <c r="T723" s="453"/>
      <c r="U723" s="453"/>
      <c r="V723" s="453"/>
      <c r="W723" s="453"/>
      <c r="X723" s="453"/>
      <c r="Y723" s="453"/>
      <c r="Z723" s="453"/>
    </row>
    <row r="724" spans="1:26" ht="15.75" hidden="1" customHeight="1">
      <c r="A724" s="453"/>
      <c r="B724" s="453"/>
      <c r="C724" s="453"/>
      <c r="D724" s="453"/>
      <c r="E724" s="453"/>
      <c r="F724" s="453"/>
      <c r="G724" s="453"/>
      <c r="H724" s="453"/>
      <c r="I724" s="453"/>
      <c r="J724" s="507"/>
      <c r="K724" s="507"/>
      <c r="L724" s="453"/>
      <c r="M724" s="453"/>
      <c r="N724" s="507"/>
      <c r="O724" s="507"/>
      <c r="P724" s="453"/>
      <c r="Q724" s="453"/>
      <c r="R724" s="453"/>
      <c r="S724" s="453"/>
      <c r="T724" s="453"/>
      <c r="U724" s="453"/>
      <c r="V724" s="453"/>
      <c r="W724" s="453"/>
      <c r="X724" s="453"/>
      <c r="Y724" s="453"/>
      <c r="Z724" s="453"/>
    </row>
    <row r="725" spans="1:26" ht="15.75" hidden="1" customHeight="1">
      <c r="A725" s="453"/>
      <c r="B725" s="453"/>
      <c r="C725" s="453"/>
      <c r="D725" s="453"/>
      <c r="E725" s="453"/>
      <c r="F725" s="453"/>
      <c r="G725" s="453"/>
      <c r="H725" s="453"/>
      <c r="I725" s="453"/>
      <c r="J725" s="507"/>
      <c r="K725" s="507"/>
      <c r="L725" s="453"/>
      <c r="M725" s="453"/>
      <c r="N725" s="507"/>
      <c r="O725" s="507"/>
      <c r="P725" s="453"/>
      <c r="Q725" s="453"/>
      <c r="R725" s="453"/>
      <c r="S725" s="453"/>
      <c r="T725" s="453"/>
      <c r="U725" s="453"/>
      <c r="V725" s="453"/>
      <c r="W725" s="453"/>
      <c r="X725" s="453"/>
      <c r="Y725" s="453"/>
      <c r="Z725" s="453"/>
    </row>
    <row r="726" spans="1:26" ht="15.75" hidden="1" customHeight="1">
      <c r="A726" s="453"/>
      <c r="B726" s="453"/>
      <c r="C726" s="453"/>
      <c r="D726" s="453"/>
      <c r="E726" s="453"/>
      <c r="F726" s="453"/>
      <c r="G726" s="453"/>
      <c r="H726" s="453"/>
      <c r="I726" s="453"/>
      <c r="J726" s="507"/>
      <c r="K726" s="507"/>
      <c r="L726" s="453"/>
      <c r="M726" s="453"/>
      <c r="N726" s="507"/>
      <c r="O726" s="507"/>
      <c r="P726" s="453"/>
      <c r="Q726" s="453"/>
      <c r="R726" s="453"/>
      <c r="S726" s="453"/>
      <c r="T726" s="453"/>
      <c r="U726" s="453"/>
      <c r="V726" s="453"/>
      <c r="W726" s="453"/>
      <c r="X726" s="453"/>
      <c r="Y726" s="453"/>
      <c r="Z726" s="453"/>
    </row>
    <row r="727" spans="1:26" ht="15.75" hidden="1" customHeight="1">
      <c r="A727" s="453"/>
      <c r="B727" s="453"/>
      <c r="C727" s="453"/>
      <c r="D727" s="453"/>
      <c r="E727" s="453"/>
      <c r="F727" s="453"/>
      <c r="G727" s="453"/>
      <c r="H727" s="453"/>
      <c r="I727" s="453"/>
      <c r="J727" s="507"/>
      <c r="K727" s="507"/>
      <c r="L727" s="453"/>
      <c r="M727" s="453"/>
      <c r="N727" s="507"/>
      <c r="O727" s="507"/>
      <c r="P727" s="453"/>
      <c r="Q727" s="453"/>
      <c r="R727" s="453"/>
      <c r="S727" s="453"/>
      <c r="T727" s="453"/>
      <c r="U727" s="453"/>
      <c r="V727" s="453"/>
      <c r="W727" s="453"/>
      <c r="X727" s="453"/>
      <c r="Y727" s="453"/>
      <c r="Z727" s="453"/>
    </row>
    <row r="728" spans="1:26" ht="15.75" hidden="1" customHeight="1">
      <c r="A728" s="453"/>
      <c r="B728" s="453"/>
      <c r="C728" s="453"/>
      <c r="D728" s="453"/>
      <c r="E728" s="453"/>
      <c r="F728" s="453"/>
      <c r="G728" s="453"/>
      <c r="H728" s="453"/>
      <c r="I728" s="453"/>
      <c r="J728" s="507"/>
      <c r="K728" s="507"/>
      <c r="L728" s="453"/>
      <c r="M728" s="453"/>
      <c r="N728" s="507"/>
      <c r="O728" s="507"/>
      <c r="P728" s="453"/>
      <c r="Q728" s="453"/>
      <c r="R728" s="453"/>
      <c r="S728" s="453"/>
      <c r="T728" s="453"/>
      <c r="U728" s="453"/>
      <c r="V728" s="453"/>
      <c r="W728" s="453"/>
      <c r="X728" s="453"/>
      <c r="Y728" s="453"/>
      <c r="Z728" s="453"/>
    </row>
    <row r="729" spans="1:26" ht="15.75" hidden="1" customHeight="1">
      <c r="A729" s="453"/>
      <c r="B729" s="453"/>
      <c r="C729" s="453"/>
      <c r="D729" s="453"/>
      <c r="E729" s="453"/>
      <c r="F729" s="453"/>
      <c r="G729" s="453"/>
      <c r="H729" s="453"/>
      <c r="I729" s="453"/>
      <c r="J729" s="507"/>
      <c r="K729" s="507"/>
      <c r="L729" s="453"/>
      <c r="M729" s="453"/>
      <c r="N729" s="507"/>
      <c r="O729" s="507"/>
      <c r="P729" s="453"/>
      <c r="Q729" s="453"/>
      <c r="R729" s="453"/>
      <c r="S729" s="453"/>
      <c r="T729" s="453"/>
      <c r="U729" s="453"/>
      <c r="V729" s="453"/>
      <c r="W729" s="453"/>
      <c r="X729" s="453"/>
      <c r="Y729" s="453"/>
      <c r="Z729" s="453"/>
    </row>
    <row r="730" spans="1:26" ht="15.75" hidden="1" customHeight="1">
      <c r="A730" s="453"/>
      <c r="B730" s="453"/>
      <c r="C730" s="453"/>
      <c r="D730" s="453"/>
      <c r="E730" s="453"/>
      <c r="F730" s="453"/>
      <c r="G730" s="453"/>
      <c r="H730" s="453"/>
      <c r="I730" s="453"/>
      <c r="J730" s="507"/>
      <c r="K730" s="507"/>
      <c r="L730" s="453"/>
      <c r="M730" s="453"/>
      <c r="N730" s="507"/>
      <c r="O730" s="507"/>
      <c r="P730" s="453"/>
      <c r="Q730" s="453"/>
      <c r="R730" s="453"/>
      <c r="S730" s="453"/>
      <c r="T730" s="453"/>
      <c r="U730" s="453"/>
      <c r="V730" s="453"/>
      <c r="W730" s="453"/>
      <c r="X730" s="453"/>
      <c r="Y730" s="453"/>
      <c r="Z730" s="453"/>
    </row>
    <row r="731" spans="1:26" ht="15.75" hidden="1" customHeight="1">
      <c r="A731" s="453"/>
      <c r="B731" s="453"/>
      <c r="C731" s="453"/>
      <c r="D731" s="453"/>
      <c r="E731" s="453"/>
      <c r="F731" s="453"/>
      <c r="G731" s="453"/>
      <c r="H731" s="453"/>
      <c r="I731" s="453"/>
      <c r="J731" s="507"/>
      <c r="K731" s="507"/>
      <c r="L731" s="453"/>
      <c r="M731" s="453"/>
      <c r="N731" s="507"/>
      <c r="O731" s="507"/>
      <c r="P731" s="453"/>
      <c r="Q731" s="453"/>
      <c r="R731" s="453"/>
      <c r="S731" s="453"/>
      <c r="T731" s="453"/>
      <c r="U731" s="453"/>
      <c r="V731" s="453"/>
      <c r="W731" s="453"/>
      <c r="X731" s="453"/>
      <c r="Y731" s="453"/>
      <c r="Z731" s="453"/>
    </row>
    <row r="732" spans="1:26" ht="15.75" hidden="1" customHeight="1">
      <c r="A732" s="453"/>
      <c r="B732" s="453"/>
      <c r="C732" s="453"/>
      <c r="D732" s="453"/>
      <c r="E732" s="453"/>
      <c r="F732" s="453"/>
      <c r="G732" s="453"/>
      <c r="H732" s="453"/>
      <c r="I732" s="453"/>
      <c r="J732" s="507"/>
      <c r="K732" s="507"/>
      <c r="L732" s="453"/>
      <c r="M732" s="453"/>
      <c r="N732" s="507"/>
      <c r="O732" s="507"/>
      <c r="P732" s="453"/>
      <c r="Q732" s="453"/>
      <c r="R732" s="453"/>
      <c r="S732" s="453"/>
      <c r="T732" s="453"/>
      <c r="U732" s="453"/>
      <c r="V732" s="453"/>
      <c r="W732" s="453"/>
      <c r="X732" s="453"/>
      <c r="Y732" s="453"/>
      <c r="Z732" s="453"/>
    </row>
    <row r="733" spans="1:26" ht="15.75" hidden="1" customHeight="1">
      <c r="A733" s="453"/>
      <c r="B733" s="453"/>
      <c r="C733" s="453"/>
      <c r="D733" s="453"/>
      <c r="E733" s="453"/>
      <c r="F733" s="453"/>
      <c r="G733" s="453"/>
      <c r="H733" s="453"/>
      <c r="I733" s="453"/>
      <c r="J733" s="507"/>
      <c r="K733" s="507"/>
      <c r="L733" s="453"/>
      <c r="M733" s="453"/>
      <c r="N733" s="507"/>
      <c r="O733" s="507"/>
      <c r="P733" s="453"/>
      <c r="Q733" s="453"/>
      <c r="R733" s="453"/>
      <c r="S733" s="453"/>
      <c r="T733" s="453"/>
      <c r="U733" s="453"/>
      <c r="V733" s="453"/>
      <c r="W733" s="453"/>
      <c r="X733" s="453"/>
      <c r="Y733" s="453"/>
      <c r="Z733" s="453"/>
    </row>
    <row r="734" spans="1:26" ht="15.75" hidden="1" customHeight="1">
      <c r="A734" s="453"/>
      <c r="B734" s="453"/>
      <c r="C734" s="453"/>
      <c r="D734" s="453"/>
      <c r="E734" s="453"/>
      <c r="F734" s="453"/>
      <c r="G734" s="453"/>
      <c r="H734" s="453"/>
      <c r="I734" s="453"/>
      <c r="J734" s="507"/>
      <c r="K734" s="507"/>
      <c r="L734" s="453"/>
      <c r="M734" s="453"/>
      <c r="N734" s="507"/>
      <c r="O734" s="507"/>
      <c r="P734" s="453"/>
      <c r="Q734" s="453"/>
      <c r="R734" s="453"/>
      <c r="S734" s="453"/>
      <c r="T734" s="453"/>
      <c r="U734" s="453"/>
      <c r="V734" s="453"/>
      <c r="W734" s="453"/>
      <c r="X734" s="453"/>
      <c r="Y734" s="453"/>
      <c r="Z734" s="453"/>
    </row>
    <row r="735" spans="1:26" ht="15.75" hidden="1" customHeight="1">
      <c r="A735" s="453"/>
      <c r="B735" s="453"/>
      <c r="C735" s="453"/>
      <c r="D735" s="453"/>
      <c r="E735" s="453"/>
      <c r="F735" s="453"/>
      <c r="G735" s="453"/>
      <c r="H735" s="453"/>
      <c r="I735" s="453"/>
      <c r="J735" s="507"/>
      <c r="K735" s="507"/>
      <c r="L735" s="453"/>
      <c r="M735" s="453"/>
      <c r="N735" s="507"/>
      <c r="O735" s="507"/>
      <c r="P735" s="453"/>
      <c r="Q735" s="453"/>
      <c r="R735" s="453"/>
      <c r="S735" s="453"/>
      <c r="T735" s="453"/>
      <c r="U735" s="453"/>
      <c r="V735" s="453"/>
      <c r="W735" s="453"/>
      <c r="X735" s="453"/>
      <c r="Y735" s="453"/>
      <c r="Z735" s="453"/>
    </row>
    <row r="736" spans="1:26" ht="15.75" hidden="1" customHeight="1">
      <c r="A736" s="453"/>
      <c r="B736" s="453"/>
      <c r="C736" s="453"/>
      <c r="D736" s="453"/>
      <c r="E736" s="453"/>
      <c r="F736" s="453"/>
      <c r="G736" s="453"/>
      <c r="H736" s="453"/>
      <c r="I736" s="453"/>
      <c r="J736" s="507"/>
      <c r="K736" s="507"/>
      <c r="L736" s="453"/>
      <c r="M736" s="453"/>
      <c r="N736" s="507"/>
      <c r="O736" s="507"/>
      <c r="P736" s="453"/>
      <c r="Q736" s="453"/>
      <c r="R736" s="453"/>
      <c r="S736" s="453"/>
      <c r="T736" s="453"/>
      <c r="U736" s="453"/>
      <c r="V736" s="453"/>
      <c r="W736" s="453"/>
      <c r="X736" s="453"/>
      <c r="Y736" s="453"/>
      <c r="Z736" s="453"/>
    </row>
    <row r="737" spans="1:26" ht="15.75" hidden="1" customHeight="1">
      <c r="A737" s="453"/>
      <c r="B737" s="453"/>
      <c r="C737" s="453"/>
      <c r="D737" s="453"/>
      <c r="E737" s="453"/>
      <c r="F737" s="453"/>
      <c r="G737" s="453"/>
      <c r="H737" s="453"/>
      <c r="I737" s="453"/>
      <c r="J737" s="507"/>
      <c r="K737" s="507"/>
      <c r="L737" s="453"/>
      <c r="M737" s="453"/>
      <c r="N737" s="507"/>
      <c r="O737" s="507"/>
      <c r="P737" s="453"/>
      <c r="Q737" s="453"/>
      <c r="R737" s="453"/>
      <c r="S737" s="453"/>
      <c r="T737" s="453"/>
      <c r="U737" s="453"/>
      <c r="V737" s="453"/>
      <c r="W737" s="453"/>
      <c r="X737" s="453"/>
      <c r="Y737" s="453"/>
      <c r="Z737" s="453"/>
    </row>
    <row r="738" spans="1:26" ht="15.75" hidden="1" customHeight="1">
      <c r="A738" s="453"/>
      <c r="B738" s="453"/>
      <c r="C738" s="453"/>
      <c r="D738" s="453"/>
      <c r="E738" s="453"/>
      <c r="F738" s="453"/>
      <c r="G738" s="453"/>
      <c r="H738" s="453"/>
      <c r="I738" s="453"/>
      <c r="J738" s="507"/>
      <c r="K738" s="507"/>
      <c r="L738" s="453"/>
      <c r="M738" s="453"/>
      <c r="N738" s="507"/>
      <c r="O738" s="507"/>
      <c r="P738" s="453"/>
      <c r="Q738" s="453"/>
      <c r="R738" s="453"/>
      <c r="S738" s="453"/>
      <c r="T738" s="453"/>
      <c r="U738" s="453"/>
      <c r="V738" s="453"/>
      <c r="W738" s="453"/>
      <c r="X738" s="453"/>
      <c r="Y738" s="453"/>
      <c r="Z738" s="453"/>
    </row>
    <row r="739" spans="1:26" ht="15.75" hidden="1" customHeight="1">
      <c r="A739" s="453"/>
      <c r="B739" s="453"/>
      <c r="C739" s="453"/>
      <c r="D739" s="453"/>
      <c r="E739" s="453"/>
      <c r="F739" s="453"/>
      <c r="G739" s="453"/>
      <c r="H739" s="453"/>
      <c r="I739" s="453"/>
      <c r="J739" s="507"/>
      <c r="K739" s="507"/>
      <c r="L739" s="453"/>
      <c r="M739" s="453"/>
      <c r="N739" s="507"/>
      <c r="O739" s="507"/>
      <c r="P739" s="453"/>
      <c r="Q739" s="453"/>
      <c r="R739" s="453"/>
      <c r="S739" s="453"/>
      <c r="T739" s="453"/>
      <c r="U739" s="453"/>
      <c r="V739" s="453"/>
      <c r="W739" s="453"/>
      <c r="X739" s="453"/>
      <c r="Y739" s="453"/>
      <c r="Z739" s="453"/>
    </row>
    <row r="740" spans="1:26" ht="15.75" hidden="1" customHeight="1">
      <c r="A740" s="453"/>
      <c r="B740" s="453"/>
      <c r="C740" s="453"/>
      <c r="D740" s="453"/>
      <c r="E740" s="453"/>
      <c r="F740" s="453"/>
      <c r="G740" s="453"/>
      <c r="H740" s="453"/>
      <c r="I740" s="453"/>
      <c r="J740" s="507"/>
      <c r="K740" s="507"/>
      <c r="L740" s="453"/>
      <c r="M740" s="453"/>
      <c r="N740" s="507"/>
      <c r="O740" s="507"/>
      <c r="P740" s="453"/>
      <c r="Q740" s="453"/>
      <c r="R740" s="453"/>
      <c r="S740" s="453"/>
      <c r="T740" s="453"/>
      <c r="U740" s="453"/>
      <c r="V740" s="453"/>
      <c r="W740" s="453"/>
      <c r="X740" s="453"/>
      <c r="Y740" s="453"/>
      <c r="Z740" s="453"/>
    </row>
    <row r="741" spans="1:26" ht="15.75" hidden="1" customHeight="1">
      <c r="A741" s="453"/>
      <c r="B741" s="453"/>
      <c r="C741" s="453"/>
      <c r="D741" s="453"/>
      <c r="E741" s="453"/>
      <c r="F741" s="453"/>
      <c r="G741" s="453"/>
      <c r="H741" s="453"/>
      <c r="I741" s="453"/>
      <c r="J741" s="507"/>
      <c r="K741" s="507"/>
      <c r="L741" s="453"/>
      <c r="M741" s="453"/>
      <c r="N741" s="507"/>
      <c r="O741" s="507"/>
      <c r="P741" s="453"/>
      <c r="Q741" s="453"/>
      <c r="R741" s="453"/>
      <c r="S741" s="453"/>
      <c r="T741" s="453"/>
      <c r="U741" s="453"/>
      <c r="V741" s="453"/>
      <c r="W741" s="453"/>
      <c r="X741" s="453"/>
      <c r="Y741" s="453"/>
      <c r="Z741" s="453"/>
    </row>
    <row r="742" spans="1:26" ht="15.75" hidden="1" customHeight="1">
      <c r="A742" s="453"/>
      <c r="B742" s="453"/>
      <c r="C742" s="453"/>
      <c r="D742" s="453"/>
      <c r="E742" s="453"/>
      <c r="F742" s="453"/>
      <c r="G742" s="453"/>
      <c r="H742" s="453"/>
      <c r="I742" s="453"/>
      <c r="J742" s="507"/>
      <c r="K742" s="507"/>
      <c r="L742" s="453"/>
      <c r="M742" s="453"/>
      <c r="N742" s="507"/>
      <c r="O742" s="507"/>
      <c r="P742" s="453"/>
      <c r="Q742" s="453"/>
      <c r="R742" s="453"/>
      <c r="S742" s="453"/>
      <c r="T742" s="453"/>
      <c r="U742" s="453"/>
      <c r="V742" s="453"/>
      <c r="W742" s="453"/>
      <c r="X742" s="453"/>
      <c r="Y742" s="453"/>
      <c r="Z742" s="453"/>
    </row>
    <row r="743" spans="1:26" ht="15.75" hidden="1" customHeight="1">
      <c r="A743" s="453"/>
      <c r="B743" s="453"/>
      <c r="C743" s="453"/>
      <c r="D743" s="453"/>
      <c r="E743" s="453"/>
      <c r="F743" s="453"/>
      <c r="G743" s="453"/>
      <c r="H743" s="453"/>
      <c r="I743" s="453"/>
      <c r="J743" s="507"/>
      <c r="K743" s="507"/>
      <c r="L743" s="453"/>
      <c r="M743" s="453"/>
      <c r="N743" s="507"/>
      <c r="O743" s="507"/>
      <c r="P743" s="453"/>
      <c r="Q743" s="453"/>
      <c r="R743" s="453"/>
      <c r="S743" s="453"/>
      <c r="T743" s="453"/>
      <c r="U743" s="453"/>
      <c r="V743" s="453"/>
      <c r="W743" s="453"/>
      <c r="X743" s="453"/>
      <c r="Y743" s="453"/>
      <c r="Z743" s="453"/>
    </row>
    <row r="744" spans="1:26" ht="15.75" hidden="1" customHeight="1">
      <c r="A744" s="453"/>
      <c r="B744" s="453"/>
      <c r="C744" s="453"/>
      <c r="D744" s="453"/>
      <c r="E744" s="453"/>
      <c r="F744" s="453"/>
      <c r="G744" s="453"/>
      <c r="H744" s="453"/>
      <c r="I744" s="453"/>
      <c r="J744" s="507"/>
      <c r="K744" s="507"/>
      <c r="L744" s="453"/>
      <c r="M744" s="453"/>
      <c r="N744" s="507"/>
      <c r="O744" s="507"/>
      <c r="P744" s="453"/>
      <c r="Q744" s="453"/>
      <c r="R744" s="453"/>
      <c r="S744" s="453"/>
      <c r="T744" s="453"/>
      <c r="U744" s="453"/>
      <c r="V744" s="453"/>
      <c r="W744" s="453"/>
      <c r="X744" s="453"/>
      <c r="Y744" s="453"/>
      <c r="Z744" s="453"/>
    </row>
    <row r="745" spans="1:26" ht="15.75" hidden="1" customHeight="1">
      <c r="A745" s="453"/>
      <c r="B745" s="453"/>
      <c r="C745" s="453"/>
      <c r="D745" s="453"/>
      <c r="E745" s="453"/>
      <c r="F745" s="453"/>
      <c r="G745" s="453"/>
      <c r="H745" s="453"/>
      <c r="I745" s="453"/>
      <c r="J745" s="507"/>
      <c r="K745" s="507"/>
      <c r="L745" s="453"/>
      <c r="M745" s="453"/>
      <c r="N745" s="507"/>
      <c r="O745" s="507"/>
      <c r="P745" s="453"/>
      <c r="Q745" s="453"/>
      <c r="R745" s="453"/>
      <c r="S745" s="453"/>
      <c r="T745" s="453"/>
      <c r="U745" s="453"/>
      <c r="V745" s="453"/>
      <c r="W745" s="453"/>
      <c r="X745" s="453"/>
      <c r="Y745" s="453"/>
      <c r="Z745" s="453"/>
    </row>
    <row r="746" spans="1:26" ht="15.75" hidden="1" customHeight="1">
      <c r="A746" s="453"/>
      <c r="B746" s="453"/>
      <c r="C746" s="453"/>
      <c r="D746" s="453"/>
      <c r="E746" s="453"/>
      <c r="F746" s="453"/>
      <c r="G746" s="453"/>
      <c r="H746" s="453"/>
      <c r="I746" s="453"/>
      <c r="J746" s="507"/>
      <c r="K746" s="507"/>
      <c r="L746" s="453"/>
      <c r="M746" s="453"/>
      <c r="N746" s="507"/>
      <c r="O746" s="507"/>
      <c r="P746" s="453"/>
      <c r="Q746" s="453"/>
      <c r="R746" s="453"/>
      <c r="S746" s="453"/>
      <c r="T746" s="453"/>
      <c r="U746" s="453"/>
      <c r="V746" s="453"/>
      <c r="W746" s="453"/>
      <c r="X746" s="453"/>
      <c r="Y746" s="453"/>
      <c r="Z746" s="453"/>
    </row>
    <row r="747" spans="1:26" ht="15.75" hidden="1" customHeight="1">
      <c r="A747" s="453"/>
      <c r="B747" s="453"/>
      <c r="C747" s="453"/>
      <c r="D747" s="453"/>
      <c r="E747" s="453"/>
      <c r="F747" s="453"/>
      <c r="G747" s="453"/>
      <c r="H747" s="453"/>
      <c r="I747" s="453"/>
      <c r="J747" s="507"/>
      <c r="K747" s="507"/>
      <c r="L747" s="453"/>
      <c r="M747" s="453"/>
      <c r="N747" s="507"/>
      <c r="O747" s="507"/>
      <c r="P747" s="453"/>
      <c r="Q747" s="453"/>
      <c r="R747" s="453"/>
      <c r="S747" s="453"/>
      <c r="T747" s="453"/>
      <c r="U747" s="453"/>
      <c r="V747" s="453"/>
      <c r="W747" s="453"/>
      <c r="X747" s="453"/>
      <c r="Y747" s="453"/>
      <c r="Z747" s="453"/>
    </row>
    <row r="748" spans="1:26" ht="15.75" hidden="1" customHeight="1">
      <c r="A748" s="453"/>
      <c r="B748" s="453"/>
      <c r="C748" s="453"/>
      <c r="D748" s="453"/>
      <c r="E748" s="453"/>
      <c r="F748" s="453"/>
      <c r="G748" s="453"/>
      <c r="H748" s="453"/>
      <c r="I748" s="453"/>
      <c r="J748" s="507"/>
      <c r="K748" s="507"/>
      <c r="L748" s="453"/>
      <c r="M748" s="453"/>
      <c r="N748" s="507"/>
      <c r="O748" s="507"/>
      <c r="P748" s="453"/>
      <c r="Q748" s="453"/>
      <c r="R748" s="453"/>
      <c r="S748" s="453"/>
      <c r="T748" s="453"/>
      <c r="U748" s="453"/>
      <c r="V748" s="453"/>
      <c r="W748" s="453"/>
      <c r="X748" s="453"/>
      <c r="Y748" s="453"/>
      <c r="Z748" s="453"/>
    </row>
    <row r="749" spans="1:26" ht="15.75" hidden="1" customHeight="1">
      <c r="A749" s="453"/>
      <c r="B749" s="453"/>
      <c r="C749" s="453"/>
      <c r="D749" s="453"/>
      <c r="E749" s="453"/>
      <c r="F749" s="453"/>
      <c r="G749" s="453"/>
      <c r="H749" s="453"/>
      <c r="I749" s="453"/>
      <c r="J749" s="507"/>
      <c r="K749" s="507"/>
      <c r="L749" s="453"/>
      <c r="M749" s="453"/>
      <c r="N749" s="507"/>
      <c r="O749" s="507"/>
      <c r="P749" s="453"/>
      <c r="Q749" s="453"/>
      <c r="R749" s="453"/>
      <c r="S749" s="453"/>
      <c r="T749" s="453"/>
      <c r="U749" s="453"/>
      <c r="V749" s="453"/>
      <c r="W749" s="453"/>
      <c r="X749" s="453"/>
      <c r="Y749" s="453"/>
      <c r="Z749" s="453"/>
    </row>
    <row r="750" spans="1:26" ht="15.75" hidden="1" customHeight="1">
      <c r="A750" s="453"/>
      <c r="B750" s="453"/>
      <c r="C750" s="453"/>
      <c r="D750" s="453"/>
      <c r="E750" s="453"/>
      <c r="F750" s="453"/>
      <c r="G750" s="453"/>
      <c r="H750" s="453"/>
      <c r="I750" s="453"/>
      <c r="J750" s="507"/>
      <c r="K750" s="507"/>
      <c r="L750" s="453"/>
      <c r="M750" s="453"/>
      <c r="N750" s="507"/>
      <c r="O750" s="507"/>
      <c r="P750" s="453"/>
      <c r="Q750" s="453"/>
      <c r="R750" s="453"/>
      <c r="S750" s="453"/>
      <c r="T750" s="453"/>
      <c r="U750" s="453"/>
      <c r="V750" s="453"/>
      <c r="W750" s="453"/>
      <c r="X750" s="453"/>
      <c r="Y750" s="453"/>
      <c r="Z750" s="453"/>
    </row>
    <row r="751" spans="1:26" ht="15.75" hidden="1" customHeight="1">
      <c r="A751" s="453"/>
      <c r="B751" s="453"/>
      <c r="C751" s="453"/>
      <c r="D751" s="453"/>
      <c r="E751" s="453"/>
      <c r="F751" s="453"/>
      <c r="G751" s="453"/>
      <c r="H751" s="453"/>
      <c r="I751" s="453"/>
      <c r="J751" s="507"/>
      <c r="K751" s="507"/>
      <c r="L751" s="453"/>
      <c r="M751" s="453"/>
      <c r="N751" s="507"/>
      <c r="O751" s="507"/>
      <c r="P751" s="453"/>
      <c r="Q751" s="453"/>
      <c r="R751" s="453"/>
      <c r="S751" s="453"/>
      <c r="T751" s="453"/>
      <c r="U751" s="453"/>
      <c r="V751" s="453"/>
      <c r="W751" s="453"/>
      <c r="X751" s="453"/>
      <c r="Y751" s="453"/>
      <c r="Z751" s="453"/>
    </row>
    <row r="752" spans="1:26" ht="15.75" hidden="1" customHeight="1">
      <c r="A752" s="453"/>
      <c r="B752" s="453"/>
      <c r="C752" s="453"/>
      <c r="D752" s="453"/>
      <c r="E752" s="453"/>
      <c r="F752" s="453"/>
      <c r="G752" s="453"/>
      <c r="H752" s="453"/>
      <c r="I752" s="453"/>
      <c r="J752" s="507"/>
      <c r="K752" s="507"/>
      <c r="L752" s="453"/>
      <c r="M752" s="453"/>
      <c r="N752" s="507"/>
      <c r="O752" s="507"/>
      <c r="P752" s="453"/>
      <c r="Q752" s="453"/>
      <c r="R752" s="453"/>
      <c r="S752" s="453"/>
      <c r="T752" s="453"/>
      <c r="U752" s="453"/>
      <c r="V752" s="453"/>
      <c r="W752" s="453"/>
      <c r="X752" s="453"/>
      <c r="Y752" s="453"/>
      <c r="Z752" s="453"/>
    </row>
    <row r="753" spans="1:26" ht="15.75" hidden="1" customHeight="1">
      <c r="A753" s="453"/>
      <c r="B753" s="453"/>
      <c r="C753" s="453"/>
      <c r="D753" s="453"/>
      <c r="E753" s="453"/>
      <c r="F753" s="453"/>
      <c r="G753" s="453"/>
      <c r="H753" s="453"/>
      <c r="I753" s="453"/>
      <c r="J753" s="507"/>
      <c r="K753" s="507"/>
      <c r="L753" s="453"/>
      <c r="M753" s="453"/>
      <c r="N753" s="507"/>
      <c r="O753" s="507"/>
      <c r="P753" s="453"/>
      <c r="Q753" s="453"/>
      <c r="R753" s="453"/>
      <c r="S753" s="453"/>
      <c r="T753" s="453"/>
      <c r="U753" s="453"/>
      <c r="V753" s="453"/>
      <c r="W753" s="453"/>
      <c r="X753" s="453"/>
      <c r="Y753" s="453"/>
      <c r="Z753" s="453"/>
    </row>
    <row r="754" spans="1:26" ht="15.75" hidden="1" customHeight="1">
      <c r="A754" s="453"/>
      <c r="B754" s="453"/>
      <c r="C754" s="453"/>
      <c r="D754" s="453"/>
      <c r="E754" s="453"/>
      <c r="F754" s="453"/>
      <c r="G754" s="453"/>
      <c r="H754" s="453"/>
      <c r="I754" s="453"/>
      <c r="J754" s="507"/>
      <c r="K754" s="507"/>
      <c r="L754" s="453"/>
      <c r="M754" s="453"/>
      <c r="N754" s="507"/>
      <c r="O754" s="507"/>
      <c r="P754" s="453"/>
      <c r="Q754" s="453"/>
      <c r="R754" s="453"/>
      <c r="S754" s="453"/>
      <c r="T754" s="453"/>
      <c r="U754" s="453"/>
      <c r="V754" s="453"/>
      <c r="W754" s="453"/>
      <c r="X754" s="453"/>
      <c r="Y754" s="453"/>
      <c r="Z754" s="453"/>
    </row>
    <row r="755" spans="1:26" ht="15.75" hidden="1" customHeight="1">
      <c r="A755" s="453"/>
      <c r="B755" s="453"/>
      <c r="C755" s="453"/>
      <c r="D755" s="453"/>
      <c r="E755" s="453"/>
      <c r="F755" s="453"/>
      <c r="G755" s="453"/>
      <c r="H755" s="453"/>
      <c r="I755" s="453"/>
      <c r="J755" s="507"/>
      <c r="K755" s="507"/>
      <c r="L755" s="453"/>
      <c r="M755" s="453"/>
      <c r="N755" s="507"/>
      <c r="O755" s="507"/>
      <c r="P755" s="453"/>
      <c r="Q755" s="453"/>
      <c r="R755" s="453"/>
      <c r="S755" s="453"/>
      <c r="T755" s="453"/>
      <c r="U755" s="453"/>
      <c r="V755" s="453"/>
      <c r="W755" s="453"/>
      <c r="X755" s="453"/>
      <c r="Y755" s="453"/>
      <c r="Z755" s="453"/>
    </row>
    <row r="756" spans="1:26" ht="15.75" hidden="1" customHeight="1">
      <c r="A756" s="453"/>
      <c r="B756" s="453"/>
      <c r="C756" s="453"/>
      <c r="D756" s="453"/>
      <c r="E756" s="453"/>
      <c r="F756" s="453"/>
      <c r="G756" s="453"/>
      <c r="H756" s="453"/>
      <c r="I756" s="453"/>
      <c r="J756" s="507"/>
      <c r="K756" s="507"/>
      <c r="L756" s="453"/>
      <c r="M756" s="453"/>
      <c r="N756" s="507"/>
      <c r="O756" s="507"/>
      <c r="P756" s="453"/>
      <c r="Q756" s="453"/>
      <c r="R756" s="453"/>
      <c r="S756" s="453"/>
      <c r="T756" s="453"/>
      <c r="U756" s="453"/>
      <c r="V756" s="453"/>
      <c r="W756" s="453"/>
      <c r="X756" s="453"/>
      <c r="Y756" s="453"/>
      <c r="Z756" s="453"/>
    </row>
    <row r="757" spans="1:26" ht="15.75" hidden="1" customHeight="1">
      <c r="A757" s="453"/>
      <c r="B757" s="453"/>
      <c r="C757" s="453"/>
      <c r="D757" s="453"/>
      <c r="E757" s="453"/>
      <c r="F757" s="453"/>
      <c r="G757" s="453"/>
      <c r="H757" s="453"/>
      <c r="I757" s="453"/>
      <c r="J757" s="507"/>
      <c r="K757" s="507"/>
      <c r="L757" s="453"/>
      <c r="M757" s="453"/>
      <c r="N757" s="507"/>
      <c r="O757" s="507"/>
      <c r="P757" s="453"/>
      <c r="Q757" s="453"/>
      <c r="R757" s="453"/>
      <c r="S757" s="453"/>
      <c r="T757" s="453"/>
      <c r="U757" s="453"/>
      <c r="V757" s="453"/>
      <c r="W757" s="453"/>
      <c r="X757" s="453"/>
      <c r="Y757" s="453"/>
      <c r="Z757" s="453"/>
    </row>
    <row r="758" spans="1:26" ht="15.75" hidden="1" customHeight="1">
      <c r="A758" s="453"/>
      <c r="B758" s="453"/>
      <c r="C758" s="453"/>
      <c r="D758" s="453"/>
      <c r="E758" s="453"/>
      <c r="F758" s="453"/>
      <c r="G758" s="453"/>
      <c r="H758" s="453"/>
      <c r="I758" s="453"/>
      <c r="J758" s="507"/>
      <c r="K758" s="507"/>
      <c r="L758" s="453"/>
      <c r="M758" s="453"/>
      <c r="N758" s="507"/>
      <c r="O758" s="507"/>
      <c r="P758" s="453"/>
      <c r="Q758" s="453"/>
      <c r="R758" s="453"/>
      <c r="S758" s="453"/>
      <c r="T758" s="453"/>
      <c r="U758" s="453"/>
      <c r="V758" s="453"/>
      <c r="W758" s="453"/>
      <c r="X758" s="453"/>
      <c r="Y758" s="453"/>
      <c r="Z758" s="453"/>
    </row>
    <row r="759" spans="1:26" ht="15.75" hidden="1" customHeight="1">
      <c r="A759" s="453"/>
      <c r="B759" s="453"/>
      <c r="C759" s="453"/>
      <c r="D759" s="453"/>
      <c r="E759" s="453"/>
      <c r="F759" s="453"/>
      <c r="G759" s="453"/>
      <c r="H759" s="453"/>
      <c r="I759" s="453"/>
      <c r="J759" s="507"/>
      <c r="K759" s="507"/>
      <c r="L759" s="453"/>
      <c r="M759" s="453"/>
      <c r="N759" s="507"/>
      <c r="O759" s="507"/>
      <c r="P759" s="453"/>
      <c r="Q759" s="453"/>
      <c r="R759" s="453"/>
      <c r="S759" s="453"/>
      <c r="T759" s="453"/>
      <c r="U759" s="453"/>
      <c r="V759" s="453"/>
      <c r="W759" s="453"/>
      <c r="X759" s="453"/>
      <c r="Y759" s="453"/>
      <c r="Z759" s="453"/>
    </row>
    <row r="760" spans="1:26" ht="15.75" hidden="1" customHeight="1">
      <c r="A760" s="453"/>
      <c r="B760" s="453"/>
      <c r="C760" s="453"/>
      <c r="D760" s="453"/>
      <c r="E760" s="453"/>
      <c r="F760" s="453"/>
      <c r="G760" s="453"/>
      <c r="H760" s="453"/>
      <c r="I760" s="453"/>
      <c r="J760" s="507"/>
      <c r="K760" s="507"/>
      <c r="L760" s="453"/>
      <c r="M760" s="453"/>
      <c r="N760" s="507"/>
      <c r="O760" s="507"/>
      <c r="P760" s="453"/>
      <c r="Q760" s="453"/>
      <c r="R760" s="453"/>
      <c r="S760" s="453"/>
      <c r="T760" s="453"/>
      <c r="U760" s="453"/>
      <c r="V760" s="453"/>
      <c r="W760" s="453"/>
      <c r="X760" s="453"/>
      <c r="Y760" s="453"/>
      <c r="Z760" s="453"/>
    </row>
    <row r="761" spans="1:26" ht="15.75" hidden="1" customHeight="1">
      <c r="A761" s="453"/>
      <c r="B761" s="453"/>
      <c r="C761" s="453"/>
      <c r="D761" s="453"/>
      <c r="E761" s="453"/>
      <c r="F761" s="453"/>
      <c r="G761" s="453"/>
      <c r="H761" s="453"/>
      <c r="I761" s="453"/>
      <c r="J761" s="507"/>
      <c r="K761" s="507"/>
      <c r="L761" s="453"/>
      <c r="M761" s="453"/>
      <c r="N761" s="507"/>
      <c r="O761" s="507"/>
      <c r="P761" s="453"/>
      <c r="Q761" s="453"/>
      <c r="R761" s="453"/>
      <c r="S761" s="453"/>
      <c r="T761" s="453"/>
      <c r="U761" s="453"/>
      <c r="V761" s="453"/>
      <c r="W761" s="453"/>
      <c r="X761" s="453"/>
      <c r="Y761" s="453"/>
      <c r="Z761" s="453"/>
    </row>
    <row r="762" spans="1:26" ht="15.75" hidden="1" customHeight="1">
      <c r="A762" s="453"/>
      <c r="B762" s="453"/>
      <c r="C762" s="453"/>
      <c r="D762" s="453"/>
      <c r="E762" s="453"/>
      <c r="F762" s="453"/>
      <c r="G762" s="453"/>
      <c r="H762" s="453"/>
      <c r="I762" s="453"/>
      <c r="J762" s="507"/>
      <c r="K762" s="507"/>
      <c r="L762" s="453"/>
      <c r="M762" s="453"/>
      <c r="N762" s="507"/>
      <c r="O762" s="507"/>
      <c r="P762" s="453"/>
      <c r="Q762" s="453"/>
      <c r="R762" s="453"/>
      <c r="S762" s="453"/>
      <c r="T762" s="453"/>
      <c r="U762" s="453"/>
      <c r="V762" s="453"/>
      <c r="W762" s="453"/>
      <c r="X762" s="453"/>
      <c r="Y762" s="453"/>
      <c r="Z762" s="453"/>
    </row>
    <row r="763" spans="1:26" ht="15.75" hidden="1" customHeight="1">
      <c r="A763" s="453"/>
      <c r="B763" s="453"/>
      <c r="C763" s="453"/>
      <c r="D763" s="453"/>
      <c r="E763" s="453"/>
      <c r="F763" s="453"/>
      <c r="G763" s="453"/>
      <c r="H763" s="453"/>
      <c r="I763" s="453"/>
      <c r="J763" s="507"/>
      <c r="K763" s="507"/>
      <c r="L763" s="453"/>
      <c r="M763" s="453"/>
      <c r="N763" s="507"/>
      <c r="O763" s="507"/>
      <c r="P763" s="453"/>
      <c r="Q763" s="453"/>
      <c r="R763" s="453"/>
      <c r="S763" s="453"/>
      <c r="T763" s="453"/>
      <c r="U763" s="453"/>
      <c r="V763" s="453"/>
      <c r="W763" s="453"/>
      <c r="X763" s="453"/>
      <c r="Y763" s="453"/>
      <c r="Z763" s="453"/>
    </row>
    <row r="764" spans="1:26" ht="15.75" hidden="1" customHeight="1">
      <c r="A764" s="453"/>
      <c r="B764" s="453"/>
      <c r="C764" s="453"/>
      <c r="D764" s="453"/>
      <c r="E764" s="453"/>
      <c r="F764" s="453"/>
      <c r="G764" s="453"/>
      <c r="H764" s="453"/>
      <c r="I764" s="453"/>
      <c r="J764" s="507"/>
      <c r="K764" s="507"/>
      <c r="L764" s="453"/>
      <c r="M764" s="453"/>
      <c r="N764" s="507"/>
      <c r="O764" s="507"/>
      <c r="P764" s="453"/>
      <c r="Q764" s="453"/>
      <c r="R764" s="453"/>
      <c r="S764" s="453"/>
      <c r="T764" s="453"/>
      <c r="U764" s="453"/>
      <c r="V764" s="453"/>
      <c r="W764" s="453"/>
      <c r="X764" s="453"/>
      <c r="Y764" s="453"/>
      <c r="Z764" s="453"/>
    </row>
    <row r="765" spans="1:26" ht="15.75" hidden="1" customHeight="1">
      <c r="A765" s="453"/>
      <c r="B765" s="453"/>
      <c r="C765" s="453"/>
      <c r="D765" s="453"/>
      <c r="E765" s="453"/>
      <c r="F765" s="453"/>
      <c r="G765" s="453"/>
      <c r="H765" s="453"/>
      <c r="I765" s="453"/>
      <c r="J765" s="507"/>
      <c r="K765" s="507"/>
      <c r="L765" s="453"/>
      <c r="M765" s="453"/>
      <c r="N765" s="507"/>
      <c r="O765" s="507"/>
      <c r="P765" s="453"/>
      <c r="Q765" s="453"/>
      <c r="R765" s="453"/>
      <c r="S765" s="453"/>
      <c r="T765" s="453"/>
      <c r="U765" s="453"/>
      <c r="V765" s="453"/>
      <c r="W765" s="453"/>
      <c r="X765" s="453"/>
      <c r="Y765" s="453"/>
      <c r="Z765" s="453"/>
    </row>
    <row r="766" spans="1:26" ht="15.75" hidden="1" customHeight="1">
      <c r="A766" s="453"/>
      <c r="B766" s="453"/>
      <c r="C766" s="453"/>
      <c r="D766" s="453"/>
      <c r="E766" s="453"/>
      <c r="F766" s="453"/>
      <c r="G766" s="453"/>
      <c r="H766" s="453"/>
      <c r="I766" s="453"/>
      <c r="J766" s="507"/>
      <c r="K766" s="507"/>
      <c r="L766" s="453"/>
      <c r="M766" s="453"/>
      <c r="N766" s="507"/>
      <c r="O766" s="507"/>
      <c r="P766" s="453"/>
      <c r="Q766" s="453"/>
      <c r="R766" s="453"/>
      <c r="S766" s="453"/>
      <c r="T766" s="453"/>
      <c r="U766" s="453"/>
      <c r="V766" s="453"/>
      <c r="W766" s="453"/>
      <c r="X766" s="453"/>
      <c r="Y766" s="453"/>
      <c r="Z766" s="453"/>
    </row>
    <row r="767" spans="1:26" ht="15.75" hidden="1" customHeight="1">
      <c r="A767" s="453"/>
      <c r="B767" s="453"/>
      <c r="C767" s="453"/>
      <c r="D767" s="453"/>
      <c r="E767" s="453"/>
      <c r="F767" s="453"/>
      <c r="G767" s="453"/>
      <c r="H767" s="453"/>
      <c r="I767" s="453"/>
      <c r="J767" s="507"/>
      <c r="K767" s="507"/>
      <c r="L767" s="453"/>
      <c r="M767" s="453"/>
      <c r="N767" s="507"/>
      <c r="O767" s="507"/>
      <c r="P767" s="453"/>
      <c r="Q767" s="453"/>
      <c r="R767" s="453"/>
      <c r="S767" s="453"/>
      <c r="T767" s="453"/>
      <c r="U767" s="453"/>
      <c r="V767" s="453"/>
      <c r="W767" s="453"/>
      <c r="X767" s="453"/>
      <c r="Y767" s="453"/>
      <c r="Z767" s="453"/>
    </row>
    <row r="768" spans="1:26" ht="15.75" hidden="1" customHeight="1">
      <c r="A768" s="453"/>
      <c r="B768" s="453"/>
      <c r="C768" s="453"/>
      <c r="D768" s="453"/>
      <c r="E768" s="453"/>
      <c r="F768" s="453"/>
      <c r="G768" s="453"/>
      <c r="H768" s="453"/>
      <c r="I768" s="453"/>
      <c r="J768" s="507"/>
      <c r="K768" s="507"/>
      <c r="L768" s="453"/>
      <c r="M768" s="453"/>
      <c r="N768" s="507"/>
      <c r="O768" s="507"/>
      <c r="P768" s="453"/>
      <c r="Q768" s="453"/>
      <c r="R768" s="453"/>
      <c r="S768" s="453"/>
      <c r="T768" s="453"/>
      <c r="U768" s="453"/>
      <c r="V768" s="453"/>
      <c r="W768" s="453"/>
      <c r="X768" s="453"/>
      <c r="Y768" s="453"/>
      <c r="Z768" s="453"/>
    </row>
    <row r="769" spans="1:26" ht="15.75" hidden="1" customHeight="1">
      <c r="A769" s="453"/>
      <c r="B769" s="453"/>
      <c r="C769" s="453"/>
      <c r="D769" s="453"/>
      <c r="E769" s="453"/>
      <c r="F769" s="453"/>
      <c r="G769" s="453"/>
      <c r="H769" s="453"/>
      <c r="I769" s="453"/>
      <c r="J769" s="507"/>
      <c r="K769" s="507"/>
      <c r="L769" s="453"/>
      <c r="M769" s="453"/>
      <c r="N769" s="507"/>
      <c r="O769" s="507"/>
      <c r="P769" s="453"/>
      <c r="Q769" s="453"/>
      <c r="R769" s="453"/>
      <c r="S769" s="453"/>
      <c r="T769" s="453"/>
      <c r="U769" s="453"/>
      <c r="V769" s="453"/>
      <c r="W769" s="453"/>
      <c r="X769" s="453"/>
      <c r="Y769" s="453"/>
      <c r="Z769" s="453"/>
    </row>
    <row r="770" spans="1:26" ht="15.75" hidden="1" customHeight="1">
      <c r="A770" s="453"/>
      <c r="B770" s="453"/>
      <c r="C770" s="453"/>
      <c r="D770" s="453"/>
      <c r="E770" s="453"/>
      <c r="F770" s="453"/>
      <c r="G770" s="453"/>
      <c r="H770" s="453"/>
      <c r="I770" s="453"/>
      <c r="J770" s="507"/>
      <c r="K770" s="507"/>
      <c r="L770" s="453"/>
      <c r="M770" s="453"/>
      <c r="N770" s="507"/>
      <c r="O770" s="507"/>
      <c r="P770" s="453"/>
      <c r="Q770" s="453"/>
      <c r="R770" s="453"/>
      <c r="S770" s="453"/>
      <c r="T770" s="453"/>
      <c r="U770" s="453"/>
      <c r="V770" s="453"/>
      <c r="W770" s="453"/>
      <c r="X770" s="453"/>
      <c r="Y770" s="453"/>
      <c r="Z770" s="453"/>
    </row>
    <row r="771" spans="1:26" ht="15.75" hidden="1" customHeight="1">
      <c r="A771" s="453"/>
      <c r="B771" s="453"/>
      <c r="C771" s="453"/>
      <c r="D771" s="453"/>
      <c r="E771" s="453"/>
      <c r="F771" s="453"/>
      <c r="G771" s="453"/>
      <c r="H771" s="453"/>
      <c r="I771" s="453"/>
      <c r="J771" s="507"/>
      <c r="K771" s="507"/>
      <c r="L771" s="453"/>
      <c r="M771" s="453"/>
      <c r="N771" s="507"/>
      <c r="O771" s="507"/>
      <c r="P771" s="453"/>
      <c r="Q771" s="453"/>
      <c r="R771" s="453"/>
      <c r="S771" s="453"/>
      <c r="T771" s="453"/>
      <c r="U771" s="453"/>
      <c r="V771" s="453"/>
      <c r="W771" s="453"/>
      <c r="X771" s="453"/>
      <c r="Y771" s="453"/>
      <c r="Z771" s="453"/>
    </row>
    <row r="772" spans="1:26" ht="15.75" hidden="1" customHeight="1">
      <c r="A772" s="453"/>
      <c r="B772" s="453"/>
      <c r="C772" s="453"/>
      <c r="D772" s="453"/>
      <c r="E772" s="453"/>
      <c r="F772" s="453"/>
      <c r="G772" s="453"/>
      <c r="H772" s="453"/>
      <c r="I772" s="453"/>
      <c r="J772" s="507"/>
      <c r="K772" s="507"/>
      <c r="L772" s="453"/>
      <c r="M772" s="453"/>
      <c r="N772" s="507"/>
      <c r="O772" s="507"/>
      <c r="P772" s="453"/>
      <c r="Q772" s="453"/>
      <c r="R772" s="453"/>
      <c r="S772" s="453"/>
      <c r="T772" s="453"/>
      <c r="U772" s="453"/>
      <c r="V772" s="453"/>
      <c r="W772" s="453"/>
      <c r="X772" s="453"/>
      <c r="Y772" s="453"/>
      <c r="Z772" s="453"/>
    </row>
    <row r="773" spans="1:26" ht="15.75" hidden="1" customHeight="1">
      <c r="A773" s="453"/>
      <c r="B773" s="453"/>
      <c r="C773" s="453"/>
      <c r="D773" s="453"/>
      <c r="E773" s="453"/>
      <c r="F773" s="453"/>
      <c r="G773" s="453"/>
      <c r="H773" s="453"/>
      <c r="I773" s="453"/>
      <c r="J773" s="507"/>
      <c r="K773" s="507"/>
      <c r="L773" s="453"/>
      <c r="M773" s="453"/>
      <c r="N773" s="507"/>
      <c r="O773" s="507"/>
      <c r="P773" s="453"/>
      <c r="Q773" s="453"/>
      <c r="R773" s="453"/>
      <c r="S773" s="453"/>
      <c r="T773" s="453"/>
      <c r="U773" s="453"/>
      <c r="V773" s="453"/>
      <c r="W773" s="453"/>
      <c r="X773" s="453"/>
      <c r="Y773" s="453"/>
      <c r="Z773" s="453"/>
    </row>
    <row r="774" spans="1:26" ht="15.75" hidden="1" customHeight="1">
      <c r="A774" s="453"/>
      <c r="B774" s="453"/>
      <c r="C774" s="453"/>
      <c r="D774" s="453"/>
      <c r="E774" s="453"/>
      <c r="F774" s="453"/>
      <c r="G774" s="453"/>
      <c r="H774" s="453"/>
      <c r="I774" s="453"/>
      <c r="J774" s="507"/>
      <c r="K774" s="507"/>
      <c r="L774" s="453"/>
      <c r="M774" s="453"/>
      <c r="N774" s="507"/>
      <c r="O774" s="507"/>
      <c r="P774" s="453"/>
      <c r="Q774" s="453"/>
      <c r="R774" s="453"/>
      <c r="S774" s="453"/>
      <c r="T774" s="453"/>
      <c r="U774" s="453"/>
      <c r="V774" s="453"/>
      <c r="W774" s="453"/>
      <c r="X774" s="453"/>
      <c r="Y774" s="453"/>
      <c r="Z774" s="453"/>
    </row>
    <row r="775" spans="1:26" ht="15.75" hidden="1" customHeight="1">
      <c r="A775" s="453"/>
      <c r="B775" s="453"/>
      <c r="C775" s="453"/>
      <c r="D775" s="453"/>
      <c r="E775" s="453"/>
      <c r="F775" s="453"/>
      <c r="G775" s="453"/>
      <c r="H775" s="453"/>
      <c r="I775" s="453"/>
      <c r="J775" s="507"/>
      <c r="K775" s="507"/>
      <c r="L775" s="453"/>
      <c r="M775" s="453"/>
      <c r="N775" s="507"/>
      <c r="O775" s="507"/>
      <c r="P775" s="453"/>
      <c r="Q775" s="453"/>
      <c r="R775" s="453"/>
      <c r="S775" s="453"/>
      <c r="T775" s="453"/>
      <c r="U775" s="453"/>
      <c r="V775" s="453"/>
      <c r="W775" s="453"/>
      <c r="X775" s="453"/>
      <c r="Y775" s="453"/>
      <c r="Z775" s="453"/>
    </row>
    <row r="776" spans="1:26" ht="15.75" hidden="1" customHeight="1">
      <c r="A776" s="453"/>
      <c r="B776" s="453"/>
      <c r="C776" s="453"/>
      <c r="D776" s="453"/>
      <c r="E776" s="453"/>
      <c r="F776" s="453"/>
      <c r="G776" s="453"/>
      <c r="H776" s="453"/>
      <c r="I776" s="453"/>
      <c r="J776" s="507"/>
      <c r="K776" s="507"/>
      <c r="L776" s="453"/>
      <c r="M776" s="453"/>
      <c r="N776" s="507"/>
      <c r="O776" s="507"/>
      <c r="P776" s="453"/>
      <c r="Q776" s="453"/>
      <c r="R776" s="453"/>
      <c r="S776" s="453"/>
      <c r="T776" s="453"/>
      <c r="U776" s="453"/>
      <c r="V776" s="453"/>
      <c r="W776" s="453"/>
      <c r="X776" s="453"/>
      <c r="Y776" s="453"/>
      <c r="Z776" s="453"/>
    </row>
    <row r="777" spans="1:26" ht="15.75" hidden="1" customHeight="1">
      <c r="A777" s="453"/>
      <c r="B777" s="453"/>
      <c r="C777" s="453"/>
      <c r="D777" s="453"/>
      <c r="E777" s="453"/>
      <c r="F777" s="453"/>
      <c r="G777" s="453"/>
      <c r="H777" s="453"/>
      <c r="I777" s="453"/>
      <c r="J777" s="507"/>
      <c r="K777" s="507"/>
      <c r="L777" s="453"/>
      <c r="M777" s="453"/>
      <c r="N777" s="507"/>
      <c r="O777" s="507"/>
      <c r="P777" s="453"/>
      <c r="Q777" s="453"/>
      <c r="R777" s="453"/>
      <c r="S777" s="453"/>
      <c r="T777" s="453"/>
      <c r="U777" s="453"/>
      <c r="V777" s="453"/>
      <c r="W777" s="453"/>
      <c r="X777" s="453"/>
      <c r="Y777" s="453"/>
      <c r="Z777" s="453"/>
    </row>
    <row r="778" spans="1:26" ht="15.75" hidden="1" customHeight="1">
      <c r="A778" s="453"/>
      <c r="B778" s="453"/>
      <c r="C778" s="453"/>
      <c r="D778" s="453"/>
      <c r="E778" s="453"/>
      <c r="F778" s="453"/>
      <c r="G778" s="453"/>
      <c r="H778" s="453"/>
      <c r="I778" s="453"/>
      <c r="J778" s="507"/>
      <c r="K778" s="507"/>
      <c r="L778" s="453"/>
      <c r="M778" s="453"/>
      <c r="N778" s="507"/>
      <c r="O778" s="507"/>
      <c r="P778" s="453"/>
      <c r="Q778" s="453"/>
      <c r="R778" s="453"/>
      <c r="S778" s="453"/>
      <c r="T778" s="453"/>
      <c r="U778" s="453"/>
      <c r="V778" s="453"/>
      <c r="W778" s="453"/>
      <c r="X778" s="453"/>
      <c r="Y778" s="453"/>
      <c r="Z778" s="453"/>
    </row>
    <row r="779" spans="1:26" ht="15.75" hidden="1" customHeight="1">
      <c r="A779" s="453"/>
      <c r="B779" s="453"/>
      <c r="C779" s="453"/>
      <c r="D779" s="453"/>
      <c r="E779" s="453"/>
      <c r="F779" s="453"/>
      <c r="G779" s="453"/>
      <c r="H779" s="453"/>
      <c r="I779" s="453"/>
      <c r="J779" s="507"/>
      <c r="K779" s="507"/>
      <c r="L779" s="453"/>
      <c r="M779" s="453"/>
      <c r="N779" s="507"/>
      <c r="O779" s="507"/>
      <c r="P779" s="453"/>
      <c r="Q779" s="453"/>
      <c r="R779" s="453"/>
      <c r="S779" s="453"/>
      <c r="T779" s="453"/>
      <c r="U779" s="453"/>
      <c r="V779" s="453"/>
      <c r="W779" s="453"/>
      <c r="X779" s="453"/>
      <c r="Y779" s="453"/>
      <c r="Z779" s="453"/>
    </row>
    <row r="780" spans="1:26" ht="15.75" hidden="1" customHeight="1">
      <c r="A780" s="453"/>
      <c r="B780" s="453"/>
      <c r="C780" s="453"/>
      <c r="D780" s="453"/>
      <c r="E780" s="453"/>
      <c r="F780" s="453"/>
      <c r="G780" s="453"/>
      <c r="H780" s="453"/>
      <c r="I780" s="453"/>
      <c r="J780" s="507"/>
      <c r="K780" s="507"/>
      <c r="L780" s="453"/>
      <c r="M780" s="453"/>
      <c r="N780" s="507"/>
      <c r="O780" s="507"/>
      <c r="P780" s="453"/>
      <c r="Q780" s="453"/>
      <c r="R780" s="453"/>
      <c r="S780" s="453"/>
      <c r="T780" s="453"/>
      <c r="U780" s="453"/>
      <c r="V780" s="453"/>
      <c r="W780" s="453"/>
      <c r="X780" s="453"/>
      <c r="Y780" s="453"/>
      <c r="Z780" s="453"/>
    </row>
    <row r="781" spans="1:26" ht="15.75" hidden="1" customHeight="1">
      <c r="A781" s="453"/>
      <c r="B781" s="453"/>
      <c r="C781" s="453"/>
      <c r="D781" s="453"/>
      <c r="E781" s="453"/>
      <c r="F781" s="453"/>
      <c r="G781" s="453"/>
      <c r="H781" s="453"/>
      <c r="I781" s="453"/>
      <c r="J781" s="507"/>
      <c r="K781" s="507"/>
      <c r="L781" s="453"/>
      <c r="M781" s="453"/>
      <c r="N781" s="507"/>
      <c r="O781" s="507"/>
      <c r="P781" s="453"/>
      <c r="Q781" s="453"/>
      <c r="R781" s="453"/>
      <c r="S781" s="453"/>
      <c r="T781" s="453"/>
      <c r="U781" s="453"/>
      <c r="V781" s="453"/>
      <c r="W781" s="453"/>
      <c r="X781" s="453"/>
      <c r="Y781" s="453"/>
      <c r="Z781" s="453"/>
    </row>
    <row r="782" spans="1:26" ht="15.75" hidden="1" customHeight="1">
      <c r="A782" s="453"/>
      <c r="B782" s="453"/>
      <c r="C782" s="453"/>
      <c r="D782" s="453"/>
      <c r="E782" s="453"/>
      <c r="F782" s="453"/>
      <c r="G782" s="453"/>
      <c r="H782" s="453"/>
      <c r="I782" s="453"/>
      <c r="J782" s="507"/>
      <c r="K782" s="507"/>
      <c r="L782" s="453"/>
      <c r="M782" s="453"/>
      <c r="N782" s="507"/>
      <c r="O782" s="507"/>
      <c r="P782" s="453"/>
      <c r="Q782" s="453"/>
      <c r="R782" s="453"/>
      <c r="S782" s="453"/>
      <c r="T782" s="453"/>
      <c r="U782" s="453"/>
      <c r="V782" s="453"/>
      <c r="W782" s="453"/>
      <c r="X782" s="453"/>
      <c r="Y782" s="453"/>
      <c r="Z782" s="453"/>
    </row>
    <row r="783" spans="1:26" ht="15.75" hidden="1" customHeight="1">
      <c r="A783" s="453"/>
      <c r="B783" s="453"/>
      <c r="C783" s="453"/>
      <c r="D783" s="453"/>
      <c r="E783" s="453"/>
      <c r="F783" s="453"/>
      <c r="G783" s="453"/>
      <c r="H783" s="453"/>
      <c r="I783" s="453"/>
      <c r="J783" s="507"/>
      <c r="K783" s="507"/>
      <c r="L783" s="453"/>
      <c r="M783" s="453"/>
      <c r="N783" s="507"/>
      <c r="O783" s="507"/>
      <c r="P783" s="453"/>
      <c r="Q783" s="453"/>
      <c r="R783" s="453"/>
      <c r="S783" s="453"/>
      <c r="T783" s="453"/>
      <c r="U783" s="453"/>
      <c r="V783" s="453"/>
      <c r="W783" s="453"/>
      <c r="X783" s="453"/>
      <c r="Y783" s="453"/>
      <c r="Z783" s="453"/>
    </row>
    <row r="784" spans="1:26" ht="15.75" hidden="1" customHeight="1">
      <c r="A784" s="453"/>
      <c r="B784" s="453"/>
      <c r="C784" s="453"/>
      <c r="D784" s="453"/>
      <c r="E784" s="453"/>
      <c r="F784" s="453"/>
      <c r="G784" s="453"/>
      <c r="H784" s="453"/>
      <c r="I784" s="453"/>
      <c r="J784" s="507"/>
      <c r="K784" s="507"/>
      <c r="L784" s="453"/>
      <c r="M784" s="453"/>
      <c r="N784" s="507"/>
      <c r="O784" s="507"/>
      <c r="P784" s="453"/>
      <c r="Q784" s="453"/>
      <c r="R784" s="453"/>
      <c r="S784" s="453"/>
      <c r="T784" s="453"/>
      <c r="U784" s="453"/>
      <c r="V784" s="453"/>
      <c r="W784" s="453"/>
      <c r="X784" s="453"/>
      <c r="Y784" s="453"/>
      <c r="Z784" s="453"/>
    </row>
    <row r="785" spans="1:26" ht="15.75" hidden="1" customHeight="1">
      <c r="A785" s="453"/>
      <c r="B785" s="453"/>
      <c r="C785" s="453"/>
      <c r="D785" s="453"/>
      <c r="E785" s="453"/>
      <c r="F785" s="453"/>
      <c r="G785" s="453"/>
      <c r="H785" s="453"/>
      <c r="I785" s="453"/>
      <c r="J785" s="507"/>
      <c r="K785" s="507"/>
      <c r="L785" s="453"/>
      <c r="M785" s="453"/>
      <c r="N785" s="507"/>
      <c r="O785" s="507"/>
      <c r="P785" s="453"/>
      <c r="Q785" s="453"/>
      <c r="R785" s="453"/>
      <c r="S785" s="453"/>
      <c r="T785" s="453"/>
      <c r="U785" s="453"/>
      <c r="V785" s="453"/>
      <c r="W785" s="453"/>
      <c r="X785" s="453"/>
      <c r="Y785" s="453"/>
      <c r="Z785" s="453"/>
    </row>
    <row r="786" spans="1:26" ht="15.75" hidden="1" customHeight="1">
      <c r="A786" s="453"/>
      <c r="B786" s="453"/>
      <c r="C786" s="453"/>
      <c r="D786" s="453"/>
      <c r="E786" s="453"/>
      <c r="F786" s="453"/>
      <c r="G786" s="453"/>
      <c r="H786" s="453"/>
      <c r="I786" s="453"/>
      <c r="J786" s="507"/>
      <c r="K786" s="507"/>
      <c r="L786" s="453"/>
      <c r="M786" s="453"/>
      <c r="N786" s="507"/>
      <c r="O786" s="507"/>
      <c r="P786" s="453"/>
      <c r="Q786" s="453"/>
      <c r="R786" s="453"/>
      <c r="S786" s="453"/>
      <c r="T786" s="453"/>
      <c r="U786" s="453"/>
      <c r="V786" s="453"/>
      <c r="W786" s="453"/>
      <c r="X786" s="453"/>
      <c r="Y786" s="453"/>
      <c r="Z786" s="453"/>
    </row>
    <row r="787" spans="1:26" ht="15.75" hidden="1" customHeight="1">
      <c r="A787" s="453"/>
      <c r="B787" s="453"/>
      <c r="C787" s="453"/>
      <c r="D787" s="453"/>
      <c r="E787" s="453"/>
      <c r="F787" s="453"/>
      <c r="G787" s="453"/>
      <c r="H787" s="453"/>
      <c r="I787" s="453"/>
      <c r="J787" s="507"/>
      <c r="K787" s="507"/>
      <c r="L787" s="453"/>
      <c r="M787" s="453"/>
      <c r="N787" s="507"/>
      <c r="O787" s="507"/>
      <c r="P787" s="453"/>
      <c r="Q787" s="453"/>
      <c r="R787" s="453"/>
      <c r="S787" s="453"/>
      <c r="T787" s="453"/>
      <c r="U787" s="453"/>
      <c r="V787" s="453"/>
      <c r="W787" s="453"/>
      <c r="X787" s="453"/>
      <c r="Y787" s="453"/>
      <c r="Z787" s="453"/>
    </row>
    <row r="788" spans="1:26" ht="15.75" hidden="1" customHeight="1">
      <c r="A788" s="453"/>
      <c r="B788" s="453"/>
      <c r="C788" s="453"/>
      <c r="D788" s="453"/>
      <c r="E788" s="453"/>
      <c r="F788" s="453"/>
      <c r="G788" s="453"/>
      <c r="H788" s="453"/>
      <c r="I788" s="453"/>
      <c r="J788" s="507"/>
      <c r="K788" s="507"/>
      <c r="L788" s="453"/>
      <c r="M788" s="453"/>
      <c r="N788" s="507"/>
      <c r="O788" s="507"/>
      <c r="P788" s="453"/>
      <c r="Q788" s="453"/>
      <c r="R788" s="453"/>
      <c r="S788" s="453"/>
      <c r="T788" s="453"/>
      <c r="U788" s="453"/>
      <c r="V788" s="453"/>
      <c r="W788" s="453"/>
      <c r="X788" s="453"/>
      <c r="Y788" s="453"/>
      <c r="Z788" s="453"/>
    </row>
    <row r="789" spans="1:26" ht="15.75" hidden="1" customHeight="1">
      <c r="A789" s="453"/>
      <c r="B789" s="453"/>
      <c r="C789" s="453"/>
      <c r="D789" s="453"/>
      <c r="E789" s="453"/>
      <c r="F789" s="453"/>
      <c r="G789" s="453"/>
      <c r="H789" s="453"/>
      <c r="I789" s="453"/>
      <c r="J789" s="507"/>
      <c r="K789" s="507"/>
      <c r="L789" s="453"/>
      <c r="M789" s="453"/>
      <c r="N789" s="507"/>
      <c r="O789" s="507"/>
      <c r="P789" s="453"/>
      <c r="Q789" s="453"/>
      <c r="R789" s="453"/>
      <c r="S789" s="453"/>
      <c r="T789" s="453"/>
      <c r="U789" s="453"/>
      <c r="V789" s="453"/>
      <c r="W789" s="453"/>
      <c r="X789" s="453"/>
      <c r="Y789" s="453"/>
      <c r="Z789" s="453"/>
    </row>
    <row r="790" spans="1:26" ht="15.75" hidden="1" customHeight="1">
      <c r="A790" s="453"/>
      <c r="B790" s="453"/>
      <c r="C790" s="453"/>
      <c r="D790" s="453"/>
      <c r="E790" s="453"/>
      <c r="F790" s="453"/>
      <c r="G790" s="453"/>
      <c r="H790" s="453"/>
      <c r="I790" s="453"/>
      <c r="J790" s="507"/>
      <c r="K790" s="507"/>
      <c r="L790" s="453"/>
      <c r="M790" s="453"/>
      <c r="N790" s="507"/>
      <c r="O790" s="507"/>
      <c r="P790" s="453"/>
      <c r="Q790" s="453"/>
      <c r="R790" s="453"/>
      <c r="S790" s="453"/>
      <c r="T790" s="453"/>
      <c r="U790" s="453"/>
      <c r="V790" s="453"/>
      <c r="W790" s="453"/>
      <c r="X790" s="453"/>
      <c r="Y790" s="453"/>
      <c r="Z790" s="453"/>
    </row>
    <row r="791" spans="1:26" ht="15.75" hidden="1" customHeight="1">
      <c r="A791" s="453"/>
      <c r="B791" s="453"/>
      <c r="C791" s="453"/>
      <c r="D791" s="453"/>
      <c r="E791" s="453"/>
      <c r="F791" s="453"/>
      <c r="G791" s="453"/>
      <c r="H791" s="453"/>
      <c r="I791" s="453"/>
      <c r="J791" s="507"/>
      <c r="K791" s="507"/>
      <c r="L791" s="453"/>
      <c r="M791" s="453"/>
      <c r="N791" s="507"/>
      <c r="O791" s="507"/>
      <c r="P791" s="453"/>
      <c r="Q791" s="453"/>
      <c r="R791" s="453"/>
      <c r="S791" s="453"/>
      <c r="T791" s="453"/>
      <c r="U791" s="453"/>
      <c r="V791" s="453"/>
      <c r="W791" s="453"/>
      <c r="X791" s="453"/>
      <c r="Y791" s="453"/>
      <c r="Z791" s="453"/>
    </row>
    <row r="792" spans="1:26" ht="15.75" hidden="1" customHeight="1">
      <c r="A792" s="453"/>
      <c r="B792" s="453"/>
      <c r="C792" s="453"/>
      <c r="D792" s="453"/>
      <c r="E792" s="453"/>
      <c r="F792" s="453"/>
      <c r="G792" s="453"/>
      <c r="H792" s="453"/>
      <c r="I792" s="453"/>
      <c r="J792" s="507"/>
      <c r="K792" s="507"/>
      <c r="L792" s="453"/>
      <c r="M792" s="453"/>
      <c r="N792" s="507"/>
      <c r="O792" s="507"/>
      <c r="P792" s="453"/>
      <c r="Q792" s="453"/>
      <c r="R792" s="453"/>
      <c r="S792" s="453"/>
      <c r="T792" s="453"/>
      <c r="U792" s="453"/>
      <c r="V792" s="453"/>
      <c r="W792" s="453"/>
      <c r="X792" s="453"/>
      <c r="Y792" s="453"/>
      <c r="Z792" s="453"/>
    </row>
    <row r="793" spans="1:26" ht="15.75" hidden="1" customHeight="1">
      <c r="A793" s="453"/>
      <c r="B793" s="453"/>
      <c r="C793" s="453"/>
      <c r="D793" s="453"/>
      <c r="E793" s="453"/>
      <c r="F793" s="453"/>
      <c r="G793" s="453"/>
      <c r="H793" s="453"/>
      <c r="I793" s="453"/>
      <c r="J793" s="507"/>
      <c r="K793" s="507"/>
      <c r="L793" s="453"/>
      <c r="M793" s="453"/>
      <c r="N793" s="507"/>
      <c r="O793" s="507"/>
      <c r="P793" s="453"/>
      <c r="Q793" s="453"/>
      <c r="R793" s="453"/>
      <c r="S793" s="453"/>
      <c r="T793" s="453"/>
      <c r="U793" s="453"/>
      <c r="V793" s="453"/>
      <c r="W793" s="453"/>
      <c r="X793" s="453"/>
      <c r="Y793" s="453"/>
      <c r="Z793" s="453"/>
    </row>
    <row r="794" spans="1:26" ht="15.75" hidden="1" customHeight="1">
      <c r="A794" s="453"/>
      <c r="B794" s="453"/>
      <c r="C794" s="453"/>
      <c r="D794" s="453"/>
      <c r="E794" s="453"/>
      <c r="F794" s="453"/>
      <c r="G794" s="453"/>
      <c r="H794" s="453"/>
      <c r="I794" s="453"/>
      <c r="J794" s="507"/>
      <c r="K794" s="507"/>
      <c r="L794" s="453"/>
      <c r="M794" s="453"/>
      <c r="N794" s="507"/>
      <c r="O794" s="507"/>
      <c r="P794" s="453"/>
      <c r="Q794" s="453"/>
      <c r="R794" s="453"/>
      <c r="S794" s="453"/>
      <c r="T794" s="453"/>
      <c r="U794" s="453"/>
      <c r="V794" s="453"/>
      <c r="W794" s="453"/>
      <c r="X794" s="453"/>
      <c r="Y794" s="453"/>
      <c r="Z794" s="453"/>
    </row>
    <row r="795" spans="1:26" ht="15.75" hidden="1" customHeight="1">
      <c r="A795" s="453"/>
      <c r="B795" s="453"/>
      <c r="C795" s="453"/>
      <c r="D795" s="453"/>
      <c r="E795" s="453"/>
      <c r="F795" s="453"/>
      <c r="G795" s="453"/>
      <c r="H795" s="453"/>
      <c r="I795" s="453"/>
      <c r="J795" s="507"/>
      <c r="K795" s="507"/>
      <c r="L795" s="453"/>
      <c r="M795" s="453"/>
      <c r="N795" s="507"/>
      <c r="O795" s="507"/>
      <c r="P795" s="453"/>
      <c r="Q795" s="453"/>
      <c r="R795" s="453"/>
      <c r="S795" s="453"/>
      <c r="T795" s="453"/>
      <c r="U795" s="453"/>
      <c r="V795" s="453"/>
      <c r="W795" s="453"/>
      <c r="X795" s="453"/>
      <c r="Y795" s="453"/>
      <c r="Z795" s="453"/>
    </row>
    <row r="796" spans="1:26" ht="15.75" hidden="1" customHeight="1">
      <c r="A796" s="453"/>
      <c r="B796" s="453"/>
      <c r="C796" s="453"/>
      <c r="D796" s="453"/>
      <c r="E796" s="453"/>
      <c r="F796" s="453"/>
      <c r="G796" s="453"/>
      <c r="H796" s="453"/>
      <c r="I796" s="453"/>
      <c r="J796" s="507"/>
      <c r="K796" s="507"/>
      <c r="L796" s="453"/>
      <c r="M796" s="453"/>
      <c r="N796" s="507"/>
      <c r="O796" s="507"/>
      <c r="P796" s="453"/>
      <c r="Q796" s="453"/>
      <c r="R796" s="453"/>
      <c r="S796" s="453"/>
      <c r="T796" s="453"/>
      <c r="U796" s="453"/>
      <c r="V796" s="453"/>
      <c r="W796" s="453"/>
      <c r="X796" s="453"/>
      <c r="Y796" s="453"/>
      <c r="Z796" s="453"/>
    </row>
    <row r="797" spans="1:26" ht="15.75" hidden="1" customHeight="1">
      <c r="A797" s="453"/>
      <c r="B797" s="453"/>
      <c r="C797" s="453"/>
      <c r="D797" s="453"/>
      <c r="E797" s="453"/>
      <c r="F797" s="453"/>
      <c r="G797" s="453"/>
      <c r="H797" s="453"/>
      <c r="I797" s="453"/>
      <c r="J797" s="507"/>
      <c r="K797" s="507"/>
      <c r="L797" s="453"/>
      <c r="M797" s="453"/>
      <c r="N797" s="507"/>
      <c r="O797" s="507"/>
      <c r="P797" s="453"/>
      <c r="Q797" s="453"/>
      <c r="R797" s="453"/>
      <c r="S797" s="453"/>
      <c r="T797" s="453"/>
      <c r="U797" s="453"/>
      <c r="V797" s="453"/>
      <c r="W797" s="453"/>
      <c r="X797" s="453"/>
      <c r="Y797" s="453"/>
      <c r="Z797" s="453"/>
    </row>
    <row r="798" spans="1:26" ht="15.75" hidden="1" customHeight="1">
      <c r="A798" s="453"/>
      <c r="B798" s="453"/>
      <c r="C798" s="453"/>
      <c r="D798" s="453"/>
      <c r="E798" s="453"/>
      <c r="F798" s="453"/>
      <c r="G798" s="453"/>
      <c r="H798" s="453"/>
      <c r="I798" s="453"/>
      <c r="J798" s="507"/>
      <c r="K798" s="507"/>
      <c r="L798" s="453"/>
      <c r="M798" s="453"/>
      <c r="N798" s="507"/>
      <c r="O798" s="507"/>
      <c r="P798" s="453"/>
      <c r="Q798" s="453"/>
      <c r="R798" s="453"/>
      <c r="S798" s="453"/>
      <c r="T798" s="453"/>
      <c r="U798" s="453"/>
      <c r="V798" s="453"/>
      <c r="W798" s="453"/>
      <c r="X798" s="453"/>
      <c r="Y798" s="453"/>
      <c r="Z798" s="453"/>
    </row>
    <row r="799" spans="1:26" ht="15.75" hidden="1" customHeight="1">
      <c r="A799" s="453"/>
      <c r="B799" s="453"/>
      <c r="C799" s="453"/>
      <c r="D799" s="453"/>
      <c r="E799" s="453"/>
      <c r="F799" s="453"/>
      <c r="G799" s="453"/>
      <c r="H799" s="453"/>
      <c r="I799" s="453"/>
      <c r="J799" s="507"/>
      <c r="K799" s="507"/>
      <c r="L799" s="453"/>
      <c r="M799" s="453"/>
      <c r="N799" s="507"/>
      <c r="O799" s="507"/>
      <c r="P799" s="453"/>
      <c r="Q799" s="453"/>
      <c r="R799" s="453"/>
      <c r="S799" s="453"/>
      <c r="T799" s="453"/>
      <c r="U799" s="453"/>
      <c r="V799" s="453"/>
      <c r="W799" s="453"/>
      <c r="X799" s="453"/>
      <c r="Y799" s="453"/>
      <c r="Z799" s="453"/>
    </row>
    <row r="800" spans="1:26" ht="15.75" hidden="1" customHeight="1">
      <c r="A800" s="453"/>
      <c r="B800" s="453"/>
      <c r="C800" s="453"/>
      <c r="D800" s="453"/>
      <c r="E800" s="453"/>
      <c r="F800" s="453"/>
      <c r="G800" s="453"/>
      <c r="H800" s="453"/>
      <c r="I800" s="453"/>
      <c r="J800" s="507"/>
      <c r="K800" s="507"/>
      <c r="L800" s="453"/>
      <c r="M800" s="453"/>
      <c r="N800" s="507"/>
      <c r="O800" s="507"/>
      <c r="P800" s="453"/>
      <c r="Q800" s="453"/>
      <c r="R800" s="453"/>
      <c r="S800" s="453"/>
      <c r="T800" s="453"/>
      <c r="U800" s="453"/>
      <c r="V800" s="453"/>
      <c r="W800" s="453"/>
      <c r="X800" s="453"/>
      <c r="Y800" s="453"/>
      <c r="Z800" s="453"/>
    </row>
    <row r="801" spans="1:26" ht="15.75" hidden="1" customHeight="1">
      <c r="A801" s="453"/>
      <c r="B801" s="453"/>
      <c r="C801" s="453"/>
      <c r="D801" s="453"/>
      <c r="E801" s="453"/>
      <c r="F801" s="453"/>
      <c r="G801" s="453"/>
      <c r="H801" s="453"/>
      <c r="I801" s="453"/>
      <c r="J801" s="507"/>
      <c r="K801" s="507"/>
      <c r="L801" s="453"/>
      <c r="M801" s="453"/>
      <c r="N801" s="507"/>
      <c r="O801" s="507"/>
      <c r="P801" s="453"/>
      <c r="Q801" s="453"/>
      <c r="R801" s="453"/>
      <c r="S801" s="453"/>
      <c r="T801" s="453"/>
      <c r="U801" s="453"/>
      <c r="V801" s="453"/>
      <c r="W801" s="453"/>
      <c r="X801" s="453"/>
      <c r="Y801" s="453"/>
      <c r="Z801" s="453"/>
    </row>
    <row r="802" spans="1:26" ht="15.75" hidden="1" customHeight="1">
      <c r="A802" s="453"/>
      <c r="B802" s="453"/>
      <c r="C802" s="453"/>
      <c r="D802" s="453"/>
      <c r="E802" s="453"/>
      <c r="F802" s="453"/>
      <c r="G802" s="453"/>
      <c r="H802" s="453"/>
      <c r="I802" s="453"/>
      <c r="J802" s="507"/>
      <c r="K802" s="507"/>
      <c r="L802" s="453"/>
      <c r="M802" s="453"/>
      <c r="N802" s="507"/>
      <c r="O802" s="507"/>
      <c r="P802" s="453"/>
      <c r="Q802" s="453"/>
      <c r="R802" s="453"/>
      <c r="S802" s="453"/>
      <c r="T802" s="453"/>
      <c r="U802" s="453"/>
      <c r="V802" s="453"/>
      <c r="W802" s="453"/>
      <c r="X802" s="453"/>
      <c r="Y802" s="453"/>
      <c r="Z802" s="453"/>
    </row>
    <row r="803" spans="1:26" ht="15.75" hidden="1" customHeight="1">
      <c r="A803" s="453"/>
      <c r="B803" s="453"/>
      <c r="C803" s="453"/>
      <c r="D803" s="453"/>
      <c r="E803" s="453"/>
      <c r="F803" s="453"/>
      <c r="G803" s="453"/>
      <c r="H803" s="453"/>
      <c r="I803" s="453"/>
      <c r="J803" s="507"/>
      <c r="K803" s="507"/>
      <c r="L803" s="453"/>
      <c r="M803" s="453"/>
      <c r="N803" s="507"/>
      <c r="O803" s="507"/>
      <c r="P803" s="453"/>
      <c r="Q803" s="453"/>
      <c r="R803" s="453"/>
      <c r="S803" s="453"/>
      <c r="T803" s="453"/>
      <c r="U803" s="453"/>
      <c r="V803" s="453"/>
      <c r="W803" s="453"/>
      <c r="X803" s="453"/>
      <c r="Y803" s="453"/>
      <c r="Z803" s="453"/>
    </row>
    <row r="804" spans="1:26" ht="15.75" hidden="1" customHeight="1">
      <c r="A804" s="453"/>
      <c r="B804" s="453"/>
      <c r="C804" s="453"/>
      <c r="D804" s="453"/>
      <c r="E804" s="453"/>
      <c r="F804" s="453"/>
      <c r="G804" s="453"/>
      <c r="H804" s="453"/>
      <c r="I804" s="453"/>
      <c r="J804" s="507"/>
      <c r="K804" s="507"/>
      <c r="L804" s="453"/>
      <c r="M804" s="453"/>
      <c r="N804" s="507"/>
      <c r="O804" s="507"/>
      <c r="P804" s="453"/>
      <c r="Q804" s="453"/>
      <c r="R804" s="453"/>
      <c r="S804" s="453"/>
      <c r="T804" s="453"/>
      <c r="U804" s="453"/>
      <c r="V804" s="453"/>
      <c r="W804" s="453"/>
      <c r="X804" s="453"/>
      <c r="Y804" s="453"/>
      <c r="Z804" s="453"/>
    </row>
    <row r="805" spans="1:26" ht="15.75" hidden="1" customHeight="1">
      <c r="A805" s="453"/>
      <c r="B805" s="453"/>
      <c r="C805" s="453"/>
      <c r="D805" s="453"/>
      <c r="E805" s="453"/>
      <c r="F805" s="453"/>
      <c r="G805" s="453"/>
      <c r="H805" s="453"/>
      <c r="I805" s="453"/>
      <c r="J805" s="507"/>
      <c r="K805" s="507"/>
      <c r="L805" s="453"/>
      <c r="M805" s="453"/>
      <c r="N805" s="507"/>
      <c r="O805" s="507"/>
      <c r="P805" s="453"/>
      <c r="Q805" s="453"/>
      <c r="R805" s="453"/>
      <c r="S805" s="453"/>
      <c r="T805" s="453"/>
      <c r="U805" s="453"/>
      <c r="V805" s="453"/>
      <c r="W805" s="453"/>
      <c r="X805" s="453"/>
      <c r="Y805" s="453"/>
      <c r="Z805" s="453"/>
    </row>
    <row r="806" spans="1:26" ht="15.75" hidden="1" customHeight="1">
      <c r="A806" s="453"/>
      <c r="B806" s="453"/>
      <c r="C806" s="453"/>
      <c r="D806" s="453"/>
      <c r="E806" s="453"/>
      <c r="F806" s="453"/>
      <c r="G806" s="453"/>
      <c r="H806" s="453"/>
      <c r="I806" s="453"/>
      <c r="J806" s="507"/>
      <c r="K806" s="507"/>
      <c r="L806" s="453"/>
      <c r="M806" s="453"/>
      <c r="N806" s="507"/>
      <c r="O806" s="507"/>
      <c r="P806" s="453"/>
      <c r="Q806" s="453"/>
      <c r="R806" s="453"/>
      <c r="S806" s="453"/>
      <c r="T806" s="453"/>
      <c r="U806" s="453"/>
      <c r="V806" s="453"/>
      <c r="W806" s="453"/>
      <c r="X806" s="453"/>
      <c r="Y806" s="453"/>
      <c r="Z806" s="453"/>
    </row>
    <row r="807" spans="1:26" ht="15.75" hidden="1" customHeight="1">
      <c r="A807" s="453"/>
      <c r="B807" s="453"/>
      <c r="C807" s="453"/>
      <c r="D807" s="453"/>
      <c r="E807" s="453"/>
      <c r="F807" s="453"/>
      <c r="G807" s="453"/>
      <c r="H807" s="453"/>
      <c r="I807" s="453"/>
      <c r="J807" s="507"/>
      <c r="K807" s="507"/>
      <c r="L807" s="453"/>
      <c r="M807" s="453"/>
      <c r="N807" s="507"/>
      <c r="O807" s="507"/>
      <c r="P807" s="453"/>
      <c r="Q807" s="453"/>
      <c r="R807" s="453"/>
      <c r="S807" s="453"/>
      <c r="T807" s="453"/>
      <c r="U807" s="453"/>
      <c r="V807" s="453"/>
      <c r="W807" s="453"/>
      <c r="X807" s="453"/>
      <c r="Y807" s="453"/>
      <c r="Z807" s="453"/>
    </row>
    <row r="808" spans="1:26" ht="15.75" hidden="1" customHeight="1">
      <c r="A808" s="453"/>
      <c r="B808" s="453"/>
      <c r="C808" s="453"/>
      <c r="D808" s="453"/>
      <c r="E808" s="453"/>
      <c r="F808" s="453"/>
      <c r="G808" s="453"/>
      <c r="H808" s="453"/>
      <c r="I808" s="453"/>
      <c r="J808" s="507"/>
      <c r="K808" s="507"/>
      <c r="L808" s="453"/>
      <c r="M808" s="453"/>
      <c r="N808" s="507"/>
      <c r="O808" s="507"/>
      <c r="P808" s="453"/>
      <c r="Q808" s="453"/>
      <c r="R808" s="453"/>
      <c r="S808" s="453"/>
      <c r="T808" s="453"/>
      <c r="U808" s="453"/>
      <c r="V808" s="453"/>
      <c r="W808" s="453"/>
      <c r="X808" s="453"/>
      <c r="Y808" s="453"/>
      <c r="Z808" s="453"/>
    </row>
    <row r="809" spans="1:26" ht="15.75" hidden="1" customHeight="1">
      <c r="A809" s="453"/>
      <c r="B809" s="453"/>
      <c r="C809" s="453"/>
      <c r="D809" s="453"/>
      <c r="E809" s="453"/>
      <c r="F809" s="453"/>
      <c r="G809" s="453"/>
      <c r="H809" s="453"/>
      <c r="I809" s="453"/>
      <c r="J809" s="507"/>
      <c r="K809" s="507"/>
      <c r="L809" s="453"/>
      <c r="M809" s="453"/>
      <c r="N809" s="507"/>
      <c r="O809" s="507"/>
      <c r="P809" s="453"/>
      <c r="Q809" s="453"/>
      <c r="R809" s="453"/>
      <c r="S809" s="453"/>
      <c r="T809" s="453"/>
      <c r="U809" s="453"/>
      <c r="V809" s="453"/>
      <c r="W809" s="453"/>
      <c r="X809" s="453"/>
      <c r="Y809" s="453"/>
      <c r="Z809" s="453"/>
    </row>
    <row r="810" spans="1:26" ht="15.75" hidden="1" customHeight="1">
      <c r="A810" s="453"/>
      <c r="B810" s="453"/>
      <c r="C810" s="453"/>
      <c r="D810" s="453"/>
      <c r="E810" s="453"/>
      <c r="F810" s="453"/>
      <c r="G810" s="453"/>
      <c r="H810" s="453"/>
      <c r="I810" s="453"/>
      <c r="J810" s="507"/>
      <c r="K810" s="507"/>
      <c r="L810" s="453"/>
      <c r="M810" s="453"/>
      <c r="N810" s="507"/>
      <c r="O810" s="507"/>
      <c r="P810" s="453"/>
      <c r="Q810" s="453"/>
      <c r="R810" s="453"/>
      <c r="S810" s="453"/>
      <c r="T810" s="453"/>
      <c r="U810" s="453"/>
      <c r="V810" s="453"/>
      <c r="W810" s="453"/>
      <c r="X810" s="453"/>
      <c r="Y810" s="453"/>
      <c r="Z810" s="453"/>
    </row>
    <row r="811" spans="1:26" ht="15.75" hidden="1" customHeight="1">
      <c r="A811" s="453"/>
      <c r="B811" s="453"/>
      <c r="C811" s="453"/>
      <c r="D811" s="453"/>
      <c r="E811" s="453"/>
      <c r="F811" s="453"/>
      <c r="G811" s="453"/>
      <c r="H811" s="453"/>
      <c r="I811" s="453"/>
      <c r="J811" s="507"/>
      <c r="K811" s="507"/>
      <c r="L811" s="453"/>
      <c r="M811" s="453"/>
      <c r="N811" s="507"/>
      <c r="O811" s="507"/>
      <c r="P811" s="453"/>
      <c r="Q811" s="453"/>
      <c r="R811" s="453"/>
      <c r="S811" s="453"/>
      <c r="T811" s="453"/>
      <c r="U811" s="453"/>
      <c r="V811" s="453"/>
      <c r="W811" s="453"/>
      <c r="X811" s="453"/>
      <c r="Y811" s="453"/>
      <c r="Z811" s="453"/>
    </row>
    <row r="812" spans="1:26" ht="15.75" hidden="1" customHeight="1">
      <c r="A812" s="453"/>
      <c r="B812" s="453"/>
      <c r="C812" s="453"/>
      <c r="D812" s="453"/>
      <c r="E812" s="453"/>
      <c r="F812" s="453"/>
      <c r="G812" s="453"/>
      <c r="H812" s="453"/>
      <c r="I812" s="453"/>
      <c r="J812" s="507"/>
      <c r="K812" s="507"/>
      <c r="L812" s="453"/>
      <c r="M812" s="453"/>
      <c r="N812" s="507"/>
      <c r="O812" s="507"/>
      <c r="P812" s="453"/>
      <c r="Q812" s="453"/>
      <c r="R812" s="453"/>
      <c r="S812" s="453"/>
      <c r="T812" s="453"/>
      <c r="U812" s="453"/>
      <c r="V812" s="453"/>
      <c r="W812" s="453"/>
      <c r="X812" s="453"/>
      <c r="Y812" s="453"/>
      <c r="Z812" s="453"/>
    </row>
    <row r="813" spans="1:26" ht="15.75" hidden="1" customHeight="1">
      <c r="A813" s="453"/>
      <c r="B813" s="453"/>
      <c r="C813" s="453"/>
      <c r="D813" s="453"/>
      <c r="E813" s="453"/>
      <c r="F813" s="453"/>
      <c r="G813" s="453"/>
      <c r="H813" s="453"/>
      <c r="I813" s="453"/>
      <c r="J813" s="507"/>
      <c r="K813" s="507"/>
      <c r="L813" s="453"/>
      <c r="M813" s="453"/>
      <c r="N813" s="507"/>
      <c r="O813" s="507"/>
      <c r="P813" s="453"/>
      <c r="Q813" s="453"/>
      <c r="R813" s="453"/>
      <c r="S813" s="453"/>
      <c r="T813" s="453"/>
      <c r="U813" s="453"/>
      <c r="V813" s="453"/>
      <c r="W813" s="453"/>
      <c r="X813" s="453"/>
      <c r="Y813" s="453"/>
      <c r="Z813" s="453"/>
    </row>
    <row r="814" spans="1:26" ht="15.75" hidden="1" customHeight="1">
      <c r="A814" s="453"/>
      <c r="B814" s="453"/>
      <c r="C814" s="453"/>
      <c r="D814" s="453"/>
      <c r="E814" s="453"/>
      <c r="F814" s="453"/>
      <c r="G814" s="453"/>
      <c r="H814" s="453"/>
      <c r="I814" s="453"/>
      <c r="J814" s="507"/>
      <c r="K814" s="507"/>
      <c r="L814" s="453"/>
      <c r="M814" s="453"/>
      <c r="N814" s="507"/>
      <c r="O814" s="507"/>
      <c r="P814" s="453"/>
      <c r="Q814" s="453"/>
      <c r="R814" s="453"/>
      <c r="S814" s="453"/>
      <c r="T814" s="453"/>
      <c r="U814" s="453"/>
      <c r="V814" s="453"/>
      <c r="W814" s="453"/>
      <c r="X814" s="453"/>
      <c r="Y814" s="453"/>
      <c r="Z814" s="453"/>
    </row>
    <row r="815" spans="1:26" ht="15.75" hidden="1" customHeight="1">
      <c r="A815" s="453"/>
      <c r="B815" s="453"/>
      <c r="C815" s="453"/>
      <c r="D815" s="453"/>
      <c r="E815" s="453"/>
      <c r="F815" s="453"/>
      <c r="G815" s="453"/>
      <c r="H815" s="453"/>
      <c r="I815" s="453"/>
      <c r="J815" s="507"/>
      <c r="K815" s="507"/>
      <c r="L815" s="453"/>
      <c r="M815" s="453"/>
      <c r="N815" s="507"/>
      <c r="O815" s="507"/>
      <c r="P815" s="453"/>
      <c r="Q815" s="453"/>
      <c r="R815" s="453"/>
      <c r="S815" s="453"/>
      <c r="T815" s="453"/>
      <c r="U815" s="453"/>
      <c r="V815" s="453"/>
      <c r="W815" s="453"/>
      <c r="X815" s="453"/>
      <c r="Y815" s="453"/>
      <c r="Z815" s="453"/>
    </row>
    <row r="816" spans="1:26" ht="15.75" hidden="1" customHeight="1">
      <c r="A816" s="453"/>
      <c r="B816" s="453"/>
      <c r="C816" s="453"/>
      <c r="D816" s="453"/>
      <c r="E816" s="453"/>
      <c r="F816" s="453"/>
      <c r="G816" s="453"/>
      <c r="H816" s="453"/>
      <c r="I816" s="453"/>
      <c r="J816" s="507"/>
      <c r="K816" s="507"/>
      <c r="L816" s="453"/>
      <c r="M816" s="453"/>
      <c r="N816" s="507"/>
      <c r="O816" s="507"/>
      <c r="P816" s="453"/>
      <c r="Q816" s="453"/>
      <c r="R816" s="453"/>
      <c r="S816" s="453"/>
      <c r="T816" s="453"/>
      <c r="U816" s="453"/>
      <c r="V816" s="453"/>
      <c r="W816" s="453"/>
      <c r="X816" s="453"/>
      <c r="Y816" s="453"/>
      <c r="Z816" s="453"/>
    </row>
    <row r="817" spans="1:26" ht="15.75" hidden="1" customHeight="1">
      <c r="A817" s="453"/>
      <c r="B817" s="453"/>
      <c r="C817" s="453"/>
      <c r="D817" s="453"/>
      <c r="E817" s="453"/>
      <c r="F817" s="453"/>
      <c r="G817" s="453"/>
      <c r="H817" s="453"/>
      <c r="I817" s="453"/>
      <c r="J817" s="507"/>
      <c r="K817" s="507"/>
      <c r="L817" s="453"/>
      <c r="M817" s="453"/>
      <c r="N817" s="507"/>
      <c r="O817" s="507"/>
      <c r="P817" s="453"/>
      <c r="Q817" s="453"/>
      <c r="R817" s="453"/>
      <c r="S817" s="453"/>
      <c r="T817" s="453"/>
      <c r="U817" s="453"/>
      <c r="V817" s="453"/>
      <c r="W817" s="453"/>
      <c r="X817" s="453"/>
      <c r="Y817" s="453"/>
      <c r="Z817" s="453"/>
    </row>
    <row r="818" spans="1:26" ht="15.75" hidden="1" customHeight="1">
      <c r="A818" s="453"/>
      <c r="B818" s="453"/>
      <c r="C818" s="453"/>
      <c r="D818" s="453"/>
      <c r="E818" s="453"/>
      <c r="F818" s="453"/>
      <c r="G818" s="453"/>
      <c r="H818" s="453"/>
      <c r="I818" s="453"/>
      <c r="J818" s="507"/>
      <c r="K818" s="507"/>
      <c r="L818" s="453"/>
      <c r="M818" s="453"/>
      <c r="N818" s="507"/>
      <c r="O818" s="507"/>
      <c r="P818" s="453"/>
      <c r="Q818" s="453"/>
      <c r="R818" s="453"/>
      <c r="S818" s="453"/>
      <c r="T818" s="453"/>
      <c r="U818" s="453"/>
      <c r="V818" s="453"/>
      <c r="W818" s="453"/>
      <c r="X818" s="453"/>
      <c r="Y818" s="453"/>
      <c r="Z818" s="453"/>
    </row>
    <row r="819" spans="1:26" ht="15.75" hidden="1" customHeight="1">
      <c r="A819" s="453"/>
      <c r="B819" s="453"/>
      <c r="C819" s="453"/>
      <c r="D819" s="453"/>
      <c r="E819" s="453"/>
      <c r="F819" s="453"/>
      <c r="G819" s="453"/>
      <c r="H819" s="453"/>
      <c r="I819" s="453"/>
      <c r="J819" s="507"/>
      <c r="K819" s="507"/>
      <c r="L819" s="453"/>
      <c r="M819" s="453"/>
      <c r="N819" s="507"/>
      <c r="O819" s="507"/>
      <c r="P819" s="453"/>
      <c r="Q819" s="453"/>
      <c r="R819" s="453"/>
      <c r="S819" s="453"/>
      <c r="T819" s="453"/>
      <c r="U819" s="453"/>
      <c r="V819" s="453"/>
      <c r="W819" s="453"/>
      <c r="X819" s="453"/>
      <c r="Y819" s="453"/>
      <c r="Z819" s="453"/>
    </row>
    <row r="820" spans="1:26" ht="15.75" hidden="1" customHeight="1">
      <c r="A820" s="453"/>
      <c r="B820" s="453"/>
      <c r="C820" s="453"/>
      <c r="D820" s="453"/>
      <c r="E820" s="453"/>
      <c r="F820" s="453"/>
      <c r="G820" s="453"/>
      <c r="H820" s="453"/>
      <c r="I820" s="453"/>
      <c r="J820" s="507"/>
      <c r="K820" s="507"/>
      <c r="L820" s="453"/>
      <c r="M820" s="453"/>
      <c r="N820" s="507"/>
      <c r="O820" s="507"/>
      <c r="P820" s="453"/>
      <c r="Q820" s="453"/>
      <c r="R820" s="453"/>
      <c r="S820" s="453"/>
      <c r="T820" s="453"/>
      <c r="U820" s="453"/>
      <c r="V820" s="453"/>
      <c r="W820" s="453"/>
      <c r="X820" s="453"/>
      <c r="Y820" s="453"/>
      <c r="Z820" s="453"/>
    </row>
    <row r="821" spans="1:26" ht="15.75" hidden="1" customHeight="1">
      <c r="A821" s="453"/>
      <c r="B821" s="453"/>
      <c r="C821" s="453"/>
      <c r="D821" s="453"/>
      <c r="E821" s="453"/>
      <c r="F821" s="453"/>
      <c r="G821" s="453"/>
      <c r="H821" s="453"/>
      <c r="I821" s="453"/>
      <c r="J821" s="507"/>
      <c r="K821" s="507"/>
      <c r="L821" s="453"/>
      <c r="M821" s="453"/>
      <c r="N821" s="507"/>
      <c r="O821" s="507"/>
      <c r="P821" s="453"/>
      <c r="Q821" s="453"/>
      <c r="R821" s="453"/>
      <c r="S821" s="453"/>
      <c r="T821" s="453"/>
      <c r="U821" s="453"/>
      <c r="V821" s="453"/>
      <c r="W821" s="453"/>
      <c r="X821" s="453"/>
      <c r="Y821" s="453"/>
      <c r="Z821" s="453"/>
    </row>
    <row r="822" spans="1:26" ht="15.75" hidden="1" customHeight="1">
      <c r="A822" s="453"/>
      <c r="B822" s="453"/>
      <c r="C822" s="453"/>
      <c r="D822" s="453"/>
      <c r="E822" s="453"/>
      <c r="F822" s="453"/>
      <c r="G822" s="453"/>
      <c r="H822" s="453"/>
      <c r="I822" s="453"/>
      <c r="J822" s="507"/>
      <c r="K822" s="507"/>
      <c r="L822" s="453"/>
      <c r="M822" s="453"/>
      <c r="N822" s="507"/>
      <c r="O822" s="507"/>
      <c r="P822" s="453"/>
      <c r="Q822" s="453"/>
      <c r="R822" s="453"/>
      <c r="S822" s="453"/>
      <c r="T822" s="453"/>
      <c r="U822" s="453"/>
      <c r="V822" s="453"/>
      <c r="W822" s="453"/>
      <c r="X822" s="453"/>
      <c r="Y822" s="453"/>
      <c r="Z822" s="453"/>
    </row>
    <row r="823" spans="1:26" ht="15.75" hidden="1" customHeight="1">
      <c r="A823" s="453"/>
      <c r="B823" s="453"/>
      <c r="C823" s="453"/>
      <c r="D823" s="453"/>
      <c r="E823" s="453"/>
      <c r="F823" s="453"/>
      <c r="G823" s="453"/>
      <c r="H823" s="453"/>
      <c r="I823" s="453"/>
      <c r="J823" s="507"/>
      <c r="K823" s="507"/>
      <c r="L823" s="453"/>
      <c r="M823" s="453"/>
      <c r="N823" s="507"/>
      <c r="O823" s="507"/>
      <c r="P823" s="453"/>
      <c r="Q823" s="453"/>
      <c r="R823" s="453"/>
      <c r="S823" s="453"/>
      <c r="T823" s="453"/>
      <c r="U823" s="453"/>
      <c r="V823" s="453"/>
      <c r="W823" s="453"/>
      <c r="X823" s="453"/>
      <c r="Y823" s="453"/>
      <c r="Z823" s="453"/>
    </row>
    <row r="824" spans="1:26" ht="15.75" hidden="1" customHeight="1">
      <c r="A824" s="453"/>
      <c r="B824" s="453"/>
      <c r="C824" s="453"/>
      <c r="D824" s="453"/>
      <c r="E824" s="453"/>
      <c r="F824" s="453"/>
      <c r="G824" s="453"/>
      <c r="H824" s="453"/>
      <c r="I824" s="453"/>
      <c r="J824" s="507"/>
      <c r="K824" s="507"/>
      <c r="L824" s="453"/>
      <c r="M824" s="453"/>
      <c r="N824" s="507"/>
      <c r="O824" s="507"/>
      <c r="P824" s="453"/>
      <c r="Q824" s="453"/>
      <c r="R824" s="453"/>
      <c r="S824" s="453"/>
      <c r="T824" s="453"/>
      <c r="U824" s="453"/>
      <c r="V824" s="453"/>
      <c r="W824" s="453"/>
      <c r="X824" s="453"/>
      <c r="Y824" s="453"/>
      <c r="Z824" s="453"/>
    </row>
    <row r="825" spans="1:26" ht="15.75" hidden="1" customHeight="1">
      <c r="A825" s="453"/>
      <c r="B825" s="453"/>
      <c r="C825" s="453"/>
      <c r="D825" s="453"/>
      <c r="E825" s="453"/>
      <c r="F825" s="453"/>
      <c r="G825" s="453"/>
      <c r="H825" s="453"/>
      <c r="I825" s="453"/>
      <c r="J825" s="507"/>
      <c r="K825" s="507"/>
      <c r="L825" s="453"/>
      <c r="M825" s="453"/>
      <c r="N825" s="507"/>
      <c r="O825" s="507"/>
      <c r="P825" s="453"/>
      <c r="Q825" s="453"/>
      <c r="R825" s="453"/>
      <c r="S825" s="453"/>
      <c r="T825" s="453"/>
      <c r="U825" s="453"/>
      <c r="V825" s="453"/>
      <c r="W825" s="453"/>
      <c r="X825" s="453"/>
      <c r="Y825" s="453"/>
      <c r="Z825" s="453"/>
    </row>
    <row r="826" spans="1:26" ht="15.75" hidden="1" customHeight="1">
      <c r="A826" s="453"/>
      <c r="B826" s="453"/>
      <c r="C826" s="453"/>
      <c r="D826" s="453"/>
      <c r="E826" s="453"/>
      <c r="F826" s="453"/>
      <c r="G826" s="453"/>
      <c r="H826" s="453"/>
      <c r="I826" s="453"/>
      <c r="J826" s="507"/>
      <c r="K826" s="507"/>
      <c r="L826" s="453"/>
      <c r="M826" s="453"/>
      <c r="N826" s="507"/>
      <c r="O826" s="507"/>
      <c r="P826" s="453"/>
      <c r="Q826" s="453"/>
      <c r="R826" s="453"/>
      <c r="S826" s="453"/>
      <c r="T826" s="453"/>
      <c r="U826" s="453"/>
      <c r="V826" s="453"/>
      <c r="W826" s="453"/>
      <c r="X826" s="453"/>
      <c r="Y826" s="453"/>
      <c r="Z826" s="453"/>
    </row>
    <row r="827" spans="1:26" ht="15.75" hidden="1" customHeight="1">
      <c r="A827" s="453"/>
      <c r="B827" s="453"/>
      <c r="C827" s="453"/>
      <c r="D827" s="453"/>
      <c r="E827" s="453"/>
      <c r="F827" s="453"/>
      <c r="G827" s="453"/>
      <c r="H827" s="453"/>
      <c r="I827" s="453"/>
      <c r="J827" s="507"/>
      <c r="K827" s="507"/>
      <c r="L827" s="453"/>
      <c r="M827" s="453"/>
      <c r="N827" s="507"/>
      <c r="O827" s="507"/>
      <c r="P827" s="453"/>
      <c r="Q827" s="453"/>
      <c r="R827" s="453"/>
      <c r="S827" s="453"/>
      <c r="T827" s="453"/>
      <c r="U827" s="453"/>
      <c r="V827" s="453"/>
      <c r="W827" s="453"/>
      <c r="X827" s="453"/>
      <c r="Y827" s="453"/>
      <c r="Z827" s="453"/>
    </row>
    <row r="828" spans="1:26" ht="15.75" hidden="1" customHeight="1">
      <c r="A828" s="453"/>
      <c r="B828" s="453"/>
      <c r="C828" s="453"/>
      <c r="D828" s="453"/>
      <c r="E828" s="453"/>
      <c r="F828" s="453"/>
      <c r="G828" s="453"/>
      <c r="H828" s="453"/>
      <c r="I828" s="453"/>
      <c r="J828" s="507"/>
      <c r="K828" s="507"/>
      <c r="L828" s="453"/>
      <c r="M828" s="453"/>
      <c r="N828" s="507"/>
      <c r="O828" s="507"/>
      <c r="P828" s="453"/>
      <c r="Q828" s="453"/>
      <c r="R828" s="453"/>
      <c r="S828" s="453"/>
      <c r="T828" s="453"/>
      <c r="U828" s="453"/>
      <c r="V828" s="453"/>
      <c r="W828" s="453"/>
      <c r="X828" s="453"/>
      <c r="Y828" s="453"/>
      <c r="Z828" s="453"/>
    </row>
    <row r="829" spans="1:26" ht="15.75" hidden="1" customHeight="1">
      <c r="A829" s="453"/>
      <c r="B829" s="453"/>
      <c r="C829" s="453"/>
      <c r="D829" s="453"/>
      <c r="E829" s="453"/>
      <c r="F829" s="453"/>
      <c r="G829" s="453"/>
      <c r="H829" s="453"/>
      <c r="I829" s="453"/>
      <c r="J829" s="507"/>
      <c r="K829" s="507"/>
      <c r="L829" s="453"/>
      <c r="M829" s="453"/>
      <c r="N829" s="507"/>
      <c r="O829" s="507"/>
      <c r="P829" s="453"/>
      <c r="Q829" s="453"/>
      <c r="R829" s="453"/>
      <c r="S829" s="453"/>
      <c r="T829" s="453"/>
      <c r="U829" s="453"/>
      <c r="V829" s="453"/>
      <c r="W829" s="453"/>
      <c r="X829" s="453"/>
      <c r="Y829" s="453"/>
      <c r="Z829" s="453"/>
    </row>
    <row r="830" spans="1:26" ht="15.75" hidden="1" customHeight="1">
      <c r="A830" s="453"/>
      <c r="B830" s="453"/>
      <c r="C830" s="453"/>
      <c r="D830" s="453"/>
      <c r="E830" s="453"/>
      <c r="F830" s="453"/>
      <c r="G830" s="453"/>
      <c r="H830" s="453"/>
      <c r="I830" s="453"/>
      <c r="J830" s="507"/>
      <c r="K830" s="507"/>
      <c r="L830" s="453"/>
      <c r="M830" s="453"/>
      <c r="N830" s="507"/>
      <c r="O830" s="507"/>
      <c r="P830" s="453"/>
      <c r="Q830" s="453"/>
      <c r="R830" s="453"/>
      <c r="S830" s="453"/>
      <c r="T830" s="453"/>
      <c r="U830" s="453"/>
      <c r="V830" s="453"/>
      <c r="W830" s="453"/>
      <c r="X830" s="453"/>
      <c r="Y830" s="453"/>
      <c r="Z830" s="453"/>
    </row>
    <row r="831" spans="1:26" ht="15.75" hidden="1" customHeight="1">
      <c r="A831" s="453"/>
      <c r="B831" s="453"/>
      <c r="C831" s="453"/>
      <c r="D831" s="453"/>
      <c r="E831" s="453"/>
      <c r="F831" s="453"/>
      <c r="G831" s="453"/>
      <c r="H831" s="453"/>
      <c r="I831" s="453"/>
      <c r="J831" s="507"/>
      <c r="K831" s="507"/>
      <c r="L831" s="453"/>
      <c r="M831" s="453"/>
      <c r="N831" s="507"/>
      <c r="O831" s="507"/>
      <c r="P831" s="453"/>
      <c r="Q831" s="453"/>
      <c r="R831" s="453"/>
      <c r="S831" s="453"/>
      <c r="T831" s="453"/>
      <c r="U831" s="453"/>
      <c r="V831" s="453"/>
      <c r="W831" s="453"/>
      <c r="X831" s="453"/>
      <c r="Y831" s="453"/>
      <c r="Z831" s="453"/>
    </row>
    <row r="832" spans="1:26" ht="15.75" hidden="1" customHeight="1">
      <c r="A832" s="453"/>
      <c r="B832" s="453"/>
      <c r="C832" s="453"/>
      <c r="D832" s="453"/>
      <c r="E832" s="453"/>
      <c r="F832" s="453"/>
      <c r="G832" s="453"/>
      <c r="H832" s="453"/>
      <c r="I832" s="453"/>
      <c r="J832" s="507"/>
      <c r="K832" s="507"/>
      <c r="L832" s="453"/>
      <c r="M832" s="453"/>
      <c r="N832" s="507"/>
      <c r="O832" s="507"/>
      <c r="P832" s="453"/>
      <c r="Q832" s="453"/>
      <c r="R832" s="453"/>
      <c r="S832" s="453"/>
      <c r="T832" s="453"/>
      <c r="U832" s="453"/>
      <c r="V832" s="453"/>
      <c r="W832" s="453"/>
      <c r="X832" s="453"/>
      <c r="Y832" s="453"/>
      <c r="Z832" s="453"/>
    </row>
    <row r="833" spans="1:26" ht="15.75" hidden="1" customHeight="1">
      <c r="A833" s="453"/>
      <c r="B833" s="453"/>
      <c r="C833" s="453"/>
      <c r="D833" s="453"/>
      <c r="E833" s="453"/>
      <c r="F833" s="453"/>
      <c r="G833" s="453"/>
      <c r="H833" s="453"/>
      <c r="I833" s="453"/>
      <c r="J833" s="507"/>
      <c r="K833" s="507"/>
      <c r="L833" s="453"/>
      <c r="M833" s="453"/>
      <c r="N833" s="507"/>
      <c r="O833" s="507"/>
      <c r="P833" s="453"/>
      <c r="Q833" s="453"/>
      <c r="R833" s="453"/>
      <c r="S833" s="453"/>
      <c r="T833" s="453"/>
      <c r="U833" s="453"/>
      <c r="V833" s="453"/>
      <c r="W833" s="453"/>
      <c r="X833" s="453"/>
      <c r="Y833" s="453"/>
      <c r="Z833" s="453"/>
    </row>
    <row r="834" spans="1:26" ht="15.75" hidden="1" customHeight="1">
      <c r="A834" s="453"/>
      <c r="B834" s="453"/>
      <c r="C834" s="453"/>
      <c r="D834" s="453"/>
      <c r="E834" s="453"/>
      <c r="F834" s="453"/>
      <c r="G834" s="453"/>
      <c r="H834" s="453"/>
      <c r="I834" s="453"/>
      <c r="J834" s="507"/>
      <c r="K834" s="507"/>
      <c r="L834" s="453"/>
      <c r="M834" s="453"/>
      <c r="N834" s="507"/>
      <c r="O834" s="507"/>
      <c r="P834" s="453"/>
      <c r="Q834" s="453"/>
      <c r="R834" s="453"/>
      <c r="S834" s="453"/>
      <c r="T834" s="453"/>
      <c r="U834" s="453"/>
      <c r="V834" s="453"/>
      <c r="W834" s="453"/>
      <c r="X834" s="453"/>
      <c r="Y834" s="453"/>
      <c r="Z834" s="453"/>
    </row>
    <row r="835" spans="1:26" ht="15.75" hidden="1" customHeight="1">
      <c r="A835" s="453"/>
      <c r="B835" s="453"/>
      <c r="C835" s="453"/>
      <c r="D835" s="453"/>
      <c r="E835" s="453"/>
      <c r="F835" s="453"/>
      <c r="G835" s="453"/>
      <c r="H835" s="453"/>
      <c r="I835" s="453"/>
      <c r="J835" s="507"/>
      <c r="K835" s="507"/>
      <c r="L835" s="453"/>
      <c r="M835" s="453"/>
      <c r="N835" s="507"/>
      <c r="O835" s="507"/>
      <c r="P835" s="453"/>
      <c r="Q835" s="453"/>
      <c r="R835" s="453"/>
      <c r="S835" s="453"/>
      <c r="T835" s="453"/>
      <c r="U835" s="453"/>
      <c r="V835" s="453"/>
      <c r="W835" s="453"/>
      <c r="X835" s="453"/>
      <c r="Y835" s="453"/>
      <c r="Z835" s="453"/>
    </row>
    <row r="836" spans="1:26" ht="15.75" hidden="1" customHeight="1">
      <c r="A836" s="453"/>
      <c r="B836" s="453"/>
      <c r="C836" s="453"/>
      <c r="D836" s="453"/>
      <c r="E836" s="453"/>
      <c r="F836" s="453"/>
      <c r="G836" s="453"/>
      <c r="H836" s="453"/>
      <c r="I836" s="453"/>
      <c r="J836" s="507"/>
      <c r="K836" s="507"/>
      <c r="L836" s="453"/>
      <c r="M836" s="453"/>
      <c r="N836" s="507"/>
      <c r="O836" s="507"/>
      <c r="P836" s="453"/>
      <c r="Q836" s="453"/>
      <c r="R836" s="453"/>
      <c r="S836" s="453"/>
      <c r="T836" s="453"/>
      <c r="U836" s="453"/>
      <c r="V836" s="453"/>
      <c r="W836" s="453"/>
      <c r="X836" s="453"/>
      <c r="Y836" s="453"/>
      <c r="Z836" s="453"/>
    </row>
    <row r="837" spans="1:26" ht="15.75" hidden="1" customHeight="1">
      <c r="A837" s="453"/>
      <c r="B837" s="453"/>
      <c r="C837" s="453"/>
      <c r="D837" s="453"/>
      <c r="E837" s="453"/>
      <c r="F837" s="453"/>
      <c r="G837" s="453"/>
      <c r="H837" s="453"/>
      <c r="I837" s="453"/>
      <c r="J837" s="507"/>
      <c r="K837" s="507"/>
      <c r="L837" s="453"/>
      <c r="M837" s="453"/>
      <c r="N837" s="507"/>
      <c r="O837" s="507"/>
      <c r="P837" s="453"/>
      <c r="Q837" s="453"/>
      <c r="R837" s="453"/>
      <c r="S837" s="453"/>
      <c r="T837" s="453"/>
      <c r="U837" s="453"/>
      <c r="V837" s="453"/>
      <c r="W837" s="453"/>
      <c r="X837" s="453"/>
      <c r="Y837" s="453"/>
      <c r="Z837" s="453"/>
    </row>
    <row r="838" spans="1:26" ht="15.75" hidden="1" customHeight="1">
      <c r="A838" s="453"/>
      <c r="B838" s="453"/>
      <c r="C838" s="453"/>
      <c r="D838" s="453"/>
      <c r="E838" s="453"/>
      <c r="F838" s="453"/>
      <c r="G838" s="453"/>
      <c r="H838" s="453"/>
      <c r="I838" s="453"/>
      <c r="J838" s="507"/>
      <c r="K838" s="507"/>
      <c r="L838" s="453"/>
      <c r="M838" s="453"/>
      <c r="N838" s="507"/>
      <c r="O838" s="507"/>
      <c r="P838" s="453"/>
      <c r="Q838" s="453"/>
      <c r="R838" s="453"/>
      <c r="S838" s="453"/>
      <c r="T838" s="453"/>
      <c r="U838" s="453"/>
      <c r="V838" s="453"/>
      <c r="W838" s="453"/>
      <c r="X838" s="453"/>
      <c r="Y838" s="453"/>
      <c r="Z838" s="453"/>
    </row>
    <row r="839" spans="1:26" ht="15.75" hidden="1" customHeight="1">
      <c r="A839" s="453"/>
      <c r="B839" s="453"/>
      <c r="C839" s="453"/>
      <c r="D839" s="453"/>
      <c r="E839" s="453"/>
      <c r="F839" s="453"/>
      <c r="G839" s="453"/>
      <c r="H839" s="453"/>
      <c r="I839" s="453"/>
      <c r="J839" s="507"/>
      <c r="K839" s="507"/>
      <c r="L839" s="453"/>
      <c r="M839" s="453"/>
      <c r="N839" s="507"/>
      <c r="O839" s="507"/>
      <c r="P839" s="453"/>
      <c r="Q839" s="453"/>
      <c r="R839" s="453"/>
      <c r="S839" s="453"/>
      <c r="T839" s="453"/>
      <c r="U839" s="453"/>
      <c r="V839" s="453"/>
      <c r="W839" s="453"/>
      <c r="X839" s="453"/>
      <c r="Y839" s="453"/>
      <c r="Z839" s="453"/>
    </row>
    <row r="840" spans="1:26" ht="15.75" hidden="1" customHeight="1">
      <c r="A840" s="453"/>
      <c r="B840" s="453"/>
      <c r="C840" s="453"/>
      <c r="D840" s="453"/>
      <c r="E840" s="453"/>
      <c r="F840" s="453"/>
      <c r="G840" s="453"/>
      <c r="H840" s="453"/>
      <c r="I840" s="453"/>
      <c r="J840" s="507"/>
      <c r="K840" s="507"/>
      <c r="L840" s="453"/>
      <c r="M840" s="453"/>
      <c r="N840" s="507"/>
      <c r="O840" s="507"/>
      <c r="P840" s="453"/>
      <c r="Q840" s="453"/>
      <c r="R840" s="453"/>
      <c r="S840" s="453"/>
      <c r="T840" s="453"/>
      <c r="U840" s="453"/>
      <c r="V840" s="453"/>
      <c r="W840" s="453"/>
      <c r="X840" s="453"/>
      <c r="Y840" s="453"/>
      <c r="Z840" s="453"/>
    </row>
    <row r="841" spans="1:26" ht="15.75" hidden="1" customHeight="1">
      <c r="A841" s="453"/>
      <c r="B841" s="453"/>
      <c r="C841" s="453"/>
      <c r="D841" s="453"/>
      <c r="E841" s="453"/>
      <c r="F841" s="453"/>
      <c r="G841" s="453"/>
      <c r="H841" s="453"/>
      <c r="I841" s="453"/>
      <c r="J841" s="507"/>
      <c r="K841" s="507"/>
      <c r="L841" s="453"/>
      <c r="M841" s="453"/>
      <c r="N841" s="507"/>
      <c r="O841" s="507"/>
      <c r="P841" s="453"/>
      <c r="Q841" s="453"/>
      <c r="R841" s="453"/>
      <c r="S841" s="453"/>
      <c r="T841" s="453"/>
      <c r="U841" s="453"/>
      <c r="V841" s="453"/>
      <c r="W841" s="453"/>
      <c r="X841" s="453"/>
      <c r="Y841" s="453"/>
      <c r="Z841" s="453"/>
    </row>
    <row r="842" spans="1:26" ht="15.75" hidden="1" customHeight="1">
      <c r="A842" s="453"/>
      <c r="B842" s="453"/>
      <c r="C842" s="453"/>
      <c r="D842" s="453"/>
      <c r="E842" s="453"/>
      <c r="F842" s="453"/>
      <c r="G842" s="453"/>
      <c r="H842" s="453"/>
      <c r="I842" s="453"/>
      <c r="J842" s="507"/>
      <c r="K842" s="507"/>
      <c r="L842" s="453"/>
      <c r="M842" s="453"/>
      <c r="N842" s="507"/>
      <c r="O842" s="507"/>
      <c r="P842" s="453"/>
      <c r="Q842" s="453"/>
      <c r="R842" s="453"/>
      <c r="S842" s="453"/>
      <c r="T842" s="453"/>
      <c r="U842" s="453"/>
      <c r="V842" s="453"/>
      <c r="W842" s="453"/>
      <c r="X842" s="453"/>
      <c r="Y842" s="453"/>
      <c r="Z842" s="453"/>
    </row>
    <row r="843" spans="1:26" ht="15.75" hidden="1" customHeight="1">
      <c r="A843" s="453"/>
      <c r="B843" s="453"/>
      <c r="C843" s="453"/>
      <c r="D843" s="453"/>
      <c r="E843" s="453"/>
      <c r="F843" s="453"/>
      <c r="G843" s="453"/>
      <c r="H843" s="453"/>
      <c r="I843" s="453"/>
      <c r="J843" s="507"/>
      <c r="K843" s="507"/>
      <c r="L843" s="453"/>
      <c r="M843" s="453"/>
      <c r="N843" s="507"/>
      <c r="O843" s="507"/>
      <c r="P843" s="453"/>
      <c r="Q843" s="453"/>
      <c r="R843" s="453"/>
      <c r="S843" s="453"/>
      <c r="T843" s="453"/>
      <c r="U843" s="453"/>
      <c r="V843" s="453"/>
      <c r="W843" s="453"/>
      <c r="X843" s="453"/>
      <c r="Y843" s="453"/>
      <c r="Z843" s="453"/>
    </row>
    <row r="844" spans="1:26" ht="15.75" hidden="1" customHeight="1">
      <c r="A844" s="453"/>
      <c r="B844" s="453"/>
      <c r="C844" s="453"/>
      <c r="D844" s="453"/>
      <c r="E844" s="453"/>
      <c r="F844" s="453"/>
      <c r="G844" s="453"/>
      <c r="H844" s="453"/>
      <c r="I844" s="453"/>
      <c r="J844" s="507"/>
      <c r="K844" s="507"/>
      <c r="L844" s="453"/>
      <c r="M844" s="453"/>
      <c r="N844" s="507"/>
      <c r="O844" s="507"/>
      <c r="P844" s="453"/>
      <c r="Q844" s="453"/>
      <c r="R844" s="453"/>
      <c r="S844" s="453"/>
      <c r="T844" s="453"/>
      <c r="U844" s="453"/>
      <c r="V844" s="453"/>
      <c r="W844" s="453"/>
      <c r="X844" s="453"/>
      <c r="Y844" s="453"/>
      <c r="Z844" s="453"/>
    </row>
    <row r="845" spans="1:26" ht="15.75" hidden="1" customHeight="1">
      <c r="A845" s="453"/>
      <c r="B845" s="453"/>
      <c r="C845" s="453"/>
      <c r="D845" s="453"/>
      <c r="E845" s="453"/>
      <c r="F845" s="453"/>
      <c r="G845" s="453"/>
      <c r="H845" s="453"/>
      <c r="I845" s="453"/>
      <c r="J845" s="507"/>
      <c r="K845" s="507"/>
      <c r="L845" s="453"/>
      <c r="M845" s="453"/>
      <c r="N845" s="507"/>
      <c r="O845" s="507"/>
      <c r="P845" s="453"/>
      <c r="Q845" s="453"/>
      <c r="R845" s="453"/>
      <c r="S845" s="453"/>
      <c r="T845" s="453"/>
      <c r="U845" s="453"/>
      <c r="V845" s="453"/>
      <c r="W845" s="453"/>
      <c r="X845" s="453"/>
      <c r="Y845" s="453"/>
      <c r="Z845" s="453"/>
    </row>
    <row r="846" spans="1:26" ht="15.75" hidden="1" customHeight="1">
      <c r="A846" s="453"/>
      <c r="B846" s="453"/>
      <c r="C846" s="453"/>
      <c r="D846" s="453"/>
      <c r="E846" s="453"/>
      <c r="F846" s="453"/>
      <c r="G846" s="453"/>
      <c r="H846" s="453"/>
      <c r="I846" s="453"/>
      <c r="J846" s="507"/>
      <c r="K846" s="507"/>
      <c r="L846" s="453"/>
      <c r="M846" s="453"/>
      <c r="N846" s="507"/>
      <c r="O846" s="507"/>
      <c r="P846" s="453"/>
      <c r="Q846" s="453"/>
      <c r="R846" s="453"/>
      <c r="S846" s="453"/>
      <c r="T846" s="453"/>
      <c r="U846" s="453"/>
      <c r="V846" s="453"/>
      <c r="W846" s="453"/>
      <c r="X846" s="453"/>
      <c r="Y846" s="453"/>
      <c r="Z846" s="453"/>
    </row>
    <row r="847" spans="1:26" ht="15.75" hidden="1" customHeight="1">
      <c r="A847" s="453"/>
      <c r="B847" s="453"/>
      <c r="C847" s="453"/>
      <c r="D847" s="453"/>
      <c r="E847" s="453"/>
      <c r="F847" s="453"/>
      <c r="G847" s="453"/>
      <c r="H847" s="453"/>
      <c r="I847" s="453"/>
      <c r="J847" s="507"/>
      <c r="K847" s="507"/>
      <c r="L847" s="453"/>
      <c r="M847" s="453"/>
      <c r="N847" s="507"/>
      <c r="O847" s="507"/>
      <c r="P847" s="453"/>
      <c r="Q847" s="453"/>
      <c r="R847" s="453"/>
      <c r="S847" s="453"/>
      <c r="T847" s="453"/>
      <c r="U847" s="453"/>
      <c r="V847" s="453"/>
      <c r="W847" s="453"/>
      <c r="X847" s="453"/>
      <c r="Y847" s="453"/>
      <c r="Z847" s="453"/>
    </row>
    <row r="848" spans="1:26" ht="15.75" hidden="1" customHeight="1">
      <c r="A848" s="453"/>
      <c r="B848" s="453"/>
      <c r="C848" s="453"/>
      <c r="D848" s="453"/>
      <c r="E848" s="453"/>
      <c r="F848" s="453"/>
      <c r="G848" s="453"/>
      <c r="H848" s="453"/>
      <c r="I848" s="453"/>
      <c r="J848" s="507"/>
      <c r="K848" s="507"/>
      <c r="L848" s="453"/>
      <c r="M848" s="453"/>
      <c r="N848" s="507"/>
      <c r="O848" s="507"/>
      <c r="P848" s="453"/>
      <c r="Q848" s="453"/>
      <c r="R848" s="453"/>
      <c r="S848" s="453"/>
      <c r="T848" s="453"/>
      <c r="U848" s="453"/>
      <c r="V848" s="453"/>
      <c r="W848" s="453"/>
      <c r="X848" s="453"/>
      <c r="Y848" s="453"/>
      <c r="Z848" s="453"/>
    </row>
    <row r="849" spans="1:26" ht="15.75" hidden="1" customHeight="1">
      <c r="A849" s="453"/>
      <c r="B849" s="453"/>
      <c r="C849" s="453"/>
      <c r="D849" s="453"/>
      <c r="E849" s="453"/>
      <c r="F849" s="453"/>
      <c r="G849" s="453"/>
      <c r="H849" s="453"/>
      <c r="I849" s="453"/>
      <c r="J849" s="507"/>
      <c r="K849" s="507"/>
      <c r="L849" s="453"/>
      <c r="M849" s="453"/>
      <c r="N849" s="507"/>
      <c r="O849" s="507"/>
      <c r="P849" s="453"/>
      <c r="Q849" s="453"/>
      <c r="R849" s="453"/>
      <c r="S849" s="453"/>
      <c r="T849" s="453"/>
      <c r="U849" s="453"/>
      <c r="V849" s="453"/>
      <c r="W849" s="453"/>
      <c r="X849" s="453"/>
      <c r="Y849" s="453"/>
      <c r="Z849" s="453"/>
    </row>
    <row r="850" spans="1:26" ht="15.75" hidden="1" customHeight="1">
      <c r="A850" s="453"/>
      <c r="B850" s="453"/>
      <c r="C850" s="453"/>
      <c r="D850" s="453"/>
      <c r="E850" s="453"/>
      <c r="F850" s="453"/>
      <c r="G850" s="453"/>
      <c r="H850" s="453"/>
      <c r="I850" s="453"/>
      <c r="J850" s="507"/>
      <c r="K850" s="507"/>
      <c r="L850" s="453"/>
      <c r="M850" s="453"/>
      <c r="N850" s="507"/>
      <c r="O850" s="507"/>
      <c r="P850" s="453"/>
      <c r="Q850" s="453"/>
      <c r="R850" s="453"/>
      <c r="S850" s="453"/>
      <c r="T850" s="453"/>
      <c r="U850" s="453"/>
      <c r="V850" s="453"/>
      <c r="W850" s="453"/>
      <c r="X850" s="453"/>
      <c r="Y850" s="453"/>
      <c r="Z850" s="453"/>
    </row>
    <row r="851" spans="1:26" ht="15.75" hidden="1" customHeight="1">
      <c r="A851" s="453"/>
      <c r="B851" s="453"/>
      <c r="C851" s="453"/>
      <c r="D851" s="453"/>
      <c r="E851" s="453"/>
      <c r="F851" s="453"/>
      <c r="G851" s="453"/>
      <c r="H851" s="453"/>
      <c r="I851" s="453"/>
      <c r="J851" s="507"/>
      <c r="K851" s="507"/>
      <c r="L851" s="453"/>
      <c r="M851" s="453"/>
      <c r="N851" s="507"/>
      <c r="O851" s="507"/>
      <c r="P851" s="453"/>
      <c r="Q851" s="453"/>
      <c r="R851" s="453"/>
      <c r="S851" s="453"/>
      <c r="T851" s="453"/>
      <c r="U851" s="453"/>
      <c r="V851" s="453"/>
      <c r="W851" s="453"/>
      <c r="X851" s="453"/>
      <c r="Y851" s="453"/>
      <c r="Z851" s="453"/>
    </row>
    <row r="852" spans="1:26" ht="15.75" hidden="1" customHeight="1">
      <c r="A852" s="453"/>
      <c r="B852" s="453"/>
      <c r="C852" s="453"/>
      <c r="D852" s="453"/>
      <c r="E852" s="453"/>
      <c r="F852" s="453"/>
      <c r="G852" s="453"/>
      <c r="H852" s="453"/>
      <c r="I852" s="453"/>
      <c r="J852" s="507"/>
      <c r="K852" s="507"/>
      <c r="L852" s="453"/>
      <c r="M852" s="453"/>
      <c r="N852" s="507"/>
      <c r="O852" s="507"/>
      <c r="P852" s="453"/>
      <c r="Q852" s="453"/>
      <c r="R852" s="453"/>
      <c r="S852" s="453"/>
      <c r="T852" s="453"/>
      <c r="U852" s="453"/>
      <c r="V852" s="453"/>
      <c r="W852" s="453"/>
      <c r="X852" s="453"/>
      <c r="Y852" s="453"/>
      <c r="Z852" s="453"/>
    </row>
    <row r="853" spans="1:26" ht="15.75" hidden="1" customHeight="1">
      <c r="A853" s="453"/>
      <c r="B853" s="453"/>
      <c r="C853" s="453"/>
      <c r="D853" s="453"/>
      <c r="E853" s="453"/>
      <c r="F853" s="453"/>
      <c r="G853" s="453"/>
      <c r="H853" s="453"/>
      <c r="I853" s="453"/>
      <c r="J853" s="507"/>
      <c r="K853" s="507"/>
      <c r="L853" s="453"/>
      <c r="M853" s="453"/>
      <c r="N853" s="507"/>
      <c r="O853" s="507"/>
      <c r="P853" s="453"/>
      <c r="Q853" s="453"/>
      <c r="R853" s="453"/>
      <c r="S853" s="453"/>
      <c r="T853" s="453"/>
      <c r="U853" s="453"/>
      <c r="V853" s="453"/>
      <c r="W853" s="453"/>
      <c r="X853" s="453"/>
      <c r="Y853" s="453"/>
      <c r="Z853" s="453"/>
    </row>
    <row r="854" spans="1:26" ht="15.75" hidden="1" customHeight="1">
      <c r="A854" s="453"/>
      <c r="B854" s="453"/>
      <c r="C854" s="453"/>
      <c r="D854" s="453"/>
      <c r="E854" s="453"/>
      <c r="F854" s="453"/>
      <c r="G854" s="453"/>
      <c r="H854" s="453"/>
      <c r="I854" s="453"/>
      <c r="J854" s="507"/>
      <c r="K854" s="507"/>
      <c r="L854" s="453"/>
      <c r="M854" s="453"/>
      <c r="N854" s="507"/>
      <c r="O854" s="507"/>
      <c r="P854" s="453"/>
      <c r="Q854" s="453"/>
      <c r="R854" s="453"/>
      <c r="S854" s="453"/>
      <c r="T854" s="453"/>
      <c r="U854" s="453"/>
      <c r="V854" s="453"/>
      <c r="W854" s="453"/>
      <c r="X854" s="453"/>
      <c r="Y854" s="453"/>
      <c r="Z854" s="453"/>
    </row>
    <row r="855" spans="1:26" ht="15.75" hidden="1" customHeight="1">
      <c r="A855" s="453"/>
      <c r="B855" s="453"/>
      <c r="C855" s="453"/>
      <c r="D855" s="453"/>
      <c r="E855" s="453"/>
      <c r="F855" s="453"/>
      <c r="G855" s="453"/>
      <c r="H855" s="453"/>
      <c r="I855" s="453"/>
      <c r="J855" s="507"/>
      <c r="K855" s="507"/>
      <c r="L855" s="453"/>
      <c r="M855" s="453"/>
      <c r="N855" s="507"/>
      <c r="O855" s="507"/>
      <c r="P855" s="453"/>
      <c r="Q855" s="453"/>
      <c r="R855" s="453"/>
      <c r="S855" s="453"/>
      <c r="T855" s="453"/>
      <c r="U855" s="453"/>
      <c r="V855" s="453"/>
      <c r="W855" s="453"/>
      <c r="X855" s="453"/>
      <c r="Y855" s="453"/>
      <c r="Z855" s="453"/>
    </row>
    <row r="856" spans="1:26" ht="15.75" hidden="1" customHeight="1">
      <c r="A856" s="453"/>
      <c r="B856" s="453"/>
      <c r="C856" s="453"/>
      <c r="D856" s="453"/>
      <c r="E856" s="453"/>
      <c r="F856" s="453"/>
      <c r="G856" s="453"/>
      <c r="H856" s="453"/>
      <c r="I856" s="453"/>
      <c r="J856" s="507"/>
      <c r="K856" s="507"/>
      <c r="L856" s="453"/>
      <c r="M856" s="453"/>
      <c r="N856" s="507"/>
      <c r="O856" s="507"/>
      <c r="P856" s="453"/>
      <c r="Q856" s="453"/>
      <c r="R856" s="453"/>
      <c r="S856" s="453"/>
      <c r="T856" s="453"/>
      <c r="U856" s="453"/>
      <c r="V856" s="453"/>
      <c r="W856" s="453"/>
      <c r="X856" s="453"/>
      <c r="Y856" s="453"/>
      <c r="Z856" s="453"/>
    </row>
    <row r="857" spans="1:26" ht="15.75" hidden="1" customHeight="1">
      <c r="A857" s="453"/>
      <c r="B857" s="453"/>
      <c r="C857" s="453"/>
      <c r="D857" s="453"/>
      <c r="E857" s="453"/>
      <c r="F857" s="453"/>
      <c r="G857" s="453"/>
      <c r="H857" s="453"/>
      <c r="I857" s="453"/>
      <c r="J857" s="507"/>
      <c r="K857" s="507"/>
      <c r="L857" s="453"/>
      <c r="M857" s="453"/>
      <c r="N857" s="507"/>
      <c r="O857" s="507"/>
      <c r="P857" s="453"/>
      <c r="Q857" s="453"/>
      <c r="R857" s="453"/>
      <c r="S857" s="453"/>
      <c r="T857" s="453"/>
      <c r="U857" s="453"/>
      <c r="V857" s="453"/>
      <c r="W857" s="453"/>
      <c r="X857" s="453"/>
      <c r="Y857" s="453"/>
      <c r="Z857" s="453"/>
    </row>
    <row r="858" spans="1:26" ht="15.75" hidden="1" customHeight="1">
      <c r="A858" s="453"/>
      <c r="B858" s="453"/>
      <c r="C858" s="453"/>
      <c r="D858" s="453"/>
      <c r="E858" s="453"/>
      <c r="F858" s="453"/>
      <c r="G858" s="453"/>
      <c r="H858" s="453"/>
      <c r="I858" s="453"/>
      <c r="J858" s="507"/>
      <c r="K858" s="507"/>
      <c r="L858" s="453"/>
      <c r="M858" s="453"/>
      <c r="N858" s="507"/>
      <c r="O858" s="507"/>
      <c r="P858" s="453"/>
      <c r="Q858" s="453"/>
      <c r="R858" s="453"/>
      <c r="S858" s="453"/>
      <c r="T858" s="453"/>
      <c r="U858" s="453"/>
      <c r="V858" s="453"/>
      <c r="W858" s="453"/>
      <c r="X858" s="453"/>
      <c r="Y858" s="453"/>
      <c r="Z858" s="453"/>
    </row>
    <row r="859" spans="1:26" ht="15.75" hidden="1" customHeight="1">
      <c r="A859" s="453"/>
      <c r="B859" s="453"/>
      <c r="C859" s="453"/>
      <c r="D859" s="453"/>
      <c r="E859" s="453"/>
      <c r="F859" s="453"/>
      <c r="G859" s="453"/>
      <c r="H859" s="453"/>
      <c r="I859" s="453"/>
      <c r="J859" s="507"/>
      <c r="K859" s="507"/>
      <c r="L859" s="453"/>
      <c r="M859" s="453"/>
      <c r="N859" s="507"/>
      <c r="O859" s="507"/>
      <c r="P859" s="453"/>
      <c r="Q859" s="453"/>
      <c r="R859" s="453"/>
      <c r="S859" s="453"/>
      <c r="T859" s="453"/>
      <c r="U859" s="453"/>
      <c r="V859" s="453"/>
      <c r="W859" s="453"/>
      <c r="X859" s="453"/>
      <c r="Y859" s="453"/>
      <c r="Z859" s="453"/>
    </row>
    <row r="860" spans="1:26" ht="15.75" hidden="1" customHeight="1">
      <c r="A860" s="453"/>
      <c r="B860" s="453"/>
      <c r="C860" s="453"/>
      <c r="D860" s="453"/>
      <c r="E860" s="453"/>
      <c r="F860" s="453"/>
      <c r="G860" s="453"/>
      <c r="H860" s="453"/>
      <c r="I860" s="453"/>
      <c r="J860" s="507"/>
      <c r="K860" s="507"/>
      <c r="L860" s="453"/>
      <c r="M860" s="453"/>
      <c r="N860" s="507"/>
      <c r="O860" s="507"/>
      <c r="P860" s="453"/>
      <c r="Q860" s="453"/>
      <c r="R860" s="453"/>
      <c r="S860" s="453"/>
      <c r="T860" s="453"/>
      <c r="U860" s="453"/>
      <c r="V860" s="453"/>
      <c r="W860" s="453"/>
      <c r="X860" s="453"/>
      <c r="Y860" s="453"/>
      <c r="Z860" s="453"/>
    </row>
    <row r="861" spans="1:26" ht="15.75" hidden="1" customHeight="1">
      <c r="A861" s="453"/>
      <c r="B861" s="453"/>
      <c r="C861" s="453"/>
      <c r="D861" s="453"/>
      <c r="E861" s="453"/>
      <c r="F861" s="453"/>
      <c r="G861" s="453"/>
      <c r="H861" s="453"/>
      <c r="I861" s="453"/>
      <c r="J861" s="507"/>
      <c r="K861" s="507"/>
      <c r="L861" s="453"/>
      <c r="M861" s="453"/>
      <c r="N861" s="507"/>
      <c r="O861" s="507"/>
      <c r="P861" s="453"/>
      <c r="Q861" s="453"/>
      <c r="R861" s="453"/>
      <c r="S861" s="453"/>
      <c r="T861" s="453"/>
      <c r="U861" s="453"/>
      <c r="V861" s="453"/>
      <c r="W861" s="453"/>
      <c r="X861" s="453"/>
      <c r="Y861" s="453"/>
      <c r="Z861" s="453"/>
    </row>
    <row r="862" spans="1:26" ht="15.75" hidden="1" customHeight="1">
      <c r="A862" s="453"/>
      <c r="B862" s="453"/>
      <c r="C862" s="453"/>
      <c r="D862" s="453"/>
      <c r="E862" s="453"/>
      <c r="F862" s="453"/>
      <c r="G862" s="453"/>
      <c r="H862" s="453"/>
      <c r="I862" s="453"/>
      <c r="J862" s="507"/>
      <c r="K862" s="507"/>
      <c r="L862" s="453"/>
      <c r="M862" s="453"/>
      <c r="N862" s="507"/>
      <c r="O862" s="507"/>
      <c r="P862" s="453"/>
      <c r="Q862" s="453"/>
      <c r="R862" s="453"/>
      <c r="S862" s="453"/>
      <c r="T862" s="453"/>
      <c r="U862" s="453"/>
      <c r="V862" s="453"/>
      <c r="W862" s="453"/>
      <c r="X862" s="453"/>
      <c r="Y862" s="453"/>
      <c r="Z862" s="453"/>
    </row>
    <row r="863" spans="1:26" ht="15.75" hidden="1" customHeight="1">
      <c r="A863" s="453"/>
      <c r="B863" s="453"/>
      <c r="C863" s="453"/>
      <c r="D863" s="453"/>
      <c r="E863" s="453"/>
      <c r="F863" s="453"/>
      <c r="G863" s="453"/>
      <c r="H863" s="453"/>
      <c r="I863" s="453"/>
      <c r="J863" s="507"/>
      <c r="K863" s="507"/>
      <c r="L863" s="453"/>
      <c r="M863" s="453"/>
      <c r="N863" s="507"/>
      <c r="O863" s="507"/>
      <c r="P863" s="453"/>
      <c r="Q863" s="453"/>
      <c r="R863" s="453"/>
      <c r="S863" s="453"/>
      <c r="T863" s="453"/>
      <c r="U863" s="453"/>
      <c r="V863" s="453"/>
      <c r="W863" s="453"/>
      <c r="X863" s="453"/>
      <c r="Y863" s="453"/>
      <c r="Z863" s="453"/>
    </row>
    <row r="864" spans="1:26" ht="15.75" hidden="1" customHeight="1">
      <c r="A864" s="453"/>
      <c r="B864" s="453"/>
      <c r="C864" s="453"/>
      <c r="D864" s="453"/>
      <c r="E864" s="453"/>
      <c r="F864" s="453"/>
      <c r="G864" s="453"/>
      <c r="H864" s="453"/>
      <c r="I864" s="453"/>
      <c r="J864" s="507"/>
      <c r="K864" s="507"/>
      <c r="L864" s="453"/>
      <c r="M864" s="453"/>
      <c r="N864" s="507"/>
      <c r="O864" s="507"/>
      <c r="P864" s="453"/>
      <c r="Q864" s="453"/>
      <c r="R864" s="453"/>
      <c r="S864" s="453"/>
      <c r="T864" s="453"/>
      <c r="U864" s="453"/>
      <c r="V864" s="453"/>
      <c r="W864" s="453"/>
      <c r="X864" s="453"/>
      <c r="Y864" s="453"/>
      <c r="Z864" s="453"/>
    </row>
    <row r="865" spans="1:26" ht="15.75" hidden="1" customHeight="1">
      <c r="A865" s="453"/>
      <c r="B865" s="453"/>
      <c r="C865" s="453"/>
      <c r="D865" s="453"/>
      <c r="E865" s="453"/>
      <c r="F865" s="453"/>
      <c r="G865" s="453"/>
      <c r="H865" s="453"/>
      <c r="I865" s="453"/>
      <c r="J865" s="507"/>
      <c r="K865" s="507"/>
      <c r="L865" s="453"/>
      <c r="M865" s="453"/>
      <c r="N865" s="507"/>
      <c r="O865" s="507"/>
      <c r="P865" s="453"/>
      <c r="Q865" s="453"/>
      <c r="R865" s="453"/>
      <c r="S865" s="453"/>
      <c r="T865" s="453"/>
      <c r="U865" s="453"/>
      <c r="V865" s="453"/>
      <c r="W865" s="453"/>
      <c r="X865" s="453"/>
      <c r="Y865" s="453"/>
      <c r="Z865" s="453"/>
    </row>
    <row r="866" spans="1:26" ht="15.75" hidden="1" customHeight="1">
      <c r="A866" s="453"/>
      <c r="B866" s="453"/>
      <c r="C866" s="453"/>
      <c r="D866" s="453"/>
      <c r="E866" s="453"/>
      <c r="F866" s="453"/>
      <c r="G866" s="453"/>
      <c r="H866" s="453"/>
      <c r="I866" s="453"/>
      <c r="J866" s="507"/>
      <c r="K866" s="507"/>
      <c r="L866" s="453"/>
      <c r="M866" s="453"/>
      <c r="N866" s="507"/>
      <c r="O866" s="507"/>
      <c r="P866" s="453"/>
      <c r="Q866" s="453"/>
      <c r="R866" s="453"/>
      <c r="S866" s="453"/>
      <c r="T866" s="453"/>
      <c r="U866" s="453"/>
      <c r="V866" s="453"/>
      <c r="W866" s="453"/>
      <c r="X866" s="453"/>
      <c r="Y866" s="453"/>
      <c r="Z866" s="453"/>
    </row>
    <row r="867" spans="1:26" ht="15.75" hidden="1" customHeight="1">
      <c r="A867" s="453"/>
      <c r="B867" s="453"/>
      <c r="C867" s="453"/>
      <c r="D867" s="453"/>
      <c r="E867" s="453"/>
      <c r="F867" s="453"/>
      <c r="G867" s="453"/>
      <c r="H867" s="453"/>
      <c r="I867" s="453"/>
      <c r="J867" s="507"/>
      <c r="K867" s="507"/>
      <c r="L867" s="453"/>
      <c r="M867" s="453"/>
      <c r="N867" s="507"/>
      <c r="O867" s="507"/>
      <c r="P867" s="453"/>
      <c r="Q867" s="453"/>
      <c r="R867" s="453"/>
      <c r="S867" s="453"/>
      <c r="T867" s="453"/>
      <c r="U867" s="453"/>
      <c r="V867" s="453"/>
      <c r="W867" s="453"/>
      <c r="X867" s="453"/>
      <c r="Y867" s="453"/>
      <c r="Z867" s="453"/>
    </row>
    <row r="868" spans="1:26" ht="15.75" hidden="1" customHeight="1">
      <c r="A868" s="453"/>
      <c r="B868" s="453"/>
      <c r="C868" s="453"/>
      <c r="D868" s="453"/>
      <c r="E868" s="453"/>
      <c r="F868" s="453"/>
      <c r="G868" s="453"/>
      <c r="H868" s="453"/>
      <c r="I868" s="453"/>
      <c r="J868" s="507"/>
      <c r="K868" s="507"/>
      <c r="L868" s="453"/>
      <c r="M868" s="453"/>
      <c r="N868" s="507"/>
      <c r="O868" s="507"/>
      <c r="P868" s="453"/>
      <c r="Q868" s="453"/>
      <c r="R868" s="453"/>
      <c r="S868" s="453"/>
      <c r="T868" s="453"/>
      <c r="U868" s="453"/>
      <c r="V868" s="453"/>
      <c r="W868" s="453"/>
      <c r="X868" s="453"/>
      <c r="Y868" s="453"/>
      <c r="Z868" s="453"/>
    </row>
    <row r="869" spans="1:26" ht="15.75" hidden="1" customHeight="1">
      <c r="A869" s="453"/>
      <c r="B869" s="453"/>
      <c r="C869" s="453"/>
      <c r="D869" s="453"/>
      <c r="E869" s="453"/>
      <c r="F869" s="453"/>
      <c r="G869" s="453"/>
      <c r="H869" s="453"/>
      <c r="I869" s="453"/>
      <c r="J869" s="507"/>
      <c r="K869" s="507"/>
      <c r="L869" s="453"/>
      <c r="M869" s="453"/>
      <c r="N869" s="507"/>
      <c r="O869" s="507"/>
      <c r="P869" s="453"/>
      <c r="Q869" s="453"/>
      <c r="R869" s="453"/>
      <c r="S869" s="453"/>
      <c r="T869" s="453"/>
      <c r="U869" s="453"/>
      <c r="V869" s="453"/>
      <c r="W869" s="453"/>
      <c r="X869" s="453"/>
      <c r="Y869" s="453"/>
      <c r="Z869" s="453"/>
    </row>
    <row r="870" spans="1:26" ht="15.75" hidden="1" customHeight="1">
      <c r="A870" s="453"/>
      <c r="B870" s="453"/>
      <c r="C870" s="453"/>
      <c r="D870" s="453"/>
      <c r="E870" s="453"/>
      <c r="F870" s="453"/>
      <c r="G870" s="453"/>
      <c r="H870" s="453"/>
      <c r="I870" s="453"/>
      <c r="J870" s="507"/>
      <c r="K870" s="507"/>
      <c r="L870" s="453"/>
      <c r="M870" s="453"/>
      <c r="N870" s="507"/>
      <c r="O870" s="507"/>
      <c r="P870" s="453"/>
      <c r="Q870" s="453"/>
      <c r="R870" s="453"/>
      <c r="S870" s="453"/>
      <c r="T870" s="453"/>
      <c r="U870" s="453"/>
      <c r="V870" s="453"/>
      <c r="W870" s="453"/>
      <c r="X870" s="453"/>
      <c r="Y870" s="453"/>
      <c r="Z870" s="453"/>
    </row>
    <row r="871" spans="1:26" ht="15.75" hidden="1" customHeight="1">
      <c r="A871" s="453"/>
      <c r="B871" s="453"/>
      <c r="C871" s="453"/>
      <c r="D871" s="453"/>
      <c r="E871" s="453"/>
      <c r="F871" s="453"/>
      <c r="G871" s="453"/>
      <c r="H871" s="453"/>
      <c r="I871" s="453"/>
      <c r="J871" s="507"/>
      <c r="K871" s="507"/>
      <c r="L871" s="453"/>
      <c r="M871" s="453"/>
      <c r="N871" s="507"/>
      <c r="O871" s="507"/>
      <c r="P871" s="453"/>
      <c r="Q871" s="453"/>
      <c r="R871" s="453"/>
      <c r="S871" s="453"/>
      <c r="T871" s="453"/>
      <c r="U871" s="453"/>
      <c r="V871" s="453"/>
      <c r="W871" s="453"/>
      <c r="X871" s="453"/>
      <c r="Y871" s="453"/>
      <c r="Z871" s="453"/>
    </row>
    <row r="872" spans="1:26" ht="15.75" hidden="1" customHeight="1">
      <c r="A872" s="453"/>
      <c r="B872" s="453"/>
      <c r="C872" s="453"/>
      <c r="D872" s="453"/>
      <c r="E872" s="453"/>
      <c r="F872" s="453"/>
      <c r="G872" s="453"/>
      <c r="H872" s="453"/>
      <c r="I872" s="453"/>
      <c r="J872" s="507"/>
      <c r="K872" s="507"/>
      <c r="L872" s="453"/>
      <c r="M872" s="453"/>
      <c r="N872" s="507"/>
      <c r="O872" s="507"/>
      <c r="P872" s="453"/>
      <c r="Q872" s="453"/>
      <c r="R872" s="453"/>
      <c r="S872" s="453"/>
      <c r="T872" s="453"/>
      <c r="U872" s="453"/>
      <c r="V872" s="453"/>
      <c r="W872" s="453"/>
      <c r="X872" s="453"/>
      <c r="Y872" s="453"/>
      <c r="Z872" s="453"/>
    </row>
    <row r="873" spans="1:26" ht="15.75" hidden="1" customHeight="1">
      <c r="A873" s="453"/>
      <c r="B873" s="453"/>
      <c r="C873" s="453"/>
      <c r="D873" s="453"/>
      <c r="E873" s="453"/>
      <c r="F873" s="453"/>
      <c r="G873" s="453"/>
      <c r="H873" s="453"/>
      <c r="I873" s="453"/>
      <c r="J873" s="507"/>
      <c r="K873" s="507"/>
      <c r="L873" s="453"/>
      <c r="M873" s="453"/>
      <c r="N873" s="507"/>
      <c r="O873" s="507"/>
      <c r="P873" s="453"/>
      <c r="Q873" s="453"/>
      <c r="R873" s="453"/>
      <c r="S873" s="453"/>
      <c r="T873" s="453"/>
      <c r="U873" s="453"/>
      <c r="V873" s="453"/>
      <c r="W873" s="453"/>
      <c r="X873" s="453"/>
      <c r="Y873" s="453"/>
      <c r="Z873" s="453"/>
    </row>
    <row r="874" spans="1:26" ht="15.75" hidden="1" customHeight="1">
      <c r="A874" s="453"/>
      <c r="B874" s="453"/>
      <c r="C874" s="453"/>
      <c r="D874" s="453"/>
      <c r="E874" s="453"/>
      <c r="F874" s="453"/>
      <c r="G874" s="453"/>
      <c r="H874" s="453"/>
      <c r="I874" s="453"/>
      <c r="J874" s="507"/>
      <c r="K874" s="507"/>
      <c r="L874" s="453"/>
      <c r="M874" s="453"/>
      <c r="N874" s="507"/>
      <c r="O874" s="507"/>
      <c r="P874" s="453"/>
      <c r="Q874" s="453"/>
      <c r="R874" s="453"/>
      <c r="S874" s="453"/>
      <c r="T874" s="453"/>
      <c r="U874" s="453"/>
      <c r="V874" s="453"/>
      <c r="W874" s="453"/>
      <c r="X874" s="453"/>
      <c r="Y874" s="453"/>
      <c r="Z874" s="453"/>
    </row>
    <row r="875" spans="1:26" ht="15.75" hidden="1" customHeight="1">
      <c r="A875" s="453"/>
      <c r="B875" s="453"/>
      <c r="C875" s="453"/>
      <c r="D875" s="453"/>
      <c r="E875" s="453"/>
      <c r="F875" s="453"/>
      <c r="G875" s="453"/>
      <c r="H875" s="453"/>
      <c r="I875" s="453"/>
      <c r="J875" s="507"/>
      <c r="K875" s="507"/>
      <c r="L875" s="453"/>
      <c r="M875" s="453"/>
      <c r="N875" s="507"/>
      <c r="O875" s="507"/>
      <c r="P875" s="453"/>
      <c r="Q875" s="453"/>
      <c r="R875" s="453"/>
      <c r="S875" s="453"/>
      <c r="T875" s="453"/>
      <c r="U875" s="453"/>
      <c r="V875" s="453"/>
      <c r="W875" s="453"/>
      <c r="X875" s="453"/>
      <c r="Y875" s="453"/>
      <c r="Z875" s="453"/>
    </row>
    <row r="876" spans="1:26" ht="15.75" hidden="1" customHeight="1">
      <c r="A876" s="453"/>
      <c r="B876" s="453"/>
      <c r="C876" s="453"/>
      <c r="D876" s="453"/>
      <c r="E876" s="453"/>
      <c r="F876" s="453"/>
      <c r="G876" s="453"/>
      <c r="H876" s="453"/>
      <c r="I876" s="453"/>
      <c r="J876" s="507"/>
      <c r="K876" s="507"/>
      <c r="L876" s="453"/>
      <c r="M876" s="453"/>
      <c r="N876" s="507"/>
      <c r="O876" s="507"/>
      <c r="P876" s="453"/>
      <c r="Q876" s="453"/>
      <c r="R876" s="453"/>
      <c r="S876" s="453"/>
      <c r="T876" s="453"/>
      <c r="U876" s="453"/>
      <c r="V876" s="453"/>
      <c r="W876" s="453"/>
      <c r="X876" s="453"/>
      <c r="Y876" s="453"/>
      <c r="Z876" s="453"/>
    </row>
    <row r="877" spans="1:26" ht="15.75" hidden="1" customHeight="1">
      <c r="A877" s="453"/>
      <c r="B877" s="453"/>
      <c r="C877" s="453"/>
      <c r="D877" s="453"/>
      <c r="E877" s="453"/>
      <c r="F877" s="453"/>
      <c r="G877" s="453"/>
      <c r="H877" s="453"/>
      <c r="I877" s="453"/>
      <c r="J877" s="507"/>
      <c r="K877" s="507"/>
      <c r="L877" s="453"/>
      <c r="M877" s="453"/>
      <c r="N877" s="507"/>
      <c r="O877" s="507"/>
      <c r="P877" s="453"/>
      <c r="Q877" s="453"/>
      <c r="R877" s="453"/>
      <c r="S877" s="453"/>
      <c r="T877" s="453"/>
      <c r="U877" s="453"/>
      <c r="V877" s="453"/>
      <c r="W877" s="453"/>
      <c r="X877" s="453"/>
      <c r="Y877" s="453"/>
      <c r="Z877" s="453"/>
    </row>
    <row r="878" spans="1:26" ht="15.75" hidden="1" customHeight="1">
      <c r="A878" s="453"/>
      <c r="B878" s="453"/>
      <c r="C878" s="453"/>
      <c r="D878" s="453"/>
      <c r="E878" s="453"/>
      <c r="F878" s="453"/>
      <c r="G878" s="453"/>
      <c r="H878" s="453"/>
      <c r="I878" s="453"/>
      <c r="J878" s="507"/>
      <c r="K878" s="507"/>
      <c r="L878" s="453"/>
      <c r="M878" s="453"/>
      <c r="N878" s="507"/>
      <c r="O878" s="507"/>
      <c r="P878" s="453"/>
      <c r="Q878" s="453"/>
      <c r="R878" s="453"/>
      <c r="S878" s="453"/>
      <c r="T878" s="453"/>
      <c r="U878" s="453"/>
      <c r="V878" s="453"/>
      <c r="W878" s="453"/>
      <c r="X878" s="453"/>
      <c r="Y878" s="453"/>
      <c r="Z878" s="453"/>
    </row>
    <row r="879" spans="1:26" ht="15.75" hidden="1" customHeight="1">
      <c r="A879" s="453"/>
      <c r="B879" s="453"/>
      <c r="C879" s="453"/>
      <c r="D879" s="453"/>
      <c r="E879" s="453"/>
      <c r="F879" s="453"/>
      <c r="G879" s="453"/>
      <c r="H879" s="453"/>
      <c r="I879" s="453"/>
      <c r="J879" s="507"/>
      <c r="K879" s="507"/>
      <c r="L879" s="453"/>
      <c r="M879" s="453"/>
      <c r="N879" s="507"/>
      <c r="O879" s="507"/>
      <c r="P879" s="453"/>
      <c r="Q879" s="453"/>
      <c r="R879" s="453"/>
      <c r="S879" s="453"/>
      <c r="T879" s="453"/>
      <c r="U879" s="453"/>
      <c r="V879" s="453"/>
      <c r="W879" s="453"/>
      <c r="X879" s="453"/>
      <c r="Y879" s="453"/>
      <c r="Z879" s="453"/>
    </row>
    <row r="880" spans="1:26" ht="15.75" hidden="1" customHeight="1">
      <c r="A880" s="453"/>
      <c r="B880" s="453"/>
      <c r="C880" s="453"/>
      <c r="D880" s="453"/>
      <c r="E880" s="453"/>
      <c r="F880" s="453"/>
      <c r="G880" s="453"/>
      <c r="H880" s="453"/>
      <c r="I880" s="453"/>
      <c r="J880" s="507"/>
      <c r="K880" s="507"/>
      <c r="L880" s="453"/>
      <c r="M880" s="453"/>
      <c r="N880" s="507"/>
      <c r="O880" s="507"/>
      <c r="P880" s="453"/>
      <c r="Q880" s="453"/>
      <c r="R880" s="453"/>
      <c r="S880" s="453"/>
      <c r="T880" s="453"/>
      <c r="U880" s="453"/>
      <c r="V880" s="453"/>
      <c r="W880" s="453"/>
      <c r="X880" s="453"/>
      <c r="Y880" s="453"/>
      <c r="Z880" s="453"/>
    </row>
    <row r="881" spans="1:26" ht="15.75" hidden="1" customHeight="1">
      <c r="A881" s="453"/>
      <c r="B881" s="453"/>
      <c r="C881" s="453"/>
      <c r="D881" s="453"/>
      <c r="E881" s="453"/>
      <c r="F881" s="453"/>
      <c r="G881" s="453"/>
      <c r="H881" s="453"/>
      <c r="I881" s="453"/>
      <c r="J881" s="507"/>
      <c r="K881" s="507"/>
      <c r="L881" s="453"/>
      <c r="M881" s="453"/>
      <c r="N881" s="507"/>
      <c r="O881" s="507"/>
      <c r="P881" s="453"/>
      <c r="Q881" s="453"/>
      <c r="R881" s="453"/>
      <c r="S881" s="453"/>
      <c r="T881" s="453"/>
      <c r="U881" s="453"/>
      <c r="V881" s="453"/>
      <c r="W881" s="453"/>
      <c r="X881" s="453"/>
      <c r="Y881" s="453"/>
      <c r="Z881" s="453"/>
    </row>
    <row r="882" spans="1:26" ht="15.75" hidden="1" customHeight="1">
      <c r="A882" s="453"/>
      <c r="B882" s="453"/>
      <c r="C882" s="453"/>
      <c r="D882" s="453"/>
      <c r="E882" s="453"/>
      <c r="F882" s="453"/>
      <c r="G882" s="453"/>
      <c r="H882" s="453"/>
      <c r="I882" s="453"/>
      <c r="J882" s="507"/>
      <c r="K882" s="507"/>
      <c r="L882" s="453"/>
      <c r="M882" s="453"/>
      <c r="N882" s="507"/>
      <c r="O882" s="507"/>
      <c r="P882" s="453"/>
      <c r="Q882" s="453"/>
      <c r="R882" s="453"/>
      <c r="S882" s="453"/>
      <c r="T882" s="453"/>
      <c r="U882" s="453"/>
      <c r="V882" s="453"/>
      <c r="W882" s="453"/>
      <c r="X882" s="453"/>
      <c r="Y882" s="453"/>
      <c r="Z882" s="453"/>
    </row>
    <row r="883" spans="1:26" ht="15.75" hidden="1" customHeight="1">
      <c r="A883" s="453"/>
      <c r="B883" s="453"/>
      <c r="C883" s="453"/>
      <c r="D883" s="453"/>
      <c r="E883" s="453"/>
      <c r="F883" s="453"/>
      <c r="G883" s="453"/>
      <c r="H883" s="453"/>
      <c r="I883" s="453"/>
      <c r="J883" s="507"/>
      <c r="K883" s="507"/>
      <c r="L883" s="453"/>
      <c r="M883" s="453"/>
      <c r="N883" s="507"/>
      <c r="O883" s="507"/>
      <c r="P883" s="453"/>
      <c r="Q883" s="453"/>
      <c r="R883" s="453"/>
      <c r="S883" s="453"/>
      <c r="T883" s="453"/>
      <c r="U883" s="453"/>
      <c r="V883" s="453"/>
      <c r="W883" s="453"/>
      <c r="X883" s="453"/>
      <c r="Y883" s="453"/>
      <c r="Z883" s="453"/>
    </row>
    <row r="884" spans="1:26" ht="15.75" hidden="1" customHeight="1">
      <c r="A884" s="453"/>
      <c r="B884" s="453"/>
      <c r="C884" s="453"/>
      <c r="D884" s="453"/>
      <c r="E884" s="453"/>
      <c r="F884" s="453"/>
      <c r="G884" s="453"/>
      <c r="H884" s="453"/>
      <c r="I884" s="453"/>
      <c r="J884" s="507"/>
      <c r="K884" s="507"/>
      <c r="L884" s="453"/>
      <c r="M884" s="453"/>
      <c r="N884" s="507"/>
      <c r="O884" s="507"/>
      <c r="P884" s="453"/>
      <c r="Q884" s="453"/>
      <c r="R884" s="453"/>
      <c r="S884" s="453"/>
      <c r="T884" s="453"/>
      <c r="U884" s="453"/>
      <c r="V884" s="453"/>
      <c r="W884" s="453"/>
      <c r="X884" s="453"/>
      <c r="Y884" s="453"/>
      <c r="Z884" s="453"/>
    </row>
    <row r="885" spans="1:26" ht="15.75" hidden="1" customHeight="1">
      <c r="A885" s="453"/>
      <c r="B885" s="453"/>
      <c r="C885" s="453"/>
      <c r="D885" s="453"/>
      <c r="E885" s="453"/>
      <c r="F885" s="453"/>
      <c r="G885" s="453"/>
      <c r="H885" s="453"/>
      <c r="I885" s="453"/>
      <c r="J885" s="507"/>
      <c r="K885" s="507"/>
      <c r="L885" s="453"/>
      <c r="M885" s="453"/>
      <c r="N885" s="507"/>
      <c r="O885" s="507"/>
      <c r="P885" s="453"/>
      <c r="Q885" s="453"/>
      <c r="R885" s="453"/>
      <c r="S885" s="453"/>
      <c r="T885" s="453"/>
      <c r="U885" s="453"/>
      <c r="V885" s="453"/>
      <c r="W885" s="453"/>
      <c r="X885" s="453"/>
      <c r="Y885" s="453"/>
      <c r="Z885" s="453"/>
    </row>
    <row r="886" spans="1:26" ht="15.75" hidden="1" customHeight="1">
      <c r="A886" s="453"/>
      <c r="B886" s="453"/>
      <c r="C886" s="453"/>
      <c r="D886" s="453"/>
      <c r="E886" s="453"/>
      <c r="F886" s="453"/>
      <c r="G886" s="453"/>
      <c r="H886" s="453"/>
      <c r="I886" s="453"/>
      <c r="J886" s="507"/>
      <c r="K886" s="507"/>
      <c r="L886" s="453"/>
      <c r="M886" s="453"/>
      <c r="N886" s="507"/>
      <c r="O886" s="507"/>
      <c r="P886" s="453"/>
      <c r="Q886" s="453"/>
      <c r="R886" s="453"/>
      <c r="S886" s="453"/>
      <c r="T886" s="453"/>
      <c r="U886" s="453"/>
      <c r="V886" s="453"/>
      <c r="W886" s="453"/>
      <c r="X886" s="453"/>
      <c r="Y886" s="453"/>
      <c r="Z886" s="453"/>
    </row>
    <row r="887" spans="1:26" ht="15.75" hidden="1" customHeight="1">
      <c r="A887" s="453"/>
      <c r="B887" s="453"/>
      <c r="C887" s="453"/>
      <c r="D887" s="453"/>
      <c r="E887" s="453"/>
      <c r="F887" s="453"/>
      <c r="G887" s="453"/>
      <c r="H887" s="453"/>
      <c r="I887" s="453"/>
      <c r="J887" s="507"/>
      <c r="K887" s="507"/>
      <c r="L887" s="453"/>
      <c r="M887" s="453"/>
      <c r="N887" s="507"/>
      <c r="O887" s="507"/>
      <c r="P887" s="453"/>
      <c r="Q887" s="453"/>
      <c r="R887" s="453"/>
      <c r="S887" s="453"/>
      <c r="T887" s="453"/>
      <c r="U887" s="453"/>
      <c r="V887" s="453"/>
      <c r="W887" s="453"/>
      <c r="X887" s="453"/>
      <c r="Y887" s="453"/>
      <c r="Z887" s="453"/>
    </row>
    <row r="888" spans="1:26" ht="15.75" hidden="1" customHeight="1">
      <c r="A888" s="453"/>
      <c r="B888" s="453"/>
      <c r="C888" s="453"/>
      <c r="D888" s="453"/>
      <c r="E888" s="453"/>
      <c r="F888" s="453"/>
      <c r="G888" s="453"/>
      <c r="H888" s="453"/>
      <c r="I888" s="453"/>
      <c r="J888" s="507"/>
      <c r="K888" s="507"/>
      <c r="L888" s="453"/>
      <c r="M888" s="453"/>
      <c r="N888" s="507"/>
      <c r="O888" s="507"/>
      <c r="P888" s="453"/>
      <c r="Q888" s="453"/>
      <c r="R888" s="453"/>
      <c r="S888" s="453"/>
      <c r="T888" s="453"/>
      <c r="U888" s="453"/>
      <c r="V888" s="453"/>
      <c r="W888" s="453"/>
      <c r="X888" s="453"/>
      <c r="Y888" s="453"/>
      <c r="Z888" s="453"/>
    </row>
    <row r="889" spans="1:26" ht="15.75" hidden="1" customHeight="1">
      <c r="A889" s="453"/>
      <c r="B889" s="453"/>
      <c r="C889" s="453"/>
      <c r="D889" s="453"/>
      <c r="E889" s="453"/>
      <c r="F889" s="453"/>
      <c r="G889" s="453"/>
      <c r="H889" s="453"/>
      <c r="I889" s="453"/>
      <c r="J889" s="507"/>
      <c r="K889" s="507"/>
      <c r="L889" s="453"/>
      <c r="M889" s="453"/>
      <c r="N889" s="507"/>
      <c r="O889" s="507"/>
      <c r="P889" s="453"/>
      <c r="Q889" s="453"/>
      <c r="R889" s="453"/>
      <c r="S889" s="453"/>
      <c r="T889" s="453"/>
      <c r="U889" s="453"/>
      <c r="V889" s="453"/>
      <c r="W889" s="453"/>
      <c r="X889" s="453"/>
      <c r="Y889" s="453"/>
      <c r="Z889" s="453"/>
    </row>
    <row r="890" spans="1:26" ht="15.75" hidden="1" customHeight="1">
      <c r="A890" s="453"/>
      <c r="B890" s="453"/>
      <c r="C890" s="453"/>
      <c r="D890" s="453"/>
      <c r="E890" s="453"/>
      <c r="F890" s="453"/>
      <c r="G890" s="453"/>
      <c r="H890" s="453"/>
      <c r="I890" s="453"/>
      <c r="J890" s="507"/>
      <c r="K890" s="507"/>
      <c r="L890" s="453"/>
      <c r="M890" s="453"/>
      <c r="N890" s="507"/>
      <c r="O890" s="507"/>
      <c r="P890" s="453"/>
      <c r="Q890" s="453"/>
      <c r="R890" s="453"/>
      <c r="S890" s="453"/>
      <c r="T890" s="453"/>
      <c r="U890" s="453"/>
      <c r="V890" s="453"/>
      <c r="W890" s="453"/>
      <c r="X890" s="453"/>
      <c r="Y890" s="453"/>
      <c r="Z890" s="453"/>
    </row>
    <row r="891" spans="1:26" ht="15.75" hidden="1" customHeight="1">
      <c r="A891" s="453"/>
      <c r="B891" s="453"/>
      <c r="C891" s="453"/>
      <c r="D891" s="453"/>
      <c r="E891" s="453"/>
      <c r="F891" s="453"/>
      <c r="G891" s="453"/>
      <c r="H891" s="453"/>
      <c r="I891" s="453"/>
      <c r="J891" s="507"/>
      <c r="K891" s="507"/>
      <c r="L891" s="453"/>
      <c r="M891" s="453"/>
      <c r="N891" s="507"/>
      <c r="O891" s="507"/>
      <c r="P891" s="453"/>
      <c r="Q891" s="453"/>
      <c r="R891" s="453"/>
      <c r="S891" s="453"/>
      <c r="T891" s="453"/>
      <c r="U891" s="453"/>
      <c r="V891" s="453"/>
      <c r="W891" s="453"/>
      <c r="X891" s="453"/>
      <c r="Y891" s="453"/>
      <c r="Z891" s="453"/>
    </row>
    <row r="892" spans="1:26" ht="15.75" hidden="1" customHeight="1">
      <c r="A892" s="453"/>
      <c r="B892" s="453"/>
      <c r="C892" s="453"/>
      <c r="D892" s="453"/>
      <c r="E892" s="453"/>
      <c r="F892" s="453"/>
      <c r="G892" s="453"/>
      <c r="H892" s="453"/>
      <c r="I892" s="453"/>
      <c r="J892" s="507"/>
      <c r="K892" s="507"/>
      <c r="L892" s="453"/>
      <c r="M892" s="453"/>
      <c r="N892" s="507"/>
      <c r="O892" s="507"/>
      <c r="P892" s="453"/>
      <c r="Q892" s="453"/>
      <c r="R892" s="453"/>
      <c r="S892" s="453"/>
      <c r="T892" s="453"/>
      <c r="U892" s="453"/>
      <c r="V892" s="453"/>
      <c r="W892" s="453"/>
      <c r="X892" s="453"/>
      <c r="Y892" s="453"/>
      <c r="Z892" s="453"/>
    </row>
    <row r="893" spans="1:26" ht="15.75" hidden="1" customHeight="1">
      <c r="A893" s="453"/>
      <c r="B893" s="453"/>
      <c r="C893" s="453"/>
      <c r="D893" s="453"/>
      <c r="E893" s="453"/>
      <c r="F893" s="453"/>
      <c r="G893" s="453"/>
      <c r="H893" s="453"/>
      <c r="I893" s="453"/>
      <c r="J893" s="507"/>
      <c r="K893" s="507"/>
      <c r="L893" s="453"/>
      <c r="M893" s="453"/>
      <c r="N893" s="507"/>
      <c r="O893" s="507"/>
      <c r="P893" s="453"/>
      <c r="Q893" s="453"/>
      <c r="R893" s="453"/>
      <c r="S893" s="453"/>
      <c r="T893" s="453"/>
      <c r="U893" s="453"/>
      <c r="V893" s="453"/>
      <c r="W893" s="453"/>
      <c r="X893" s="453"/>
      <c r="Y893" s="453"/>
      <c r="Z893" s="453"/>
    </row>
    <row r="894" spans="1:26" ht="15.75" hidden="1" customHeight="1">
      <c r="A894" s="453"/>
      <c r="B894" s="453"/>
      <c r="C894" s="453"/>
      <c r="D894" s="453"/>
      <c r="E894" s="453"/>
      <c r="F894" s="453"/>
      <c r="G894" s="453"/>
      <c r="H894" s="453"/>
      <c r="I894" s="453"/>
      <c r="J894" s="507"/>
      <c r="K894" s="507"/>
      <c r="L894" s="453"/>
      <c r="M894" s="453"/>
      <c r="N894" s="507"/>
      <c r="O894" s="507"/>
      <c r="P894" s="453"/>
      <c r="Q894" s="453"/>
      <c r="R894" s="453"/>
      <c r="S894" s="453"/>
      <c r="T894" s="453"/>
      <c r="U894" s="453"/>
      <c r="V894" s="453"/>
      <c r="W894" s="453"/>
      <c r="X894" s="453"/>
      <c r="Y894" s="453"/>
      <c r="Z894" s="453"/>
    </row>
    <row r="895" spans="1:26" ht="15.75" hidden="1" customHeight="1">
      <c r="A895" s="453"/>
      <c r="B895" s="453"/>
      <c r="C895" s="453"/>
      <c r="D895" s="453"/>
      <c r="E895" s="453"/>
      <c r="F895" s="453"/>
      <c r="G895" s="453"/>
      <c r="H895" s="453"/>
      <c r="I895" s="453"/>
      <c r="J895" s="507"/>
      <c r="K895" s="507"/>
      <c r="L895" s="453"/>
      <c r="M895" s="453"/>
      <c r="N895" s="507"/>
      <c r="O895" s="507"/>
      <c r="P895" s="453"/>
      <c r="Q895" s="453"/>
      <c r="R895" s="453"/>
      <c r="S895" s="453"/>
      <c r="T895" s="453"/>
      <c r="U895" s="453"/>
      <c r="V895" s="453"/>
      <c r="W895" s="453"/>
      <c r="X895" s="453"/>
      <c r="Y895" s="453"/>
      <c r="Z895" s="453"/>
    </row>
    <row r="896" spans="1:26" ht="15.75" hidden="1" customHeight="1">
      <c r="A896" s="453"/>
      <c r="B896" s="453"/>
      <c r="C896" s="453"/>
      <c r="D896" s="453"/>
      <c r="E896" s="453"/>
      <c r="F896" s="453"/>
      <c r="G896" s="453"/>
      <c r="H896" s="453"/>
      <c r="I896" s="453"/>
      <c r="J896" s="507"/>
      <c r="K896" s="507"/>
      <c r="L896" s="453"/>
      <c r="M896" s="453"/>
      <c r="N896" s="507"/>
      <c r="O896" s="507"/>
      <c r="P896" s="453"/>
      <c r="Q896" s="453"/>
      <c r="R896" s="453"/>
      <c r="S896" s="453"/>
      <c r="T896" s="453"/>
      <c r="U896" s="453"/>
      <c r="V896" s="453"/>
      <c r="W896" s="453"/>
      <c r="X896" s="453"/>
      <c r="Y896" s="453"/>
      <c r="Z896" s="453"/>
    </row>
    <row r="897" spans="1:26" ht="15.75" hidden="1" customHeight="1">
      <c r="A897" s="453"/>
      <c r="B897" s="453"/>
      <c r="C897" s="453"/>
      <c r="D897" s="453"/>
      <c r="E897" s="453"/>
      <c r="F897" s="453"/>
      <c r="G897" s="453"/>
      <c r="H897" s="453"/>
      <c r="I897" s="453"/>
      <c r="J897" s="507"/>
      <c r="K897" s="507"/>
      <c r="L897" s="453"/>
      <c r="M897" s="453"/>
      <c r="N897" s="507"/>
      <c r="O897" s="507"/>
      <c r="P897" s="453"/>
      <c r="Q897" s="453"/>
      <c r="R897" s="453"/>
      <c r="S897" s="453"/>
      <c r="T897" s="453"/>
      <c r="U897" s="453"/>
      <c r="V897" s="453"/>
      <c r="W897" s="453"/>
      <c r="X897" s="453"/>
      <c r="Y897" s="453"/>
      <c r="Z897" s="453"/>
    </row>
    <row r="898" spans="1:26" ht="15.75" hidden="1" customHeight="1">
      <c r="A898" s="453"/>
      <c r="B898" s="453"/>
      <c r="C898" s="453"/>
      <c r="D898" s="453"/>
      <c r="E898" s="453"/>
      <c r="F898" s="453"/>
      <c r="G898" s="453"/>
      <c r="H898" s="453"/>
      <c r="I898" s="453"/>
      <c r="J898" s="507"/>
      <c r="K898" s="507"/>
      <c r="L898" s="453"/>
      <c r="M898" s="453"/>
      <c r="N898" s="507"/>
      <c r="O898" s="507"/>
      <c r="P898" s="453"/>
      <c r="Q898" s="453"/>
      <c r="R898" s="453"/>
      <c r="S898" s="453"/>
      <c r="T898" s="453"/>
      <c r="U898" s="453"/>
      <c r="V898" s="453"/>
      <c r="W898" s="453"/>
      <c r="X898" s="453"/>
      <c r="Y898" s="453"/>
      <c r="Z898" s="453"/>
    </row>
    <row r="899" spans="1:26" ht="15.75" hidden="1" customHeight="1">
      <c r="A899" s="453"/>
      <c r="B899" s="453"/>
      <c r="C899" s="453"/>
      <c r="D899" s="453"/>
      <c r="E899" s="453"/>
      <c r="F899" s="453"/>
      <c r="G899" s="453"/>
      <c r="H899" s="453"/>
      <c r="I899" s="453"/>
      <c r="J899" s="507"/>
      <c r="K899" s="507"/>
      <c r="L899" s="453"/>
      <c r="M899" s="453"/>
      <c r="N899" s="507"/>
      <c r="O899" s="507"/>
      <c r="P899" s="453"/>
      <c r="Q899" s="453"/>
      <c r="R899" s="453"/>
      <c r="S899" s="453"/>
      <c r="T899" s="453"/>
      <c r="U899" s="453"/>
      <c r="V899" s="453"/>
      <c r="W899" s="453"/>
      <c r="X899" s="453"/>
      <c r="Y899" s="453"/>
      <c r="Z899" s="453"/>
    </row>
    <row r="900" spans="1:26" ht="15.75" hidden="1" customHeight="1">
      <c r="A900" s="453"/>
      <c r="B900" s="453"/>
      <c r="C900" s="453"/>
      <c r="D900" s="453"/>
      <c r="E900" s="453"/>
      <c r="F900" s="453"/>
      <c r="G900" s="453"/>
      <c r="H900" s="453"/>
      <c r="I900" s="453"/>
      <c r="J900" s="507"/>
      <c r="K900" s="507"/>
      <c r="L900" s="453"/>
      <c r="M900" s="453"/>
      <c r="N900" s="507"/>
      <c r="O900" s="507"/>
      <c r="P900" s="453"/>
      <c r="Q900" s="453"/>
      <c r="R900" s="453"/>
      <c r="S900" s="453"/>
      <c r="T900" s="453"/>
      <c r="U900" s="453"/>
      <c r="V900" s="453"/>
      <c r="W900" s="453"/>
      <c r="X900" s="453"/>
      <c r="Y900" s="453"/>
      <c r="Z900" s="453"/>
    </row>
    <row r="901" spans="1:26" ht="15.75" hidden="1" customHeight="1">
      <c r="A901" s="453"/>
      <c r="B901" s="453"/>
      <c r="C901" s="453"/>
      <c r="D901" s="453"/>
      <c r="E901" s="453"/>
      <c r="F901" s="453"/>
      <c r="G901" s="453"/>
      <c r="H901" s="453"/>
      <c r="I901" s="453"/>
      <c r="J901" s="507"/>
      <c r="K901" s="507"/>
      <c r="L901" s="453"/>
      <c r="M901" s="453"/>
      <c r="N901" s="507"/>
      <c r="O901" s="507"/>
      <c r="P901" s="453"/>
      <c r="Q901" s="453"/>
      <c r="R901" s="453"/>
      <c r="S901" s="453"/>
      <c r="T901" s="453"/>
      <c r="U901" s="453"/>
      <c r="V901" s="453"/>
      <c r="W901" s="453"/>
      <c r="X901" s="453"/>
      <c r="Y901" s="453"/>
      <c r="Z901" s="453"/>
    </row>
    <row r="902" spans="1:26" ht="15.75" hidden="1" customHeight="1">
      <c r="A902" s="453"/>
      <c r="B902" s="453"/>
      <c r="C902" s="453"/>
      <c r="D902" s="453"/>
      <c r="E902" s="453"/>
      <c r="F902" s="453"/>
      <c r="G902" s="453"/>
      <c r="H902" s="453"/>
      <c r="I902" s="453"/>
      <c r="J902" s="507"/>
      <c r="K902" s="507"/>
      <c r="L902" s="453"/>
      <c r="M902" s="453"/>
      <c r="N902" s="507"/>
      <c r="O902" s="507"/>
      <c r="P902" s="453"/>
      <c r="Q902" s="453"/>
      <c r="R902" s="453"/>
      <c r="S902" s="453"/>
      <c r="T902" s="453"/>
      <c r="U902" s="453"/>
      <c r="V902" s="453"/>
      <c r="W902" s="453"/>
      <c r="X902" s="453"/>
      <c r="Y902" s="453"/>
      <c r="Z902" s="453"/>
    </row>
    <row r="903" spans="1:26" ht="15.75" hidden="1" customHeight="1">
      <c r="A903" s="453"/>
      <c r="B903" s="453"/>
      <c r="C903" s="453"/>
      <c r="D903" s="453"/>
      <c r="E903" s="453"/>
      <c r="F903" s="453"/>
      <c r="G903" s="453"/>
      <c r="H903" s="453"/>
      <c r="I903" s="453"/>
      <c r="J903" s="507"/>
      <c r="K903" s="507"/>
      <c r="L903" s="453"/>
      <c r="M903" s="453"/>
      <c r="N903" s="507"/>
      <c r="O903" s="507"/>
      <c r="P903" s="453"/>
      <c r="Q903" s="453"/>
      <c r="R903" s="453"/>
      <c r="S903" s="453"/>
      <c r="T903" s="453"/>
      <c r="U903" s="453"/>
      <c r="V903" s="453"/>
      <c r="W903" s="453"/>
      <c r="X903" s="453"/>
      <c r="Y903" s="453"/>
      <c r="Z903" s="453"/>
    </row>
    <row r="904" spans="1:26" ht="15.75" hidden="1" customHeight="1">
      <c r="A904" s="453"/>
      <c r="B904" s="453"/>
      <c r="C904" s="453"/>
      <c r="D904" s="453"/>
      <c r="E904" s="453"/>
      <c r="F904" s="453"/>
      <c r="G904" s="453"/>
      <c r="H904" s="453"/>
      <c r="I904" s="453"/>
      <c r="J904" s="507"/>
      <c r="K904" s="507"/>
      <c r="L904" s="453"/>
      <c r="M904" s="453"/>
      <c r="N904" s="507"/>
      <c r="O904" s="507"/>
      <c r="P904" s="453"/>
      <c r="Q904" s="453"/>
      <c r="R904" s="453"/>
      <c r="S904" s="453"/>
      <c r="T904" s="453"/>
      <c r="U904" s="453"/>
      <c r="V904" s="453"/>
      <c r="W904" s="453"/>
      <c r="X904" s="453"/>
      <c r="Y904" s="453"/>
      <c r="Z904" s="453"/>
    </row>
    <row r="905" spans="1:26" ht="15.75" hidden="1" customHeight="1">
      <c r="A905" s="453"/>
      <c r="B905" s="453"/>
      <c r="C905" s="453"/>
      <c r="D905" s="453"/>
      <c r="E905" s="453"/>
      <c r="F905" s="453"/>
      <c r="G905" s="453"/>
      <c r="H905" s="453"/>
      <c r="I905" s="453"/>
      <c r="J905" s="507"/>
      <c r="K905" s="507"/>
      <c r="L905" s="453"/>
      <c r="M905" s="453"/>
      <c r="N905" s="507"/>
      <c r="O905" s="507"/>
      <c r="P905" s="453"/>
      <c r="Q905" s="453"/>
      <c r="R905" s="453"/>
      <c r="S905" s="453"/>
      <c r="T905" s="453"/>
      <c r="U905" s="453"/>
      <c r="V905" s="453"/>
      <c r="W905" s="453"/>
      <c r="X905" s="453"/>
      <c r="Y905" s="453"/>
      <c r="Z905" s="453"/>
    </row>
    <row r="906" spans="1:26" ht="15.75" hidden="1" customHeight="1">
      <c r="A906" s="453"/>
      <c r="B906" s="453"/>
      <c r="C906" s="453"/>
      <c r="D906" s="453"/>
      <c r="E906" s="453"/>
      <c r="F906" s="453"/>
      <c r="G906" s="453"/>
      <c r="H906" s="453"/>
      <c r="I906" s="453"/>
      <c r="J906" s="507"/>
      <c r="K906" s="507"/>
      <c r="L906" s="453"/>
      <c r="M906" s="453"/>
      <c r="N906" s="507"/>
      <c r="O906" s="507"/>
      <c r="P906" s="453"/>
      <c r="Q906" s="453"/>
      <c r="R906" s="453"/>
      <c r="S906" s="453"/>
      <c r="T906" s="453"/>
      <c r="U906" s="453"/>
      <c r="V906" s="453"/>
      <c r="W906" s="453"/>
      <c r="X906" s="453"/>
      <c r="Y906" s="453"/>
      <c r="Z906" s="453"/>
    </row>
    <row r="907" spans="1:26" ht="15.75" hidden="1" customHeight="1">
      <c r="A907" s="453"/>
      <c r="B907" s="453"/>
      <c r="C907" s="453"/>
      <c r="D907" s="453"/>
      <c r="E907" s="453"/>
      <c r="F907" s="453"/>
      <c r="G907" s="453"/>
      <c r="H907" s="453"/>
      <c r="I907" s="453"/>
      <c r="J907" s="507"/>
      <c r="K907" s="507"/>
      <c r="L907" s="453"/>
      <c r="M907" s="453"/>
      <c r="N907" s="507"/>
      <c r="O907" s="507"/>
      <c r="P907" s="453"/>
      <c r="Q907" s="453"/>
      <c r="R907" s="453"/>
      <c r="S907" s="453"/>
      <c r="T907" s="453"/>
      <c r="U907" s="453"/>
      <c r="V907" s="453"/>
      <c r="W907" s="453"/>
      <c r="X907" s="453"/>
      <c r="Y907" s="453"/>
      <c r="Z907" s="453"/>
    </row>
    <row r="908" spans="1:26" ht="15.75" hidden="1" customHeight="1">
      <c r="A908" s="453"/>
      <c r="B908" s="453"/>
      <c r="C908" s="453"/>
      <c r="D908" s="453"/>
      <c r="E908" s="453"/>
      <c r="F908" s="453"/>
      <c r="G908" s="453"/>
      <c r="H908" s="453"/>
      <c r="I908" s="453"/>
      <c r="J908" s="507"/>
      <c r="K908" s="507"/>
      <c r="L908" s="453"/>
      <c r="M908" s="453"/>
      <c r="N908" s="507"/>
      <c r="O908" s="507"/>
      <c r="P908" s="453"/>
      <c r="Q908" s="453"/>
      <c r="R908" s="453"/>
      <c r="S908" s="453"/>
      <c r="T908" s="453"/>
      <c r="U908" s="453"/>
      <c r="V908" s="453"/>
      <c r="W908" s="453"/>
      <c r="X908" s="453"/>
      <c r="Y908" s="453"/>
      <c r="Z908" s="453"/>
    </row>
    <row r="909" spans="1:26" ht="15.75" hidden="1" customHeight="1">
      <c r="A909" s="453"/>
      <c r="B909" s="453"/>
      <c r="C909" s="453"/>
      <c r="D909" s="453"/>
      <c r="E909" s="453"/>
      <c r="F909" s="453"/>
      <c r="G909" s="453"/>
      <c r="H909" s="453"/>
      <c r="I909" s="453"/>
      <c r="J909" s="507"/>
      <c r="K909" s="507"/>
      <c r="L909" s="453"/>
      <c r="M909" s="453"/>
      <c r="N909" s="507"/>
      <c r="O909" s="507"/>
      <c r="P909" s="453"/>
      <c r="Q909" s="453"/>
      <c r="R909" s="453"/>
      <c r="S909" s="453"/>
      <c r="T909" s="453"/>
      <c r="U909" s="453"/>
      <c r="V909" s="453"/>
      <c r="W909" s="453"/>
      <c r="X909" s="453"/>
      <c r="Y909" s="453"/>
      <c r="Z909" s="453"/>
    </row>
    <row r="910" spans="1:26" ht="15.75" hidden="1" customHeight="1">
      <c r="A910" s="453"/>
      <c r="B910" s="453"/>
      <c r="C910" s="453"/>
      <c r="D910" s="453"/>
      <c r="E910" s="453"/>
      <c r="F910" s="453"/>
      <c r="G910" s="453"/>
      <c r="H910" s="453"/>
      <c r="I910" s="453"/>
      <c r="J910" s="507"/>
      <c r="K910" s="507"/>
      <c r="L910" s="453"/>
      <c r="M910" s="453"/>
      <c r="N910" s="507"/>
      <c r="O910" s="507"/>
      <c r="P910" s="453"/>
      <c r="Q910" s="453"/>
      <c r="R910" s="453"/>
      <c r="S910" s="453"/>
      <c r="T910" s="453"/>
      <c r="U910" s="453"/>
      <c r="V910" s="453"/>
      <c r="W910" s="453"/>
      <c r="X910" s="453"/>
      <c r="Y910" s="453"/>
      <c r="Z910" s="453"/>
    </row>
    <row r="911" spans="1:26" ht="15.75" hidden="1" customHeight="1">
      <c r="A911" s="453"/>
      <c r="B911" s="453"/>
      <c r="C911" s="453"/>
      <c r="D911" s="453"/>
      <c r="E911" s="453"/>
      <c r="F911" s="453"/>
      <c r="G911" s="453"/>
      <c r="H911" s="453"/>
      <c r="I911" s="453"/>
      <c r="J911" s="507"/>
      <c r="K911" s="507"/>
      <c r="L911" s="453"/>
      <c r="M911" s="453"/>
      <c r="N911" s="507"/>
      <c r="O911" s="507"/>
      <c r="P911" s="453"/>
      <c r="Q911" s="453"/>
      <c r="R911" s="453"/>
      <c r="S911" s="453"/>
      <c r="T911" s="453"/>
      <c r="U911" s="453"/>
      <c r="V911" s="453"/>
      <c r="W911" s="453"/>
      <c r="X911" s="453"/>
      <c r="Y911" s="453"/>
      <c r="Z911" s="453"/>
    </row>
    <row r="912" spans="1:26" ht="15.75" hidden="1" customHeight="1">
      <c r="A912" s="453"/>
      <c r="B912" s="453"/>
      <c r="C912" s="453"/>
      <c r="D912" s="453"/>
      <c r="E912" s="453"/>
      <c r="F912" s="453"/>
      <c r="G912" s="453"/>
      <c r="H912" s="453"/>
      <c r="I912" s="453"/>
      <c r="J912" s="507"/>
      <c r="K912" s="507"/>
      <c r="L912" s="453"/>
      <c r="M912" s="453"/>
      <c r="N912" s="507"/>
      <c r="O912" s="507"/>
      <c r="P912" s="453"/>
      <c r="Q912" s="453"/>
      <c r="R912" s="453"/>
      <c r="S912" s="453"/>
      <c r="T912" s="453"/>
      <c r="U912" s="453"/>
      <c r="V912" s="453"/>
      <c r="W912" s="453"/>
      <c r="X912" s="453"/>
      <c r="Y912" s="453"/>
      <c r="Z912" s="453"/>
    </row>
    <row r="913" spans="1:26" ht="15.75" hidden="1" customHeight="1">
      <c r="A913" s="453"/>
      <c r="B913" s="453"/>
      <c r="C913" s="453"/>
      <c r="D913" s="453"/>
      <c r="E913" s="453"/>
      <c r="F913" s="453"/>
      <c r="G913" s="453"/>
      <c r="H913" s="453"/>
      <c r="I913" s="453"/>
      <c r="J913" s="507"/>
      <c r="K913" s="507"/>
      <c r="L913" s="453"/>
      <c r="M913" s="453"/>
      <c r="N913" s="507"/>
      <c r="O913" s="507"/>
      <c r="P913" s="453"/>
      <c r="Q913" s="453"/>
      <c r="R913" s="453"/>
      <c r="S913" s="453"/>
      <c r="T913" s="453"/>
      <c r="U913" s="453"/>
      <c r="V913" s="453"/>
      <c r="W913" s="453"/>
      <c r="X913" s="453"/>
      <c r="Y913" s="453"/>
      <c r="Z913" s="453"/>
    </row>
    <row r="914" spans="1:26" ht="15.75" hidden="1" customHeight="1">
      <c r="A914" s="453"/>
      <c r="B914" s="453"/>
      <c r="C914" s="453"/>
      <c r="D914" s="453"/>
      <c r="E914" s="453"/>
      <c r="F914" s="453"/>
      <c r="G914" s="453"/>
      <c r="H914" s="453"/>
      <c r="I914" s="453"/>
      <c r="J914" s="507"/>
      <c r="K914" s="507"/>
      <c r="L914" s="453"/>
      <c r="M914" s="453"/>
      <c r="N914" s="507"/>
      <c r="O914" s="507"/>
      <c r="P914" s="453"/>
      <c r="Q914" s="453"/>
      <c r="R914" s="453"/>
      <c r="S914" s="453"/>
      <c r="T914" s="453"/>
      <c r="U914" s="453"/>
      <c r="V914" s="453"/>
      <c r="W914" s="453"/>
      <c r="X914" s="453"/>
      <c r="Y914" s="453"/>
      <c r="Z914" s="453"/>
    </row>
    <row r="915" spans="1:26" ht="15.75" hidden="1" customHeight="1">
      <c r="A915" s="453"/>
      <c r="B915" s="453"/>
      <c r="C915" s="453"/>
      <c r="D915" s="453"/>
      <c r="E915" s="453"/>
      <c r="F915" s="453"/>
      <c r="G915" s="453"/>
      <c r="H915" s="453"/>
      <c r="I915" s="453"/>
      <c r="J915" s="507"/>
      <c r="K915" s="507"/>
      <c r="L915" s="453"/>
      <c r="M915" s="453"/>
      <c r="N915" s="507"/>
      <c r="O915" s="507"/>
      <c r="P915" s="453"/>
      <c r="Q915" s="453"/>
      <c r="R915" s="453"/>
      <c r="S915" s="453"/>
      <c r="T915" s="453"/>
      <c r="U915" s="453"/>
      <c r="V915" s="453"/>
      <c r="W915" s="453"/>
      <c r="X915" s="453"/>
      <c r="Y915" s="453"/>
      <c r="Z915" s="453"/>
    </row>
    <row r="916" spans="1:26" ht="15.75" hidden="1" customHeight="1">
      <c r="A916" s="453"/>
      <c r="B916" s="453"/>
      <c r="C916" s="453"/>
      <c r="D916" s="453"/>
      <c r="E916" s="453"/>
      <c r="F916" s="453"/>
      <c r="G916" s="453"/>
      <c r="H916" s="453"/>
      <c r="I916" s="453"/>
      <c r="J916" s="507"/>
      <c r="K916" s="507"/>
      <c r="L916" s="453"/>
      <c r="M916" s="453"/>
      <c r="N916" s="507"/>
      <c r="O916" s="507"/>
      <c r="P916" s="453"/>
      <c r="Q916" s="453"/>
      <c r="R916" s="453"/>
      <c r="S916" s="453"/>
      <c r="T916" s="453"/>
      <c r="U916" s="453"/>
      <c r="V916" s="453"/>
      <c r="W916" s="453"/>
      <c r="X916" s="453"/>
      <c r="Y916" s="453"/>
      <c r="Z916" s="453"/>
    </row>
    <row r="917" spans="1:26" ht="15.75" hidden="1" customHeight="1">
      <c r="A917" s="453"/>
      <c r="B917" s="453"/>
      <c r="C917" s="453"/>
      <c r="D917" s="453"/>
      <c r="E917" s="453"/>
      <c r="F917" s="453"/>
      <c r="G917" s="453"/>
      <c r="H917" s="453"/>
      <c r="I917" s="453"/>
      <c r="J917" s="507"/>
      <c r="K917" s="507"/>
      <c r="L917" s="453"/>
      <c r="M917" s="453"/>
      <c r="N917" s="507"/>
      <c r="O917" s="507"/>
      <c r="P917" s="453"/>
      <c r="Q917" s="453"/>
      <c r="R917" s="453"/>
      <c r="S917" s="453"/>
      <c r="T917" s="453"/>
      <c r="U917" s="453"/>
      <c r="V917" s="453"/>
      <c r="W917" s="453"/>
      <c r="X917" s="453"/>
      <c r="Y917" s="453"/>
      <c r="Z917" s="453"/>
    </row>
    <row r="918" spans="1:26" ht="15.75" hidden="1" customHeight="1">
      <c r="A918" s="453"/>
      <c r="B918" s="453"/>
      <c r="C918" s="453"/>
      <c r="D918" s="453"/>
      <c r="E918" s="453"/>
      <c r="F918" s="453"/>
      <c r="G918" s="453"/>
      <c r="H918" s="453"/>
      <c r="I918" s="453"/>
      <c r="J918" s="507"/>
      <c r="K918" s="507"/>
      <c r="L918" s="453"/>
      <c r="M918" s="453"/>
      <c r="N918" s="507"/>
      <c r="O918" s="507"/>
      <c r="P918" s="453"/>
      <c r="Q918" s="453"/>
      <c r="R918" s="453"/>
      <c r="S918" s="453"/>
      <c r="T918" s="453"/>
      <c r="U918" s="453"/>
      <c r="V918" s="453"/>
      <c r="W918" s="453"/>
      <c r="X918" s="453"/>
      <c r="Y918" s="453"/>
      <c r="Z918" s="453"/>
    </row>
    <row r="919" spans="1:26" ht="15.75" hidden="1" customHeight="1">
      <c r="A919" s="453"/>
      <c r="B919" s="453"/>
      <c r="C919" s="453"/>
      <c r="D919" s="453"/>
      <c r="E919" s="453"/>
      <c r="F919" s="453"/>
      <c r="G919" s="453"/>
      <c r="H919" s="453"/>
      <c r="I919" s="453"/>
      <c r="J919" s="507"/>
      <c r="K919" s="507"/>
      <c r="L919" s="453"/>
      <c r="M919" s="453"/>
      <c r="N919" s="507"/>
      <c r="O919" s="507"/>
      <c r="P919" s="453"/>
      <c r="Q919" s="453"/>
      <c r="R919" s="453"/>
      <c r="S919" s="453"/>
      <c r="T919" s="453"/>
      <c r="U919" s="453"/>
      <c r="V919" s="453"/>
      <c r="W919" s="453"/>
      <c r="X919" s="453"/>
      <c r="Y919" s="453"/>
      <c r="Z919" s="453"/>
    </row>
    <row r="920" spans="1:26" ht="15.75" hidden="1" customHeight="1">
      <c r="A920" s="453"/>
      <c r="B920" s="453"/>
      <c r="C920" s="453"/>
      <c r="D920" s="453"/>
      <c r="E920" s="453"/>
      <c r="F920" s="453"/>
      <c r="G920" s="453"/>
      <c r="H920" s="453"/>
      <c r="I920" s="453"/>
      <c r="J920" s="507"/>
      <c r="K920" s="507"/>
      <c r="L920" s="453"/>
      <c r="M920" s="453"/>
      <c r="N920" s="507"/>
      <c r="O920" s="507"/>
      <c r="P920" s="453"/>
      <c r="Q920" s="453"/>
      <c r="R920" s="453"/>
      <c r="S920" s="453"/>
      <c r="T920" s="453"/>
      <c r="U920" s="453"/>
      <c r="V920" s="453"/>
      <c r="W920" s="453"/>
      <c r="X920" s="453"/>
      <c r="Y920" s="453"/>
      <c r="Z920" s="453"/>
    </row>
    <row r="921" spans="1:26" ht="15.75" hidden="1" customHeight="1">
      <c r="A921" s="453"/>
      <c r="B921" s="453"/>
      <c r="C921" s="453"/>
      <c r="D921" s="453"/>
      <c r="E921" s="453"/>
      <c r="F921" s="453"/>
      <c r="G921" s="453"/>
      <c r="H921" s="453"/>
      <c r="I921" s="453"/>
      <c r="J921" s="507"/>
      <c r="K921" s="507"/>
      <c r="L921" s="453"/>
      <c r="M921" s="453"/>
      <c r="N921" s="507"/>
      <c r="O921" s="507"/>
      <c r="P921" s="453"/>
      <c r="Q921" s="453"/>
      <c r="R921" s="453"/>
      <c r="S921" s="453"/>
      <c r="T921" s="453"/>
      <c r="U921" s="453"/>
      <c r="V921" s="453"/>
      <c r="W921" s="453"/>
      <c r="X921" s="453"/>
      <c r="Y921" s="453"/>
      <c r="Z921" s="453"/>
    </row>
    <row r="922" spans="1:26" ht="15.75" hidden="1" customHeight="1">
      <c r="A922" s="453"/>
      <c r="B922" s="453"/>
      <c r="C922" s="453"/>
      <c r="D922" s="453"/>
      <c r="E922" s="453"/>
      <c r="F922" s="453"/>
      <c r="G922" s="453"/>
      <c r="H922" s="453"/>
      <c r="I922" s="453"/>
      <c r="J922" s="507"/>
      <c r="K922" s="507"/>
      <c r="L922" s="453"/>
      <c r="M922" s="453"/>
      <c r="N922" s="507"/>
      <c r="O922" s="507"/>
      <c r="P922" s="453"/>
      <c r="Q922" s="453"/>
      <c r="R922" s="453"/>
      <c r="S922" s="453"/>
      <c r="T922" s="453"/>
      <c r="U922" s="453"/>
      <c r="V922" s="453"/>
      <c r="W922" s="453"/>
      <c r="X922" s="453"/>
      <c r="Y922" s="453"/>
      <c r="Z922" s="453"/>
    </row>
    <row r="923" spans="1:26" ht="15.75" hidden="1" customHeight="1">
      <c r="A923" s="453"/>
      <c r="B923" s="453"/>
      <c r="C923" s="453"/>
      <c r="D923" s="453"/>
      <c r="E923" s="453"/>
      <c r="F923" s="453"/>
      <c r="G923" s="453"/>
      <c r="H923" s="453"/>
      <c r="I923" s="453"/>
      <c r="J923" s="507"/>
      <c r="K923" s="507"/>
      <c r="L923" s="453"/>
      <c r="M923" s="453"/>
      <c r="N923" s="507"/>
      <c r="O923" s="507"/>
      <c r="P923" s="453"/>
      <c r="Q923" s="453"/>
      <c r="R923" s="453"/>
      <c r="S923" s="453"/>
      <c r="T923" s="453"/>
      <c r="U923" s="453"/>
      <c r="V923" s="453"/>
      <c r="W923" s="453"/>
      <c r="X923" s="453"/>
      <c r="Y923" s="453"/>
      <c r="Z923" s="453"/>
    </row>
    <row r="924" spans="1:26" ht="15.75" hidden="1" customHeight="1">
      <c r="A924" s="453"/>
      <c r="B924" s="453"/>
      <c r="C924" s="453"/>
      <c r="D924" s="453"/>
      <c r="E924" s="453"/>
      <c r="F924" s="453"/>
      <c r="G924" s="453"/>
      <c r="H924" s="453"/>
      <c r="I924" s="453"/>
      <c r="J924" s="507"/>
      <c r="K924" s="507"/>
      <c r="L924" s="453"/>
      <c r="M924" s="453"/>
      <c r="N924" s="507"/>
      <c r="O924" s="507"/>
      <c r="P924" s="453"/>
      <c r="Q924" s="453"/>
      <c r="R924" s="453"/>
      <c r="S924" s="453"/>
      <c r="T924" s="453"/>
      <c r="U924" s="453"/>
      <c r="V924" s="453"/>
      <c r="W924" s="453"/>
      <c r="X924" s="453"/>
      <c r="Y924" s="453"/>
      <c r="Z924" s="453"/>
    </row>
    <row r="925" spans="1:26" ht="15.75" hidden="1" customHeight="1">
      <c r="A925" s="453"/>
      <c r="B925" s="453"/>
      <c r="C925" s="453"/>
      <c r="D925" s="453"/>
      <c r="E925" s="453"/>
      <c r="F925" s="453"/>
      <c r="G925" s="453"/>
      <c r="H925" s="453"/>
      <c r="I925" s="453"/>
      <c r="J925" s="507"/>
      <c r="K925" s="507"/>
      <c r="L925" s="453"/>
      <c r="M925" s="453"/>
      <c r="N925" s="507"/>
      <c r="O925" s="507"/>
      <c r="P925" s="453"/>
      <c r="Q925" s="453"/>
      <c r="R925" s="453"/>
      <c r="S925" s="453"/>
      <c r="T925" s="453"/>
      <c r="U925" s="453"/>
      <c r="V925" s="453"/>
      <c r="W925" s="453"/>
      <c r="X925" s="453"/>
      <c r="Y925" s="453"/>
      <c r="Z925" s="453"/>
    </row>
    <row r="926" spans="1:26" ht="15.75" hidden="1" customHeight="1">
      <c r="A926" s="453"/>
      <c r="B926" s="453"/>
      <c r="C926" s="453"/>
      <c r="D926" s="453"/>
      <c r="E926" s="453"/>
      <c r="F926" s="453"/>
      <c r="G926" s="453"/>
      <c r="H926" s="453"/>
      <c r="I926" s="453"/>
      <c r="J926" s="507"/>
      <c r="K926" s="507"/>
      <c r="L926" s="453"/>
      <c r="M926" s="453"/>
      <c r="N926" s="507"/>
      <c r="O926" s="507"/>
      <c r="P926" s="453"/>
      <c r="Q926" s="453"/>
      <c r="R926" s="453"/>
      <c r="S926" s="453"/>
      <c r="T926" s="453"/>
      <c r="U926" s="453"/>
      <c r="V926" s="453"/>
      <c r="W926" s="453"/>
      <c r="X926" s="453"/>
      <c r="Y926" s="453"/>
      <c r="Z926" s="453"/>
    </row>
    <row r="927" spans="1:26" ht="15.75" hidden="1" customHeight="1">
      <c r="A927" s="453"/>
      <c r="B927" s="453"/>
      <c r="C927" s="453"/>
      <c r="D927" s="453"/>
      <c r="E927" s="453"/>
      <c r="F927" s="453"/>
      <c r="G927" s="453"/>
      <c r="H927" s="453"/>
      <c r="I927" s="453"/>
      <c r="J927" s="507"/>
      <c r="K927" s="507"/>
      <c r="L927" s="453"/>
      <c r="M927" s="453"/>
      <c r="N927" s="507"/>
      <c r="O927" s="507"/>
      <c r="P927" s="453"/>
      <c r="Q927" s="453"/>
      <c r="R927" s="453"/>
      <c r="S927" s="453"/>
      <c r="T927" s="453"/>
      <c r="U927" s="453"/>
      <c r="V927" s="453"/>
      <c r="W927" s="453"/>
      <c r="X927" s="453"/>
      <c r="Y927" s="453"/>
      <c r="Z927" s="453"/>
    </row>
    <row r="928" spans="1:26" ht="15.75" hidden="1" customHeight="1">
      <c r="A928" s="453"/>
      <c r="B928" s="453"/>
      <c r="C928" s="453"/>
      <c r="D928" s="453"/>
      <c r="E928" s="453"/>
      <c r="F928" s="453"/>
      <c r="G928" s="453"/>
      <c r="H928" s="453"/>
      <c r="I928" s="453"/>
      <c r="J928" s="507"/>
      <c r="K928" s="507"/>
      <c r="L928" s="453"/>
      <c r="M928" s="453"/>
      <c r="N928" s="507"/>
      <c r="O928" s="507"/>
      <c r="P928" s="453"/>
      <c r="Q928" s="453"/>
      <c r="R928" s="453"/>
      <c r="S928" s="453"/>
      <c r="T928" s="453"/>
      <c r="U928" s="453"/>
      <c r="V928" s="453"/>
      <c r="W928" s="453"/>
      <c r="X928" s="453"/>
      <c r="Y928" s="453"/>
      <c r="Z928" s="453"/>
    </row>
    <row r="929" spans="1:26" ht="15.75" hidden="1" customHeight="1">
      <c r="A929" s="453"/>
      <c r="B929" s="453"/>
      <c r="C929" s="453"/>
      <c r="D929" s="453"/>
      <c r="E929" s="453"/>
      <c r="F929" s="453"/>
      <c r="G929" s="453"/>
      <c r="H929" s="453"/>
      <c r="I929" s="453"/>
      <c r="J929" s="507"/>
      <c r="K929" s="507"/>
      <c r="L929" s="453"/>
      <c r="M929" s="453"/>
      <c r="N929" s="507"/>
      <c r="O929" s="507"/>
      <c r="P929" s="453"/>
      <c r="Q929" s="453"/>
      <c r="R929" s="453"/>
      <c r="S929" s="453"/>
      <c r="T929" s="453"/>
      <c r="U929" s="453"/>
      <c r="V929" s="453"/>
      <c r="W929" s="453"/>
      <c r="X929" s="453"/>
      <c r="Y929" s="453"/>
      <c r="Z929" s="453"/>
    </row>
    <row r="930" spans="1:26" ht="15.75" hidden="1" customHeight="1">
      <c r="A930" s="453"/>
      <c r="B930" s="453"/>
      <c r="C930" s="453"/>
      <c r="D930" s="453"/>
      <c r="E930" s="453"/>
      <c r="F930" s="453"/>
      <c r="G930" s="453"/>
      <c r="H930" s="453"/>
      <c r="I930" s="453"/>
      <c r="J930" s="507"/>
      <c r="K930" s="507"/>
      <c r="L930" s="453"/>
      <c r="M930" s="453"/>
      <c r="N930" s="507"/>
      <c r="O930" s="507"/>
      <c r="P930" s="453"/>
      <c r="Q930" s="453"/>
      <c r="R930" s="453"/>
      <c r="S930" s="453"/>
      <c r="T930" s="453"/>
      <c r="U930" s="453"/>
      <c r="V930" s="453"/>
      <c r="W930" s="453"/>
      <c r="X930" s="453"/>
      <c r="Y930" s="453"/>
      <c r="Z930" s="453"/>
    </row>
    <row r="931" spans="1:26" ht="15.75" hidden="1" customHeight="1">
      <c r="A931" s="453"/>
      <c r="B931" s="453"/>
      <c r="C931" s="453"/>
      <c r="D931" s="453"/>
      <c r="E931" s="453"/>
      <c r="F931" s="453"/>
      <c r="G931" s="453"/>
      <c r="H931" s="453"/>
      <c r="I931" s="453"/>
      <c r="J931" s="507"/>
      <c r="K931" s="507"/>
      <c r="L931" s="453"/>
      <c r="M931" s="453"/>
      <c r="N931" s="507"/>
      <c r="O931" s="507"/>
      <c r="P931" s="453"/>
      <c r="Q931" s="453"/>
      <c r="R931" s="453"/>
      <c r="S931" s="453"/>
      <c r="T931" s="453"/>
      <c r="U931" s="453"/>
      <c r="V931" s="453"/>
      <c r="W931" s="453"/>
      <c r="X931" s="453"/>
      <c r="Y931" s="453"/>
      <c r="Z931" s="453"/>
    </row>
    <row r="932" spans="1:26" ht="15.75" hidden="1" customHeight="1">
      <c r="A932" s="453"/>
      <c r="B932" s="453"/>
      <c r="C932" s="453"/>
      <c r="D932" s="453"/>
      <c r="E932" s="453"/>
      <c r="F932" s="453"/>
      <c r="G932" s="453"/>
      <c r="H932" s="453"/>
      <c r="I932" s="453"/>
      <c r="J932" s="507"/>
      <c r="K932" s="507"/>
      <c r="L932" s="453"/>
      <c r="M932" s="453"/>
      <c r="N932" s="507"/>
      <c r="O932" s="507"/>
      <c r="P932" s="453"/>
      <c r="Q932" s="453"/>
      <c r="R932" s="453"/>
      <c r="S932" s="453"/>
      <c r="T932" s="453"/>
      <c r="U932" s="453"/>
      <c r="V932" s="453"/>
      <c r="W932" s="453"/>
      <c r="X932" s="453"/>
      <c r="Y932" s="453"/>
      <c r="Z932" s="453"/>
    </row>
    <row r="933" spans="1:26" ht="15.75" hidden="1" customHeight="1">
      <c r="A933" s="453"/>
      <c r="B933" s="453"/>
      <c r="C933" s="453"/>
      <c r="D933" s="453"/>
      <c r="E933" s="453"/>
      <c r="F933" s="453"/>
      <c r="G933" s="453"/>
      <c r="H933" s="453"/>
      <c r="I933" s="453"/>
      <c r="J933" s="507"/>
      <c r="K933" s="507"/>
      <c r="L933" s="453"/>
      <c r="M933" s="453"/>
      <c r="N933" s="507"/>
      <c r="O933" s="507"/>
      <c r="P933" s="453"/>
      <c r="Q933" s="453"/>
      <c r="R933" s="453"/>
      <c r="S933" s="453"/>
      <c r="T933" s="453"/>
      <c r="U933" s="453"/>
      <c r="V933" s="453"/>
      <c r="W933" s="453"/>
      <c r="X933" s="453"/>
      <c r="Y933" s="453"/>
      <c r="Z933" s="453"/>
    </row>
    <row r="934" spans="1:26" ht="15.75" hidden="1" customHeight="1">
      <c r="A934" s="453"/>
      <c r="B934" s="453"/>
      <c r="C934" s="453"/>
      <c r="D934" s="453"/>
      <c r="E934" s="453"/>
      <c r="F934" s="453"/>
      <c r="G934" s="453"/>
      <c r="H934" s="453"/>
      <c r="I934" s="453"/>
      <c r="J934" s="507"/>
      <c r="K934" s="507"/>
      <c r="L934" s="453"/>
      <c r="M934" s="453"/>
      <c r="N934" s="507"/>
      <c r="O934" s="507"/>
      <c r="P934" s="453"/>
      <c r="Q934" s="453"/>
      <c r="R934" s="453"/>
      <c r="S934" s="453"/>
      <c r="T934" s="453"/>
      <c r="U934" s="453"/>
      <c r="V934" s="453"/>
      <c r="W934" s="453"/>
      <c r="X934" s="453"/>
      <c r="Y934" s="453"/>
      <c r="Z934" s="453"/>
    </row>
    <row r="935" spans="1:26" ht="15.75" hidden="1" customHeight="1">
      <c r="A935" s="453"/>
      <c r="B935" s="453"/>
      <c r="C935" s="453"/>
      <c r="D935" s="453"/>
      <c r="E935" s="453"/>
      <c r="F935" s="453"/>
      <c r="G935" s="453"/>
      <c r="H935" s="453"/>
      <c r="I935" s="453"/>
      <c r="J935" s="507"/>
      <c r="K935" s="507"/>
      <c r="L935" s="453"/>
      <c r="M935" s="453"/>
      <c r="N935" s="507"/>
      <c r="O935" s="507"/>
      <c r="P935" s="453"/>
      <c r="Q935" s="453"/>
      <c r="R935" s="453"/>
      <c r="S935" s="453"/>
      <c r="T935" s="453"/>
      <c r="U935" s="453"/>
      <c r="V935" s="453"/>
      <c r="W935" s="453"/>
      <c r="X935" s="453"/>
      <c r="Y935" s="453"/>
      <c r="Z935" s="453"/>
    </row>
    <row r="936" spans="1:26" ht="15.75" hidden="1" customHeight="1">
      <c r="A936" s="453"/>
      <c r="B936" s="453"/>
      <c r="C936" s="453"/>
      <c r="D936" s="453"/>
      <c r="E936" s="453"/>
      <c r="F936" s="453"/>
      <c r="G936" s="453"/>
      <c r="H936" s="453"/>
      <c r="I936" s="453"/>
      <c r="J936" s="507"/>
      <c r="K936" s="507"/>
      <c r="L936" s="453"/>
      <c r="M936" s="453"/>
      <c r="N936" s="507"/>
      <c r="O936" s="507"/>
      <c r="P936" s="453"/>
      <c r="Q936" s="453"/>
      <c r="R936" s="453"/>
      <c r="S936" s="453"/>
      <c r="T936" s="453"/>
      <c r="U936" s="453"/>
      <c r="V936" s="453"/>
      <c r="W936" s="453"/>
      <c r="X936" s="453"/>
      <c r="Y936" s="453"/>
      <c r="Z936" s="453"/>
    </row>
    <row r="937" spans="1:26" ht="15.75" hidden="1" customHeight="1">
      <c r="A937" s="453"/>
      <c r="B937" s="453"/>
      <c r="C937" s="453"/>
      <c r="D937" s="453"/>
      <c r="E937" s="453"/>
      <c r="F937" s="453"/>
      <c r="G937" s="453"/>
      <c r="H937" s="453"/>
      <c r="I937" s="453"/>
      <c r="J937" s="507"/>
      <c r="K937" s="507"/>
      <c r="L937" s="453"/>
      <c r="M937" s="453"/>
      <c r="N937" s="507"/>
      <c r="O937" s="507"/>
      <c r="P937" s="453"/>
      <c r="Q937" s="453"/>
      <c r="R937" s="453"/>
      <c r="S937" s="453"/>
      <c r="T937" s="453"/>
      <c r="U937" s="453"/>
      <c r="V937" s="453"/>
      <c r="W937" s="453"/>
      <c r="X937" s="453"/>
      <c r="Y937" s="453"/>
      <c r="Z937" s="453"/>
    </row>
    <row r="938" spans="1:26" ht="15.75" hidden="1" customHeight="1">
      <c r="A938" s="453"/>
      <c r="B938" s="453"/>
      <c r="C938" s="453"/>
      <c r="D938" s="453"/>
      <c r="E938" s="453"/>
      <c r="F938" s="453"/>
      <c r="G938" s="453"/>
      <c r="H938" s="453"/>
      <c r="I938" s="453"/>
      <c r="J938" s="507"/>
      <c r="K938" s="507"/>
      <c r="L938" s="453"/>
      <c r="M938" s="453"/>
      <c r="N938" s="507"/>
      <c r="O938" s="507"/>
      <c r="P938" s="453"/>
      <c r="Q938" s="453"/>
      <c r="R938" s="453"/>
      <c r="S938" s="453"/>
      <c r="T938" s="453"/>
      <c r="U938" s="453"/>
      <c r="V938" s="453"/>
      <c r="W938" s="453"/>
      <c r="X938" s="453"/>
      <c r="Y938" s="453"/>
      <c r="Z938" s="453"/>
    </row>
    <row r="939" spans="1:26" ht="15.75" hidden="1" customHeight="1">
      <c r="A939" s="453"/>
      <c r="B939" s="453"/>
      <c r="C939" s="453"/>
      <c r="D939" s="453"/>
      <c r="E939" s="453"/>
      <c r="F939" s="453"/>
      <c r="G939" s="453"/>
      <c r="H939" s="453"/>
      <c r="I939" s="453"/>
      <c r="J939" s="507"/>
      <c r="K939" s="507"/>
      <c r="L939" s="453"/>
      <c r="M939" s="453"/>
      <c r="N939" s="507"/>
      <c r="O939" s="507"/>
      <c r="P939" s="453"/>
      <c r="Q939" s="453"/>
      <c r="R939" s="453"/>
      <c r="S939" s="453"/>
      <c r="T939" s="453"/>
      <c r="U939" s="453"/>
      <c r="V939" s="453"/>
      <c r="W939" s="453"/>
      <c r="X939" s="453"/>
      <c r="Y939" s="453"/>
      <c r="Z939" s="453"/>
    </row>
    <row r="940" spans="1:26" ht="15.75" hidden="1" customHeight="1">
      <c r="A940" s="453"/>
      <c r="B940" s="453"/>
      <c r="C940" s="453"/>
      <c r="D940" s="453"/>
      <c r="E940" s="453"/>
      <c r="F940" s="453"/>
      <c r="G940" s="453"/>
      <c r="H940" s="453"/>
      <c r="I940" s="453"/>
      <c r="J940" s="507"/>
      <c r="K940" s="507"/>
      <c r="L940" s="453"/>
      <c r="M940" s="453"/>
      <c r="N940" s="507"/>
      <c r="O940" s="507"/>
      <c r="P940" s="453"/>
      <c r="Q940" s="453"/>
      <c r="R940" s="453"/>
      <c r="S940" s="453"/>
      <c r="T940" s="453"/>
      <c r="U940" s="453"/>
      <c r="V940" s="453"/>
      <c r="W940" s="453"/>
      <c r="X940" s="453"/>
      <c r="Y940" s="453"/>
      <c r="Z940" s="453"/>
    </row>
    <row r="941" spans="1:26" ht="15.75" hidden="1" customHeight="1">
      <c r="A941" s="453"/>
      <c r="B941" s="453"/>
      <c r="C941" s="453"/>
      <c r="D941" s="453"/>
      <c r="E941" s="453"/>
      <c r="F941" s="453"/>
      <c r="G941" s="453"/>
      <c r="H941" s="453"/>
      <c r="I941" s="453"/>
      <c r="J941" s="507"/>
      <c r="K941" s="507"/>
      <c r="L941" s="453"/>
      <c r="M941" s="453"/>
      <c r="N941" s="507"/>
      <c r="O941" s="507"/>
      <c r="P941" s="453"/>
      <c r="Q941" s="453"/>
      <c r="R941" s="453"/>
      <c r="S941" s="453"/>
      <c r="T941" s="453"/>
      <c r="U941" s="453"/>
      <c r="V941" s="453"/>
      <c r="W941" s="453"/>
      <c r="X941" s="453"/>
      <c r="Y941" s="453"/>
      <c r="Z941" s="453"/>
    </row>
    <row r="942" spans="1:26" ht="15.75" hidden="1" customHeight="1">
      <c r="A942" s="453"/>
      <c r="B942" s="453"/>
      <c r="C942" s="453"/>
      <c r="D942" s="453"/>
      <c r="E942" s="453"/>
      <c r="F942" s="453"/>
      <c r="G942" s="453"/>
      <c r="H942" s="453"/>
      <c r="I942" s="453"/>
      <c r="J942" s="507"/>
      <c r="K942" s="507"/>
      <c r="L942" s="453"/>
      <c r="M942" s="453"/>
      <c r="N942" s="507"/>
      <c r="O942" s="507"/>
      <c r="P942" s="453"/>
      <c r="Q942" s="453"/>
      <c r="R942" s="453"/>
      <c r="S942" s="453"/>
      <c r="T942" s="453"/>
      <c r="U942" s="453"/>
      <c r="V942" s="453"/>
      <c r="W942" s="453"/>
      <c r="X942" s="453"/>
      <c r="Y942" s="453"/>
      <c r="Z942" s="453"/>
    </row>
    <row r="943" spans="1:26" ht="15.75" hidden="1" customHeight="1">
      <c r="A943" s="453"/>
      <c r="B943" s="453"/>
      <c r="C943" s="453"/>
      <c r="D943" s="453"/>
      <c r="E943" s="453"/>
      <c r="F943" s="453"/>
      <c r="G943" s="453"/>
      <c r="H943" s="453"/>
      <c r="I943" s="453"/>
      <c r="J943" s="507"/>
      <c r="K943" s="507"/>
      <c r="L943" s="453"/>
      <c r="M943" s="453"/>
      <c r="N943" s="507"/>
      <c r="O943" s="507"/>
      <c r="P943" s="453"/>
      <c r="Q943" s="453"/>
      <c r="R943" s="453"/>
      <c r="S943" s="453"/>
      <c r="T943" s="453"/>
      <c r="U943" s="453"/>
      <c r="V943" s="453"/>
      <c r="W943" s="453"/>
      <c r="X943" s="453"/>
      <c r="Y943" s="453"/>
      <c r="Z943" s="453"/>
    </row>
    <row r="944" spans="1:26" ht="15.75" hidden="1" customHeight="1">
      <c r="A944" s="453"/>
      <c r="B944" s="453"/>
      <c r="C944" s="453"/>
      <c r="D944" s="453"/>
      <c r="E944" s="453"/>
      <c r="F944" s="453"/>
      <c r="G944" s="453"/>
      <c r="H944" s="453"/>
      <c r="I944" s="453"/>
      <c r="J944" s="507"/>
      <c r="K944" s="507"/>
      <c r="L944" s="453"/>
      <c r="M944" s="453"/>
      <c r="N944" s="507"/>
      <c r="O944" s="507"/>
      <c r="P944" s="453"/>
      <c r="Q944" s="453"/>
      <c r="R944" s="453"/>
      <c r="S944" s="453"/>
      <c r="T944" s="453"/>
      <c r="U944" s="453"/>
      <c r="V944" s="453"/>
      <c r="W944" s="453"/>
      <c r="X944" s="453"/>
      <c r="Y944" s="453"/>
      <c r="Z944" s="453"/>
    </row>
    <row r="945" spans="1:26" ht="15.75" hidden="1" customHeight="1">
      <c r="A945" s="453"/>
      <c r="B945" s="453"/>
      <c r="C945" s="453"/>
      <c r="D945" s="453"/>
      <c r="E945" s="453"/>
      <c r="F945" s="453"/>
      <c r="G945" s="453"/>
      <c r="H945" s="453"/>
      <c r="I945" s="453"/>
      <c r="J945" s="507"/>
      <c r="K945" s="507"/>
      <c r="L945" s="453"/>
      <c r="M945" s="453"/>
      <c r="N945" s="507"/>
      <c r="O945" s="507"/>
      <c r="P945" s="453"/>
      <c r="Q945" s="453"/>
      <c r="R945" s="453"/>
      <c r="S945" s="453"/>
      <c r="T945" s="453"/>
      <c r="U945" s="453"/>
      <c r="V945" s="453"/>
      <c r="W945" s="453"/>
      <c r="X945" s="453"/>
      <c r="Y945" s="453"/>
      <c r="Z945" s="453"/>
    </row>
    <row r="946" spans="1:26" ht="15.75" hidden="1" customHeight="1">
      <c r="A946" s="453"/>
      <c r="B946" s="453"/>
      <c r="C946" s="453"/>
      <c r="D946" s="453"/>
      <c r="E946" s="453"/>
      <c r="F946" s="453"/>
      <c r="G946" s="453"/>
      <c r="H946" s="453"/>
      <c r="I946" s="453"/>
      <c r="J946" s="507"/>
      <c r="K946" s="507"/>
      <c r="L946" s="453"/>
      <c r="M946" s="453"/>
      <c r="N946" s="507"/>
      <c r="O946" s="507"/>
      <c r="P946" s="453"/>
      <c r="Q946" s="453"/>
      <c r="R946" s="453"/>
      <c r="S946" s="453"/>
      <c r="T946" s="453"/>
      <c r="U946" s="453"/>
      <c r="V946" s="453"/>
      <c r="W946" s="453"/>
      <c r="X946" s="453"/>
      <c r="Y946" s="453"/>
      <c r="Z946" s="453"/>
    </row>
    <row r="947" spans="1:26" ht="15.75" hidden="1" customHeight="1">
      <c r="A947" s="453"/>
      <c r="B947" s="453"/>
      <c r="C947" s="453"/>
      <c r="D947" s="453"/>
      <c r="E947" s="453"/>
      <c r="F947" s="453"/>
      <c r="G947" s="453"/>
      <c r="H947" s="453"/>
      <c r="I947" s="453"/>
      <c r="J947" s="507"/>
      <c r="K947" s="507"/>
      <c r="L947" s="453"/>
      <c r="M947" s="453"/>
      <c r="N947" s="507"/>
      <c r="O947" s="507"/>
      <c r="P947" s="453"/>
      <c r="Q947" s="453"/>
      <c r="R947" s="453"/>
      <c r="S947" s="453"/>
      <c r="T947" s="453"/>
      <c r="U947" s="453"/>
      <c r="V947" s="453"/>
      <c r="W947" s="453"/>
      <c r="X947" s="453"/>
      <c r="Y947" s="453"/>
      <c r="Z947" s="453"/>
    </row>
    <row r="948" spans="1:26" ht="15.75" hidden="1" customHeight="1">
      <c r="A948" s="453"/>
      <c r="B948" s="453"/>
      <c r="C948" s="453"/>
      <c r="D948" s="453"/>
      <c r="E948" s="453"/>
      <c r="F948" s="453"/>
      <c r="G948" s="453"/>
      <c r="H948" s="453"/>
      <c r="I948" s="453"/>
      <c r="J948" s="507"/>
      <c r="K948" s="507"/>
      <c r="L948" s="453"/>
      <c r="M948" s="453"/>
      <c r="N948" s="507"/>
      <c r="O948" s="507"/>
      <c r="P948" s="453"/>
      <c r="Q948" s="453"/>
      <c r="R948" s="453"/>
      <c r="S948" s="453"/>
      <c r="T948" s="453"/>
      <c r="U948" s="453"/>
      <c r="V948" s="453"/>
      <c r="W948" s="453"/>
      <c r="X948" s="453"/>
      <c r="Y948" s="453"/>
      <c r="Z948" s="453"/>
    </row>
    <row r="949" spans="1:26" ht="15.75" hidden="1" customHeight="1">
      <c r="A949" s="453"/>
      <c r="B949" s="453"/>
      <c r="C949" s="453"/>
      <c r="D949" s="453"/>
      <c r="E949" s="453"/>
      <c r="F949" s="453"/>
      <c r="G949" s="453"/>
      <c r="H949" s="453"/>
      <c r="I949" s="453"/>
      <c r="J949" s="507"/>
      <c r="K949" s="507"/>
      <c r="L949" s="453"/>
      <c r="M949" s="453"/>
      <c r="N949" s="507"/>
      <c r="O949" s="507"/>
      <c r="P949" s="453"/>
      <c r="Q949" s="453"/>
      <c r="R949" s="453"/>
      <c r="S949" s="453"/>
      <c r="T949" s="453"/>
      <c r="U949" s="453"/>
      <c r="V949" s="453"/>
      <c r="W949" s="453"/>
      <c r="X949" s="453"/>
      <c r="Y949" s="453"/>
      <c r="Z949" s="453"/>
    </row>
    <row r="950" spans="1:26" ht="15.75" hidden="1" customHeight="1">
      <c r="A950" s="453"/>
      <c r="B950" s="453"/>
      <c r="C950" s="453"/>
      <c r="D950" s="453"/>
      <c r="E950" s="453"/>
      <c r="F950" s="453"/>
      <c r="G950" s="453"/>
      <c r="H950" s="453"/>
      <c r="I950" s="453"/>
      <c r="J950" s="507"/>
      <c r="K950" s="507"/>
      <c r="L950" s="453"/>
      <c r="M950" s="453"/>
      <c r="N950" s="507"/>
      <c r="O950" s="507"/>
      <c r="P950" s="453"/>
      <c r="Q950" s="453"/>
      <c r="R950" s="453"/>
      <c r="S950" s="453"/>
      <c r="T950" s="453"/>
      <c r="U950" s="453"/>
      <c r="V950" s="453"/>
      <c r="W950" s="453"/>
      <c r="X950" s="453"/>
      <c r="Y950" s="453"/>
      <c r="Z950" s="453"/>
    </row>
    <row r="951" spans="1:26" ht="15.75" hidden="1" customHeight="1">
      <c r="A951" s="453"/>
      <c r="B951" s="453"/>
      <c r="C951" s="453"/>
      <c r="D951" s="453"/>
      <c r="E951" s="453"/>
      <c r="F951" s="453"/>
      <c r="G951" s="453"/>
      <c r="H951" s="453"/>
      <c r="I951" s="453"/>
      <c r="J951" s="507"/>
      <c r="K951" s="507"/>
      <c r="L951" s="453"/>
      <c r="M951" s="453"/>
      <c r="N951" s="507"/>
      <c r="O951" s="507"/>
      <c r="P951" s="453"/>
      <c r="Q951" s="453"/>
      <c r="R951" s="453"/>
      <c r="S951" s="453"/>
      <c r="T951" s="453"/>
      <c r="U951" s="453"/>
      <c r="V951" s="453"/>
      <c r="W951" s="453"/>
      <c r="X951" s="453"/>
      <c r="Y951" s="453"/>
      <c r="Z951" s="453"/>
    </row>
    <row r="952" spans="1:26" ht="15.75" hidden="1" customHeight="1">
      <c r="A952" s="453"/>
      <c r="B952" s="453"/>
      <c r="C952" s="453"/>
      <c r="D952" s="453"/>
      <c r="E952" s="453"/>
      <c r="F952" s="453"/>
      <c r="G952" s="453"/>
      <c r="H952" s="453"/>
      <c r="I952" s="453"/>
      <c r="J952" s="507"/>
      <c r="K952" s="507"/>
      <c r="L952" s="453"/>
      <c r="M952" s="453"/>
      <c r="N952" s="507"/>
      <c r="O952" s="507"/>
      <c r="P952" s="453"/>
      <c r="Q952" s="453"/>
      <c r="R952" s="453"/>
      <c r="S952" s="453"/>
      <c r="T952" s="453"/>
      <c r="U952" s="453"/>
      <c r="V952" s="453"/>
      <c r="W952" s="453"/>
      <c r="X952" s="453"/>
      <c r="Y952" s="453"/>
      <c r="Z952" s="453"/>
    </row>
    <row r="953" spans="1:26" ht="15.75" hidden="1" customHeight="1">
      <c r="A953" s="453"/>
      <c r="B953" s="453"/>
      <c r="C953" s="453"/>
      <c r="D953" s="453"/>
      <c r="E953" s="453"/>
      <c r="F953" s="453"/>
      <c r="G953" s="453"/>
      <c r="H953" s="453"/>
      <c r="I953" s="453"/>
      <c r="J953" s="507"/>
      <c r="K953" s="507"/>
      <c r="L953" s="453"/>
      <c r="M953" s="453"/>
      <c r="N953" s="507"/>
      <c r="O953" s="507"/>
      <c r="P953" s="453"/>
      <c r="Q953" s="453"/>
      <c r="R953" s="453"/>
      <c r="S953" s="453"/>
      <c r="T953" s="453"/>
      <c r="U953" s="453"/>
      <c r="V953" s="453"/>
      <c r="W953" s="453"/>
      <c r="X953" s="453"/>
      <c r="Y953" s="453"/>
      <c r="Z953" s="453"/>
    </row>
    <row r="954" spans="1:26" ht="15.75" hidden="1" customHeight="1">
      <c r="A954" s="453"/>
      <c r="B954" s="453"/>
      <c r="C954" s="453"/>
      <c r="D954" s="453"/>
      <c r="E954" s="453"/>
      <c r="F954" s="453"/>
      <c r="G954" s="453"/>
      <c r="H954" s="453"/>
      <c r="I954" s="453"/>
      <c r="J954" s="507"/>
      <c r="K954" s="507"/>
      <c r="L954" s="453"/>
      <c r="M954" s="453"/>
      <c r="N954" s="507"/>
      <c r="O954" s="507"/>
      <c r="P954" s="453"/>
      <c r="Q954" s="453"/>
      <c r="R954" s="453"/>
      <c r="S954" s="453"/>
      <c r="T954" s="453"/>
      <c r="U954" s="453"/>
      <c r="V954" s="453"/>
      <c r="W954" s="453"/>
      <c r="X954" s="453"/>
      <c r="Y954" s="453"/>
      <c r="Z954" s="453"/>
    </row>
    <row r="955" spans="1:26" ht="15.75" hidden="1" customHeight="1">
      <c r="A955" s="453"/>
      <c r="B955" s="453"/>
      <c r="C955" s="453"/>
      <c r="D955" s="453"/>
      <c r="E955" s="453"/>
      <c r="F955" s="453"/>
      <c r="G955" s="453"/>
      <c r="H955" s="453"/>
      <c r="I955" s="453"/>
      <c r="J955" s="507"/>
      <c r="K955" s="507"/>
      <c r="L955" s="453"/>
      <c r="M955" s="453"/>
      <c r="N955" s="507"/>
      <c r="O955" s="507"/>
      <c r="P955" s="453"/>
      <c r="Q955" s="453"/>
      <c r="R955" s="453"/>
      <c r="S955" s="453"/>
      <c r="T955" s="453"/>
      <c r="U955" s="453"/>
      <c r="V955" s="453"/>
      <c r="W955" s="453"/>
      <c r="X955" s="453"/>
      <c r="Y955" s="453"/>
      <c r="Z955" s="453"/>
    </row>
    <row r="956" spans="1:26" ht="15.75" hidden="1" customHeight="1">
      <c r="A956" s="453"/>
      <c r="B956" s="453"/>
      <c r="C956" s="453"/>
      <c r="D956" s="453"/>
      <c r="E956" s="453"/>
      <c r="F956" s="453"/>
      <c r="G956" s="453"/>
      <c r="H956" s="453"/>
      <c r="I956" s="453"/>
      <c r="J956" s="507"/>
      <c r="K956" s="507"/>
      <c r="L956" s="453"/>
      <c r="M956" s="453"/>
      <c r="N956" s="507"/>
      <c r="O956" s="507"/>
      <c r="P956" s="453"/>
      <c r="Q956" s="453"/>
      <c r="R956" s="453"/>
      <c r="S956" s="453"/>
      <c r="T956" s="453"/>
      <c r="U956" s="453"/>
      <c r="V956" s="453"/>
      <c r="W956" s="453"/>
      <c r="X956" s="453"/>
      <c r="Y956" s="453"/>
      <c r="Z956" s="453"/>
    </row>
    <row r="957" spans="1:26" ht="15.75" hidden="1" customHeight="1">
      <c r="A957" s="453"/>
      <c r="B957" s="453"/>
      <c r="C957" s="453"/>
      <c r="D957" s="453"/>
      <c r="E957" s="453"/>
      <c r="F957" s="453"/>
      <c r="G957" s="453"/>
      <c r="H957" s="453"/>
      <c r="I957" s="453"/>
      <c r="J957" s="507"/>
      <c r="K957" s="507"/>
      <c r="L957" s="453"/>
      <c r="M957" s="453"/>
      <c r="N957" s="507"/>
      <c r="O957" s="507"/>
      <c r="P957" s="453"/>
      <c r="Q957" s="453"/>
      <c r="R957" s="453"/>
      <c r="S957" s="453"/>
      <c r="T957" s="453"/>
      <c r="U957" s="453"/>
      <c r="V957" s="453"/>
      <c r="W957" s="453"/>
      <c r="X957" s="453"/>
      <c r="Y957" s="453"/>
      <c r="Z957" s="453"/>
    </row>
    <row r="958" spans="1:26" ht="15.75" hidden="1" customHeight="1">
      <c r="A958" s="453"/>
      <c r="B958" s="453"/>
      <c r="C958" s="453"/>
      <c r="D958" s="453"/>
      <c r="E958" s="453"/>
      <c r="F958" s="453"/>
      <c r="G958" s="453"/>
      <c r="H958" s="453"/>
      <c r="I958" s="453"/>
      <c r="J958" s="507"/>
      <c r="K958" s="507"/>
      <c r="L958" s="453"/>
      <c r="M958" s="453"/>
      <c r="N958" s="507"/>
      <c r="O958" s="507"/>
      <c r="P958" s="453"/>
      <c r="Q958" s="453"/>
      <c r="R958" s="453"/>
      <c r="S958" s="453"/>
      <c r="T958" s="453"/>
      <c r="U958" s="453"/>
      <c r="V958" s="453"/>
      <c r="W958" s="453"/>
      <c r="X958" s="453"/>
      <c r="Y958" s="453"/>
      <c r="Z958" s="453"/>
    </row>
    <row r="959" spans="1:26" ht="15.75" hidden="1" customHeight="1">
      <c r="A959" s="453"/>
      <c r="B959" s="453"/>
      <c r="C959" s="453"/>
      <c r="D959" s="453"/>
      <c r="E959" s="453"/>
      <c r="F959" s="453"/>
      <c r="G959" s="453"/>
      <c r="H959" s="453"/>
      <c r="I959" s="453"/>
      <c r="J959" s="507"/>
      <c r="K959" s="507"/>
      <c r="L959" s="453"/>
      <c r="M959" s="453"/>
      <c r="N959" s="507"/>
      <c r="O959" s="507"/>
      <c r="P959" s="453"/>
      <c r="Q959" s="453"/>
      <c r="R959" s="453"/>
      <c r="S959" s="453"/>
      <c r="T959" s="453"/>
      <c r="U959" s="453"/>
      <c r="V959" s="453"/>
      <c r="W959" s="453"/>
      <c r="X959" s="453"/>
      <c r="Y959" s="453"/>
      <c r="Z959" s="453"/>
    </row>
    <row r="960" spans="1:26" ht="15.75" hidden="1" customHeight="1">
      <c r="A960" s="453"/>
      <c r="B960" s="453"/>
      <c r="C960" s="453"/>
      <c r="D960" s="453"/>
      <c r="E960" s="453"/>
      <c r="F960" s="453"/>
      <c r="G960" s="453"/>
      <c r="H960" s="453"/>
      <c r="I960" s="453"/>
      <c r="J960" s="507"/>
      <c r="K960" s="507"/>
      <c r="L960" s="453"/>
      <c r="M960" s="453"/>
      <c r="N960" s="507"/>
      <c r="O960" s="507"/>
      <c r="P960" s="453"/>
      <c r="Q960" s="453"/>
      <c r="R960" s="453"/>
      <c r="S960" s="453"/>
      <c r="T960" s="453"/>
      <c r="U960" s="453"/>
      <c r="V960" s="453"/>
      <c r="W960" s="453"/>
      <c r="X960" s="453"/>
      <c r="Y960" s="453"/>
      <c r="Z960" s="453"/>
    </row>
    <row r="961" spans="1:26" ht="15.75" hidden="1" customHeight="1">
      <c r="A961" s="453"/>
      <c r="B961" s="453"/>
      <c r="C961" s="453"/>
      <c r="D961" s="453"/>
      <c r="E961" s="453"/>
      <c r="F961" s="453"/>
      <c r="G961" s="453"/>
      <c r="H961" s="453"/>
      <c r="I961" s="453"/>
      <c r="J961" s="507"/>
      <c r="K961" s="507"/>
      <c r="L961" s="453"/>
      <c r="M961" s="453"/>
      <c r="N961" s="507"/>
      <c r="O961" s="507"/>
      <c r="P961" s="453"/>
      <c r="Q961" s="453"/>
      <c r="R961" s="453"/>
      <c r="S961" s="453"/>
      <c r="T961" s="453"/>
      <c r="U961" s="453"/>
      <c r="V961" s="453"/>
      <c r="W961" s="453"/>
      <c r="X961" s="453"/>
      <c r="Y961" s="453"/>
      <c r="Z961" s="453"/>
    </row>
    <row r="962" spans="1:26" ht="15.75" hidden="1" customHeight="1">
      <c r="A962" s="453"/>
      <c r="B962" s="453"/>
      <c r="C962" s="453"/>
      <c r="D962" s="453"/>
      <c r="E962" s="453"/>
      <c r="F962" s="453"/>
      <c r="G962" s="453"/>
      <c r="H962" s="453"/>
      <c r="I962" s="453"/>
      <c r="J962" s="507"/>
      <c r="K962" s="507"/>
      <c r="L962" s="453"/>
      <c r="M962" s="453"/>
      <c r="N962" s="507"/>
      <c r="O962" s="507"/>
      <c r="P962" s="453"/>
      <c r="Q962" s="453"/>
      <c r="R962" s="453"/>
      <c r="S962" s="453"/>
      <c r="T962" s="453"/>
      <c r="U962" s="453"/>
      <c r="V962" s="453"/>
      <c r="W962" s="453"/>
      <c r="X962" s="453"/>
      <c r="Y962" s="453"/>
      <c r="Z962" s="453"/>
    </row>
    <row r="963" spans="1:26" ht="15.75" hidden="1" customHeight="1">
      <c r="A963" s="453"/>
      <c r="B963" s="453"/>
      <c r="C963" s="453"/>
      <c r="D963" s="453"/>
      <c r="E963" s="453"/>
      <c r="F963" s="453"/>
      <c r="G963" s="453"/>
      <c r="H963" s="453"/>
      <c r="I963" s="453"/>
      <c r="J963" s="507"/>
      <c r="K963" s="507"/>
      <c r="L963" s="453"/>
      <c r="M963" s="453"/>
      <c r="N963" s="507"/>
      <c r="O963" s="507"/>
      <c r="P963" s="453"/>
      <c r="Q963" s="453"/>
      <c r="R963" s="453"/>
      <c r="S963" s="453"/>
      <c r="T963" s="453"/>
      <c r="U963" s="453"/>
      <c r="V963" s="453"/>
      <c r="W963" s="453"/>
      <c r="X963" s="453"/>
      <c r="Y963" s="453"/>
      <c r="Z963" s="453"/>
    </row>
    <row r="964" spans="1:26" ht="15.75" hidden="1" customHeight="1">
      <c r="A964" s="453"/>
      <c r="B964" s="453"/>
      <c r="C964" s="453"/>
      <c r="D964" s="453"/>
      <c r="E964" s="453"/>
      <c r="F964" s="453"/>
      <c r="G964" s="453"/>
      <c r="H964" s="453"/>
      <c r="I964" s="453"/>
      <c r="J964" s="507"/>
      <c r="K964" s="507"/>
      <c r="L964" s="453"/>
      <c r="M964" s="453"/>
      <c r="N964" s="507"/>
      <c r="O964" s="507"/>
      <c r="P964" s="453"/>
      <c r="Q964" s="453"/>
      <c r="R964" s="453"/>
      <c r="S964" s="453"/>
      <c r="T964" s="453"/>
      <c r="U964" s="453"/>
      <c r="V964" s="453"/>
      <c r="W964" s="453"/>
      <c r="X964" s="453"/>
      <c r="Y964" s="453"/>
      <c r="Z964" s="453"/>
    </row>
    <row r="965" spans="1:26" ht="15.75" hidden="1" customHeight="1">
      <c r="A965" s="453"/>
      <c r="B965" s="453"/>
      <c r="C965" s="453"/>
      <c r="D965" s="453"/>
      <c r="E965" s="453"/>
      <c r="F965" s="453"/>
      <c r="G965" s="453"/>
      <c r="H965" s="453"/>
      <c r="I965" s="453"/>
      <c r="J965" s="507"/>
      <c r="K965" s="507"/>
      <c r="L965" s="453"/>
      <c r="M965" s="453"/>
      <c r="N965" s="507"/>
      <c r="O965" s="507"/>
      <c r="P965" s="453"/>
      <c r="Q965" s="453"/>
      <c r="R965" s="453"/>
      <c r="S965" s="453"/>
      <c r="T965" s="453"/>
      <c r="U965" s="453"/>
      <c r="V965" s="453"/>
      <c r="W965" s="453"/>
      <c r="X965" s="453"/>
      <c r="Y965" s="453"/>
      <c r="Z965" s="453"/>
    </row>
    <row r="966" spans="1:26" ht="15.75" hidden="1" customHeight="1">
      <c r="A966" s="453"/>
      <c r="B966" s="453"/>
      <c r="C966" s="453"/>
      <c r="D966" s="453"/>
      <c r="E966" s="453"/>
      <c r="F966" s="453"/>
      <c r="G966" s="453"/>
      <c r="H966" s="453"/>
      <c r="I966" s="453"/>
      <c r="J966" s="507"/>
      <c r="K966" s="507"/>
      <c r="L966" s="453"/>
      <c r="M966" s="453"/>
      <c r="N966" s="507"/>
      <c r="O966" s="507"/>
      <c r="P966" s="453"/>
      <c r="Q966" s="453"/>
      <c r="R966" s="453"/>
      <c r="S966" s="453"/>
      <c r="T966" s="453"/>
      <c r="U966" s="453"/>
      <c r="V966" s="453"/>
      <c r="W966" s="453"/>
      <c r="X966" s="453"/>
      <c r="Y966" s="453"/>
      <c r="Z966" s="453"/>
    </row>
    <row r="967" spans="1:26" ht="15.75" hidden="1" customHeight="1">
      <c r="A967" s="453"/>
      <c r="B967" s="453"/>
      <c r="C967" s="453"/>
      <c r="D967" s="453"/>
      <c r="E967" s="453"/>
      <c r="F967" s="453"/>
      <c r="G967" s="453"/>
      <c r="H967" s="453"/>
      <c r="I967" s="453"/>
      <c r="J967" s="507"/>
      <c r="K967" s="507"/>
      <c r="L967" s="453"/>
      <c r="M967" s="453"/>
      <c r="N967" s="507"/>
      <c r="O967" s="507"/>
      <c r="P967" s="453"/>
      <c r="Q967" s="453"/>
      <c r="R967" s="453"/>
      <c r="S967" s="453"/>
      <c r="T967" s="453"/>
      <c r="U967" s="453"/>
      <c r="V967" s="453"/>
      <c r="W967" s="453"/>
      <c r="X967" s="453"/>
      <c r="Y967" s="453"/>
      <c r="Z967" s="453"/>
    </row>
    <row r="968" spans="1:26" ht="15.75" hidden="1" customHeight="1">
      <c r="A968" s="453"/>
      <c r="B968" s="453"/>
      <c r="C968" s="453"/>
      <c r="D968" s="453"/>
      <c r="E968" s="453"/>
      <c r="F968" s="453"/>
      <c r="G968" s="453"/>
      <c r="H968" s="453"/>
      <c r="I968" s="453"/>
      <c r="J968" s="507"/>
      <c r="K968" s="507"/>
      <c r="L968" s="453"/>
      <c r="M968" s="453"/>
      <c r="N968" s="507"/>
      <c r="O968" s="507"/>
      <c r="P968" s="453"/>
      <c r="Q968" s="453"/>
      <c r="R968" s="453"/>
      <c r="S968" s="453"/>
      <c r="T968" s="453"/>
      <c r="U968" s="453"/>
      <c r="V968" s="453"/>
      <c r="W968" s="453"/>
      <c r="X968" s="453"/>
      <c r="Y968" s="453"/>
      <c r="Z968" s="453"/>
    </row>
    <row r="969" spans="1:26" ht="15.75" hidden="1" customHeight="1">
      <c r="A969" s="453"/>
      <c r="B969" s="453"/>
      <c r="C969" s="453"/>
      <c r="D969" s="453"/>
      <c r="E969" s="453"/>
      <c r="F969" s="453"/>
      <c r="G969" s="453"/>
      <c r="H969" s="453"/>
      <c r="I969" s="453"/>
      <c r="J969" s="507"/>
      <c r="K969" s="507"/>
      <c r="L969" s="453"/>
      <c r="M969" s="453"/>
      <c r="N969" s="507"/>
      <c r="O969" s="507"/>
      <c r="P969" s="453"/>
      <c r="Q969" s="453"/>
      <c r="R969" s="453"/>
      <c r="S969" s="453"/>
      <c r="T969" s="453"/>
      <c r="U969" s="453"/>
      <c r="V969" s="453"/>
      <c r="W969" s="453"/>
      <c r="X969" s="453"/>
      <c r="Y969" s="453"/>
      <c r="Z969" s="453"/>
    </row>
    <row r="970" spans="1:26" ht="15.75" hidden="1" customHeight="1">
      <c r="A970" s="453"/>
      <c r="B970" s="453"/>
      <c r="C970" s="453"/>
      <c r="D970" s="453"/>
      <c r="E970" s="453"/>
      <c r="F970" s="453"/>
      <c r="G970" s="453"/>
      <c r="H970" s="453"/>
      <c r="I970" s="453"/>
      <c r="J970" s="507"/>
      <c r="K970" s="507"/>
      <c r="L970" s="453"/>
      <c r="M970" s="453"/>
      <c r="N970" s="507"/>
      <c r="O970" s="507"/>
      <c r="P970" s="453"/>
      <c r="Q970" s="453"/>
      <c r="R970" s="453"/>
      <c r="S970" s="453"/>
      <c r="T970" s="453"/>
      <c r="U970" s="453"/>
      <c r="V970" s="453"/>
      <c r="W970" s="453"/>
      <c r="X970" s="453"/>
      <c r="Y970" s="453"/>
      <c r="Z970" s="453"/>
    </row>
    <row r="971" spans="1:26" ht="15.75" hidden="1" customHeight="1">
      <c r="A971" s="453"/>
      <c r="B971" s="453"/>
      <c r="C971" s="453"/>
      <c r="D971" s="453"/>
      <c r="E971" s="453"/>
      <c r="F971" s="453"/>
      <c r="G971" s="453"/>
      <c r="H971" s="453"/>
      <c r="I971" s="453"/>
      <c r="J971" s="507"/>
      <c r="K971" s="507"/>
      <c r="L971" s="453"/>
      <c r="M971" s="453"/>
      <c r="N971" s="507"/>
      <c r="O971" s="507"/>
      <c r="P971" s="453"/>
      <c r="Q971" s="453"/>
      <c r="R971" s="453"/>
      <c r="S971" s="453"/>
      <c r="T971" s="453"/>
      <c r="U971" s="453"/>
      <c r="V971" s="453"/>
      <c r="W971" s="453"/>
      <c r="X971" s="453"/>
      <c r="Y971" s="453"/>
      <c r="Z971" s="453"/>
    </row>
    <row r="972" spans="1:26" ht="15.75" hidden="1" customHeight="1">
      <c r="A972" s="453"/>
      <c r="B972" s="453"/>
      <c r="C972" s="453"/>
      <c r="D972" s="453"/>
      <c r="E972" s="453"/>
      <c r="F972" s="453"/>
      <c r="G972" s="453"/>
      <c r="H972" s="453"/>
      <c r="I972" s="453"/>
      <c r="J972" s="507"/>
      <c r="K972" s="507"/>
      <c r="L972" s="453"/>
      <c r="M972" s="453"/>
      <c r="N972" s="507"/>
      <c r="O972" s="507"/>
      <c r="P972" s="453"/>
      <c r="Q972" s="453"/>
      <c r="R972" s="453"/>
      <c r="S972" s="453"/>
      <c r="T972" s="453"/>
      <c r="U972" s="453"/>
      <c r="V972" s="453"/>
      <c r="W972" s="453"/>
      <c r="X972" s="453"/>
      <c r="Y972" s="453"/>
      <c r="Z972" s="453"/>
    </row>
    <row r="973" spans="1:26" ht="15.75" hidden="1" customHeight="1">
      <c r="A973" s="453"/>
      <c r="B973" s="453"/>
      <c r="C973" s="453"/>
      <c r="D973" s="453"/>
      <c r="E973" s="453"/>
      <c r="F973" s="453"/>
      <c r="G973" s="453"/>
      <c r="H973" s="453"/>
      <c r="I973" s="453"/>
      <c r="J973" s="507"/>
      <c r="K973" s="507"/>
      <c r="L973" s="453"/>
      <c r="M973" s="453"/>
      <c r="N973" s="507"/>
      <c r="O973" s="507"/>
      <c r="P973" s="453"/>
      <c r="Q973" s="453"/>
      <c r="R973" s="453"/>
      <c r="S973" s="453"/>
      <c r="T973" s="453"/>
      <c r="U973" s="453"/>
      <c r="V973" s="453"/>
      <c r="W973" s="453"/>
      <c r="X973" s="453"/>
      <c r="Y973" s="453"/>
      <c r="Z973" s="453"/>
    </row>
    <row r="974" spans="1:26" ht="15.75" hidden="1" customHeight="1">
      <c r="A974" s="453"/>
      <c r="B974" s="453"/>
      <c r="C974" s="453"/>
      <c r="D974" s="453"/>
      <c r="E974" s="453"/>
      <c r="F974" s="453"/>
      <c r="G974" s="453"/>
      <c r="H974" s="453"/>
      <c r="I974" s="453"/>
      <c r="J974" s="507"/>
      <c r="K974" s="507"/>
      <c r="L974" s="453"/>
      <c r="M974" s="453"/>
      <c r="N974" s="507"/>
      <c r="O974" s="507"/>
      <c r="P974" s="453"/>
      <c r="Q974" s="453"/>
      <c r="R974" s="453"/>
      <c r="S974" s="453"/>
      <c r="T974" s="453"/>
      <c r="U974" s="453"/>
      <c r="V974" s="453"/>
      <c r="W974" s="453"/>
      <c r="X974" s="453"/>
      <c r="Y974" s="453"/>
      <c r="Z974" s="453"/>
    </row>
    <row r="975" spans="1:26" ht="15.75" hidden="1" customHeight="1">
      <c r="A975" s="453"/>
      <c r="B975" s="453"/>
      <c r="C975" s="453"/>
      <c r="D975" s="453"/>
      <c r="E975" s="453"/>
      <c r="F975" s="453"/>
      <c r="G975" s="453"/>
      <c r="H975" s="453"/>
      <c r="I975" s="453"/>
      <c r="J975" s="507"/>
      <c r="K975" s="507"/>
      <c r="L975" s="453"/>
      <c r="M975" s="453"/>
      <c r="N975" s="507"/>
      <c r="O975" s="507"/>
      <c r="P975" s="453"/>
      <c r="Q975" s="453"/>
      <c r="R975" s="453"/>
      <c r="S975" s="453"/>
      <c r="T975" s="453"/>
      <c r="U975" s="453"/>
      <c r="V975" s="453"/>
      <c r="W975" s="453"/>
      <c r="X975" s="453"/>
      <c r="Y975" s="453"/>
      <c r="Z975" s="453"/>
    </row>
    <row r="976" spans="1:26" ht="15.75" hidden="1" customHeight="1">
      <c r="A976" s="453"/>
      <c r="B976" s="453"/>
      <c r="C976" s="453"/>
      <c r="D976" s="453"/>
      <c r="E976" s="453"/>
      <c r="F976" s="453"/>
      <c r="G976" s="453"/>
      <c r="H976" s="453"/>
      <c r="I976" s="453"/>
      <c r="J976" s="507"/>
      <c r="K976" s="507"/>
      <c r="L976" s="453"/>
      <c r="M976" s="453"/>
      <c r="N976" s="507"/>
      <c r="O976" s="507"/>
      <c r="P976" s="453"/>
      <c r="Q976" s="453"/>
      <c r="R976" s="453"/>
      <c r="S976" s="453"/>
      <c r="T976" s="453"/>
      <c r="U976" s="453"/>
      <c r="V976" s="453"/>
      <c r="W976" s="453"/>
      <c r="X976" s="453"/>
      <c r="Y976" s="453"/>
      <c r="Z976" s="453"/>
    </row>
    <row r="977" spans="1:26" ht="15.75" hidden="1" customHeight="1">
      <c r="A977" s="453"/>
      <c r="B977" s="453"/>
      <c r="C977" s="453"/>
      <c r="D977" s="453"/>
      <c r="E977" s="453"/>
      <c r="F977" s="453"/>
      <c r="G977" s="453"/>
      <c r="H977" s="453"/>
      <c r="I977" s="453"/>
      <c r="J977" s="507"/>
      <c r="K977" s="507"/>
      <c r="L977" s="453"/>
      <c r="M977" s="453"/>
      <c r="N977" s="507"/>
      <c r="O977" s="507"/>
      <c r="P977" s="453"/>
      <c r="Q977" s="453"/>
      <c r="R977" s="453"/>
      <c r="S977" s="453"/>
      <c r="T977" s="453"/>
      <c r="U977" s="453"/>
      <c r="V977" s="453"/>
      <c r="W977" s="453"/>
      <c r="X977" s="453"/>
      <c r="Y977" s="453"/>
      <c r="Z977" s="453"/>
    </row>
    <row r="978" spans="1:26" ht="15.75" hidden="1" customHeight="1">
      <c r="A978" s="453"/>
      <c r="B978" s="453"/>
      <c r="C978" s="453"/>
      <c r="D978" s="453"/>
      <c r="E978" s="453"/>
      <c r="F978" s="453"/>
      <c r="G978" s="453"/>
      <c r="H978" s="453"/>
      <c r="I978" s="453"/>
      <c r="J978" s="507"/>
      <c r="K978" s="507"/>
      <c r="L978" s="453"/>
      <c r="M978" s="453"/>
      <c r="N978" s="507"/>
      <c r="O978" s="507"/>
      <c r="P978" s="453"/>
      <c r="Q978" s="453"/>
      <c r="R978" s="453"/>
      <c r="S978" s="453"/>
      <c r="T978" s="453"/>
      <c r="U978" s="453"/>
      <c r="V978" s="453"/>
      <c r="W978" s="453"/>
      <c r="X978" s="453"/>
      <c r="Y978" s="453"/>
      <c r="Z978" s="453"/>
    </row>
    <row r="979" spans="1:26" ht="15.75" hidden="1" customHeight="1">
      <c r="A979" s="453"/>
      <c r="B979" s="453"/>
      <c r="C979" s="453"/>
      <c r="D979" s="453"/>
      <c r="E979" s="453"/>
      <c r="F979" s="453"/>
      <c r="G979" s="453"/>
      <c r="H979" s="453"/>
      <c r="I979" s="453"/>
      <c r="J979" s="507"/>
      <c r="K979" s="507"/>
      <c r="L979" s="453"/>
      <c r="M979" s="453"/>
      <c r="N979" s="507"/>
      <c r="O979" s="507"/>
      <c r="P979" s="453"/>
      <c r="Q979" s="453"/>
      <c r="R979" s="453"/>
      <c r="S979" s="453"/>
      <c r="T979" s="453"/>
      <c r="U979" s="453"/>
      <c r="V979" s="453"/>
      <c r="W979" s="453"/>
      <c r="X979" s="453"/>
      <c r="Y979" s="453"/>
      <c r="Z979" s="453"/>
    </row>
    <row r="980" spans="1:26" ht="15.75" hidden="1" customHeight="1">
      <c r="A980" s="453"/>
      <c r="B980" s="453"/>
      <c r="C980" s="453"/>
      <c r="D980" s="453"/>
      <c r="E980" s="453"/>
      <c r="F980" s="453"/>
      <c r="G980" s="453"/>
      <c r="H980" s="453"/>
      <c r="I980" s="453"/>
      <c r="J980" s="507"/>
      <c r="K980" s="507"/>
      <c r="L980" s="453"/>
      <c r="M980" s="453"/>
      <c r="N980" s="507"/>
      <c r="O980" s="507"/>
      <c r="P980" s="453"/>
      <c r="Q980" s="453"/>
      <c r="R980" s="453"/>
      <c r="S980" s="453"/>
      <c r="T980" s="453"/>
      <c r="U980" s="453"/>
      <c r="V980" s="453"/>
      <c r="W980" s="453"/>
      <c r="X980" s="453"/>
      <c r="Y980" s="453"/>
      <c r="Z980" s="453"/>
    </row>
    <row r="981" spans="1:26" ht="15.75" hidden="1" customHeight="1">
      <c r="A981" s="453"/>
      <c r="B981" s="453"/>
      <c r="C981" s="453"/>
      <c r="D981" s="453"/>
      <c r="E981" s="453"/>
      <c r="F981" s="453"/>
      <c r="G981" s="453"/>
      <c r="H981" s="453"/>
      <c r="I981" s="453"/>
      <c r="J981" s="507"/>
      <c r="K981" s="507"/>
      <c r="L981" s="453"/>
      <c r="M981" s="453"/>
      <c r="N981" s="507"/>
      <c r="O981" s="507"/>
      <c r="P981" s="453"/>
      <c r="Q981" s="453"/>
      <c r="R981" s="453"/>
      <c r="S981" s="453"/>
      <c r="T981" s="453"/>
      <c r="U981" s="453"/>
      <c r="V981" s="453"/>
      <c r="W981" s="453"/>
      <c r="X981" s="453"/>
      <c r="Y981" s="453"/>
      <c r="Z981" s="453"/>
    </row>
    <row r="982" spans="1:26" ht="15.75" hidden="1" customHeight="1">
      <c r="A982" s="453"/>
      <c r="B982" s="453"/>
      <c r="C982" s="453"/>
      <c r="D982" s="453"/>
      <c r="E982" s="453"/>
      <c r="F982" s="453"/>
      <c r="G982" s="453"/>
      <c r="H982" s="453"/>
      <c r="I982" s="453"/>
      <c r="J982" s="507"/>
      <c r="K982" s="507"/>
      <c r="L982" s="453"/>
      <c r="M982" s="453"/>
      <c r="N982" s="507"/>
      <c r="O982" s="507"/>
      <c r="P982" s="453"/>
      <c r="Q982" s="453"/>
      <c r="R982" s="453"/>
      <c r="S982" s="453"/>
      <c r="T982" s="453"/>
      <c r="U982" s="453"/>
      <c r="V982" s="453"/>
      <c r="W982" s="453"/>
      <c r="X982" s="453"/>
      <c r="Y982" s="453"/>
      <c r="Z982" s="453"/>
    </row>
    <row r="983" spans="1:26" ht="15.75" hidden="1" customHeight="1">
      <c r="A983" s="453"/>
      <c r="B983" s="453"/>
      <c r="C983" s="453"/>
      <c r="D983" s="453"/>
      <c r="E983" s="453"/>
      <c r="F983" s="453"/>
      <c r="G983" s="453"/>
      <c r="H983" s="453"/>
      <c r="I983" s="453"/>
      <c r="J983" s="507"/>
      <c r="K983" s="507"/>
      <c r="L983" s="453"/>
      <c r="M983" s="453"/>
      <c r="N983" s="507"/>
      <c r="O983" s="507"/>
      <c r="P983" s="453"/>
      <c r="Q983" s="453"/>
      <c r="R983" s="453"/>
      <c r="S983" s="453"/>
      <c r="T983" s="453"/>
      <c r="U983" s="453"/>
      <c r="V983" s="453"/>
      <c r="W983" s="453"/>
      <c r="X983" s="453"/>
      <c r="Y983" s="453"/>
      <c r="Z983" s="453"/>
    </row>
    <row r="984" spans="1:26" ht="15.75" hidden="1" customHeight="1">
      <c r="A984" s="453"/>
      <c r="B984" s="453"/>
      <c r="C984" s="453"/>
      <c r="D984" s="453"/>
      <c r="E984" s="453"/>
      <c r="F984" s="453"/>
      <c r="G984" s="453"/>
      <c r="H984" s="453"/>
      <c r="I984" s="453"/>
      <c r="J984" s="507"/>
      <c r="K984" s="507"/>
      <c r="L984" s="453"/>
      <c r="M984" s="453"/>
      <c r="N984" s="507"/>
      <c r="O984" s="507"/>
      <c r="P984" s="453"/>
      <c r="Q984" s="453"/>
      <c r="R984" s="453"/>
      <c r="S984" s="453"/>
      <c r="T984" s="453"/>
      <c r="U984" s="453"/>
      <c r="V984" s="453"/>
      <c r="W984" s="453"/>
      <c r="X984" s="453"/>
      <c r="Y984" s="453"/>
      <c r="Z984" s="453"/>
    </row>
    <row r="985" spans="1:26" ht="15.75" hidden="1" customHeight="1">
      <c r="A985" s="453"/>
      <c r="B985" s="453"/>
      <c r="C985" s="453"/>
      <c r="D985" s="453"/>
      <c r="E985" s="453"/>
      <c r="F985" s="453"/>
      <c r="G985" s="453"/>
      <c r="H985" s="453"/>
      <c r="I985" s="453"/>
      <c r="J985" s="507"/>
      <c r="K985" s="507"/>
      <c r="L985" s="453"/>
      <c r="M985" s="453"/>
      <c r="N985" s="507"/>
      <c r="O985" s="507"/>
      <c r="P985" s="453"/>
      <c r="Q985" s="453"/>
      <c r="R985" s="453"/>
      <c r="S985" s="453"/>
      <c r="T985" s="453"/>
      <c r="U985" s="453"/>
      <c r="V985" s="453"/>
      <c r="W985" s="453"/>
      <c r="X985" s="453"/>
      <c r="Y985" s="453"/>
      <c r="Z985" s="453"/>
    </row>
    <row r="986" spans="1:26" ht="15.75" hidden="1" customHeight="1">
      <c r="A986" s="453"/>
      <c r="B986" s="453"/>
      <c r="C986" s="453"/>
      <c r="D986" s="453"/>
      <c r="E986" s="453"/>
      <c r="F986" s="453"/>
      <c r="G986" s="453"/>
      <c r="H986" s="453"/>
      <c r="I986" s="453"/>
      <c r="J986" s="507"/>
      <c r="K986" s="507"/>
      <c r="L986" s="453"/>
      <c r="M986" s="453"/>
      <c r="N986" s="507"/>
      <c r="O986" s="507"/>
      <c r="P986" s="453"/>
      <c r="Q986" s="453"/>
      <c r="R986" s="453"/>
      <c r="S986" s="453"/>
      <c r="T986" s="453"/>
      <c r="U986" s="453"/>
      <c r="V986" s="453"/>
      <c r="W986" s="453"/>
      <c r="X986" s="453"/>
      <c r="Y986" s="453"/>
      <c r="Z986" s="453"/>
    </row>
    <row r="987" spans="1:26" ht="15.75" hidden="1" customHeight="1">
      <c r="A987" s="453"/>
      <c r="B987" s="453"/>
      <c r="C987" s="453"/>
      <c r="D987" s="453"/>
      <c r="E987" s="453"/>
      <c r="F987" s="453"/>
      <c r="G987" s="453"/>
      <c r="H987" s="453"/>
      <c r="I987" s="453"/>
      <c r="J987" s="507"/>
      <c r="K987" s="507"/>
      <c r="L987" s="453"/>
      <c r="M987" s="453"/>
      <c r="N987" s="507"/>
      <c r="O987" s="507"/>
      <c r="P987" s="453"/>
      <c r="Q987" s="453"/>
      <c r="R987" s="453"/>
      <c r="S987" s="453"/>
      <c r="T987" s="453"/>
      <c r="U987" s="453"/>
      <c r="V987" s="453"/>
      <c r="W987" s="453"/>
      <c r="X987" s="453"/>
      <c r="Y987" s="453"/>
      <c r="Z987" s="453"/>
    </row>
    <row r="988" spans="1:26" ht="15.75" hidden="1" customHeight="1">
      <c r="A988" s="453"/>
      <c r="B988" s="453"/>
      <c r="C988" s="453"/>
      <c r="D988" s="453"/>
      <c r="E988" s="453"/>
      <c r="F988" s="453"/>
      <c r="G988" s="453"/>
      <c r="H988" s="453"/>
      <c r="I988" s="453"/>
      <c r="J988" s="507"/>
      <c r="K988" s="507"/>
      <c r="L988" s="453"/>
      <c r="M988" s="453"/>
      <c r="N988" s="507"/>
      <c r="O988" s="507"/>
      <c r="P988" s="453"/>
      <c r="Q988" s="453"/>
      <c r="R988" s="453"/>
      <c r="S988" s="453"/>
      <c r="T988" s="453"/>
      <c r="U988" s="453"/>
      <c r="V988" s="453"/>
      <c r="W988" s="453"/>
      <c r="X988" s="453"/>
      <c r="Y988" s="453"/>
      <c r="Z988" s="453"/>
    </row>
    <row r="989" spans="1:26" ht="15.75" hidden="1" customHeight="1">
      <c r="A989" s="453"/>
      <c r="B989" s="453"/>
      <c r="C989" s="453"/>
      <c r="D989" s="453"/>
      <c r="E989" s="453"/>
      <c r="F989" s="453"/>
      <c r="G989" s="453"/>
      <c r="H989" s="453"/>
      <c r="I989" s="453"/>
      <c r="J989" s="507"/>
      <c r="K989" s="507"/>
      <c r="L989" s="453"/>
      <c r="M989" s="453"/>
      <c r="N989" s="507"/>
      <c r="O989" s="507"/>
      <c r="P989" s="453"/>
      <c r="Q989" s="453"/>
      <c r="R989" s="453"/>
      <c r="S989" s="453"/>
      <c r="T989" s="453"/>
      <c r="U989" s="453"/>
      <c r="V989" s="453"/>
      <c r="W989" s="453"/>
      <c r="X989" s="453"/>
      <c r="Y989" s="453"/>
      <c r="Z989" s="453"/>
    </row>
    <row r="990" spans="1:26" ht="15.75" hidden="1" customHeight="1">
      <c r="A990" s="453"/>
      <c r="B990" s="453"/>
      <c r="C990" s="453"/>
      <c r="D990" s="453"/>
      <c r="E990" s="453"/>
      <c r="F990" s="453"/>
      <c r="G990" s="453"/>
      <c r="H990" s="453"/>
      <c r="I990" s="453"/>
      <c r="J990" s="507"/>
      <c r="K990" s="507"/>
      <c r="L990" s="453"/>
      <c r="M990" s="453"/>
      <c r="N990" s="507"/>
      <c r="O990" s="507"/>
      <c r="P990" s="453"/>
      <c r="Q990" s="453"/>
      <c r="R990" s="453"/>
      <c r="S990" s="453"/>
      <c r="T990" s="453"/>
      <c r="U990" s="453"/>
      <c r="V990" s="453"/>
      <c r="W990" s="453"/>
      <c r="X990" s="453"/>
      <c r="Y990" s="453"/>
      <c r="Z990" s="453"/>
    </row>
    <row r="991" spans="1:26" ht="15.75" hidden="1" customHeight="1">
      <c r="A991" s="453"/>
      <c r="B991" s="453"/>
      <c r="C991" s="453"/>
      <c r="D991" s="453"/>
      <c r="E991" s="453"/>
      <c r="F991" s="453"/>
      <c r="G991" s="453"/>
      <c r="H991" s="453"/>
      <c r="I991" s="453"/>
      <c r="J991" s="507"/>
      <c r="K991" s="507"/>
      <c r="L991" s="453"/>
      <c r="M991" s="453"/>
      <c r="N991" s="507"/>
      <c r="O991" s="507"/>
      <c r="P991" s="453"/>
      <c r="Q991" s="453"/>
      <c r="R991" s="453"/>
      <c r="S991" s="453"/>
      <c r="T991" s="453"/>
      <c r="U991" s="453"/>
      <c r="V991" s="453"/>
      <c r="W991" s="453"/>
      <c r="X991" s="453"/>
      <c r="Y991" s="453"/>
      <c r="Z991" s="453"/>
    </row>
    <row r="992" spans="1:26" ht="15.75" hidden="1" customHeight="1">
      <c r="A992" s="453"/>
      <c r="B992" s="453"/>
      <c r="C992" s="453"/>
      <c r="D992" s="453"/>
      <c r="E992" s="453"/>
      <c r="F992" s="453"/>
      <c r="G992" s="453"/>
      <c r="H992" s="453"/>
      <c r="I992" s="453"/>
      <c r="J992" s="507"/>
      <c r="K992" s="507"/>
      <c r="L992" s="453"/>
      <c r="M992" s="453"/>
      <c r="N992" s="507"/>
      <c r="O992" s="507"/>
      <c r="P992" s="453"/>
      <c r="Q992" s="453"/>
      <c r="R992" s="453"/>
      <c r="S992" s="453"/>
      <c r="T992" s="453"/>
      <c r="U992" s="453"/>
      <c r="V992" s="453"/>
      <c r="W992" s="453"/>
      <c r="X992" s="453"/>
      <c r="Y992" s="453"/>
      <c r="Z992" s="453"/>
    </row>
    <row r="993" spans="1:26" ht="15.75" hidden="1" customHeight="1">
      <c r="A993" s="453"/>
      <c r="B993" s="453"/>
      <c r="C993" s="453"/>
      <c r="D993" s="453"/>
      <c r="E993" s="453"/>
      <c r="F993" s="453"/>
      <c r="G993" s="453"/>
      <c r="H993" s="453"/>
      <c r="I993" s="453"/>
      <c r="J993" s="507"/>
      <c r="K993" s="507"/>
      <c r="L993" s="453"/>
      <c r="M993" s="453"/>
      <c r="N993" s="507"/>
      <c r="O993" s="507"/>
      <c r="P993" s="453"/>
      <c r="Q993" s="453"/>
      <c r="R993" s="453"/>
      <c r="S993" s="453"/>
      <c r="T993" s="453"/>
      <c r="U993" s="453"/>
      <c r="V993" s="453"/>
      <c r="W993" s="453"/>
      <c r="X993" s="453"/>
      <c r="Y993" s="453"/>
      <c r="Z993" s="453"/>
    </row>
    <row r="994" spans="1:26" ht="15.75" hidden="1" customHeight="1">
      <c r="A994" s="453"/>
      <c r="B994" s="453"/>
      <c r="C994" s="453"/>
      <c r="D994" s="453"/>
      <c r="E994" s="453"/>
      <c r="F994" s="453"/>
      <c r="G994" s="453"/>
      <c r="H994" s="453"/>
      <c r="I994" s="453"/>
      <c r="J994" s="507"/>
      <c r="K994" s="507"/>
      <c r="L994" s="453"/>
      <c r="M994" s="453"/>
      <c r="N994" s="507"/>
      <c r="O994" s="507"/>
      <c r="P994" s="453"/>
      <c r="Q994" s="453"/>
      <c r="R994" s="453"/>
      <c r="S994" s="453"/>
      <c r="T994" s="453"/>
      <c r="U994" s="453"/>
      <c r="V994" s="453"/>
      <c r="W994" s="453"/>
      <c r="X994" s="453"/>
      <c r="Y994" s="453"/>
      <c r="Z994" s="453"/>
    </row>
    <row r="995" spans="1:26" ht="15.75" hidden="1" customHeight="1">
      <c r="A995" s="453"/>
      <c r="B995" s="453"/>
      <c r="C995" s="453"/>
      <c r="D995" s="453"/>
      <c r="E995" s="453"/>
      <c r="F995" s="453"/>
      <c r="G995" s="453"/>
      <c r="H995" s="453"/>
      <c r="I995" s="453"/>
      <c r="J995" s="507"/>
      <c r="K995" s="507"/>
      <c r="L995" s="453"/>
      <c r="M995" s="453"/>
      <c r="N995" s="507"/>
      <c r="O995" s="507"/>
      <c r="P995" s="453"/>
      <c r="Q995" s="453"/>
      <c r="R995" s="453"/>
      <c r="S995" s="453"/>
      <c r="T995" s="453"/>
      <c r="U995" s="453"/>
      <c r="V995" s="453"/>
      <c r="W995" s="453"/>
      <c r="X995" s="453"/>
      <c r="Y995" s="453"/>
      <c r="Z995" s="453"/>
    </row>
    <row r="996" spans="1:26" ht="15.75" hidden="1" customHeight="1">
      <c r="A996" s="453"/>
      <c r="B996" s="453"/>
      <c r="C996" s="453"/>
      <c r="D996" s="453"/>
      <c r="E996" s="453"/>
      <c r="F996" s="453"/>
      <c r="G996" s="453"/>
      <c r="H996" s="453"/>
      <c r="I996" s="453"/>
      <c r="J996" s="507"/>
      <c r="K996" s="507"/>
      <c r="L996" s="453"/>
      <c r="M996" s="453"/>
      <c r="N996" s="507"/>
      <c r="O996" s="507"/>
      <c r="P996" s="453"/>
      <c r="Q996" s="453"/>
      <c r="R996" s="453"/>
      <c r="S996" s="453"/>
      <c r="T996" s="453"/>
      <c r="U996" s="453"/>
      <c r="V996" s="453"/>
      <c r="W996" s="453"/>
      <c r="X996" s="453"/>
      <c r="Y996" s="453"/>
      <c r="Z996" s="453"/>
    </row>
    <row r="997" spans="1:26" ht="15.75" hidden="1" customHeight="1">
      <c r="A997" s="453"/>
      <c r="B997" s="453"/>
      <c r="C997" s="453"/>
      <c r="D997" s="453"/>
      <c r="E997" s="453"/>
      <c r="F997" s="453"/>
      <c r="G997" s="453"/>
      <c r="H997" s="453"/>
      <c r="I997" s="453"/>
      <c r="J997" s="507"/>
      <c r="K997" s="507"/>
      <c r="L997" s="453"/>
      <c r="M997" s="453"/>
      <c r="N997" s="507"/>
      <c r="O997" s="507"/>
      <c r="P997" s="453"/>
      <c r="Q997" s="453"/>
      <c r="R997" s="453"/>
      <c r="S997" s="453"/>
      <c r="T997" s="453"/>
      <c r="U997" s="453"/>
      <c r="V997" s="453"/>
      <c r="W997" s="453"/>
      <c r="X997" s="453"/>
      <c r="Y997" s="453"/>
      <c r="Z997" s="453"/>
    </row>
    <row r="998" spans="1:26" ht="15.75" hidden="1" customHeight="1">
      <c r="A998" s="453"/>
      <c r="B998" s="453"/>
      <c r="C998" s="453"/>
      <c r="D998" s="453"/>
      <c r="E998" s="453"/>
      <c r="F998" s="453"/>
      <c r="G998" s="453"/>
      <c r="H998" s="453"/>
      <c r="I998" s="453"/>
      <c r="J998" s="507"/>
      <c r="K998" s="507"/>
      <c r="L998" s="453"/>
      <c r="M998" s="453"/>
      <c r="N998" s="507"/>
      <c r="O998" s="507"/>
      <c r="P998" s="453"/>
      <c r="Q998" s="453"/>
      <c r="R998" s="453"/>
      <c r="S998" s="453"/>
      <c r="T998" s="453"/>
      <c r="U998" s="453"/>
      <c r="V998" s="453"/>
      <c r="W998" s="453"/>
      <c r="X998" s="453"/>
      <c r="Y998" s="453"/>
      <c r="Z998" s="453"/>
    </row>
    <row r="999" spans="1:26" ht="15.75" hidden="1" customHeight="1">
      <c r="A999" s="453"/>
      <c r="B999" s="453"/>
      <c r="C999" s="453"/>
      <c r="D999" s="453"/>
      <c r="E999" s="453"/>
      <c r="F999" s="453"/>
      <c r="G999" s="453"/>
      <c r="H999" s="453"/>
      <c r="I999" s="453"/>
      <c r="J999" s="507"/>
      <c r="K999" s="507"/>
      <c r="L999" s="453"/>
      <c r="M999" s="453"/>
      <c r="N999" s="507"/>
      <c r="O999" s="507"/>
      <c r="P999" s="453"/>
      <c r="Q999" s="453"/>
      <c r="R999" s="453"/>
      <c r="S999" s="453"/>
      <c r="T999" s="453"/>
      <c r="U999" s="453"/>
      <c r="V999" s="453"/>
      <c r="W999" s="453"/>
      <c r="X999" s="453"/>
      <c r="Y999" s="453"/>
      <c r="Z999" s="453"/>
    </row>
  </sheetData>
  <mergeCells count="59">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5:H45"/>
    <mergeCell ref="B32:C32"/>
    <mergeCell ref="B33:C33"/>
    <mergeCell ref="B34:C34"/>
    <mergeCell ref="B35:C35"/>
    <mergeCell ref="C37:H37"/>
    <mergeCell ref="C38:H38"/>
    <mergeCell ref="C39:H39"/>
    <mergeCell ref="C40:H40"/>
    <mergeCell ref="C41:H41"/>
    <mergeCell ref="C42:H42"/>
    <mergeCell ref="C43:H43"/>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E67C1-7ACA-4EE7-8A96-FEB1EFA2E469}">
  <sheetPr>
    <tabColor rgb="FF00B050"/>
    <pageSetUpPr fitToPage="1"/>
  </sheetPr>
  <dimension ref="A1:S73"/>
  <sheetViews>
    <sheetView zoomScale="60" zoomScaleNormal="60" workbookViewId="0">
      <selection sqref="A1:D1"/>
    </sheetView>
  </sheetViews>
  <sheetFormatPr baseColWidth="10" defaultColWidth="0" defaultRowHeight="0" customHeight="1" zeroHeight="1"/>
  <cols>
    <col min="1" max="1" width="15.5546875" style="766" customWidth="1"/>
    <col min="2" max="2" width="70.44140625" style="766" bestFit="1" customWidth="1"/>
    <col min="3" max="3" width="15.5546875" style="767" customWidth="1"/>
    <col min="4" max="8" width="35.6640625" style="766" customWidth="1"/>
    <col min="9" max="9" width="38" style="766" customWidth="1"/>
    <col min="10" max="10" width="35.6640625" style="768" customWidth="1"/>
    <col min="11" max="12" width="35.6640625" style="769" customWidth="1"/>
    <col min="13" max="13" width="35.6640625" style="766" customWidth="1"/>
    <col min="14" max="15" width="35.6640625" style="769" customWidth="1"/>
    <col min="16" max="17" width="35.6640625" style="766" customWidth="1"/>
    <col min="18" max="18" width="11.44140625" customWidth="1"/>
    <col min="19" max="16384" width="11.44140625" hidden="1"/>
  </cols>
  <sheetData>
    <row r="1" spans="1:18" s="58" customFormat="1" ht="14.4">
      <c r="A1" s="238"/>
      <c r="B1" s="238"/>
      <c r="C1" s="239"/>
      <c r="D1" s="238"/>
      <c r="E1" s="238"/>
      <c r="F1" s="238"/>
      <c r="G1" s="238"/>
      <c r="H1" s="238"/>
      <c r="I1" s="238"/>
      <c r="J1" s="749"/>
      <c r="K1" s="240">
        <f>1053+257.33</f>
        <v>1310.33</v>
      </c>
      <c r="L1" s="240"/>
      <c r="M1" s="241"/>
      <c r="N1" s="240"/>
      <c r="O1" s="240"/>
      <c r="P1" s="241"/>
      <c r="Q1" s="241"/>
    </row>
    <row r="2" spans="1:18" s="58" customFormat="1" ht="15.6">
      <c r="A2" s="61"/>
      <c r="B2" s="62"/>
      <c r="C2" s="63"/>
      <c r="D2" s="61"/>
      <c r="E2" s="61"/>
      <c r="F2" s="61"/>
      <c r="G2" s="61"/>
      <c r="H2" s="61"/>
      <c r="I2" s="61"/>
      <c r="J2" s="750"/>
      <c r="K2" s="65"/>
      <c r="L2" s="64"/>
      <c r="M2" s="66"/>
      <c r="N2" s="64"/>
      <c r="O2" s="64"/>
      <c r="P2" s="66"/>
      <c r="Q2" s="66"/>
    </row>
    <row r="3" spans="1:18" ht="20.25" customHeight="1">
      <c r="A3" s="66"/>
      <c r="B3" s="1005" t="s">
        <v>112</v>
      </c>
      <c r="C3" s="1007"/>
      <c r="D3" s="1172" t="s">
        <v>113</v>
      </c>
      <c r="E3" s="1173"/>
      <c r="F3" s="1173"/>
      <c r="G3" s="1173"/>
      <c r="H3" s="1174"/>
      <c r="I3" s="67"/>
      <c r="J3" s="750"/>
      <c r="K3" s="65"/>
      <c r="L3" s="751"/>
      <c r="M3" s="66"/>
      <c r="N3" s="64"/>
      <c r="O3" s="64"/>
      <c r="P3" s="66"/>
      <c r="Q3" s="66"/>
      <c r="R3" s="58"/>
    </row>
    <row r="4" spans="1:18" ht="20.25" customHeight="1">
      <c r="A4" s="66"/>
      <c r="B4" s="1005" t="s">
        <v>114</v>
      </c>
      <c r="C4" s="1007"/>
      <c r="D4" s="1171" t="s">
        <v>4180</v>
      </c>
      <c r="E4" s="861"/>
      <c r="F4" s="861"/>
      <c r="G4" s="861"/>
      <c r="H4" s="862"/>
      <c r="I4" s="61"/>
      <c r="J4" s="750"/>
      <c r="K4" s="64"/>
      <c r="L4" s="64"/>
      <c r="M4" s="66"/>
      <c r="N4" s="64"/>
      <c r="O4" s="64"/>
      <c r="P4" s="66"/>
      <c r="Q4" s="66"/>
      <c r="R4" s="58"/>
    </row>
    <row r="5" spans="1:18" ht="20.25" customHeight="1">
      <c r="A5" s="66"/>
      <c r="B5" s="1005" t="s">
        <v>116</v>
      </c>
      <c r="C5" s="1007"/>
      <c r="D5" s="1171" t="s">
        <v>1701</v>
      </c>
      <c r="E5" s="861"/>
      <c r="F5" s="861"/>
      <c r="G5" s="861"/>
      <c r="H5" s="862"/>
      <c r="I5" s="61"/>
      <c r="J5" s="750"/>
      <c r="K5" s="64"/>
      <c r="L5" s="64"/>
      <c r="M5" s="66"/>
      <c r="N5" s="69"/>
      <c r="O5" s="69"/>
      <c r="P5" s="66"/>
      <c r="Q5" s="66"/>
      <c r="R5" s="58"/>
    </row>
    <row r="6" spans="1:18" ht="20.25" customHeight="1">
      <c r="A6" s="66"/>
      <c r="B6" s="1005" t="s">
        <v>118</v>
      </c>
      <c r="C6" s="1007"/>
      <c r="D6" s="1171" t="s">
        <v>1702</v>
      </c>
      <c r="E6" s="861"/>
      <c r="F6" s="861"/>
      <c r="G6" s="861"/>
      <c r="H6" s="862"/>
      <c r="I6" s="70"/>
      <c r="J6" s="752"/>
      <c r="K6" s="71"/>
      <c r="L6" s="71"/>
      <c r="M6" s="66"/>
      <c r="N6" s="69"/>
      <c r="O6" s="69"/>
      <c r="P6" s="66"/>
      <c r="Q6" s="66"/>
      <c r="R6" s="58"/>
    </row>
    <row r="7" spans="1:18" ht="20.25" customHeight="1">
      <c r="A7" s="66"/>
      <c r="B7" s="1005" t="s">
        <v>120</v>
      </c>
      <c r="C7" s="1007"/>
      <c r="D7" s="1171" t="s">
        <v>4181</v>
      </c>
      <c r="E7" s="861"/>
      <c r="F7" s="861"/>
      <c r="G7" s="861"/>
      <c r="H7" s="862"/>
      <c r="I7" s="70"/>
      <c r="J7" s="752"/>
      <c r="K7" s="71"/>
      <c r="L7" s="71"/>
      <c r="M7" s="66"/>
      <c r="N7" s="69"/>
      <c r="O7" s="69"/>
      <c r="P7" s="66"/>
      <c r="Q7" s="66"/>
      <c r="R7" s="58"/>
    </row>
    <row r="8" spans="1:18" ht="20.25" customHeight="1">
      <c r="A8" s="66"/>
      <c r="B8" s="1005" t="s">
        <v>122</v>
      </c>
      <c r="C8" s="1007"/>
      <c r="D8" s="1171" t="s">
        <v>4182</v>
      </c>
      <c r="E8" s="861"/>
      <c r="F8" s="861"/>
      <c r="G8" s="861"/>
      <c r="H8" s="862"/>
      <c r="I8" s="70"/>
      <c r="J8" s="752"/>
      <c r="K8" s="71"/>
      <c r="L8" s="71"/>
      <c r="M8" s="66"/>
      <c r="N8" s="64"/>
      <c r="O8" s="64"/>
      <c r="P8" s="66"/>
      <c r="Q8" s="66"/>
      <c r="R8" s="58"/>
    </row>
    <row r="9" spans="1:18" ht="20.25" customHeight="1">
      <c r="A9" s="66"/>
      <c r="B9" s="1005" t="s">
        <v>124</v>
      </c>
      <c r="C9" s="1007"/>
      <c r="D9" s="1171" t="s">
        <v>4183</v>
      </c>
      <c r="E9" s="861"/>
      <c r="F9" s="861"/>
      <c r="G9" s="861"/>
      <c r="H9" s="862"/>
      <c r="I9" s="73"/>
      <c r="J9" s="753"/>
      <c r="K9" s="74"/>
      <c r="L9" s="74"/>
      <c r="M9" s="75"/>
      <c r="N9" s="74"/>
      <c r="O9" s="74"/>
      <c r="P9" s="66"/>
      <c r="Q9" s="66"/>
      <c r="R9" s="58"/>
    </row>
    <row r="10" spans="1:18" ht="50.25" customHeight="1">
      <c r="A10" s="1006" t="s">
        <v>126</v>
      </c>
      <c r="B10" s="1005" t="s">
        <v>127</v>
      </c>
      <c r="C10" s="1007"/>
      <c r="D10" s="866" t="s">
        <v>4392</v>
      </c>
      <c r="E10" s="866"/>
      <c r="F10" s="866"/>
      <c r="G10" s="866"/>
      <c r="H10" s="866"/>
      <c r="I10" s="73"/>
      <c r="J10" s="753"/>
      <c r="K10" s="74"/>
      <c r="L10" s="74"/>
      <c r="M10" s="75"/>
      <c r="N10" s="74"/>
      <c r="O10" s="74"/>
      <c r="P10" s="76"/>
      <c r="Q10" s="66"/>
      <c r="R10" s="58"/>
    </row>
    <row r="11" spans="1:18" ht="50.25" customHeight="1">
      <c r="A11" s="1006"/>
      <c r="B11" s="1005" t="s">
        <v>128</v>
      </c>
      <c r="C11" s="1007"/>
      <c r="D11" s="860" t="s">
        <v>4420</v>
      </c>
      <c r="E11" s="860"/>
      <c r="F11" s="860"/>
      <c r="G11" s="860"/>
      <c r="H11" s="860"/>
      <c r="I11" s="73"/>
      <c r="J11" s="753"/>
      <c r="K11" s="74"/>
      <c r="L11" s="74"/>
      <c r="M11" s="75"/>
      <c r="N11" s="74"/>
      <c r="O11" s="74"/>
      <c r="P11" s="66"/>
      <c r="Q11" s="66"/>
      <c r="R11" s="58"/>
    </row>
    <row r="12" spans="1:18" ht="50.25" customHeight="1">
      <c r="A12" s="1006" t="s">
        <v>129</v>
      </c>
      <c r="B12" s="1005" t="s">
        <v>130</v>
      </c>
      <c r="C12" s="1007"/>
      <c r="D12" s="860" t="s">
        <v>4390</v>
      </c>
      <c r="E12" s="866"/>
      <c r="F12" s="866"/>
      <c r="G12" s="866"/>
      <c r="H12" s="866"/>
      <c r="I12" s="73"/>
      <c r="J12" s="753"/>
      <c r="K12" s="74"/>
      <c r="L12" s="74"/>
      <c r="M12" s="75"/>
      <c r="N12" s="74"/>
      <c r="O12" s="74"/>
      <c r="P12" s="66"/>
      <c r="Q12" s="66"/>
      <c r="R12" s="58"/>
    </row>
    <row r="13" spans="1:18" ht="50.25" customHeight="1">
      <c r="A13" s="1006"/>
      <c r="B13" s="1005" t="s">
        <v>131</v>
      </c>
      <c r="C13" s="1007"/>
      <c r="D13" s="860" t="s">
        <v>1703</v>
      </c>
      <c r="E13" s="866"/>
      <c r="F13" s="866"/>
      <c r="G13" s="866"/>
      <c r="H13" s="866"/>
      <c r="I13" s="73"/>
      <c r="J13" s="753"/>
      <c r="K13" s="74"/>
      <c r="L13" s="74"/>
      <c r="M13" s="75"/>
      <c r="N13" s="74"/>
      <c r="O13" s="74"/>
      <c r="P13" s="66"/>
      <c r="Q13" s="66"/>
      <c r="R13" s="58"/>
    </row>
    <row r="14" spans="1:18" ht="50.25" customHeight="1">
      <c r="A14" s="1170" t="s">
        <v>471</v>
      </c>
      <c r="B14" s="1164" t="s">
        <v>517</v>
      </c>
      <c r="C14" s="1164"/>
      <c r="D14" s="866" t="s">
        <v>4266</v>
      </c>
      <c r="E14" s="866"/>
      <c r="F14" s="866"/>
      <c r="G14" s="866"/>
      <c r="H14" s="866"/>
      <c r="I14" s="132"/>
      <c r="J14" s="753"/>
      <c r="K14" s="74"/>
      <c r="L14" s="74"/>
      <c r="M14" s="75"/>
      <c r="N14" s="74"/>
      <c r="O14" s="74"/>
      <c r="P14" s="66"/>
      <c r="Q14" s="66"/>
      <c r="R14" s="58"/>
    </row>
    <row r="15" spans="1:18" ht="50.25" customHeight="1">
      <c r="A15" s="1170"/>
      <c r="B15" s="1164" t="s">
        <v>518</v>
      </c>
      <c r="C15" s="1164"/>
      <c r="D15" s="866" t="s">
        <v>4271</v>
      </c>
      <c r="E15" s="866"/>
      <c r="F15" s="866"/>
      <c r="G15" s="866"/>
      <c r="H15" s="866"/>
      <c r="I15" s="132"/>
      <c r="J15" s="753"/>
      <c r="K15" s="74"/>
      <c r="L15" s="74"/>
      <c r="M15" s="75"/>
      <c r="N15" s="74"/>
      <c r="O15" s="74"/>
      <c r="P15" s="66"/>
      <c r="Q15" s="66"/>
      <c r="R15" s="58"/>
    </row>
    <row r="16" spans="1:18" ht="50.25" customHeight="1">
      <c r="A16" s="1170"/>
      <c r="B16" s="1164" t="s">
        <v>1195</v>
      </c>
      <c r="C16" s="1164"/>
      <c r="D16" s="860" t="s">
        <v>2</v>
      </c>
      <c r="E16" s="860"/>
      <c r="F16" s="860"/>
      <c r="G16" s="860"/>
      <c r="H16" s="860"/>
      <c r="I16" s="132"/>
      <c r="J16" s="753"/>
      <c r="K16" s="74"/>
      <c r="L16" s="74"/>
      <c r="M16" s="75"/>
      <c r="N16" s="74"/>
      <c r="O16" s="74"/>
      <c r="P16" s="66"/>
      <c r="Q16" s="66"/>
      <c r="R16" s="58"/>
    </row>
    <row r="17" spans="1:18" ht="50.25" customHeight="1">
      <c r="A17" s="1170"/>
      <c r="B17" s="1164" t="s">
        <v>1196</v>
      </c>
      <c r="C17" s="1164"/>
      <c r="D17" s="860" t="s">
        <v>4272</v>
      </c>
      <c r="E17" s="860"/>
      <c r="F17" s="860"/>
      <c r="G17" s="860"/>
      <c r="H17" s="860"/>
      <c r="I17" s="132"/>
      <c r="J17" s="750"/>
      <c r="K17" s="64"/>
      <c r="L17" s="74"/>
      <c r="M17" s="66"/>
      <c r="N17" s="74"/>
      <c r="O17" s="74"/>
      <c r="P17" s="66"/>
      <c r="Q17" s="66"/>
      <c r="R17" s="58"/>
    </row>
    <row r="18" spans="1:18" s="58" customFormat="1" ht="15.6">
      <c r="A18" s="61"/>
      <c r="B18" s="77"/>
      <c r="C18" s="77"/>
      <c r="D18" s="61"/>
      <c r="E18" s="61"/>
      <c r="F18" s="61"/>
      <c r="G18" s="61"/>
      <c r="H18" s="61"/>
      <c r="I18" s="61"/>
      <c r="J18" s="64"/>
      <c r="K18" s="64"/>
      <c r="L18" s="66"/>
      <c r="M18" s="66"/>
      <c r="N18" s="64"/>
      <c r="O18" s="78"/>
      <c r="P18" s="66"/>
      <c r="Q18" s="66"/>
    </row>
    <row r="19" spans="1:18" s="58" customFormat="1" ht="50.25" customHeight="1">
      <c r="A19" s="61"/>
      <c r="B19" s="1165" t="s">
        <v>137</v>
      </c>
      <c r="C19" s="1166"/>
      <c r="D19" s="79">
        <v>1497529274.0000002</v>
      </c>
      <c r="E19" s="849" t="s">
        <v>4535</v>
      </c>
      <c r="F19" s="850"/>
      <c r="G19" s="850"/>
      <c r="H19" s="851"/>
      <c r="I19" s="61"/>
      <c r="J19" s="64"/>
      <c r="K19" s="64"/>
      <c r="L19" s="66"/>
      <c r="M19" s="66"/>
      <c r="N19" s="64"/>
      <c r="O19" s="78"/>
      <c r="P19" s="66"/>
      <c r="Q19" s="66"/>
    </row>
    <row r="20" spans="1:18" ht="15.6">
      <c r="A20" s="61"/>
      <c r="B20" s="77"/>
      <c r="C20" s="77"/>
      <c r="D20" s="61"/>
      <c r="E20" s="61"/>
      <c r="F20" s="61"/>
      <c r="G20" s="61"/>
      <c r="H20" s="61"/>
      <c r="I20" s="61"/>
      <c r="J20" s="750"/>
      <c r="K20" s="64"/>
      <c r="L20" s="64"/>
      <c r="M20" s="66"/>
      <c r="N20" s="64"/>
      <c r="O20" s="64"/>
      <c r="P20" s="66"/>
      <c r="Q20" s="66"/>
      <c r="R20" s="58"/>
    </row>
    <row r="21" spans="1:18" ht="50.25" customHeight="1">
      <c r="A21" s="61"/>
      <c r="B21" s="1167" t="s">
        <v>138</v>
      </c>
      <c r="C21" s="1168"/>
      <c r="D21" s="1168"/>
      <c r="E21" s="1168"/>
      <c r="F21" s="1168"/>
      <c r="G21" s="1168"/>
      <c r="H21" s="1168"/>
      <c r="I21" s="1168"/>
      <c r="J21" s="1168"/>
      <c r="K21" s="1168"/>
      <c r="L21" s="1168"/>
      <c r="M21" s="1168"/>
      <c r="N21" s="1168"/>
      <c r="O21" s="1168"/>
      <c r="P21" s="1168"/>
      <c r="Q21" s="1169"/>
      <c r="R21" s="58"/>
    </row>
    <row r="22" spans="1:18" ht="50.25" customHeight="1">
      <c r="A22" s="61"/>
      <c r="B22" s="1165"/>
      <c r="C22" s="1166"/>
      <c r="D22" s="770" t="s">
        <v>140</v>
      </c>
      <c r="E22" s="770" t="s">
        <v>141</v>
      </c>
      <c r="F22" s="770" t="s">
        <v>142</v>
      </c>
      <c r="G22" s="770" t="s">
        <v>143</v>
      </c>
      <c r="H22" s="770" t="s">
        <v>144</v>
      </c>
      <c r="I22" s="770" t="s">
        <v>145</v>
      </c>
      <c r="J22" s="771" t="s">
        <v>146</v>
      </c>
      <c r="K22" s="771" t="s">
        <v>147</v>
      </c>
      <c r="L22" s="770" t="s">
        <v>148</v>
      </c>
      <c r="M22" s="770" t="s">
        <v>149</v>
      </c>
      <c r="N22" s="771" t="s">
        <v>150</v>
      </c>
      <c r="O22" s="771" t="s">
        <v>151</v>
      </c>
      <c r="P22" s="770" t="s">
        <v>152</v>
      </c>
      <c r="Q22" s="770" t="s">
        <v>153</v>
      </c>
      <c r="R22" s="58"/>
    </row>
    <row r="23" spans="1:18" ht="150" customHeight="1">
      <c r="A23" s="82">
        <v>1</v>
      </c>
      <c r="B23" s="1005" t="s">
        <v>154</v>
      </c>
      <c r="C23" s="1007"/>
      <c r="D23" s="248" t="s">
        <v>4184</v>
      </c>
      <c r="E23" s="248" t="s">
        <v>4185</v>
      </c>
      <c r="F23" s="248" t="s">
        <v>4186</v>
      </c>
      <c r="G23" s="248" t="s">
        <v>158</v>
      </c>
      <c r="H23" s="248" t="s">
        <v>159</v>
      </c>
      <c r="I23" s="248" t="s">
        <v>4187</v>
      </c>
      <c r="J23" s="249">
        <v>1497529274</v>
      </c>
      <c r="K23" s="249">
        <f t="shared" ref="K23:K38" si="0">J23</f>
        <v>1497529274</v>
      </c>
      <c r="L23" s="250" t="s">
        <v>161</v>
      </c>
      <c r="M23" s="248" t="s">
        <v>162</v>
      </c>
      <c r="N23" s="249">
        <f t="shared" ref="N23:N35" si="1">(J23/K23)*100</f>
        <v>100</v>
      </c>
      <c r="O23" s="249">
        <v>1403366008</v>
      </c>
      <c r="P23" s="248" t="s">
        <v>4188</v>
      </c>
      <c r="Q23" s="248"/>
    </row>
    <row r="24" spans="1:18" ht="150" customHeight="1">
      <c r="A24" s="82">
        <v>1</v>
      </c>
      <c r="B24" s="1005" t="s">
        <v>164</v>
      </c>
      <c r="C24" s="1007"/>
      <c r="D24" s="248" t="s">
        <v>4189</v>
      </c>
      <c r="E24" s="248" t="s">
        <v>4190</v>
      </c>
      <c r="F24" s="248" t="s">
        <v>4191</v>
      </c>
      <c r="G24" s="248" t="s">
        <v>158</v>
      </c>
      <c r="H24" s="248" t="s">
        <v>159</v>
      </c>
      <c r="I24" s="248" t="s">
        <v>4192</v>
      </c>
      <c r="J24" s="249">
        <v>1497529274</v>
      </c>
      <c r="K24" s="249">
        <f t="shared" si="0"/>
        <v>1497529274</v>
      </c>
      <c r="L24" s="250" t="s">
        <v>161</v>
      </c>
      <c r="M24" s="248" t="s">
        <v>162</v>
      </c>
      <c r="N24" s="249">
        <f t="shared" si="1"/>
        <v>100</v>
      </c>
      <c r="O24" s="249">
        <v>1403366008</v>
      </c>
      <c r="P24" s="228" t="s">
        <v>4188</v>
      </c>
      <c r="Q24" s="248" t="s">
        <v>4193</v>
      </c>
    </row>
    <row r="25" spans="1:18" ht="150" customHeight="1">
      <c r="A25" s="82">
        <v>1</v>
      </c>
      <c r="B25" s="1005" t="s">
        <v>171</v>
      </c>
      <c r="C25" s="1007"/>
      <c r="D25" s="248" t="s">
        <v>4194</v>
      </c>
      <c r="E25" s="248" t="s">
        <v>4195</v>
      </c>
      <c r="F25" s="248" t="s">
        <v>4196</v>
      </c>
      <c r="G25" s="248" t="s">
        <v>1165</v>
      </c>
      <c r="H25" s="248" t="s">
        <v>175</v>
      </c>
      <c r="I25" s="248" t="s">
        <v>4197</v>
      </c>
      <c r="J25" s="250">
        <f>J26+J27+J28</f>
        <v>514910274.19000006</v>
      </c>
      <c r="K25" s="250">
        <f t="shared" si="0"/>
        <v>514910274.19000006</v>
      </c>
      <c r="L25" s="250" t="s">
        <v>169</v>
      </c>
      <c r="M25" s="248" t="s">
        <v>162</v>
      </c>
      <c r="N25" s="249">
        <f t="shared" si="1"/>
        <v>100</v>
      </c>
      <c r="O25" s="250">
        <v>482610104</v>
      </c>
      <c r="P25" s="228" t="s">
        <v>4198</v>
      </c>
      <c r="Q25" s="248" t="s">
        <v>4193</v>
      </c>
    </row>
    <row r="26" spans="1:18" ht="150" customHeight="1">
      <c r="A26" s="82">
        <v>1</v>
      </c>
      <c r="B26" s="1005" t="s">
        <v>181</v>
      </c>
      <c r="C26" s="1007"/>
      <c r="D26" s="248" t="s">
        <v>4199</v>
      </c>
      <c r="E26" s="248" t="s">
        <v>4200</v>
      </c>
      <c r="F26" s="248" t="s">
        <v>4201</v>
      </c>
      <c r="G26" s="248" t="s">
        <v>1165</v>
      </c>
      <c r="H26" s="248" t="s">
        <v>175</v>
      </c>
      <c r="I26" s="248" t="s">
        <v>4202</v>
      </c>
      <c r="J26" s="250">
        <v>259242351.83000001</v>
      </c>
      <c r="K26" s="250">
        <f t="shared" si="0"/>
        <v>259242351.83000001</v>
      </c>
      <c r="L26" s="250" t="s">
        <v>169</v>
      </c>
      <c r="M26" s="248" t="s">
        <v>162</v>
      </c>
      <c r="N26" s="249">
        <f t="shared" si="1"/>
        <v>100</v>
      </c>
      <c r="O26" s="250">
        <v>222351177.21000001</v>
      </c>
      <c r="P26" s="228" t="s">
        <v>4198</v>
      </c>
      <c r="Q26" s="248" t="s">
        <v>4193</v>
      </c>
    </row>
    <row r="27" spans="1:18" ht="150" customHeight="1">
      <c r="A27" s="82">
        <v>1</v>
      </c>
      <c r="B27" s="1005" t="s">
        <v>188</v>
      </c>
      <c r="C27" s="1007"/>
      <c r="D27" s="248" t="s">
        <v>4203</v>
      </c>
      <c r="E27" s="248" t="s">
        <v>4204</v>
      </c>
      <c r="F27" s="248" t="s">
        <v>4205</v>
      </c>
      <c r="G27" s="248" t="s">
        <v>1165</v>
      </c>
      <c r="H27" s="248" t="s">
        <v>175</v>
      </c>
      <c r="I27" s="248" t="s">
        <v>4206</v>
      </c>
      <c r="J27" s="250">
        <v>90125935.390000001</v>
      </c>
      <c r="K27" s="250">
        <f t="shared" si="0"/>
        <v>90125935.390000001</v>
      </c>
      <c r="L27" s="250" t="s">
        <v>169</v>
      </c>
      <c r="M27" s="248" t="s">
        <v>162</v>
      </c>
      <c r="N27" s="249">
        <f t="shared" si="1"/>
        <v>100</v>
      </c>
      <c r="O27" s="250">
        <v>90125935.390000001</v>
      </c>
      <c r="P27" s="228" t="s">
        <v>4198</v>
      </c>
      <c r="Q27" s="248" t="s">
        <v>4193</v>
      </c>
    </row>
    <row r="28" spans="1:18" ht="150" customHeight="1">
      <c r="A28" s="82">
        <v>1</v>
      </c>
      <c r="B28" s="1005" t="s">
        <v>195</v>
      </c>
      <c r="C28" s="1007"/>
      <c r="D28" s="248" t="s">
        <v>4207</v>
      </c>
      <c r="E28" s="248" t="s">
        <v>4208</v>
      </c>
      <c r="F28" s="248" t="s">
        <v>4209</v>
      </c>
      <c r="G28" s="248" t="s">
        <v>1165</v>
      </c>
      <c r="H28" s="248" t="s">
        <v>175</v>
      </c>
      <c r="I28" s="248" t="s">
        <v>4210</v>
      </c>
      <c r="J28" s="250">
        <v>165541986.97</v>
      </c>
      <c r="K28" s="250">
        <f t="shared" si="0"/>
        <v>165541986.97</v>
      </c>
      <c r="L28" s="250" t="s">
        <v>169</v>
      </c>
      <c r="M28" s="248" t="s">
        <v>162</v>
      </c>
      <c r="N28" s="249">
        <f t="shared" si="1"/>
        <v>100</v>
      </c>
      <c r="O28" s="250">
        <v>170132991.40000001</v>
      </c>
      <c r="P28" s="228" t="s">
        <v>4198</v>
      </c>
      <c r="Q28" s="248" t="s">
        <v>4193</v>
      </c>
    </row>
    <row r="29" spans="1:18" ht="150" customHeight="1">
      <c r="A29" s="82">
        <v>1</v>
      </c>
      <c r="B29" s="1005" t="s">
        <v>207</v>
      </c>
      <c r="C29" s="1007"/>
      <c r="D29" s="248" t="s">
        <v>4211</v>
      </c>
      <c r="E29" s="248" t="s">
        <v>4212</v>
      </c>
      <c r="F29" s="248" t="s">
        <v>4213</v>
      </c>
      <c r="G29" s="248" t="s">
        <v>1165</v>
      </c>
      <c r="H29" s="248" t="s">
        <v>175</v>
      </c>
      <c r="I29" s="248" t="s">
        <v>4214</v>
      </c>
      <c r="J29" s="250">
        <f>J30+J31</f>
        <v>486448999.80000001</v>
      </c>
      <c r="K29" s="250">
        <f t="shared" si="0"/>
        <v>486448999.80000001</v>
      </c>
      <c r="L29" s="250" t="s">
        <v>169</v>
      </c>
      <c r="M29" s="248" t="s">
        <v>162</v>
      </c>
      <c r="N29" s="249">
        <f t="shared" si="1"/>
        <v>100</v>
      </c>
      <c r="O29" s="250">
        <v>610225904</v>
      </c>
      <c r="P29" s="228" t="s">
        <v>4198</v>
      </c>
      <c r="Q29" s="248" t="s">
        <v>4193</v>
      </c>
    </row>
    <row r="30" spans="1:18" ht="150" customHeight="1">
      <c r="A30" s="82">
        <v>1</v>
      </c>
      <c r="B30" s="1005" t="s">
        <v>214</v>
      </c>
      <c r="C30" s="1007"/>
      <c r="D30" s="248" t="s">
        <v>4215</v>
      </c>
      <c r="E30" s="248" t="s">
        <v>4216</v>
      </c>
      <c r="F30" s="248" t="s">
        <v>4217</v>
      </c>
      <c r="G30" s="248" t="s">
        <v>1165</v>
      </c>
      <c r="H30" s="248" t="s">
        <v>175</v>
      </c>
      <c r="I30" s="248" t="s">
        <v>4218</v>
      </c>
      <c r="J30" s="250">
        <v>232200000</v>
      </c>
      <c r="K30" s="250">
        <f t="shared" si="0"/>
        <v>232200000</v>
      </c>
      <c r="L30" s="250" t="s">
        <v>169</v>
      </c>
      <c r="M30" s="248" t="s">
        <v>162</v>
      </c>
      <c r="N30" s="249">
        <f t="shared" si="1"/>
        <v>100</v>
      </c>
      <c r="O30" s="250">
        <v>410225904</v>
      </c>
      <c r="P30" s="228" t="s">
        <v>4198</v>
      </c>
      <c r="Q30" s="248" t="s">
        <v>4193</v>
      </c>
    </row>
    <row r="31" spans="1:18" s="174" customFormat="1" ht="150" customHeight="1">
      <c r="A31" s="82">
        <v>1</v>
      </c>
      <c r="B31" s="1162" t="s">
        <v>220</v>
      </c>
      <c r="C31" s="1163"/>
      <c r="D31" s="248" t="s">
        <v>4219</v>
      </c>
      <c r="E31" s="248" t="s">
        <v>4220</v>
      </c>
      <c r="F31" s="248" t="s">
        <v>4221</v>
      </c>
      <c r="G31" s="248" t="s">
        <v>1165</v>
      </c>
      <c r="H31" s="248" t="s">
        <v>175</v>
      </c>
      <c r="I31" s="248" t="s">
        <v>4222</v>
      </c>
      <c r="J31" s="250">
        <v>254248999.80000001</v>
      </c>
      <c r="K31" s="250">
        <f t="shared" si="0"/>
        <v>254248999.80000001</v>
      </c>
      <c r="L31" s="250" t="s">
        <v>169</v>
      </c>
      <c r="M31" s="248" t="s">
        <v>162</v>
      </c>
      <c r="N31" s="249">
        <f t="shared" si="1"/>
        <v>100</v>
      </c>
      <c r="O31" s="250">
        <v>200000000</v>
      </c>
      <c r="P31" s="228" t="s">
        <v>4198</v>
      </c>
      <c r="Q31" s="248" t="s">
        <v>4193</v>
      </c>
      <c r="R31"/>
    </row>
    <row r="32" spans="1:18" ht="150" customHeight="1">
      <c r="A32" s="82">
        <v>1</v>
      </c>
      <c r="B32" s="1005" t="s">
        <v>233</v>
      </c>
      <c r="C32" s="1007"/>
      <c r="D32" s="248" t="s">
        <v>4223</v>
      </c>
      <c r="E32" s="248" t="s">
        <v>4224</v>
      </c>
      <c r="F32" s="248" t="s">
        <v>4225</v>
      </c>
      <c r="G32" s="248" t="s">
        <v>1165</v>
      </c>
      <c r="H32" s="248" t="s">
        <v>175</v>
      </c>
      <c r="I32" s="248" t="s">
        <v>4226</v>
      </c>
      <c r="J32" s="250">
        <f>J33+J34+J35</f>
        <v>396080000</v>
      </c>
      <c r="K32" s="250">
        <f>J32</f>
        <v>396080000</v>
      </c>
      <c r="L32" s="250" t="s">
        <v>169</v>
      </c>
      <c r="M32" s="248" t="s">
        <v>162</v>
      </c>
      <c r="N32" s="249">
        <f t="shared" si="1"/>
        <v>100</v>
      </c>
      <c r="O32" s="250">
        <v>283530000</v>
      </c>
      <c r="P32" s="228" t="s">
        <v>4198</v>
      </c>
      <c r="Q32" s="248" t="s">
        <v>4193</v>
      </c>
    </row>
    <row r="33" spans="1:19" ht="150" customHeight="1">
      <c r="A33" s="82">
        <v>1</v>
      </c>
      <c r="B33" s="1005" t="s">
        <v>239</v>
      </c>
      <c r="C33" s="1007"/>
      <c r="D33" s="248" t="s">
        <v>4227</v>
      </c>
      <c r="E33" s="248" t="s">
        <v>4228</v>
      </c>
      <c r="F33" s="248" t="s">
        <v>4229</v>
      </c>
      <c r="G33" s="248" t="s">
        <v>1165</v>
      </c>
      <c r="H33" s="248" t="s">
        <v>175</v>
      </c>
      <c r="I33" s="248" t="s">
        <v>4230</v>
      </c>
      <c r="J33" s="250">
        <v>313000000</v>
      </c>
      <c r="K33" s="250">
        <f t="shared" si="0"/>
        <v>313000000</v>
      </c>
      <c r="L33" s="250" t="s">
        <v>1738</v>
      </c>
      <c r="M33" s="248" t="s">
        <v>162</v>
      </c>
      <c r="N33" s="249">
        <f t="shared" si="1"/>
        <v>100</v>
      </c>
      <c r="O33" s="250">
        <v>214254172.41</v>
      </c>
      <c r="P33" s="228" t="s">
        <v>4198</v>
      </c>
      <c r="Q33" s="248" t="s">
        <v>4193</v>
      </c>
    </row>
    <row r="34" spans="1:19" ht="150" customHeight="1">
      <c r="A34" s="82">
        <v>1</v>
      </c>
      <c r="B34" s="1005" t="s">
        <v>245</v>
      </c>
      <c r="C34" s="1007"/>
      <c r="D34" s="248" t="s">
        <v>4231</v>
      </c>
      <c r="E34" s="248" t="s">
        <v>4232</v>
      </c>
      <c r="F34" s="248" t="s">
        <v>4233</v>
      </c>
      <c r="G34" s="248" t="s">
        <v>1165</v>
      </c>
      <c r="H34" s="248" t="s">
        <v>175</v>
      </c>
      <c r="I34" s="248" t="s">
        <v>4234</v>
      </c>
      <c r="J34" s="250">
        <v>79080000</v>
      </c>
      <c r="K34" s="250">
        <f t="shared" si="0"/>
        <v>79080000</v>
      </c>
      <c r="L34" s="250" t="s">
        <v>1738</v>
      </c>
      <c r="M34" s="248" t="s">
        <v>162</v>
      </c>
      <c r="N34" s="249">
        <f t="shared" si="1"/>
        <v>100</v>
      </c>
      <c r="O34" s="250">
        <v>26186392.109999999</v>
      </c>
      <c r="P34" s="228" t="s">
        <v>4198</v>
      </c>
      <c r="Q34" s="248" t="s">
        <v>4193</v>
      </c>
    </row>
    <row r="35" spans="1:19" ht="150" customHeight="1">
      <c r="A35" s="82">
        <v>1</v>
      </c>
      <c r="B35" s="1005" t="s">
        <v>251</v>
      </c>
      <c r="C35" s="1007"/>
      <c r="D35" s="248" t="s">
        <v>4235</v>
      </c>
      <c r="E35" s="248" t="s">
        <v>4236</v>
      </c>
      <c r="F35" s="248" t="s">
        <v>4237</v>
      </c>
      <c r="G35" s="248" t="s">
        <v>1165</v>
      </c>
      <c r="H35" s="248" t="s">
        <v>175</v>
      </c>
      <c r="I35" s="248" t="s">
        <v>4238</v>
      </c>
      <c r="J35" s="250">
        <v>4000000</v>
      </c>
      <c r="K35" s="250">
        <f t="shared" si="0"/>
        <v>4000000</v>
      </c>
      <c r="L35" s="250" t="s">
        <v>1738</v>
      </c>
      <c r="M35" s="248" t="s">
        <v>162</v>
      </c>
      <c r="N35" s="249">
        <f t="shared" si="1"/>
        <v>100</v>
      </c>
      <c r="O35" s="250">
        <v>43089435.479999997</v>
      </c>
      <c r="P35" s="228" t="s">
        <v>4198</v>
      </c>
      <c r="Q35" s="248" t="s">
        <v>4193</v>
      </c>
    </row>
    <row r="36" spans="1:19" ht="150" customHeight="1">
      <c r="A36" s="82">
        <v>1</v>
      </c>
      <c r="B36" s="1005" t="s">
        <v>618</v>
      </c>
      <c r="C36" s="1007"/>
      <c r="D36" s="248" t="s">
        <v>4239</v>
      </c>
      <c r="E36" s="248" t="s">
        <v>4240</v>
      </c>
      <c r="F36" s="248" t="s">
        <v>4241</v>
      </c>
      <c r="G36" s="248" t="s">
        <v>1165</v>
      </c>
      <c r="H36" s="248" t="s">
        <v>175</v>
      </c>
      <c r="I36" s="248" t="s">
        <v>4242</v>
      </c>
      <c r="J36" s="250">
        <f>J37+J38</f>
        <v>100090000.01000001</v>
      </c>
      <c r="K36" s="250">
        <f t="shared" si="0"/>
        <v>100090000.01000001</v>
      </c>
      <c r="L36" s="250" t="s">
        <v>1738</v>
      </c>
      <c r="M36" s="248" t="s">
        <v>162</v>
      </c>
      <c r="N36" s="249">
        <v>100</v>
      </c>
      <c r="O36" s="250">
        <v>27000000</v>
      </c>
      <c r="P36" s="228" t="s">
        <v>4198</v>
      </c>
      <c r="Q36" s="248" t="s">
        <v>4193</v>
      </c>
    </row>
    <row r="37" spans="1:19" ht="150" customHeight="1">
      <c r="A37" s="82">
        <v>1</v>
      </c>
      <c r="B37" s="1005" t="s">
        <v>261</v>
      </c>
      <c r="C37" s="1007"/>
      <c r="D37" s="248" t="s">
        <v>4243</v>
      </c>
      <c r="E37" s="248" t="s">
        <v>4244</v>
      </c>
      <c r="F37" s="248" t="s">
        <v>4245</v>
      </c>
      <c r="G37" s="248" t="s">
        <v>1165</v>
      </c>
      <c r="H37" s="248" t="s">
        <v>175</v>
      </c>
      <c r="I37" s="248" t="s">
        <v>4246</v>
      </c>
      <c r="J37" s="250">
        <v>71890000.010000005</v>
      </c>
      <c r="K37" s="250">
        <f t="shared" si="0"/>
        <v>71890000.010000005</v>
      </c>
      <c r="L37" s="250" t="s">
        <v>1738</v>
      </c>
      <c r="M37" s="248" t="s">
        <v>162</v>
      </c>
      <c r="N37" s="249">
        <v>100</v>
      </c>
      <c r="O37" s="250">
        <v>27000000</v>
      </c>
      <c r="P37" s="228" t="s">
        <v>4198</v>
      </c>
      <c r="Q37" s="248" t="s">
        <v>4193</v>
      </c>
    </row>
    <row r="38" spans="1:19" ht="150" customHeight="1">
      <c r="A38" s="82">
        <v>1</v>
      </c>
      <c r="B38" s="1005" t="s">
        <v>267</v>
      </c>
      <c r="C38" s="1007"/>
      <c r="D38" s="248" t="s">
        <v>4247</v>
      </c>
      <c r="E38" s="248" t="s">
        <v>4248</v>
      </c>
      <c r="F38" s="248" t="s">
        <v>4249</v>
      </c>
      <c r="G38" s="248" t="s">
        <v>1165</v>
      </c>
      <c r="H38" s="248" t="s">
        <v>175</v>
      </c>
      <c r="I38" s="248" t="s">
        <v>4250</v>
      </c>
      <c r="J38" s="250">
        <v>28200000</v>
      </c>
      <c r="K38" s="250">
        <f t="shared" si="0"/>
        <v>28200000</v>
      </c>
      <c r="L38" s="250" t="s">
        <v>1738</v>
      </c>
      <c r="M38" s="248" t="s">
        <v>162</v>
      </c>
      <c r="N38" s="249">
        <v>0</v>
      </c>
      <c r="O38" s="250">
        <v>0</v>
      </c>
      <c r="P38" s="228" t="s">
        <v>4198</v>
      </c>
      <c r="Q38" s="248" t="s">
        <v>4193</v>
      </c>
    </row>
    <row r="39" spans="1:19" ht="22.5" customHeight="1">
      <c r="A39" s="61"/>
      <c r="B39" s="761"/>
      <c r="C39" s="761"/>
      <c r="D39" s="117"/>
      <c r="E39" s="117"/>
      <c r="F39" s="117"/>
      <c r="G39" s="117"/>
      <c r="H39" s="117"/>
      <c r="I39" s="117"/>
      <c r="J39" s="762"/>
      <c r="K39" s="118"/>
      <c r="L39" s="118"/>
      <c r="M39" s="117"/>
      <c r="N39" s="244"/>
      <c r="O39" s="118"/>
      <c r="P39" s="117"/>
      <c r="Q39" s="117"/>
      <c r="R39" s="58"/>
    </row>
    <row r="40" spans="1:19" s="66" customFormat="1" ht="20.25" customHeight="1">
      <c r="A40" s="61"/>
      <c r="B40" s="152" t="s">
        <v>396</v>
      </c>
      <c r="C40" s="839" t="s">
        <v>4251</v>
      </c>
      <c r="D40" s="840"/>
      <c r="E40" s="840"/>
      <c r="F40" s="840"/>
      <c r="G40" s="840"/>
      <c r="H40" s="841"/>
      <c r="I40" s="117"/>
      <c r="J40" s="118"/>
      <c r="K40" s="118"/>
      <c r="L40" s="117"/>
      <c r="M40" s="117"/>
      <c r="N40" s="119"/>
      <c r="O40" s="119"/>
      <c r="P40" s="117"/>
      <c r="Q40" s="117"/>
      <c r="R40" s="117"/>
      <c r="S40" s="117"/>
    </row>
    <row r="41" spans="1:19" s="66" customFormat="1" ht="20.25" customHeight="1">
      <c r="A41" s="61"/>
      <c r="B41" s="152" t="s">
        <v>398</v>
      </c>
      <c r="C41" s="839" t="s">
        <v>4252</v>
      </c>
      <c r="D41" s="840"/>
      <c r="E41" s="840"/>
      <c r="F41" s="840"/>
      <c r="G41" s="840"/>
      <c r="H41" s="841"/>
      <c r="I41" s="117"/>
      <c r="J41" s="118"/>
      <c r="K41" s="118"/>
      <c r="L41" s="117"/>
      <c r="M41" s="117"/>
      <c r="N41" s="119"/>
      <c r="O41" s="119"/>
      <c r="P41" s="117"/>
      <c r="Q41" s="117"/>
      <c r="R41" s="117"/>
      <c r="S41" s="117"/>
    </row>
    <row r="42" spans="1:19" s="66" customFormat="1" ht="20.25" customHeight="1">
      <c r="A42" s="61"/>
      <c r="B42" s="152" t="s">
        <v>668</v>
      </c>
      <c r="C42" s="839" t="s">
        <v>724</v>
      </c>
      <c r="D42" s="840"/>
      <c r="E42" s="840"/>
      <c r="F42" s="840"/>
      <c r="G42" s="840"/>
      <c r="H42" s="841"/>
      <c r="I42" s="117"/>
      <c r="J42" s="118"/>
      <c r="K42" s="118"/>
      <c r="L42" s="117"/>
      <c r="M42" s="117"/>
      <c r="N42" s="119"/>
      <c r="O42" s="119"/>
      <c r="P42" s="117"/>
      <c r="Q42" s="117"/>
      <c r="R42" s="117"/>
      <c r="S42" s="117"/>
    </row>
    <row r="43" spans="1:19" s="66" customFormat="1" ht="20.25" customHeight="1">
      <c r="A43" s="61"/>
      <c r="B43" s="152" t="s">
        <v>402</v>
      </c>
      <c r="C43" s="839" t="s">
        <v>403</v>
      </c>
      <c r="D43" s="840"/>
      <c r="E43" s="840"/>
      <c r="F43" s="840"/>
      <c r="G43" s="840"/>
      <c r="H43" s="841"/>
      <c r="I43" s="117"/>
      <c r="J43" s="118"/>
      <c r="K43" s="118"/>
      <c r="L43" s="117"/>
      <c r="M43" s="117"/>
      <c r="N43" s="119"/>
      <c r="O43" s="119"/>
      <c r="P43" s="117"/>
      <c r="Q43" s="117"/>
      <c r="R43" s="117"/>
      <c r="S43" s="117"/>
    </row>
    <row r="44" spans="1:19" s="66" customFormat="1" ht="20.25" customHeight="1">
      <c r="A44" s="61"/>
      <c r="B44" s="152" t="s">
        <v>404</v>
      </c>
      <c r="C44" s="839" t="s">
        <v>405</v>
      </c>
      <c r="D44" s="840"/>
      <c r="E44" s="840"/>
      <c r="F44" s="840"/>
      <c r="G44" s="840"/>
      <c r="H44" s="841"/>
      <c r="I44" s="117"/>
      <c r="J44" s="118"/>
      <c r="K44" s="118"/>
      <c r="L44" s="117"/>
      <c r="M44" s="117"/>
      <c r="N44" s="119"/>
      <c r="O44" s="119"/>
      <c r="P44" s="117"/>
      <c r="Q44" s="117"/>
      <c r="R44" s="117"/>
      <c r="S44" s="117"/>
    </row>
    <row r="45" spans="1:19" s="66" customFormat="1" ht="33.75" customHeight="1">
      <c r="A45" s="61"/>
      <c r="B45" s="152" t="s">
        <v>406</v>
      </c>
      <c r="C45" s="839" t="s">
        <v>4253</v>
      </c>
      <c r="D45" s="840"/>
      <c r="E45" s="840"/>
      <c r="F45" s="840"/>
      <c r="G45" s="840"/>
      <c r="H45" s="841"/>
      <c r="I45" s="117"/>
      <c r="J45" s="118"/>
      <c r="K45" s="118"/>
      <c r="L45" s="117"/>
      <c r="M45" s="117"/>
      <c r="N45" s="119"/>
      <c r="O45" s="119"/>
      <c r="P45" s="117"/>
      <c r="Q45" s="117"/>
      <c r="R45" s="117"/>
      <c r="S45" s="117"/>
    </row>
    <row r="46" spans="1:19" s="66" customFormat="1" ht="39.75" customHeight="1">
      <c r="A46" s="61"/>
      <c r="B46" s="152" t="s">
        <v>408</v>
      </c>
      <c r="C46" s="839" t="s">
        <v>4254</v>
      </c>
      <c r="D46" s="840"/>
      <c r="E46" s="840"/>
      <c r="F46" s="840"/>
      <c r="G46" s="840"/>
      <c r="H46" s="841"/>
      <c r="I46" s="117"/>
      <c r="J46" s="118"/>
      <c r="K46" s="118"/>
      <c r="L46" s="117"/>
      <c r="M46" s="117"/>
      <c r="N46" s="119"/>
      <c r="O46" s="119"/>
      <c r="P46" s="117"/>
      <c r="Q46" s="117"/>
      <c r="R46" s="117"/>
      <c r="S46" s="117"/>
    </row>
    <row r="47" spans="1:19" s="66" customFormat="1" ht="20.25" customHeight="1">
      <c r="A47" s="61"/>
      <c r="B47" s="121"/>
      <c r="C47" s="121"/>
      <c r="D47" s="117"/>
      <c r="E47" s="117"/>
      <c r="F47" s="117"/>
      <c r="G47" s="117"/>
      <c r="H47" s="117"/>
      <c r="I47" s="117"/>
      <c r="J47" s="118"/>
      <c r="K47" s="118"/>
      <c r="L47" s="117"/>
      <c r="M47" s="117"/>
      <c r="N47" s="119"/>
      <c r="O47" s="119"/>
      <c r="P47" s="117"/>
      <c r="Q47" s="117"/>
      <c r="R47" s="117"/>
      <c r="S47" s="117"/>
    </row>
    <row r="48" spans="1:19" s="66" customFormat="1" ht="20.25" customHeight="1">
      <c r="A48" s="61"/>
      <c r="B48" s="836" t="s">
        <v>410</v>
      </c>
      <c r="C48" s="837"/>
      <c r="D48" s="837"/>
      <c r="E48" s="837"/>
      <c r="F48" s="837"/>
      <c r="G48" s="837"/>
      <c r="H48" s="838"/>
      <c r="J48" s="64"/>
      <c r="K48" s="64"/>
      <c r="N48" s="64"/>
      <c r="O48" s="78"/>
    </row>
    <row r="49" spans="1:18" ht="19.5" customHeight="1">
      <c r="A49" s="61"/>
      <c r="B49" s="66"/>
      <c r="C49" s="66"/>
      <c r="D49" s="66"/>
      <c r="E49" s="66"/>
      <c r="F49" s="66"/>
      <c r="G49" s="66"/>
      <c r="H49" s="66"/>
      <c r="I49" s="66"/>
      <c r="J49" s="750"/>
      <c r="K49" s="64"/>
      <c r="L49" s="64"/>
      <c r="M49" s="66"/>
      <c r="N49" s="64"/>
      <c r="O49" s="64"/>
      <c r="P49" s="66"/>
      <c r="Q49" s="66"/>
      <c r="R49" s="58"/>
    </row>
    <row r="50" spans="1:18" ht="23.25" hidden="1" customHeight="1">
      <c r="B50" s="126"/>
      <c r="C50" s="126"/>
      <c r="D50" s="126"/>
      <c r="E50" s="126"/>
      <c r="F50" s="126"/>
      <c r="G50" s="126"/>
      <c r="H50" s="126"/>
      <c r="I50" s="126"/>
      <c r="J50" s="765"/>
      <c r="K50" s="127"/>
      <c r="L50" s="127"/>
      <c r="M50" s="126"/>
      <c r="N50" s="127"/>
      <c r="O50" s="127"/>
      <c r="P50" s="126"/>
      <c r="Q50" s="126"/>
    </row>
    <row r="51" spans="1:18" ht="18.75" hidden="1" customHeight="1">
      <c r="B51" s="126"/>
      <c r="C51" s="126"/>
      <c r="D51" s="126"/>
      <c r="E51" s="126"/>
      <c r="F51" s="126"/>
      <c r="G51" s="126"/>
      <c r="H51" s="126"/>
      <c r="I51" s="126"/>
      <c r="J51" s="765"/>
      <c r="K51" s="127"/>
      <c r="L51" s="127"/>
      <c r="M51" s="126"/>
      <c r="N51" s="127"/>
      <c r="O51" s="127"/>
      <c r="P51" s="126"/>
      <c r="Q51" s="126"/>
    </row>
    <row r="52" spans="1:18" ht="18.75" hidden="1" customHeight="1">
      <c r="A52" s="772"/>
      <c r="B52" s="126"/>
      <c r="C52" s="126"/>
      <c r="D52" s="126"/>
      <c r="E52" s="126"/>
      <c r="F52" s="126"/>
      <c r="G52" s="126"/>
      <c r="H52" s="126"/>
      <c r="I52" s="126"/>
      <c r="J52" s="765"/>
      <c r="K52" s="127"/>
      <c r="L52" s="127"/>
      <c r="M52" s="126"/>
      <c r="N52" s="127"/>
      <c r="O52" s="127"/>
      <c r="P52" s="126"/>
      <c r="Q52" s="126"/>
    </row>
    <row r="53" spans="1:18" ht="15.75" hidden="1" customHeight="1">
      <c r="C53" s="773"/>
    </row>
    <row r="54" spans="1:18" ht="15.75" hidden="1" customHeight="1">
      <c r="C54" s="773"/>
    </row>
    <row r="68" spans="3:19" s="766" customFormat="1" ht="15.75" hidden="1" customHeight="1">
      <c r="C68" s="767"/>
      <c r="J68" s="768"/>
      <c r="K68" s="769"/>
      <c r="L68" s="769"/>
      <c r="N68" s="769"/>
      <c r="O68" s="769"/>
      <c r="R68"/>
      <c r="S68"/>
    </row>
    <row r="69" spans="3:19" s="766" customFormat="1" ht="15.75" hidden="1" customHeight="1">
      <c r="C69" s="767"/>
      <c r="J69" s="768"/>
      <c r="K69" s="769"/>
      <c r="L69" s="769"/>
      <c r="N69" s="769"/>
      <c r="O69" s="769"/>
      <c r="R69"/>
      <c r="S69"/>
    </row>
    <row r="70" spans="3:19" s="766" customFormat="1" ht="15.75" hidden="1" customHeight="1">
      <c r="C70" s="767"/>
      <c r="J70" s="768"/>
      <c r="K70" s="769"/>
      <c r="L70" s="769"/>
      <c r="N70" s="769"/>
      <c r="O70" s="769"/>
      <c r="R70"/>
      <c r="S70"/>
    </row>
    <row r="71" spans="3:19" s="766" customFormat="1" ht="15.75" hidden="1" customHeight="1">
      <c r="C71" s="767"/>
      <c r="J71" s="768"/>
      <c r="K71" s="769"/>
      <c r="L71" s="769"/>
      <c r="N71" s="769"/>
      <c r="O71" s="769"/>
      <c r="R71"/>
      <c r="S71"/>
    </row>
    <row r="72" spans="3:19" s="766" customFormat="1" ht="15.75" hidden="1" customHeight="1">
      <c r="C72" s="767"/>
      <c r="J72" s="768"/>
      <c r="K72" s="769"/>
      <c r="L72" s="769"/>
      <c r="N72" s="769"/>
      <c r="O72" s="769"/>
      <c r="R72"/>
      <c r="S72"/>
    </row>
    <row r="73" spans="3:19" s="766" customFormat="1" ht="15.75" hidden="1" customHeight="1">
      <c r="C73" s="767"/>
      <c r="J73" s="768"/>
      <c r="K73" s="769"/>
      <c r="L73" s="769"/>
      <c r="N73" s="769"/>
      <c r="O73" s="769"/>
      <c r="R73"/>
      <c r="S73"/>
    </row>
  </sheetData>
  <mergeCells count="61">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1:Q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C46:H46"/>
    <mergeCell ref="B48:H48"/>
    <mergeCell ref="C40:H40"/>
    <mergeCell ref="C41:H41"/>
    <mergeCell ref="C42:H42"/>
    <mergeCell ref="C43:H43"/>
    <mergeCell ref="C44:H44"/>
    <mergeCell ref="C45:H45"/>
  </mergeCells>
  <dataValidations count="12">
    <dataValidation allowBlank="1" showInputMessage="1" showErrorMessage="1" prompt="&quot;Resumen Narrativo&quot; u &quot;objetivo&quot; se entiende como el estado deseado luego de la implementación de una intervención pública. " sqref="D22" xr:uid="{0966F01C-1063-4DE7-B73E-8FAA57A54EAE}"/>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D2BDBB47-13C7-4ED5-9A90-E5DD5B0D2B14}"/>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765F6DEC-E258-4208-8515-5FACBBED9811}"/>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4AFD6500-6AA0-4B53-8F87-B4BC1C15ACFD}"/>
    <dataValidation allowBlank="1" showInputMessage="1" showErrorMessage="1" prompt="Valores numéricos que se habrán de relacionar con el cálculo del indicador propuesto. _x000a_Manual para el diseño y la construcción de indicadores de Coneval." sqref="I22" xr:uid="{9A5114BD-7B7A-4A19-8F65-5EC8F1B37BE9}"/>
    <dataValidation allowBlank="1" showInputMessage="1" showErrorMessage="1" prompt="Los &quot;valores programados&quot; son los datos numéricos asociados a las variables del indicador en cuestión que permiten calcular la meta del mismo. " sqref="J22:K22" xr:uid="{7EB4DE1A-03A9-4EBA-AD77-53AD584C362B}"/>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7315BA3F-0E41-4267-B74E-0890D393EE4B}"/>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CB727975-8552-40E6-9407-651393A9A9AB}"/>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D59DC8A1-EE42-469B-8D8A-9E5D8E0EEDA1}"/>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E884BAC0-13DE-4A11-A8A2-71CC8C834895}"/>
    <dataValidation allowBlank="1" showInputMessage="1" showErrorMessage="1" prompt="Hace referencia a las fuentes de información que pueden _x000a_ser usadas para verificar el alcance de los objetivos." sqref="P22" xr:uid="{0FD71783-DB94-4B86-B976-958D69CB73A9}"/>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B868BE13-7733-4C8A-9B63-7FE29D529352}"/>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C7F19-526D-475E-A803-BCE78C9A5421}">
  <sheetPr>
    <pageSetUpPr fitToPage="1"/>
  </sheetPr>
  <dimension ref="A1:N63"/>
  <sheetViews>
    <sheetView zoomScale="66" workbookViewId="0">
      <pane ySplit="1" topLeftCell="A2" activePane="bottomLeft" state="frozen"/>
      <selection activeCell="G35" sqref="G35"/>
      <selection pane="bottomLeft" activeCell="G35" sqref="G35"/>
    </sheetView>
  </sheetViews>
  <sheetFormatPr baseColWidth="10" defaultRowHeight="14.4"/>
  <cols>
    <col min="1" max="1" width="11.5546875" style="796"/>
    <col min="2" max="2" width="5.6640625" style="796" customWidth="1"/>
    <col min="3" max="3" width="18.109375" style="796" customWidth="1"/>
    <col min="4" max="4" width="16.6640625" style="796" customWidth="1"/>
    <col min="5" max="5" width="18.6640625" style="796" customWidth="1"/>
    <col min="6" max="6" width="22.88671875" style="796" customWidth="1"/>
    <col min="7" max="7" width="34.6640625" customWidth="1"/>
    <col min="8" max="8" width="35.33203125" customWidth="1"/>
    <col min="9" max="9" width="20.77734375" customWidth="1"/>
    <col min="10" max="10" width="31.44140625" customWidth="1"/>
    <col min="11" max="12" width="26.109375" customWidth="1"/>
    <col min="13" max="13" width="42.6640625" customWidth="1"/>
  </cols>
  <sheetData>
    <row r="1" spans="1:14" ht="35.4" thickBot="1">
      <c r="A1" s="775" t="s">
        <v>4256</v>
      </c>
      <c r="B1" s="776"/>
      <c r="C1" s="1" t="s">
        <v>4257</v>
      </c>
      <c r="D1" s="777" t="s">
        <v>4258</v>
      </c>
      <c r="E1" s="778" t="s">
        <v>4259</v>
      </c>
      <c r="F1" s="778" t="s">
        <v>4260</v>
      </c>
      <c r="G1" s="1" t="s">
        <v>0</v>
      </c>
      <c r="H1" s="1" t="s">
        <v>4261</v>
      </c>
      <c r="I1" s="798" t="s">
        <v>4386</v>
      </c>
      <c r="J1" s="798" t="s">
        <v>4387</v>
      </c>
      <c r="K1" s="798" t="s">
        <v>4388</v>
      </c>
      <c r="L1" s="798" t="s">
        <v>4389</v>
      </c>
      <c r="N1" t="s">
        <v>4262</v>
      </c>
    </row>
    <row r="2" spans="1:14" ht="86.4">
      <c r="A2" s="779" t="s">
        <v>4263</v>
      </c>
      <c r="B2" s="780">
        <v>1</v>
      </c>
      <c r="C2" s="781" t="s">
        <v>4264</v>
      </c>
      <c r="D2" s="782" t="s">
        <v>4265</v>
      </c>
      <c r="E2" s="783" t="s">
        <v>4266</v>
      </c>
      <c r="F2" s="784" t="s">
        <v>4267</v>
      </c>
      <c r="G2" s="2" t="s">
        <v>1</v>
      </c>
      <c r="H2" s="2" t="s">
        <v>4268</v>
      </c>
      <c r="I2" s="799" t="s">
        <v>4390</v>
      </c>
      <c r="J2" s="799" t="s">
        <v>4391</v>
      </c>
      <c r="K2" s="799" t="s">
        <v>4392</v>
      </c>
      <c r="L2" s="799" t="s">
        <v>4419</v>
      </c>
      <c r="M2" s="5"/>
    </row>
    <row r="3" spans="1:14" ht="144">
      <c r="A3" s="785" t="s">
        <v>4269</v>
      </c>
      <c r="B3" s="786">
        <v>2</v>
      </c>
      <c r="C3" s="787" t="s">
        <v>4270</v>
      </c>
      <c r="D3" s="788" t="s">
        <v>4265</v>
      </c>
      <c r="E3" s="783" t="s">
        <v>4266</v>
      </c>
      <c r="F3" s="789" t="s">
        <v>4271</v>
      </c>
      <c r="G3" s="3" t="s">
        <v>2</v>
      </c>
      <c r="H3" s="3" t="s">
        <v>4272</v>
      </c>
      <c r="I3" s="799" t="s">
        <v>4390</v>
      </c>
      <c r="J3" s="799" t="s">
        <v>4393</v>
      </c>
      <c r="K3" s="799" t="s">
        <v>4392</v>
      </c>
      <c r="L3" s="799" t="s">
        <v>4419</v>
      </c>
      <c r="M3" s="5"/>
    </row>
    <row r="4" spans="1:14" ht="144">
      <c r="A4" s="785" t="s">
        <v>4273</v>
      </c>
      <c r="B4" s="780">
        <v>3</v>
      </c>
      <c r="C4" s="787" t="s">
        <v>4274</v>
      </c>
      <c r="D4" s="788" t="s">
        <v>4275</v>
      </c>
      <c r="E4" s="783" t="s">
        <v>4266</v>
      </c>
      <c r="F4" s="789" t="s">
        <v>4271</v>
      </c>
      <c r="G4" s="3" t="s">
        <v>2</v>
      </c>
      <c r="H4" s="3" t="s">
        <v>4272</v>
      </c>
      <c r="I4" s="799" t="s">
        <v>4390</v>
      </c>
      <c r="J4" s="799" t="s">
        <v>4394</v>
      </c>
      <c r="K4" s="799" t="s">
        <v>4392</v>
      </c>
      <c r="L4" s="799" t="s">
        <v>4420</v>
      </c>
      <c r="M4" s="5"/>
    </row>
    <row r="5" spans="1:14" ht="144">
      <c r="A5" s="785" t="s">
        <v>4276</v>
      </c>
      <c r="B5" s="786">
        <v>4</v>
      </c>
      <c r="C5" s="787" t="s">
        <v>4277</v>
      </c>
      <c r="D5" s="788" t="s">
        <v>4278</v>
      </c>
      <c r="E5" s="783" t="s">
        <v>4279</v>
      </c>
      <c r="F5" s="789" t="s">
        <v>4280</v>
      </c>
      <c r="G5" s="3" t="s">
        <v>3</v>
      </c>
      <c r="H5" s="3" t="s">
        <v>4281</v>
      </c>
      <c r="I5" s="799" t="s">
        <v>4395</v>
      </c>
      <c r="J5" s="799" t="s">
        <v>4396</v>
      </c>
      <c r="K5" s="799" t="s">
        <v>4392</v>
      </c>
      <c r="L5" s="799" t="s">
        <v>4421</v>
      </c>
      <c r="M5" s="5"/>
    </row>
    <row r="6" spans="1:14" ht="100.8">
      <c r="A6" s="785" t="s">
        <v>4282</v>
      </c>
      <c r="B6" s="780">
        <v>5</v>
      </c>
      <c r="C6" s="787" t="s">
        <v>4283</v>
      </c>
      <c r="D6" s="788" t="s">
        <v>4284</v>
      </c>
      <c r="E6" s="783" t="s">
        <v>4279</v>
      </c>
      <c r="F6" s="789" t="s">
        <v>4285</v>
      </c>
      <c r="G6" s="3" t="s">
        <v>4</v>
      </c>
      <c r="H6" s="3" t="s">
        <v>4286</v>
      </c>
      <c r="I6" s="799" t="s">
        <v>4395</v>
      </c>
      <c r="J6" s="799" t="s">
        <v>4397</v>
      </c>
      <c r="K6" s="799" t="s">
        <v>4392</v>
      </c>
      <c r="L6" s="799" t="s">
        <v>4421</v>
      </c>
      <c r="M6" s="5"/>
    </row>
    <row r="7" spans="1:14" ht="100.8">
      <c r="A7" s="785" t="s">
        <v>4287</v>
      </c>
      <c r="B7" s="786">
        <v>6</v>
      </c>
      <c r="C7" s="787" t="s">
        <v>4288</v>
      </c>
      <c r="D7" s="788" t="s">
        <v>4284</v>
      </c>
      <c r="E7" s="783" t="s">
        <v>4289</v>
      </c>
      <c r="F7" s="789" t="s">
        <v>4290</v>
      </c>
      <c r="G7" s="3" t="s">
        <v>5</v>
      </c>
      <c r="H7" s="3" t="s">
        <v>4291</v>
      </c>
      <c r="I7" s="799" t="s">
        <v>4398</v>
      </c>
      <c r="J7" s="799" t="s">
        <v>4399</v>
      </c>
      <c r="K7" s="799" t="s">
        <v>4400</v>
      </c>
      <c r="L7" s="799" t="s">
        <v>4422</v>
      </c>
      <c r="M7" s="5"/>
    </row>
    <row r="8" spans="1:14" ht="86.4">
      <c r="A8" s="785" t="s">
        <v>4292</v>
      </c>
      <c r="B8" s="780">
        <v>7</v>
      </c>
      <c r="C8" s="787" t="s">
        <v>4293</v>
      </c>
      <c r="D8" s="788" t="s">
        <v>4294</v>
      </c>
      <c r="E8" s="783" t="s">
        <v>4266</v>
      </c>
      <c r="F8" s="789" t="s">
        <v>4267</v>
      </c>
      <c r="G8" s="3" t="s">
        <v>1</v>
      </c>
      <c r="H8" s="3" t="s">
        <v>4268</v>
      </c>
      <c r="I8" s="799" t="s">
        <v>4390</v>
      </c>
      <c r="J8" s="799" t="s">
        <v>4391</v>
      </c>
      <c r="K8" s="799" t="s">
        <v>4392</v>
      </c>
      <c r="L8" s="799" t="s">
        <v>4419</v>
      </c>
      <c r="M8" s="5"/>
    </row>
    <row r="9" spans="1:14" ht="86.4">
      <c r="A9" s="785" t="s">
        <v>4295</v>
      </c>
      <c r="B9" s="786">
        <v>8</v>
      </c>
      <c r="C9" s="787" t="s">
        <v>4296</v>
      </c>
      <c r="D9" s="788" t="s">
        <v>4294</v>
      </c>
      <c r="E9" s="783" t="s">
        <v>4266</v>
      </c>
      <c r="F9" s="789" t="s">
        <v>4267</v>
      </c>
      <c r="G9" s="3" t="s">
        <v>1</v>
      </c>
      <c r="H9" s="3" t="s">
        <v>4268</v>
      </c>
      <c r="I9" s="799" t="s">
        <v>4390</v>
      </c>
      <c r="J9" s="799" t="s">
        <v>4391</v>
      </c>
      <c r="K9" s="799" t="s">
        <v>4392</v>
      </c>
      <c r="L9" s="799" t="s">
        <v>4419</v>
      </c>
      <c r="M9" s="5"/>
    </row>
    <row r="10" spans="1:14" ht="187.2">
      <c r="A10" s="785" t="s">
        <v>4297</v>
      </c>
      <c r="B10" s="780">
        <v>9</v>
      </c>
      <c r="C10" s="787" t="s">
        <v>4298</v>
      </c>
      <c r="D10" s="788" t="s">
        <v>4294</v>
      </c>
      <c r="E10" s="783" t="s">
        <v>4289</v>
      </c>
      <c r="F10" s="789" t="s">
        <v>4299</v>
      </c>
      <c r="G10" s="3" t="s">
        <v>6</v>
      </c>
      <c r="H10" s="3" t="s">
        <v>4300</v>
      </c>
      <c r="I10" s="799" t="s">
        <v>4395</v>
      </c>
      <c r="J10" s="799" t="s">
        <v>4401</v>
      </c>
      <c r="K10" s="799" t="s">
        <v>4402</v>
      </c>
      <c r="L10" s="799" t="s">
        <v>4423</v>
      </c>
      <c r="M10" s="5"/>
    </row>
    <row r="11" spans="1:14" ht="100.8">
      <c r="A11" s="785" t="s">
        <v>4301</v>
      </c>
      <c r="B11" s="786">
        <v>10</v>
      </c>
      <c r="C11" s="787" t="s">
        <v>4302</v>
      </c>
      <c r="D11" s="788" t="s">
        <v>4294</v>
      </c>
      <c r="E11" s="783" t="s">
        <v>4289</v>
      </c>
      <c r="F11" s="789" t="s">
        <v>4303</v>
      </c>
      <c r="G11" s="3" t="s">
        <v>5</v>
      </c>
      <c r="H11" s="3" t="s">
        <v>4291</v>
      </c>
      <c r="I11" s="799" t="s">
        <v>4398</v>
      </c>
      <c r="J11" s="799" t="s">
        <v>4403</v>
      </c>
      <c r="K11" s="799" t="s">
        <v>4400</v>
      </c>
      <c r="L11" s="799" t="s">
        <v>4422</v>
      </c>
      <c r="M11" s="5"/>
    </row>
    <row r="12" spans="1:14" ht="144">
      <c r="A12" s="785" t="s">
        <v>4304</v>
      </c>
      <c r="B12" s="780">
        <v>11</v>
      </c>
      <c r="C12" s="787" t="s">
        <v>4305</v>
      </c>
      <c r="D12" s="788" t="s">
        <v>4306</v>
      </c>
      <c r="E12" s="783" t="s">
        <v>4266</v>
      </c>
      <c r="F12" s="789" t="s">
        <v>4271</v>
      </c>
      <c r="G12" s="3" t="s">
        <v>2</v>
      </c>
      <c r="H12" s="3" t="s">
        <v>4272</v>
      </c>
      <c r="I12" s="799" t="s">
        <v>4390</v>
      </c>
      <c r="J12" s="799" t="s">
        <v>1703</v>
      </c>
      <c r="K12" s="799" t="s">
        <v>4392</v>
      </c>
      <c r="L12" s="799" t="s">
        <v>4420</v>
      </c>
      <c r="M12" s="5"/>
    </row>
    <row r="13" spans="1:14" ht="144">
      <c r="A13" s="785" t="s">
        <v>4307</v>
      </c>
      <c r="B13" s="786">
        <v>12</v>
      </c>
      <c r="C13" s="787" t="s">
        <v>4308</v>
      </c>
      <c r="D13" s="788" t="s">
        <v>4306</v>
      </c>
      <c r="E13" s="783" t="s">
        <v>4266</v>
      </c>
      <c r="F13" s="789" t="s">
        <v>4271</v>
      </c>
      <c r="G13" s="3" t="s">
        <v>2</v>
      </c>
      <c r="H13" s="3" t="s">
        <v>4272</v>
      </c>
      <c r="I13" s="799" t="s">
        <v>4390</v>
      </c>
      <c r="J13" s="799" t="s">
        <v>1703</v>
      </c>
      <c r="K13" s="799" t="s">
        <v>4392</v>
      </c>
      <c r="L13" s="799" t="s">
        <v>4420</v>
      </c>
      <c r="M13" s="5"/>
    </row>
    <row r="14" spans="1:14" ht="144">
      <c r="A14" s="785" t="s">
        <v>4309</v>
      </c>
      <c r="B14" s="780">
        <v>13</v>
      </c>
      <c r="C14" s="787" t="s">
        <v>4310</v>
      </c>
      <c r="D14" s="788" t="s">
        <v>4306</v>
      </c>
      <c r="E14" s="783" t="s">
        <v>4266</v>
      </c>
      <c r="F14" s="789" t="s">
        <v>4271</v>
      </c>
      <c r="G14" s="3" t="s">
        <v>2</v>
      </c>
      <c r="H14" s="3" t="s">
        <v>4272</v>
      </c>
      <c r="I14" s="799" t="s">
        <v>4390</v>
      </c>
      <c r="J14" s="799" t="s">
        <v>1703</v>
      </c>
      <c r="K14" s="799" t="s">
        <v>4392</v>
      </c>
      <c r="L14" s="799" t="s">
        <v>4420</v>
      </c>
      <c r="M14" s="5"/>
    </row>
    <row r="15" spans="1:14" ht="144">
      <c r="A15" s="785" t="s">
        <v>4311</v>
      </c>
      <c r="B15" s="786">
        <v>36</v>
      </c>
      <c r="C15" s="787" t="s">
        <v>4312</v>
      </c>
      <c r="D15" s="788" t="s">
        <v>4306</v>
      </c>
      <c r="E15" s="783" t="s">
        <v>4266</v>
      </c>
      <c r="F15" s="789" t="s">
        <v>4271</v>
      </c>
      <c r="G15" s="3" t="s">
        <v>2</v>
      </c>
      <c r="H15" s="3" t="s">
        <v>4272</v>
      </c>
      <c r="I15" s="799" t="s">
        <v>4390</v>
      </c>
      <c r="J15" s="799" t="s">
        <v>1703</v>
      </c>
      <c r="K15" s="799" t="s">
        <v>4392</v>
      </c>
      <c r="L15" s="799" t="s">
        <v>4420</v>
      </c>
      <c r="M15" s="5"/>
    </row>
    <row r="16" spans="1:14" ht="144">
      <c r="A16" s="785" t="s">
        <v>4313</v>
      </c>
      <c r="B16" s="780">
        <v>14</v>
      </c>
      <c r="C16" s="787" t="s">
        <v>4314</v>
      </c>
      <c r="D16" s="788" t="s">
        <v>4315</v>
      </c>
      <c r="E16" s="783" t="s">
        <v>4266</v>
      </c>
      <c r="F16" s="789" t="s">
        <v>4271</v>
      </c>
      <c r="G16" s="3" t="s">
        <v>2</v>
      </c>
      <c r="H16" s="3" t="s">
        <v>4272</v>
      </c>
      <c r="I16" s="799" t="s">
        <v>4390</v>
      </c>
      <c r="J16" s="799" t="s">
        <v>4404</v>
      </c>
      <c r="K16" s="799" t="s">
        <v>4392</v>
      </c>
      <c r="L16" s="799" t="s">
        <v>4424</v>
      </c>
      <c r="M16" s="5"/>
    </row>
    <row r="17" spans="1:13" ht="100.8">
      <c r="A17" s="785" t="s">
        <v>4316</v>
      </c>
      <c r="B17" s="786">
        <v>15</v>
      </c>
      <c r="C17" s="787" t="s">
        <v>4317</v>
      </c>
      <c r="D17" s="788" t="s">
        <v>4318</v>
      </c>
      <c r="E17" s="783" t="s">
        <v>4289</v>
      </c>
      <c r="F17" s="789" t="s">
        <v>4319</v>
      </c>
      <c r="G17" s="3" t="s">
        <v>7</v>
      </c>
      <c r="H17" s="3" t="s">
        <v>4320</v>
      </c>
      <c r="I17" s="799" t="s">
        <v>4398</v>
      </c>
      <c r="J17" s="799" t="s">
        <v>4403</v>
      </c>
      <c r="K17" s="799" t="s">
        <v>4400</v>
      </c>
      <c r="L17" s="799" t="s">
        <v>4422</v>
      </c>
      <c r="M17" s="5"/>
    </row>
    <row r="18" spans="1:13" ht="158.4">
      <c r="A18" s="785" t="s">
        <v>4321</v>
      </c>
      <c r="B18" s="780">
        <v>16</v>
      </c>
      <c r="C18" s="787" t="s">
        <v>4322</v>
      </c>
      <c r="D18" s="788" t="s">
        <v>4318</v>
      </c>
      <c r="E18" s="783" t="s">
        <v>4323</v>
      </c>
      <c r="F18" s="789" t="s">
        <v>4324</v>
      </c>
      <c r="G18" s="3" t="s">
        <v>8</v>
      </c>
      <c r="H18" s="3" t="s">
        <v>4325</v>
      </c>
      <c r="I18" s="799" t="s">
        <v>4398</v>
      </c>
      <c r="J18" s="799" t="s">
        <v>4405</v>
      </c>
      <c r="K18" s="799" t="s">
        <v>4400</v>
      </c>
      <c r="L18" s="799" t="s">
        <v>4425</v>
      </c>
      <c r="M18" s="5"/>
    </row>
    <row r="19" spans="1:13" ht="86.4">
      <c r="A19" s="785" t="s">
        <v>4326</v>
      </c>
      <c r="B19" s="786">
        <v>17</v>
      </c>
      <c r="C19" s="787" t="s">
        <v>4327</v>
      </c>
      <c r="D19" s="788" t="s">
        <v>4328</v>
      </c>
      <c r="E19" s="783" t="s">
        <v>4266</v>
      </c>
      <c r="F19" s="789" t="s">
        <v>4267</v>
      </c>
      <c r="G19" s="3" t="s">
        <v>1</v>
      </c>
      <c r="H19" s="3" t="s">
        <v>4268</v>
      </c>
      <c r="I19" s="799" t="s">
        <v>4390</v>
      </c>
      <c r="J19" s="799" t="s">
        <v>4391</v>
      </c>
      <c r="K19" s="799" t="s">
        <v>4392</v>
      </c>
      <c r="L19" s="799" t="s">
        <v>4419</v>
      </c>
      <c r="M19" s="5"/>
    </row>
    <row r="20" spans="1:13" ht="115.2">
      <c r="A20" s="785" t="s">
        <v>4329</v>
      </c>
      <c r="B20" s="780">
        <v>18</v>
      </c>
      <c r="C20" s="787" t="s">
        <v>4330</v>
      </c>
      <c r="D20" s="788" t="s">
        <v>4331</v>
      </c>
      <c r="E20" s="783" t="s">
        <v>4266</v>
      </c>
      <c r="F20" s="789" t="s">
        <v>4332</v>
      </c>
      <c r="G20" s="3" t="s">
        <v>9</v>
      </c>
      <c r="H20" s="3" t="s">
        <v>4333</v>
      </c>
      <c r="I20" s="799" t="s">
        <v>4390</v>
      </c>
      <c r="J20" s="799" t="s">
        <v>1703</v>
      </c>
      <c r="K20" s="799" t="s">
        <v>4392</v>
      </c>
      <c r="L20" s="799" t="s">
        <v>4420</v>
      </c>
      <c r="M20" s="5"/>
    </row>
    <row r="21" spans="1:13" ht="172.8">
      <c r="A21" s="785" t="s">
        <v>4334</v>
      </c>
      <c r="B21" s="786">
        <v>19</v>
      </c>
      <c r="C21" s="787" t="s">
        <v>4335</v>
      </c>
      <c r="D21" s="788" t="s">
        <v>4331</v>
      </c>
      <c r="E21" s="783" t="s">
        <v>4266</v>
      </c>
      <c r="F21" s="789" t="s">
        <v>4332</v>
      </c>
      <c r="G21" s="3" t="s">
        <v>9</v>
      </c>
      <c r="H21" s="3" t="s">
        <v>4336</v>
      </c>
      <c r="I21" s="799" t="s">
        <v>4406</v>
      </c>
      <c r="J21" s="799" t="s">
        <v>4407</v>
      </c>
      <c r="K21" s="799" t="s">
        <v>4426</v>
      </c>
      <c r="L21" s="799" t="s">
        <v>4427</v>
      </c>
      <c r="M21" s="5"/>
    </row>
    <row r="22" spans="1:13" ht="172.8">
      <c r="A22" s="785">
        <v>10.1</v>
      </c>
      <c r="B22" s="780">
        <v>20</v>
      </c>
      <c r="C22" s="787" t="s">
        <v>4337</v>
      </c>
      <c r="D22" s="788" t="s">
        <v>4338</v>
      </c>
      <c r="E22" s="783" t="s">
        <v>4339</v>
      </c>
      <c r="F22" s="789" t="s">
        <v>4340</v>
      </c>
      <c r="G22" s="3" t="s">
        <v>10</v>
      </c>
      <c r="H22" s="3" t="s">
        <v>4341</v>
      </c>
      <c r="I22" s="799" t="s">
        <v>4406</v>
      </c>
      <c r="J22" s="799" t="s">
        <v>4407</v>
      </c>
      <c r="K22" s="799" t="s">
        <v>4408</v>
      </c>
      <c r="L22" s="799" t="s">
        <v>4428</v>
      </c>
      <c r="M22" s="5"/>
    </row>
    <row r="23" spans="1:13" ht="115.2">
      <c r="A23" s="785" t="s">
        <v>4342</v>
      </c>
      <c r="B23" s="786">
        <v>21</v>
      </c>
      <c r="C23" s="787" t="s">
        <v>4343</v>
      </c>
      <c r="D23" s="788" t="s">
        <v>4338</v>
      </c>
      <c r="E23" s="783" t="s">
        <v>4323</v>
      </c>
      <c r="F23" s="789" t="s">
        <v>4344</v>
      </c>
      <c r="G23" s="3" t="s">
        <v>11</v>
      </c>
      <c r="H23" s="3" t="s">
        <v>4345</v>
      </c>
      <c r="I23" s="799" t="s">
        <v>4409</v>
      </c>
      <c r="J23" s="799" t="s">
        <v>4410</v>
      </c>
      <c r="K23" s="799" t="s">
        <v>4408</v>
      </c>
      <c r="L23" s="799" t="s">
        <v>4429</v>
      </c>
      <c r="M23" s="5"/>
    </row>
    <row r="24" spans="1:13" ht="115.2">
      <c r="A24" s="785" t="s">
        <v>4346</v>
      </c>
      <c r="B24" s="780">
        <v>22</v>
      </c>
      <c r="C24" s="787" t="s">
        <v>4347</v>
      </c>
      <c r="D24" s="788" t="s">
        <v>4338</v>
      </c>
      <c r="E24" s="783" t="s">
        <v>4339</v>
      </c>
      <c r="F24" s="789" t="s">
        <v>4348</v>
      </c>
      <c r="G24" s="3" t="s">
        <v>12</v>
      </c>
      <c r="H24" s="3" t="s">
        <v>4349</v>
      </c>
      <c r="I24" s="799" t="s">
        <v>4406</v>
      </c>
      <c r="J24" s="799" t="s">
        <v>4411</v>
      </c>
      <c r="K24" s="799" t="s">
        <v>4412</v>
      </c>
      <c r="L24" s="799" t="s">
        <v>4430</v>
      </c>
      <c r="M24" s="5"/>
    </row>
    <row r="25" spans="1:13" ht="100.8">
      <c r="A25" s="785" t="s">
        <v>4350</v>
      </c>
      <c r="B25" s="786">
        <v>23</v>
      </c>
      <c r="C25" s="787" t="s">
        <v>4351</v>
      </c>
      <c r="D25" s="788" t="s">
        <v>4338</v>
      </c>
      <c r="E25" s="783" t="s">
        <v>4339</v>
      </c>
      <c r="F25" s="789" t="s">
        <v>4352</v>
      </c>
      <c r="G25" s="3" t="s">
        <v>13</v>
      </c>
      <c r="H25" s="3" t="s">
        <v>4353</v>
      </c>
      <c r="I25" s="799" t="s">
        <v>4406</v>
      </c>
      <c r="J25" s="799" t="s">
        <v>4413</v>
      </c>
      <c r="K25" s="799" t="s">
        <v>4412</v>
      </c>
      <c r="L25" s="799" t="s">
        <v>4431</v>
      </c>
      <c r="M25" s="5"/>
    </row>
    <row r="26" spans="1:13" ht="115.2">
      <c r="A26" s="785" t="s">
        <v>4354</v>
      </c>
      <c r="B26" s="780">
        <v>24</v>
      </c>
      <c r="C26" s="787" t="s">
        <v>4355</v>
      </c>
      <c r="D26" s="788" t="s">
        <v>4338</v>
      </c>
      <c r="E26" s="783" t="s">
        <v>4323</v>
      </c>
      <c r="F26" s="789" t="s">
        <v>4344</v>
      </c>
      <c r="G26" s="3" t="s">
        <v>11</v>
      </c>
      <c r="H26" s="3" t="s">
        <v>4345</v>
      </c>
      <c r="I26" s="799" t="s">
        <v>4409</v>
      </c>
      <c r="J26" s="799" t="s">
        <v>4410</v>
      </c>
      <c r="K26" s="799" t="s">
        <v>4408</v>
      </c>
      <c r="L26" s="799" t="s">
        <v>4429</v>
      </c>
      <c r="M26" s="5"/>
    </row>
    <row r="27" spans="1:13" ht="100.8">
      <c r="A27" s="785" t="s">
        <v>4356</v>
      </c>
      <c r="B27" s="786">
        <v>25</v>
      </c>
      <c r="C27" s="787" t="s">
        <v>4357</v>
      </c>
      <c r="D27" s="788" t="s">
        <v>4358</v>
      </c>
      <c r="E27" s="783" t="s">
        <v>4289</v>
      </c>
      <c r="F27" s="789" t="s">
        <v>4290</v>
      </c>
      <c r="G27" s="3" t="s">
        <v>5</v>
      </c>
      <c r="H27" s="3" t="s">
        <v>4291</v>
      </c>
      <c r="I27" s="799" t="s">
        <v>4398</v>
      </c>
      <c r="J27" s="799" t="s">
        <v>4403</v>
      </c>
      <c r="K27" s="799" t="s">
        <v>4400</v>
      </c>
      <c r="L27" s="799" t="s">
        <v>4422</v>
      </c>
      <c r="M27" s="5"/>
    </row>
    <row r="28" spans="1:13" ht="158.4">
      <c r="A28" s="785" t="s">
        <v>4359</v>
      </c>
      <c r="B28" s="780">
        <v>26</v>
      </c>
      <c r="C28" s="787" t="s">
        <v>4360</v>
      </c>
      <c r="D28" s="788" t="s">
        <v>4358</v>
      </c>
      <c r="E28" s="783" t="s">
        <v>4289</v>
      </c>
      <c r="F28" s="789" t="s">
        <v>4361</v>
      </c>
      <c r="G28" s="3" t="s">
        <v>14</v>
      </c>
      <c r="H28" s="3" t="s">
        <v>4362</v>
      </c>
      <c r="I28" s="799" t="s">
        <v>4398</v>
      </c>
      <c r="J28" s="799" t="s">
        <v>4414</v>
      </c>
      <c r="K28" s="799" t="s">
        <v>4426</v>
      </c>
      <c r="L28" s="799" t="s">
        <v>4432</v>
      </c>
      <c r="M28" s="797"/>
    </row>
    <row r="29" spans="1:13" ht="129.6">
      <c r="A29" s="785" t="s">
        <v>4363</v>
      </c>
      <c r="B29" s="786">
        <v>27</v>
      </c>
      <c r="C29" s="787" t="s">
        <v>4364</v>
      </c>
      <c r="D29" s="788" t="s">
        <v>4358</v>
      </c>
      <c r="E29" s="783" t="s">
        <v>4289</v>
      </c>
      <c r="F29" s="789" t="s">
        <v>4290</v>
      </c>
      <c r="G29" s="3" t="s">
        <v>5</v>
      </c>
      <c r="H29" s="3" t="s">
        <v>4291</v>
      </c>
      <c r="I29" s="799" t="s">
        <v>4398</v>
      </c>
      <c r="J29" s="799" t="s">
        <v>4399</v>
      </c>
      <c r="K29" s="799" t="s">
        <v>4400</v>
      </c>
      <c r="L29" s="799" t="s">
        <v>4433</v>
      </c>
      <c r="M29" s="5"/>
    </row>
    <row r="30" spans="1:13" ht="158.4">
      <c r="A30" s="785" t="s">
        <v>4365</v>
      </c>
      <c r="B30" s="780">
        <v>28</v>
      </c>
      <c r="C30" s="787" t="s">
        <v>4366</v>
      </c>
      <c r="D30" s="788" t="s">
        <v>4358</v>
      </c>
      <c r="E30" s="783" t="s">
        <v>4289</v>
      </c>
      <c r="F30" s="789" t="s">
        <v>4361</v>
      </c>
      <c r="G30" s="3" t="s">
        <v>14</v>
      </c>
      <c r="H30" s="3" t="s">
        <v>4362</v>
      </c>
      <c r="I30" s="799" t="s">
        <v>4398</v>
      </c>
      <c r="J30" s="799" t="s">
        <v>4415</v>
      </c>
      <c r="K30" s="799" t="s">
        <v>4426</v>
      </c>
      <c r="L30" s="799" t="s">
        <v>4434</v>
      </c>
      <c r="M30" s="5"/>
    </row>
    <row r="31" spans="1:13" ht="144">
      <c r="A31" s="785" t="s">
        <v>4367</v>
      </c>
      <c r="B31" s="786">
        <v>29</v>
      </c>
      <c r="C31" s="787" t="s">
        <v>4368</v>
      </c>
      <c r="D31" s="788" t="s">
        <v>4369</v>
      </c>
      <c r="E31" s="783" t="s">
        <v>4323</v>
      </c>
      <c r="F31" s="789" t="s">
        <v>4344</v>
      </c>
      <c r="G31" s="3" t="s">
        <v>11</v>
      </c>
      <c r="H31" s="3" t="s">
        <v>4345</v>
      </c>
      <c r="I31" s="799" t="s">
        <v>4409</v>
      </c>
      <c r="J31" s="799" t="s">
        <v>4416</v>
      </c>
      <c r="K31" s="799" t="s">
        <v>4402</v>
      </c>
      <c r="L31" s="799" t="s">
        <v>4435</v>
      </c>
      <c r="M31" s="5"/>
    </row>
    <row r="32" spans="1:13" ht="230.4">
      <c r="A32" s="785" t="s">
        <v>4370</v>
      </c>
      <c r="B32" s="780">
        <v>30</v>
      </c>
      <c r="C32" s="787" t="s">
        <v>4371</v>
      </c>
      <c r="D32" s="788" t="s">
        <v>4369</v>
      </c>
      <c r="E32" s="783" t="s">
        <v>4323</v>
      </c>
      <c r="F32" s="789" t="s">
        <v>4372</v>
      </c>
      <c r="G32" s="3" t="s">
        <v>15</v>
      </c>
      <c r="H32" s="3" t="s">
        <v>4373</v>
      </c>
      <c r="I32" s="799" t="s">
        <v>4409</v>
      </c>
      <c r="J32" s="799" t="s">
        <v>4417</v>
      </c>
      <c r="K32" s="799" t="s">
        <v>4402</v>
      </c>
      <c r="L32" s="799" t="s">
        <v>4436</v>
      </c>
      <c r="M32" s="5"/>
    </row>
    <row r="33" spans="1:14" ht="144">
      <c r="A33" s="785" t="s">
        <v>4374</v>
      </c>
      <c r="B33" s="786">
        <v>31</v>
      </c>
      <c r="C33" s="787" t="s">
        <v>4375</v>
      </c>
      <c r="D33" s="788" t="s">
        <v>4369</v>
      </c>
      <c r="E33" s="783" t="s">
        <v>4323</v>
      </c>
      <c r="F33" s="789" t="s">
        <v>4344</v>
      </c>
      <c r="G33" s="3" t="s">
        <v>11</v>
      </c>
      <c r="H33" s="3" t="s">
        <v>4345</v>
      </c>
      <c r="I33" s="799" t="s">
        <v>4409</v>
      </c>
      <c r="J33" s="799" t="s">
        <v>4416</v>
      </c>
      <c r="K33" s="799" t="s">
        <v>4402</v>
      </c>
      <c r="L33" s="799" t="s">
        <v>4437</v>
      </c>
      <c r="M33" s="5"/>
    </row>
    <row r="34" spans="1:14" ht="86.4">
      <c r="A34" s="785" t="s">
        <v>4376</v>
      </c>
      <c r="B34" s="780">
        <v>32</v>
      </c>
      <c r="C34" s="787" t="s">
        <v>4377</v>
      </c>
      <c r="D34" s="788" t="s">
        <v>4369</v>
      </c>
      <c r="E34" s="783" t="s">
        <v>4266</v>
      </c>
      <c r="F34" s="789" t="s">
        <v>4267</v>
      </c>
      <c r="G34" s="3" t="s">
        <v>1</v>
      </c>
      <c r="H34" s="3" t="s">
        <v>4268</v>
      </c>
      <c r="I34" s="799" t="s">
        <v>4390</v>
      </c>
      <c r="J34" s="799" t="s">
        <v>4391</v>
      </c>
      <c r="K34" s="799" t="s">
        <v>4392</v>
      </c>
      <c r="L34" s="799" t="s">
        <v>4419</v>
      </c>
      <c r="M34" s="5"/>
    </row>
    <row r="35" spans="1:14" ht="100.8" customHeight="1">
      <c r="A35" s="785" t="s">
        <v>4378</v>
      </c>
      <c r="B35" s="786">
        <v>33</v>
      </c>
      <c r="C35" s="787" t="s">
        <v>4379</v>
      </c>
      <c r="D35" s="788" t="s">
        <v>4369</v>
      </c>
      <c r="E35" s="783" t="s">
        <v>4323</v>
      </c>
      <c r="F35" s="789" t="s">
        <v>4372</v>
      </c>
      <c r="G35" s="3" t="s">
        <v>15</v>
      </c>
      <c r="H35" s="3" t="s">
        <v>4373</v>
      </c>
      <c r="I35" s="799" t="s">
        <v>4409</v>
      </c>
      <c r="J35" s="799" t="s">
        <v>4418</v>
      </c>
      <c r="K35" s="799" t="s">
        <v>4402</v>
      </c>
      <c r="L35" s="799" t="s">
        <v>4429</v>
      </c>
      <c r="M35" s="5"/>
    </row>
    <row r="36" spans="1:14" ht="201.6">
      <c r="A36" s="785" t="s">
        <v>4380</v>
      </c>
      <c r="B36" s="780">
        <v>34</v>
      </c>
      <c r="C36" s="787" t="s">
        <v>4381</v>
      </c>
      <c r="D36" s="788" t="s">
        <v>4369</v>
      </c>
      <c r="E36" s="783" t="s">
        <v>4323</v>
      </c>
      <c r="F36" s="789" t="s">
        <v>4344</v>
      </c>
      <c r="G36" s="3" t="s">
        <v>11</v>
      </c>
      <c r="H36" s="3" t="s">
        <v>4345</v>
      </c>
      <c r="I36" s="799" t="s">
        <v>4409</v>
      </c>
      <c r="J36" s="799" t="s">
        <v>4410</v>
      </c>
      <c r="K36" s="799" t="s">
        <v>4402</v>
      </c>
      <c r="L36" s="799" t="s">
        <v>4438</v>
      </c>
      <c r="M36" s="5"/>
    </row>
    <row r="37" spans="1:14" ht="115.8" thickBot="1">
      <c r="A37" s="790" t="s">
        <v>4382</v>
      </c>
      <c r="B37" s="791">
        <v>35</v>
      </c>
      <c r="C37" s="791" t="s">
        <v>4383</v>
      </c>
      <c r="D37" s="792" t="s">
        <v>4369</v>
      </c>
      <c r="E37" s="793" t="s">
        <v>4323</v>
      </c>
      <c r="F37" s="794" t="s">
        <v>4372</v>
      </c>
      <c r="G37" s="4" t="s">
        <v>15</v>
      </c>
      <c r="H37" s="4" t="s">
        <v>4373</v>
      </c>
      <c r="I37" s="799" t="s">
        <v>4409</v>
      </c>
      <c r="J37" s="799" t="s">
        <v>4418</v>
      </c>
      <c r="K37" s="799" t="s">
        <v>4402</v>
      </c>
      <c r="L37" s="799" t="s">
        <v>4429</v>
      </c>
      <c r="M37" s="5"/>
    </row>
    <row r="38" spans="1:14" s="177" customFormat="1" ht="101.4" thickBot="1">
      <c r="A38" s="800" t="s">
        <v>4384</v>
      </c>
      <c r="B38" s="801">
        <v>37</v>
      </c>
      <c r="C38" s="802" t="s">
        <v>4317</v>
      </c>
      <c r="D38" s="803" t="s">
        <v>4385</v>
      </c>
      <c r="E38" s="802" t="s">
        <v>4289</v>
      </c>
      <c r="F38" s="801" t="s">
        <v>4319</v>
      </c>
      <c r="G38" s="804" t="s">
        <v>7</v>
      </c>
      <c r="H38" s="804" t="s">
        <v>4320</v>
      </c>
      <c r="I38" s="805" t="s">
        <v>4398</v>
      </c>
      <c r="J38" s="805" t="s">
        <v>4403</v>
      </c>
      <c r="K38" s="805" t="s">
        <v>4400</v>
      </c>
      <c r="L38" s="805" t="s">
        <v>4422</v>
      </c>
      <c r="M38" s="806"/>
      <c r="N38" s="177">
        <v>250</v>
      </c>
    </row>
    <row r="39" spans="1:14">
      <c r="A39" s="795"/>
      <c r="B39" s="795"/>
      <c r="C39" s="795"/>
      <c r="D39" s="795"/>
      <c r="E39" s="795"/>
      <c r="F39" s="795"/>
      <c r="G39" s="5"/>
      <c r="H39" s="5"/>
    </row>
    <row r="40" spans="1:14">
      <c r="A40" s="795"/>
      <c r="B40" s="795"/>
      <c r="C40" s="795"/>
      <c r="D40" s="795"/>
      <c r="E40" s="795"/>
      <c r="F40" s="795"/>
      <c r="G40" s="5"/>
      <c r="H40" s="5"/>
    </row>
    <row r="41" spans="1:14">
      <c r="A41" s="795"/>
      <c r="B41" s="795"/>
      <c r="C41" s="795"/>
      <c r="D41" s="795"/>
      <c r="E41" s="795"/>
      <c r="F41" s="795"/>
      <c r="G41" s="5"/>
      <c r="H41" s="5"/>
    </row>
    <row r="42" spans="1:14">
      <c r="A42" s="795"/>
      <c r="B42" s="795"/>
      <c r="C42" s="795"/>
      <c r="D42" s="795"/>
      <c r="E42" s="795"/>
      <c r="F42" s="795"/>
      <c r="G42" s="5"/>
      <c r="H42" s="5"/>
    </row>
    <row r="43" spans="1:14" ht="43.8" customHeight="1">
      <c r="A43" s="795"/>
      <c r="B43" s="795"/>
      <c r="C43" s="795"/>
      <c r="D43" s="795"/>
      <c r="E43" s="795"/>
      <c r="F43" s="795"/>
      <c r="G43" s="5"/>
      <c r="H43" s="5"/>
    </row>
    <row r="44" spans="1:14">
      <c r="A44" s="795"/>
      <c r="B44" s="795"/>
      <c r="C44" s="795"/>
      <c r="D44" s="795"/>
      <c r="E44" s="795"/>
      <c r="F44" s="795"/>
      <c r="G44" s="5"/>
      <c r="H44" s="5"/>
    </row>
    <row r="45" spans="1:14">
      <c r="A45" s="795"/>
      <c r="B45" s="795"/>
      <c r="C45" s="795"/>
      <c r="D45" s="795"/>
      <c r="E45" s="795"/>
      <c r="F45" s="795"/>
      <c r="G45" s="5"/>
      <c r="H45" s="5"/>
    </row>
    <row r="46" spans="1:14" ht="158.4" customHeight="1">
      <c r="A46" s="795"/>
      <c r="B46" s="795"/>
      <c r="C46" s="795"/>
      <c r="D46" s="795"/>
      <c r="E46" s="795"/>
      <c r="F46" s="795"/>
      <c r="G46" s="5"/>
      <c r="H46" s="5"/>
    </row>
    <row r="47" spans="1:14">
      <c r="A47" s="795"/>
      <c r="B47" s="795"/>
      <c r="C47" s="795"/>
      <c r="D47" s="795"/>
      <c r="E47" s="795"/>
      <c r="F47" s="795"/>
      <c r="G47" s="5"/>
      <c r="H47" s="5"/>
    </row>
    <row r="48" spans="1:14" ht="28.8" customHeight="1">
      <c r="A48" s="795"/>
      <c r="B48" s="795"/>
      <c r="C48" s="795"/>
      <c r="D48" s="795"/>
      <c r="E48" s="795"/>
      <c r="F48" s="795"/>
      <c r="G48" s="5"/>
      <c r="H48" s="5"/>
    </row>
    <row r="49" spans="1:8" ht="43.8" customHeight="1">
      <c r="A49" s="795"/>
      <c r="B49" s="795"/>
      <c r="C49" s="795"/>
      <c r="D49" s="795"/>
      <c r="E49" s="795"/>
      <c r="F49" s="795"/>
      <c r="G49" s="5"/>
      <c r="H49" s="5"/>
    </row>
    <row r="50" spans="1:8">
      <c r="A50" s="795"/>
      <c r="B50" s="795"/>
      <c r="C50" s="795"/>
      <c r="D50" s="795"/>
      <c r="E50" s="795"/>
      <c r="F50" s="795"/>
      <c r="G50" s="5"/>
      <c r="H50" s="5"/>
    </row>
    <row r="51" spans="1:8">
      <c r="A51" s="795"/>
      <c r="B51" s="795"/>
      <c r="C51" s="795"/>
      <c r="D51" s="795"/>
      <c r="E51" s="795"/>
      <c r="F51" s="795"/>
      <c r="G51" s="5"/>
      <c r="H51" s="5"/>
    </row>
    <row r="52" spans="1:8" ht="28.8" customHeight="1">
      <c r="A52" s="795"/>
      <c r="B52" s="795"/>
      <c r="C52" s="795"/>
      <c r="D52" s="795"/>
      <c r="E52" s="795"/>
      <c r="F52" s="795"/>
      <c r="G52" s="5"/>
      <c r="H52" s="5"/>
    </row>
    <row r="53" spans="1:8">
      <c r="A53" s="795"/>
      <c r="B53" s="795"/>
      <c r="C53" s="795"/>
      <c r="D53" s="795"/>
      <c r="E53" s="795"/>
      <c r="F53" s="795"/>
      <c r="G53" s="5"/>
      <c r="H53" s="5"/>
    </row>
    <row r="54" spans="1:8">
      <c r="A54" s="795"/>
      <c r="B54" s="795"/>
      <c r="C54" s="795"/>
      <c r="D54" s="795"/>
      <c r="E54" s="795"/>
      <c r="F54" s="795"/>
      <c r="G54" s="5"/>
      <c r="H54" s="5"/>
    </row>
    <row r="55" spans="1:8">
      <c r="A55" s="795"/>
      <c r="B55" s="795"/>
      <c r="C55" s="795"/>
      <c r="D55" s="795"/>
      <c r="E55" s="795"/>
      <c r="F55" s="795"/>
      <c r="G55" s="5"/>
      <c r="H55" s="5"/>
    </row>
    <row r="56" spans="1:8">
      <c r="A56" s="795"/>
      <c r="B56" s="795"/>
      <c r="C56" s="795"/>
      <c r="D56" s="795"/>
      <c r="E56" s="795"/>
      <c r="F56" s="795"/>
      <c r="G56" s="5"/>
      <c r="H56" s="5"/>
    </row>
    <row r="57" spans="1:8">
      <c r="A57" s="795"/>
      <c r="B57" s="795"/>
      <c r="C57" s="795"/>
      <c r="D57" s="795"/>
      <c r="E57" s="795"/>
      <c r="F57" s="795"/>
      <c r="G57" s="5"/>
      <c r="H57" s="5"/>
    </row>
    <row r="58" spans="1:8">
      <c r="A58" s="795"/>
      <c r="B58" s="795"/>
      <c r="C58" s="795"/>
      <c r="D58" s="795"/>
      <c r="E58" s="795"/>
      <c r="F58" s="795"/>
      <c r="G58" s="5"/>
      <c r="H58" s="5"/>
    </row>
    <row r="59" spans="1:8" ht="115.2" customHeight="1"/>
    <row r="63" spans="1:8" ht="115.2" customHeight="1"/>
  </sheetData>
  <autoFilter ref="A1:N38" xr:uid="{7D7AC2D4-F656-4901-BB0C-0B737ED78A3F}"/>
  <pageMargins left="0.25" right="0.25" top="0.75" bottom="0.75" header="0.3" footer="0.3"/>
  <pageSetup scale="3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C2DD1-93C9-483B-8927-1C7054CF7E67}">
  <dimension ref="A1:AR38"/>
  <sheetViews>
    <sheetView topLeftCell="AC1" zoomScale="129" workbookViewId="0">
      <selection activeCell="G35" sqref="G35"/>
    </sheetView>
  </sheetViews>
  <sheetFormatPr baseColWidth="10" defaultRowHeight="10.199999999999999"/>
  <cols>
    <col min="1" max="1" width="11.6640625" style="807" bestFit="1" customWidth="1"/>
    <col min="2" max="2" width="6.6640625" style="807" customWidth="1"/>
    <col min="3" max="6" width="0.77734375" style="807" customWidth="1"/>
    <col min="7" max="7" width="30.6640625" style="807" customWidth="1"/>
    <col min="8" max="11" width="0.6640625" style="807" customWidth="1"/>
    <col min="12" max="12" width="30.33203125" style="807" customWidth="1"/>
    <col min="13" max="16" width="0.6640625" style="807" customWidth="1"/>
    <col min="17" max="17" width="11.6640625" style="807" bestFit="1" customWidth="1"/>
    <col min="18" max="18" width="27.109375" style="807" customWidth="1"/>
    <col min="19" max="22" width="0.5546875" style="807" customWidth="1"/>
    <col min="23" max="23" width="26.33203125" style="807" customWidth="1"/>
    <col min="24" max="27" width="0.5546875" style="807" customWidth="1"/>
    <col min="28" max="28" width="2.44140625" style="807" customWidth="1"/>
    <col min="29" max="29" width="3" style="807" customWidth="1"/>
    <col min="30" max="30" width="2.88671875" style="807" customWidth="1"/>
    <col min="31" max="32" width="0.5546875" style="807" customWidth="1"/>
    <col min="33" max="35" width="2" style="807" bestFit="1" customWidth="1"/>
    <col min="36" max="36" width="8.6640625" style="812" customWidth="1"/>
    <col min="37" max="41" width="11.6640625" style="812" bestFit="1" customWidth="1"/>
    <col min="42" max="42" width="11.5546875" style="812"/>
    <col min="43" max="43" width="29.109375" style="807" customWidth="1"/>
    <col min="44" max="44" width="13.33203125" style="807" bestFit="1" customWidth="1"/>
    <col min="45" max="16384" width="11.5546875" style="807"/>
  </cols>
  <sheetData>
    <row r="1" spans="1:44" ht="122.4">
      <c r="B1" s="808" t="s">
        <v>4439</v>
      </c>
      <c r="G1" s="809" t="s">
        <v>4440</v>
      </c>
      <c r="L1" s="808" t="s">
        <v>4441</v>
      </c>
      <c r="Q1" s="808" t="s">
        <v>4442</v>
      </c>
      <c r="R1" s="809" t="s">
        <v>4443</v>
      </c>
      <c r="W1" s="808" t="s">
        <v>4444</v>
      </c>
      <c r="AB1" s="808" t="s">
        <v>4445</v>
      </c>
      <c r="AJ1" s="808" t="s">
        <v>4439</v>
      </c>
      <c r="AK1" s="809" t="s">
        <v>4440</v>
      </c>
      <c r="AL1" s="808" t="s">
        <v>4441</v>
      </c>
      <c r="AM1" s="808" t="s">
        <v>4442</v>
      </c>
      <c r="AN1" s="809" t="s">
        <v>4443</v>
      </c>
      <c r="AO1" s="808" t="s">
        <v>4444</v>
      </c>
      <c r="AP1" s="808" t="s">
        <v>4445</v>
      </c>
    </row>
    <row r="2" spans="1:44">
      <c r="A2" s="807">
        <v>1</v>
      </c>
      <c r="B2" s="807" t="str" cm="1">
        <f t="array" ref="B2:F2">'PP1'!$D$9:$H$9</f>
        <v>1.3.1. PRESIDENCIA / GUBERNATURA.</v>
      </c>
      <c r="C2" s="807">
        <v>0</v>
      </c>
      <c r="D2" s="807">
        <v>0</v>
      </c>
      <c r="E2" s="807">
        <v>0</v>
      </c>
      <c r="F2" s="807">
        <v>0</v>
      </c>
      <c r="G2" s="807" t="str" cm="1">
        <f t="array" ref="G2:K2">'PP1'!$D$14:$H$14</f>
        <v>5. GOBIERNO CERCANO Y EFICIENTE</v>
      </c>
      <c r="H2" s="807">
        <v>0</v>
      </c>
      <c r="I2" s="807">
        <v>0</v>
      </c>
      <c r="J2" s="807">
        <v>0</v>
      </c>
      <c r="K2" s="807">
        <v>0</v>
      </c>
      <c r="L2" s="807" t="str" cm="1">
        <f t="array" ref="L2:P2">'PP1'!$D$15:$H$15</f>
        <v>14. GOBIERNO CERCANO</v>
      </c>
      <c r="M2" s="807">
        <v>0</v>
      </c>
      <c r="N2" s="807">
        <v>0</v>
      </c>
      <c r="O2" s="807">
        <v>0</v>
      </c>
      <c r="P2" s="807">
        <v>0</v>
      </c>
      <c r="Q2" s="810">
        <v>16</v>
      </c>
      <c r="R2" s="807" t="str" cm="1">
        <f t="array" ref="R2:V2">'PP1'!$D$16:$H$16</f>
        <v>14. INCREMENTAR LA PARTICIPACIÓN CIUDADANA EN LAS DECISIONES PÚBLICAS PARA QUE ZAPOPANAS Y ZAPOPANOS ACCEDAN A LOS SERVICIOS Y PROGRAMAS MUNICIPALES.</v>
      </c>
      <c r="S2" s="807">
        <v>0</v>
      </c>
      <c r="T2" s="807">
        <v>0</v>
      </c>
      <c r="U2" s="807">
        <v>0</v>
      </c>
      <c r="V2" s="807">
        <v>0</v>
      </c>
      <c r="W2" s="811" t="s">
        <v>4449</v>
      </c>
      <c r="AB2" s="807" t="str" cm="1">
        <f t="array" ref="AB2:AF2">'PP1'!$D$5:$H$5</f>
        <v>P. PLANEACIÓN, SEGUIMIENTO Y EVALUACIÓN DE POLÍTICAS PÚBLICAS.</v>
      </c>
      <c r="AC2" s="807">
        <v>0</v>
      </c>
      <c r="AD2" s="807">
        <v>0</v>
      </c>
      <c r="AE2" s="807">
        <v>0</v>
      </c>
      <c r="AF2" s="807">
        <v>0</v>
      </c>
      <c r="AG2" s="807" t="str">
        <f>MID(B2,1,1)</f>
        <v>1</v>
      </c>
      <c r="AH2" s="807" t="str">
        <f>MID(B2,3,1)</f>
        <v>3</v>
      </c>
      <c r="AI2" s="807" t="str">
        <f>MID(B2,5,1)</f>
        <v>1</v>
      </c>
      <c r="AJ2" s="812" t="str">
        <f>CONCATENATE(AG2,AH2,AI2)</f>
        <v>131</v>
      </c>
      <c r="AK2" s="812">
        <f>_xlfn.NUMBERVALUE(MID(G2,1,2))</f>
        <v>5</v>
      </c>
      <c r="AL2" s="812">
        <f>_xlfn.NUMBERVALUE(MID(L2,1,2))</f>
        <v>14</v>
      </c>
      <c r="AM2" s="812">
        <f>_xlfn.NUMBERVALUE(MID(Q2,1,2))</f>
        <v>16</v>
      </c>
      <c r="AN2" s="812">
        <f>_xlfn.NUMBERVALUE(MID(R2,1,2))</f>
        <v>14</v>
      </c>
      <c r="AO2" s="812">
        <f>_xlfn.NUMBERVALUE(MID(W2,1,2))</f>
        <v>1</v>
      </c>
      <c r="AP2" s="812" t="str">
        <f>(MID(AB2,1,1))</f>
        <v>P</v>
      </c>
      <c r="AQ2" s="807" t="s">
        <v>4497</v>
      </c>
      <c r="AR2" s="817">
        <v>76768760.679999992</v>
      </c>
    </row>
    <row r="3" spans="1:44">
      <c r="A3" s="807">
        <v>2</v>
      </c>
      <c r="B3" s="807" t="str" cm="1">
        <f t="array" ref="B3:F3">'PP2'!$D$9:$H$9</f>
        <v>1.8.4. ACCESO A LA INFORMACIÓN PÚBLICA GUBERNAMENTAL.</v>
      </c>
      <c r="C3" s="807">
        <v>0</v>
      </c>
      <c r="D3" s="807">
        <v>0</v>
      </c>
      <c r="E3" s="807">
        <v>0</v>
      </c>
      <c r="F3" s="807">
        <v>0</v>
      </c>
      <c r="G3" s="807" t="str" cm="1">
        <f t="array" ref="G3:K3">'PP2'!$D$14:$H$14</f>
        <v>5. GOBIERNO CERCANO Y EFICIENTE</v>
      </c>
      <c r="H3" s="807">
        <v>0</v>
      </c>
      <c r="I3" s="807">
        <v>0</v>
      </c>
      <c r="J3" s="807">
        <v>0</v>
      </c>
      <c r="K3" s="807">
        <v>0</v>
      </c>
      <c r="L3" s="807" t="str" cm="1">
        <f t="array" ref="L3:P3">'PP2'!$D$15:$H$15</f>
        <v>15. PLANEACIÓN, CONTROL Y TRANSPARENCIA</v>
      </c>
      <c r="M3" s="807">
        <v>0</v>
      </c>
      <c r="N3" s="807">
        <v>0</v>
      </c>
      <c r="O3" s="807">
        <v>0</v>
      </c>
      <c r="P3" s="807">
        <v>0</v>
      </c>
      <c r="Q3" s="810">
        <v>17</v>
      </c>
      <c r="R3" s="807" t="str" cm="1">
        <f t="array" ref="R3:V3">'PP2'!$D$16:$H$16</f>
        <v>15. MEJORAR EL DESEMPEÑO DEL GOBIERNO MUNICIPAL PARA QUE LA PREVENCIÓN, DETECCIÓN Y CORRECCIÓN DE PRÁCTICAS DE GOBIERNO INDEBIDAS SEA UNA CONSTANTE QUE POSICIONE A ZAPOPAN COMO REFERENTE DE TRANSPARENCIA, RENDICIÓN DE CUENTAS Y UNA HACIENDA PÚBLICA CONSOLIDADA.</v>
      </c>
      <c r="S3" s="807">
        <v>0</v>
      </c>
      <c r="T3" s="807">
        <v>0</v>
      </c>
      <c r="U3" s="807">
        <v>0</v>
      </c>
      <c r="V3" s="807">
        <v>0</v>
      </c>
      <c r="W3" s="811" t="s">
        <v>4454</v>
      </c>
      <c r="AB3" s="807" t="str" cm="1">
        <f t="array" ref="AB3:AF3">'PP2'!$D$5:$H$5</f>
        <v>O. APOYO A LA FUNCIÓN PÚBLICA Y AL MEJORAMIENTO DE LA GESTIÓN.</v>
      </c>
      <c r="AC3" s="807">
        <v>0</v>
      </c>
      <c r="AD3" s="807">
        <v>0</v>
      </c>
      <c r="AE3" s="807">
        <v>0</v>
      </c>
      <c r="AF3" s="807">
        <v>0</v>
      </c>
      <c r="AG3" s="807" t="str">
        <f t="shared" ref="AG3:AG37" si="0">MID(B3,1,1)</f>
        <v>1</v>
      </c>
      <c r="AH3" s="807" t="str">
        <f t="shared" ref="AH3:AH37" si="1">MID(B3,3,1)</f>
        <v>8</v>
      </c>
      <c r="AI3" s="807" t="str">
        <f t="shared" ref="AI3:AI37" si="2">MID(B3,5,1)</f>
        <v>4</v>
      </c>
      <c r="AJ3" s="812" t="str">
        <f t="shared" ref="AJ3:AJ37" si="3">CONCATENATE(AG3,AH3,AI3)</f>
        <v>184</v>
      </c>
      <c r="AK3" s="812">
        <f t="shared" ref="AK3:AK37" si="4">_xlfn.NUMBERVALUE(MID(G3,1,2))</f>
        <v>5</v>
      </c>
      <c r="AL3" s="812">
        <f t="shared" ref="AL3:AL37" si="5">_xlfn.NUMBERVALUE(MID(L3,1,2))</f>
        <v>15</v>
      </c>
      <c r="AM3" s="812">
        <f t="shared" ref="AM3:AM37" si="6">_xlfn.NUMBERVALUE(MID(Q3,1,2))</f>
        <v>17</v>
      </c>
      <c r="AN3" s="812">
        <f t="shared" ref="AN3:AN37" si="7">_xlfn.NUMBERVALUE(MID(R3,1,2))</f>
        <v>15</v>
      </c>
      <c r="AO3" s="812">
        <f t="shared" ref="AO3:AO37" si="8">_xlfn.NUMBERVALUE(MID(W3,1,2))</f>
        <v>2</v>
      </c>
      <c r="AP3" s="812" t="str">
        <f t="shared" ref="AP3:AP37" si="9">(MID(AB3,1,1))</f>
        <v>O</v>
      </c>
      <c r="AQ3" s="807" t="s">
        <v>4498</v>
      </c>
      <c r="AR3" s="817">
        <v>4601102.57</v>
      </c>
    </row>
    <row r="4" spans="1:44">
      <c r="A4" s="807">
        <v>3</v>
      </c>
      <c r="B4" s="807" t="str" cm="1">
        <f t="array" ref="B4:F4">'PP3'!$D$9:$H$9</f>
        <v>1.3.2. POLÍTICA INTERIOR.</v>
      </c>
      <c r="C4" s="807">
        <v>0</v>
      </c>
      <c r="D4" s="807">
        <v>0</v>
      </c>
      <c r="E4" s="807">
        <v>0</v>
      </c>
      <c r="F4" s="807">
        <v>0</v>
      </c>
      <c r="G4" s="807" t="str" cm="1">
        <f t="array" ref="G4:K4">'PP3'!$D$14:$H$14</f>
        <v>5. GOBIERNO CERCANO Y EFICIENTE</v>
      </c>
      <c r="H4" s="807">
        <v>0</v>
      </c>
      <c r="I4" s="807">
        <v>0</v>
      </c>
      <c r="J4" s="807">
        <v>0</v>
      </c>
      <c r="K4" s="807">
        <v>0</v>
      </c>
      <c r="L4" s="807" t="str" cm="1">
        <f t="array" ref="L4:P4">'PP3'!$D$15:$H$15</f>
        <v>15. PLANEACIÓN, CONTROL Y TRANSPARENCIA</v>
      </c>
      <c r="M4" s="807">
        <v>0</v>
      </c>
      <c r="N4" s="807">
        <v>0</v>
      </c>
      <c r="O4" s="807">
        <v>0</v>
      </c>
      <c r="P4" s="807">
        <v>0</v>
      </c>
      <c r="Q4" s="810">
        <v>17</v>
      </c>
      <c r="R4" s="807" t="str" cm="1">
        <f t="array" ref="R4:V4">'PP3'!$D$16:$H$16</f>
        <v>15. MEJORAR EL DESEMPEÑO DEL GOBIERNO MUNICIPAL PARA QUE LA PREVENCIÓN, DETECCIÓN Y CORRECCIÓN DE PRÁCTICAS DE GOBIERNO INDEBIDAS SEA UNA CONSTANTE QUE POSICIONE A ZAPOPAN COMO REFERENTE DE TRANSPARENCIA, RENDICIÓN DE CUENTAS Y UNA HACIENDA PÚBLICA CONSOLIDADA.</v>
      </c>
      <c r="S4" s="807">
        <v>0</v>
      </c>
      <c r="T4" s="807">
        <v>0</v>
      </c>
      <c r="U4" s="807">
        <v>0</v>
      </c>
      <c r="V4" s="807">
        <v>0</v>
      </c>
      <c r="W4" s="811" t="s">
        <v>4450</v>
      </c>
      <c r="AB4" s="807" t="str" cm="1">
        <f t="array" ref="AB4:AF4">'PP3'!$D$5:$H$5</f>
        <v>O. APOYO A LA FUNCIÓN PÚBLICA Y AL MEJORAMIENTO DE LA GESTIÓN.</v>
      </c>
      <c r="AC4" s="807">
        <v>0</v>
      </c>
      <c r="AD4" s="807">
        <v>0</v>
      </c>
      <c r="AE4" s="807">
        <v>0</v>
      </c>
      <c r="AF4" s="807">
        <v>0</v>
      </c>
      <c r="AG4" s="807" t="str">
        <f t="shared" si="0"/>
        <v>1</v>
      </c>
      <c r="AH4" s="807" t="str">
        <f t="shared" si="1"/>
        <v>3</v>
      </c>
      <c r="AI4" s="807" t="str">
        <f t="shared" si="2"/>
        <v>2</v>
      </c>
      <c r="AJ4" s="812" t="str">
        <f t="shared" si="3"/>
        <v>132</v>
      </c>
      <c r="AK4" s="812">
        <f t="shared" si="4"/>
        <v>5</v>
      </c>
      <c r="AL4" s="812">
        <f t="shared" si="5"/>
        <v>15</v>
      </c>
      <c r="AM4" s="812">
        <f t="shared" si="6"/>
        <v>17</v>
      </c>
      <c r="AN4" s="812">
        <f t="shared" si="7"/>
        <v>15</v>
      </c>
      <c r="AO4" s="812">
        <f t="shared" si="8"/>
        <v>3</v>
      </c>
      <c r="AP4" s="812" t="str">
        <f t="shared" si="9"/>
        <v>O</v>
      </c>
      <c r="AQ4" s="807" t="s">
        <v>4499</v>
      </c>
      <c r="AR4" s="817">
        <v>249034842.65999997</v>
      </c>
    </row>
    <row r="5" spans="1:44">
      <c r="A5" s="807">
        <v>4</v>
      </c>
      <c r="B5" s="807" t="str" cm="1">
        <f t="array" ref="B5:F5">'PP4'!$D$9:$H$9</f>
        <v>1.7.1. POLICÍA.</v>
      </c>
      <c r="C5" s="807">
        <v>0</v>
      </c>
      <c r="D5" s="807">
        <v>0</v>
      </c>
      <c r="E5" s="807">
        <v>0</v>
      </c>
      <c r="F5" s="807">
        <v>0</v>
      </c>
      <c r="G5" s="807" t="str" cm="1">
        <f t="array" ref="G5:K5">'PP4'!$D$14:$H$14</f>
        <v>4. ZAPOPAN EN PAZ</v>
      </c>
      <c r="H5" s="807">
        <v>0</v>
      </c>
      <c r="I5" s="807">
        <v>0</v>
      </c>
      <c r="J5" s="807">
        <v>0</v>
      </c>
      <c r="K5" s="807">
        <v>0</v>
      </c>
      <c r="L5" s="807" t="str" cm="1">
        <f t="array" ref="L5:P5">'PP4'!$D$15:$H$15</f>
        <v>11. PREVENCIÓN Y ATENCIÓN DE CONDUCTAS ANTISOCIALES</v>
      </c>
      <c r="M5" s="807">
        <v>0</v>
      </c>
      <c r="N5" s="807">
        <v>0</v>
      </c>
      <c r="O5" s="807">
        <v>0</v>
      </c>
      <c r="P5" s="807">
        <v>0</v>
      </c>
      <c r="Q5" s="810">
        <v>16</v>
      </c>
      <c r="R5" s="807" t="str" cm="1">
        <f t="array" ref="R5:V5">'PP4'!$D$16:$H$16</f>
        <v>11. DISMINUIR LOS FACTORES DE RIESGO, PARA MODIFICAR LOS PATRONES SOCIOCULTURALES QUE INFLUYEN EN LA GENERACIÓN DE LAS VIOLENCIAS EN TODOS SUS TIPOS Y MODALIDADES, CON PRIORIDAD EN LAS ZONAS DE MAYOR INCIDENCIA DELICTIVA.</v>
      </c>
      <c r="S5" s="807">
        <v>0</v>
      </c>
      <c r="T5" s="807">
        <v>0</v>
      </c>
      <c r="U5" s="807">
        <v>0</v>
      </c>
      <c r="V5" s="807">
        <v>0</v>
      </c>
      <c r="W5" s="811" t="s">
        <v>4448</v>
      </c>
      <c r="AB5" s="807" t="str" cm="1">
        <f t="array" ref="AB5:AF5">'PP4'!$D$5:$H$5</f>
        <v>E. PRESTACIÓN DE SERVICIOS PÚBLICOS.</v>
      </c>
      <c r="AC5" s="807">
        <v>0</v>
      </c>
      <c r="AD5" s="807">
        <v>0</v>
      </c>
      <c r="AE5" s="807">
        <v>0</v>
      </c>
      <c r="AF5" s="807">
        <v>0</v>
      </c>
      <c r="AG5" s="807" t="str">
        <f t="shared" si="0"/>
        <v>1</v>
      </c>
      <c r="AH5" s="807" t="str">
        <f t="shared" si="1"/>
        <v>7</v>
      </c>
      <c r="AI5" s="807" t="str">
        <f t="shared" si="2"/>
        <v>1</v>
      </c>
      <c r="AJ5" s="812" t="str">
        <f t="shared" si="3"/>
        <v>171</v>
      </c>
      <c r="AK5" s="812">
        <f t="shared" si="4"/>
        <v>4</v>
      </c>
      <c r="AL5" s="812">
        <f t="shared" si="5"/>
        <v>11</v>
      </c>
      <c r="AM5" s="812">
        <f t="shared" si="6"/>
        <v>16</v>
      </c>
      <c r="AN5" s="812">
        <f t="shared" si="7"/>
        <v>11</v>
      </c>
      <c r="AO5" s="812">
        <f t="shared" si="8"/>
        <v>4</v>
      </c>
      <c r="AP5" s="812" t="str">
        <f t="shared" si="9"/>
        <v>E</v>
      </c>
      <c r="AQ5" s="807" t="s">
        <v>4500</v>
      </c>
      <c r="AR5" s="817">
        <v>1548400573.6400001</v>
      </c>
    </row>
    <row r="6" spans="1:44">
      <c r="A6" s="807">
        <v>5</v>
      </c>
      <c r="B6" s="807" t="str" cm="1">
        <f t="array" ref="B6:F6">'PP5'!$D$9:$H$9</f>
        <v>1.2.2. PROCURACIÓN DE JUSTICIA.</v>
      </c>
      <c r="C6" s="807">
        <v>0</v>
      </c>
      <c r="D6" s="807">
        <v>0</v>
      </c>
      <c r="E6" s="807">
        <v>0</v>
      </c>
      <c r="F6" s="807">
        <v>0</v>
      </c>
      <c r="G6" s="807" t="str" cm="1">
        <f t="array" ref="G6:K6">'PP5'!$D$14:$H$14</f>
        <v>4. ZAPOPAN EN PAZ</v>
      </c>
      <c r="H6" s="807">
        <v>0</v>
      </c>
      <c r="I6" s="807">
        <v>0</v>
      </c>
      <c r="J6" s="807">
        <v>0</v>
      </c>
      <c r="K6" s="807">
        <v>0</v>
      </c>
      <c r="L6" s="807" t="str" cm="1">
        <f t="array" ref="L6:P6">'PP5'!$D$15:$H$15</f>
        <v>12. JUSTICIA CIUDADANA</v>
      </c>
      <c r="M6" s="807">
        <v>0</v>
      </c>
      <c r="N6" s="807">
        <v>0</v>
      </c>
      <c r="O6" s="807">
        <v>0</v>
      </c>
      <c r="P6" s="807">
        <v>0</v>
      </c>
      <c r="Q6" s="813" t="s">
        <v>4447</v>
      </c>
      <c r="R6" s="807" t="str" cm="1">
        <f t="array" ref="R6:V6">'PP5'!$D$16:$H$16</f>
        <v>12. GENERAR CERTEZA JURÍDICA CON ENFOQUE DE CULTURA DE PAZ EN LOS PROCESOS DE IMPARTICIÓN DE JUSTICIA.</v>
      </c>
      <c r="S6" s="807">
        <v>0</v>
      </c>
      <c r="T6" s="807">
        <v>0</v>
      </c>
      <c r="U6" s="807">
        <v>0</v>
      </c>
      <c r="V6" s="807">
        <v>0</v>
      </c>
      <c r="W6" s="811" t="s">
        <v>4447</v>
      </c>
      <c r="AB6" s="807" t="str" cm="1">
        <f t="array" ref="AB6:AF6">'PP5'!$D$5:$H$5</f>
        <v>E. PRESTACIÓN DE SERVICIOS PÚBLICOS.</v>
      </c>
      <c r="AC6" s="807">
        <v>0</v>
      </c>
      <c r="AD6" s="807">
        <v>0</v>
      </c>
      <c r="AE6" s="807">
        <v>0</v>
      </c>
      <c r="AF6" s="807">
        <v>0</v>
      </c>
      <c r="AG6" s="807" t="str">
        <f t="shared" si="0"/>
        <v>1</v>
      </c>
      <c r="AH6" s="807" t="str">
        <f t="shared" si="1"/>
        <v>2</v>
      </c>
      <c r="AI6" s="807" t="str">
        <f t="shared" si="2"/>
        <v>2</v>
      </c>
      <c r="AJ6" s="812" t="str">
        <f t="shared" si="3"/>
        <v>122</v>
      </c>
      <c r="AK6" s="812">
        <f t="shared" si="4"/>
        <v>4</v>
      </c>
      <c r="AL6" s="812">
        <f t="shared" si="5"/>
        <v>12</v>
      </c>
      <c r="AM6" s="812">
        <f t="shared" si="6"/>
        <v>5</v>
      </c>
      <c r="AN6" s="812">
        <f t="shared" si="7"/>
        <v>12</v>
      </c>
      <c r="AO6" s="812">
        <f t="shared" si="8"/>
        <v>5</v>
      </c>
      <c r="AP6" s="812" t="str">
        <f t="shared" si="9"/>
        <v>E</v>
      </c>
      <c r="AQ6" s="807" t="s">
        <v>4501</v>
      </c>
      <c r="AR6" s="817">
        <v>459000</v>
      </c>
    </row>
    <row r="7" spans="1:44">
      <c r="A7" s="807">
        <v>6</v>
      </c>
      <c r="B7" s="807" t="str" cm="1">
        <f t="array" ref="B7:F7">'PP6'!$D$9:$H$9</f>
        <v>1.2.2. PROCURACIÓN DE JUSTICIA.</v>
      </c>
      <c r="C7" s="807">
        <v>0</v>
      </c>
      <c r="D7" s="807">
        <v>0</v>
      </c>
      <c r="E7" s="807">
        <v>0</v>
      </c>
      <c r="F7" s="807">
        <v>0</v>
      </c>
      <c r="G7" s="807" t="str" cm="1">
        <f t="array" ref="G7:K7">'PP6'!$D$14:$H$14</f>
        <v>2. ENTORNO</v>
      </c>
      <c r="H7" s="807">
        <v>0</v>
      </c>
      <c r="I7" s="807">
        <v>0</v>
      </c>
      <c r="J7" s="807">
        <v>0</v>
      </c>
      <c r="K7" s="807">
        <v>0</v>
      </c>
      <c r="L7" s="807" t="str" cm="1">
        <f t="array" ref="L7:P7">'PP6'!$D$15:$H$15</f>
        <v>6. DESARROLLO URBANO SUSTENTABLE</v>
      </c>
      <c r="M7" s="807">
        <v>0</v>
      </c>
      <c r="N7" s="807">
        <v>0</v>
      </c>
      <c r="O7" s="807">
        <v>0</v>
      </c>
      <c r="P7" s="807">
        <v>0</v>
      </c>
      <c r="Q7" s="810">
        <v>17</v>
      </c>
      <c r="R7" s="807" t="str" cm="1">
        <f t="array" ref="R7:V7">'PP6'!$D$16:$H$16</f>
        <v>6. GENERAR UN DESARROLLO TERRITORIAL Y URBANO, ORDENADO, SUSTENTABLE Y AMIGABLE CON EL MEDIO AMBIENTE.</v>
      </c>
      <c r="S7" s="807">
        <v>0</v>
      </c>
      <c r="T7" s="807">
        <v>0</v>
      </c>
      <c r="U7" s="807">
        <v>0</v>
      </c>
      <c r="V7" s="807">
        <v>0</v>
      </c>
      <c r="W7" s="811" t="s">
        <v>4451</v>
      </c>
      <c r="AB7" s="807" t="str" cm="1">
        <f t="array" ref="AB7:AF7">'PP6'!$D$5:$H$5</f>
        <v>E. PRESTACIÓN DE SERVICIOS PÚBLICOS.</v>
      </c>
      <c r="AC7" s="807">
        <v>0</v>
      </c>
      <c r="AD7" s="807">
        <v>0</v>
      </c>
      <c r="AE7" s="807">
        <v>0</v>
      </c>
      <c r="AF7" s="807">
        <v>0</v>
      </c>
      <c r="AG7" s="807" t="str">
        <f t="shared" si="0"/>
        <v>1</v>
      </c>
      <c r="AH7" s="807" t="str">
        <f t="shared" si="1"/>
        <v>2</v>
      </c>
      <c r="AI7" s="807" t="str">
        <f t="shared" si="2"/>
        <v>2</v>
      </c>
      <c r="AJ7" s="812" t="str">
        <f t="shared" si="3"/>
        <v>122</v>
      </c>
      <c r="AK7" s="812">
        <f t="shared" si="4"/>
        <v>2</v>
      </c>
      <c r="AL7" s="812">
        <f t="shared" si="5"/>
        <v>6</v>
      </c>
      <c r="AM7" s="812">
        <f t="shared" si="6"/>
        <v>17</v>
      </c>
      <c r="AN7" s="812">
        <f t="shared" si="7"/>
        <v>6</v>
      </c>
      <c r="AO7" s="812">
        <f t="shared" si="8"/>
        <v>6</v>
      </c>
      <c r="AP7" s="812" t="str">
        <f t="shared" si="9"/>
        <v>E</v>
      </c>
      <c r="AQ7" s="807" t="s">
        <v>4502</v>
      </c>
      <c r="AR7" s="817">
        <v>185533622.87999997</v>
      </c>
    </row>
    <row r="8" spans="1:44">
      <c r="A8" s="807">
        <v>7</v>
      </c>
      <c r="B8" s="807" t="str" cm="1">
        <f t="array" ref="B8:F8">'PP7'!$D$9:$H$9</f>
        <v>1.8.1. SERVICIOS REGISTRALES, ADMINISTRATIVOS Y PATRIMONIALES.</v>
      </c>
      <c r="C8" s="807">
        <v>0</v>
      </c>
      <c r="D8" s="807">
        <v>0</v>
      </c>
      <c r="E8" s="807">
        <v>0</v>
      </c>
      <c r="F8" s="807">
        <v>0</v>
      </c>
      <c r="G8" s="807" t="str" cm="1">
        <f t="array" ref="G8:K8">'PP7'!$D$14:$H$14</f>
        <v>5. GOBIERNO CERCANO Y EFICIENTE</v>
      </c>
      <c r="H8" s="807">
        <v>0</v>
      </c>
      <c r="I8" s="807">
        <v>0</v>
      </c>
      <c r="J8" s="807">
        <v>0</v>
      </c>
      <c r="K8" s="807">
        <v>0</v>
      </c>
      <c r="L8" s="807" t="str" cm="1">
        <f t="array" ref="L8:P8">'PP7'!$D$15:$H$15</f>
        <v>14. GOBIERNO CERCANO</v>
      </c>
      <c r="M8" s="807">
        <v>0</v>
      </c>
      <c r="N8" s="807">
        <v>0</v>
      </c>
      <c r="O8" s="807">
        <v>0</v>
      </c>
      <c r="P8" s="807">
        <v>0</v>
      </c>
      <c r="Q8" s="810">
        <v>17</v>
      </c>
      <c r="R8" s="807" t="str" cm="1">
        <f t="array" ref="R8:V8">'PP7'!$D$16:$H$16</f>
        <v>14. INCREMENTAR LA PARTICIPACIÓN CIUDADANA EN LAS DECISIONES PÚBLICAS PARA QUE ZAPOPANAS Y ZAPOPANOS ACCEDAN A LOS SERVICIOS Y PROGRAMAS MUNICIPALES.</v>
      </c>
      <c r="S8" s="807">
        <v>0</v>
      </c>
      <c r="T8" s="807">
        <v>0</v>
      </c>
      <c r="U8" s="807">
        <v>0</v>
      </c>
      <c r="V8" s="807">
        <v>0</v>
      </c>
      <c r="W8" s="811" t="s">
        <v>4452</v>
      </c>
      <c r="AB8" s="807" t="str" cm="1">
        <f t="array" ref="AB8:AF8">'PP7'!$D$5:$H$5</f>
        <v>B. PROVISIÓN DE BIENES PÚBLICOS.</v>
      </c>
      <c r="AC8" s="807">
        <v>0</v>
      </c>
      <c r="AD8" s="807">
        <v>0</v>
      </c>
      <c r="AE8" s="807">
        <v>0</v>
      </c>
      <c r="AF8" s="807">
        <v>0</v>
      </c>
      <c r="AG8" s="807" t="str">
        <f t="shared" si="0"/>
        <v>1</v>
      </c>
      <c r="AH8" s="807" t="str">
        <f t="shared" si="1"/>
        <v>8</v>
      </c>
      <c r="AI8" s="807" t="str">
        <f t="shared" si="2"/>
        <v>1</v>
      </c>
      <c r="AJ8" s="812" t="str">
        <f t="shared" si="3"/>
        <v>181</v>
      </c>
      <c r="AK8" s="812">
        <f t="shared" si="4"/>
        <v>5</v>
      </c>
      <c r="AL8" s="812">
        <f t="shared" si="5"/>
        <v>14</v>
      </c>
      <c r="AM8" s="812">
        <f t="shared" si="6"/>
        <v>17</v>
      </c>
      <c r="AN8" s="812">
        <f t="shared" si="7"/>
        <v>14</v>
      </c>
      <c r="AO8" s="812">
        <f t="shared" si="8"/>
        <v>7</v>
      </c>
      <c r="AP8" s="812" t="str">
        <f t="shared" si="9"/>
        <v>B</v>
      </c>
      <c r="AQ8" s="807" t="s">
        <v>4503</v>
      </c>
      <c r="AR8" s="817">
        <v>216473741.86999995</v>
      </c>
    </row>
    <row r="9" spans="1:44">
      <c r="A9" s="807">
        <v>8</v>
      </c>
      <c r="B9" s="807" t="str" cm="1">
        <f t="array" ref="B9:F9">'PP8'!$D$9:$H$9</f>
        <v>1.3.4. FUNCIÓN PÚBLICA.</v>
      </c>
      <c r="C9" s="807">
        <v>0</v>
      </c>
      <c r="D9" s="807">
        <v>0</v>
      </c>
      <c r="E9" s="807">
        <v>0</v>
      </c>
      <c r="F9" s="807">
        <v>0</v>
      </c>
      <c r="G9" s="807" t="str" cm="1">
        <f t="array" ref="G9:K9">'PP8'!$D$14:$H$14</f>
        <v>5. GOBIERNO CERCANO Y EFICIENTE</v>
      </c>
      <c r="H9" s="807">
        <v>0</v>
      </c>
      <c r="I9" s="807">
        <v>0</v>
      </c>
      <c r="J9" s="807">
        <v>0</v>
      </c>
      <c r="K9" s="807">
        <v>0</v>
      </c>
      <c r="L9" s="807" t="str" cm="1">
        <f t="array" ref="L9:P9">'PP8'!$D$15:$H$15</f>
        <v>14. GOBIERNO CERCANO</v>
      </c>
      <c r="M9" s="807">
        <v>0</v>
      </c>
      <c r="N9" s="807">
        <v>0</v>
      </c>
      <c r="O9" s="807">
        <v>0</v>
      </c>
      <c r="P9" s="807">
        <v>0</v>
      </c>
      <c r="Q9" s="810">
        <v>17</v>
      </c>
      <c r="R9" s="807" t="str" cm="1">
        <f t="array" ref="R9:V9">'PP8'!$D$16:$H$16</f>
        <v>14. INCREMENTAR LA PARTICIPACIÓN CIUDADANA EN LAS DECISIONES PÚBLICAS PARA QUE ZAPOPANAS Y ZAPOPANOS ACCEDAN A LOS SERVICIOS Y PROGRAMAS MUNICIPALES.</v>
      </c>
      <c r="S9" s="807">
        <v>0</v>
      </c>
      <c r="T9" s="807">
        <v>0</v>
      </c>
      <c r="U9" s="807">
        <v>0</v>
      </c>
      <c r="V9" s="807">
        <v>0</v>
      </c>
      <c r="W9" s="811" t="s">
        <v>4446</v>
      </c>
      <c r="AB9" s="807" t="str" cm="1">
        <f t="array" ref="AB9:AF9">'PP8'!$D$5:$H$5</f>
        <v>M. APOYO AL PROCESO PRESUPUESTARIO Y PARA MEJORAR LA EFICIENCIA.</v>
      </c>
      <c r="AC9" s="807">
        <v>0</v>
      </c>
      <c r="AD9" s="807">
        <v>0</v>
      </c>
      <c r="AE9" s="807">
        <v>0</v>
      </c>
      <c r="AF9" s="807">
        <v>0</v>
      </c>
      <c r="AG9" s="807" t="str">
        <f t="shared" si="0"/>
        <v>1</v>
      </c>
      <c r="AH9" s="807" t="str">
        <f t="shared" si="1"/>
        <v>3</v>
      </c>
      <c r="AI9" s="807" t="str">
        <f t="shared" si="2"/>
        <v>4</v>
      </c>
      <c r="AJ9" s="812" t="str">
        <f t="shared" si="3"/>
        <v>134</v>
      </c>
      <c r="AK9" s="812">
        <f t="shared" si="4"/>
        <v>5</v>
      </c>
      <c r="AL9" s="812">
        <f t="shared" si="5"/>
        <v>14</v>
      </c>
      <c r="AM9" s="812">
        <f t="shared" si="6"/>
        <v>17</v>
      </c>
      <c r="AN9" s="812">
        <f t="shared" si="7"/>
        <v>14</v>
      </c>
      <c r="AO9" s="812">
        <f t="shared" si="8"/>
        <v>8</v>
      </c>
      <c r="AP9" s="812" t="str">
        <f t="shared" si="9"/>
        <v>M</v>
      </c>
      <c r="AQ9" s="807" t="s">
        <v>4504</v>
      </c>
      <c r="AR9" s="817">
        <v>2829000</v>
      </c>
    </row>
    <row r="10" spans="1:44">
      <c r="A10" s="807">
        <v>9</v>
      </c>
      <c r="B10" s="807" t="str" cm="1">
        <f t="array" ref="B10:F10">'PP9'!$D$9:$H$9</f>
        <v>2.2.6. SERVICIOS COMUNALES.</v>
      </c>
      <c r="C10" s="807">
        <v>0</v>
      </c>
      <c r="D10" s="807">
        <v>0</v>
      </c>
      <c r="E10" s="807">
        <v>0</v>
      </c>
      <c r="F10" s="807">
        <v>0</v>
      </c>
      <c r="G10" s="807" t="str" cm="1">
        <f t="array" ref="G10:K10">'PP9'!$D$14:$H$14</f>
        <v>2. ENTORNO</v>
      </c>
      <c r="H10" s="807">
        <v>0</v>
      </c>
      <c r="I10" s="807">
        <v>0</v>
      </c>
      <c r="J10" s="807">
        <v>0</v>
      </c>
      <c r="K10" s="807">
        <v>0</v>
      </c>
      <c r="L10" s="807" t="str" cm="1">
        <f t="array" ref="L10:P10">'PP9'!$D$15:$H$15</f>
        <v>5. ESPACIOS PÚBLICOS AMIGABLES Y SEGUROS</v>
      </c>
      <c r="M10" s="807">
        <v>0</v>
      </c>
      <c r="N10" s="807">
        <v>0</v>
      </c>
      <c r="O10" s="807">
        <v>0</v>
      </c>
      <c r="P10" s="807">
        <v>0</v>
      </c>
      <c r="Q10" s="810">
        <v>15</v>
      </c>
      <c r="R10" s="807" t="str" cm="1">
        <f t="array" ref="R10:V10">'PP9'!$D$16:$H$16</f>
        <v>5. MEJORAR LA IMAGEN URBANA DEL MUNICIPIO CON LA RECUPERACIÓN, REHABILITACIÓN, INTEGRACIÓN Y CONSERVACIÓN DE ÁREAS NATURALES, INFRAESTRUCTURA Y ESPACIOS PÚBLICOS.</v>
      </c>
      <c r="S10" s="807">
        <v>0</v>
      </c>
      <c r="T10" s="807">
        <v>0</v>
      </c>
      <c r="U10" s="807">
        <v>0</v>
      </c>
      <c r="V10" s="807">
        <v>0</v>
      </c>
      <c r="W10" s="811" t="s">
        <v>4453</v>
      </c>
      <c r="AB10" s="807" t="str" cm="1">
        <f t="array" ref="AB10:AF10">'PP9'!$D$5:$H$5</f>
        <v>E. PRESTACIÓN DE SERVICIOS PÚBLICOS.</v>
      </c>
      <c r="AC10" s="807">
        <v>0</v>
      </c>
      <c r="AD10" s="807">
        <v>0</v>
      </c>
      <c r="AE10" s="807">
        <v>0</v>
      </c>
      <c r="AF10" s="807">
        <v>0</v>
      </c>
      <c r="AG10" s="807" t="str">
        <f t="shared" si="0"/>
        <v>2</v>
      </c>
      <c r="AH10" s="807" t="str">
        <f t="shared" si="1"/>
        <v>2</v>
      </c>
      <c r="AI10" s="807" t="str">
        <f t="shared" si="2"/>
        <v>6</v>
      </c>
      <c r="AJ10" s="812" t="str">
        <f t="shared" si="3"/>
        <v>226</v>
      </c>
      <c r="AK10" s="812">
        <f t="shared" si="4"/>
        <v>2</v>
      </c>
      <c r="AL10" s="812">
        <f t="shared" si="5"/>
        <v>5</v>
      </c>
      <c r="AM10" s="812">
        <f t="shared" si="6"/>
        <v>15</v>
      </c>
      <c r="AN10" s="812">
        <f t="shared" si="7"/>
        <v>5</v>
      </c>
      <c r="AO10" s="812">
        <f t="shared" si="8"/>
        <v>9</v>
      </c>
      <c r="AP10" s="812" t="str">
        <f t="shared" si="9"/>
        <v>E</v>
      </c>
      <c r="AQ10" s="807" t="s">
        <v>4505</v>
      </c>
      <c r="AR10" s="817">
        <v>192053979.06999999</v>
      </c>
    </row>
    <row r="11" spans="1:44">
      <c r="A11" s="807">
        <v>10</v>
      </c>
      <c r="B11" s="807" t="str" cm="1">
        <f t="array" ref="B11:F11">'PP10'!$D$9:$H$9</f>
        <v>1.8.5. OTROS.</v>
      </c>
      <c r="C11" s="807">
        <v>0</v>
      </c>
      <c r="D11" s="807">
        <v>0</v>
      </c>
      <c r="E11" s="807">
        <v>0</v>
      </c>
      <c r="F11" s="807">
        <v>0</v>
      </c>
      <c r="G11" s="807" t="str" cm="1">
        <f t="array" ref="G11:K11">'PP10'!$D$14:$H$14</f>
        <v>2. ENTORNO</v>
      </c>
      <c r="H11" s="807">
        <v>0</v>
      </c>
      <c r="I11" s="807">
        <v>0</v>
      </c>
      <c r="J11" s="807">
        <v>0</v>
      </c>
      <c r="K11" s="807">
        <v>0</v>
      </c>
      <c r="L11" s="807" t="str" cm="1">
        <f t="array" ref="L11:P11">'PP10'!$D$15:$H$15</f>
        <v xml:space="preserve">6. DESARROLLO URBANO SUSTENTABLE </v>
      </c>
      <c r="M11" s="807">
        <v>0</v>
      </c>
      <c r="N11" s="807">
        <v>0</v>
      </c>
      <c r="O11" s="807">
        <v>0</v>
      </c>
      <c r="P11" s="807">
        <v>0</v>
      </c>
      <c r="Q11" s="810">
        <v>11</v>
      </c>
      <c r="R11" s="807" t="str" cm="1">
        <f t="array" ref="R11:V11">'PP10'!$D$16:$H$16</f>
        <v>6. GENERAR UN DESARROLLO TERRITORIAL Y URBANO, ORDENADO, SUSTENTABLE Y AMIGABLE CON EL MEDIO AMBIENTE.</v>
      </c>
      <c r="S11" s="807">
        <v>0</v>
      </c>
      <c r="T11" s="807">
        <v>0</v>
      </c>
      <c r="U11" s="807">
        <v>0</v>
      </c>
      <c r="V11" s="807">
        <v>0</v>
      </c>
      <c r="W11" s="811" t="s">
        <v>4455</v>
      </c>
      <c r="AB11" s="807" t="str" cm="1">
        <f t="array" ref="AB11:AF11">'PP10'!$D$5:$H$5</f>
        <v xml:space="preserve">G. REGULACIÓN Y SUPERVISIÓN. </v>
      </c>
      <c r="AC11" s="807">
        <v>0</v>
      </c>
      <c r="AD11" s="807">
        <v>0</v>
      </c>
      <c r="AE11" s="807">
        <v>0</v>
      </c>
      <c r="AF11" s="807">
        <v>0</v>
      </c>
      <c r="AG11" s="807" t="str">
        <f t="shared" si="0"/>
        <v>1</v>
      </c>
      <c r="AH11" s="807" t="str">
        <f t="shared" si="1"/>
        <v>8</v>
      </c>
      <c r="AI11" s="807" t="str">
        <f t="shared" si="2"/>
        <v>5</v>
      </c>
      <c r="AJ11" s="812" t="str">
        <f t="shared" si="3"/>
        <v>185</v>
      </c>
      <c r="AK11" s="812">
        <f t="shared" si="4"/>
        <v>2</v>
      </c>
      <c r="AL11" s="812">
        <f t="shared" si="5"/>
        <v>6</v>
      </c>
      <c r="AM11" s="812">
        <f t="shared" si="6"/>
        <v>11</v>
      </c>
      <c r="AN11" s="812">
        <f t="shared" si="7"/>
        <v>6</v>
      </c>
      <c r="AO11" s="812">
        <f t="shared" si="8"/>
        <v>10</v>
      </c>
      <c r="AP11" s="812" t="str">
        <f t="shared" si="9"/>
        <v>G</v>
      </c>
      <c r="AQ11" s="807" t="s">
        <v>4506</v>
      </c>
      <c r="AR11" s="817">
        <v>5222000</v>
      </c>
    </row>
    <row r="12" spans="1:44">
      <c r="A12" s="807">
        <v>11</v>
      </c>
      <c r="B12" s="807" t="str" cm="1">
        <f t="array" ref="B12:F12">'PP11'!$D$9:$H$9</f>
        <v>1.8.1. SERVICIOS REGISTRALES, ADMINISTRATIVOS Y PATRIMONIALES.</v>
      </c>
      <c r="C12" s="807">
        <v>0</v>
      </c>
      <c r="D12" s="807">
        <v>0</v>
      </c>
      <c r="E12" s="807">
        <v>0</v>
      </c>
      <c r="F12" s="807">
        <v>0</v>
      </c>
      <c r="G12" s="807" t="str" cm="1">
        <f t="array" ref="G12:K12">'PP11'!$D$14:$H$14</f>
        <v>5. GOBIERNO CERCANO Y EFICIENTE</v>
      </c>
      <c r="H12" s="807">
        <v>0</v>
      </c>
      <c r="I12" s="807">
        <v>0</v>
      </c>
      <c r="J12" s="807">
        <v>0</v>
      </c>
      <c r="K12" s="807">
        <v>0</v>
      </c>
      <c r="L12" s="807" t="str" cm="1">
        <f t="array" ref="L12:P12">'PP11'!$D$15:$H$15</f>
        <v>15. PLANEACIÓN, CONTROL Y TRANSPARENCIA</v>
      </c>
      <c r="M12" s="807">
        <v>0</v>
      </c>
      <c r="N12" s="807">
        <v>0</v>
      </c>
      <c r="O12" s="807">
        <v>0</v>
      </c>
      <c r="P12" s="807">
        <v>0</v>
      </c>
      <c r="Q12" s="810">
        <v>11</v>
      </c>
      <c r="R12" s="807" t="str" cm="1">
        <f t="array" ref="R12:V12">'PP11'!$D$16:$H$16</f>
        <v>15. MEJORAR EL DESEMPEÑO DEL GOBIERNO MUNICIPAL PARA QUE LA PREVENCIÓN, DETECCIÓN Y CORRECCIÓN DE PRÁCTICAS DE GOBIERNO INDEBIDAS SEA UNA CONSTANTE QUE POSICIONE A ZAPOPAN COMO REFERENTE DE TRANSPARENCIA, RENDICIÓN DE CUENTAS Y UNA HACIENDA PÚBLICA CONSOLIDADA.</v>
      </c>
      <c r="S12" s="807">
        <v>0</v>
      </c>
      <c r="T12" s="807">
        <v>0</v>
      </c>
      <c r="U12" s="807">
        <v>0</v>
      </c>
      <c r="V12" s="807">
        <v>0</v>
      </c>
      <c r="W12" s="811" t="s">
        <v>4456</v>
      </c>
      <c r="AB12" s="807" t="str" cm="1">
        <f t="array" ref="AB12:AF12">'PP11'!$D$5:$H$5</f>
        <v>M. APOYO AL PROCESO PRESUPUESTARIO Y PARA MEJORAR LA EFICIENCIA INSTITUCIONAL.</v>
      </c>
      <c r="AC12" s="807">
        <v>0</v>
      </c>
      <c r="AD12" s="807">
        <v>0</v>
      </c>
      <c r="AE12" s="807">
        <v>0</v>
      </c>
      <c r="AF12" s="807">
        <v>0</v>
      </c>
      <c r="AG12" s="807" t="str">
        <f t="shared" si="0"/>
        <v>1</v>
      </c>
      <c r="AH12" s="807" t="str">
        <f t="shared" si="1"/>
        <v>8</v>
      </c>
      <c r="AI12" s="807" t="str">
        <f t="shared" si="2"/>
        <v>1</v>
      </c>
      <c r="AJ12" s="812" t="str">
        <f t="shared" si="3"/>
        <v>181</v>
      </c>
      <c r="AK12" s="812">
        <f t="shared" si="4"/>
        <v>5</v>
      </c>
      <c r="AL12" s="812">
        <f t="shared" si="5"/>
        <v>15</v>
      </c>
      <c r="AM12" s="812">
        <f t="shared" si="6"/>
        <v>11</v>
      </c>
      <c r="AN12" s="812">
        <f t="shared" si="7"/>
        <v>15</v>
      </c>
      <c r="AO12" s="812">
        <f t="shared" si="8"/>
        <v>11</v>
      </c>
      <c r="AP12" s="812" t="str">
        <f t="shared" si="9"/>
        <v>M</v>
      </c>
      <c r="AQ12" s="807" t="s">
        <v>4507</v>
      </c>
      <c r="AR12" s="817">
        <v>11876500</v>
      </c>
    </row>
    <row r="13" spans="1:44">
      <c r="A13" s="807">
        <v>12</v>
      </c>
      <c r="B13" s="807" t="str" cm="1">
        <f t="array" ref="B13:F13">'PP12'!$D$9:$H$9</f>
        <v>1.5.2. ASUNTOS HACENDARIOS.</v>
      </c>
      <c r="C13" s="807">
        <v>0</v>
      </c>
      <c r="D13" s="807">
        <v>0</v>
      </c>
      <c r="E13" s="807">
        <v>0</v>
      </c>
      <c r="F13" s="807">
        <v>0</v>
      </c>
      <c r="G13" s="807" t="str" cm="1">
        <f t="array" ref="G13:K13">'PP12'!$D$14:$H$14</f>
        <v>5. GOBIERNO CERCANO Y EFICIENTE</v>
      </c>
      <c r="H13" s="807">
        <v>0</v>
      </c>
      <c r="I13" s="807">
        <v>0</v>
      </c>
      <c r="J13" s="807">
        <v>0</v>
      </c>
      <c r="K13" s="807">
        <v>0</v>
      </c>
      <c r="L13" s="807" t="str" cm="1">
        <f t="array" ref="L13:P13">'PP12'!$D$15:$H$15</f>
        <v>15. PLANEACIÓN, CONTROL Y TRANSPARENCIA</v>
      </c>
      <c r="M13" s="807">
        <v>0</v>
      </c>
      <c r="N13" s="807">
        <v>0</v>
      </c>
      <c r="O13" s="807">
        <v>0</v>
      </c>
      <c r="P13" s="807">
        <v>0</v>
      </c>
      <c r="Q13" s="810">
        <v>17</v>
      </c>
      <c r="R13" s="807" t="str" cm="1">
        <f t="array" ref="R13:V13">'PP12'!$D$16:$H$16</f>
        <v>15. MEJORAR EL DESEMPEÑO DEL GOBIERNO MUNICIPAL PARA QUE LA PREVENCIÓN, DETECCIÓN Y CORRECCIÓN DE PRÁCTICAS DE GOBIERNO INDEBIDAS SEA UNA CONSTANTE QUE POSICIONE A ZAPOPAN COMO REFERENTE DE TRANSPARENCIA, RENDICIÓN DE CUENTAS Y UNA HACIENDA PÚBLICA CONSOLIDADA.</v>
      </c>
      <c r="S13" s="807">
        <v>0</v>
      </c>
      <c r="T13" s="807">
        <v>0</v>
      </c>
      <c r="U13" s="807">
        <v>0</v>
      </c>
      <c r="V13" s="807">
        <v>0</v>
      </c>
      <c r="W13" s="811" t="s">
        <v>4457</v>
      </c>
      <c r="AB13" s="807" t="str" cm="1">
        <f t="array" ref="AB13:AF13">'PP12'!$D$5:$H$5</f>
        <v>M. APOYO AL PROCESO PRESUPUESTARIO Y PARA MEJORAR LA EFICIENCIA INSTITUCIONAL.</v>
      </c>
      <c r="AC13" s="807">
        <v>0</v>
      </c>
      <c r="AD13" s="807">
        <v>0</v>
      </c>
      <c r="AE13" s="807">
        <v>0</v>
      </c>
      <c r="AF13" s="807">
        <v>0</v>
      </c>
      <c r="AG13" s="807" t="str">
        <f t="shared" si="0"/>
        <v>1</v>
      </c>
      <c r="AH13" s="807" t="str">
        <f t="shared" si="1"/>
        <v>5</v>
      </c>
      <c r="AI13" s="807" t="str">
        <f t="shared" si="2"/>
        <v>2</v>
      </c>
      <c r="AJ13" s="812" t="str">
        <f t="shared" si="3"/>
        <v>152</v>
      </c>
      <c r="AK13" s="812">
        <f t="shared" si="4"/>
        <v>5</v>
      </c>
      <c r="AL13" s="812">
        <f t="shared" si="5"/>
        <v>15</v>
      </c>
      <c r="AM13" s="812">
        <f t="shared" si="6"/>
        <v>17</v>
      </c>
      <c r="AN13" s="812">
        <f t="shared" si="7"/>
        <v>15</v>
      </c>
      <c r="AO13" s="812">
        <f t="shared" si="8"/>
        <v>12</v>
      </c>
      <c r="AP13" s="812" t="str">
        <f t="shared" si="9"/>
        <v>M</v>
      </c>
      <c r="AQ13" s="807" t="s">
        <v>4508</v>
      </c>
      <c r="AR13" s="817">
        <v>406059783.16999996</v>
      </c>
    </row>
    <row r="14" spans="1:44" s="814" customFormat="1">
      <c r="A14" s="814">
        <v>13</v>
      </c>
      <c r="B14" s="814" t="str" cm="1">
        <f t="array" ref="B14:F14">'PP13 '!D9:H9</f>
        <v>1.5.2. ASUNTOS HACENDARIOS.</v>
      </c>
      <c r="C14" s="814">
        <v>0</v>
      </c>
      <c r="D14" s="814">
        <v>0</v>
      </c>
      <c r="E14" s="814">
        <v>0</v>
      </c>
      <c r="F14" s="814">
        <v>0</v>
      </c>
      <c r="G14" s="814" t="str" cm="1">
        <f t="array" ref="G14:K14">'PP13 '!D14:H14</f>
        <v>5. GOBIERNO CERCANO Y EFICIENTE</v>
      </c>
      <c r="H14" s="814">
        <v>0</v>
      </c>
      <c r="I14" s="814">
        <v>0</v>
      </c>
      <c r="J14" s="814">
        <v>0</v>
      </c>
      <c r="K14" s="814">
        <v>0</v>
      </c>
      <c r="L14" s="814" t="str" cm="1">
        <f t="array" ref="L14:P14">'PP13 '!D15:H15</f>
        <v>15. PLANEACIÓN, CONTROL Y TRANSPARENCIA</v>
      </c>
      <c r="M14" s="814">
        <v>0</v>
      </c>
      <c r="N14" s="814">
        <v>0</v>
      </c>
      <c r="O14" s="814">
        <v>0</v>
      </c>
      <c r="P14" s="814">
        <v>0</v>
      </c>
      <c r="Q14" s="814">
        <v>17</v>
      </c>
      <c r="R14" s="814" t="str" cm="1">
        <f t="array" ref="R14:V14">'PP13 '!D16:H16</f>
        <v>15. MEJORAR EL DESEMPEÑO DEL GOBIERNO MUNICIPAL PARA QUE LA PREVENCIÓN, DETECCIÓN Y CORRECCIÓN DE PRÁCTICAS DE GOBIERNO INDEBIDAS SEA UNA CONSTANTE QUE POSICIONE A ZAPOPAN COMO REFERENTE DE TRANSPARENCIA, RENDICIÓN DE CUENTAS Y UNA HACIENDA PÚBLICA CONSOLIDADA.</v>
      </c>
      <c r="S14" s="814">
        <v>0</v>
      </c>
      <c r="T14" s="814">
        <v>0</v>
      </c>
      <c r="U14" s="814">
        <v>0</v>
      </c>
      <c r="V14" s="814">
        <v>0</v>
      </c>
      <c r="W14" s="815" t="s">
        <v>4458</v>
      </c>
      <c r="AB14" s="807" t="str" cm="1">
        <f t="array" ref="AB14:AF14">'PP13 '!D5:H5</f>
        <v>M. APOYO AL PROCESO PRESUPUESTARIO Y PARA MEJORAR LA EFICIENCIA INSTITUCIONAL.</v>
      </c>
      <c r="AC14" s="814">
        <v>0</v>
      </c>
      <c r="AD14" s="814">
        <v>0</v>
      </c>
      <c r="AE14" s="814">
        <v>0</v>
      </c>
      <c r="AF14" s="814">
        <v>0</v>
      </c>
      <c r="AG14" s="814" t="str">
        <f t="shared" si="0"/>
        <v>1</v>
      </c>
      <c r="AH14" s="814" t="str">
        <f t="shared" si="1"/>
        <v>5</v>
      </c>
      <c r="AI14" s="814" t="str">
        <f t="shared" si="2"/>
        <v>2</v>
      </c>
      <c r="AJ14" s="816" t="str">
        <f t="shared" si="3"/>
        <v>152</v>
      </c>
      <c r="AK14" s="816">
        <f t="shared" si="4"/>
        <v>5</v>
      </c>
      <c r="AL14" s="816">
        <f t="shared" si="5"/>
        <v>15</v>
      </c>
      <c r="AM14" s="816">
        <f t="shared" si="6"/>
        <v>17</v>
      </c>
      <c r="AN14" s="816">
        <f t="shared" si="7"/>
        <v>15</v>
      </c>
      <c r="AO14" s="816">
        <f t="shared" si="8"/>
        <v>13</v>
      </c>
      <c r="AP14" s="816" t="str">
        <f t="shared" si="9"/>
        <v>M</v>
      </c>
      <c r="AQ14" s="814" t="s">
        <v>4509</v>
      </c>
      <c r="AR14" s="818">
        <v>2499593849.3300004</v>
      </c>
    </row>
    <row r="15" spans="1:44">
      <c r="A15" s="807">
        <v>14</v>
      </c>
      <c r="B15" s="807" t="str" cm="1">
        <f t="array" ref="B15:F15">'PP14'!$D$9:$H$9</f>
        <v>1.1.2. FISCALIZACIÓN.</v>
      </c>
      <c r="C15" s="807">
        <v>0</v>
      </c>
      <c r="D15" s="807">
        <v>0</v>
      </c>
      <c r="E15" s="807">
        <v>0</v>
      </c>
      <c r="F15" s="807">
        <v>0</v>
      </c>
      <c r="G15" s="807" t="str" cm="1">
        <f t="array" ref="G15:K15">'PP14'!$D$14:$H$14</f>
        <v>5. GOBIERNO CERCANO Y EFICIENTE</v>
      </c>
      <c r="H15" s="807">
        <v>0</v>
      </c>
      <c r="I15" s="807">
        <v>0</v>
      </c>
      <c r="J15" s="807">
        <v>0</v>
      </c>
      <c r="K15" s="807">
        <v>0</v>
      </c>
      <c r="L15" s="807" t="str" cm="1">
        <f t="array" ref="L15:P15">'PP14'!$D$15:$H$15</f>
        <v>15. PLANEACIÓN, CONTROL Y TRANSPARENCIA</v>
      </c>
      <c r="M15" s="807">
        <v>0</v>
      </c>
      <c r="N15" s="807">
        <v>0</v>
      </c>
      <c r="O15" s="807">
        <v>0</v>
      </c>
      <c r="P15" s="807">
        <v>0</v>
      </c>
      <c r="Q15" s="810">
        <v>17</v>
      </c>
      <c r="R15" s="807" t="str" cm="1">
        <f t="array" ref="R15:V15">'PP14'!$D$16:$H$16</f>
        <v>15. MEJORAR EL DESEMPEÑO DEL GOBIERNO MUNICIPAL PARA QUE LA PREVENCIÓN, DETECCIÓN Y CORRECCIÓN DE PRÁCTICAS DE GOBIERNO INDEBIDAS SEA UNA CONSTANTE QUE POSICIONE A ZAPOPAN COMO REFERENTE DE TRANSPARENCIA, RENDICIÓN DE CUENTAS Y UNA HACIENDA PÚBLICA CONSOLIDADA.</v>
      </c>
      <c r="S15" s="807">
        <v>0</v>
      </c>
      <c r="T15" s="807">
        <v>0</v>
      </c>
      <c r="U15" s="807">
        <v>0</v>
      </c>
      <c r="V15" s="807">
        <v>0</v>
      </c>
      <c r="W15" s="811" t="s">
        <v>4459</v>
      </c>
      <c r="AB15" s="807" t="str" cm="1">
        <f t="array" ref="AB15:AF15">'PP14'!$D$5:$H$5</f>
        <v>G. REGULACIÓN Y SUPERVISIÓN.</v>
      </c>
      <c r="AC15" s="807">
        <v>0</v>
      </c>
      <c r="AD15" s="807">
        <v>0</v>
      </c>
      <c r="AE15" s="807">
        <v>0</v>
      </c>
      <c r="AF15" s="807">
        <v>0</v>
      </c>
      <c r="AG15" s="807" t="str">
        <f t="shared" si="0"/>
        <v>1</v>
      </c>
      <c r="AH15" s="807" t="str">
        <f t="shared" si="1"/>
        <v>1</v>
      </c>
      <c r="AI15" s="807" t="str">
        <f t="shared" si="2"/>
        <v>2</v>
      </c>
      <c r="AJ15" s="812" t="str">
        <f t="shared" si="3"/>
        <v>112</v>
      </c>
      <c r="AK15" s="812">
        <f t="shared" si="4"/>
        <v>5</v>
      </c>
      <c r="AL15" s="812">
        <f t="shared" si="5"/>
        <v>15</v>
      </c>
      <c r="AM15" s="812">
        <f t="shared" si="6"/>
        <v>17</v>
      </c>
      <c r="AN15" s="812">
        <f t="shared" si="7"/>
        <v>15</v>
      </c>
      <c r="AO15" s="812">
        <f t="shared" si="8"/>
        <v>14</v>
      </c>
      <c r="AP15" s="812" t="str">
        <f t="shared" si="9"/>
        <v>G</v>
      </c>
      <c r="AQ15" s="807" t="s">
        <v>4510</v>
      </c>
      <c r="AR15" s="817">
        <v>38643344.770000003</v>
      </c>
    </row>
    <row r="16" spans="1:44">
      <c r="A16" s="807">
        <v>15</v>
      </c>
      <c r="B16" s="807" t="str" cm="1">
        <f t="array" ref="B16:F16">'PP15'!$D$9:$H$9</f>
        <v>2.2.1. URBANIZACIÓN.</v>
      </c>
      <c r="C16" s="807">
        <v>0</v>
      </c>
      <c r="D16" s="807">
        <v>0</v>
      </c>
      <c r="E16" s="807">
        <v>0</v>
      </c>
      <c r="F16" s="807">
        <v>0</v>
      </c>
      <c r="G16" s="807" t="str" cm="1">
        <f t="array" ref="G16:K16">'PP15'!$D$14:$H$14</f>
        <v>2. ENTORNO</v>
      </c>
      <c r="H16" s="807">
        <v>0</v>
      </c>
      <c r="I16" s="807">
        <v>0</v>
      </c>
      <c r="J16" s="807">
        <v>0</v>
      </c>
      <c r="K16" s="807">
        <v>0</v>
      </c>
      <c r="L16" s="807" t="str" cm="1">
        <f t="array" ref="L16:P16">'PP15'!$D$15:$H$15</f>
        <v>5. ESPACIOS PÚBLICOS AMIGABLES Y SEGUROS</v>
      </c>
      <c r="M16" s="807">
        <v>0</v>
      </c>
      <c r="N16" s="807">
        <v>0</v>
      </c>
      <c r="O16" s="807">
        <v>0</v>
      </c>
      <c r="P16" s="807">
        <v>0</v>
      </c>
      <c r="Q16" s="810">
        <v>11</v>
      </c>
      <c r="R16" s="807" t="str" cm="1">
        <f t="array" ref="R16:V16">'PP15'!$D$16:$H$16</f>
        <v>5. MEJORAR LA IMAGEN URBANA DEL MUNICIPIO CON LA RECUPERACIÓN, REHABILITACIÓN, INTEGRACIÓN Y CONSERVACIÓN DE ÁREAS NATURALES, INFRAESTRUCTURA Y ESPACIOS PÚBLICOS.</v>
      </c>
      <c r="S16" s="807">
        <v>0</v>
      </c>
      <c r="T16" s="807">
        <v>0</v>
      </c>
      <c r="U16" s="807">
        <v>0</v>
      </c>
      <c r="V16" s="807">
        <v>0</v>
      </c>
      <c r="W16" s="811" t="s">
        <v>4460</v>
      </c>
      <c r="AB16" s="807" t="str" cm="1">
        <f t="array" ref="AB16:AF16">'PP15'!$D$5:$H$5</f>
        <v>E. PRESTACIÓN DE SERVICIOS PÚBLICOS.</v>
      </c>
      <c r="AC16" s="807">
        <v>0</v>
      </c>
      <c r="AD16" s="807">
        <v>0</v>
      </c>
      <c r="AE16" s="807">
        <v>0</v>
      </c>
      <c r="AF16" s="807">
        <v>0</v>
      </c>
      <c r="AG16" s="807" t="str">
        <f t="shared" si="0"/>
        <v>2</v>
      </c>
      <c r="AH16" s="807" t="str">
        <f t="shared" si="1"/>
        <v>2</v>
      </c>
      <c r="AI16" s="807" t="str">
        <f t="shared" si="2"/>
        <v>1</v>
      </c>
      <c r="AJ16" s="812" t="str">
        <f t="shared" si="3"/>
        <v>221</v>
      </c>
      <c r="AK16" s="812">
        <f t="shared" si="4"/>
        <v>2</v>
      </c>
      <c r="AL16" s="812">
        <f t="shared" si="5"/>
        <v>5</v>
      </c>
      <c r="AM16" s="812">
        <f t="shared" si="6"/>
        <v>11</v>
      </c>
      <c r="AN16" s="812">
        <f t="shared" si="7"/>
        <v>5</v>
      </c>
      <c r="AO16" s="812">
        <f t="shared" si="8"/>
        <v>15</v>
      </c>
      <c r="AP16" s="812" t="str">
        <f t="shared" si="9"/>
        <v>E</v>
      </c>
      <c r="AQ16" s="807" t="s">
        <v>4511</v>
      </c>
      <c r="AR16" s="817">
        <v>427627148.17000002</v>
      </c>
    </row>
    <row r="17" spans="1:44">
      <c r="A17" s="807">
        <v>16</v>
      </c>
      <c r="B17" s="807" t="str" cm="1">
        <f t="array" ref="B17:F17">'PP16'!$D$9:$H$9</f>
        <v>2.1.4. REDUCCIÓN DE LA CONTAMINACIÓN.</v>
      </c>
      <c r="C17" s="807">
        <v>0</v>
      </c>
      <c r="D17" s="807">
        <v>0</v>
      </c>
      <c r="E17" s="807">
        <v>0</v>
      </c>
      <c r="F17" s="807">
        <v>0</v>
      </c>
      <c r="G17" s="807" t="str" cm="1">
        <f t="array" ref="G17:K17">'PP16'!$D$14:$H$14</f>
        <v xml:space="preserve">1. ZAPOPANAS Y ZAPOPANOS </v>
      </c>
      <c r="H17" s="807">
        <v>0</v>
      </c>
      <c r="I17" s="807">
        <v>0</v>
      </c>
      <c r="J17" s="807">
        <v>0</v>
      </c>
      <c r="K17" s="807">
        <v>0</v>
      </c>
      <c r="L17" s="807" t="str" cm="1">
        <f t="array" ref="L17:P17">'PP16'!$D$15:$H$15</f>
        <v>3. GESTIÓN DE SERVICIOS MUNICIPALES</v>
      </c>
      <c r="M17" s="807">
        <v>0</v>
      </c>
      <c r="N17" s="807">
        <v>0</v>
      </c>
      <c r="O17" s="807">
        <v>0</v>
      </c>
      <c r="P17" s="807">
        <v>0</v>
      </c>
      <c r="Q17" s="810">
        <v>15</v>
      </c>
      <c r="R17" s="807" t="str" cm="1">
        <f t="array" ref="R17:V17">'PP16'!$D$16:$H$16</f>
        <v>3. MEJORAR LOS SERVICIOS PÚBLICOS MUNICIPALES EN FAVOR DE ZAPOPANAS Y ZAPOPANOS.</v>
      </c>
      <c r="S17" s="807">
        <v>0</v>
      </c>
      <c r="T17" s="807">
        <v>0</v>
      </c>
      <c r="U17" s="807">
        <v>0</v>
      </c>
      <c r="V17" s="807">
        <v>0</v>
      </c>
      <c r="W17" s="811" t="s">
        <v>4461</v>
      </c>
      <c r="AB17" s="807" t="str" cm="1">
        <f t="array" ref="AB17:AF17">'PP16'!$D$5:$H$5</f>
        <v>E. PRESTACIÓN DE SERVICIOS PÚBLICOS.</v>
      </c>
      <c r="AC17" s="807">
        <v>0</v>
      </c>
      <c r="AD17" s="807">
        <v>0</v>
      </c>
      <c r="AE17" s="807">
        <v>0</v>
      </c>
      <c r="AF17" s="807">
        <v>0</v>
      </c>
      <c r="AG17" s="807" t="str">
        <f t="shared" si="0"/>
        <v>2</v>
      </c>
      <c r="AH17" s="807" t="str">
        <f t="shared" si="1"/>
        <v>1</v>
      </c>
      <c r="AI17" s="807" t="str">
        <f t="shared" si="2"/>
        <v>4</v>
      </c>
      <c r="AJ17" s="812" t="str">
        <f t="shared" si="3"/>
        <v>214</v>
      </c>
      <c r="AK17" s="812">
        <f t="shared" si="4"/>
        <v>1</v>
      </c>
      <c r="AL17" s="812">
        <f t="shared" si="5"/>
        <v>3</v>
      </c>
      <c r="AM17" s="812">
        <f t="shared" si="6"/>
        <v>15</v>
      </c>
      <c r="AN17" s="812">
        <f t="shared" si="7"/>
        <v>3</v>
      </c>
      <c r="AO17" s="812">
        <f t="shared" si="8"/>
        <v>16</v>
      </c>
      <c r="AP17" s="812" t="str">
        <f t="shared" si="9"/>
        <v>E</v>
      </c>
      <c r="AQ17" s="807" t="s">
        <v>4512</v>
      </c>
      <c r="AR17" s="817">
        <v>609087898.79999995</v>
      </c>
    </row>
    <row r="18" spans="1:44">
      <c r="A18" s="807">
        <v>17</v>
      </c>
      <c r="B18" s="807" t="str" cm="1">
        <f t="array" ref="B18:F18">'PP17'!$D$9:$H$9</f>
        <v>2.7.1. OTROS ASUNTOS SOCIALES.</v>
      </c>
      <c r="C18" s="807">
        <v>0</v>
      </c>
      <c r="D18" s="807">
        <v>0</v>
      </c>
      <c r="E18" s="807">
        <v>0</v>
      </c>
      <c r="F18" s="807">
        <v>0</v>
      </c>
      <c r="G18" s="807" t="str" cm="1">
        <f t="array" ref="G18:K18">'PP17'!$D$14:$H$14</f>
        <v>5. GOBIERNO CERCANO Y EFICIENTE</v>
      </c>
      <c r="H18" s="807">
        <v>0</v>
      </c>
      <c r="I18" s="807">
        <v>0</v>
      </c>
      <c r="J18" s="807">
        <v>0</v>
      </c>
      <c r="K18" s="807">
        <v>0</v>
      </c>
      <c r="L18" s="807" t="str" cm="1">
        <f t="array" ref="L18:P18">'PP17'!$D$15:$H$15</f>
        <v>14. GOBIERNO CERCANO</v>
      </c>
      <c r="M18" s="807">
        <v>0</v>
      </c>
      <c r="N18" s="807">
        <v>0</v>
      </c>
      <c r="O18" s="807">
        <v>0</v>
      </c>
      <c r="P18" s="807">
        <v>0</v>
      </c>
      <c r="Q18" s="810">
        <v>17</v>
      </c>
      <c r="R18" s="807" t="str" cm="1">
        <f t="array" ref="R18:V18">'PP17'!$D$16:$H$16</f>
        <v>14. INCREMENTAR LA PARTICIPACIÓN CIUDADANA EN LAS DECISIONES PÚBLICAS PARA QUE ZAPOPANAS Y ZAPOPANOS ACCEDAN A LOS SERVICIOS Y PROGRAMAS MUNICIPALES.</v>
      </c>
      <c r="S18" s="807">
        <v>0</v>
      </c>
      <c r="T18" s="807">
        <v>0</v>
      </c>
      <c r="U18" s="807">
        <v>0</v>
      </c>
      <c r="V18" s="807">
        <v>0</v>
      </c>
      <c r="W18" s="811" t="s">
        <v>4462</v>
      </c>
      <c r="AB18" s="807" t="str" cm="1">
        <f t="array" ref="AB18:AF18">'PP17'!$D$5:$H$5</f>
        <v>P. PLANEACIÓN, SEGUIMIENTO Y EVALUACIÓN DE POLÍTICAS PÚBLICAS.</v>
      </c>
      <c r="AC18" s="807">
        <v>0</v>
      </c>
      <c r="AD18" s="807">
        <v>0</v>
      </c>
      <c r="AE18" s="807">
        <v>0</v>
      </c>
      <c r="AF18" s="807">
        <v>0</v>
      </c>
      <c r="AG18" s="807" t="str">
        <f t="shared" si="0"/>
        <v>2</v>
      </c>
      <c r="AH18" s="807" t="str">
        <f t="shared" si="1"/>
        <v>7</v>
      </c>
      <c r="AI18" s="807" t="str">
        <f t="shared" si="2"/>
        <v>1</v>
      </c>
      <c r="AJ18" s="812" t="str">
        <f t="shared" si="3"/>
        <v>271</v>
      </c>
      <c r="AK18" s="812">
        <f t="shared" si="4"/>
        <v>5</v>
      </c>
      <c r="AL18" s="812">
        <f t="shared" si="5"/>
        <v>14</v>
      </c>
      <c r="AM18" s="812">
        <f t="shared" si="6"/>
        <v>17</v>
      </c>
      <c r="AN18" s="812">
        <f t="shared" si="7"/>
        <v>14</v>
      </c>
      <c r="AO18" s="812">
        <f t="shared" si="8"/>
        <v>17</v>
      </c>
      <c r="AP18" s="812" t="str">
        <f t="shared" si="9"/>
        <v>P</v>
      </c>
      <c r="AQ18" s="807" t="s">
        <v>4513</v>
      </c>
      <c r="AR18" s="817">
        <v>147870029.72999996</v>
      </c>
    </row>
    <row r="19" spans="1:44">
      <c r="A19" s="807">
        <v>18</v>
      </c>
      <c r="B19" s="807" t="str" cm="1">
        <f t="array" ref="B19:F19">'PP18'!$D$9:$H$9</f>
        <v>1.3.4. FUNCIÓN PÚBLICA.</v>
      </c>
      <c r="C19" s="807">
        <v>0</v>
      </c>
      <c r="D19" s="807">
        <v>0</v>
      </c>
      <c r="E19" s="807">
        <v>0</v>
      </c>
      <c r="F19" s="807">
        <v>0</v>
      </c>
      <c r="G19" s="807" t="str" cm="1">
        <f t="array" ref="G19:K19">'PP18'!$D$14:$H$14</f>
        <v>5. GOBIERNO CERCANO Y EFICIENTE</v>
      </c>
      <c r="H19" s="807">
        <v>0</v>
      </c>
      <c r="I19" s="807">
        <v>0</v>
      </c>
      <c r="J19" s="807">
        <v>0</v>
      </c>
      <c r="K19" s="807">
        <v>0</v>
      </c>
      <c r="L19" s="807" t="str" cm="1">
        <f t="array" ref="L19:P19">'PP18'!$D$15:$H$15</f>
        <v>16. INNOVACIÓN ADMINISTRATIVA Y DIGITAL</v>
      </c>
      <c r="M19" s="807">
        <v>0</v>
      </c>
      <c r="N19" s="807">
        <v>0</v>
      </c>
      <c r="O19" s="807">
        <v>0</v>
      </c>
      <c r="P19" s="807">
        <v>0</v>
      </c>
      <c r="Q19" s="810">
        <v>17</v>
      </c>
      <c r="R19" s="807" t="str" cm="1">
        <f t="array" ref="R19:V19">'PP18'!$D$16:$H$16</f>
        <v>16. INTEGRAR BUENAS PRÁCTICAS DE INNOVACIÓN ADMINISTRATIVA Y DIGITAL EN SERVICIOS PÚBLICOS, TRÁMITES Y PROCESOS PARA UNA EFECTIVA INTEROPERATIVIDAD ENTRE LAS UNIDADES ADMINISTRATIVAS DEL GOBIERNO MUNICIPAL.</v>
      </c>
      <c r="S19" s="807">
        <v>0</v>
      </c>
      <c r="T19" s="807">
        <v>0</v>
      </c>
      <c r="U19" s="807">
        <v>0</v>
      </c>
      <c r="V19" s="807">
        <v>0</v>
      </c>
      <c r="W19" s="811" t="s">
        <v>4463</v>
      </c>
      <c r="AB19" s="807" t="str" cm="1">
        <f t="array" ref="AB19:AF19">'PP18'!$D$5:$H$5</f>
        <v>O. APOYO A LA FUNCIÓN PÚBLICA Y AL MEJORAMIENTO DE LA GESTIÓN.</v>
      </c>
      <c r="AC19" s="807">
        <v>0</v>
      </c>
      <c r="AD19" s="807">
        <v>0</v>
      </c>
      <c r="AE19" s="807">
        <v>0</v>
      </c>
      <c r="AF19" s="807">
        <v>0</v>
      </c>
      <c r="AG19" s="807" t="str">
        <f t="shared" si="0"/>
        <v>1</v>
      </c>
      <c r="AH19" s="807" t="str">
        <f t="shared" si="1"/>
        <v>3</v>
      </c>
      <c r="AI19" s="807" t="str">
        <f t="shared" si="2"/>
        <v>4</v>
      </c>
      <c r="AJ19" s="812" t="str">
        <f t="shared" si="3"/>
        <v>134</v>
      </c>
      <c r="AK19" s="812">
        <f t="shared" si="4"/>
        <v>5</v>
      </c>
      <c r="AL19" s="812">
        <f t="shared" si="5"/>
        <v>16</v>
      </c>
      <c r="AM19" s="812">
        <f t="shared" si="6"/>
        <v>17</v>
      </c>
      <c r="AN19" s="812">
        <f t="shared" si="7"/>
        <v>16</v>
      </c>
      <c r="AO19" s="812">
        <f t="shared" si="8"/>
        <v>18</v>
      </c>
      <c r="AP19" s="812" t="str">
        <f t="shared" si="9"/>
        <v>O</v>
      </c>
      <c r="AQ19" s="807" t="s">
        <v>4514</v>
      </c>
      <c r="AR19" s="817">
        <v>113931523.75000001</v>
      </c>
    </row>
    <row r="20" spans="1:44">
      <c r="A20" s="807">
        <v>19</v>
      </c>
      <c r="B20" s="807" t="str" cm="1">
        <f t="array" ref="B20:F20">'PP19'!$D$9:$H$9</f>
        <v>1.3.4. FUNCIÓN PÚBLICA.</v>
      </c>
      <c r="C20" s="807">
        <v>0</v>
      </c>
      <c r="D20" s="807">
        <v>0</v>
      </c>
      <c r="E20" s="807">
        <v>0</v>
      </c>
      <c r="F20" s="807">
        <v>0</v>
      </c>
      <c r="G20" s="807" t="str" cm="1">
        <f t="array" ref="G20:K20">'PP19'!$D$14:$H$14</f>
        <v>5. GOBIERNO CERCANO Y EFICIENTE</v>
      </c>
      <c r="H20" s="807">
        <v>0</v>
      </c>
      <c r="I20" s="807">
        <v>0</v>
      </c>
      <c r="J20" s="807">
        <v>0</v>
      </c>
      <c r="K20" s="807">
        <v>0</v>
      </c>
      <c r="L20" s="807" t="str" cm="1">
        <f t="array" ref="L20:P20">'PP19'!$D$15:$H$15</f>
        <v>16. INNOVACIÓN ADMINISTRATIVA Y DIGITAL</v>
      </c>
      <c r="M20" s="807">
        <v>0</v>
      </c>
      <c r="N20" s="807">
        <v>0</v>
      </c>
      <c r="O20" s="807">
        <v>0</v>
      </c>
      <c r="P20" s="807">
        <v>0</v>
      </c>
      <c r="Q20" s="810">
        <v>17</v>
      </c>
      <c r="R20" s="807" t="str" cm="1">
        <f t="array" ref="R20:V20">'PP19'!$D$16:$H$16</f>
        <v>16. INTEGRAR BUENAS PRÁCTICAS DE INNOVACIÓN ADMINISTRATIVA Y DIGITAL EN SERVICIOS PÚBLICOS, TRÁMITES Y PROCESOS PARA UNA EFECTIVA INTEROPERATIVIDAD ENTRE LAS UNIDADES ADMINISTRATIVAS DEL GOBIERNO MUNICIPAL.</v>
      </c>
      <c r="S20" s="807">
        <v>0</v>
      </c>
      <c r="T20" s="807">
        <v>0</v>
      </c>
      <c r="U20" s="807">
        <v>0</v>
      </c>
      <c r="V20" s="807">
        <v>0</v>
      </c>
      <c r="W20" s="811" t="s">
        <v>4464</v>
      </c>
      <c r="AB20" s="807" t="str" cm="1">
        <f t="array" ref="AB20:AF20">'PP19'!$D$5:$H$5</f>
        <v>O. APOYO A LA FUNCIÓN PÚBLICA Y AL MEJORAMIENTO DE LA GESTIÓN.</v>
      </c>
      <c r="AC20" s="807">
        <v>0</v>
      </c>
      <c r="AD20" s="807">
        <v>0</v>
      </c>
      <c r="AE20" s="807">
        <v>0</v>
      </c>
      <c r="AF20" s="807">
        <v>0</v>
      </c>
      <c r="AG20" s="807" t="str">
        <f t="shared" si="0"/>
        <v>1</v>
      </c>
      <c r="AH20" s="807" t="str">
        <f t="shared" si="1"/>
        <v>3</v>
      </c>
      <c r="AI20" s="807" t="str">
        <f t="shared" si="2"/>
        <v>4</v>
      </c>
      <c r="AJ20" s="812" t="str">
        <f t="shared" si="3"/>
        <v>134</v>
      </c>
      <c r="AK20" s="812">
        <f t="shared" si="4"/>
        <v>5</v>
      </c>
      <c r="AL20" s="812">
        <f t="shared" si="5"/>
        <v>16</v>
      </c>
      <c r="AM20" s="812">
        <f t="shared" si="6"/>
        <v>17</v>
      </c>
      <c r="AN20" s="812">
        <f t="shared" si="7"/>
        <v>16</v>
      </c>
      <c r="AO20" s="812">
        <f t="shared" si="8"/>
        <v>19</v>
      </c>
      <c r="AP20" s="812" t="str">
        <f t="shared" si="9"/>
        <v>O</v>
      </c>
      <c r="AQ20" s="807" t="s">
        <v>4515</v>
      </c>
      <c r="AR20" s="817">
        <v>2448655921.5499992</v>
      </c>
    </row>
    <row r="21" spans="1:44">
      <c r="A21" s="807">
        <v>20</v>
      </c>
      <c r="B21" s="807" t="str" cm="1">
        <f t="array" ref="B21:F21">'PP20'!$D$9:$H$9</f>
        <v>2.6.8. OTROS GRUPOS VULNERABLES.</v>
      </c>
      <c r="C21" s="807">
        <v>0</v>
      </c>
      <c r="D21" s="807">
        <v>0</v>
      </c>
      <c r="E21" s="807">
        <v>0</v>
      </c>
      <c r="F21" s="807">
        <v>0</v>
      </c>
      <c r="G21" s="807" t="str" cm="1">
        <f t="array" ref="G21:K21">'PP20'!$D$14:$H$14</f>
        <v>3. OPORTUNIDADES</v>
      </c>
      <c r="H21" s="807">
        <v>0</v>
      </c>
      <c r="I21" s="807">
        <v>0</v>
      </c>
      <c r="J21" s="807">
        <v>0</v>
      </c>
      <c r="K21" s="807">
        <v>0</v>
      </c>
      <c r="L21" s="807" t="str" cm="1">
        <f t="array" ref="L21:P21">'PP20'!$D$15:$H$15</f>
        <v>10. CAPACITACIÓN EMPRESARIAL Y LABORAL</v>
      </c>
      <c r="M21" s="807">
        <v>0</v>
      </c>
      <c r="N21" s="807">
        <v>0</v>
      </c>
      <c r="O21" s="807">
        <v>0</v>
      </c>
      <c r="P21" s="807">
        <v>0</v>
      </c>
      <c r="Q21" s="813" t="s">
        <v>4446</v>
      </c>
      <c r="R21" s="807" t="str" cm="1">
        <f t="array" ref="R21:V21">'PP20'!$D$16:$H$16</f>
        <v>10. INCREMENTAR LA OFERTA Y ACCESO DE OPORTUNIDADES DE CAPACITACIÓN, FORMACIÓN LABORAL Y EMPRESARIAL PARA ZAPOPANAS Y ZAPOPANOS.</v>
      </c>
      <c r="S21" s="807">
        <v>0</v>
      </c>
      <c r="T21" s="807">
        <v>0</v>
      </c>
      <c r="U21" s="807">
        <v>0</v>
      </c>
      <c r="V21" s="807">
        <v>0</v>
      </c>
      <c r="W21" s="811" t="s">
        <v>4465</v>
      </c>
      <c r="AB21" s="807" t="str" cm="1">
        <f t="array" ref="AB21:AF21">'PP20'!$D$5:$H$5</f>
        <v>P. PLANEACIÓN, SEGUIMIENTO Y EVALUACIÓN DE POLÍTICAS PÚBLICAS.</v>
      </c>
      <c r="AC21" s="807">
        <v>0</v>
      </c>
      <c r="AD21" s="807">
        <v>0</v>
      </c>
      <c r="AE21" s="807">
        <v>0</v>
      </c>
      <c r="AF21" s="807">
        <v>0</v>
      </c>
      <c r="AG21" s="807" t="str">
        <f t="shared" si="0"/>
        <v>2</v>
      </c>
      <c r="AH21" s="807" t="str">
        <f t="shared" si="1"/>
        <v>6</v>
      </c>
      <c r="AI21" s="807" t="str">
        <f t="shared" si="2"/>
        <v>8</v>
      </c>
      <c r="AJ21" s="812" t="str">
        <f t="shared" si="3"/>
        <v>268</v>
      </c>
      <c r="AK21" s="812">
        <f t="shared" si="4"/>
        <v>3</v>
      </c>
      <c r="AL21" s="812">
        <f t="shared" si="5"/>
        <v>10</v>
      </c>
      <c r="AM21" s="812">
        <f t="shared" si="6"/>
        <v>8</v>
      </c>
      <c r="AN21" s="812">
        <f t="shared" si="7"/>
        <v>10</v>
      </c>
      <c r="AO21" s="812">
        <f t="shared" si="8"/>
        <v>20</v>
      </c>
      <c r="AP21" s="812" t="str">
        <f t="shared" si="9"/>
        <v>P</v>
      </c>
      <c r="AQ21" s="807" t="s">
        <v>4516</v>
      </c>
      <c r="AR21" s="817">
        <v>189742471.70000008</v>
      </c>
    </row>
    <row r="22" spans="1:44">
      <c r="A22" s="807">
        <v>21</v>
      </c>
      <c r="B22" s="807" t="str" cm="1">
        <f t="array" ref="B22:F22">'PP21'!$D$9:$H$9</f>
        <v>2.7.1. OTROS ASUNTOS SOCIALES.</v>
      </c>
      <c r="C22" s="807">
        <v>0</v>
      </c>
      <c r="D22" s="807">
        <v>0</v>
      </c>
      <c r="E22" s="807">
        <v>0</v>
      </c>
      <c r="F22" s="807">
        <v>0</v>
      </c>
      <c r="G22" s="807" t="str" cm="1">
        <f t="array" ref="G22:K22">'PP21'!$D$14:$H$14</f>
        <v xml:space="preserve">1. ZAPOPANAS Y ZAPOPANOS </v>
      </c>
      <c r="H22" s="807">
        <v>0</v>
      </c>
      <c r="I22" s="807">
        <v>0</v>
      </c>
      <c r="J22" s="807">
        <v>0</v>
      </c>
      <c r="K22" s="807">
        <v>0</v>
      </c>
      <c r="L22" s="807" t="str" cm="1">
        <f t="array" ref="L22:P22">'PP21'!$D$15:$H$15</f>
        <v>1. INTEGRAL DE BIENESTAR</v>
      </c>
      <c r="M22" s="807">
        <v>0</v>
      </c>
      <c r="N22" s="807">
        <v>0</v>
      </c>
      <c r="O22" s="807">
        <v>0</v>
      </c>
      <c r="P22" s="807">
        <v>0</v>
      </c>
      <c r="Q22" s="810">
        <v>10</v>
      </c>
      <c r="R22" s="807" t="str" cm="1">
        <f t="array" ref="R22:V22">'PP21'!$D$16:$H$16</f>
        <v>1. MEJORAR EL DESARROLLO INTEGRAL DE ZAPOPANAS Y ZAPOPANOS CON PROGRAMAS, SERVICIOS, PROYECTOS Y ACCIONES QUE ATIENDAN EL BIENESTAR SOCIAL.</v>
      </c>
      <c r="S22" s="807">
        <v>0</v>
      </c>
      <c r="T22" s="807">
        <v>0</v>
      </c>
      <c r="U22" s="807">
        <v>0</v>
      </c>
      <c r="V22" s="807">
        <v>0</v>
      </c>
      <c r="W22" s="811" t="s">
        <v>4466</v>
      </c>
      <c r="AB22" s="807" t="str" cm="1">
        <f t="array" ref="AB22:AF22">'PP21'!$D$5:$H$5</f>
        <v>P. PLANEACIÓN, SEGUIMIENTO Y EVALUACIÓN DE POLÍTICAS PÚBLICAS.</v>
      </c>
      <c r="AC22" s="807">
        <v>0</v>
      </c>
      <c r="AD22" s="807">
        <v>0</v>
      </c>
      <c r="AE22" s="807">
        <v>0</v>
      </c>
      <c r="AF22" s="807">
        <v>0</v>
      </c>
      <c r="AG22" s="807" t="str">
        <f t="shared" si="0"/>
        <v>2</v>
      </c>
      <c r="AH22" s="807" t="str">
        <f t="shared" si="1"/>
        <v>7</v>
      </c>
      <c r="AI22" s="807" t="str">
        <f t="shared" si="2"/>
        <v>1</v>
      </c>
      <c r="AJ22" s="812" t="str">
        <f t="shared" si="3"/>
        <v>271</v>
      </c>
      <c r="AK22" s="812">
        <f t="shared" si="4"/>
        <v>1</v>
      </c>
      <c r="AL22" s="812">
        <f t="shared" si="5"/>
        <v>1</v>
      </c>
      <c r="AM22" s="812">
        <f t="shared" si="6"/>
        <v>10</v>
      </c>
      <c r="AN22" s="812">
        <f t="shared" si="7"/>
        <v>1</v>
      </c>
      <c r="AO22" s="812">
        <f t="shared" si="8"/>
        <v>21</v>
      </c>
      <c r="AP22" s="812" t="str">
        <f t="shared" si="9"/>
        <v>P</v>
      </c>
      <c r="AQ22" s="807" t="s">
        <v>4517</v>
      </c>
      <c r="AR22" s="817">
        <v>178510000</v>
      </c>
    </row>
    <row r="23" spans="1:44">
      <c r="A23" s="807">
        <v>22</v>
      </c>
      <c r="B23" s="807" t="str" cm="1">
        <f t="array" ref="B23:F23">'PP22'!$D$9:$H$9</f>
        <v>3.1.1. ASUNTOS ECONÓMICOS Y COMERCIALES EN GENERAL.</v>
      </c>
      <c r="C23" s="807">
        <v>0</v>
      </c>
      <c r="D23" s="807">
        <v>0</v>
      </c>
      <c r="E23" s="807">
        <v>0</v>
      </c>
      <c r="F23" s="807">
        <v>0</v>
      </c>
      <c r="G23" s="807" t="str" cm="1">
        <f t="array" ref="G23:K23">'PP22'!$D$14:$H$14</f>
        <v>3. OPORTUNIDADES</v>
      </c>
      <c r="H23" s="807">
        <v>0</v>
      </c>
      <c r="I23" s="807">
        <v>0</v>
      </c>
      <c r="J23" s="807">
        <v>0</v>
      </c>
      <c r="K23" s="807">
        <v>0</v>
      </c>
      <c r="L23" s="807" t="str" cm="1">
        <f t="array" ref="L23:P23">'PP22'!$D$15:$H$15</f>
        <v>8. INVERSIÓN Y TURISMO</v>
      </c>
      <c r="M23" s="807">
        <v>0</v>
      </c>
      <c r="N23" s="807">
        <v>0</v>
      </c>
      <c r="O23" s="807">
        <v>0</v>
      </c>
      <c r="P23" s="807">
        <v>0</v>
      </c>
      <c r="Q23" s="813" t="s">
        <v>4446</v>
      </c>
      <c r="R23" s="807" t="str" cm="1">
        <f t="array" ref="R23:V23">'PP22'!$D$16:$H$16</f>
        <v>8. INCREMENTAR LA DERRAMA ECONÓMICA CON LA PROMOCIÓN TURÍSTICA Y ATRACCIÓN A LA INVERSIÓN.</v>
      </c>
      <c r="S23" s="807">
        <v>0</v>
      </c>
      <c r="T23" s="807">
        <v>0</v>
      </c>
      <c r="U23" s="807">
        <v>0</v>
      </c>
      <c r="V23" s="807">
        <v>0</v>
      </c>
      <c r="W23" s="811" t="s">
        <v>4467</v>
      </c>
      <c r="AB23" s="807" t="str" cm="1">
        <f t="array" ref="AB23:AF23">'PP22'!$D$5:$H$5</f>
        <v>F. PROMOCIÓN Y FOMENTO.</v>
      </c>
      <c r="AC23" s="807">
        <v>0</v>
      </c>
      <c r="AD23" s="807">
        <v>0</v>
      </c>
      <c r="AE23" s="807">
        <v>0</v>
      </c>
      <c r="AF23" s="807">
        <v>0</v>
      </c>
      <c r="AG23" s="807" t="str">
        <f t="shared" si="0"/>
        <v>3</v>
      </c>
      <c r="AH23" s="807" t="str">
        <f t="shared" si="1"/>
        <v>1</v>
      </c>
      <c r="AI23" s="807" t="str">
        <f t="shared" si="2"/>
        <v>1</v>
      </c>
      <c r="AJ23" s="812" t="str">
        <f t="shared" si="3"/>
        <v>311</v>
      </c>
      <c r="AK23" s="812">
        <f t="shared" si="4"/>
        <v>3</v>
      </c>
      <c r="AL23" s="812">
        <f t="shared" si="5"/>
        <v>8</v>
      </c>
      <c r="AM23" s="812">
        <f t="shared" si="6"/>
        <v>8</v>
      </c>
      <c r="AN23" s="812">
        <f t="shared" si="7"/>
        <v>8</v>
      </c>
      <c r="AO23" s="812">
        <f t="shared" si="8"/>
        <v>22</v>
      </c>
      <c r="AP23" s="812" t="str">
        <f t="shared" si="9"/>
        <v>F</v>
      </c>
      <c r="AQ23" s="807" t="s">
        <v>4518</v>
      </c>
      <c r="AR23" s="817">
        <v>26936210</v>
      </c>
    </row>
    <row r="24" spans="1:44">
      <c r="A24" s="807">
        <v>23</v>
      </c>
      <c r="B24" s="807" t="str" cm="1">
        <f t="array" ref="B24:F24">'PP23'!$D$9:$H$9</f>
        <v>3.1.2. ASUNTOS LABORALES GENERALES.</v>
      </c>
      <c r="C24" s="807">
        <v>0</v>
      </c>
      <c r="D24" s="807">
        <v>0</v>
      </c>
      <c r="E24" s="807">
        <v>0</v>
      </c>
      <c r="F24" s="807">
        <v>0</v>
      </c>
      <c r="G24" s="807" t="str" cm="1">
        <f t="array" ref="G24:K24">'PP23'!$D$14:$H$14</f>
        <v>3. OPORTUNIDADES</v>
      </c>
      <c r="H24" s="807">
        <v>0</v>
      </c>
      <c r="I24" s="807">
        <v>0</v>
      </c>
      <c r="J24" s="807">
        <v>0</v>
      </c>
      <c r="K24" s="807">
        <v>0</v>
      </c>
      <c r="L24" s="807" t="str" cm="1">
        <f t="array" ref="L24:P24">'PP23'!$D$15:$H$15</f>
        <v>9. FINANCIAMIENTO Y APOYO A NEGOCIOS Y PRODUCTORES</v>
      </c>
      <c r="M24" s="807">
        <v>0</v>
      </c>
      <c r="N24" s="807">
        <v>0</v>
      </c>
      <c r="O24" s="807">
        <v>0</v>
      </c>
      <c r="P24" s="807">
        <v>0</v>
      </c>
      <c r="Q24" s="813" t="s">
        <v>4446</v>
      </c>
      <c r="R24" s="807" t="str" cm="1">
        <f t="array" ref="R24:V24">'PP23'!$D$16:$H$16</f>
        <v>9. INCREMENTAR LOS EMPLEOS Y LOS INGRESOS CON MECANISMOS DE VINCULACIÓN FINANCIERA Y ASISTENCIA TÉCNICA.</v>
      </c>
      <c r="S24" s="807">
        <v>0</v>
      </c>
      <c r="T24" s="807">
        <v>0</v>
      </c>
      <c r="U24" s="807">
        <v>0</v>
      </c>
      <c r="V24" s="807">
        <v>0</v>
      </c>
      <c r="W24" s="811" t="s">
        <v>4468</v>
      </c>
      <c r="AB24" s="807" t="str" cm="1">
        <f t="array" ref="AB24:AF24">'PP23'!$D$5:$H$5</f>
        <v>P. PLANEACIÓN, SEGUIMIENTO Y EVALUACIÓN DE POLÍTICAS PÚBLICAS.</v>
      </c>
      <c r="AC24" s="807">
        <v>0</v>
      </c>
      <c r="AD24" s="807">
        <v>0</v>
      </c>
      <c r="AE24" s="807">
        <v>0</v>
      </c>
      <c r="AF24" s="807">
        <v>0</v>
      </c>
      <c r="AG24" s="807" t="str">
        <f t="shared" si="0"/>
        <v>3</v>
      </c>
      <c r="AH24" s="807" t="str">
        <f t="shared" si="1"/>
        <v>1</v>
      </c>
      <c r="AI24" s="807" t="str">
        <f t="shared" si="2"/>
        <v>2</v>
      </c>
      <c r="AJ24" s="812" t="str">
        <f t="shared" si="3"/>
        <v>312</v>
      </c>
      <c r="AK24" s="812">
        <f t="shared" si="4"/>
        <v>3</v>
      </c>
      <c r="AL24" s="812">
        <f t="shared" si="5"/>
        <v>9</v>
      </c>
      <c r="AM24" s="812">
        <f t="shared" si="6"/>
        <v>8</v>
      </c>
      <c r="AN24" s="812">
        <f t="shared" si="7"/>
        <v>9</v>
      </c>
      <c r="AO24" s="812">
        <f t="shared" si="8"/>
        <v>23</v>
      </c>
      <c r="AP24" s="812" t="str">
        <f t="shared" si="9"/>
        <v>P</v>
      </c>
      <c r="AQ24" s="807" t="s">
        <v>4519</v>
      </c>
      <c r="AR24" s="817">
        <v>128504410</v>
      </c>
    </row>
    <row r="25" spans="1:44">
      <c r="A25" s="807">
        <v>24</v>
      </c>
      <c r="B25" s="807" t="str" cm="1">
        <f t="array" ref="B25:F25">'PP24'!$D$9:$H$9</f>
        <v>2.5.1. EDUCACIÓN BÁSICA.</v>
      </c>
      <c r="C25" s="807">
        <v>0</v>
      </c>
      <c r="D25" s="807">
        <v>0</v>
      </c>
      <c r="E25" s="807">
        <v>0</v>
      </c>
      <c r="F25" s="807">
        <v>0</v>
      </c>
      <c r="G25" s="807" t="str" cm="1">
        <f t="array" ref="G25:K25">'PP24'!$D$14:$H$14</f>
        <v xml:space="preserve">1. ZAPOPANAS Y ZAPOPANOS </v>
      </c>
      <c r="H25" s="807">
        <v>0</v>
      </c>
      <c r="I25" s="807">
        <v>0</v>
      </c>
      <c r="J25" s="807">
        <v>0</v>
      </c>
      <c r="K25" s="807">
        <v>0</v>
      </c>
      <c r="L25" s="807" t="str" cm="1">
        <f t="array" ref="L25:P25">'PP24'!$D$15:$H$15</f>
        <v>1. INTEGRAL DE BIENESTAR</v>
      </c>
      <c r="M25" s="807">
        <v>0</v>
      </c>
      <c r="N25" s="807">
        <v>0</v>
      </c>
      <c r="O25" s="807">
        <v>0</v>
      </c>
      <c r="P25" s="807">
        <v>0</v>
      </c>
      <c r="Q25" s="813" t="s">
        <v>4448</v>
      </c>
      <c r="R25" s="807" t="str" cm="1">
        <f t="array" ref="R25:V25">'PP24'!$D$16:$H$16</f>
        <v>1. MEJORAR EL DESARROLLO INTEGRAL DE ZAPOPANAS Y ZAPOPANOS CON PROGRAMAS, SERVICIOS, PROYECTOS Y ACCIONES QUE ATIENDAN EL BIENESTAR SOCIAL.</v>
      </c>
      <c r="S25" s="807">
        <v>0</v>
      </c>
      <c r="T25" s="807">
        <v>0</v>
      </c>
      <c r="U25" s="807">
        <v>0</v>
      </c>
      <c r="V25" s="807">
        <v>0</v>
      </c>
      <c r="W25" s="811" t="s">
        <v>4469</v>
      </c>
      <c r="AB25" s="807" t="str" cm="1">
        <f t="array" ref="AB25:AF25">'PP24'!$D$5:$H$5</f>
        <v>P. PLANEACIÓN, SEGUIMIENTO Y EVALUACIÓN DE POLÍTICAS PÚBLICAS.</v>
      </c>
      <c r="AC25" s="807">
        <v>0</v>
      </c>
      <c r="AD25" s="807">
        <v>0</v>
      </c>
      <c r="AE25" s="807">
        <v>0</v>
      </c>
      <c r="AF25" s="807">
        <v>0</v>
      </c>
      <c r="AG25" s="807" t="str">
        <f t="shared" si="0"/>
        <v>2</v>
      </c>
      <c r="AH25" s="807" t="str">
        <f t="shared" si="1"/>
        <v>5</v>
      </c>
      <c r="AI25" s="807" t="str">
        <f t="shared" si="2"/>
        <v>1</v>
      </c>
      <c r="AJ25" s="812" t="str">
        <f t="shared" si="3"/>
        <v>251</v>
      </c>
      <c r="AK25" s="812">
        <f t="shared" si="4"/>
        <v>1</v>
      </c>
      <c r="AL25" s="812">
        <f t="shared" si="5"/>
        <v>1</v>
      </c>
      <c r="AM25" s="812">
        <f t="shared" si="6"/>
        <v>4</v>
      </c>
      <c r="AN25" s="812">
        <f t="shared" si="7"/>
        <v>1</v>
      </c>
      <c r="AO25" s="812">
        <f t="shared" si="8"/>
        <v>24</v>
      </c>
      <c r="AP25" s="812" t="str">
        <f t="shared" si="9"/>
        <v>P</v>
      </c>
      <c r="AQ25" s="807" t="s">
        <v>4520</v>
      </c>
      <c r="AR25" s="817">
        <v>139850000</v>
      </c>
    </row>
    <row r="26" spans="1:44">
      <c r="A26" s="807">
        <v>25</v>
      </c>
      <c r="B26" s="807" t="str" cm="1">
        <f t="array" ref="B26:F26">'PP25'!$D$9:$H$9</f>
        <v>2.2.1. URBANIZACIÓN.</v>
      </c>
      <c r="C26" s="807">
        <v>0</v>
      </c>
      <c r="D26" s="807">
        <v>0</v>
      </c>
      <c r="E26" s="807">
        <v>0</v>
      </c>
      <c r="F26" s="807">
        <v>0</v>
      </c>
      <c r="G26" s="807" t="str" cm="1">
        <f t="array" ref="G26:K26">'PP25'!$D$14:$H$14</f>
        <v>2. ENTORNO</v>
      </c>
      <c r="H26" s="807">
        <v>0</v>
      </c>
      <c r="I26" s="807">
        <v>0</v>
      </c>
      <c r="J26" s="807">
        <v>0</v>
      </c>
      <c r="K26" s="807">
        <v>0</v>
      </c>
      <c r="L26" s="807" t="str" cm="1">
        <f t="array" ref="L26:P26">'PP25'!$D$15:$H$15</f>
        <v>6. DESARROLLO URBANO SUSTENTABLE</v>
      </c>
      <c r="M26" s="807">
        <v>0</v>
      </c>
      <c r="N26" s="807">
        <v>0</v>
      </c>
      <c r="O26" s="807">
        <v>0</v>
      </c>
      <c r="P26" s="807">
        <v>0</v>
      </c>
      <c r="Q26" s="810">
        <v>11</v>
      </c>
      <c r="R26" s="807" t="str" cm="1">
        <f t="array" ref="R26:V26">'PP25'!$D$16:$H$16</f>
        <v>6. GENERAR UN DESARROLLO TERRITORIAL Y URBANO, ORDENADO, SUSTENTABLE Y AMIGABLE CON EL MEDIO AMBIENTE.</v>
      </c>
      <c r="S26" s="807">
        <v>0</v>
      </c>
      <c r="T26" s="807">
        <v>0</v>
      </c>
      <c r="U26" s="807">
        <v>0</v>
      </c>
      <c r="V26" s="807">
        <v>0</v>
      </c>
      <c r="W26" s="811" t="s">
        <v>4470</v>
      </c>
      <c r="AB26" s="807" t="str" cm="1">
        <f t="array" ref="AB26:AF26">'PP25'!$D$5:$H$5</f>
        <v>E. PRESTACIÓN DE SERVICIOS PÚBLICOS.</v>
      </c>
      <c r="AC26" s="807">
        <v>0</v>
      </c>
      <c r="AD26" s="807">
        <v>0</v>
      </c>
      <c r="AE26" s="807">
        <v>0</v>
      </c>
      <c r="AF26" s="807">
        <v>0</v>
      </c>
      <c r="AG26" s="807" t="str">
        <f t="shared" si="0"/>
        <v>2</v>
      </c>
      <c r="AH26" s="807" t="str">
        <f t="shared" si="1"/>
        <v>2</v>
      </c>
      <c r="AI26" s="807" t="str">
        <f t="shared" si="2"/>
        <v>1</v>
      </c>
      <c r="AJ26" s="812" t="str">
        <f t="shared" si="3"/>
        <v>221</v>
      </c>
      <c r="AK26" s="812">
        <f t="shared" si="4"/>
        <v>2</v>
      </c>
      <c r="AL26" s="812">
        <f t="shared" si="5"/>
        <v>6</v>
      </c>
      <c r="AM26" s="812">
        <f t="shared" si="6"/>
        <v>11</v>
      </c>
      <c r="AN26" s="812">
        <f t="shared" si="7"/>
        <v>6</v>
      </c>
      <c r="AO26" s="812">
        <f t="shared" si="8"/>
        <v>25</v>
      </c>
      <c r="AP26" s="812" t="str">
        <f t="shared" si="9"/>
        <v>E</v>
      </c>
      <c r="AQ26" s="807" t="s">
        <v>4521</v>
      </c>
      <c r="AR26" s="817">
        <v>194201856.81999999</v>
      </c>
    </row>
    <row r="27" spans="1:44">
      <c r="A27" s="807">
        <v>26</v>
      </c>
      <c r="B27" s="807" t="str" cm="1">
        <f t="array" ref="B27:F27">'PP26'!$D$9:$H$9</f>
        <v>2.2.1. URBANIZACIÓN.</v>
      </c>
      <c r="C27" s="807">
        <v>0</v>
      </c>
      <c r="D27" s="807">
        <v>0</v>
      </c>
      <c r="E27" s="807">
        <v>0</v>
      </c>
      <c r="F27" s="807">
        <v>0</v>
      </c>
      <c r="G27" s="807" t="str" cm="1">
        <f t="array" ref="G27:K27">'PP26'!$D$14:$H$14</f>
        <v>2. ENTORNO</v>
      </c>
      <c r="H27" s="807">
        <v>0</v>
      </c>
      <c r="I27" s="807">
        <v>0</v>
      </c>
      <c r="J27" s="807">
        <v>0</v>
      </c>
      <c r="K27" s="807">
        <v>0</v>
      </c>
      <c r="L27" s="807" t="str" cm="1">
        <f t="array" ref="L27:P27">'PP26'!$D$15:$H$15</f>
        <v>4. VIALIDAD Y MOVILIDAD SOSTENIBLE</v>
      </c>
      <c r="M27" s="807">
        <v>0</v>
      </c>
      <c r="N27" s="807">
        <v>0</v>
      </c>
      <c r="O27" s="807">
        <v>0</v>
      </c>
      <c r="P27" s="807">
        <v>0</v>
      </c>
      <c r="Q27" s="810">
        <v>11</v>
      </c>
      <c r="R27" s="807" t="str" cm="1">
        <f t="array" ref="R27:V27">'PP26'!$D$16:$H$16</f>
        <v>4. MEJORAR LA INFRAESTRUCTURA VIAL CON UNA CORRECTA INCLUSIÓN DE ACCESIBILIDAD
UNIVERSAL Y CON SISTEMAS DE MOVILIDAD AMIGABLES, SOSTENIBLES Y LIBRES DE FACTORES DE RIESGO.</v>
      </c>
      <c r="S27" s="807">
        <v>0</v>
      </c>
      <c r="T27" s="807">
        <v>0</v>
      </c>
      <c r="U27" s="807">
        <v>0</v>
      </c>
      <c r="V27" s="807">
        <v>0</v>
      </c>
      <c r="W27" s="811" t="s">
        <v>4471</v>
      </c>
      <c r="AB27" s="807" t="str" cm="1">
        <f t="array" ref="AB27:AF27">'PP26'!$D$5:$H$5</f>
        <v>E. PRESTACIÓN DE SERVICIOS PÚBLICOS.</v>
      </c>
      <c r="AC27" s="807">
        <v>0</v>
      </c>
      <c r="AD27" s="807">
        <v>0</v>
      </c>
      <c r="AE27" s="807">
        <v>0</v>
      </c>
      <c r="AF27" s="807">
        <v>0</v>
      </c>
      <c r="AG27" s="807" t="str">
        <f t="shared" si="0"/>
        <v>2</v>
      </c>
      <c r="AH27" s="807" t="str">
        <f t="shared" si="1"/>
        <v>2</v>
      </c>
      <c r="AI27" s="807" t="str">
        <f t="shared" si="2"/>
        <v>1</v>
      </c>
      <c r="AJ27" s="812" t="str">
        <f t="shared" si="3"/>
        <v>221</v>
      </c>
      <c r="AK27" s="812">
        <f t="shared" si="4"/>
        <v>2</v>
      </c>
      <c r="AL27" s="812">
        <f t="shared" si="5"/>
        <v>4</v>
      </c>
      <c r="AM27" s="812">
        <f t="shared" si="6"/>
        <v>11</v>
      </c>
      <c r="AN27" s="812">
        <f t="shared" si="7"/>
        <v>4</v>
      </c>
      <c r="AO27" s="812">
        <f t="shared" si="8"/>
        <v>26</v>
      </c>
      <c r="AP27" s="812" t="str">
        <f t="shared" si="9"/>
        <v>E</v>
      </c>
      <c r="AQ27" s="807" t="s">
        <v>4522</v>
      </c>
      <c r="AR27" s="817">
        <v>80997500</v>
      </c>
    </row>
    <row r="28" spans="1:44">
      <c r="A28" s="807">
        <v>27</v>
      </c>
      <c r="B28" s="807" t="str" cm="1">
        <f t="array" ref="B28:F28">'PP27'!$D$9:$H$9</f>
        <v>2.1.5. PROTECCIÓN DE LA DIVERSIDAD BIOLÓGICA Y DEL PAISAJE.</v>
      </c>
      <c r="C28" s="807">
        <v>0</v>
      </c>
      <c r="D28" s="807">
        <v>0</v>
      </c>
      <c r="E28" s="807">
        <v>0</v>
      </c>
      <c r="F28" s="807">
        <v>0</v>
      </c>
      <c r="G28" s="807" t="str" cm="1">
        <f t="array" ref="G28:K28">'PP27'!$D$14:$H$14</f>
        <v>2. ENTORNO</v>
      </c>
      <c r="H28" s="807">
        <v>0</v>
      </c>
      <c r="I28" s="807">
        <v>0</v>
      </c>
      <c r="J28" s="807">
        <v>0</v>
      </c>
      <c r="K28" s="807">
        <v>0</v>
      </c>
      <c r="L28" s="807" t="str" cm="1">
        <f t="array" ref="L28:P28">'PP27'!$D$15:$H$15</f>
        <v>6. DESARROLLO URBANO SUSTENTABLE</v>
      </c>
      <c r="M28" s="807">
        <v>0</v>
      </c>
      <c r="N28" s="807">
        <v>0</v>
      </c>
      <c r="O28" s="807">
        <v>0</v>
      </c>
      <c r="P28" s="807">
        <v>0</v>
      </c>
      <c r="Q28" s="810">
        <v>15</v>
      </c>
      <c r="R28" s="807" t="str" cm="1">
        <f t="array" ref="R28:V28">'PP27'!$D$16:$H$16</f>
        <v>6. GENERAR UN DESARROLLO TERRITORIAL Y URBANO, ORDENADO, SUSTENTABLE Y AMIGABLE CON EL MEDIO AMBIENTE.</v>
      </c>
      <c r="S28" s="807">
        <v>0</v>
      </c>
      <c r="T28" s="807">
        <v>0</v>
      </c>
      <c r="U28" s="807">
        <v>0</v>
      </c>
      <c r="V28" s="807">
        <v>0</v>
      </c>
      <c r="W28" s="811" t="s">
        <v>4472</v>
      </c>
      <c r="AB28" s="807" t="str" cm="1">
        <f t="array" ref="AB28:AF28">'PP27'!$D$5:$H$5</f>
        <v>V. SERVICIOS DE PROTECCIÓN Y CONSERVACIÓN AMBIENTAL.</v>
      </c>
      <c r="AC28" s="807">
        <v>0</v>
      </c>
      <c r="AD28" s="807">
        <v>0</v>
      </c>
      <c r="AE28" s="807">
        <v>0</v>
      </c>
      <c r="AF28" s="807">
        <v>0</v>
      </c>
      <c r="AG28" s="807" t="str">
        <f t="shared" si="0"/>
        <v>2</v>
      </c>
      <c r="AH28" s="807" t="str">
        <f t="shared" si="1"/>
        <v>1</v>
      </c>
      <c r="AI28" s="807" t="str">
        <f t="shared" si="2"/>
        <v>5</v>
      </c>
      <c r="AJ28" s="812" t="str">
        <f t="shared" si="3"/>
        <v>215</v>
      </c>
      <c r="AK28" s="812">
        <f t="shared" si="4"/>
        <v>2</v>
      </c>
      <c r="AL28" s="812">
        <f t="shared" si="5"/>
        <v>6</v>
      </c>
      <c r="AM28" s="812">
        <f t="shared" si="6"/>
        <v>15</v>
      </c>
      <c r="AN28" s="812">
        <f t="shared" si="7"/>
        <v>6</v>
      </c>
      <c r="AO28" s="812">
        <f t="shared" si="8"/>
        <v>27</v>
      </c>
      <c r="AP28" s="812" t="str">
        <f t="shared" si="9"/>
        <v>V</v>
      </c>
      <c r="AQ28" s="807" t="s">
        <v>4523</v>
      </c>
      <c r="AR28" s="817">
        <v>3320000</v>
      </c>
    </row>
    <row r="29" spans="1:44">
      <c r="A29" s="807">
        <v>28</v>
      </c>
      <c r="B29" s="807" t="str" cm="1">
        <f t="array" ref="B29:F29">'PP28'!$D$9:$H$9</f>
        <v>2.2.1. URBANIZACIÓN.</v>
      </c>
      <c r="C29" s="807">
        <v>0</v>
      </c>
      <c r="D29" s="807">
        <v>0</v>
      </c>
      <c r="E29" s="807">
        <v>0</v>
      </c>
      <c r="F29" s="807">
        <v>0</v>
      </c>
      <c r="G29" s="807" t="str" cm="1">
        <f t="array" ref="G29:K29">'PP28'!$D$14:$H$14</f>
        <v>2. ENTORNO</v>
      </c>
      <c r="H29" s="807">
        <v>0</v>
      </c>
      <c r="I29" s="807">
        <v>0</v>
      </c>
      <c r="J29" s="807">
        <v>0</v>
      </c>
      <c r="K29" s="807">
        <v>0</v>
      </c>
      <c r="L29" s="807" t="str" cm="1">
        <f t="array" ref="L29:P29">'PP28'!$D$15:$H$15</f>
        <v>4. VIALIDAD Y MOVILIDAD SOSTENIBLE</v>
      </c>
      <c r="M29" s="807">
        <v>0</v>
      </c>
      <c r="N29" s="807">
        <v>0</v>
      </c>
      <c r="O29" s="807">
        <v>0</v>
      </c>
      <c r="P29" s="807">
        <v>0</v>
      </c>
      <c r="Q29" s="813" t="s">
        <v>4449</v>
      </c>
      <c r="R29" s="807" t="str" cm="1">
        <f t="array" ref="R29:V29">'PP28'!$D$16:$H$16</f>
        <v>4. MEJORAR LA INFRAESTRUCTURA VIAL CON UNA CORRECTA INCLUSIÓN DE ACCESIBILIDAD
UNIVERSAL Y CON SISTEMAS DE MOVILIDAD AMIGABLES, SOSTENIBLES Y LIBRES DE FACTORES DE RIESGO.</v>
      </c>
      <c r="S29" s="807">
        <v>0</v>
      </c>
      <c r="T29" s="807">
        <v>0</v>
      </c>
      <c r="U29" s="807">
        <v>0</v>
      </c>
      <c r="V29" s="807">
        <v>0</v>
      </c>
      <c r="W29" s="811" t="s">
        <v>4473</v>
      </c>
      <c r="AB29" s="807" t="str" cm="1">
        <f t="array" ref="AB29:AF29">'PP28'!$D$5:$H$5</f>
        <v>E. PRESTACIÓN DE SERVICIOS PÚBLICOS.</v>
      </c>
      <c r="AC29" s="807">
        <v>0</v>
      </c>
      <c r="AD29" s="807">
        <v>0</v>
      </c>
      <c r="AE29" s="807">
        <v>0</v>
      </c>
      <c r="AF29" s="807">
        <v>0</v>
      </c>
      <c r="AG29" s="807" t="str">
        <f t="shared" si="0"/>
        <v>2</v>
      </c>
      <c r="AH29" s="807" t="str">
        <f t="shared" si="1"/>
        <v>2</v>
      </c>
      <c r="AI29" s="807" t="str">
        <f t="shared" si="2"/>
        <v>1</v>
      </c>
      <c r="AJ29" s="812" t="str">
        <f t="shared" si="3"/>
        <v>221</v>
      </c>
      <c r="AK29" s="812">
        <f t="shared" si="4"/>
        <v>2</v>
      </c>
      <c r="AL29" s="812">
        <f t="shared" si="5"/>
        <v>4</v>
      </c>
      <c r="AM29" s="812">
        <f t="shared" si="6"/>
        <v>1</v>
      </c>
      <c r="AN29" s="812">
        <f t="shared" si="7"/>
        <v>4</v>
      </c>
      <c r="AO29" s="812">
        <f t="shared" si="8"/>
        <v>28</v>
      </c>
      <c r="AP29" s="812" t="str">
        <f t="shared" si="9"/>
        <v>E</v>
      </c>
      <c r="AQ29" s="807" t="s">
        <v>4524</v>
      </c>
      <c r="AR29" s="817">
        <v>1229787323.2</v>
      </c>
    </row>
    <row r="30" spans="1:44">
      <c r="A30" s="807">
        <v>29</v>
      </c>
      <c r="B30" s="807" t="str" cm="1">
        <f t="array" ref="B30:F30">'PP29'!$D$9:$H$9</f>
        <v>2.4.2. CULTURA.</v>
      </c>
      <c r="C30" s="807">
        <v>0</v>
      </c>
      <c r="D30" s="807">
        <v>0</v>
      </c>
      <c r="E30" s="807">
        <v>0</v>
      </c>
      <c r="F30" s="807">
        <v>0</v>
      </c>
      <c r="G30" s="807" t="str" cm="1">
        <f t="array" ref="G30:K30">'PP29'!$D$14:$H$14</f>
        <v xml:space="preserve">1. ZAPOPANAS Y ZAPOPANOS </v>
      </c>
      <c r="H30" s="807">
        <v>0</v>
      </c>
      <c r="I30" s="807">
        <v>0</v>
      </c>
      <c r="J30" s="807">
        <v>0</v>
      </c>
      <c r="K30" s="807">
        <v>0</v>
      </c>
      <c r="L30" s="807" t="str" cm="1">
        <f t="array" ref="L30:P30">'PP29'!$D$15:$H$15</f>
        <v>1. INTEGRAL DE BIENESTAR</v>
      </c>
      <c r="M30" s="807">
        <v>0</v>
      </c>
      <c r="N30" s="807">
        <v>0</v>
      </c>
      <c r="O30" s="807">
        <v>0</v>
      </c>
      <c r="P30" s="807">
        <v>0</v>
      </c>
      <c r="Q30" s="810">
        <v>17</v>
      </c>
      <c r="R30" s="807" t="str" cm="1">
        <f t="array" ref="R30:V30">'PP29'!$D$16:$H$16</f>
        <v>1. MEJORAR EL DESARROLLO INTEGRAL DE ZAPOPANAS Y ZAPOPANOS CON PROGRAMAS, SERVICIOS, PROYECTOS Y ACCIONES QUE ATIENDAN EL BIENESTAR SOCIAL.</v>
      </c>
      <c r="S30" s="807">
        <v>0</v>
      </c>
      <c r="T30" s="807">
        <v>0</v>
      </c>
      <c r="U30" s="807">
        <v>0</v>
      </c>
      <c r="V30" s="807">
        <v>0</v>
      </c>
      <c r="W30" s="811" t="s">
        <v>4474</v>
      </c>
      <c r="AB30" s="807" t="str" cm="1">
        <f t="array" ref="AB30:AF30">'PP29'!$D$5:$H$5</f>
        <v>F. PROMOCIÓN Y FOMENTO.</v>
      </c>
      <c r="AC30" s="807">
        <v>0</v>
      </c>
      <c r="AD30" s="807">
        <v>0</v>
      </c>
      <c r="AE30" s="807">
        <v>0</v>
      </c>
      <c r="AF30" s="807">
        <v>0</v>
      </c>
      <c r="AG30" s="807" t="str">
        <f t="shared" si="0"/>
        <v>2</v>
      </c>
      <c r="AH30" s="807" t="str">
        <f t="shared" si="1"/>
        <v>4</v>
      </c>
      <c r="AI30" s="807" t="str">
        <f t="shared" si="2"/>
        <v>2</v>
      </c>
      <c r="AJ30" s="812" t="str">
        <f t="shared" si="3"/>
        <v>242</v>
      </c>
      <c r="AK30" s="812">
        <f t="shared" si="4"/>
        <v>1</v>
      </c>
      <c r="AL30" s="812">
        <f t="shared" si="5"/>
        <v>1</v>
      </c>
      <c r="AM30" s="812">
        <f t="shared" si="6"/>
        <v>17</v>
      </c>
      <c r="AN30" s="812">
        <f t="shared" si="7"/>
        <v>1</v>
      </c>
      <c r="AO30" s="812">
        <f t="shared" si="8"/>
        <v>29</v>
      </c>
      <c r="AP30" s="812" t="str">
        <f t="shared" si="9"/>
        <v>F</v>
      </c>
      <c r="AQ30" s="807" t="s">
        <v>4525</v>
      </c>
      <c r="AR30" s="817">
        <v>21725188</v>
      </c>
    </row>
    <row r="31" spans="1:44" s="814" customFormat="1">
      <c r="A31" s="814">
        <v>30</v>
      </c>
      <c r="B31" s="814" t="str" cm="1">
        <f t="array" ref="B31:F31">'PP30 '!D9:H9</f>
        <v>2.5.1. EDUCACIÓN BÁSICA.</v>
      </c>
      <c r="C31" s="814">
        <v>0</v>
      </c>
      <c r="D31" s="814">
        <v>0</v>
      </c>
      <c r="E31" s="814">
        <v>0</v>
      </c>
      <c r="F31" s="814">
        <v>0</v>
      </c>
      <c r="G31" s="814" t="str" cm="1">
        <f t="array" ref="G31:K31">'PP30 '!D14:H14</f>
        <v xml:space="preserve">1. ZAPOPANAS Y ZAPOPANOS </v>
      </c>
      <c r="H31" s="814">
        <v>0</v>
      </c>
      <c r="I31" s="814">
        <v>0</v>
      </c>
      <c r="J31" s="814">
        <v>0</v>
      </c>
      <c r="K31" s="814">
        <v>0</v>
      </c>
      <c r="L31" s="814" t="str" cm="1">
        <f t="array" ref="L31:P31">'PP30 '!D15:H15</f>
        <v>2. IGUALDAD SUSTANTIVA Y DE DERECHOS</v>
      </c>
      <c r="M31" s="814">
        <v>0</v>
      </c>
      <c r="N31" s="814">
        <v>0</v>
      </c>
      <c r="O31" s="814">
        <v>0</v>
      </c>
      <c r="P31" s="814">
        <v>0</v>
      </c>
      <c r="Q31" s="815" t="s">
        <v>4448</v>
      </c>
      <c r="R31" s="814" t="str" cm="1">
        <f t="array" ref="R31:V31">'PP30 '!D16:H16</f>
        <v>2. DISMINUIR LAS BRECHAS DE DESIGUALDAD SOCIAL, DE GÉNERO, EDUCATIVAS Y ECONÓMICAS CON SERVICIOS Y PROGRAMAS INTEGRALES CON ENFOQUE DE DERECHOS HUMANOS Y PERSPECTIVA DE GÉNERO PARA ZAPOPANAS Y ZAPOPANOS.</v>
      </c>
      <c r="S31" s="814">
        <v>0</v>
      </c>
      <c r="T31" s="814">
        <v>0</v>
      </c>
      <c r="U31" s="814">
        <v>0</v>
      </c>
      <c r="V31" s="814">
        <v>0</v>
      </c>
      <c r="W31" s="811" t="s">
        <v>4475</v>
      </c>
      <c r="AB31" s="814" t="str" cm="1">
        <f t="array" ref="AB31:AF31">'PP30 '!D5:H5</f>
        <v>E. PRESTACIÓN DE SERVICIOS PÚBLICOS.</v>
      </c>
      <c r="AC31" s="814">
        <v>0</v>
      </c>
      <c r="AD31" s="814">
        <v>0</v>
      </c>
      <c r="AE31" s="814">
        <v>0</v>
      </c>
      <c r="AF31" s="814">
        <v>0</v>
      </c>
      <c r="AG31" s="807" t="str">
        <f t="shared" si="0"/>
        <v>2</v>
      </c>
      <c r="AH31" s="807" t="str">
        <f t="shared" si="1"/>
        <v>5</v>
      </c>
      <c r="AI31" s="807" t="str">
        <f t="shared" si="2"/>
        <v>1</v>
      </c>
      <c r="AJ31" s="812" t="str">
        <f t="shared" si="3"/>
        <v>251</v>
      </c>
      <c r="AK31" s="812">
        <f t="shared" si="4"/>
        <v>1</v>
      </c>
      <c r="AL31" s="812">
        <f t="shared" si="5"/>
        <v>2</v>
      </c>
      <c r="AM31" s="812">
        <f t="shared" si="6"/>
        <v>4</v>
      </c>
      <c r="AN31" s="812">
        <f t="shared" si="7"/>
        <v>2</v>
      </c>
      <c r="AO31" s="812">
        <f t="shared" si="8"/>
        <v>30</v>
      </c>
      <c r="AP31" s="812" t="str">
        <f t="shared" si="9"/>
        <v>E</v>
      </c>
      <c r="AQ31" s="814" t="s">
        <v>4526</v>
      </c>
      <c r="AR31" s="818">
        <v>10153000</v>
      </c>
    </row>
    <row r="32" spans="1:44">
      <c r="A32" s="807">
        <v>31</v>
      </c>
      <c r="B32" s="807" t="str" cm="1">
        <f t="array" ref="B32:F32">'PP31'!$D$9:$H$9</f>
        <v>2.4.2. CULTURA.</v>
      </c>
      <c r="C32" s="807">
        <v>0</v>
      </c>
      <c r="D32" s="807">
        <v>0</v>
      </c>
      <c r="E32" s="807">
        <v>0</v>
      </c>
      <c r="F32" s="807">
        <v>0</v>
      </c>
      <c r="G32" s="807" t="str" cm="1">
        <f t="array" ref="G32:K32">'PP31'!$D$14:$H$14</f>
        <v xml:space="preserve">1. ZAPOPANAS Y ZAPOPANOS </v>
      </c>
      <c r="H32" s="807">
        <v>0</v>
      </c>
      <c r="I32" s="807">
        <v>0</v>
      </c>
      <c r="J32" s="807">
        <v>0</v>
      </c>
      <c r="K32" s="807">
        <v>0</v>
      </c>
      <c r="L32" s="807" t="str" cm="1">
        <f t="array" ref="L32:P32">'PP31'!$D$15:$H$15</f>
        <v>1. INTEGRAL DE BIENESTAR</v>
      </c>
      <c r="M32" s="807">
        <v>0</v>
      </c>
      <c r="N32" s="807">
        <v>0</v>
      </c>
      <c r="O32" s="807">
        <v>0</v>
      </c>
      <c r="P32" s="807">
        <v>0</v>
      </c>
      <c r="Q32" s="810">
        <v>10</v>
      </c>
      <c r="R32" s="807" t="str" cm="1">
        <f t="array" ref="R32:V32">'PP31'!$D$16:$H$16</f>
        <v>1. MEJORAR EL DESARROLLO INTEGRAL DE ZAPOPANAS Y ZAPOPANOS CON PROGRAMAS, SERVICIOS, PROYECTOS Y ACCIONES QUE ATIENDAN EL BIENESTAR SOCIAL.</v>
      </c>
      <c r="S32" s="807">
        <v>0</v>
      </c>
      <c r="T32" s="807">
        <v>0</v>
      </c>
      <c r="U32" s="807">
        <v>0</v>
      </c>
      <c r="V32" s="807">
        <v>0</v>
      </c>
      <c r="W32" s="811" t="s">
        <v>4476</v>
      </c>
      <c r="AB32" s="807" t="str" cm="1">
        <f t="array" ref="AB32:AF32">'PP31'!$D$5:$H$5</f>
        <v>E. PRESTACIÓN DE SERVICIOS PÚBLICOS.</v>
      </c>
      <c r="AC32" s="807">
        <v>0</v>
      </c>
      <c r="AD32" s="807">
        <v>0</v>
      </c>
      <c r="AE32" s="807">
        <v>0</v>
      </c>
      <c r="AF32" s="807">
        <v>0</v>
      </c>
      <c r="AG32" s="807" t="str">
        <f t="shared" si="0"/>
        <v>2</v>
      </c>
      <c r="AH32" s="807" t="str">
        <f t="shared" si="1"/>
        <v>4</v>
      </c>
      <c r="AI32" s="807" t="str">
        <f t="shared" si="2"/>
        <v>2</v>
      </c>
      <c r="AJ32" s="812" t="str">
        <f t="shared" si="3"/>
        <v>242</v>
      </c>
      <c r="AK32" s="812">
        <f t="shared" si="4"/>
        <v>1</v>
      </c>
      <c r="AL32" s="812">
        <f t="shared" si="5"/>
        <v>1</v>
      </c>
      <c r="AM32" s="812">
        <f t="shared" si="6"/>
        <v>10</v>
      </c>
      <c r="AN32" s="812">
        <f t="shared" si="7"/>
        <v>1</v>
      </c>
      <c r="AO32" s="812">
        <f t="shared" si="8"/>
        <v>31</v>
      </c>
      <c r="AP32" s="812" t="str">
        <f t="shared" si="9"/>
        <v>E</v>
      </c>
      <c r="AQ32" s="807" t="s">
        <v>4527</v>
      </c>
      <c r="AR32" s="817">
        <v>199373124.01000002</v>
      </c>
    </row>
    <row r="33" spans="1:44">
      <c r="A33" s="807">
        <v>32</v>
      </c>
      <c r="B33" s="807" t="str" cm="1">
        <f t="array" ref="B33:F33">'PP32'!$D$9:$H$9</f>
        <v>2.7.1. OTROS ASUNTOS SOCIALES.</v>
      </c>
      <c r="C33" s="807">
        <v>0</v>
      </c>
      <c r="D33" s="807">
        <v>0</v>
      </c>
      <c r="E33" s="807">
        <v>0</v>
      </c>
      <c r="F33" s="807">
        <v>0</v>
      </c>
      <c r="G33" s="807" t="str" cm="1">
        <f t="array" ref="G33:K33">'PP32'!$D$14:$H$14</f>
        <v>5. GOBIERNO CERCANO Y EFICIENTE</v>
      </c>
      <c r="H33" s="807">
        <v>0</v>
      </c>
      <c r="I33" s="807">
        <v>0</v>
      </c>
      <c r="J33" s="807">
        <v>0</v>
      </c>
      <c r="K33" s="807">
        <v>0</v>
      </c>
      <c r="L33" s="807" t="str" cm="1">
        <f t="array" ref="L33:P33">'PP32'!$D$15:$H$15</f>
        <v>14. GOBIERNO CERCANO</v>
      </c>
      <c r="M33" s="807">
        <v>0</v>
      </c>
      <c r="N33" s="807">
        <v>0</v>
      </c>
      <c r="O33" s="807">
        <v>0</v>
      </c>
      <c r="P33" s="807">
        <v>0</v>
      </c>
      <c r="Q33" s="810">
        <v>16</v>
      </c>
      <c r="R33" s="807" t="str" cm="1">
        <f t="array" ref="R33:V33">'PP32'!$D$16:$H$16</f>
        <v>14. INCREMENTAR LA PARTICIPACIÓN CIUDADANA EN LAS DECISIONES PÚBLICAS PARA QUE ZAPOPANAS Y ZAPOPANOS ACCEDAN A LOS SERVICIOS Y PROGRAMAS MUNICIPALES.</v>
      </c>
      <c r="S33" s="807">
        <v>0</v>
      </c>
      <c r="T33" s="807">
        <v>0</v>
      </c>
      <c r="U33" s="807">
        <v>0</v>
      </c>
      <c r="V33" s="807">
        <v>0</v>
      </c>
      <c r="W33" s="811" t="s">
        <v>4477</v>
      </c>
      <c r="AB33" s="807" t="str" cm="1">
        <f t="array" ref="AB33:AF33">'PP32'!$D$5:$H$5</f>
        <v>P. PLANEACIÓN, SEGUIMIENTO Y EVALUACIÓN DE POLÍTICAS PÚBLICAS.</v>
      </c>
      <c r="AC33" s="807">
        <v>0</v>
      </c>
      <c r="AD33" s="807">
        <v>0</v>
      </c>
      <c r="AE33" s="807">
        <v>0</v>
      </c>
      <c r="AF33" s="807">
        <v>0</v>
      </c>
      <c r="AG33" s="807" t="str">
        <f t="shared" si="0"/>
        <v>2</v>
      </c>
      <c r="AH33" s="807" t="str">
        <f t="shared" si="1"/>
        <v>7</v>
      </c>
      <c r="AI33" s="807" t="str">
        <f t="shared" si="2"/>
        <v>1</v>
      </c>
      <c r="AJ33" s="812" t="str">
        <f t="shared" si="3"/>
        <v>271</v>
      </c>
      <c r="AK33" s="812">
        <f t="shared" si="4"/>
        <v>5</v>
      </c>
      <c r="AL33" s="812">
        <f t="shared" si="5"/>
        <v>14</v>
      </c>
      <c r="AM33" s="812">
        <f t="shared" si="6"/>
        <v>16</v>
      </c>
      <c r="AN33" s="812">
        <f t="shared" si="7"/>
        <v>14</v>
      </c>
      <c r="AO33" s="812">
        <f t="shared" si="8"/>
        <v>32</v>
      </c>
      <c r="AP33" s="812" t="str">
        <f t="shared" si="9"/>
        <v>P</v>
      </c>
      <c r="AQ33" s="807" t="s">
        <v>4528</v>
      </c>
      <c r="AR33" s="817">
        <v>4200000</v>
      </c>
    </row>
    <row r="34" spans="1:44">
      <c r="A34" s="807">
        <v>33</v>
      </c>
      <c r="B34" s="807" t="str" cm="1">
        <f t="array" ref="B34:F34">'PP33'!$D$9:$H$9</f>
        <v>2.7.1. OTROS ASUNTOS SOCIALES.</v>
      </c>
      <c r="C34" s="807">
        <v>0</v>
      </c>
      <c r="D34" s="807">
        <v>0</v>
      </c>
      <c r="E34" s="807">
        <v>0</v>
      </c>
      <c r="F34" s="807">
        <v>0</v>
      </c>
      <c r="G34" s="807" t="str" cm="1">
        <f t="array" ref="G34:K34">'PP33'!$D$14:$H$14</f>
        <v xml:space="preserve">1. ZAPOPANAS Y ZAPOPANOS </v>
      </c>
      <c r="H34" s="807">
        <v>0</v>
      </c>
      <c r="I34" s="807">
        <v>0</v>
      </c>
      <c r="J34" s="807">
        <v>0</v>
      </c>
      <c r="K34" s="807">
        <v>0</v>
      </c>
      <c r="L34" s="807" t="str" cm="1">
        <f t="array" ref="L34:P34">'PP33'!$D$15:$H$15</f>
        <v>2. IGUALDAD SUSTANTIVA Y DE DERECHOS</v>
      </c>
      <c r="M34" s="807">
        <v>0</v>
      </c>
      <c r="N34" s="807">
        <v>0</v>
      </c>
      <c r="O34" s="807">
        <v>0</v>
      </c>
      <c r="P34" s="807">
        <v>0</v>
      </c>
      <c r="Q34" s="810">
        <v>10</v>
      </c>
      <c r="R34" s="807" t="str" cm="1">
        <f t="array" ref="R34:V34">'PP33'!$D$16:$H$16</f>
        <v>2. DISMINUIR LAS BRECHAS DE DESIGUALDAD SOCIAL, DE GÉNERO, EDUCATIVAS Y ECONÓMICAS CON SERVICIOS Y PROGRAMAS INTEGRALES CON ENFOQUE DE DERECHOS HUMANOS Y PERSPECTIVA DE GÉNERO PARA ZAPOPANAS Y ZAPOPANOS.</v>
      </c>
      <c r="S34" s="807">
        <v>0</v>
      </c>
      <c r="T34" s="807">
        <v>0</v>
      </c>
      <c r="U34" s="807">
        <v>0</v>
      </c>
      <c r="V34" s="807">
        <v>0</v>
      </c>
      <c r="W34" s="811" t="s">
        <v>4478</v>
      </c>
      <c r="AB34" s="807" t="str" cm="1">
        <f t="array" ref="AB34:AF34">'PP33'!$D$5:$H$5</f>
        <v>P. PLANEACIÓN, SEGUIMIENTO Y EVALUACIÓN DE POLÍTICAS PÚBLICAS.</v>
      </c>
      <c r="AC34" s="807">
        <v>0</v>
      </c>
      <c r="AD34" s="807">
        <v>0</v>
      </c>
      <c r="AE34" s="807">
        <v>0</v>
      </c>
      <c r="AF34" s="807">
        <v>0</v>
      </c>
      <c r="AG34" s="807" t="str">
        <f t="shared" si="0"/>
        <v>2</v>
      </c>
      <c r="AH34" s="807" t="str">
        <f t="shared" si="1"/>
        <v>7</v>
      </c>
      <c r="AI34" s="807" t="str">
        <f t="shared" si="2"/>
        <v>1</v>
      </c>
      <c r="AJ34" s="812" t="str">
        <f t="shared" si="3"/>
        <v>271</v>
      </c>
      <c r="AK34" s="812">
        <f t="shared" si="4"/>
        <v>1</v>
      </c>
      <c r="AL34" s="812">
        <f t="shared" si="5"/>
        <v>2</v>
      </c>
      <c r="AM34" s="812">
        <f t="shared" si="6"/>
        <v>10</v>
      </c>
      <c r="AN34" s="812">
        <f t="shared" si="7"/>
        <v>2</v>
      </c>
      <c r="AO34" s="812">
        <f t="shared" si="8"/>
        <v>33</v>
      </c>
      <c r="AP34" s="812" t="str">
        <f t="shared" si="9"/>
        <v>P</v>
      </c>
      <c r="AQ34" s="807" t="s">
        <v>4529</v>
      </c>
      <c r="AR34" s="817">
        <v>5615000</v>
      </c>
    </row>
    <row r="35" spans="1:44">
      <c r="A35" s="807">
        <v>34</v>
      </c>
      <c r="B35" s="807" t="str" cm="1">
        <f t="array" ref="B35:F35">'PP34'!$D$9:$H$9</f>
        <v>2.7.1. OTROS ASUNTOS SOCIALES.</v>
      </c>
      <c r="C35" s="807">
        <v>0</v>
      </c>
      <c r="D35" s="807">
        <v>0</v>
      </c>
      <c r="E35" s="807">
        <v>0</v>
      </c>
      <c r="F35" s="807">
        <v>0</v>
      </c>
      <c r="G35" s="807" t="str" cm="1">
        <f t="array" ref="G35:K35">'PP34'!$D$14:$H$14</f>
        <v xml:space="preserve">1. ZAPOPANAS Y ZAPOPANOS </v>
      </c>
      <c r="H35" s="807">
        <v>0</v>
      </c>
      <c r="I35" s="807">
        <v>0</v>
      </c>
      <c r="J35" s="807">
        <v>0</v>
      </c>
      <c r="K35" s="807">
        <v>0</v>
      </c>
      <c r="L35" s="807" t="str" cm="1">
        <f t="array" ref="L35:P35">'PP34'!$D$15:$H$15</f>
        <v>1. INTEGRAL DE BIENESTAR</v>
      </c>
      <c r="M35" s="807">
        <v>0</v>
      </c>
      <c r="N35" s="807">
        <v>0</v>
      </c>
      <c r="O35" s="807">
        <v>0</v>
      </c>
      <c r="P35" s="807">
        <v>0</v>
      </c>
      <c r="Q35" s="810">
        <v>10</v>
      </c>
      <c r="R35" s="807" t="str" cm="1">
        <f t="array" ref="R35:V35">'PP34'!$D$16:$H$16</f>
        <v>1. MEJORAR EL DESARROLLO INTEGRAL DE ZAPOPANAS Y ZAPOPANOS CON PROGRAMAS, SERVICIOS, PROYECTOS Y ACCIONES QUE ATIENDAN EL BIENESTAR SOCIAL.</v>
      </c>
      <c r="S35" s="807">
        <v>0</v>
      </c>
      <c r="T35" s="807">
        <v>0</v>
      </c>
      <c r="U35" s="807">
        <v>0</v>
      </c>
      <c r="V35" s="807">
        <v>0</v>
      </c>
      <c r="W35" s="811" t="s">
        <v>4479</v>
      </c>
      <c r="AB35" s="807" t="str" cm="1">
        <f t="array" ref="AB35:AF35">'PP34'!$D$5:$H$5</f>
        <v>E. PRESTACIÓN DE SERVICIOS PÚBLICOS.</v>
      </c>
      <c r="AC35" s="807">
        <v>0</v>
      </c>
      <c r="AD35" s="807">
        <v>0</v>
      </c>
      <c r="AE35" s="807">
        <v>0</v>
      </c>
      <c r="AF35" s="807">
        <v>0</v>
      </c>
      <c r="AG35" s="807" t="str">
        <f t="shared" si="0"/>
        <v>2</v>
      </c>
      <c r="AH35" s="807" t="str">
        <f t="shared" si="1"/>
        <v>7</v>
      </c>
      <c r="AI35" s="807" t="str">
        <f t="shared" si="2"/>
        <v>1</v>
      </c>
      <c r="AJ35" s="812" t="str">
        <f t="shared" si="3"/>
        <v>271</v>
      </c>
      <c r="AK35" s="812">
        <f t="shared" si="4"/>
        <v>1</v>
      </c>
      <c r="AL35" s="812">
        <f t="shared" si="5"/>
        <v>1</v>
      </c>
      <c r="AM35" s="812">
        <f t="shared" si="6"/>
        <v>10</v>
      </c>
      <c r="AN35" s="812">
        <f t="shared" si="7"/>
        <v>1</v>
      </c>
      <c r="AO35" s="812">
        <f t="shared" si="8"/>
        <v>34</v>
      </c>
      <c r="AP35" s="812" t="str">
        <f t="shared" si="9"/>
        <v>E</v>
      </c>
      <c r="AQ35" s="807" t="s">
        <v>4530</v>
      </c>
      <c r="AR35" s="817">
        <v>51086381.629999995</v>
      </c>
    </row>
    <row r="36" spans="1:44">
      <c r="A36" s="807">
        <v>35</v>
      </c>
      <c r="B36" s="807" t="str" cm="1">
        <f t="array" ref="B36:F36">'PP35'!$D$9:$H$9</f>
        <v>2.7.1. OTROS ASUNTOS SOCIALES.</v>
      </c>
      <c r="C36" s="807">
        <v>0</v>
      </c>
      <c r="D36" s="807">
        <v>0</v>
      </c>
      <c r="E36" s="807">
        <v>0</v>
      </c>
      <c r="F36" s="807">
        <v>0</v>
      </c>
      <c r="G36" s="807" t="str" cm="1">
        <f t="array" ref="G36:K36">'PP35'!$D$14:$H$14</f>
        <v xml:space="preserve">1. ZAPOPANAS Y ZAPOPANOS </v>
      </c>
      <c r="H36" s="807">
        <v>0</v>
      </c>
      <c r="I36" s="807">
        <v>0</v>
      </c>
      <c r="J36" s="807">
        <v>0</v>
      </c>
      <c r="K36" s="807">
        <v>0</v>
      </c>
      <c r="L36" s="807" t="str" cm="1">
        <f t="array" ref="L36:P36">'PP35'!$D$15:$H$15</f>
        <v>2. IGUALDAD SUSTANTIVA Y DE DERECHOS</v>
      </c>
      <c r="M36" s="807">
        <v>0</v>
      </c>
      <c r="N36" s="807">
        <v>0</v>
      </c>
      <c r="O36" s="807">
        <v>0</v>
      </c>
      <c r="P36" s="807">
        <v>0</v>
      </c>
      <c r="Q36" s="810">
        <v>10</v>
      </c>
      <c r="R36" s="807" t="str" cm="1">
        <f t="array" ref="R36:V36">'PP35'!$D$16:$H$16</f>
        <v>2. DISMINUIR LAS BRECHAS DE DESIGUALDAD SOCIAL, DE GÉNERO, EDUCATIVAS Y ECONÓMICAS CON SERVICIOS Y PROGRAMAS INTEGRALES CON ENFOQUE DE DERECHOS HUMANOS Y PERSPECTIVA DE GÉNERO PARA ZAPOPANAS Y ZAPOPANOS.</v>
      </c>
      <c r="S36" s="807">
        <v>0</v>
      </c>
      <c r="T36" s="807">
        <v>0</v>
      </c>
      <c r="U36" s="807">
        <v>0</v>
      </c>
      <c r="V36" s="807">
        <v>0</v>
      </c>
      <c r="W36" s="811" t="s">
        <v>4480</v>
      </c>
      <c r="AB36" s="807" t="str" cm="1">
        <f t="array" ref="AB36:AF36">'PP35'!$D$5:$H$5</f>
        <v>P. PLANEACIÓN, SEGUIMIENTO Y EVALUACIÓN DE POLÍTICAS PÚBLICAS.</v>
      </c>
      <c r="AC36" s="807">
        <v>0</v>
      </c>
      <c r="AD36" s="807">
        <v>0</v>
      </c>
      <c r="AE36" s="807">
        <v>0</v>
      </c>
      <c r="AF36" s="807">
        <v>0</v>
      </c>
      <c r="AG36" s="807" t="str">
        <f t="shared" si="0"/>
        <v>2</v>
      </c>
      <c r="AH36" s="807" t="str">
        <f t="shared" si="1"/>
        <v>7</v>
      </c>
      <c r="AI36" s="807" t="str">
        <f t="shared" si="2"/>
        <v>1</v>
      </c>
      <c r="AJ36" s="812" t="str">
        <f t="shared" si="3"/>
        <v>271</v>
      </c>
      <c r="AK36" s="812">
        <f t="shared" si="4"/>
        <v>1</v>
      </c>
      <c r="AL36" s="812">
        <f t="shared" si="5"/>
        <v>2</v>
      </c>
      <c r="AM36" s="812">
        <f t="shared" si="6"/>
        <v>10</v>
      </c>
      <c r="AN36" s="812">
        <f t="shared" si="7"/>
        <v>2</v>
      </c>
      <c r="AO36" s="812">
        <f t="shared" si="8"/>
        <v>35</v>
      </c>
      <c r="AP36" s="812" t="str">
        <f t="shared" si="9"/>
        <v>P</v>
      </c>
      <c r="AQ36" s="807" t="s">
        <v>4531</v>
      </c>
      <c r="AR36" s="817">
        <v>1600000</v>
      </c>
    </row>
    <row r="37" spans="1:44">
      <c r="A37" s="807">
        <v>36</v>
      </c>
      <c r="B37" s="807" t="str" cm="1">
        <f t="array" ref="B37:F37">'PP36'!$D$9:$H$9</f>
        <v>4.2.3 APORTACIONES ENTRE DIFERENTES NIVELES Y ORDENES DE GOBIERNO.</v>
      </c>
      <c r="C37" s="807">
        <v>0</v>
      </c>
      <c r="D37" s="807">
        <v>0</v>
      </c>
      <c r="E37" s="807">
        <v>0</v>
      </c>
      <c r="F37" s="807">
        <v>0</v>
      </c>
      <c r="G37" s="807" t="str" cm="1">
        <f t="array" ref="G37:K37">'PP36'!$D$14:$H$14</f>
        <v>5. GOBIERNO CERCANO Y EFICIENTE</v>
      </c>
      <c r="H37" s="807">
        <v>0</v>
      </c>
      <c r="I37" s="807">
        <v>0</v>
      </c>
      <c r="J37" s="807">
        <v>0</v>
      </c>
      <c r="K37" s="807">
        <v>0</v>
      </c>
      <c r="L37" s="807" t="str" cm="1">
        <f t="array" ref="L37:P37">'PP36'!$D$15:$H$15</f>
        <v>15. PLANEACIÓN, CONTROL Y TRANSPARENCIA</v>
      </c>
      <c r="M37" s="807">
        <v>0</v>
      </c>
      <c r="N37" s="807">
        <v>0</v>
      </c>
      <c r="O37" s="807">
        <v>0</v>
      </c>
      <c r="P37" s="807">
        <v>0</v>
      </c>
      <c r="Q37" s="810">
        <v>17</v>
      </c>
      <c r="R37" s="807" t="str" cm="1">
        <f t="array" ref="R37:V37">'PP36'!$D$16:$H$16</f>
        <v>15. MEJORAR EL DESEMPEÑO DEL GOBIERNO MUNICIPAL PARA QUE LA PREVENCIÓN, DETECCIÓN Y CORRECCIÓN DE PRÁCTICAS DE GOBIERNO INDEBIDAS SEA UNA CONSTANTE QUE POSICIONE A ZAPOPAN COMO REFERENTE DE TRANSPARENCIA, RENDICIÓN DE CUENTAS Y UNA HACIENDA PÚBLICA CONSOLIDADA.</v>
      </c>
      <c r="S37" s="807">
        <v>0</v>
      </c>
      <c r="T37" s="807">
        <v>0</v>
      </c>
      <c r="U37" s="807">
        <v>0</v>
      </c>
      <c r="V37" s="807">
        <v>0</v>
      </c>
      <c r="W37" s="811" t="s">
        <v>4481</v>
      </c>
      <c r="AB37" s="807" t="str" cm="1">
        <f t="array" ref="AB37:AF37">'PP36'!$D$5:$H$5</f>
        <v>M. APOYO AL PROCESO PRESUPUESTARIO Y PARA MEJORAR LA EFICIENCIA INSTITUCIONAL.</v>
      </c>
      <c r="AC37" s="807">
        <v>0</v>
      </c>
      <c r="AD37" s="807">
        <v>0</v>
      </c>
      <c r="AE37" s="807">
        <v>0</v>
      </c>
      <c r="AF37" s="807">
        <v>0</v>
      </c>
      <c r="AG37" s="807" t="str">
        <f t="shared" si="0"/>
        <v>4</v>
      </c>
      <c r="AH37" s="807" t="str">
        <f t="shared" si="1"/>
        <v>2</v>
      </c>
      <c r="AI37" s="807" t="str">
        <f t="shared" si="2"/>
        <v>3</v>
      </c>
      <c r="AJ37" s="812" t="str">
        <f t="shared" si="3"/>
        <v>423</v>
      </c>
      <c r="AK37" s="812">
        <f t="shared" si="4"/>
        <v>5</v>
      </c>
      <c r="AL37" s="812">
        <f t="shared" si="5"/>
        <v>15</v>
      </c>
      <c r="AM37" s="812">
        <f t="shared" si="6"/>
        <v>17</v>
      </c>
      <c r="AN37" s="812">
        <f t="shared" si="7"/>
        <v>15</v>
      </c>
      <c r="AO37" s="812">
        <f t="shared" si="8"/>
        <v>36</v>
      </c>
      <c r="AP37" s="812" t="str">
        <f t="shared" si="9"/>
        <v>M</v>
      </c>
      <c r="AQ37" s="807" t="s">
        <v>4532</v>
      </c>
      <c r="AR37" s="817">
        <v>1497529274.0000002</v>
      </c>
    </row>
    <row r="38" spans="1:44">
      <c r="AR38" s="817">
        <f>SUM(AR2:AR37)</f>
        <v>13147854362</v>
      </c>
    </row>
  </sheetData>
  <phoneticPr fontId="8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8E2FD-CC4E-47E9-9C0B-07C078A101CF}">
  <sheetPr>
    <tabColor rgb="FF92D050"/>
    <pageSetUpPr fitToPage="1"/>
  </sheetPr>
  <dimension ref="A1:V73"/>
  <sheetViews>
    <sheetView zoomScale="60" zoomScaleNormal="60" workbookViewId="0">
      <selection sqref="A1:D1"/>
    </sheetView>
  </sheetViews>
  <sheetFormatPr baseColWidth="10" defaultColWidth="0" defaultRowHeight="0" customHeight="1" zeroHeight="1"/>
  <cols>
    <col min="1" max="1" width="15.6640625" style="114" customWidth="1"/>
    <col min="2" max="2" width="70.33203125" style="114" bestFit="1" customWidth="1"/>
    <col min="3" max="3" width="15.6640625" style="129" customWidth="1"/>
    <col min="4" max="5" width="35.6640625" style="114" customWidth="1"/>
    <col min="6" max="6" width="35.33203125" style="114" customWidth="1"/>
    <col min="7" max="8" width="35.6640625" style="114" customWidth="1"/>
    <col min="9" max="9" width="36.33203125" style="114" customWidth="1"/>
    <col min="10" max="11" width="35.6640625" style="115" customWidth="1"/>
    <col min="12" max="13" width="35.6640625" style="114" customWidth="1"/>
    <col min="14" max="15" width="35.6640625" style="261" customWidth="1"/>
    <col min="16" max="17" width="35.6640625" style="114" customWidth="1"/>
    <col min="18" max="18" width="31.6640625" style="58" hidden="1" customWidth="1"/>
    <col min="19" max="16384" width="11.44140625" hidden="1"/>
  </cols>
  <sheetData>
    <row r="1" spans="1:17" ht="20.25" customHeight="1"/>
    <row r="2" spans="1:17" ht="20.25" customHeight="1">
      <c r="A2" s="238"/>
      <c r="B2" s="279"/>
      <c r="C2" s="239"/>
      <c r="D2" s="238"/>
      <c r="E2" s="238"/>
      <c r="F2" s="238"/>
      <c r="G2" s="238"/>
      <c r="H2" s="238"/>
      <c r="I2" s="238"/>
      <c r="J2" s="240"/>
      <c r="K2" s="280"/>
      <c r="L2" s="241"/>
      <c r="M2" s="241"/>
      <c r="N2" s="242"/>
      <c r="O2" s="242"/>
      <c r="P2" s="241"/>
      <c r="Q2" s="241"/>
    </row>
    <row r="3" spans="1:17" s="58" customFormat="1" ht="20.100000000000001" customHeight="1">
      <c r="A3" s="66"/>
      <c r="B3" s="877" t="s">
        <v>112</v>
      </c>
      <c r="C3" s="877"/>
      <c r="D3" s="871" t="s">
        <v>113</v>
      </c>
      <c r="E3" s="871"/>
      <c r="F3" s="871"/>
      <c r="G3" s="871"/>
      <c r="H3" s="871"/>
      <c r="I3" s="67"/>
      <c r="J3" s="64"/>
      <c r="K3" s="65"/>
      <c r="L3" s="68"/>
      <c r="M3" s="66"/>
      <c r="N3" s="78"/>
      <c r="O3" s="78"/>
      <c r="P3" s="66"/>
      <c r="Q3" s="66"/>
    </row>
    <row r="4" spans="1:17" s="58" customFormat="1" ht="20.100000000000001" customHeight="1">
      <c r="A4" s="66"/>
      <c r="B4" s="877" t="s">
        <v>114</v>
      </c>
      <c r="C4" s="877"/>
      <c r="D4" s="866" t="s">
        <v>1400</v>
      </c>
      <c r="E4" s="866"/>
      <c r="F4" s="866"/>
      <c r="G4" s="866"/>
      <c r="H4" s="866"/>
      <c r="I4" s="61"/>
      <c r="J4" s="64"/>
      <c r="K4" s="64"/>
      <c r="L4" s="66"/>
      <c r="M4" s="66"/>
      <c r="N4" s="78"/>
      <c r="O4" s="78"/>
      <c r="P4" s="66"/>
      <c r="Q4" s="66"/>
    </row>
    <row r="5" spans="1:17" s="58" customFormat="1" ht="20.100000000000001" customHeight="1">
      <c r="A5" s="66"/>
      <c r="B5" s="877" t="s">
        <v>116</v>
      </c>
      <c r="C5" s="877"/>
      <c r="D5" s="866" t="s">
        <v>1336</v>
      </c>
      <c r="E5" s="866"/>
      <c r="F5" s="866"/>
      <c r="G5" s="866"/>
      <c r="H5" s="866"/>
      <c r="I5" s="61"/>
      <c r="J5" s="64"/>
      <c r="K5" s="64"/>
      <c r="L5" s="66"/>
      <c r="M5" s="66"/>
      <c r="N5" s="243"/>
      <c r="O5" s="243"/>
      <c r="P5" s="66"/>
      <c r="Q5" s="66"/>
    </row>
    <row r="6" spans="1:17" s="58" customFormat="1" ht="20.100000000000001" customHeight="1">
      <c r="A6" s="66"/>
      <c r="B6" s="877" t="s">
        <v>118</v>
      </c>
      <c r="C6" s="877"/>
      <c r="D6" s="866" t="s">
        <v>1401</v>
      </c>
      <c r="E6" s="866"/>
      <c r="F6" s="866"/>
      <c r="G6" s="866"/>
      <c r="H6" s="866"/>
      <c r="I6" s="70"/>
      <c r="J6" s="71"/>
      <c r="K6" s="71"/>
      <c r="L6" s="72"/>
      <c r="M6" s="66"/>
      <c r="N6" s="243"/>
      <c r="O6" s="243"/>
      <c r="P6" s="66"/>
      <c r="Q6" s="66"/>
    </row>
    <row r="7" spans="1:17" s="58" customFormat="1" ht="20.100000000000001" customHeight="1">
      <c r="A7" s="66"/>
      <c r="B7" s="877" t="s">
        <v>120</v>
      </c>
      <c r="C7" s="877"/>
      <c r="D7" s="866" t="s">
        <v>121</v>
      </c>
      <c r="E7" s="866"/>
      <c r="F7" s="866"/>
      <c r="G7" s="866"/>
      <c r="H7" s="866"/>
      <c r="I7" s="70"/>
      <c r="J7" s="71"/>
      <c r="K7" s="71"/>
      <c r="L7" s="72"/>
      <c r="M7" s="66"/>
      <c r="N7" s="243"/>
      <c r="O7" s="243"/>
      <c r="P7" s="66"/>
      <c r="Q7" s="66"/>
    </row>
    <row r="8" spans="1:17" s="58" customFormat="1" ht="20.100000000000001" customHeight="1">
      <c r="A8" s="66"/>
      <c r="B8" s="877" t="s">
        <v>122</v>
      </c>
      <c r="C8" s="877"/>
      <c r="D8" s="866" t="s">
        <v>413</v>
      </c>
      <c r="E8" s="866"/>
      <c r="F8" s="866"/>
      <c r="G8" s="866"/>
      <c r="H8" s="866"/>
      <c r="I8" s="70"/>
      <c r="J8" s="71"/>
      <c r="K8" s="71"/>
      <c r="L8" s="72"/>
      <c r="M8" s="66"/>
      <c r="N8" s="78"/>
      <c r="O8" s="78"/>
      <c r="P8" s="66"/>
      <c r="Q8" s="66"/>
    </row>
    <row r="9" spans="1:17" s="58" customFormat="1" ht="20.100000000000001" customHeight="1">
      <c r="A9" s="66"/>
      <c r="B9" s="877" t="s">
        <v>124</v>
      </c>
      <c r="C9" s="877"/>
      <c r="D9" s="866" t="s">
        <v>1402</v>
      </c>
      <c r="E9" s="866"/>
      <c r="F9" s="866"/>
      <c r="G9" s="866"/>
      <c r="H9" s="866"/>
      <c r="I9" s="73"/>
      <c r="J9" s="74"/>
      <c r="K9" s="74"/>
      <c r="L9" s="75"/>
      <c r="M9" s="75"/>
      <c r="N9" s="244"/>
      <c r="O9" s="244"/>
      <c r="P9" s="66"/>
      <c r="Q9" s="66"/>
    </row>
    <row r="10" spans="1:17" s="58" customFormat="1" ht="50.1" customHeight="1">
      <c r="A10" s="885" t="s">
        <v>126</v>
      </c>
      <c r="B10" s="877" t="s">
        <v>127</v>
      </c>
      <c r="C10" s="877"/>
      <c r="D10" s="866" t="s">
        <v>4392</v>
      </c>
      <c r="E10" s="869"/>
      <c r="F10" s="869"/>
      <c r="G10" s="869"/>
      <c r="H10" s="870"/>
      <c r="I10" s="73"/>
      <c r="J10" s="74"/>
      <c r="K10" s="74"/>
      <c r="L10" s="75"/>
      <c r="M10" s="75"/>
      <c r="N10" s="244"/>
      <c r="O10" s="244"/>
      <c r="P10" s="76"/>
      <c r="Q10" s="66"/>
    </row>
    <row r="11" spans="1:17" s="58" customFormat="1" ht="50.1" customHeight="1">
      <c r="A11" s="885"/>
      <c r="B11" s="877" t="s">
        <v>128</v>
      </c>
      <c r="C11" s="877"/>
      <c r="D11" s="860" t="s">
        <v>4420</v>
      </c>
      <c r="E11" s="861"/>
      <c r="F11" s="861"/>
      <c r="G11" s="861"/>
      <c r="H11" s="862"/>
      <c r="I11" s="73"/>
      <c r="J11" s="74"/>
      <c r="K11" s="74"/>
      <c r="L11" s="75"/>
      <c r="M11" s="75"/>
      <c r="N11" s="244"/>
      <c r="O11" s="244"/>
      <c r="P11" s="66"/>
      <c r="Q11" s="66"/>
    </row>
    <row r="12" spans="1:17" s="58" customFormat="1" ht="50.1" customHeight="1">
      <c r="A12" s="885" t="s">
        <v>129</v>
      </c>
      <c r="B12" s="877" t="s">
        <v>130</v>
      </c>
      <c r="C12" s="877"/>
      <c r="D12" s="860" t="s">
        <v>4390</v>
      </c>
      <c r="E12" s="861"/>
      <c r="F12" s="861"/>
      <c r="G12" s="861"/>
      <c r="H12" s="862"/>
      <c r="I12" s="73"/>
      <c r="J12" s="74"/>
      <c r="K12" s="74"/>
      <c r="L12" s="75"/>
      <c r="M12" s="75"/>
      <c r="N12" s="244"/>
      <c r="O12"/>
      <c r="P12" s="66"/>
      <c r="Q12" s="66"/>
    </row>
    <row r="13" spans="1:17" s="58" customFormat="1" ht="50.1" customHeight="1">
      <c r="A13" s="885"/>
      <c r="B13" s="877" t="s">
        <v>131</v>
      </c>
      <c r="C13" s="877"/>
      <c r="D13" s="860" t="s">
        <v>4394</v>
      </c>
      <c r="E13" s="861"/>
      <c r="F13" s="861"/>
      <c r="G13" s="861"/>
      <c r="H13" s="862"/>
      <c r="I13" s="73"/>
      <c r="J13" s="74"/>
      <c r="K13" s="74"/>
      <c r="L13" s="75"/>
      <c r="M13" s="75"/>
      <c r="N13" s="244"/>
      <c r="O13" s="244"/>
      <c r="P13" s="66"/>
      <c r="Q13" s="66"/>
    </row>
    <row r="14" spans="1:17" s="58" customFormat="1" ht="50.1" customHeight="1">
      <c r="A14" s="886" t="s">
        <v>132</v>
      </c>
      <c r="B14" s="877" t="s">
        <v>517</v>
      </c>
      <c r="C14" s="877"/>
      <c r="D14" s="866" t="s">
        <v>4266</v>
      </c>
      <c r="E14" s="867"/>
      <c r="F14" s="867"/>
      <c r="G14" s="867"/>
      <c r="H14" s="868"/>
      <c r="I14" s="73"/>
      <c r="J14" s="74"/>
      <c r="K14" s="74"/>
      <c r="L14" s="75"/>
      <c r="M14" s="75"/>
      <c r="N14" s="244"/>
      <c r="O14" s="244"/>
      <c r="P14" s="66"/>
      <c r="Q14" s="66"/>
    </row>
    <row r="15" spans="1:17" s="58" customFormat="1" ht="50.1" customHeight="1">
      <c r="A15" s="887"/>
      <c r="B15" s="877" t="s">
        <v>518</v>
      </c>
      <c r="C15" s="877"/>
      <c r="D15" s="866" t="s">
        <v>4271</v>
      </c>
      <c r="E15" s="867"/>
      <c r="F15" s="867"/>
      <c r="G15" s="867"/>
      <c r="H15" s="868"/>
      <c r="I15" s="73"/>
      <c r="J15" s="74"/>
      <c r="K15" s="74"/>
      <c r="L15" s="75"/>
      <c r="M15" s="75"/>
      <c r="N15" s="244"/>
      <c r="O15" s="244"/>
      <c r="P15" s="66"/>
      <c r="Q15" s="66"/>
    </row>
    <row r="16" spans="1:17" s="58" customFormat="1" ht="50.1" customHeight="1">
      <c r="A16" s="887"/>
      <c r="B16" s="877" t="s">
        <v>1285</v>
      </c>
      <c r="C16" s="877"/>
      <c r="D16" s="860" t="s">
        <v>2</v>
      </c>
      <c r="E16" s="861"/>
      <c r="F16" s="861"/>
      <c r="G16" s="861"/>
      <c r="H16" s="862"/>
      <c r="I16" s="73"/>
      <c r="J16" s="74"/>
      <c r="K16" s="74"/>
      <c r="L16" s="75"/>
      <c r="M16" s="75"/>
      <c r="N16" s="244"/>
      <c r="O16" s="244"/>
      <c r="P16" s="66"/>
      <c r="Q16" s="66"/>
    </row>
    <row r="17" spans="1:22" s="58" customFormat="1" ht="50.1" customHeight="1">
      <c r="A17" s="888"/>
      <c r="B17" s="877" t="s">
        <v>520</v>
      </c>
      <c r="C17" s="877"/>
      <c r="D17" s="860" t="s">
        <v>4272</v>
      </c>
      <c r="E17" s="861"/>
      <c r="F17" s="861"/>
      <c r="G17" s="861"/>
      <c r="H17" s="862"/>
      <c r="I17" s="73"/>
      <c r="J17" s="64"/>
      <c r="K17" s="64"/>
      <c r="L17" s="75"/>
      <c r="M17" s="66"/>
      <c r="N17" s="244"/>
      <c r="O17" s="244"/>
      <c r="P17" s="66"/>
      <c r="Q17" s="66"/>
    </row>
    <row r="18" spans="1:22" s="58" customFormat="1" ht="15.75" customHeight="1">
      <c r="A18" s="61"/>
      <c r="B18" s="77"/>
      <c r="C18" s="77"/>
      <c r="D18" s="61"/>
      <c r="E18" s="61"/>
      <c r="F18" s="61"/>
      <c r="G18" s="61"/>
      <c r="H18" s="61"/>
      <c r="I18" s="61"/>
      <c r="J18" s="64"/>
      <c r="K18" s="64"/>
      <c r="L18" s="66"/>
      <c r="M18" s="66"/>
      <c r="N18" s="64"/>
      <c r="O18" s="78"/>
      <c r="P18" s="66"/>
      <c r="Q18" s="66"/>
    </row>
    <row r="19" spans="1:22" s="58" customFormat="1" ht="50.1" customHeight="1">
      <c r="A19" s="61"/>
      <c r="B19" s="881" t="s">
        <v>137</v>
      </c>
      <c r="C19" s="881"/>
      <c r="D19" s="79">
        <v>249034842.65999997</v>
      </c>
      <c r="E19" s="849" t="s">
        <v>4542</v>
      </c>
      <c r="F19" s="850"/>
      <c r="G19" s="850"/>
      <c r="H19" s="851"/>
      <c r="I19" s="265"/>
      <c r="J19" s="64"/>
      <c r="K19" s="64"/>
      <c r="L19" s="66"/>
      <c r="M19" s="66"/>
      <c r="N19" s="64"/>
      <c r="O19" s="78"/>
      <c r="P19" s="66"/>
      <c r="Q19" s="66"/>
    </row>
    <row r="20" spans="1:22" s="58" customFormat="1" ht="15.6">
      <c r="A20" s="61"/>
      <c r="B20" s="77"/>
      <c r="C20" s="77"/>
      <c r="D20" s="61"/>
      <c r="E20" s="61"/>
      <c r="F20" s="61"/>
      <c r="G20" s="61"/>
      <c r="H20" s="61"/>
      <c r="I20" s="61"/>
      <c r="J20" s="64"/>
      <c r="K20" s="64"/>
      <c r="L20" s="66"/>
      <c r="M20" s="66"/>
      <c r="N20" s="78"/>
      <c r="O20" s="78"/>
      <c r="P20" s="66"/>
      <c r="Q20" s="66"/>
    </row>
    <row r="21" spans="1:22" ht="50.1" customHeight="1">
      <c r="A21" s="61"/>
      <c r="B21" s="882" t="s">
        <v>138</v>
      </c>
      <c r="C21" s="883"/>
      <c r="D21" s="883"/>
      <c r="E21" s="883"/>
      <c r="F21" s="883"/>
      <c r="G21" s="883"/>
      <c r="H21" s="883"/>
      <c r="I21" s="883"/>
      <c r="J21" s="883"/>
      <c r="K21" s="883"/>
      <c r="L21" s="883"/>
      <c r="M21" s="883"/>
      <c r="N21" s="883"/>
      <c r="O21" s="883"/>
      <c r="P21" s="883"/>
      <c r="Q21" s="884"/>
      <c r="R21" s="855" t="s">
        <v>1197</v>
      </c>
    </row>
    <row r="22" spans="1:22" ht="50.1" customHeight="1">
      <c r="A22" s="61"/>
      <c r="B22" s="879"/>
      <c r="C22" s="880"/>
      <c r="D22" s="281" t="s">
        <v>140</v>
      </c>
      <c r="E22" s="281" t="s">
        <v>141</v>
      </c>
      <c r="F22" s="281" t="s">
        <v>142</v>
      </c>
      <c r="G22" s="281" t="s">
        <v>143</v>
      </c>
      <c r="H22" s="281" t="s">
        <v>144</v>
      </c>
      <c r="I22" s="281" t="s">
        <v>145</v>
      </c>
      <c r="J22" s="282" t="s">
        <v>146</v>
      </c>
      <c r="K22" s="282" t="s">
        <v>147</v>
      </c>
      <c r="L22" s="281" t="s">
        <v>148</v>
      </c>
      <c r="M22" s="281" t="s">
        <v>149</v>
      </c>
      <c r="N22" s="282" t="s">
        <v>150</v>
      </c>
      <c r="O22" s="282" t="s">
        <v>151</v>
      </c>
      <c r="P22" s="281" t="s">
        <v>152</v>
      </c>
      <c r="Q22" s="281" t="s">
        <v>153</v>
      </c>
      <c r="R22" s="855"/>
    </row>
    <row r="23" spans="1:22" ht="150" customHeight="1">
      <c r="A23" s="247">
        <v>1</v>
      </c>
      <c r="B23" s="877" t="s">
        <v>154</v>
      </c>
      <c r="C23" s="877"/>
      <c r="D23" s="248" t="s">
        <v>1403</v>
      </c>
      <c r="E23" s="248" t="s">
        <v>1404</v>
      </c>
      <c r="F23" s="248" t="s">
        <v>1405</v>
      </c>
      <c r="G23" s="248" t="s">
        <v>158</v>
      </c>
      <c r="H23" s="248" t="s">
        <v>159</v>
      </c>
      <c r="I23" s="161" t="s">
        <v>1406</v>
      </c>
      <c r="J23" s="283">
        <v>1300</v>
      </c>
      <c r="K23" s="283">
        <v>1300</v>
      </c>
      <c r="L23" s="161" t="s">
        <v>161</v>
      </c>
      <c r="M23" s="248" t="s">
        <v>162</v>
      </c>
      <c r="N23" s="250">
        <f t="shared" ref="N23:N41" si="0">(J23/K23)*100</f>
        <v>100</v>
      </c>
      <c r="O23" s="249">
        <v>1000</v>
      </c>
      <c r="P23" s="248" t="s">
        <v>1407</v>
      </c>
      <c r="Q23" s="248"/>
    </row>
    <row r="24" spans="1:22" s="58" customFormat="1" ht="150" customHeight="1">
      <c r="A24" s="247">
        <v>1</v>
      </c>
      <c r="B24" s="877" t="s">
        <v>164</v>
      </c>
      <c r="C24" s="877"/>
      <c r="D24" s="248" t="s">
        <v>1408</v>
      </c>
      <c r="E24" s="248" t="s">
        <v>1409</v>
      </c>
      <c r="F24" s="248" t="s">
        <v>1410</v>
      </c>
      <c r="G24" s="248" t="s">
        <v>158</v>
      </c>
      <c r="H24" s="248" t="s">
        <v>159</v>
      </c>
      <c r="I24" s="161" t="s">
        <v>1411</v>
      </c>
      <c r="J24" s="283">
        <v>40</v>
      </c>
      <c r="K24" s="283">
        <v>40</v>
      </c>
      <c r="L24" s="161" t="s">
        <v>476</v>
      </c>
      <c r="M24" s="248" t="s">
        <v>162</v>
      </c>
      <c r="N24" s="250">
        <f t="shared" si="0"/>
        <v>100</v>
      </c>
      <c r="O24" s="249">
        <v>30</v>
      </c>
      <c r="P24" s="248" t="s">
        <v>1407</v>
      </c>
      <c r="Q24" s="248" t="s">
        <v>1412</v>
      </c>
      <c r="S24"/>
      <c r="T24"/>
      <c r="U24"/>
      <c r="V24"/>
    </row>
    <row r="25" spans="1:22" s="58" customFormat="1" ht="150" customHeight="1">
      <c r="A25" s="247">
        <v>1</v>
      </c>
      <c r="B25" s="877" t="s">
        <v>171</v>
      </c>
      <c r="C25" s="877"/>
      <c r="D25" s="248" t="s">
        <v>1413</v>
      </c>
      <c r="E25" s="248" t="s">
        <v>1414</v>
      </c>
      <c r="F25" s="248" t="s">
        <v>1415</v>
      </c>
      <c r="G25" s="248" t="s">
        <v>158</v>
      </c>
      <c r="H25" s="248" t="s">
        <v>175</v>
      </c>
      <c r="I25" s="161" t="s">
        <v>1416</v>
      </c>
      <c r="J25" s="249">
        <v>19</v>
      </c>
      <c r="K25" s="249">
        <v>19</v>
      </c>
      <c r="L25" s="161" t="s">
        <v>476</v>
      </c>
      <c r="M25" s="248" t="s">
        <v>162</v>
      </c>
      <c r="N25" s="250">
        <f t="shared" si="0"/>
        <v>100</v>
      </c>
      <c r="O25" s="249">
        <v>14</v>
      </c>
      <c r="P25" s="248" t="s">
        <v>1417</v>
      </c>
      <c r="Q25" s="248" t="s">
        <v>1418</v>
      </c>
      <c r="R25" s="255" t="s">
        <v>180</v>
      </c>
      <c r="S25"/>
      <c r="T25"/>
      <c r="U25"/>
      <c r="V25"/>
    </row>
    <row r="26" spans="1:22" s="58" customFormat="1" ht="150" customHeight="1">
      <c r="A26" s="247">
        <v>1</v>
      </c>
      <c r="B26" s="875" t="s">
        <v>181</v>
      </c>
      <c r="C26" s="876"/>
      <c r="D26" s="284" t="s">
        <v>1419</v>
      </c>
      <c r="E26" s="284" t="s">
        <v>1420</v>
      </c>
      <c r="F26" s="284" t="s">
        <v>1421</v>
      </c>
      <c r="G26" s="248" t="s">
        <v>158</v>
      </c>
      <c r="H26" s="248" t="s">
        <v>175</v>
      </c>
      <c r="I26" s="284" t="s">
        <v>1422</v>
      </c>
      <c r="J26" s="249">
        <v>15</v>
      </c>
      <c r="K26" s="249">
        <v>15</v>
      </c>
      <c r="L26" s="161" t="s">
        <v>177</v>
      </c>
      <c r="M26" s="248" t="s">
        <v>162</v>
      </c>
      <c r="N26" s="250">
        <f t="shared" si="0"/>
        <v>100</v>
      </c>
      <c r="O26" s="249">
        <v>10</v>
      </c>
      <c r="P26" s="248" t="s">
        <v>1423</v>
      </c>
      <c r="Q26" s="248" t="s">
        <v>1424</v>
      </c>
      <c r="S26"/>
      <c r="T26"/>
      <c r="U26"/>
      <c r="V26"/>
    </row>
    <row r="27" spans="1:22" s="102" customFormat="1" ht="150" customHeight="1">
      <c r="A27" s="247">
        <v>1</v>
      </c>
      <c r="B27" s="875" t="s">
        <v>188</v>
      </c>
      <c r="C27" s="876"/>
      <c r="D27" s="248" t="s">
        <v>1425</v>
      </c>
      <c r="E27" s="248" t="s">
        <v>1426</v>
      </c>
      <c r="F27" s="284" t="s">
        <v>1427</v>
      </c>
      <c r="G27" s="248" t="s">
        <v>158</v>
      </c>
      <c r="H27" s="248" t="s">
        <v>175</v>
      </c>
      <c r="I27" s="161" t="s">
        <v>1428</v>
      </c>
      <c r="J27" s="249">
        <v>4</v>
      </c>
      <c r="K27" s="249">
        <v>4</v>
      </c>
      <c r="L27" s="161" t="s">
        <v>177</v>
      </c>
      <c r="M27" s="248" t="s">
        <v>162</v>
      </c>
      <c r="N27" s="250">
        <f t="shared" si="0"/>
        <v>100</v>
      </c>
      <c r="O27" s="249">
        <v>4</v>
      </c>
      <c r="P27" s="248" t="s">
        <v>1417</v>
      </c>
      <c r="Q27" s="248" t="s">
        <v>1429</v>
      </c>
      <c r="R27"/>
    </row>
    <row r="28" spans="1:22" s="58" customFormat="1" ht="150" customHeight="1">
      <c r="A28" s="247">
        <v>1</v>
      </c>
      <c r="B28" s="877" t="s">
        <v>207</v>
      </c>
      <c r="C28" s="877"/>
      <c r="D28" s="248" t="s">
        <v>1430</v>
      </c>
      <c r="E28" s="248" t="s">
        <v>1431</v>
      </c>
      <c r="F28" s="248" t="s">
        <v>1432</v>
      </c>
      <c r="G28" s="248" t="s">
        <v>158</v>
      </c>
      <c r="H28" s="248" t="s">
        <v>175</v>
      </c>
      <c r="I28" s="161" t="s">
        <v>1433</v>
      </c>
      <c r="J28" s="285">
        <v>12</v>
      </c>
      <c r="K28" s="285">
        <v>12</v>
      </c>
      <c r="L28" s="161" t="s">
        <v>169</v>
      </c>
      <c r="M28" s="248" t="s">
        <v>162</v>
      </c>
      <c r="N28" s="250">
        <f t="shared" si="0"/>
        <v>100</v>
      </c>
      <c r="O28" s="285">
        <v>12</v>
      </c>
      <c r="P28" s="248" t="s">
        <v>1417</v>
      </c>
      <c r="Q28" s="248" t="s">
        <v>1434</v>
      </c>
      <c r="R28" s="255" t="s">
        <v>180</v>
      </c>
      <c r="S28"/>
      <c r="T28"/>
      <c r="U28"/>
      <c r="V28"/>
    </row>
    <row r="29" spans="1:22" s="58" customFormat="1" ht="150" customHeight="1">
      <c r="A29" s="247">
        <v>1</v>
      </c>
      <c r="B29" s="877" t="s">
        <v>214</v>
      </c>
      <c r="C29" s="877"/>
      <c r="D29" s="248" t="s">
        <v>1435</v>
      </c>
      <c r="E29" s="248" t="s">
        <v>1436</v>
      </c>
      <c r="F29" s="248" t="s">
        <v>1437</v>
      </c>
      <c r="G29" s="248" t="s">
        <v>158</v>
      </c>
      <c r="H29" s="248" t="s">
        <v>175</v>
      </c>
      <c r="I29" s="161" t="s">
        <v>1438</v>
      </c>
      <c r="J29" s="285">
        <v>6000</v>
      </c>
      <c r="K29" s="285">
        <v>6000</v>
      </c>
      <c r="L29" s="161" t="s">
        <v>177</v>
      </c>
      <c r="M29" s="248" t="s">
        <v>162</v>
      </c>
      <c r="N29" s="250">
        <f t="shared" si="0"/>
        <v>100</v>
      </c>
      <c r="O29" s="285">
        <v>7000</v>
      </c>
      <c r="P29" s="248" t="s">
        <v>1407</v>
      </c>
      <c r="Q29" s="248" t="s">
        <v>1439</v>
      </c>
      <c r="S29"/>
      <c r="T29"/>
      <c r="U29"/>
      <c r="V29"/>
    </row>
    <row r="30" spans="1:22" s="58" customFormat="1" ht="150" customHeight="1">
      <c r="A30" s="247">
        <v>1</v>
      </c>
      <c r="B30" s="877" t="s">
        <v>220</v>
      </c>
      <c r="C30" s="877"/>
      <c r="D30" s="248" t="s">
        <v>1440</v>
      </c>
      <c r="E30" s="248" t="s">
        <v>1441</v>
      </c>
      <c r="F30" s="248" t="s">
        <v>1442</v>
      </c>
      <c r="G30" s="248" t="s">
        <v>158</v>
      </c>
      <c r="H30" s="248" t="s">
        <v>175</v>
      </c>
      <c r="I30" s="161" t="s">
        <v>1443</v>
      </c>
      <c r="J30" s="285">
        <v>52</v>
      </c>
      <c r="K30" s="285">
        <v>52</v>
      </c>
      <c r="L30" s="161" t="s">
        <v>177</v>
      </c>
      <c r="M30" s="248" t="s">
        <v>162</v>
      </c>
      <c r="N30" s="250">
        <f t="shared" si="0"/>
        <v>100</v>
      </c>
      <c r="O30" s="285">
        <v>52</v>
      </c>
      <c r="P30" s="248" t="s">
        <v>1407</v>
      </c>
      <c r="Q30" s="248" t="s">
        <v>1444</v>
      </c>
      <c r="S30"/>
      <c r="T30"/>
      <c r="U30"/>
      <c r="V30"/>
    </row>
    <row r="31" spans="1:22" s="58" customFormat="1" ht="150" customHeight="1">
      <c r="A31" s="247">
        <v>1</v>
      </c>
      <c r="B31" s="877" t="s">
        <v>226</v>
      </c>
      <c r="C31" s="877"/>
      <c r="D31" s="248" t="s">
        <v>1445</v>
      </c>
      <c r="E31" s="248" t="s">
        <v>1446</v>
      </c>
      <c r="F31" s="248" t="s">
        <v>1447</v>
      </c>
      <c r="G31" s="248" t="s">
        <v>158</v>
      </c>
      <c r="H31" s="248" t="s">
        <v>175</v>
      </c>
      <c r="I31" s="161" t="s">
        <v>1448</v>
      </c>
      <c r="J31" s="285">
        <v>200</v>
      </c>
      <c r="K31" s="285">
        <v>200</v>
      </c>
      <c r="L31" s="161" t="s">
        <v>177</v>
      </c>
      <c r="M31" s="248" t="s">
        <v>162</v>
      </c>
      <c r="N31" s="250">
        <f t="shared" si="0"/>
        <v>100</v>
      </c>
      <c r="O31" s="285">
        <v>213</v>
      </c>
      <c r="P31" s="248" t="s">
        <v>1407</v>
      </c>
      <c r="Q31" s="248" t="s">
        <v>1449</v>
      </c>
      <c r="S31"/>
      <c r="T31"/>
      <c r="U31"/>
      <c r="V31"/>
    </row>
    <row r="32" spans="1:22" s="58" customFormat="1" ht="150" customHeight="1">
      <c r="A32" s="247">
        <v>1</v>
      </c>
      <c r="B32" s="877" t="s">
        <v>233</v>
      </c>
      <c r="C32" s="877"/>
      <c r="D32" s="248" t="s">
        <v>1450</v>
      </c>
      <c r="E32" s="248" t="s">
        <v>1451</v>
      </c>
      <c r="F32" s="248" t="s">
        <v>1452</v>
      </c>
      <c r="G32" s="248" t="s">
        <v>158</v>
      </c>
      <c r="H32" s="248" t="s">
        <v>175</v>
      </c>
      <c r="I32" s="161" t="s">
        <v>1453</v>
      </c>
      <c r="J32" s="283">
        <v>40</v>
      </c>
      <c r="K32" s="283">
        <v>40</v>
      </c>
      <c r="L32" s="161" t="s">
        <v>476</v>
      </c>
      <c r="M32" s="248" t="s">
        <v>162</v>
      </c>
      <c r="N32" s="250">
        <f t="shared" si="0"/>
        <v>100</v>
      </c>
      <c r="O32" s="285">
        <v>12</v>
      </c>
      <c r="P32" s="248" t="s">
        <v>1417</v>
      </c>
      <c r="Q32" s="248" t="s">
        <v>1434</v>
      </c>
      <c r="R32" s="255" t="s">
        <v>180</v>
      </c>
      <c r="S32"/>
      <c r="T32"/>
      <c r="U32"/>
      <c r="V32"/>
    </row>
    <row r="33" spans="1:22" s="58" customFormat="1" ht="150" customHeight="1">
      <c r="A33" s="247">
        <v>1</v>
      </c>
      <c r="B33" s="877" t="s">
        <v>239</v>
      </c>
      <c r="C33" s="877"/>
      <c r="D33" s="248" t="s">
        <v>1454</v>
      </c>
      <c r="E33" s="248" t="s">
        <v>1455</v>
      </c>
      <c r="F33" s="248" t="s">
        <v>1456</v>
      </c>
      <c r="G33" s="248" t="s">
        <v>158</v>
      </c>
      <c r="H33" s="248" t="s">
        <v>175</v>
      </c>
      <c r="I33" s="161" t="s">
        <v>1457</v>
      </c>
      <c r="J33" s="283">
        <v>399</v>
      </c>
      <c r="K33" s="283">
        <v>399</v>
      </c>
      <c r="L33" s="161" t="s">
        <v>177</v>
      </c>
      <c r="M33" s="248" t="s">
        <v>162</v>
      </c>
      <c r="N33" s="250">
        <f t="shared" si="0"/>
        <v>100</v>
      </c>
      <c r="O33" s="249">
        <v>119</v>
      </c>
      <c r="P33" s="248" t="s">
        <v>1407</v>
      </c>
      <c r="Q33" s="199" t="s">
        <v>1458</v>
      </c>
      <c r="S33"/>
      <c r="T33"/>
      <c r="U33"/>
      <c r="V33"/>
    </row>
    <row r="34" spans="1:22" s="58" customFormat="1" ht="150" customHeight="1">
      <c r="A34" s="247">
        <v>1</v>
      </c>
      <c r="B34" s="877" t="s">
        <v>245</v>
      </c>
      <c r="C34" s="877"/>
      <c r="D34" s="248" t="s">
        <v>1459</v>
      </c>
      <c r="E34" s="248" t="s">
        <v>1460</v>
      </c>
      <c r="F34" s="248" t="s">
        <v>1461</v>
      </c>
      <c r="G34" s="248" t="s">
        <v>158</v>
      </c>
      <c r="H34" s="248" t="s">
        <v>175</v>
      </c>
      <c r="I34" s="161" t="s">
        <v>1462</v>
      </c>
      <c r="J34" s="249">
        <v>12</v>
      </c>
      <c r="K34" s="249">
        <v>12</v>
      </c>
      <c r="L34" s="161" t="s">
        <v>177</v>
      </c>
      <c r="M34" s="248" t="s">
        <v>162</v>
      </c>
      <c r="N34" s="250">
        <f t="shared" si="0"/>
        <v>100</v>
      </c>
      <c r="O34" s="249">
        <v>12</v>
      </c>
      <c r="P34" s="248" t="s">
        <v>1407</v>
      </c>
      <c r="Q34" s="248" t="s">
        <v>1463</v>
      </c>
      <c r="S34"/>
      <c r="T34"/>
      <c r="U34"/>
      <c r="V34"/>
    </row>
    <row r="35" spans="1:22" s="58" customFormat="1" ht="150" customHeight="1">
      <c r="A35" s="247">
        <v>1</v>
      </c>
      <c r="B35" s="877" t="s">
        <v>251</v>
      </c>
      <c r="C35" s="877"/>
      <c r="D35" s="248" t="s">
        <v>1464</v>
      </c>
      <c r="E35" s="248" t="s">
        <v>1465</v>
      </c>
      <c r="F35" s="248" t="s">
        <v>1466</v>
      </c>
      <c r="G35" s="248" t="s">
        <v>158</v>
      </c>
      <c r="H35" s="248" t="s">
        <v>175</v>
      </c>
      <c r="I35" s="161" t="s">
        <v>1467</v>
      </c>
      <c r="J35" s="249">
        <v>1</v>
      </c>
      <c r="K35" s="249">
        <v>1</v>
      </c>
      <c r="L35" s="161" t="s">
        <v>169</v>
      </c>
      <c r="M35" s="248" t="s">
        <v>162</v>
      </c>
      <c r="N35" s="250">
        <f t="shared" si="0"/>
        <v>100</v>
      </c>
      <c r="O35" s="249">
        <v>1</v>
      </c>
      <c r="P35" s="248" t="s">
        <v>1417</v>
      </c>
      <c r="Q35" s="248" t="s">
        <v>1468</v>
      </c>
      <c r="S35"/>
      <c r="T35"/>
      <c r="U35"/>
      <c r="V35"/>
    </row>
    <row r="36" spans="1:22" s="102" customFormat="1" ht="150" customHeight="1">
      <c r="A36" s="247">
        <v>1</v>
      </c>
      <c r="B36" s="877" t="s">
        <v>611</v>
      </c>
      <c r="C36" s="877"/>
      <c r="D36" s="248" t="s">
        <v>1469</v>
      </c>
      <c r="E36" s="248" t="s">
        <v>1470</v>
      </c>
      <c r="F36" s="248" t="s">
        <v>1471</v>
      </c>
      <c r="G36" s="248" t="s">
        <v>158</v>
      </c>
      <c r="H36" s="248" t="s">
        <v>175</v>
      </c>
      <c r="I36" s="161" t="s">
        <v>1472</v>
      </c>
      <c r="J36" s="286">
        <v>12</v>
      </c>
      <c r="K36" s="286">
        <v>12</v>
      </c>
      <c r="L36" s="161" t="s">
        <v>177</v>
      </c>
      <c r="M36" s="248" t="s">
        <v>162</v>
      </c>
      <c r="N36" s="250">
        <f t="shared" si="0"/>
        <v>100</v>
      </c>
      <c r="O36" s="249">
        <v>12</v>
      </c>
      <c r="P36" s="248" t="s">
        <v>1407</v>
      </c>
      <c r="Q36" s="248" t="s">
        <v>1473</v>
      </c>
    </row>
    <row r="37" spans="1:22" s="58" customFormat="1" ht="150" customHeight="1">
      <c r="A37" s="247">
        <v>1</v>
      </c>
      <c r="B37" s="877" t="s">
        <v>1474</v>
      </c>
      <c r="C37" s="877"/>
      <c r="D37" s="248" t="s">
        <v>1475</v>
      </c>
      <c r="E37" s="248" t="s">
        <v>1476</v>
      </c>
      <c r="F37" s="248" t="s">
        <v>1477</v>
      </c>
      <c r="G37" s="248" t="s">
        <v>158</v>
      </c>
      <c r="H37" s="248" t="s">
        <v>175</v>
      </c>
      <c r="I37" s="161" t="s">
        <v>1478</v>
      </c>
      <c r="J37" s="286">
        <v>20</v>
      </c>
      <c r="K37" s="286">
        <v>20</v>
      </c>
      <c r="L37" s="161" t="s">
        <v>177</v>
      </c>
      <c r="M37" s="248" t="s">
        <v>162</v>
      </c>
      <c r="N37" s="250">
        <f t="shared" si="0"/>
        <v>100</v>
      </c>
      <c r="O37" s="253">
        <v>26</v>
      </c>
      <c r="P37" s="248" t="s">
        <v>1407</v>
      </c>
      <c r="Q37" s="248" t="s">
        <v>1479</v>
      </c>
      <c r="S37"/>
      <c r="T37"/>
      <c r="U37"/>
      <c r="V37"/>
    </row>
    <row r="38" spans="1:22" s="58" customFormat="1" ht="150" customHeight="1">
      <c r="A38" s="247">
        <v>1</v>
      </c>
      <c r="B38" s="875" t="s">
        <v>618</v>
      </c>
      <c r="C38" s="876"/>
      <c r="D38" s="248" t="s">
        <v>1480</v>
      </c>
      <c r="E38" s="248" t="s">
        <v>1287</v>
      </c>
      <c r="F38" s="248" t="s">
        <v>1481</v>
      </c>
      <c r="G38" s="248" t="s">
        <v>158</v>
      </c>
      <c r="H38" s="248" t="s">
        <v>175</v>
      </c>
      <c r="I38" s="161" t="s">
        <v>1482</v>
      </c>
      <c r="J38" s="249">
        <v>12</v>
      </c>
      <c r="K38" s="249">
        <v>12</v>
      </c>
      <c r="L38" s="161" t="s">
        <v>177</v>
      </c>
      <c r="M38" s="248" t="s">
        <v>162</v>
      </c>
      <c r="N38" s="250">
        <f t="shared" si="0"/>
        <v>100</v>
      </c>
      <c r="O38" s="249">
        <v>12</v>
      </c>
      <c r="P38" s="248" t="s">
        <v>1483</v>
      </c>
      <c r="Q38" s="248" t="s">
        <v>1484</v>
      </c>
      <c r="R38" s="255" t="s">
        <v>836</v>
      </c>
      <c r="S38"/>
      <c r="T38"/>
      <c r="U38"/>
      <c r="V38"/>
    </row>
    <row r="39" spans="1:22" s="58" customFormat="1" ht="150" customHeight="1">
      <c r="A39" s="247">
        <v>1</v>
      </c>
      <c r="B39" s="875" t="s">
        <v>261</v>
      </c>
      <c r="C39" s="876"/>
      <c r="D39" s="248" t="s">
        <v>1485</v>
      </c>
      <c r="E39" s="248" t="s">
        <v>1486</v>
      </c>
      <c r="F39" s="248" t="s">
        <v>1487</v>
      </c>
      <c r="G39" s="248" t="s">
        <v>158</v>
      </c>
      <c r="H39" s="248" t="s">
        <v>175</v>
      </c>
      <c r="I39" s="161" t="s">
        <v>1488</v>
      </c>
      <c r="J39" s="249">
        <v>12</v>
      </c>
      <c r="K39" s="249">
        <v>12</v>
      </c>
      <c r="L39" s="199" t="s">
        <v>177</v>
      </c>
      <c r="M39" s="248" t="s">
        <v>162</v>
      </c>
      <c r="N39" s="250">
        <f t="shared" si="0"/>
        <v>100</v>
      </c>
      <c r="O39" s="249">
        <v>12</v>
      </c>
      <c r="P39" s="248" t="s">
        <v>1489</v>
      </c>
      <c r="Q39" s="248" t="s">
        <v>1490</v>
      </c>
      <c r="S39"/>
      <c r="T39"/>
      <c r="U39"/>
      <c r="V39"/>
    </row>
    <row r="40" spans="1:22" s="58" customFormat="1" ht="150" customHeight="1">
      <c r="A40" s="247">
        <v>1</v>
      </c>
      <c r="B40" s="877" t="s">
        <v>267</v>
      </c>
      <c r="C40" s="877"/>
      <c r="D40" s="248" t="s">
        <v>1491</v>
      </c>
      <c r="E40" s="248" t="s">
        <v>1492</v>
      </c>
      <c r="F40" s="248" t="s">
        <v>1493</v>
      </c>
      <c r="G40" s="248" t="s">
        <v>158</v>
      </c>
      <c r="H40" s="248" t="s">
        <v>175</v>
      </c>
      <c r="I40" s="161" t="s">
        <v>1494</v>
      </c>
      <c r="J40" s="249">
        <v>2</v>
      </c>
      <c r="K40" s="249">
        <v>2</v>
      </c>
      <c r="L40" s="199" t="s">
        <v>177</v>
      </c>
      <c r="M40" s="248" t="s">
        <v>162</v>
      </c>
      <c r="N40" s="250">
        <f t="shared" si="0"/>
        <v>100</v>
      </c>
      <c r="O40" s="249">
        <v>2</v>
      </c>
      <c r="P40" s="248" t="s">
        <v>1495</v>
      </c>
      <c r="Q40" s="248" t="s">
        <v>1496</v>
      </c>
      <c r="S40"/>
      <c r="T40"/>
      <c r="U40"/>
      <c r="V40"/>
    </row>
    <row r="41" spans="1:22" s="58" customFormat="1" ht="150" customHeight="1">
      <c r="A41" s="247">
        <v>1</v>
      </c>
      <c r="B41" s="878" t="s">
        <v>635</v>
      </c>
      <c r="C41" s="878"/>
      <c r="D41" s="248" t="s">
        <v>1497</v>
      </c>
      <c r="E41" s="248" t="s">
        <v>1498</v>
      </c>
      <c r="F41" s="248" t="s">
        <v>1499</v>
      </c>
      <c r="G41" s="248" t="s">
        <v>158</v>
      </c>
      <c r="H41" s="248" t="s">
        <v>175</v>
      </c>
      <c r="I41" s="161" t="s">
        <v>1500</v>
      </c>
      <c r="J41" s="249">
        <v>1</v>
      </c>
      <c r="K41" s="249">
        <v>1</v>
      </c>
      <c r="L41" s="161" t="s">
        <v>177</v>
      </c>
      <c r="M41" s="248" t="s">
        <v>162</v>
      </c>
      <c r="N41" s="250">
        <f t="shared" si="0"/>
        <v>100</v>
      </c>
      <c r="O41" s="249">
        <v>1</v>
      </c>
      <c r="P41" s="248" t="s">
        <v>1407</v>
      </c>
      <c r="Q41" s="248" t="s">
        <v>1501</v>
      </c>
      <c r="S41"/>
      <c r="T41"/>
      <c r="U41"/>
      <c r="V41"/>
    </row>
    <row r="42" spans="1:22" ht="20.100000000000001" customHeight="1">
      <c r="A42" s="61"/>
      <c r="R42" s="117"/>
      <c r="S42" s="117"/>
      <c r="T42" s="66"/>
      <c r="U42" s="66"/>
    </row>
    <row r="43" spans="1:22" ht="20.100000000000001" customHeight="1">
      <c r="A43" s="61"/>
      <c r="B43" s="287" t="s">
        <v>396</v>
      </c>
      <c r="C43" s="839" t="s">
        <v>4251</v>
      </c>
      <c r="D43" s="840"/>
      <c r="E43" s="840"/>
      <c r="F43" s="840"/>
      <c r="G43" s="840"/>
      <c r="H43" s="841"/>
      <c r="I43" s="117"/>
      <c r="J43" s="118"/>
      <c r="K43" s="118"/>
      <c r="L43" s="117"/>
      <c r="M43" s="117"/>
      <c r="N43" s="119"/>
      <c r="O43" s="119"/>
      <c r="P43" s="117"/>
      <c r="Q43" s="117"/>
      <c r="R43" s="117"/>
      <c r="S43" s="117"/>
      <c r="T43" s="66"/>
      <c r="U43" s="66"/>
    </row>
    <row r="44" spans="1:22" ht="20.100000000000001" customHeight="1">
      <c r="A44" s="61"/>
      <c r="B44" s="287" t="s">
        <v>398</v>
      </c>
      <c r="C44" s="839" t="s">
        <v>3330</v>
      </c>
      <c r="D44" s="840"/>
      <c r="E44" s="840"/>
      <c r="F44" s="840"/>
      <c r="G44" s="840"/>
      <c r="H44" s="841"/>
      <c r="I44" s="117"/>
      <c r="J44" s="118"/>
      <c r="K44" s="118"/>
      <c r="L44" s="117"/>
      <c r="M44" s="117"/>
      <c r="N44" s="119"/>
      <c r="O44" s="119"/>
      <c r="P44" s="117"/>
      <c r="Q44" s="117"/>
      <c r="R44" s="117"/>
      <c r="S44" s="117"/>
      <c r="T44" s="66"/>
      <c r="U44" s="66"/>
    </row>
    <row r="45" spans="1:22" ht="20.100000000000001" customHeight="1">
      <c r="A45" s="61"/>
      <c r="B45" s="287" t="s">
        <v>668</v>
      </c>
      <c r="C45" s="839" t="s">
        <v>724</v>
      </c>
      <c r="D45" s="840"/>
      <c r="E45" s="840"/>
      <c r="F45" s="840"/>
      <c r="G45" s="840"/>
      <c r="H45" s="841"/>
      <c r="I45" s="117"/>
      <c r="J45" s="118"/>
      <c r="K45" s="118"/>
      <c r="L45" s="117"/>
      <c r="M45" s="117"/>
      <c r="N45" s="119"/>
      <c r="O45" s="119"/>
      <c r="P45" s="117"/>
      <c r="Q45" s="117"/>
      <c r="R45" s="117"/>
      <c r="S45" s="117"/>
      <c r="T45" s="66"/>
      <c r="U45" s="66"/>
    </row>
    <row r="46" spans="1:22" ht="20.100000000000001" customHeight="1">
      <c r="A46" s="61"/>
      <c r="B46" s="287" t="s">
        <v>402</v>
      </c>
      <c r="C46" s="839" t="s">
        <v>403</v>
      </c>
      <c r="D46" s="840"/>
      <c r="E46" s="840"/>
      <c r="F46" s="840"/>
      <c r="G46" s="840"/>
      <c r="H46" s="841"/>
      <c r="I46" s="117"/>
      <c r="J46" s="118"/>
      <c r="K46" s="118"/>
      <c r="L46" s="117"/>
      <c r="M46" s="117"/>
      <c r="N46" s="119"/>
      <c r="O46" s="119"/>
      <c r="P46" s="117"/>
      <c r="Q46" s="117"/>
      <c r="R46" s="117"/>
      <c r="S46" s="117"/>
      <c r="T46" s="66"/>
      <c r="U46" s="66"/>
    </row>
    <row r="47" spans="1:22" ht="36" customHeight="1">
      <c r="A47" s="61"/>
      <c r="B47" s="287" t="s">
        <v>404</v>
      </c>
      <c r="C47" s="839" t="s">
        <v>405</v>
      </c>
      <c r="D47" s="840"/>
      <c r="E47" s="840"/>
      <c r="F47" s="840"/>
      <c r="G47" s="840"/>
      <c r="H47" s="841"/>
      <c r="I47" s="117"/>
      <c r="J47" s="118"/>
      <c r="K47" s="118"/>
      <c r="L47" s="117"/>
      <c r="M47" s="117"/>
      <c r="N47" s="119"/>
      <c r="O47" s="119"/>
      <c r="P47" s="117"/>
      <c r="Q47" s="117"/>
      <c r="R47" s="117"/>
      <c r="S47" s="117"/>
      <c r="T47" s="66"/>
      <c r="U47" s="66"/>
    </row>
    <row r="48" spans="1:22" ht="42" customHeight="1">
      <c r="A48" s="61"/>
      <c r="B48" s="287" t="s">
        <v>406</v>
      </c>
      <c r="C48" s="845" t="s">
        <v>1502</v>
      </c>
      <c r="D48" s="846"/>
      <c r="E48" s="846"/>
      <c r="F48" s="846"/>
      <c r="G48" s="846"/>
      <c r="H48" s="847"/>
      <c r="I48" s="117"/>
      <c r="J48" s="118"/>
      <c r="K48" s="118"/>
      <c r="L48" s="117"/>
      <c r="M48" s="117"/>
      <c r="N48" s="119"/>
      <c r="O48" s="119"/>
      <c r="P48" s="117"/>
      <c r="Q48" s="117"/>
      <c r="R48" s="117"/>
      <c r="S48" s="117"/>
      <c r="T48" s="66"/>
      <c r="U48" s="66"/>
    </row>
    <row r="49" spans="1:22" ht="34.5" customHeight="1">
      <c r="A49" s="61"/>
      <c r="B49" s="287" t="s">
        <v>408</v>
      </c>
      <c r="C49" s="845" t="s">
        <v>1503</v>
      </c>
      <c r="D49" s="846"/>
      <c r="E49" s="846"/>
      <c r="F49" s="846"/>
      <c r="G49" s="846"/>
      <c r="H49" s="847"/>
      <c r="I49" s="117"/>
      <c r="J49" s="118"/>
      <c r="K49" s="118"/>
      <c r="L49" s="117"/>
      <c r="M49" s="117"/>
      <c r="N49" s="119"/>
      <c r="O49" s="119"/>
      <c r="P49" s="117"/>
      <c r="Q49" s="117"/>
      <c r="R49" s="117"/>
      <c r="S49" s="117"/>
      <c r="T49" s="66"/>
      <c r="U49" s="66"/>
    </row>
    <row r="50" spans="1:22" ht="19.5" customHeight="1">
      <c r="A50" s="61"/>
      <c r="B50" s="121"/>
      <c r="C50" s="121"/>
      <c r="D50" s="117"/>
      <c r="E50" s="117"/>
      <c r="F50" s="117"/>
      <c r="G50" s="117"/>
      <c r="H50" s="117"/>
      <c r="I50" s="117"/>
      <c r="J50" s="118"/>
      <c r="K50" s="118"/>
      <c r="L50" s="117"/>
      <c r="M50" s="117"/>
      <c r="N50" s="119"/>
      <c r="O50" s="119"/>
      <c r="P50" s="117"/>
      <c r="Q50" s="117"/>
      <c r="R50" s="66"/>
      <c r="S50" s="66"/>
      <c r="T50" s="66"/>
      <c r="U50" s="66"/>
      <c r="V50" s="58"/>
    </row>
    <row r="51" spans="1:22" ht="15.6">
      <c r="B51" s="836" t="s">
        <v>410</v>
      </c>
      <c r="C51" s="837"/>
      <c r="D51" s="837"/>
      <c r="E51" s="837"/>
      <c r="F51" s="837"/>
      <c r="G51" s="837"/>
      <c r="H51" s="838"/>
      <c r="I51" s="66"/>
      <c r="J51" s="64"/>
      <c r="K51" s="64"/>
      <c r="L51" s="66"/>
      <c r="M51" s="66"/>
      <c r="N51" s="78"/>
      <c r="O51" s="78"/>
      <c r="P51" s="66"/>
      <c r="Q51" s="66"/>
    </row>
    <row r="52" spans="1:22" ht="14.4" hidden="1">
      <c r="B52" s="58"/>
      <c r="C52" s="58"/>
      <c r="D52" s="58"/>
      <c r="E52" s="58"/>
      <c r="F52" s="58"/>
      <c r="G52" s="58"/>
      <c r="H52" s="58"/>
      <c r="I52" s="58"/>
      <c r="J52" s="258"/>
      <c r="K52" s="258"/>
      <c r="L52" s="58"/>
      <c r="M52" s="58"/>
      <c r="N52" s="259"/>
      <c r="O52" s="259"/>
      <c r="P52" s="58"/>
      <c r="Q52" s="58"/>
    </row>
    <row r="53" spans="1:22" ht="14.4" hidden="1">
      <c r="B53" s="58"/>
      <c r="C53" s="58"/>
      <c r="D53" s="58"/>
      <c r="E53" s="58"/>
      <c r="F53" s="58"/>
      <c r="G53" s="58"/>
      <c r="H53" s="58"/>
      <c r="I53" s="58"/>
      <c r="J53" s="258"/>
      <c r="K53" s="258"/>
      <c r="L53" s="58"/>
      <c r="M53" s="58"/>
      <c r="N53" s="259"/>
      <c r="O53" s="259"/>
      <c r="P53" s="58"/>
      <c r="Q53" s="58"/>
    </row>
    <row r="54" spans="1:22" ht="14.4" hidden="1">
      <c r="B54" s="58"/>
      <c r="C54" s="58"/>
      <c r="D54" s="58"/>
      <c r="E54" s="58"/>
      <c r="F54" s="58"/>
      <c r="G54" s="58"/>
      <c r="H54" s="58"/>
      <c r="I54" s="58"/>
      <c r="J54" s="258"/>
      <c r="K54" s="258"/>
      <c r="L54" s="58"/>
      <c r="M54" s="58"/>
      <c r="N54" s="259"/>
      <c r="O54" s="259"/>
      <c r="P54" s="58"/>
      <c r="Q54" s="58"/>
    </row>
    <row r="55" spans="1:22" ht="14.4" hidden="1">
      <c r="B55" s="58"/>
      <c r="C55" s="58"/>
      <c r="D55" s="58"/>
      <c r="E55" s="58"/>
      <c r="F55" s="58"/>
      <c r="G55" s="58"/>
      <c r="H55" s="58"/>
      <c r="I55" s="58"/>
      <c r="J55" s="258"/>
      <c r="K55" s="258"/>
      <c r="L55" s="58"/>
      <c r="M55" s="58"/>
      <c r="N55" s="259"/>
      <c r="O55" s="259"/>
      <c r="P55" s="58"/>
      <c r="Q55" s="58"/>
    </row>
    <row r="56" spans="1:22" ht="15" hidden="1" customHeight="1">
      <c r="A56" s="262"/>
      <c r="B56" s="58"/>
      <c r="C56" s="58"/>
      <c r="D56" s="58"/>
      <c r="E56" s="58"/>
      <c r="F56" s="58"/>
      <c r="G56" s="58"/>
      <c r="H56" s="58"/>
      <c r="I56" s="58"/>
      <c r="J56" s="258"/>
      <c r="K56" s="258"/>
      <c r="L56" s="58"/>
      <c r="M56" s="58"/>
      <c r="N56" s="259"/>
      <c r="O56" s="259"/>
      <c r="P56" s="58"/>
      <c r="Q56" s="58"/>
    </row>
    <row r="57" spans="1:22" ht="15" hidden="1" customHeight="1">
      <c r="B57" s="58"/>
      <c r="C57" s="58"/>
      <c r="D57" s="58"/>
      <c r="E57" s="58"/>
      <c r="F57" s="58"/>
      <c r="G57" s="58"/>
      <c r="H57" s="58"/>
      <c r="I57" s="58"/>
      <c r="J57" s="258"/>
      <c r="K57" s="258"/>
      <c r="L57" s="58"/>
      <c r="M57" s="58"/>
      <c r="N57" s="259"/>
      <c r="O57" s="259"/>
      <c r="P57" s="58"/>
      <c r="Q57" s="58"/>
    </row>
    <row r="58" spans="1:22" ht="15" hidden="1" customHeight="1">
      <c r="B58" s="58"/>
      <c r="C58" s="58"/>
      <c r="D58" s="58"/>
      <c r="E58" s="58"/>
      <c r="F58" s="58"/>
      <c r="G58" s="58"/>
      <c r="H58" s="58"/>
      <c r="I58" s="58"/>
      <c r="J58" s="258"/>
      <c r="K58" s="258"/>
      <c r="L58" s="58"/>
      <c r="M58" s="58"/>
      <c r="N58" s="259"/>
      <c r="O58" s="259"/>
      <c r="P58" s="58"/>
      <c r="Q58" s="58"/>
    </row>
    <row r="59" spans="1:22" ht="14.4" hidden="1">
      <c r="B59" s="58"/>
      <c r="C59" s="58"/>
      <c r="D59" s="58"/>
      <c r="E59" s="58"/>
      <c r="F59" s="58"/>
      <c r="G59" s="58"/>
      <c r="H59" s="58"/>
      <c r="I59" s="58"/>
      <c r="J59" s="258"/>
      <c r="K59" s="258"/>
      <c r="L59" s="58"/>
      <c r="M59" s="58"/>
      <c r="N59" s="259"/>
      <c r="O59" s="259"/>
      <c r="P59" s="58"/>
      <c r="Q59" s="58"/>
    </row>
    <row r="60" spans="1:22" ht="14.4" hidden="1">
      <c r="B60" s="58"/>
      <c r="C60" s="58"/>
      <c r="D60" s="58"/>
      <c r="E60" s="58"/>
      <c r="F60" s="58"/>
      <c r="G60" s="58"/>
      <c r="H60" s="58"/>
      <c r="I60" s="58"/>
      <c r="J60" s="258"/>
      <c r="K60" s="258"/>
      <c r="L60" s="58"/>
      <c r="M60" s="58"/>
      <c r="N60" s="259"/>
      <c r="O60" s="259"/>
      <c r="P60" s="58"/>
      <c r="Q60" s="58"/>
    </row>
    <row r="61" spans="1:22" ht="14.4" hidden="1">
      <c r="B61" s="58"/>
      <c r="C61" s="58"/>
      <c r="D61" s="58"/>
      <c r="E61" s="58"/>
      <c r="F61" s="58"/>
      <c r="G61" s="58"/>
      <c r="H61" s="58"/>
      <c r="I61" s="58"/>
      <c r="J61" s="258"/>
      <c r="K61" s="258"/>
      <c r="L61" s="58"/>
      <c r="M61" s="58"/>
      <c r="N61" s="259"/>
      <c r="O61" s="259"/>
      <c r="P61" s="58"/>
      <c r="Q61" s="58"/>
    </row>
    <row r="62" spans="1:22" ht="14.4" hidden="1">
      <c r="B62" s="58"/>
      <c r="C62" s="58"/>
      <c r="D62" s="58"/>
      <c r="E62" s="58"/>
      <c r="F62" s="58"/>
      <c r="G62" s="58"/>
      <c r="H62" s="58"/>
      <c r="I62" s="58"/>
      <c r="J62" s="258"/>
      <c r="K62" s="258"/>
      <c r="L62" s="58"/>
      <c r="M62" s="58"/>
      <c r="N62" s="259"/>
      <c r="O62" s="259"/>
      <c r="P62" s="58"/>
      <c r="Q62" s="58"/>
    </row>
    <row r="63" spans="1:22" ht="14.4" hidden="1">
      <c r="B63" s="58"/>
      <c r="C63" s="58"/>
      <c r="D63" s="58"/>
      <c r="E63" s="58"/>
      <c r="F63" s="58"/>
      <c r="G63" s="58"/>
      <c r="H63" s="58"/>
      <c r="I63" s="58"/>
      <c r="J63" s="258"/>
      <c r="K63" s="258"/>
      <c r="L63" s="58"/>
      <c r="M63" s="58"/>
      <c r="N63" s="259"/>
      <c r="O63" s="259"/>
      <c r="P63" s="58"/>
      <c r="Q63" s="58"/>
    </row>
    <row r="64" spans="1:22" ht="14.4" hidden="1">
      <c r="B64" s="58"/>
      <c r="C64" s="58"/>
      <c r="D64" s="58"/>
      <c r="E64" s="58"/>
      <c r="F64" s="58"/>
      <c r="G64" s="58"/>
      <c r="H64" s="58"/>
      <c r="I64" s="58"/>
      <c r="J64" s="258"/>
      <c r="K64" s="258"/>
      <c r="L64" s="58"/>
      <c r="M64" s="58"/>
      <c r="N64" s="259"/>
      <c r="O64" s="259"/>
      <c r="P64" s="58"/>
      <c r="Q64" s="58"/>
    </row>
    <row r="65" spans="1:22" s="58" customFormat="1" ht="14.4" hidden="1">
      <c r="A65" s="114"/>
      <c r="J65" s="258"/>
      <c r="K65" s="258"/>
      <c r="N65" s="259"/>
      <c r="O65" s="259"/>
      <c r="S65"/>
      <c r="T65"/>
      <c r="U65"/>
      <c r="V65"/>
    </row>
    <row r="66" spans="1:22" s="58" customFormat="1" ht="14.4" hidden="1">
      <c r="A66" s="114"/>
      <c r="J66" s="258"/>
      <c r="K66" s="258"/>
      <c r="N66" s="259"/>
      <c r="O66" s="259"/>
      <c r="S66"/>
      <c r="T66"/>
      <c r="U66"/>
      <c r="V66"/>
    </row>
    <row r="67" spans="1:22" s="58" customFormat="1" ht="14.4" hidden="1">
      <c r="A67" s="114"/>
      <c r="J67" s="258"/>
      <c r="K67" s="258"/>
      <c r="N67" s="259"/>
      <c r="O67" s="259"/>
      <c r="S67"/>
      <c r="T67"/>
      <c r="U67"/>
      <c r="V67"/>
    </row>
    <row r="68" spans="1:22" s="58" customFormat="1" ht="14.4" hidden="1">
      <c r="A68" s="114"/>
      <c r="J68" s="258"/>
      <c r="K68" s="258"/>
      <c r="N68" s="259"/>
      <c r="O68" s="259"/>
      <c r="S68"/>
      <c r="T68"/>
      <c r="U68"/>
      <c r="V68"/>
    </row>
    <row r="69" spans="1:22" s="58" customFormat="1" ht="14.4" hidden="1">
      <c r="A69" s="114"/>
      <c r="J69" s="258"/>
      <c r="K69" s="258"/>
      <c r="N69" s="259"/>
      <c r="O69" s="259"/>
      <c r="S69"/>
      <c r="T69"/>
      <c r="U69"/>
      <c r="V69"/>
    </row>
    <row r="70" spans="1:22" s="58" customFormat="1" ht="14.4" hidden="1">
      <c r="A70" s="114"/>
      <c r="J70" s="258"/>
      <c r="K70" s="258"/>
      <c r="N70" s="259"/>
      <c r="O70" s="259"/>
      <c r="S70"/>
      <c r="T70"/>
      <c r="U70"/>
      <c r="V70"/>
    </row>
    <row r="71" spans="1:22" s="58" customFormat="1" ht="15" customHeight="1">
      <c r="A71" s="114"/>
      <c r="J71" s="258"/>
      <c r="K71" s="258"/>
      <c r="N71" s="259"/>
      <c r="O71" s="259"/>
      <c r="S71"/>
      <c r="T71"/>
      <c r="U71"/>
      <c r="V71"/>
    </row>
    <row r="72" spans="1:22" s="58" customFormat="1" ht="15" hidden="1" customHeight="1">
      <c r="A72" s="114"/>
      <c r="B72" s="114"/>
      <c r="C72" s="129"/>
      <c r="D72" s="114"/>
      <c r="E72" s="114"/>
      <c r="F72" s="114"/>
      <c r="G72" s="114"/>
      <c r="H72" s="114"/>
      <c r="I72" s="114"/>
      <c r="J72" s="115"/>
      <c r="K72" s="115"/>
      <c r="L72" s="114"/>
      <c r="M72" s="114"/>
      <c r="N72" s="261"/>
      <c r="O72" s="261"/>
      <c r="P72" s="114"/>
      <c r="Q72" s="114"/>
      <c r="S72"/>
      <c r="T72"/>
      <c r="U72"/>
      <c r="V72"/>
    </row>
    <row r="73" spans="1:22" ht="15" customHeight="1"/>
  </sheetData>
  <mergeCells count="65">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51:H51"/>
    <mergeCell ref="B38:C38"/>
    <mergeCell ref="B39:C39"/>
    <mergeCell ref="B40:C40"/>
    <mergeCell ref="B41:C41"/>
    <mergeCell ref="C43:H43"/>
    <mergeCell ref="C44:H44"/>
    <mergeCell ref="C45:H45"/>
    <mergeCell ref="C46:H46"/>
    <mergeCell ref="C47:H47"/>
    <mergeCell ref="C48:H48"/>
    <mergeCell ref="C49:H49"/>
  </mergeCells>
  <dataValidations count="12">
    <dataValidation allowBlank="1" showInputMessage="1" showErrorMessage="1" prompt="&quot;Resumen Narrativo&quot; u &quot;objetivo&quot; se entiende como el estado deseado luego de la implementación de una intervención pública. " sqref="D22" xr:uid="{EE4E8320-D261-4A75-BC0D-F7AE8A604DE1}"/>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32C75D60-4130-4CE5-A0EF-EF9F05B8FD7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854F41EF-0387-4992-9F32-92ACEE7550D8}"/>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C892EA8A-1286-44BE-BEB1-BFEE5749724F}"/>
    <dataValidation allowBlank="1" showInputMessage="1" showErrorMessage="1" prompt="Valores numéricos que se habrán de relacionar con el cálculo del indicador propuesto. _x000a_Manual para el diseño y la construcción de indicadores de Coneval." sqref="I22" xr:uid="{9960B5A8-3C2D-4AE2-AB3D-EFE92294E5CA}"/>
    <dataValidation allowBlank="1" showInputMessage="1" showErrorMessage="1" prompt="Los &quot;valores programados&quot; son los datos numéricos asociados a las variables del indicador en cuestión que permiten calcular la meta del mismo. " sqref="J22:K22" xr:uid="{358B20E7-3174-4A7D-9107-E3525E7AB27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51BEB345-5E9C-4206-B134-FF9ED8B68A58}"/>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BACAC614-21E3-41D4-9BCC-FA06CBE94E41}"/>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5ACEC3FD-DA69-4804-8AD5-C9B22CE6D4D3}"/>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2F75A68C-F050-4FB9-B6B6-0DDE3AF8473D}"/>
    <dataValidation allowBlank="1" showInputMessage="1" showErrorMessage="1" prompt="Hace referencia a las fuentes de información que pueden _x000a_ser usadas para verificar el alcance de los objetivos." sqref="P22" xr:uid="{B43F6A29-F77A-412D-8851-8FD19F4A0AF6}"/>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B03BE43F-6FB8-4409-88FA-A159F218AE6C}"/>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5C5-9CDB-4A76-B548-94601BD3C2B9}">
  <sheetPr>
    <tabColor rgb="FF00B050"/>
    <pageSetUpPr fitToPage="1"/>
  </sheetPr>
  <dimension ref="A1:V55"/>
  <sheetViews>
    <sheetView zoomScale="60" zoomScaleNormal="60" workbookViewId="0">
      <selection sqref="A1:D1"/>
    </sheetView>
  </sheetViews>
  <sheetFormatPr baseColWidth="10" defaultColWidth="0" defaultRowHeight="0" customHeight="1" zeroHeight="1"/>
  <cols>
    <col min="1" max="1" width="15.6640625" style="510" customWidth="1"/>
    <col min="2" max="2" width="70.44140625" style="514" customWidth="1"/>
    <col min="3" max="3" width="16" style="514" customWidth="1"/>
    <col min="4" max="4" width="35.6640625" style="514" customWidth="1"/>
    <col min="5" max="9" width="35.6640625" style="510" customWidth="1"/>
    <col min="10" max="11" width="35.6640625" style="528" customWidth="1"/>
    <col min="12" max="13" width="35.6640625" style="510" customWidth="1"/>
    <col min="14" max="15" width="35.6640625" style="528" customWidth="1"/>
    <col min="16" max="17" width="35.6640625" style="510" customWidth="1"/>
    <col min="18" max="18" width="24.109375" style="510" hidden="1" customWidth="1"/>
    <col min="19" max="22" width="0" style="510" hidden="1" customWidth="1"/>
    <col min="23" max="16384" width="11.44140625" style="510" hidden="1"/>
  </cols>
  <sheetData>
    <row r="1" spans="1:18" ht="15.6">
      <c r="A1" s="66"/>
      <c r="B1" s="509"/>
      <c r="C1" s="509"/>
      <c r="D1" s="509"/>
      <c r="E1" s="66"/>
      <c r="F1" s="66"/>
      <c r="G1" s="66"/>
      <c r="H1" s="66"/>
      <c r="I1" s="66"/>
      <c r="J1" s="64"/>
      <c r="K1" s="64"/>
      <c r="L1" s="66"/>
      <c r="M1" s="66"/>
      <c r="N1" s="64"/>
      <c r="O1" s="64"/>
      <c r="P1" s="66"/>
      <c r="Q1" s="66"/>
      <c r="R1" s="66"/>
    </row>
    <row r="2" spans="1:18" ht="15.6">
      <c r="A2" s="66"/>
      <c r="B2" s="509"/>
      <c r="C2" s="509"/>
      <c r="D2" s="509"/>
      <c r="E2" s="66"/>
      <c r="F2" s="66"/>
      <c r="G2" s="66"/>
      <c r="H2" s="66"/>
      <c r="I2" s="66"/>
      <c r="J2" s="64"/>
      <c r="K2" s="64"/>
      <c r="L2" s="66"/>
      <c r="M2" s="66"/>
      <c r="N2" s="64"/>
      <c r="O2" s="64"/>
      <c r="P2" s="66"/>
      <c r="Q2" s="66"/>
      <c r="R2" s="66"/>
    </row>
    <row r="3" spans="1:18" ht="20.100000000000001" customHeight="1">
      <c r="A3" s="66"/>
      <c r="B3" s="891" t="s">
        <v>112</v>
      </c>
      <c r="C3" s="892"/>
      <c r="D3" s="899" t="s">
        <v>113</v>
      </c>
      <c r="E3" s="899"/>
      <c r="F3" s="899"/>
      <c r="G3" s="899"/>
      <c r="H3" s="899"/>
      <c r="I3" s="66"/>
      <c r="J3" s="64"/>
      <c r="K3" s="64"/>
      <c r="L3" s="66"/>
      <c r="M3" s="66"/>
      <c r="N3" s="64"/>
      <c r="O3" s="64"/>
      <c r="P3" s="66"/>
      <c r="Q3" s="66"/>
      <c r="R3" s="66"/>
    </row>
    <row r="4" spans="1:18" ht="20.100000000000001" customHeight="1">
      <c r="A4" s="66"/>
      <c r="B4" s="891" t="s">
        <v>114</v>
      </c>
      <c r="C4" s="892"/>
      <c r="D4" s="898" t="s">
        <v>2766</v>
      </c>
      <c r="E4" s="898"/>
      <c r="F4" s="898"/>
      <c r="G4" s="898"/>
      <c r="H4" s="898"/>
      <c r="I4" s="66"/>
      <c r="J4" s="64"/>
      <c r="K4" s="64"/>
      <c r="L4" s="66"/>
      <c r="M4" s="66"/>
      <c r="N4" s="64"/>
      <c r="O4" s="64"/>
      <c r="P4" s="66"/>
      <c r="Q4" s="66"/>
      <c r="R4" s="66"/>
    </row>
    <row r="5" spans="1:18" ht="20.100000000000001" customHeight="1">
      <c r="A5" s="66"/>
      <c r="B5" s="891" t="s">
        <v>116</v>
      </c>
      <c r="C5" s="892"/>
      <c r="D5" s="898" t="s">
        <v>1505</v>
      </c>
      <c r="E5" s="898"/>
      <c r="F5" s="898"/>
      <c r="G5" s="898"/>
      <c r="H5" s="898"/>
      <c r="I5" s="66"/>
      <c r="J5" s="64"/>
      <c r="K5" s="64"/>
      <c r="L5" s="66"/>
      <c r="M5" s="66"/>
      <c r="N5" s="64"/>
      <c r="O5" s="64"/>
      <c r="P5" s="66"/>
      <c r="Q5" s="66"/>
      <c r="R5" s="66"/>
    </row>
    <row r="6" spans="1:18" ht="20.100000000000001" customHeight="1">
      <c r="A6" s="66"/>
      <c r="B6" s="891" t="s">
        <v>118</v>
      </c>
      <c r="C6" s="892"/>
      <c r="D6" s="898" t="s">
        <v>2767</v>
      </c>
      <c r="E6" s="898"/>
      <c r="F6" s="898"/>
      <c r="G6" s="898"/>
      <c r="H6" s="898"/>
      <c r="I6" s="66"/>
      <c r="J6" s="64"/>
      <c r="K6" s="64"/>
      <c r="L6" s="66"/>
      <c r="M6" s="66"/>
      <c r="N6" s="64"/>
      <c r="O6" s="64"/>
      <c r="P6" s="66"/>
      <c r="Q6" s="66"/>
      <c r="R6" s="66"/>
    </row>
    <row r="7" spans="1:18" ht="20.100000000000001" customHeight="1">
      <c r="A7" s="66"/>
      <c r="B7" s="891" t="s">
        <v>120</v>
      </c>
      <c r="C7" s="892"/>
      <c r="D7" s="898" t="s">
        <v>121</v>
      </c>
      <c r="E7" s="898"/>
      <c r="F7" s="898"/>
      <c r="G7" s="898"/>
      <c r="H7" s="898"/>
      <c r="I7" s="66"/>
      <c r="J7" s="64"/>
      <c r="K7" s="64"/>
      <c r="L7" s="66"/>
      <c r="M7" s="66"/>
      <c r="N7" s="64"/>
      <c r="O7" s="64"/>
      <c r="P7" s="66"/>
      <c r="Q7" s="66"/>
      <c r="R7" s="66"/>
    </row>
    <row r="8" spans="1:18" ht="20.100000000000001" customHeight="1">
      <c r="A8" s="66"/>
      <c r="B8" s="891" t="s">
        <v>122</v>
      </c>
      <c r="C8" s="892"/>
      <c r="D8" s="898" t="s">
        <v>2768</v>
      </c>
      <c r="E8" s="898"/>
      <c r="F8" s="898"/>
      <c r="G8" s="898"/>
      <c r="H8" s="898"/>
      <c r="I8" s="66"/>
      <c r="J8" s="64"/>
      <c r="K8" s="64"/>
      <c r="L8" s="66"/>
      <c r="M8" s="66"/>
      <c r="N8" s="64"/>
      <c r="O8" s="64"/>
      <c r="P8" s="66"/>
      <c r="Q8" s="66"/>
      <c r="R8" s="66"/>
    </row>
    <row r="9" spans="1:18" ht="20.100000000000001" customHeight="1">
      <c r="A9" s="66"/>
      <c r="B9" s="891" t="s">
        <v>124</v>
      </c>
      <c r="C9" s="892"/>
      <c r="D9" s="898" t="s">
        <v>2769</v>
      </c>
      <c r="E9" s="898"/>
      <c r="F9" s="898"/>
      <c r="G9" s="898"/>
      <c r="H9" s="898"/>
      <c r="I9" s="66"/>
      <c r="J9" s="64"/>
      <c r="K9" s="64"/>
      <c r="L9" s="66"/>
      <c r="M9" s="66"/>
      <c r="N9" s="64"/>
      <c r="O9" s="64"/>
      <c r="P9" s="66"/>
      <c r="Q9" s="66"/>
      <c r="R9" s="66"/>
    </row>
    <row r="10" spans="1:18" ht="50.1" customHeight="1">
      <c r="A10" s="897" t="s">
        <v>126</v>
      </c>
      <c r="B10" s="891" t="s">
        <v>127</v>
      </c>
      <c r="C10" s="892"/>
      <c r="D10" s="866" t="s">
        <v>4392</v>
      </c>
      <c r="E10" s="869"/>
      <c r="F10" s="869"/>
      <c r="G10" s="869"/>
      <c r="H10" s="870"/>
      <c r="I10" s="66"/>
      <c r="J10" s="64"/>
      <c r="K10" s="64"/>
      <c r="L10" s="66"/>
      <c r="M10" s="66"/>
      <c r="N10" s="64"/>
      <c r="O10" s="64"/>
      <c r="P10" s="66"/>
      <c r="Q10" s="66"/>
      <c r="R10" s="66"/>
    </row>
    <row r="11" spans="1:18" ht="50.1" customHeight="1">
      <c r="A11" s="897"/>
      <c r="B11" s="891" t="s">
        <v>128</v>
      </c>
      <c r="C11" s="892"/>
      <c r="D11" s="860" t="s">
        <v>4421</v>
      </c>
      <c r="E11" s="861"/>
      <c r="F11" s="861"/>
      <c r="G11" s="861"/>
      <c r="H11" s="862"/>
      <c r="I11" s="66"/>
      <c r="J11" s="64"/>
      <c r="K11" s="64"/>
      <c r="L11" s="66"/>
      <c r="M11" s="66"/>
      <c r="N11" s="64"/>
      <c r="O11" s="64"/>
      <c r="P11" s="66"/>
      <c r="Q11" s="66"/>
      <c r="R11" s="66"/>
    </row>
    <row r="12" spans="1:18" ht="49.5" customHeight="1">
      <c r="A12" s="897" t="s">
        <v>129</v>
      </c>
      <c r="B12" s="891" t="s">
        <v>130</v>
      </c>
      <c r="C12" s="892"/>
      <c r="D12" s="860" t="s">
        <v>4395</v>
      </c>
      <c r="E12" s="861"/>
      <c r="F12" s="861"/>
      <c r="G12" s="861"/>
      <c r="H12" s="862"/>
      <c r="I12" s="66"/>
      <c r="J12" s="64"/>
      <c r="K12" s="64"/>
      <c r="L12" s="66"/>
      <c r="M12" s="66"/>
      <c r="N12" s="64"/>
      <c r="O12"/>
      <c r="P12" s="66"/>
      <c r="Q12" s="66"/>
      <c r="R12" s="66"/>
    </row>
    <row r="13" spans="1:18" ht="49.5" customHeight="1">
      <c r="A13" s="897"/>
      <c r="B13" s="891" t="s">
        <v>131</v>
      </c>
      <c r="C13" s="892"/>
      <c r="D13" s="860" t="s">
        <v>4396</v>
      </c>
      <c r="E13" s="861"/>
      <c r="F13" s="861"/>
      <c r="G13" s="861"/>
      <c r="H13" s="862"/>
      <c r="I13" s="66"/>
      <c r="J13" s="64"/>
      <c r="K13" s="64"/>
      <c r="L13" s="66"/>
      <c r="M13" s="66"/>
      <c r="N13" s="64"/>
      <c r="O13" s="64"/>
      <c r="P13" s="66"/>
      <c r="Q13" s="66"/>
      <c r="R13" s="66"/>
    </row>
    <row r="14" spans="1:18" ht="50.1" customHeight="1">
      <c r="A14" s="897" t="s">
        <v>132</v>
      </c>
      <c r="B14" s="891" t="s">
        <v>133</v>
      </c>
      <c r="C14" s="892"/>
      <c r="D14" s="866" t="s">
        <v>4279</v>
      </c>
      <c r="E14" s="867"/>
      <c r="F14" s="867"/>
      <c r="G14" s="867"/>
      <c r="H14" s="868"/>
      <c r="I14" s="66"/>
      <c r="J14" s="64"/>
      <c r="K14" s="64"/>
      <c r="L14" s="66"/>
      <c r="M14" s="66"/>
      <c r="N14" s="64"/>
      <c r="O14" s="64"/>
      <c r="P14" s="66"/>
      <c r="Q14" s="66"/>
      <c r="R14" s="66"/>
    </row>
    <row r="15" spans="1:18" ht="50.1" customHeight="1">
      <c r="A15" s="897"/>
      <c r="B15" s="891" t="s">
        <v>134</v>
      </c>
      <c r="C15" s="892"/>
      <c r="D15" s="866" t="s">
        <v>4280</v>
      </c>
      <c r="E15" s="867"/>
      <c r="F15" s="867"/>
      <c r="G15" s="867"/>
      <c r="H15" s="868"/>
      <c r="I15" s="66"/>
      <c r="J15" s="64"/>
      <c r="K15" s="64"/>
      <c r="L15" s="66"/>
      <c r="M15" s="66"/>
      <c r="N15" s="64"/>
      <c r="O15" s="64"/>
      <c r="P15" s="66"/>
      <c r="Q15" s="66"/>
      <c r="R15" s="66"/>
    </row>
    <row r="16" spans="1:18" ht="49.5" customHeight="1">
      <c r="A16" s="897"/>
      <c r="B16" s="891" t="s">
        <v>135</v>
      </c>
      <c r="C16" s="892"/>
      <c r="D16" s="860" t="s">
        <v>3</v>
      </c>
      <c r="E16" s="861"/>
      <c r="F16" s="861"/>
      <c r="G16" s="861"/>
      <c r="H16" s="862"/>
      <c r="I16" s="66"/>
      <c r="J16" s="64"/>
      <c r="K16" s="64"/>
      <c r="L16" s="66"/>
      <c r="M16" s="66"/>
      <c r="N16" s="64"/>
      <c r="O16" s="64"/>
      <c r="P16" s="66"/>
      <c r="Q16" s="66"/>
      <c r="R16" s="66"/>
    </row>
    <row r="17" spans="1:18" ht="50.1" customHeight="1">
      <c r="A17" s="897"/>
      <c r="B17" s="891" t="s">
        <v>136</v>
      </c>
      <c r="C17" s="892"/>
      <c r="D17" s="860" t="s">
        <v>4281</v>
      </c>
      <c r="E17" s="861"/>
      <c r="F17" s="861"/>
      <c r="G17" s="861"/>
      <c r="H17" s="862"/>
      <c r="I17" s="66"/>
      <c r="J17" s="64"/>
      <c r="K17" s="64"/>
      <c r="L17" s="66"/>
      <c r="M17" s="66"/>
      <c r="N17" s="64"/>
      <c r="O17" s="64"/>
      <c r="P17" s="66"/>
      <c r="Q17" s="66"/>
      <c r="R17" s="66"/>
    </row>
    <row r="18" spans="1:18" s="511" customFormat="1" ht="15.6">
      <c r="A18" s="61"/>
      <c r="B18" s="77"/>
      <c r="C18" s="77"/>
      <c r="D18" s="138"/>
      <c r="E18" s="61"/>
      <c r="F18" s="61"/>
      <c r="G18" s="61"/>
      <c r="H18" s="61"/>
      <c r="I18" s="61"/>
      <c r="J18" s="64"/>
      <c r="K18" s="64"/>
      <c r="L18" s="66"/>
      <c r="M18" s="66"/>
      <c r="N18" s="64"/>
      <c r="O18" s="78"/>
      <c r="P18" s="66"/>
      <c r="Q18" s="66"/>
      <c r="R18" s="66"/>
    </row>
    <row r="19" spans="1:18" s="511" customFormat="1" ht="50.1" customHeight="1">
      <c r="A19" s="61"/>
      <c r="B19" s="893" t="s">
        <v>137</v>
      </c>
      <c r="C19" s="893"/>
      <c r="D19" s="79">
        <v>1548400573.6400001</v>
      </c>
      <c r="E19" s="849" t="s">
        <v>4533</v>
      </c>
      <c r="F19" s="850"/>
      <c r="G19" s="850"/>
      <c r="H19" s="851"/>
      <c r="I19" s="265"/>
      <c r="J19" s="64"/>
      <c r="K19" s="64"/>
      <c r="L19" s="66"/>
      <c r="M19" s="66"/>
      <c r="N19" s="64"/>
      <c r="O19" s="78"/>
      <c r="P19" s="66"/>
      <c r="Q19" s="66"/>
      <c r="R19" s="66"/>
    </row>
    <row r="20" spans="1:18" ht="15.6">
      <c r="A20" s="66"/>
      <c r="B20" s="509"/>
      <c r="C20" s="509"/>
      <c r="D20" s="509"/>
      <c r="E20" s="66"/>
      <c r="F20" s="66"/>
      <c r="G20" s="66"/>
      <c r="H20" s="66"/>
      <c r="I20" s="66"/>
      <c r="J20" s="64"/>
      <c r="K20" s="64"/>
      <c r="L20" s="66"/>
      <c r="M20" s="66"/>
      <c r="N20" s="64"/>
      <c r="O20" s="64"/>
      <c r="P20" s="66"/>
      <c r="Q20" s="66"/>
      <c r="R20" s="66"/>
    </row>
    <row r="21" spans="1:18" ht="50.1" customHeight="1">
      <c r="A21" s="66"/>
      <c r="B21" s="894" t="s">
        <v>138</v>
      </c>
      <c r="C21" s="895"/>
      <c r="D21" s="895"/>
      <c r="E21" s="895"/>
      <c r="F21" s="895"/>
      <c r="G21" s="895"/>
      <c r="H21" s="895"/>
      <c r="I21" s="895"/>
      <c r="J21" s="895"/>
      <c r="K21" s="895"/>
      <c r="L21" s="895"/>
      <c r="M21" s="895"/>
      <c r="N21" s="895"/>
      <c r="O21" s="895"/>
      <c r="P21" s="895"/>
      <c r="Q21" s="896"/>
      <c r="R21" s="890" t="s">
        <v>2770</v>
      </c>
    </row>
    <row r="22" spans="1:18" s="514" customFormat="1" ht="50.1" customHeight="1">
      <c r="A22" s="509"/>
      <c r="B22" s="891"/>
      <c r="C22" s="891"/>
      <c r="D22" s="512" t="s">
        <v>140</v>
      </c>
      <c r="E22" s="512" t="s">
        <v>141</v>
      </c>
      <c r="F22" s="512" t="s">
        <v>142</v>
      </c>
      <c r="G22" s="512" t="s">
        <v>143</v>
      </c>
      <c r="H22" s="512" t="s">
        <v>144</v>
      </c>
      <c r="I22" s="512" t="s">
        <v>145</v>
      </c>
      <c r="J22" s="513" t="s">
        <v>146</v>
      </c>
      <c r="K22" s="513" t="s">
        <v>147</v>
      </c>
      <c r="L22" s="512" t="s">
        <v>148</v>
      </c>
      <c r="M22" s="512" t="s">
        <v>149</v>
      </c>
      <c r="N22" s="513" t="s">
        <v>150</v>
      </c>
      <c r="O22" s="513" t="s">
        <v>151</v>
      </c>
      <c r="P22" s="512" t="s">
        <v>152</v>
      </c>
      <c r="Q22" s="512" t="s">
        <v>153</v>
      </c>
      <c r="R22" s="890"/>
    </row>
    <row r="23" spans="1:18" ht="150" customHeight="1">
      <c r="A23" s="226">
        <v>1</v>
      </c>
      <c r="B23" s="889" t="s">
        <v>154</v>
      </c>
      <c r="C23" s="889"/>
      <c r="D23" s="161" t="s">
        <v>2771</v>
      </c>
      <c r="E23" s="161" t="s">
        <v>2772</v>
      </c>
      <c r="F23" s="161" t="s">
        <v>2773</v>
      </c>
      <c r="G23" s="161" t="s">
        <v>158</v>
      </c>
      <c r="H23" s="161" t="s">
        <v>159</v>
      </c>
      <c r="I23" s="161" t="s">
        <v>2774</v>
      </c>
      <c r="J23" s="350">
        <v>6500</v>
      </c>
      <c r="K23" s="350">
        <v>6501</v>
      </c>
      <c r="L23" s="161" t="s">
        <v>161</v>
      </c>
      <c r="M23" s="161" t="s">
        <v>681</v>
      </c>
      <c r="N23" s="515">
        <f>+((J23/K23)-1)*100</f>
        <v>-1.5382248884787675E-2</v>
      </c>
      <c r="O23" s="387">
        <v>7350</v>
      </c>
      <c r="P23" s="161" t="s">
        <v>2775</v>
      </c>
      <c r="Q23" s="161"/>
      <c r="R23" s="66"/>
    </row>
    <row r="24" spans="1:18" ht="150" customHeight="1">
      <c r="A24" s="226">
        <v>1</v>
      </c>
      <c r="B24" s="889" t="s">
        <v>164</v>
      </c>
      <c r="C24" s="889"/>
      <c r="D24" s="161" t="s">
        <v>2776</v>
      </c>
      <c r="E24" s="161" t="s">
        <v>2777</v>
      </c>
      <c r="F24" s="161" t="s">
        <v>2778</v>
      </c>
      <c r="G24" s="161" t="s">
        <v>591</v>
      </c>
      <c r="H24" s="161" t="s">
        <v>159</v>
      </c>
      <c r="I24" s="161" t="s">
        <v>2779</v>
      </c>
      <c r="J24" s="350">
        <v>478510000</v>
      </c>
      <c r="K24" s="350">
        <v>563432808.28999996</v>
      </c>
      <c r="L24" s="161" t="s">
        <v>161</v>
      </c>
      <c r="M24" s="161" t="s">
        <v>681</v>
      </c>
      <c r="N24" s="516">
        <f>+((J24/K24)-1)*100</f>
        <v>-15.072393201194279</v>
      </c>
      <c r="O24" s="387">
        <v>334059537.83999997</v>
      </c>
      <c r="P24" s="161" t="s">
        <v>2780</v>
      </c>
      <c r="Q24" s="161" t="s">
        <v>2781</v>
      </c>
      <c r="R24" s="66"/>
    </row>
    <row r="25" spans="1:18" ht="150" customHeight="1">
      <c r="A25" s="226">
        <v>1</v>
      </c>
      <c r="B25" s="889" t="s">
        <v>171</v>
      </c>
      <c r="C25" s="889"/>
      <c r="D25" s="161" t="s">
        <v>2782</v>
      </c>
      <c r="E25" s="161" t="s">
        <v>2783</v>
      </c>
      <c r="F25" s="161" t="s">
        <v>2784</v>
      </c>
      <c r="G25" s="161" t="s">
        <v>158</v>
      </c>
      <c r="H25" s="432" t="s">
        <v>175</v>
      </c>
      <c r="I25" s="161" t="s">
        <v>2785</v>
      </c>
      <c r="J25" s="516">
        <v>238221</v>
      </c>
      <c r="K25" s="516">
        <v>238221</v>
      </c>
      <c r="L25" s="161" t="s">
        <v>177</v>
      </c>
      <c r="M25" s="161" t="s">
        <v>162</v>
      </c>
      <c r="N25" s="516">
        <f>(J25/K25)*100</f>
        <v>100</v>
      </c>
      <c r="O25" s="387">
        <v>237910</v>
      </c>
      <c r="P25" s="161" t="s">
        <v>2775</v>
      </c>
      <c r="Q25" s="161" t="s">
        <v>2786</v>
      </c>
      <c r="R25" s="517" t="s">
        <v>2787</v>
      </c>
    </row>
    <row r="26" spans="1:18" ht="150" customHeight="1">
      <c r="A26" s="226">
        <v>1</v>
      </c>
      <c r="B26" s="889" t="s">
        <v>181</v>
      </c>
      <c r="C26" s="889"/>
      <c r="D26" s="161" t="s">
        <v>2788</v>
      </c>
      <c r="E26" s="161" t="s">
        <v>2789</v>
      </c>
      <c r="F26" s="161" t="s">
        <v>2790</v>
      </c>
      <c r="G26" s="161" t="s">
        <v>158</v>
      </c>
      <c r="H26" s="432" t="s">
        <v>175</v>
      </c>
      <c r="I26" s="161" t="s">
        <v>2791</v>
      </c>
      <c r="J26" s="350">
        <v>24420</v>
      </c>
      <c r="K26" s="350">
        <v>24420</v>
      </c>
      <c r="L26" s="161" t="s">
        <v>177</v>
      </c>
      <c r="M26" s="161" t="s">
        <v>162</v>
      </c>
      <c r="N26" s="516">
        <f t="shared" ref="N26:N39" si="0">(J26/K26)*100</f>
        <v>100</v>
      </c>
      <c r="O26" s="387">
        <v>24009</v>
      </c>
      <c r="P26" s="161" t="s">
        <v>2792</v>
      </c>
      <c r="Q26" s="161" t="s">
        <v>2793</v>
      </c>
      <c r="R26" s="66"/>
    </row>
    <row r="27" spans="1:18" ht="150" customHeight="1">
      <c r="A27" s="226">
        <v>1</v>
      </c>
      <c r="B27" s="889" t="s">
        <v>188</v>
      </c>
      <c r="C27" s="889"/>
      <c r="D27" s="161" t="s">
        <v>2794</v>
      </c>
      <c r="E27" s="161" t="s">
        <v>2795</v>
      </c>
      <c r="F27" s="161" t="s">
        <v>2796</v>
      </c>
      <c r="G27" s="161" t="s">
        <v>158</v>
      </c>
      <c r="H27" s="432" t="s">
        <v>175</v>
      </c>
      <c r="I27" s="161" t="s">
        <v>2797</v>
      </c>
      <c r="J27" s="350">
        <v>27522</v>
      </c>
      <c r="K27" s="350">
        <v>27522</v>
      </c>
      <c r="L27" s="161" t="s">
        <v>177</v>
      </c>
      <c r="M27" s="161" t="s">
        <v>162</v>
      </c>
      <c r="N27" s="516">
        <f t="shared" si="0"/>
        <v>100</v>
      </c>
      <c r="O27" s="387">
        <v>36174</v>
      </c>
      <c r="P27" s="161" t="s">
        <v>2798</v>
      </c>
      <c r="Q27" s="161" t="s">
        <v>2799</v>
      </c>
      <c r="R27" s="66"/>
    </row>
    <row r="28" spans="1:18" ht="150" customHeight="1">
      <c r="A28" s="226">
        <v>1</v>
      </c>
      <c r="B28" s="889" t="s">
        <v>195</v>
      </c>
      <c r="C28" s="889"/>
      <c r="D28" s="161" t="s">
        <v>2800</v>
      </c>
      <c r="E28" s="161" t="s">
        <v>2801</v>
      </c>
      <c r="F28" s="161" t="s">
        <v>2802</v>
      </c>
      <c r="G28" s="161" t="s">
        <v>158</v>
      </c>
      <c r="H28" s="432" t="s">
        <v>175</v>
      </c>
      <c r="I28" s="161" t="s">
        <v>2797</v>
      </c>
      <c r="J28" s="350">
        <v>550930</v>
      </c>
      <c r="K28" s="350">
        <v>550930</v>
      </c>
      <c r="L28" s="161" t="s">
        <v>177</v>
      </c>
      <c r="M28" s="161" t="s">
        <v>162</v>
      </c>
      <c r="N28" s="516">
        <f t="shared" si="0"/>
        <v>100</v>
      </c>
      <c r="O28" s="350">
        <v>555788</v>
      </c>
      <c r="P28" s="161" t="s">
        <v>2803</v>
      </c>
      <c r="Q28" s="161" t="s">
        <v>2804</v>
      </c>
      <c r="R28" s="66"/>
    </row>
    <row r="29" spans="1:18" ht="150" customHeight="1">
      <c r="A29" s="226">
        <v>1</v>
      </c>
      <c r="B29" s="889" t="s">
        <v>550</v>
      </c>
      <c r="C29" s="889"/>
      <c r="D29" s="161" t="s">
        <v>2805</v>
      </c>
      <c r="E29" s="161" t="s">
        <v>2806</v>
      </c>
      <c r="F29" s="161" t="s">
        <v>2807</v>
      </c>
      <c r="G29" s="161" t="s">
        <v>158</v>
      </c>
      <c r="H29" s="432" t="s">
        <v>175</v>
      </c>
      <c r="I29" s="161" t="s">
        <v>2797</v>
      </c>
      <c r="J29" s="350">
        <v>6300</v>
      </c>
      <c r="K29" s="350">
        <v>6300</v>
      </c>
      <c r="L29" s="161" t="s">
        <v>177</v>
      </c>
      <c r="M29" s="161" t="s">
        <v>162</v>
      </c>
      <c r="N29" s="516">
        <f t="shared" si="0"/>
        <v>100</v>
      </c>
      <c r="O29" s="350">
        <v>6586</v>
      </c>
      <c r="P29" s="161" t="s">
        <v>2808</v>
      </c>
      <c r="Q29" s="161" t="s">
        <v>2799</v>
      </c>
      <c r="R29" s="66"/>
    </row>
    <row r="30" spans="1:18" ht="150" customHeight="1">
      <c r="A30" s="226">
        <v>1</v>
      </c>
      <c r="B30" s="889" t="s">
        <v>201</v>
      </c>
      <c r="C30" s="889"/>
      <c r="D30" s="161" t="s">
        <v>2809</v>
      </c>
      <c r="E30" s="161" t="s">
        <v>2810</v>
      </c>
      <c r="F30" s="161" t="s">
        <v>2811</v>
      </c>
      <c r="G30" s="161" t="s">
        <v>158</v>
      </c>
      <c r="H30" s="432" t="s">
        <v>175</v>
      </c>
      <c r="I30" s="161" t="s">
        <v>2797</v>
      </c>
      <c r="J30" s="350">
        <v>226500</v>
      </c>
      <c r="K30" s="350">
        <v>226500</v>
      </c>
      <c r="L30" s="161" t="s">
        <v>177</v>
      </c>
      <c r="M30" s="161" t="s">
        <v>162</v>
      </c>
      <c r="N30" s="516">
        <f t="shared" si="0"/>
        <v>100</v>
      </c>
      <c r="O30" s="350">
        <v>232090</v>
      </c>
      <c r="P30" s="161" t="s">
        <v>2812</v>
      </c>
      <c r="Q30" s="161" t="s">
        <v>2799</v>
      </c>
      <c r="R30" s="66"/>
    </row>
    <row r="31" spans="1:18" ht="150" customHeight="1">
      <c r="A31" s="226">
        <v>1</v>
      </c>
      <c r="B31" s="889" t="s">
        <v>968</v>
      </c>
      <c r="C31" s="889"/>
      <c r="D31" s="161" t="s">
        <v>2813</v>
      </c>
      <c r="E31" s="161" t="s">
        <v>2814</v>
      </c>
      <c r="F31" s="161" t="s">
        <v>2815</v>
      </c>
      <c r="G31" s="161" t="s">
        <v>158</v>
      </c>
      <c r="H31" s="432" t="s">
        <v>175</v>
      </c>
      <c r="I31" s="161" t="s">
        <v>2797</v>
      </c>
      <c r="J31" s="350">
        <v>311500</v>
      </c>
      <c r="K31" s="350">
        <v>311500</v>
      </c>
      <c r="L31" s="161" t="s">
        <v>177</v>
      </c>
      <c r="M31" s="161" t="s">
        <v>162</v>
      </c>
      <c r="N31" s="516">
        <f t="shared" si="0"/>
        <v>100</v>
      </c>
      <c r="O31" s="350">
        <v>316520</v>
      </c>
      <c r="P31" s="161" t="s">
        <v>2816</v>
      </c>
      <c r="Q31" s="161" t="s">
        <v>2799</v>
      </c>
      <c r="R31" s="66"/>
    </row>
    <row r="32" spans="1:18" ht="150" customHeight="1">
      <c r="A32" s="226">
        <v>1</v>
      </c>
      <c r="B32" s="889" t="s">
        <v>972</v>
      </c>
      <c r="C32" s="889"/>
      <c r="D32" s="161" t="s">
        <v>2817</v>
      </c>
      <c r="E32" s="161" t="s">
        <v>2818</v>
      </c>
      <c r="F32" s="161" t="s">
        <v>2819</v>
      </c>
      <c r="G32" s="161" t="s">
        <v>158</v>
      </c>
      <c r="H32" s="432" t="s">
        <v>175</v>
      </c>
      <c r="I32" s="161" t="s">
        <v>2797</v>
      </c>
      <c r="J32" s="350">
        <v>387500</v>
      </c>
      <c r="K32" s="350">
        <v>387500</v>
      </c>
      <c r="L32" s="161" t="s">
        <v>177</v>
      </c>
      <c r="M32" s="161" t="s">
        <v>162</v>
      </c>
      <c r="N32" s="516">
        <f t="shared" si="0"/>
        <v>100</v>
      </c>
      <c r="O32" s="350">
        <v>398905</v>
      </c>
      <c r="P32" s="161" t="s">
        <v>2820</v>
      </c>
      <c r="Q32" s="161" t="s">
        <v>2799</v>
      </c>
      <c r="R32" s="66"/>
    </row>
    <row r="33" spans="1:21" ht="150" customHeight="1">
      <c r="A33" s="226">
        <v>1</v>
      </c>
      <c r="B33" s="889" t="s">
        <v>978</v>
      </c>
      <c r="C33" s="889"/>
      <c r="D33" s="161" t="s">
        <v>2821</v>
      </c>
      <c r="E33" s="161" t="s">
        <v>2822</v>
      </c>
      <c r="F33" s="161" t="s">
        <v>2823</v>
      </c>
      <c r="G33" s="161" t="s">
        <v>158</v>
      </c>
      <c r="H33" s="432" t="s">
        <v>175</v>
      </c>
      <c r="I33" s="161" t="s">
        <v>2797</v>
      </c>
      <c r="J33" s="350">
        <v>19200</v>
      </c>
      <c r="K33" s="350">
        <v>19200</v>
      </c>
      <c r="L33" s="161" t="s">
        <v>177</v>
      </c>
      <c r="M33" s="161" t="s">
        <v>162</v>
      </c>
      <c r="N33" s="516">
        <f t="shared" si="0"/>
        <v>100</v>
      </c>
      <c r="O33" s="350">
        <v>19334</v>
      </c>
      <c r="P33" s="161" t="s">
        <v>2803</v>
      </c>
      <c r="Q33" s="161" t="s">
        <v>2799</v>
      </c>
      <c r="R33" s="66"/>
    </row>
    <row r="34" spans="1:21" ht="150" customHeight="1">
      <c r="A34" s="226">
        <v>1</v>
      </c>
      <c r="B34" s="889" t="s">
        <v>207</v>
      </c>
      <c r="C34" s="889"/>
      <c r="D34" s="161" t="s">
        <v>2824</v>
      </c>
      <c r="E34" s="161" t="s">
        <v>2825</v>
      </c>
      <c r="F34" s="161" t="s">
        <v>2826</v>
      </c>
      <c r="G34" s="161" t="s">
        <v>158</v>
      </c>
      <c r="H34" s="432" t="s">
        <v>175</v>
      </c>
      <c r="I34" s="161" t="s">
        <v>2785</v>
      </c>
      <c r="J34" s="350">
        <v>32802</v>
      </c>
      <c r="K34" s="350">
        <v>32802</v>
      </c>
      <c r="L34" s="161" t="s">
        <v>177</v>
      </c>
      <c r="M34" s="161" t="s">
        <v>162</v>
      </c>
      <c r="N34" s="516">
        <f t="shared" si="0"/>
        <v>100</v>
      </c>
      <c r="O34" s="350">
        <v>36530</v>
      </c>
      <c r="P34" s="161" t="s">
        <v>2827</v>
      </c>
      <c r="Q34" s="161" t="s">
        <v>2828</v>
      </c>
      <c r="R34" s="517" t="s">
        <v>2787</v>
      </c>
    </row>
    <row r="35" spans="1:21" ht="150" customHeight="1">
      <c r="A35" s="226">
        <v>1</v>
      </c>
      <c r="B35" s="889" t="s">
        <v>214</v>
      </c>
      <c r="C35" s="889"/>
      <c r="D35" s="161" t="s">
        <v>2829</v>
      </c>
      <c r="E35" s="161" t="s">
        <v>2830</v>
      </c>
      <c r="F35" s="161" t="s">
        <v>2831</v>
      </c>
      <c r="G35" s="161" t="s">
        <v>158</v>
      </c>
      <c r="H35" s="432" t="s">
        <v>175</v>
      </c>
      <c r="I35" s="161" t="s">
        <v>2832</v>
      </c>
      <c r="J35" s="350">
        <v>8950</v>
      </c>
      <c r="K35" s="350">
        <v>8950</v>
      </c>
      <c r="L35" s="161" t="s">
        <v>177</v>
      </c>
      <c r="M35" s="161" t="s">
        <v>162</v>
      </c>
      <c r="N35" s="516">
        <f t="shared" si="0"/>
        <v>100</v>
      </c>
      <c r="O35" s="350">
        <v>9302</v>
      </c>
      <c r="P35" s="161" t="s">
        <v>2827</v>
      </c>
      <c r="Q35" s="161" t="s">
        <v>2833</v>
      </c>
      <c r="R35" s="66"/>
    </row>
    <row r="36" spans="1:21" ht="150" customHeight="1">
      <c r="A36" s="226">
        <v>1</v>
      </c>
      <c r="B36" s="889" t="s">
        <v>220</v>
      </c>
      <c r="C36" s="889"/>
      <c r="D36" s="161" t="s">
        <v>2834</v>
      </c>
      <c r="E36" s="161" t="s">
        <v>2835</v>
      </c>
      <c r="F36" s="161" t="s">
        <v>2836</v>
      </c>
      <c r="G36" s="161" t="s">
        <v>158</v>
      </c>
      <c r="H36" s="432" t="s">
        <v>175</v>
      </c>
      <c r="I36" s="161" t="s">
        <v>2837</v>
      </c>
      <c r="J36" s="350">
        <v>19352</v>
      </c>
      <c r="K36" s="350">
        <v>19352</v>
      </c>
      <c r="L36" s="161" t="s">
        <v>177</v>
      </c>
      <c r="M36" s="161" t="s">
        <v>162</v>
      </c>
      <c r="N36" s="516">
        <f t="shared" si="0"/>
        <v>100</v>
      </c>
      <c r="O36" s="350">
        <v>27228</v>
      </c>
      <c r="P36" s="161" t="s">
        <v>2827</v>
      </c>
      <c r="Q36" s="161" t="s">
        <v>2833</v>
      </c>
      <c r="R36" s="66"/>
    </row>
    <row r="37" spans="1:21" ht="150" customHeight="1">
      <c r="A37" s="226">
        <v>1</v>
      </c>
      <c r="B37" s="889" t="s">
        <v>233</v>
      </c>
      <c r="C37" s="889"/>
      <c r="D37" s="228" t="s">
        <v>2838</v>
      </c>
      <c r="E37" s="228" t="s">
        <v>2839</v>
      </c>
      <c r="F37" s="228" t="s">
        <v>2840</v>
      </c>
      <c r="G37" s="161" t="s">
        <v>158</v>
      </c>
      <c r="H37" s="432" t="s">
        <v>175</v>
      </c>
      <c r="I37" s="161" t="s">
        <v>2841</v>
      </c>
      <c r="J37" s="350">
        <v>4075</v>
      </c>
      <c r="K37" s="350">
        <v>4075</v>
      </c>
      <c r="L37" s="161" t="s">
        <v>177</v>
      </c>
      <c r="M37" s="161" t="s">
        <v>162</v>
      </c>
      <c r="N37" s="516">
        <f t="shared" si="0"/>
        <v>100</v>
      </c>
      <c r="O37" s="350">
        <v>5382</v>
      </c>
      <c r="P37" s="228" t="s">
        <v>2842</v>
      </c>
      <c r="Q37" s="228" t="s">
        <v>2843</v>
      </c>
      <c r="R37" s="517" t="s">
        <v>2787</v>
      </c>
    </row>
    <row r="38" spans="1:21" ht="150" customHeight="1">
      <c r="A38" s="226">
        <v>1</v>
      </c>
      <c r="B38" s="889" t="s">
        <v>239</v>
      </c>
      <c r="C38" s="889"/>
      <c r="D38" s="161" t="s">
        <v>2844</v>
      </c>
      <c r="E38" s="429" t="s">
        <v>2845</v>
      </c>
      <c r="F38" s="161" t="s">
        <v>2846</v>
      </c>
      <c r="G38" s="161" t="s">
        <v>158</v>
      </c>
      <c r="H38" s="161" t="s">
        <v>175</v>
      </c>
      <c r="I38" s="161" t="s">
        <v>2847</v>
      </c>
      <c r="J38" s="518">
        <v>960</v>
      </c>
      <c r="K38" s="518">
        <v>960</v>
      </c>
      <c r="L38" s="161" t="s">
        <v>177</v>
      </c>
      <c r="M38" s="161" t="s">
        <v>162</v>
      </c>
      <c r="N38" s="516">
        <f t="shared" si="0"/>
        <v>100</v>
      </c>
      <c r="O38" s="518">
        <v>1225</v>
      </c>
      <c r="P38" s="228" t="s">
        <v>2848</v>
      </c>
      <c r="Q38" s="228" t="s">
        <v>2849</v>
      </c>
      <c r="R38" s="66"/>
    </row>
    <row r="39" spans="1:21" ht="207" customHeight="1">
      <c r="A39" s="226">
        <v>1</v>
      </c>
      <c r="B39" s="889" t="s">
        <v>245</v>
      </c>
      <c r="C39" s="889"/>
      <c r="D39" s="412" t="s">
        <v>2850</v>
      </c>
      <c r="E39" s="412" t="s">
        <v>2851</v>
      </c>
      <c r="F39" s="412" t="s">
        <v>2852</v>
      </c>
      <c r="G39" s="161" t="s">
        <v>158</v>
      </c>
      <c r="H39" s="161" t="s">
        <v>175</v>
      </c>
      <c r="I39" s="161" t="s">
        <v>2853</v>
      </c>
      <c r="J39" s="519">
        <v>1030</v>
      </c>
      <c r="K39" s="519">
        <v>1030</v>
      </c>
      <c r="L39" s="161" t="s">
        <v>177</v>
      </c>
      <c r="M39" s="161" t="s">
        <v>162</v>
      </c>
      <c r="N39" s="516">
        <f t="shared" si="0"/>
        <v>100</v>
      </c>
      <c r="O39" s="518">
        <v>4192</v>
      </c>
      <c r="P39" s="228" t="s">
        <v>2854</v>
      </c>
      <c r="Q39" s="228" t="s">
        <v>2855</v>
      </c>
      <c r="R39" s="66"/>
    </row>
    <row r="40" spans="1:21" ht="15.6">
      <c r="A40" s="66"/>
      <c r="B40" s="509"/>
      <c r="C40" s="509"/>
      <c r="D40" s="509"/>
      <c r="E40" s="66"/>
      <c r="F40" s="66"/>
      <c r="G40" s="66"/>
      <c r="H40" s="66"/>
      <c r="I40" s="66"/>
      <c r="J40" s="64"/>
      <c r="K40" s="64"/>
      <c r="L40" s="66"/>
      <c r="M40" s="66"/>
      <c r="N40" s="64"/>
      <c r="O40" s="64"/>
      <c r="P40" s="66"/>
      <c r="Q40" s="66"/>
      <c r="R40" s="66"/>
    </row>
    <row r="41" spans="1:21" ht="20.100000000000001" customHeight="1">
      <c r="A41" s="61"/>
      <c r="B41" s="520" t="s">
        <v>396</v>
      </c>
      <c r="C41" s="839" t="s">
        <v>4251</v>
      </c>
      <c r="D41" s="840"/>
      <c r="E41" s="840"/>
      <c r="F41" s="840"/>
      <c r="G41" s="840"/>
      <c r="H41" s="841"/>
      <c r="I41" s="117"/>
      <c r="J41" s="118"/>
      <c r="K41" s="118"/>
      <c r="L41" s="117"/>
      <c r="M41" s="117"/>
      <c r="N41" s="119"/>
      <c r="O41" s="119"/>
      <c r="P41" s="117"/>
      <c r="Q41" s="117"/>
      <c r="R41" s="117"/>
      <c r="S41" s="521"/>
      <c r="T41" s="511"/>
      <c r="U41" s="511"/>
    </row>
    <row r="42" spans="1:21" ht="25.5" customHeight="1">
      <c r="A42" s="61"/>
      <c r="B42" s="520" t="s">
        <v>398</v>
      </c>
      <c r="C42" s="839" t="s">
        <v>4571</v>
      </c>
      <c r="D42" s="840"/>
      <c r="E42" s="840"/>
      <c r="F42" s="840"/>
      <c r="G42" s="840"/>
      <c r="H42" s="841"/>
      <c r="I42" s="117"/>
      <c r="J42" s="118"/>
      <c r="K42" s="118"/>
      <c r="L42" s="117"/>
      <c r="M42" s="117"/>
      <c r="N42" s="119"/>
      <c r="O42" s="119"/>
      <c r="P42" s="117"/>
      <c r="Q42" s="117"/>
      <c r="R42" s="117"/>
      <c r="S42" s="521"/>
      <c r="T42" s="511"/>
      <c r="U42" s="511"/>
    </row>
    <row r="43" spans="1:21" ht="20.100000000000001" customHeight="1">
      <c r="A43" s="522"/>
      <c r="B43" s="520" t="s">
        <v>668</v>
      </c>
      <c r="C43" s="839" t="s">
        <v>1280</v>
      </c>
      <c r="D43" s="840"/>
      <c r="E43" s="840"/>
      <c r="F43" s="840"/>
      <c r="G43" s="840"/>
      <c r="H43" s="841"/>
      <c r="I43" s="521"/>
      <c r="J43" s="523"/>
      <c r="K43" s="523"/>
      <c r="L43" s="521"/>
      <c r="M43" s="521"/>
      <c r="N43" s="524"/>
      <c r="O43" s="524"/>
      <c r="P43" s="521"/>
      <c r="Q43" s="521"/>
      <c r="R43" s="521"/>
      <c r="S43" s="521"/>
      <c r="T43" s="511"/>
      <c r="U43" s="511"/>
    </row>
    <row r="44" spans="1:21" ht="20.100000000000001" customHeight="1">
      <c r="A44" s="522"/>
      <c r="B44" s="520" t="s">
        <v>402</v>
      </c>
      <c r="C44" s="839" t="s">
        <v>403</v>
      </c>
      <c r="D44" s="840"/>
      <c r="E44" s="840"/>
      <c r="F44" s="840"/>
      <c r="G44" s="840"/>
      <c r="H44" s="841"/>
      <c r="I44" s="521"/>
      <c r="J44" s="523"/>
      <c r="K44" s="523"/>
      <c r="L44" s="521"/>
      <c r="M44" s="521"/>
      <c r="N44" s="524"/>
      <c r="O44" s="524"/>
      <c r="P44" s="521"/>
      <c r="Q44" s="521"/>
      <c r="R44" s="521"/>
      <c r="S44" s="521"/>
      <c r="T44" s="511"/>
      <c r="U44" s="511"/>
    </row>
    <row r="45" spans="1:21" ht="20.100000000000001" customHeight="1">
      <c r="A45" s="522"/>
      <c r="B45" s="520" t="s">
        <v>404</v>
      </c>
      <c r="C45" s="839" t="s">
        <v>405</v>
      </c>
      <c r="D45" s="840"/>
      <c r="E45" s="840"/>
      <c r="F45" s="840"/>
      <c r="G45" s="840"/>
      <c r="H45" s="841"/>
      <c r="I45" s="521"/>
      <c r="J45" s="523"/>
      <c r="K45" s="523"/>
      <c r="L45" s="521"/>
      <c r="M45" s="521"/>
      <c r="N45" s="524"/>
      <c r="O45" s="524"/>
      <c r="P45" s="521"/>
      <c r="Q45" s="521"/>
      <c r="R45" s="521"/>
      <c r="S45" s="521"/>
      <c r="T45" s="511"/>
      <c r="U45" s="511"/>
    </row>
    <row r="46" spans="1:21" ht="38.25" customHeight="1">
      <c r="A46" s="522"/>
      <c r="B46" s="520" t="s">
        <v>406</v>
      </c>
      <c r="C46" s="845" t="s">
        <v>4486</v>
      </c>
      <c r="D46" s="846"/>
      <c r="E46" s="846"/>
      <c r="F46" s="846"/>
      <c r="G46" s="846"/>
      <c r="H46" s="847"/>
      <c r="I46" s="521"/>
      <c r="J46" s="523"/>
      <c r="K46" s="523"/>
      <c r="L46" s="521"/>
      <c r="M46" s="521"/>
      <c r="N46" s="524"/>
      <c r="O46" s="524"/>
      <c r="P46" s="521"/>
      <c r="Q46" s="521"/>
      <c r="R46" s="521"/>
      <c r="S46" s="521"/>
      <c r="T46" s="511"/>
      <c r="U46" s="511"/>
    </row>
    <row r="47" spans="1:21" ht="20.100000000000001" customHeight="1">
      <c r="A47" s="522"/>
      <c r="B47" s="520" t="s">
        <v>408</v>
      </c>
      <c r="C47" s="839" t="s">
        <v>2856</v>
      </c>
      <c r="D47" s="840"/>
      <c r="E47" s="840"/>
      <c r="F47" s="840"/>
      <c r="G47" s="840"/>
      <c r="H47" s="841"/>
      <c r="I47" s="521"/>
      <c r="J47" s="523"/>
      <c r="K47" s="523"/>
      <c r="L47" s="521"/>
      <c r="M47" s="521"/>
      <c r="N47" s="524"/>
      <c r="O47" s="524"/>
      <c r="P47" s="521"/>
      <c r="Q47" s="521"/>
      <c r="R47" s="521"/>
      <c r="S47" s="521"/>
      <c r="T47" s="511"/>
      <c r="U47" s="511"/>
    </row>
    <row r="48" spans="1:21" ht="13.8">
      <c r="A48" s="522"/>
      <c r="B48" s="525"/>
      <c r="C48" s="525"/>
      <c r="D48" s="521"/>
      <c r="E48" s="521"/>
      <c r="F48" s="521"/>
      <c r="G48" s="521"/>
      <c r="H48" s="521"/>
      <c r="I48" s="521"/>
      <c r="J48" s="523"/>
      <c r="K48" s="523"/>
      <c r="L48" s="521"/>
      <c r="M48" s="521"/>
      <c r="N48" s="524"/>
      <c r="O48" s="524"/>
      <c r="P48" s="521"/>
      <c r="Q48" s="521"/>
      <c r="R48" s="521"/>
      <c r="S48" s="521"/>
      <c r="T48" s="511"/>
      <c r="U48" s="511"/>
    </row>
    <row r="49" spans="1:22" ht="15">
      <c r="A49" s="522"/>
      <c r="B49" s="836" t="s">
        <v>410</v>
      </c>
      <c r="C49" s="837"/>
      <c r="D49" s="837"/>
      <c r="E49" s="837"/>
      <c r="F49" s="837"/>
      <c r="G49" s="837"/>
      <c r="H49" s="838"/>
      <c r="I49" s="511"/>
      <c r="J49" s="526"/>
      <c r="K49" s="526"/>
      <c r="L49" s="511"/>
      <c r="M49" s="511"/>
      <c r="N49" s="526"/>
      <c r="O49" s="527"/>
      <c r="P49" s="511"/>
      <c r="Q49" s="511"/>
      <c r="R49" s="511"/>
      <c r="S49" s="511"/>
      <c r="T49" s="511"/>
      <c r="U49" s="511"/>
      <c r="V49" s="511"/>
    </row>
    <row r="50" spans="1:22" ht="12.75" customHeight="1"/>
    <row r="55" spans="1:22" ht="12.75" hidden="1" customHeight="1">
      <c r="A55" s="529"/>
    </row>
  </sheetData>
  <mergeCells count="6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45:H45"/>
    <mergeCell ref="C46:H46"/>
    <mergeCell ref="C47:H47"/>
    <mergeCell ref="B49:H49"/>
    <mergeCell ref="B38:C38"/>
    <mergeCell ref="B39:C39"/>
    <mergeCell ref="C41:H41"/>
    <mergeCell ref="C42:H42"/>
    <mergeCell ref="C43:H43"/>
    <mergeCell ref="C44:H44"/>
  </mergeCells>
  <dataValidations count="12">
    <dataValidation allowBlank="1" showInputMessage="1" showErrorMessage="1" prompt="&quot;Resumen Narrativo&quot; u &quot;objetivo&quot; se entiende como el estado deseado luego de la implementación de una intervención pública. " sqref="D22" xr:uid="{B9120A28-AB6A-410C-AD47-FC03B94B3A9D}"/>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D75286BB-1176-41A6-BEAA-ED285488B08C}"/>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D7D58C43-1C81-4DA5-BC4D-5D7060356285}"/>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39CC8071-1913-46F5-829F-32F0FEC28055}"/>
    <dataValidation allowBlank="1" showInputMessage="1" showErrorMessage="1" prompt="Valores numéricos que se habrán de relacionar con el cálculo del indicador propuesto. _x000a_Manual para el diseño y la construcción de indicadores de Coneval." sqref="I22" xr:uid="{5B21D2E9-17C7-4586-97E7-634F54C8241A}"/>
    <dataValidation allowBlank="1" showInputMessage="1" showErrorMessage="1" prompt="Los &quot;valores programados&quot; son los datos numéricos asociados a las variables del indicador en cuestión que permiten calcular la meta del mismo. " sqref="J22:K22" xr:uid="{AC02E989-B89E-4DC8-8004-E96BFF8FAAAA}"/>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FC2C7E5C-EEBB-4880-95F2-10AA4EE823F5}"/>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7579F092-86C2-4E3B-B271-1534D69F4C37}"/>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ED6AFB8F-9C90-4D70-AA05-06206B59AC41}"/>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B1FA04CA-186B-46B1-9000-9F93C8AAFCF4}"/>
    <dataValidation allowBlank="1" showInputMessage="1" showErrorMessage="1" prompt="Hace referencia a las fuentes de información que pueden _x000a_ser usadas para verificar el alcance de los objetivos." sqref="P22" xr:uid="{AB9CBBC5-1402-43F0-86C0-05EC6B1BC463}"/>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BB07F6D4-3080-49D9-AEF0-B44A7F3CEE6F}"/>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2C453-A455-4AAB-96B6-FB727849E0EA}">
  <sheetPr>
    <tabColor rgb="FF92D050"/>
    <pageSetUpPr fitToPage="1"/>
  </sheetPr>
  <dimension ref="A1:AMI66"/>
  <sheetViews>
    <sheetView zoomScale="60" zoomScaleNormal="60" workbookViewId="0">
      <selection sqref="A1:D1"/>
    </sheetView>
  </sheetViews>
  <sheetFormatPr baseColWidth="10" defaultColWidth="0" defaultRowHeight="0" customHeight="1" zeroHeight="1"/>
  <cols>
    <col min="1" max="1" width="15.6640625" style="288" customWidth="1"/>
    <col min="2" max="2" width="70.33203125" style="288" customWidth="1"/>
    <col min="3" max="3" width="15.6640625" style="288" customWidth="1"/>
    <col min="4" max="9" width="35.6640625" style="288" customWidth="1"/>
    <col min="10" max="11" width="35.6640625" style="289" customWidth="1"/>
    <col min="12" max="13" width="35.6640625" style="288" customWidth="1"/>
    <col min="14" max="15" width="35.6640625" style="289" customWidth="1"/>
    <col min="16" max="17" width="35.6640625" style="288" customWidth="1"/>
    <col min="18" max="18" width="35.6640625" style="58" hidden="1" customWidth="1"/>
    <col min="19" max="23" width="11.5546875" style="288" hidden="1" customWidth="1"/>
    <col min="24" max="1023" width="0" style="288" hidden="1" customWidth="1"/>
    <col min="1024" max="16384" width="11.44140625" hidden="1"/>
  </cols>
  <sheetData>
    <row r="1" spans="1:18" ht="16.2" customHeight="1"/>
    <row r="2" spans="1:18" ht="15.6">
      <c r="A2" s="290"/>
      <c r="B2" s="290"/>
      <c r="C2" s="290"/>
      <c r="D2" s="290"/>
      <c r="E2" s="290"/>
      <c r="F2" s="290"/>
      <c r="G2" s="290"/>
      <c r="H2" s="290"/>
      <c r="I2" s="290"/>
      <c r="J2" s="291"/>
      <c r="K2" s="291"/>
      <c r="L2" s="290"/>
      <c r="M2" s="290"/>
      <c r="N2" s="291"/>
      <c r="O2" s="291"/>
      <c r="P2" s="290"/>
      <c r="Q2" s="290"/>
      <c r="R2" s="156">
        <v>8</v>
      </c>
    </row>
    <row r="3" spans="1:18" s="290" customFormat="1" ht="20.100000000000001" customHeight="1">
      <c r="A3" s="292"/>
      <c r="B3" s="910" t="s">
        <v>112</v>
      </c>
      <c r="C3" s="910"/>
      <c r="D3" s="866" t="s">
        <v>113</v>
      </c>
      <c r="E3" s="866"/>
      <c r="F3" s="866"/>
      <c r="G3" s="866"/>
      <c r="H3" s="866"/>
      <c r="I3" s="293"/>
      <c r="J3" s="291"/>
      <c r="K3" s="294"/>
      <c r="L3" s="292"/>
      <c r="N3" s="291"/>
      <c r="O3" s="291"/>
      <c r="R3" s="156"/>
    </row>
    <row r="4" spans="1:18" s="290" customFormat="1" ht="20.100000000000001" customHeight="1">
      <c r="A4" s="292"/>
      <c r="B4" s="910" t="s">
        <v>114</v>
      </c>
      <c r="C4" s="910"/>
      <c r="D4" s="866" t="s">
        <v>1504</v>
      </c>
      <c r="E4" s="866"/>
      <c r="F4" s="866"/>
      <c r="G4" s="866"/>
      <c r="H4" s="866"/>
      <c r="I4" s="295"/>
      <c r="J4" s="291"/>
      <c r="K4" s="291"/>
      <c r="N4" s="291"/>
      <c r="O4" s="291"/>
      <c r="R4" s="156"/>
    </row>
    <row r="5" spans="1:18" s="290" customFormat="1" ht="20.100000000000001" customHeight="1">
      <c r="A5" s="292"/>
      <c r="B5" s="910" t="s">
        <v>116</v>
      </c>
      <c r="C5" s="910"/>
      <c r="D5" s="866" t="s">
        <v>1505</v>
      </c>
      <c r="E5" s="866"/>
      <c r="F5" s="866"/>
      <c r="G5" s="866"/>
      <c r="H5" s="866"/>
      <c r="I5" s="295"/>
      <c r="J5" s="291"/>
      <c r="K5" s="291"/>
      <c r="N5" s="296"/>
      <c r="O5" s="296"/>
      <c r="R5" s="156"/>
    </row>
    <row r="6" spans="1:18" s="290" customFormat="1" ht="20.100000000000001" customHeight="1">
      <c r="A6" s="292"/>
      <c r="B6" s="910" t="s">
        <v>118</v>
      </c>
      <c r="C6" s="910"/>
      <c r="D6" s="866" t="s">
        <v>1506</v>
      </c>
      <c r="E6" s="866"/>
      <c r="F6" s="866"/>
      <c r="G6" s="866"/>
      <c r="H6" s="866"/>
      <c r="I6" s="297"/>
      <c r="J6" s="298"/>
      <c r="K6" s="298"/>
      <c r="L6" s="299"/>
      <c r="N6" s="296"/>
      <c r="O6" s="296"/>
      <c r="R6" s="156"/>
    </row>
    <row r="7" spans="1:18" s="290" customFormat="1" ht="20.100000000000001" customHeight="1">
      <c r="A7" s="292"/>
      <c r="B7" s="910" t="s">
        <v>120</v>
      </c>
      <c r="C7" s="910"/>
      <c r="D7" s="866" t="s">
        <v>121</v>
      </c>
      <c r="E7" s="866"/>
      <c r="F7" s="866"/>
      <c r="G7" s="866"/>
      <c r="H7" s="866"/>
      <c r="I7" s="297"/>
      <c r="J7" s="298"/>
      <c r="K7" s="298"/>
      <c r="L7" s="299"/>
      <c r="N7" s="296"/>
      <c r="O7" s="296"/>
      <c r="R7" s="156"/>
    </row>
    <row r="8" spans="1:18" s="290" customFormat="1" ht="20.100000000000001" customHeight="1">
      <c r="A8" s="292"/>
      <c r="B8" s="910" t="s">
        <v>122</v>
      </c>
      <c r="C8" s="910"/>
      <c r="D8" s="866" t="s">
        <v>1507</v>
      </c>
      <c r="E8" s="866"/>
      <c r="F8" s="866"/>
      <c r="G8" s="866"/>
      <c r="H8" s="866"/>
      <c r="I8" s="297"/>
      <c r="J8" s="298"/>
      <c r="K8" s="298"/>
      <c r="L8" s="299"/>
      <c r="N8" s="291"/>
      <c r="O8" s="291"/>
      <c r="R8" s="156"/>
    </row>
    <row r="9" spans="1:18" s="290" customFormat="1" ht="20.100000000000001" customHeight="1">
      <c r="A9" s="292"/>
      <c r="B9" s="910" t="s">
        <v>124</v>
      </c>
      <c r="C9" s="910"/>
      <c r="D9" s="866" t="s">
        <v>1508</v>
      </c>
      <c r="E9" s="866"/>
      <c r="F9" s="866"/>
      <c r="G9" s="866"/>
      <c r="H9" s="866"/>
      <c r="I9" s="300"/>
      <c r="J9" s="301"/>
      <c r="K9" s="301"/>
      <c r="L9" s="302"/>
      <c r="M9" s="302"/>
      <c r="N9" s="301"/>
      <c r="O9" s="301"/>
      <c r="R9" s="156"/>
    </row>
    <row r="10" spans="1:18" s="290" customFormat="1" ht="50.1" customHeight="1">
      <c r="A10" s="912" t="s">
        <v>126</v>
      </c>
      <c r="B10" s="910" t="s">
        <v>127</v>
      </c>
      <c r="C10" s="910"/>
      <c r="D10" s="866" t="s">
        <v>4392</v>
      </c>
      <c r="E10" s="869"/>
      <c r="F10" s="869"/>
      <c r="G10" s="869"/>
      <c r="H10" s="870"/>
      <c r="I10" s="300"/>
      <c r="J10" s="301"/>
      <c r="K10" s="301"/>
      <c r="L10" s="302"/>
      <c r="M10" s="302"/>
      <c r="N10" s="301"/>
      <c r="O10" s="301"/>
      <c r="P10" s="303"/>
      <c r="R10" s="156"/>
    </row>
    <row r="11" spans="1:18" s="290" customFormat="1" ht="50.1" customHeight="1">
      <c r="A11" s="912"/>
      <c r="B11" s="910" t="s">
        <v>128</v>
      </c>
      <c r="C11" s="910"/>
      <c r="D11" s="860" t="s">
        <v>4421</v>
      </c>
      <c r="E11" s="861"/>
      <c r="F11" s="861"/>
      <c r="G11" s="861"/>
      <c r="H11" s="862"/>
      <c r="I11" s="300"/>
      <c r="J11" s="301"/>
      <c r="K11" s="301"/>
      <c r="L11" s="302"/>
      <c r="M11" s="302"/>
      <c r="N11" s="301"/>
      <c r="O11" s="301"/>
      <c r="R11" s="156"/>
    </row>
    <row r="12" spans="1:18" s="290" customFormat="1" ht="50.1" customHeight="1">
      <c r="A12" s="912" t="s">
        <v>129</v>
      </c>
      <c r="B12" s="910" t="s">
        <v>130</v>
      </c>
      <c r="C12" s="910"/>
      <c r="D12" s="860" t="s">
        <v>4395</v>
      </c>
      <c r="E12" s="861"/>
      <c r="F12" s="861"/>
      <c r="G12" s="861"/>
      <c r="H12" s="862"/>
      <c r="I12" s="300"/>
      <c r="J12" s="301"/>
      <c r="K12" s="301"/>
      <c r="L12" s="302"/>
      <c r="M12" s="302"/>
      <c r="N12" s="301"/>
      <c r="O12" s="301"/>
      <c r="R12" s="156"/>
    </row>
    <row r="13" spans="1:18" s="290" customFormat="1" ht="50.1" customHeight="1">
      <c r="A13" s="912"/>
      <c r="B13" s="910" t="s">
        <v>131</v>
      </c>
      <c r="C13" s="910"/>
      <c r="D13" s="860" t="s">
        <v>4397</v>
      </c>
      <c r="E13" s="861"/>
      <c r="F13" s="861"/>
      <c r="G13" s="861"/>
      <c r="H13" s="862"/>
      <c r="I13" s="300"/>
      <c r="J13" s="301"/>
      <c r="K13" s="301"/>
      <c r="L13" s="302"/>
      <c r="M13" s="302"/>
      <c r="N13" s="301"/>
      <c r="O13" s="301"/>
      <c r="R13" s="156"/>
    </row>
    <row r="14" spans="1:18" s="290" customFormat="1" ht="50.1" customHeight="1">
      <c r="A14" s="912" t="s">
        <v>132</v>
      </c>
      <c r="B14" s="910" t="s">
        <v>517</v>
      </c>
      <c r="C14" s="910"/>
      <c r="D14" s="866" t="s">
        <v>4279</v>
      </c>
      <c r="E14" s="867"/>
      <c r="F14" s="867"/>
      <c r="G14" s="867"/>
      <c r="H14" s="868"/>
      <c r="I14" s="300"/>
      <c r="J14" s="301"/>
      <c r="K14" s="301"/>
      <c r="L14" s="302"/>
      <c r="M14" s="302"/>
      <c r="N14" s="301"/>
      <c r="O14" s="301"/>
      <c r="R14" s="156"/>
    </row>
    <row r="15" spans="1:18" s="290" customFormat="1" ht="50.1" customHeight="1">
      <c r="A15" s="912"/>
      <c r="B15" s="910" t="s">
        <v>518</v>
      </c>
      <c r="C15" s="910"/>
      <c r="D15" s="866" t="s">
        <v>4285</v>
      </c>
      <c r="E15" s="867"/>
      <c r="F15" s="867"/>
      <c r="G15" s="867"/>
      <c r="H15" s="868"/>
      <c r="I15" s="300"/>
      <c r="J15" s="301"/>
      <c r="K15" s="301"/>
      <c r="L15" s="302"/>
      <c r="M15" s="302"/>
      <c r="N15" s="301"/>
      <c r="O15" s="301"/>
      <c r="R15" s="156"/>
    </row>
    <row r="16" spans="1:18" s="290" customFormat="1" ht="50.1" customHeight="1">
      <c r="A16" s="912"/>
      <c r="B16" s="910" t="s">
        <v>519</v>
      </c>
      <c r="C16" s="910"/>
      <c r="D16" s="860" t="s">
        <v>4</v>
      </c>
      <c r="E16" s="861"/>
      <c r="F16" s="861"/>
      <c r="G16" s="861"/>
      <c r="H16" s="862"/>
      <c r="I16" s="300"/>
      <c r="J16" s="301"/>
      <c r="K16" s="301"/>
      <c r="L16" s="302"/>
      <c r="M16" s="302"/>
      <c r="N16" s="301"/>
      <c r="O16" s="301"/>
      <c r="R16" s="156"/>
    </row>
    <row r="17" spans="1:1023" s="290" customFormat="1" ht="50.1" customHeight="1">
      <c r="A17" s="912"/>
      <c r="B17" s="910" t="s">
        <v>520</v>
      </c>
      <c r="C17" s="910"/>
      <c r="D17" s="860" t="s">
        <v>4286</v>
      </c>
      <c r="E17" s="861"/>
      <c r="F17" s="861"/>
      <c r="G17" s="861"/>
      <c r="H17" s="862"/>
      <c r="I17" s="300"/>
      <c r="J17" s="291"/>
      <c r="K17" s="291"/>
      <c r="L17" s="302"/>
      <c r="N17" s="301"/>
      <c r="O17" s="301"/>
      <c r="R17" s="156"/>
    </row>
    <row r="18" spans="1:1023" s="306" customFormat="1" ht="15.6">
      <c r="A18" s="295"/>
      <c r="B18" s="304"/>
      <c r="C18" s="304"/>
      <c r="D18" s="295"/>
      <c r="E18" s="295"/>
      <c r="F18" s="295"/>
      <c r="G18" s="295"/>
      <c r="H18" s="295"/>
      <c r="I18" s="295"/>
      <c r="J18" s="291"/>
      <c r="K18" s="291"/>
      <c r="L18" s="290"/>
      <c r="M18" s="290"/>
      <c r="N18" s="291"/>
      <c r="O18" s="305"/>
      <c r="P18" s="290"/>
      <c r="Q18" s="290"/>
      <c r="R18" s="156"/>
    </row>
    <row r="19" spans="1:1023" s="306" customFormat="1" ht="50.1" customHeight="1">
      <c r="A19" s="295"/>
      <c r="B19" s="909" t="s">
        <v>137</v>
      </c>
      <c r="C19" s="909"/>
      <c r="D19" s="79">
        <v>459000</v>
      </c>
      <c r="E19" s="849" t="s">
        <v>4543</v>
      </c>
      <c r="F19" s="850"/>
      <c r="G19" s="850"/>
      <c r="H19" s="851"/>
      <c r="I19" s="295"/>
      <c r="J19" s="291"/>
      <c r="K19" s="291"/>
      <c r="L19" s="290"/>
      <c r="M19" s="290"/>
      <c r="N19" s="291"/>
      <c r="O19" s="305"/>
      <c r="P19" s="290"/>
      <c r="Q19" s="290"/>
      <c r="R19" s="156"/>
    </row>
    <row r="20" spans="1:1023" s="290" customFormat="1" ht="15.6">
      <c r="A20" s="293"/>
      <c r="B20" s="304"/>
      <c r="C20" s="304"/>
      <c r="D20" s="295"/>
      <c r="E20" s="295"/>
      <c r="F20" s="295"/>
      <c r="G20" s="295"/>
      <c r="H20" s="295"/>
      <c r="I20" s="295"/>
      <c r="J20" s="291"/>
      <c r="K20" s="291"/>
      <c r="N20" s="291"/>
      <c r="O20" s="291"/>
      <c r="R20" s="156"/>
    </row>
    <row r="21" spans="1:1023" ht="50.1" customHeight="1">
      <c r="A21" s="293"/>
      <c r="B21" s="910" t="s">
        <v>138</v>
      </c>
      <c r="C21" s="910"/>
      <c r="D21" s="910"/>
      <c r="E21" s="910"/>
      <c r="F21" s="910"/>
      <c r="G21" s="910"/>
      <c r="H21" s="910"/>
      <c r="I21" s="910"/>
      <c r="J21" s="910"/>
      <c r="K21" s="910"/>
      <c r="L21" s="910"/>
      <c r="M21" s="910"/>
      <c r="N21" s="910"/>
      <c r="O21" s="910"/>
      <c r="P21" s="910"/>
      <c r="Q21" s="910"/>
      <c r="R21" s="907" t="s">
        <v>676</v>
      </c>
    </row>
    <row r="22" spans="1:1023" ht="50.1" customHeight="1">
      <c r="A22" s="293"/>
      <c r="B22" s="909"/>
      <c r="C22" s="909"/>
      <c r="D22" s="307" t="s">
        <v>140</v>
      </c>
      <c r="E22" s="307" t="s">
        <v>141</v>
      </c>
      <c r="F22" s="307" t="s">
        <v>142</v>
      </c>
      <c r="G22" s="307" t="s">
        <v>143</v>
      </c>
      <c r="H22" s="307" t="s">
        <v>144</v>
      </c>
      <c r="I22" s="307" t="s">
        <v>145</v>
      </c>
      <c r="J22" s="308" t="s">
        <v>146</v>
      </c>
      <c r="K22" s="308" t="s">
        <v>147</v>
      </c>
      <c r="L22" s="307" t="s">
        <v>148</v>
      </c>
      <c r="M22" s="307" t="s">
        <v>149</v>
      </c>
      <c r="N22" s="308" t="s">
        <v>150</v>
      </c>
      <c r="O22" s="308" t="s">
        <v>151</v>
      </c>
      <c r="P22" s="307" t="s">
        <v>152</v>
      </c>
      <c r="Q22" s="307" t="s">
        <v>153</v>
      </c>
      <c r="R22" s="908"/>
    </row>
    <row r="23" spans="1:1023" ht="144" customHeight="1">
      <c r="A23" s="309">
        <v>1</v>
      </c>
      <c r="B23" s="910" t="s">
        <v>154</v>
      </c>
      <c r="C23" s="910"/>
      <c r="D23" s="310" t="s">
        <v>1509</v>
      </c>
      <c r="E23" s="310" t="s">
        <v>1510</v>
      </c>
      <c r="F23" s="310" t="s">
        <v>1511</v>
      </c>
      <c r="G23" s="310" t="s">
        <v>1512</v>
      </c>
      <c r="H23" s="310" t="s">
        <v>159</v>
      </c>
      <c r="I23" s="310" t="s">
        <v>1513</v>
      </c>
      <c r="J23" s="311">
        <v>1878</v>
      </c>
      <c r="K23" s="311">
        <v>1878</v>
      </c>
      <c r="L23" s="310" t="s">
        <v>161</v>
      </c>
      <c r="M23" s="310" t="s">
        <v>162</v>
      </c>
      <c r="N23" s="312">
        <f t="shared" ref="N23:N36" si="0">(J23/K23)*100</f>
        <v>100</v>
      </c>
      <c r="O23" s="312">
        <v>1844</v>
      </c>
      <c r="P23" s="310" t="s">
        <v>1514</v>
      </c>
      <c r="Q23" s="310"/>
      <c r="R23" s="161"/>
    </row>
    <row r="24" spans="1:1023" ht="144" customHeight="1">
      <c r="A24" s="309">
        <v>1</v>
      </c>
      <c r="B24" s="910" t="s">
        <v>164</v>
      </c>
      <c r="C24" s="910"/>
      <c r="D24" s="83" t="s">
        <v>1515</v>
      </c>
      <c r="E24" s="83" t="s">
        <v>1516</v>
      </c>
      <c r="F24" s="83" t="s">
        <v>1517</v>
      </c>
      <c r="G24" s="310" t="s">
        <v>158</v>
      </c>
      <c r="H24" s="310" t="s">
        <v>159</v>
      </c>
      <c r="I24" s="310" t="s">
        <v>1518</v>
      </c>
      <c r="J24" s="311">
        <v>1878</v>
      </c>
      <c r="K24" s="311">
        <v>1878</v>
      </c>
      <c r="L24" s="310" t="s">
        <v>476</v>
      </c>
      <c r="M24" s="310" t="s">
        <v>162</v>
      </c>
      <c r="N24" s="312">
        <f t="shared" si="0"/>
        <v>100</v>
      </c>
      <c r="O24" s="312">
        <v>1844</v>
      </c>
      <c r="P24" s="310" t="s">
        <v>1514</v>
      </c>
      <c r="Q24" s="310" t="s">
        <v>1519</v>
      </c>
      <c r="R24" s="161"/>
    </row>
    <row r="25" spans="1:1023" ht="144" customHeight="1">
      <c r="A25" s="309">
        <v>1</v>
      </c>
      <c r="B25" s="911" t="s">
        <v>171</v>
      </c>
      <c r="C25" s="911"/>
      <c r="D25" s="83" t="s">
        <v>1520</v>
      </c>
      <c r="E25" s="83" t="s">
        <v>1521</v>
      </c>
      <c r="F25" s="83" t="s">
        <v>1522</v>
      </c>
      <c r="G25" s="310" t="s">
        <v>158</v>
      </c>
      <c r="H25" s="310" t="s">
        <v>175</v>
      </c>
      <c r="I25" s="310" t="s">
        <v>1523</v>
      </c>
      <c r="J25" s="311">
        <v>960</v>
      </c>
      <c r="K25" s="311">
        <v>960</v>
      </c>
      <c r="L25" s="310" t="s">
        <v>177</v>
      </c>
      <c r="M25" s="310" t="s">
        <v>162</v>
      </c>
      <c r="N25" s="312">
        <f t="shared" si="0"/>
        <v>100</v>
      </c>
      <c r="O25" s="312">
        <v>1560</v>
      </c>
      <c r="P25" s="310" t="s">
        <v>1524</v>
      </c>
      <c r="Q25" s="310" t="s">
        <v>1525</v>
      </c>
      <c r="R25" s="161" t="s">
        <v>836</v>
      </c>
    </row>
    <row r="26" spans="1:1023" ht="144" customHeight="1">
      <c r="A26" s="309">
        <v>1</v>
      </c>
      <c r="B26" s="911" t="s">
        <v>181</v>
      </c>
      <c r="C26" s="911"/>
      <c r="D26" s="83" t="s">
        <v>1526</v>
      </c>
      <c r="E26" s="83" t="s">
        <v>1527</v>
      </c>
      <c r="F26" s="83" t="s">
        <v>1528</v>
      </c>
      <c r="G26" s="310" t="s">
        <v>158</v>
      </c>
      <c r="H26" s="310" t="s">
        <v>175</v>
      </c>
      <c r="I26" s="310" t="s">
        <v>1529</v>
      </c>
      <c r="J26" s="311">
        <v>960</v>
      </c>
      <c r="K26" s="311">
        <v>960</v>
      </c>
      <c r="L26" s="310" t="s">
        <v>177</v>
      </c>
      <c r="M26" s="310" t="s">
        <v>162</v>
      </c>
      <c r="N26" s="312">
        <f t="shared" si="0"/>
        <v>100</v>
      </c>
      <c r="O26" s="312">
        <v>1560</v>
      </c>
      <c r="P26" s="310" t="s">
        <v>1530</v>
      </c>
      <c r="Q26" s="310" t="s">
        <v>1531</v>
      </c>
      <c r="R26" s="161"/>
    </row>
    <row r="27" spans="1:1023" ht="144" customHeight="1">
      <c r="A27" s="309">
        <v>1</v>
      </c>
      <c r="B27" s="911" t="s">
        <v>188</v>
      </c>
      <c r="C27" s="911"/>
      <c r="D27" s="83" t="s">
        <v>1532</v>
      </c>
      <c r="E27" s="83" t="s">
        <v>1533</v>
      </c>
      <c r="F27" s="83" t="s">
        <v>1534</v>
      </c>
      <c r="G27" s="310" t="s">
        <v>158</v>
      </c>
      <c r="H27" s="310" t="s">
        <v>175</v>
      </c>
      <c r="I27" s="310" t="s">
        <v>1535</v>
      </c>
      <c r="J27" s="311">
        <v>960</v>
      </c>
      <c r="K27" s="311">
        <v>960</v>
      </c>
      <c r="L27" s="310" t="s">
        <v>177</v>
      </c>
      <c r="M27" s="310" t="s">
        <v>162</v>
      </c>
      <c r="N27" s="312">
        <f t="shared" si="0"/>
        <v>100</v>
      </c>
      <c r="O27" s="312">
        <v>1560</v>
      </c>
      <c r="P27" s="310" t="s">
        <v>1536</v>
      </c>
      <c r="Q27" s="310" t="s">
        <v>1537</v>
      </c>
      <c r="R27" s="161"/>
    </row>
    <row r="28" spans="1:1023" s="58" customFormat="1" ht="144" customHeight="1">
      <c r="A28" s="309">
        <v>1</v>
      </c>
      <c r="B28" s="911" t="s">
        <v>195</v>
      </c>
      <c r="C28" s="911"/>
      <c r="D28" s="83" t="s">
        <v>1538</v>
      </c>
      <c r="E28" s="83" t="s">
        <v>1539</v>
      </c>
      <c r="F28" s="83" t="s">
        <v>1540</v>
      </c>
      <c r="G28" s="310" t="s">
        <v>158</v>
      </c>
      <c r="H28" s="310" t="s">
        <v>175</v>
      </c>
      <c r="I28" s="310" t="s">
        <v>1541</v>
      </c>
      <c r="J28" s="311">
        <v>960</v>
      </c>
      <c r="K28" s="311">
        <v>960</v>
      </c>
      <c r="L28" s="310" t="s">
        <v>177</v>
      </c>
      <c r="M28" s="310" t="s">
        <v>162</v>
      </c>
      <c r="N28" s="312">
        <f t="shared" si="0"/>
        <v>100</v>
      </c>
      <c r="O28" s="312">
        <v>1560</v>
      </c>
      <c r="P28" s="310" t="s">
        <v>1542</v>
      </c>
      <c r="Q28" s="310" t="s">
        <v>1537</v>
      </c>
      <c r="R28" s="161"/>
      <c r="S28" s="313"/>
      <c r="T28" s="313"/>
      <c r="U28" s="313"/>
      <c r="V28" s="313"/>
      <c r="W28" s="313"/>
      <c r="X28" s="313"/>
      <c r="Y28" s="313"/>
      <c r="Z28" s="313"/>
      <c r="AA28" s="313"/>
      <c r="AB28" s="313"/>
      <c r="AC28" s="313"/>
      <c r="AD28" s="313"/>
      <c r="AE28" s="313"/>
      <c r="AF28" s="313"/>
      <c r="AG28" s="313"/>
      <c r="AH28" s="313"/>
      <c r="AI28" s="313"/>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c r="BN28" s="313"/>
      <c r="BO28" s="313"/>
      <c r="BP28" s="313"/>
      <c r="BQ28" s="313"/>
      <c r="BR28" s="313"/>
      <c r="BS28" s="313"/>
      <c r="BT28" s="313"/>
      <c r="BU28" s="313"/>
      <c r="BV28" s="313"/>
      <c r="BW28" s="313"/>
      <c r="BX28" s="313"/>
      <c r="BY28" s="313"/>
      <c r="BZ28" s="313"/>
      <c r="CA28" s="313"/>
      <c r="CB28" s="313"/>
      <c r="CC28" s="313"/>
      <c r="CD28" s="313"/>
      <c r="CE28" s="313"/>
      <c r="CF28" s="313"/>
      <c r="CG28" s="313"/>
      <c r="CH28" s="313"/>
      <c r="CI28" s="313"/>
      <c r="CJ28" s="313"/>
      <c r="CK28" s="313"/>
      <c r="CL28" s="313"/>
      <c r="CM28" s="313"/>
      <c r="CN28" s="313"/>
      <c r="CO28" s="313"/>
      <c r="CP28" s="313"/>
      <c r="CQ28" s="313"/>
      <c r="CR28" s="313"/>
      <c r="CS28" s="313"/>
      <c r="CT28" s="313"/>
      <c r="CU28" s="313"/>
      <c r="CV28" s="313"/>
      <c r="CW28" s="313"/>
      <c r="CX28" s="313"/>
      <c r="CY28" s="313"/>
      <c r="CZ28" s="313"/>
      <c r="DA28" s="313"/>
      <c r="DB28" s="313"/>
      <c r="DC28" s="313"/>
      <c r="DD28" s="313"/>
      <c r="DE28" s="313"/>
      <c r="DF28" s="313"/>
      <c r="DG28" s="313"/>
      <c r="DH28" s="313"/>
      <c r="DI28" s="313"/>
      <c r="DJ28" s="313"/>
      <c r="DK28" s="313"/>
      <c r="DL28" s="313"/>
      <c r="DM28" s="313"/>
      <c r="DN28" s="313"/>
      <c r="DO28" s="313"/>
      <c r="DP28" s="313"/>
      <c r="DQ28" s="313"/>
      <c r="DR28" s="313"/>
      <c r="DS28" s="313"/>
      <c r="DT28" s="313"/>
      <c r="DU28" s="313"/>
      <c r="DV28" s="313"/>
      <c r="DW28" s="313"/>
      <c r="DX28" s="313"/>
      <c r="DY28" s="313"/>
      <c r="DZ28" s="313"/>
      <c r="EA28" s="313"/>
      <c r="EB28" s="313"/>
      <c r="EC28" s="313"/>
      <c r="ED28" s="313"/>
      <c r="EE28" s="313"/>
      <c r="EF28" s="313"/>
      <c r="EG28" s="313"/>
      <c r="EH28" s="313"/>
      <c r="EI28" s="313"/>
      <c r="EJ28" s="313"/>
      <c r="EK28" s="313"/>
      <c r="EL28" s="313"/>
      <c r="EM28" s="313"/>
      <c r="EN28" s="313"/>
      <c r="EO28" s="313"/>
      <c r="EP28" s="313"/>
      <c r="EQ28" s="313"/>
      <c r="ER28" s="313"/>
      <c r="ES28" s="313"/>
      <c r="ET28" s="313"/>
      <c r="EU28" s="313"/>
      <c r="EV28" s="313"/>
      <c r="EW28" s="313"/>
      <c r="EX28" s="313"/>
      <c r="EY28" s="313"/>
      <c r="EZ28" s="313"/>
      <c r="FA28" s="313"/>
      <c r="FB28" s="313"/>
      <c r="FC28" s="313"/>
      <c r="FD28" s="313"/>
      <c r="FE28" s="313"/>
      <c r="FF28" s="313"/>
      <c r="FG28" s="313"/>
      <c r="FH28" s="313"/>
      <c r="FI28" s="313"/>
      <c r="FJ28" s="313"/>
      <c r="FK28" s="313"/>
      <c r="FL28" s="313"/>
      <c r="FM28" s="313"/>
      <c r="FN28" s="313"/>
      <c r="FO28" s="313"/>
      <c r="FP28" s="313"/>
      <c r="FQ28" s="313"/>
      <c r="FR28" s="313"/>
      <c r="FS28" s="313"/>
      <c r="FT28" s="313"/>
      <c r="FU28" s="313"/>
      <c r="FV28" s="313"/>
      <c r="FW28" s="313"/>
      <c r="FX28" s="313"/>
      <c r="FY28" s="313"/>
      <c r="FZ28" s="313"/>
      <c r="GA28" s="313"/>
      <c r="GB28" s="313"/>
      <c r="GC28" s="313"/>
      <c r="GD28" s="313"/>
      <c r="GE28" s="313"/>
      <c r="GF28" s="313"/>
      <c r="GG28" s="313"/>
      <c r="GH28" s="313"/>
      <c r="GI28" s="313"/>
      <c r="GJ28" s="313"/>
      <c r="GK28" s="313"/>
      <c r="GL28" s="313"/>
      <c r="GM28" s="313"/>
      <c r="GN28" s="313"/>
      <c r="GO28" s="313"/>
      <c r="GP28" s="313"/>
      <c r="GQ28" s="313"/>
      <c r="GR28" s="313"/>
      <c r="GS28" s="313"/>
      <c r="GT28" s="313"/>
      <c r="GU28" s="313"/>
      <c r="GV28" s="313"/>
      <c r="GW28" s="313"/>
      <c r="GX28" s="313"/>
      <c r="GY28" s="313"/>
      <c r="GZ28" s="313"/>
      <c r="HA28" s="313"/>
      <c r="HB28" s="313"/>
      <c r="HC28" s="313"/>
      <c r="HD28" s="313"/>
      <c r="HE28" s="313"/>
      <c r="HF28" s="313"/>
      <c r="HG28" s="313"/>
      <c r="HH28" s="313"/>
      <c r="HI28" s="313"/>
      <c r="HJ28" s="313"/>
      <c r="HK28" s="313"/>
      <c r="HL28" s="313"/>
      <c r="HM28" s="313"/>
      <c r="HN28" s="313"/>
      <c r="HO28" s="313"/>
      <c r="HP28" s="313"/>
      <c r="HQ28" s="313"/>
      <c r="HR28" s="313"/>
      <c r="HS28" s="313"/>
      <c r="HT28" s="313"/>
      <c r="HU28" s="313"/>
      <c r="HV28" s="313"/>
      <c r="HW28" s="313"/>
      <c r="HX28" s="313"/>
      <c r="HY28" s="313"/>
      <c r="HZ28" s="313"/>
      <c r="IA28" s="313"/>
      <c r="IB28" s="313"/>
      <c r="IC28" s="313"/>
      <c r="ID28" s="313"/>
      <c r="IE28" s="313"/>
      <c r="IF28" s="313"/>
      <c r="IG28" s="313"/>
      <c r="IH28" s="313"/>
      <c r="II28" s="313"/>
      <c r="IJ28" s="313"/>
      <c r="IK28" s="313"/>
      <c r="IL28" s="313"/>
      <c r="IM28" s="313"/>
      <c r="IN28" s="313"/>
      <c r="IO28" s="313"/>
      <c r="IP28" s="313"/>
      <c r="IQ28" s="313"/>
      <c r="IR28" s="313"/>
      <c r="IS28" s="313"/>
      <c r="IT28" s="313"/>
      <c r="IU28" s="313"/>
      <c r="IV28" s="313"/>
      <c r="IW28" s="313"/>
      <c r="IX28" s="313"/>
      <c r="IY28" s="313"/>
      <c r="IZ28" s="313"/>
      <c r="JA28" s="313"/>
      <c r="JB28" s="313"/>
      <c r="JC28" s="313"/>
      <c r="JD28" s="313"/>
      <c r="JE28" s="313"/>
      <c r="JF28" s="313"/>
      <c r="JG28" s="313"/>
      <c r="JH28" s="313"/>
      <c r="JI28" s="313"/>
      <c r="JJ28" s="313"/>
      <c r="JK28" s="313"/>
      <c r="JL28" s="313"/>
      <c r="JM28" s="313"/>
      <c r="JN28" s="313"/>
      <c r="JO28" s="313"/>
      <c r="JP28" s="313"/>
      <c r="JQ28" s="313"/>
      <c r="JR28" s="313"/>
      <c r="JS28" s="313"/>
      <c r="JT28" s="313"/>
      <c r="JU28" s="313"/>
      <c r="JV28" s="313"/>
      <c r="JW28" s="313"/>
      <c r="JX28" s="313"/>
      <c r="JY28" s="313"/>
      <c r="JZ28" s="313"/>
      <c r="KA28" s="313"/>
      <c r="KB28" s="313"/>
      <c r="KC28" s="313"/>
      <c r="KD28" s="313"/>
      <c r="KE28" s="313"/>
      <c r="KF28" s="313"/>
      <c r="KG28" s="313"/>
      <c r="KH28" s="313"/>
      <c r="KI28" s="313"/>
      <c r="KJ28" s="313"/>
      <c r="KK28" s="313"/>
      <c r="KL28" s="313"/>
      <c r="KM28" s="313"/>
      <c r="KN28" s="313"/>
      <c r="KO28" s="313"/>
      <c r="KP28" s="313"/>
      <c r="KQ28" s="313"/>
      <c r="KR28" s="313"/>
      <c r="KS28" s="313"/>
      <c r="KT28" s="313"/>
      <c r="KU28" s="313"/>
      <c r="KV28" s="313"/>
      <c r="KW28" s="313"/>
      <c r="KX28" s="313"/>
      <c r="KY28" s="313"/>
      <c r="KZ28" s="313"/>
      <c r="LA28" s="313"/>
      <c r="LB28" s="313"/>
      <c r="LC28" s="313"/>
      <c r="LD28" s="313"/>
      <c r="LE28" s="313"/>
      <c r="LF28" s="313"/>
      <c r="LG28" s="313"/>
      <c r="LH28" s="313"/>
      <c r="LI28" s="313"/>
      <c r="LJ28" s="313"/>
      <c r="LK28" s="313"/>
      <c r="LL28" s="313"/>
      <c r="LM28" s="313"/>
      <c r="LN28" s="313"/>
      <c r="LO28" s="313"/>
      <c r="LP28" s="313"/>
      <c r="LQ28" s="313"/>
      <c r="LR28" s="313"/>
      <c r="LS28" s="313"/>
      <c r="LT28" s="313"/>
      <c r="LU28" s="313"/>
      <c r="LV28" s="313"/>
      <c r="LW28" s="313"/>
      <c r="LX28" s="313"/>
      <c r="LY28" s="313"/>
      <c r="LZ28" s="313"/>
      <c r="MA28" s="313"/>
      <c r="MB28" s="313"/>
      <c r="MC28" s="313"/>
      <c r="MD28" s="313"/>
      <c r="ME28" s="313"/>
      <c r="MF28" s="313"/>
      <c r="MG28" s="313"/>
      <c r="MH28" s="313"/>
      <c r="MI28" s="313"/>
      <c r="MJ28" s="313"/>
      <c r="MK28" s="313"/>
      <c r="ML28" s="313"/>
      <c r="MM28" s="313"/>
      <c r="MN28" s="313"/>
      <c r="MO28" s="313"/>
      <c r="MP28" s="313"/>
      <c r="MQ28" s="313"/>
      <c r="MR28" s="313"/>
      <c r="MS28" s="313"/>
      <c r="MT28" s="313"/>
      <c r="MU28" s="313"/>
      <c r="MV28" s="313"/>
      <c r="MW28" s="313"/>
      <c r="MX28" s="313"/>
      <c r="MY28" s="313"/>
      <c r="MZ28" s="313"/>
      <c r="NA28" s="313"/>
      <c r="NB28" s="313"/>
      <c r="NC28" s="313"/>
      <c r="ND28" s="313"/>
      <c r="NE28" s="313"/>
      <c r="NF28" s="313"/>
      <c r="NG28" s="313"/>
      <c r="NH28" s="313"/>
      <c r="NI28" s="313"/>
      <c r="NJ28" s="313"/>
      <c r="NK28" s="313"/>
      <c r="NL28" s="313"/>
      <c r="NM28" s="313"/>
      <c r="NN28" s="313"/>
      <c r="NO28" s="313"/>
      <c r="NP28" s="313"/>
      <c r="NQ28" s="313"/>
      <c r="NR28" s="313"/>
      <c r="NS28" s="313"/>
      <c r="NT28" s="313"/>
      <c r="NU28" s="313"/>
      <c r="NV28" s="313"/>
      <c r="NW28" s="313"/>
      <c r="NX28" s="313"/>
      <c r="NY28" s="313"/>
      <c r="NZ28" s="313"/>
      <c r="OA28" s="313"/>
      <c r="OB28" s="313"/>
      <c r="OC28" s="313"/>
      <c r="OD28" s="313"/>
      <c r="OE28" s="313"/>
      <c r="OF28" s="313"/>
      <c r="OG28" s="313"/>
      <c r="OH28" s="313"/>
      <c r="OI28" s="313"/>
      <c r="OJ28" s="313"/>
      <c r="OK28" s="313"/>
      <c r="OL28" s="313"/>
      <c r="OM28" s="313"/>
      <c r="ON28" s="313"/>
      <c r="OO28" s="313"/>
      <c r="OP28" s="313"/>
      <c r="OQ28" s="313"/>
      <c r="OR28" s="313"/>
      <c r="OS28" s="313"/>
      <c r="OT28" s="313"/>
      <c r="OU28" s="313"/>
      <c r="OV28" s="313"/>
      <c r="OW28" s="313"/>
      <c r="OX28" s="313"/>
      <c r="OY28" s="313"/>
      <c r="OZ28" s="313"/>
      <c r="PA28" s="313"/>
      <c r="PB28" s="313"/>
      <c r="PC28" s="313"/>
      <c r="PD28" s="313"/>
      <c r="PE28" s="313"/>
      <c r="PF28" s="313"/>
      <c r="PG28" s="313"/>
      <c r="PH28" s="313"/>
      <c r="PI28" s="313"/>
      <c r="PJ28" s="313"/>
      <c r="PK28" s="313"/>
      <c r="PL28" s="313"/>
      <c r="PM28" s="313"/>
      <c r="PN28" s="313"/>
      <c r="PO28" s="313"/>
      <c r="PP28" s="313"/>
      <c r="PQ28" s="313"/>
      <c r="PR28" s="313"/>
      <c r="PS28" s="313"/>
      <c r="PT28" s="313"/>
      <c r="PU28" s="313"/>
      <c r="PV28" s="313"/>
      <c r="PW28" s="313"/>
      <c r="PX28" s="313"/>
      <c r="PY28" s="313"/>
      <c r="PZ28" s="313"/>
      <c r="QA28" s="313"/>
      <c r="QB28" s="313"/>
      <c r="QC28" s="313"/>
      <c r="QD28" s="313"/>
      <c r="QE28" s="313"/>
      <c r="QF28" s="313"/>
      <c r="QG28" s="313"/>
      <c r="QH28" s="313"/>
      <c r="QI28" s="313"/>
      <c r="QJ28" s="313"/>
      <c r="QK28" s="313"/>
      <c r="QL28" s="313"/>
      <c r="QM28" s="313"/>
      <c r="QN28" s="313"/>
      <c r="QO28" s="313"/>
      <c r="QP28" s="313"/>
      <c r="QQ28" s="313"/>
      <c r="QR28" s="313"/>
      <c r="QS28" s="313"/>
      <c r="QT28" s="313"/>
      <c r="QU28" s="313"/>
      <c r="QV28" s="313"/>
      <c r="QW28" s="313"/>
      <c r="QX28" s="313"/>
      <c r="QY28" s="313"/>
      <c r="QZ28" s="313"/>
      <c r="RA28" s="313"/>
      <c r="RB28" s="313"/>
      <c r="RC28" s="313"/>
      <c r="RD28" s="313"/>
      <c r="RE28" s="313"/>
      <c r="RF28" s="313"/>
      <c r="RG28" s="313"/>
      <c r="RH28" s="313"/>
      <c r="RI28" s="313"/>
      <c r="RJ28" s="313"/>
      <c r="RK28" s="313"/>
      <c r="RL28" s="313"/>
      <c r="RM28" s="313"/>
      <c r="RN28" s="313"/>
      <c r="RO28" s="313"/>
      <c r="RP28" s="313"/>
      <c r="RQ28" s="313"/>
      <c r="RR28" s="313"/>
      <c r="RS28" s="313"/>
      <c r="RT28" s="313"/>
      <c r="RU28" s="313"/>
      <c r="RV28" s="313"/>
      <c r="RW28" s="313"/>
      <c r="RX28" s="313"/>
      <c r="RY28" s="313"/>
      <c r="RZ28" s="313"/>
      <c r="SA28" s="313"/>
      <c r="SB28" s="313"/>
      <c r="SC28" s="313"/>
      <c r="SD28" s="313"/>
      <c r="SE28" s="313"/>
      <c r="SF28" s="313"/>
      <c r="SG28" s="313"/>
      <c r="SH28" s="313"/>
      <c r="SI28" s="313"/>
      <c r="SJ28" s="313"/>
      <c r="SK28" s="313"/>
      <c r="SL28" s="313"/>
      <c r="SM28" s="313"/>
      <c r="SN28" s="313"/>
      <c r="SO28" s="313"/>
      <c r="SP28" s="313"/>
      <c r="SQ28" s="313"/>
      <c r="SR28" s="313"/>
      <c r="SS28" s="313"/>
      <c r="ST28" s="313"/>
      <c r="SU28" s="313"/>
      <c r="SV28" s="313"/>
      <c r="SW28" s="313"/>
      <c r="SX28" s="313"/>
      <c r="SY28" s="313"/>
      <c r="SZ28" s="313"/>
      <c r="TA28" s="313"/>
      <c r="TB28" s="313"/>
      <c r="TC28" s="313"/>
      <c r="TD28" s="313"/>
      <c r="TE28" s="313"/>
      <c r="TF28" s="313"/>
      <c r="TG28" s="313"/>
      <c r="TH28" s="313"/>
      <c r="TI28" s="313"/>
      <c r="TJ28" s="313"/>
      <c r="TK28" s="313"/>
      <c r="TL28" s="313"/>
      <c r="TM28" s="313"/>
      <c r="TN28" s="313"/>
      <c r="TO28" s="313"/>
      <c r="TP28" s="313"/>
      <c r="TQ28" s="313"/>
      <c r="TR28" s="313"/>
      <c r="TS28" s="313"/>
      <c r="TT28" s="313"/>
      <c r="TU28" s="313"/>
      <c r="TV28" s="313"/>
      <c r="TW28" s="313"/>
      <c r="TX28" s="313"/>
      <c r="TY28" s="313"/>
      <c r="TZ28" s="313"/>
      <c r="UA28" s="313"/>
      <c r="UB28" s="313"/>
      <c r="UC28" s="313"/>
      <c r="UD28" s="313"/>
      <c r="UE28" s="313"/>
      <c r="UF28" s="313"/>
      <c r="UG28" s="313"/>
      <c r="UH28" s="313"/>
      <c r="UI28" s="313"/>
      <c r="UJ28" s="313"/>
      <c r="UK28" s="313"/>
      <c r="UL28" s="313"/>
      <c r="UM28" s="313"/>
      <c r="UN28" s="313"/>
      <c r="UO28" s="313"/>
      <c r="UP28" s="313"/>
      <c r="UQ28" s="313"/>
      <c r="UR28" s="313"/>
      <c r="US28" s="313"/>
      <c r="UT28" s="313"/>
      <c r="UU28" s="313"/>
      <c r="UV28" s="313"/>
      <c r="UW28" s="313"/>
      <c r="UX28" s="313"/>
      <c r="UY28" s="313"/>
      <c r="UZ28" s="313"/>
      <c r="VA28" s="313"/>
      <c r="VB28" s="313"/>
      <c r="VC28" s="313"/>
      <c r="VD28" s="313"/>
      <c r="VE28" s="313"/>
      <c r="VF28" s="313"/>
      <c r="VG28" s="313"/>
      <c r="VH28" s="313"/>
      <c r="VI28" s="313"/>
      <c r="VJ28" s="313"/>
      <c r="VK28" s="313"/>
      <c r="VL28" s="313"/>
      <c r="VM28" s="313"/>
      <c r="VN28" s="313"/>
      <c r="VO28" s="313"/>
      <c r="VP28" s="313"/>
      <c r="VQ28" s="313"/>
      <c r="VR28" s="313"/>
      <c r="VS28" s="313"/>
      <c r="VT28" s="313"/>
      <c r="VU28" s="313"/>
      <c r="VV28" s="313"/>
      <c r="VW28" s="313"/>
      <c r="VX28" s="313"/>
      <c r="VY28" s="313"/>
      <c r="VZ28" s="313"/>
      <c r="WA28" s="313"/>
      <c r="WB28" s="313"/>
      <c r="WC28" s="313"/>
      <c r="WD28" s="313"/>
      <c r="WE28" s="313"/>
      <c r="WF28" s="313"/>
      <c r="WG28" s="313"/>
      <c r="WH28" s="313"/>
      <c r="WI28" s="313"/>
      <c r="WJ28" s="313"/>
      <c r="WK28" s="313"/>
      <c r="WL28" s="313"/>
      <c r="WM28" s="313"/>
      <c r="WN28" s="313"/>
      <c r="WO28" s="313"/>
      <c r="WP28" s="313"/>
      <c r="WQ28" s="313"/>
      <c r="WR28" s="313"/>
      <c r="WS28" s="313"/>
      <c r="WT28" s="313"/>
      <c r="WU28" s="313"/>
      <c r="WV28" s="313"/>
      <c r="WW28" s="313"/>
      <c r="WX28" s="313"/>
      <c r="WY28" s="313"/>
      <c r="WZ28" s="313"/>
      <c r="XA28" s="313"/>
      <c r="XB28" s="313"/>
      <c r="XC28" s="313"/>
      <c r="XD28" s="313"/>
      <c r="XE28" s="313"/>
      <c r="XF28" s="313"/>
      <c r="XG28" s="313"/>
      <c r="XH28" s="313"/>
      <c r="XI28" s="313"/>
      <c r="XJ28" s="313"/>
      <c r="XK28" s="313"/>
      <c r="XL28" s="313"/>
      <c r="XM28" s="313"/>
      <c r="XN28" s="313"/>
      <c r="XO28" s="313"/>
      <c r="XP28" s="313"/>
      <c r="XQ28" s="313"/>
      <c r="XR28" s="313"/>
      <c r="XS28" s="313"/>
      <c r="XT28" s="313"/>
      <c r="XU28" s="313"/>
      <c r="XV28" s="313"/>
      <c r="XW28" s="313"/>
      <c r="XX28" s="313"/>
      <c r="XY28" s="313"/>
      <c r="XZ28" s="313"/>
      <c r="YA28" s="313"/>
      <c r="YB28" s="313"/>
      <c r="YC28" s="313"/>
      <c r="YD28" s="313"/>
      <c r="YE28" s="313"/>
      <c r="YF28" s="313"/>
      <c r="YG28" s="313"/>
      <c r="YH28" s="313"/>
      <c r="YI28" s="313"/>
      <c r="YJ28" s="313"/>
      <c r="YK28" s="313"/>
      <c r="YL28" s="313"/>
      <c r="YM28" s="313"/>
      <c r="YN28" s="313"/>
      <c r="YO28" s="313"/>
      <c r="YP28" s="313"/>
      <c r="YQ28" s="313"/>
      <c r="YR28" s="313"/>
      <c r="YS28" s="313"/>
      <c r="YT28" s="313"/>
      <c r="YU28" s="313"/>
      <c r="YV28" s="313"/>
      <c r="YW28" s="313"/>
      <c r="YX28" s="313"/>
      <c r="YY28" s="313"/>
      <c r="YZ28" s="313"/>
      <c r="ZA28" s="313"/>
      <c r="ZB28" s="313"/>
      <c r="ZC28" s="313"/>
      <c r="ZD28" s="313"/>
      <c r="ZE28" s="313"/>
      <c r="ZF28" s="313"/>
      <c r="ZG28" s="313"/>
      <c r="ZH28" s="313"/>
      <c r="ZI28" s="313"/>
      <c r="ZJ28" s="313"/>
      <c r="ZK28" s="313"/>
      <c r="ZL28" s="313"/>
      <c r="ZM28" s="313"/>
      <c r="ZN28" s="313"/>
      <c r="ZO28" s="313"/>
      <c r="ZP28" s="313"/>
      <c r="ZQ28" s="313"/>
      <c r="ZR28" s="313"/>
      <c r="ZS28" s="313"/>
      <c r="ZT28" s="313"/>
      <c r="ZU28" s="313"/>
      <c r="ZV28" s="313"/>
      <c r="ZW28" s="313"/>
      <c r="ZX28" s="313"/>
      <c r="ZY28" s="313"/>
      <c r="ZZ28" s="313"/>
      <c r="AAA28" s="313"/>
      <c r="AAB28" s="313"/>
      <c r="AAC28" s="313"/>
      <c r="AAD28" s="313"/>
      <c r="AAE28" s="313"/>
      <c r="AAF28" s="313"/>
      <c r="AAG28" s="313"/>
      <c r="AAH28" s="313"/>
      <c r="AAI28" s="313"/>
      <c r="AAJ28" s="313"/>
      <c r="AAK28" s="313"/>
      <c r="AAL28" s="313"/>
      <c r="AAM28" s="313"/>
      <c r="AAN28" s="313"/>
      <c r="AAO28" s="313"/>
      <c r="AAP28" s="313"/>
      <c r="AAQ28" s="313"/>
      <c r="AAR28" s="313"/>
      <c r="AAS28" s="313"/>
      <c r="AAT28" s="313"/>
      <c r="AAU28" s="313"/>
      <c r="AAV28" s="313"/>
      <c r="AAW28" s="313"/>
      <c r="AAX28" s="313"/>
      <c r="AAY28" s="313"/>
      <c r="AAZ28" s="313"/>
      <c r="ABA28" s="313"/>
      <c r="ABB28" s="313"/>
      <c r="ABC28" s="313"/>
      <c r="ABD28" s="313"/>
      <c r="ABE28" s="313"/>
      <c r="ABF28" s="313"/>
      <c r="ABG28" s="313"/>
      <c r="ABH28" s="313"/>
      <c r="ABI28" s="313"/>
      <c r="ABJ28" s="313"/>
      <c r="ABK28" s="313"/>
      <c r="ABL28" s="313"/>
      <c r="ABM28" s="313"/>
      <c r="ABN28" s="313"/>
      <c r="ABO28" s="313"/>
      <c r="ABP28" s="313"/>
      <c r="ABQ28" s="313"/>
      <c r="ABR28" s="313"/>
      <c r="ABS28" s="313"/>
      <c r="ABT28" s="313"/>
      <c r="ABU28" s="313"/>
      <c r="ABV28" s="313"/>
      <c r="ABW28" s="313"/>
      <c r="ABX28" s="313"/>
      <c r="ABY28" s="313"/>
      <c r="ABZ28" s="313"/>
      <c r="ACA28" s="313"/>
      <c r="ACB28" s="313"/>
      <c r="ACC28" s="313"/>
      <c r="ACD28" s="313"/>
      <c r="ACE28" s="313"/>
      <c r="ACF28" s="313"/>
      <c r="ACG28" s="313"/>
      <c r="ACH28" s="313"/>
      <c r="ACI28" s="313"/>
      <c r="ACJ28" s="313"/>
      <c r="ACK28" s="313"/>
      <c r="ACL28" s="313"/>
      <c r="ACM28" s="313"/>
      <c r="ACN28" s="313"/>
      <c r="ACO28" s="313"/>
      <c r="ACP28" s="313"/>
      <c r="ACQ28" s="313"/>
      <c r="ACR28" s="313"/>
      <c r="ACS28" s="313"/>
      <c r="ACT28" s="313"/>
      <c r="ACU28" s="313"/>
      <c r="ACV28" s="313"/>
      <c r="ACW28" s="313"/>
      <c r="ACX28" s="313"/>
      <c r="ACY28" s="313"/>
      <c r="ACZ28" s="313"/>
      <c r="ADA28" s="313"/>
      <c r="ADB28" s="313"/>
      <c r="ADC28" s="313"/>
      <c r="ADD28" s="313"/>
      <c r="ADE28" s="313"/>
      <c r="ADF28" s="313"/>
      <c r="ADG28" s="313"/>
      <c r="ADH28" s="313"/>
      <c r="ADI28" s="313"/>
      <c r="ADJ28" s="313"/>
      <c r="ADK28" s="313"/>
      <c r="ADL28" s="313"/>
      <c r="ADM28" s="313"/>
      <c r="ADN28" s="313"/>
      <c r="ADO28" s="313"/>
      <c r="ADP28" s="313"/>
      <c r="ADQ28" s="313"/>
      <c r="ADR28" s="313"/>
      <c r="ADS28" s="313"/>
      <c r="ADT28" s="313"/>
      <c r="ADU28" s="313"/>
      <c r="ADV28" s="313"/>
      <c r="ADW28" s="313"/>
      <c r="ADX28" s="313"/>
      <c r="ADY28" s="313"/>
      <c r="ADZ28" s="313"/>
      <c r="AEA28" s="313"/>
      <c r="AEB28" s="313"/>
      <c r="AEC28" s="313"/>
      <c r="AED28" s="313"/>
      <c r="AEE28" s="313"/>
      <c r="AEF28" s="313"/>
      <c r="AEG28" s="313"/>
      <c r="AEH28" s="313"/>
      <c r="AEI28" s="313"/>
      <c r="AEJ28" s="313"/>
      <c r="AEK28" s="313"/>
      <c r="AEL28" s="313"/>
      <c r="AEM28" s="313"/>
      <c r="AEN28" s="313"/>
      <c r="AEO28" s="313"/>
      <c r="AEP28" s="313"/>
      <c r="AEQ28" s="313"/>
      <c r="AER28" s="313"/>
      <c r="AES28" s="313"/>
      <c r="AET28" s="313"/>
      <c r="AEU28" s="313"/>
      <c r="AEV28" s="313"/>
      <c r="AEW28" s="313"/>
      <c r="AEX28" s="313"/>
      <c r="AEY28" s="313"/>
      <c r="AEZ28" s="313"/>
      <c r="AFA28" s="313"/>
      <c r="AFB28" s="313"/>
      <c r="AFC28" s="313"/>
      <c r="AFD28" s="313"/>
      <c r="AFE28" s="313"/>
      <c r="AFF28" s="313"/>
      <c r="AFG28" s="313"/>
      <c r="AFH28" s="313"/>
      <c r="AFI28" s="313"/>
      <c r="AFJ28" s="313"/>
      <c r="AFK28" s="313"/>
      <c r="AFL28" s="313"/>
      <c r="AFM28" s="313"/>
      <c r="AFN28" s="313"/>
      <c r="AFO28" s="313"/>
      <c r="AFP28" s="313"/>
      <c r="AFQ28" s="313"/>
      <c r="AFR28" s="313"/>
      <c r="AFS28" s="313"/>
      <c r="AFT28" s="313"/>
      <c r="AFU28" s="313"/>
      <c r="AFV28" s="313"/>
      <c r="AFW28" s="313"/>
      <c r="AFX28" s="313"/>
      <c r="AFY28" s="313"/>
      <c r="AFZ28" s="313"/>
      <c r="AGA28" s="313"/>
      <c r="AGB28" s="313"/>
      <c r="AGC28" s="313"/>
      <c r="AGD28" s="313"/>
      <c r="AGE28" s="313"/>
      <c r="AGF28" s="313"/>
      <c r="AGG28" s="313"/>
      <c r="AGH28" s="313"/>
      <c r="AGI28" s="313"/>
      <c r="AGJ28" s="313"/>
      <c r="AGK28" s="313"/>
      <c r="AGL28" s="313"/>
      <c r="AGM28" s="313"/>
      <c r="AGN28" s="313"/>
      <c r="AGO28" s="313"/>
      <c r="AGP28" s="313"/>
      <c r="AGQ28" s="313"/>
      <c r="AGR28" s="313"/>
      <c r="AGS28" s="313"/>
      <c r="AGT28" s="313"/>
      <c r="AGU28" s="313"/>
      <c r="AGV28" s="313"/>
      <c r="AGW28" s="313"/>
      <c r="AGX28" s="313"/>
      <c r="AGY28" s="313"/>
      <c r="AGZ28" s="313"/>
      <c r="AHA28" s="313"/>
      <c r="AHB28" s="313"/>
      <c r="AHC28" s="313"/>
      <c r="AHD28" s="313"/>
      <c r="AHE28" s="313"/>
      <c r="AHF28" s="313"/>
      <c r="AHG28" s="313"/>
      <c r="AHH28" s="313"/>
      <c r="AHI28" s="313"/>
      <c r="AHJ28" s="313"/>
      <c r="AHK28" s="313"/>
      <c r="AHL28" s="313"/>
      <c r="AHM28" s="313"/>
      <c r="AHN28" s="313"/>
      <c r="AHO28" s="313"/>
      <c r="AHP28" s="313"/>
      <c r="AHQ28" s="313"/>
      <c r="AHR28" s="313"/>
      <c r="AHS28" s="313"/>
      <c r="AHT28" s="313"/>
      <c r="AHU28" s="313"/>
      <c r="AHV28" s="313"/>
      <c r="AHW28" s="313"/>
      <c r="AHX28" s="313"/>
      <c r="AHY28" s="313"/>
      <c r="AHZ28" s="313"/>
      <c r="AIA28" s="313"/>
      <c r="AIB28" s="313"/>
      <c r="AIC28" s="313"/>
      <c r="AID28" s="313"/>
      <c r="AIE28" s="313"/>
      <c r="AIF28" s="313"/>
      <c r="AIG28" s="313"/>
      <c r="AIH28" s="313"/>
      <c r="AII28" s="313"/>
      <c r="AIJ28" s="313"/>
      <c r="AIK28" s="313"/>
      <c r="AIL28" s="313"/>
      <c r="AIM28" s="313"/>
      <c r="AIN28" s="313"/>
      <c r="AIO28" s="313"/>
      <c r="AIP28" s="313"/>
      <c r="AIQ28" s="313"/>
      <c r="AIR28" s="313"/>
      <c r="AIS28" s="313"/>
      <c r="AIT28" s="313"/>
      <c r="AIU28" s="313"/>
      <c r="AIV28" s="313"/>
      <c r="AIW28" s="313"/>
      <c r="AIX28" s="313"/>
      <c r="AIY28" s="313"/>
      <c r="AIZ28" s="313"/>
      <c r="AJA28" s="313"/>
      <c r="AJB28" s="313"/>
      <c r="AJC28" s="313"/>
      <c r="AJD28" s="313"/>
      <c r="AJE28" s="313"/>
      <c r="AJF28" s="313"/>
      <c r="AJG28" s="313"/>
      <c r="AJH28" s="313"/>
      <c r="AJI28" s="313"/>
      <c r="AJJ28" s="313"/>
      <c r="AJK28" s="313"/>
      <c r="AJL28" s="313"/>
      <c r="AJM28" s="313"/>
      <c r="AJN28" s="313"/>
      <c r="AJO28" s="313"/>
      <c r="AJP28" s="313"/>
      <c r="AJQ28" s="313"/>
      <c r="AJR28" s="313"/>
      <c r="AJS28" s="313"/>
      <c r="AJT28" s="313"/>
      <c r="AJU28" s="313"/>
      <c r="AJV28" s="313"/>
      <c r="AJW28" s="313"/>
      <c r="AJX28" s="313"/>
      <c r="AJY28" s="313"/>
      <c r="AJZ28" s="313"/>
      <c r="AKA28" s="313"/>
      <c r="AKB28" s="313"/>
      <c r="AKC28" s="313"/>
      <c r="AKD28" s="313"/>
      <c r="AKE28" s="313"/>
      <c r="AKF28" s="313"/>
      <c r="AKG28" s="313"/>
      <c r="AKH28" s="313"/>
      <c r="AKI28" s="313"/>
      <c r="AKJ28" s="313"/>
      <c r="AKK28" s="313"/>
      <c r="AKL28" s="313"/>
      <c r="AKM28" s="313"/>
      <c r="AKN28" s="313"/>
      <c r="AKO28" s="313"/>
      <c r="AKP28" s="313"/>
      <c r="AKQ28" s="313"/>
      <c r="AKR28" s="313"/>
      <c r="AKS28" s="313"/>
      <c r="AKT28" s="313"/>
      <c r="AKU28" s="313"/>
      <c r="AKV28" s="313"/>
      <c r="AKW28" s="313"/>
      <c r="AKX28" s="313"/>
      <c r="AKY28" s="313"/>
      <c r="AKZ28" s="313"/>
      <c r="ALA28" s="313"/>
      <c r="ALB28" s="313"/>
      <c r="ALC28" s="313"/>
      <c r="ALD28" s="313"/>
      <c r="ALE28" s="313"/>
      <c r="ALF28" s="313"/>
      <c r="ALG28" s="313"/>
      <c r="ALH28" s="313"/>
      <c r="ALI28" s="313"/>
      <c r="ALJ28" s="313"/>
      <c r="ALK28" s="313"/>
      <c r="ALL28" s="313"/>
      <c r="ALM28" s="313"/>
      <c r="ALN28" s="313"/>
      <c r="ALO28" s="313"/>
      <c r="ALP28" s="313"/>
      <c r="ALQ28" s="313"/>
      <c r="ALR28" s="313"/>
      <c r="ALS28" s="313"/>
      <c r="ALT28" s="313"/>
      <c r="ALU28" s="313"/>
      <c r="ALV28" s="313"/>
      <c r="ALW28" s="313"/>
      <c r="ALX28" s="313"/>
      <c r="ALY28" s="313"/>
      <c r="ALZ28" s="313"/>
      <c r="AMA28" s="313"/>
      <c r="AMB28" s="313"/>
      <c r="AMC28" s="313"/>
      <c r="AMD28" s="313"/>
      <c r="AME28" s="313"/>
      <c r="AMF28" s="313"/>
      <c r="AMG28" s="313"/>
      <c r="AMH28" s="313"/>
      <c r="AMI28" s="313"/>
    </row>
    <row r="29" spans="1:1023" s="58" customFormat="1" ht="144" customHeight="1">
      <c r="A29" s="309">
        <v>1</v>
      </c>
      <c r="B29" s="911" t="s">
        <v>550</v>
      </c>
      <c r="C29" s="911"/>
      <c r="D29" s="83" t="s">
        <v>1543</v>
      </c>
      <c r="E29" s="83" t="s">
        <v>1544</v>
      </c>
      <c r="F29" s="83" t="s">
        <v>1545</v>
      </c>
      <c r="G29" s="310" t="s">
        <v>158</v>
      </c>
      <c r="H29" s="310" t="s">
        <v>175</v>
      </c>
      <c r="I29" s="310" t="s">
        <v>1546</v>
      </c>
      <c r="J29" s="311">
        <v>60</v>
      </c>
      <c r="K29" s="311">
        <v>60</v>
      </c>
      <c r="L29" s="310" t="s">
        <v>177</v>
      </c>
      <c r="M29" s="310" t="s">
        <v>162</v>
      </c>
      <c r="N29" s="312">
        <v>100</v>
      </c>
      <c r="O29" s="312">
        <v>0</v>
      </c>
      <c r="P29" s="310" t="s">
        <v>1547</v>
      </c>
      <c r="Q29" s="310" t="s">
        <v>1548</v>
      </c>
      <c r="R29" s="161"/>
      <c r="S29" s="313"/>
      <c r="T29" s="313"/>
      <c r="U29" s="313"/>
      <c r="V29" s="313"/>
      <c r="W29" s="313"/>
      <c r="X29" s="313"/>
      <c r="Y29" s="313"/>
      <c r="Z29" s="313"/>
      <c r="AA29" s="313"/>
      <c r="AB29" s="313"/>
      <c r="AC29" s="313"/>
      <c r="AD29" s="313"/>
      <c r="AE29" s="313"/>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313"/>
      <c r="BQ29" s="313"/>
      <c r="BR29" s="313"/>
      <c r="BS29" s="313"/>
      <c r="BT29" s="313"/>
      <c r="BU29" s="313"/>
      <c r="BV29" s="313"/>
      <c r="BW29" s="313"/>
      <c r="BX29" s="313"/>
      <c r="BY29" s="313"/>
      <c r="BZ29" s="313"/>
      <c r="CA29" s="313"/>
      <c r="CB29" s="313"/>
      <c r="CC29" s="313"/>
      <c r="CD29" s="313"/>
      <c r="CE29" s="313"/>
      <c r="CF29" s="313"/>
      <c r="CG29" s="313"/>
      <c r="CH29" s="313"/>
      <c r="CI29" s="313"/>
      <c r="CJ29" s="313"/>
      <c r="CK29" s="313"/>
      <c r="CL29" s="313"/>
      <c r="CM29" s="313"/>
      <c r="CN29" s="313"/>
      <c r="CO29" s="313"/>
      <c r="CP29" s="313"/>
      <c r="CQ29" s="313"/>
      <c r="CR29" s="313"/>
      <c r="CS29" s="313"/>
      <c r="CT29" s="313"/>
      <c r="CU29" s="313"/>
      <c r="CV29" s="313"/>
      <c r="CW29" s="313"/>
      <c r="CX29" s="313"/>
      <c r="CY29" s="313"/>
      <c r="CZ29" s="313"/>
      <c r="DA29" s="313"/>
      <c r="DB29" s="313"/>
      <c r="DC29" s="313"/>
      <c r="DD29" s="313"/>
      <c r="DE29" s="313"/>
      <c r="DF29" s="313"/>
      <c r="DG29" s="313"/>
      <c r="DH29" s="313"/>
      <c r="DI29" s="313"/>
      <c r="DJ29" s="313"/>
      <c r="DK29" s="313"/>
      <c r="DL29" s="313"/>
      <c r="DM29" s="313"/>
      <c r="DN29" s="313"/>
      <c r="DO29" s="313"/>
      <c r="DP29" s="313"/>
      <c r="DQ29" s="313"/>
      <c r="DR29" s="313"/>
      <c r="DS29" s="313"/>
      <c r="DT29" s="313"/>
      <c r="DU29" s="313"/>
      <c r="DV29" s="313"/>
      <c r="DW29" s="313"/>
      <c r="DX29" s="313"/>
      <c r="DY29" s="313"/>
      <c r="DZ29" s="313"/>
      <c r="EA29" s="313"/>
      <c r="EB29" s="313"/>
      <c r="EC29" s="313"/>
      <c r="ED29" s="313"/>
      <c r="EE29" s="313"/>
      <c r="EF29" s="313"/>
      <c r="EG29" s="313"/>
      <c r="EH29" s="313"/>
      <c r="EI29" s="313"/>
      <c r="EJ29" s="313"/>
      <c r="EK29" s="313"/>
      <c r="EL29" s="313"/>
      <c r="EM29" s="313"/>
      <c r="EN29" s="313"/>
      <c r="EO29" s="313"/>
      <c r="EP29" s="313"/>
      <c r="EQ29" s="313"/>
      <c r="ER29" s="313"/>
      <c r="ES29" s="313"/>
      <c r="ET29" s="313"/>
      <c r="EU29" s="313"/>
      <c r="EV29" s="313"/>
      <c r="EW29" s="313"/>
      <c r="EX29" s="313"/>
      <c r="EY29" s="313"/>
      <c r="EZ29" s="313"/>
      <c r="FA29" s="313"/>
      <c r="FB29" s="313"/>
      <c r="FC29" s="313"/>
      <c r="FD29" s="313"/>
      <c r="FE29" s="313"/>
      <c r="FF29" s="313"/>
      <c r="FG29" s="313"/>
      <c r="FH29" s="313"/>
      <c r="FI29" s="313"/>
      <c r="FJ29" s="313"/>
      <c r="FK29" s="313"/>
      <c r="FL29" s="313"/>
      <c r="FM29" s="313"/>
      <c r="FN29" s="313"/>
      <c r="FO29" s="313"/>
      <c r="FP29" s="313"/>
      <c r="FQ29" s="313"/>
      <c r="FR29" s="313"/>
      <c r="FS29" s="313"/>
      <c r="FT29" s="313"/>
      <c r="FU29" s="313"/>
      <c r="FV29" s="313"/>
      <c r="FW29" s="313"/>
      <c r="FX29" s="313"/>
      <c r="FY29" s="313"/>
      <c r="FZ29" s="313"/>
      <c r="GA29" s="313"/>
      <c r="GB29" s="313"/>
      <c r="GC29" s="313"/>
      <c r="GD29" s="313"/>
      <c r="GE29" s="313"/>
      <c r="GF29" s="313"/>
      <c r="GG29" s="313"/>
      <c r="GH29" s="313"/>
      <c r="GI29" s="313"/>
      <c r="GJ29" s="313"/>
      <c r="GK29" s="313"/>
      <c r="GL29" s="313"/>
      <c r="GM29" s="313"/>
      <c r="GN29" s="313"/>
      <c r="GO29" s="313"/>
      <c r="GP29" s="313"/>
      <c r="GQ29" s="313"/>
      <c r="GR29" s="313"/>
      <c r="GS29" s="313"/>
      <c r="GT29" s="313"/>
      <c r="GU29" s="313"/>
      <c r="GV29" s="313"/>
      <c r="GW29" s="313"/>
      <c r="GX29" s="313"/>
      <c r="GY29" s="313"/>
      <c r="GZ29" s="313"/>
      <c r="HA29" s="313"/>
      <c r="HB29" s="313"/>
      <c r="HC29" s="313"/>
      <c r="HD29" s="313"/>
      <c r="HE29" s="313"/>
      <c r="HF29" s="313"/>
      <c r="HG29" s="313"/>
      <c r="HH29" s="313"/>
      <c r="HI29" s="313"/>
      <c r="HJ29" s="313"/>
      <c r="HK29" s="313"/>
      <c r="HL29" s="313"/>
      <c r="HM29" s="313"/>
      <c r="HN29" s="313"/>
      <c r="HO29" s="313"/>
      <c r="HP29" s="313"/>
      <c r="HQ29" s="313"/>
      <c r="HR29" s="313"/>
      <c r="HS29" s="313"/>
      <c r="HT29" s="313"/>
      <c r="HU29" s="313"/>
      <c r="HV29" s="313"/>
      <c r="HW29" s="313"/>
      <c r="HX29" s="313"/>
      <c r="HY29" s="313"/>
      <c r="HZ29" s="313"/>
      <c r="IA29" s="313"/>
      <c r="IB29" s="313"/>
      <c r="IC29" s="313"/>
      <c r="ID29" s="313"/>
      <c r="IE29" s="313"/>
      <c r="IF29" s="313"/>
      <c r="IG29" s="313"/>
      <c r="IH29" s="313"/>
      <c r="II29" s="313"/>
      <c r="IJ29" s="313"/>
      <c r="IK29" s="313"/>
      <c r="IL29" s="313"/>
      <c r="IM29" s="313"/>
      <c r="IN29" s="313"/>
      <c r="IO29" s="313"/>
      <c r="IP29" s="313"/>
      <c r="IQ29" s="313"/>
      <c r="IR29" s="313"/>
      <c r="IS29" s="313"/>
      <c r="IT29" s="313"/>
      <c r="IU29" s="313"/>
      <c r="IV29" s="313"/>
      <c r="IW29" s="313"/>
      <c r="IX29" s="313"/>
      <c r="IY29" s="313"/>
      <c r="IZ29" s="313"/>
      <c r="JA29" s="313"/>
      <c r="JB29" s="313"/>
      <c r="JC29" s="313"/>
      <c r="JD29" s="313"/>
      <c r="JE29" s="313"/>
      <c r="JF29" s="313"/>
      <c r="JG29" s="313"/>
      <c r="JH29" s="313"/>
      <c r="JI29" s="313"/>
      <c r="JJ29" s="313"/>
      <c r="JK29" s="313"/>
      <c r="JL29" s="313"/>
      <c r="JM29" s="313"/>
      <c r="JN29" s="313"/>
      <c r="JO29" s="313"/>
      <c r="JP29" s="313"/>
      <c r="JQ29" s="313"/>
      <c r="JR29" s="313"/>
      <c r="JS29" s="313"/>
      <c r="JT29" s="313"/>
      <c r="JU29" s="313"/>
      <c r="JV29" s="313"/>
      <c r="JW29" s="313"/>
      <c r="JX29" s="313"/>
      <c r="JY29" s="313"/>
      <c r="JZ29" s="313"/>
      <c r="KA29" s="313"/>
      <c r="KB29" s="313"/>
      <c r="KC29" s="313"/>
      <c r="KD29" s="313"/>
      <c r="KE29" s="313"/>
      <c r="KF29" s="313"/>
      <c r="KG29" s="313"/>
      <c r="KH29" s="313"/>
      <c r="KI29" s="313"/>
      <c r="KJ29" s="313"/>
      <c r="KK29" s="313"/>
      <c r="KL29" s="313"/>
      <c r="KM29" s="313"/>
      <c r="KN29" s="313"/>
      <c r="KO29" s="313"/>
      <c r="KP29" s="313"/>
      <c r="KQ29" s="313"/>
      <c r="KR29" s="313"/>
      <c r="KS29" s="313"/>
      <c r="KT29" s="313"/>
      <c r="KU29" s="313"/>
      <c r="KV29" s="313"/>
      <c r="KW29" s="313"/>
      <c r="KX29" s="313"/>
      <c r="KY29" s="313"/>
      <c r="KZ29" s="313"/>
      <c r="LA29" s="313"/>
      <c r="LB29" s="313"/>
      <c r="LC29" s="313"/>
      <c r="LD29" s="313"/>
      <c r="LE29" s="313"/>
      <c r="LF29" s="313"/>
      <c r="LG29" s="313"/>
      <c r="LH29" s="313"/>
      <c r="LI29" s="313"/>
      <c r="LJ29" s="313"/>
      <c r="LK29" s="313"/>
      <c r="LL29" s="313"/>
      <c r="LM29" s="313"/>
      <c r="LN29" s="313"/>
      <c r="LO29" s="313"/>
      <c r="LP29" s="313"/>
      <c r="LQ29" s="313"/>
      <c r="LR29" s="313"/>
      <c r="LS29" s="313"/>
      <c r="LT29" s="313"/>
      <c r="LU29" s="313"/>
      <c r="LV29" s="313"/>
      <c r="LW29" s="313"/>
      <c r="LX29" s="313"/>
      <c r="LY29" s="313"/>
      <c r="LZ29" s="313"/>
      <c r="MA29" s="313"/>
      <c r="MB29" s="313"/>
      <c r="MC29" s="313"/>
      <c r="MD29" s="313"/>
      <c r="ME29" s="313"/>
      <c r="MF29" s="313"/>
      <c r="MG29" s="313"/>
      <c r="MH29" s="313"/>
      <c r="MI29" s="313"/>
      <c r="MJ29" s="313"/>
      <c r="MK29" s="313"/>
      <c r="ML29" s="313"/>
      <c r="MM29" s="313"/>
      <c r="MN29" s="313"/>
      <c r="MO29" s="313"/>
      <c r="MP29" s="313"/>
      <c r="MQ29" s="313"/>
      <c r="MR29" s="313"/>
      <c r="MS29" s="313"/>
      <c r="MT29" s="313"/>
      <c r="MU29" s="313"/>
      <c r="MV29" s="313"/>
      <c r="MW29" s="313"/>
      <c r="MX29" s="313"/>
      <c r="MY29" s="313"/>
      <c r="MZ29" s="313"/>
      <c r="NA29" s="313"/>
      <c r="NB29" s="313"/>
      <c r="NC29" s="313"/>
      <c r="ND29" s="313"/>
      <c r="NE29" s="313"/>
      <c r="NF29" s="313"/>
      <c r="NG29" s="313"/>
      <c r="NH29" s="313"/>
      <c r="NI29" s="313"/>
      <c r="NJ29" s="313"/>
      <c r="NK29" s="313"/>
      <c r="NL29" s="313"/>
      <c r="NM29" s="313"/>
      <c r="NN29" s="313"/>
      <c r="NO29" s="313"/>
      <c r="NP29" s="313"/>
      <c r="NQ29" s="313"/>
      <c r="NR29" s="313"/>
      <c r="NS29" s="313"/>
      <c r="NT29" s="313"/>
      <c r="NU29" s="313"/>
      <c r="NV29" s="313"/>
      <c r="NW29" s="313"/>
      <c r="NX29" s="313"/>
      <c r="NY29" s="313"/>
      <c r="NZ29" s="313"/>
      <c r="OA29" s="313"/>
      <c r="OB29" s="313"/>
      <c r="OC29" s="313"/>
      <c r="OD29" s="313"/>
      <c r="OE29" s="313"/>
      <c r="OF29" s="313"/>
      <c r="OG29" s="313"/>
      <c r="OH29" s="313"/>
      <c r="OI29" s="313"/>
      <c r="OJ29" s="313"/>
      <c r="OK29" s="313"/>
      <c r="OL29" s="313"/>
      <c r="OM29" s="313"/>
      <c r="ON29" s="313"/>
      <c r="OO29" s="313"/>
      <c r="OP29" s="313"/>
      <c r="OQ29" s="313"/>
      <c r="OR29" s="313"/>
      <c r="OS29" s="313"/>
      <c r="OT29" s="313"/>
      <c r="OU29" s="313"/>
      <c r="OV29" s="313"/>
      <c r="OW29" s="313"/>
      <c r="OX29" s="313"/>
      <c r="OY29" s="313"/>
      <c r="OZ29" s="313"/>
      <c r="PA29" s="313"/>
      <c r="PB29" s="313"/>
      <c r="PC29" s="313"/>
      <c r="PD29" s="313"/>
      <c r="PE29" s="313"/>
      <c r="PF29" s="313"/>
      <c r="PG29" s="313"/>
      <c r="PH29" s="313"/>
      <c r="PI29" s="313"/>
      <c r="PJ29" s="313"/>
      <c r="PK29" s="313"/>
      <c r="PL29" s="313"/>
      <c r="PM29" s="313"/>
      <c r="PN29" s="313"/>
      <c r="PO29" s="313"/>
      <c r="PP29" s="313"/>
      <c r="PQ29" s="313"/>
      <c r="PR29" s="313"/>
      <c r="PS29" s="313"/>
      <c r="PT29" s="313"/>
      <c r="PU29" s="313"/>
      <c r="PV29" s="313"/>
      <c r="PW29" s="313"/>
      <c r="PX29" s="313"/>
      <c r="PY29" s="313"/>
      <c r="PZ29" s="313"/>
      <c r="QA29" s="313"/>
      <c r="QB29" s="313"/>
      <c r="QC29" s="313"/>
      <c r="QD29" s="313"/>
      <c r="QE29" s="313"/>
      <c r="QF29" s="313"/>
      <c r="QG29" s="313"/>
      <c r="QH29" s="313"/>
      <c r="QI29" s="313"/>
      <c r="QJ29" s="313"/>
      <c r="QK29" s="313"/>
      <c r="QL29" s="313"/>
      <c r="QM29" s="313"/>
      <c r="QN29" s="313"/>
      <c r="QO29" s="313"/>
      <c r="QP29" s="313"/>
      <c r="QQ29" s="313"/>
      <c r="QR29" s="313"/>
      <c r="QS29" s="313"/>
      <c r="QT29" s="313"/>
      <c r="QU29" s="313"/>
      <c r="QV29" s="313"/>
      <c r="QW29" s="313"/>
      <c r="QX29" s="313"/>
      <c r="QY29" s="313"/>
      <c r="QZ29" s="313"/>
      <c r="RA29" s="313"/>
      <c r="RB29" s="313"/>
      <c r="RC29" s="313"/>
      <c r="RD29" s="313"/>
      <c r="RE29" s="313"/>
      <c r="RF29" s="313"/>
      <c r="RG29" s="313"/>
      <c r="RH29" s="313"/>
      <c r="RI29" s="313"/>
      <c r="RJ29" s="313"/>
      <c r="RK29" s="313"/>
      <c r="RL29" s="313"/>
      <c r="RM29" s="313"/>
      <c r="RN29" s="313"/>
      <c r="RO29" s="313"/>
      <c r="RP29" s="313"/>
      <c r="RQ29" s="313"/>
      <c r="RR29" s="313"/>
      <c r="RS29" s="313"/>
      <c r="RT29" s="313"/>
      <c r="RU29" s="313"/>
      <c r="RV29" s="313"/>
      <c r="RW29" s="313"/>
      <c r="RX29" s="313"/>
      <c r="RY29" s="313"/>
      <c r="RZ29" s="313"/>
      <c r="SA29" s="313"/>
      <c r="SB29" s="313"/>
      <c r="SC29" s="313"/>
      <c r="SD29" s="313"/>
      <c r="SE29" s="313"/>
      <c r="SF29" s="313"/>
      <c r="SG29" s="313"/>
      <c r="SH29" s="313"/>
      <c r="SI29" s="313"/>
      <c r="SJ29" s="313"/>
      <c r="SK29" s="313"/>
      <c r="SL29" s="313"/>
      <c r="SM29" s="313"/>
      <c r="SN29" s="313"/>
      <c r="SO29" s="313"/>
      <c r="SP29" s="313"/>
      <c r="SQ29" s="313"/>
      <c r="SR29" s="313"/>
      <c r="SS29" s="313"/>
      <c r="ST29" s="313"/>
      <c r="SU29" s="313"/>
      <c r="SV29" s="313"/>
      <c r="SW29" s="313"/>
      <c r="SX29" s="313"/>
      <c r="SY29" s="313"/>
      <c r="SZ29" s="313"/>
      <c r="TA29" s="313"/>
      <c r="TB29" s="313"/>
      <c r="TC29" s="313"/>
      <c r="TD29" s="313"/>
      <c r="TE29" s="313"/>
      <c r="TF29" s="313"/>
      <c r="TG29" s="313"/>
      <c r="TH29" s="313"/>
      <c r="TI29" s="313"/>
      <c r="TJ29" s="313"/>
      <c r="TK29" s="313"/>
      <c r="TL29" s="313"/>
      <c r="TM29" s="313"/>
      <c r="TN29" s="313"/>
      <c r="TO29" s="313"/>
      <c r="TP29" s="313"/>
      <c r="TQ29" s="313"/>
      <c r="TR29" s="313"/>
      <c r="TS29" s="313"/>
      <c r="TT29" s="313"/>
      <c r="TU29" s="313"/>
      <c r="TV29" s="313"/>
      <c r="TW29" s="313"/>
      <c r="TX29" s="313"/>
      <c r="TY29" s="313"/>
      <c r="TZ29" s="313"/>
      <c r="UA29" s="313"/>
      <c r="UB29" s="313"/>
      <c r="UC29" s="313"/>
      <c r="UD29" s="313"/>
      <c r="UE29" s="313"/>
      <c r="UF29" s="313"/>
      <c r="UG29" s="313"/>
      <c r="UH29" s="313"/>
      <c r="UI29" s="313"/>
      <c r="UJ29" s="313"/>
      <c r="UK29" s="313"/>
      <c r="UL29" s="313"/>
      <c r="UM29" s="313"/>
      <c r="UN29" s="313"/>
      <c r="UO29" s="313"/>
      <c r="UP29" s="313"/>
      <c r="UQ29" s="313"/>
      <c r="UR29" s="313"/>
      <c r="US29" s="313"/>
      <c r="UT29" s="313"/>
      <c r="UU29" s="313"/>
      <c r="UV29" s="313"/>
      <c r="UW29" s="313"/>
      <c r="UX29" s="313"/>
      <c r="UY29" s="313"/>
      <c r="UZ29" s="313"/>
      <c r="VA29" s="313"/>
      <c r="VB29" s="313"/>
      <c r="VC29" s="313"/>
      <c r="VD29" s="313"/>
      <c r="VE29" s="313"/>
      <c r="VF29" s="313"/>
      <c r="VG29" s="313"/>
      <c r="VH29" s="313"/>
      <c r="VI29" s="313"/>
      <c r="VJ29" s="313"/>
      <c r="VK29" s="313"/>
      <c r="VL29" s="313"/>
      <c r="VM29" s="313"/>
      <c r="VN29" s="313"/>
      <c r="VO29" s="313"/>
      <c r="VP29" s="313"/>
      <c r="VQ29" s="313"/>
      <c r="VR29" s="313"/>
      <c r="VS29" s="313"/>
      <c r="VT29" s="313"/>
      <c r="VU29" s="313"/>
      <c r="VV29" s="313"/>
      <c r="VW29" s="313"/>
      <c r="VX29" s="313"/>
      <c r="VY29" s="313"/>
      <c r="VZ29" s="313"/>
      <c r="WA29" s="313"/>
      <c r="WB29" s="313"/>
      <c r="WC29" s="313"/>
      <c r="WD29" s="313"/>
      <c r="WE29" s="313"/>
      <c r="WF29" s="313"/>
      <c r="WG29" s="313"/>
      <c r="WH29" s="313"/>
      <c r="WI29" s="313"/>
      <c r="WJ29" s="313"/>
      <c r="WK29" s="313"/>
      <c r="WL29" s="313"/>
      <c r="WM29" s="313"/>
      <c r="WN29" s="313"/>
      <c r="WO29" s="313"/>
      <c r="WP29" s="313"/>
      <c r="WQ29" s="313"/>
      <c r="WR29" s="313"/>
      <c r="WS29" s="313"/>
      <c r="WT29" s="313"/>
      <c r="WU29" s="313"/>
      <c r="WV29" s="313"/>
      <c r="WW29" s="313"/>
      <c r="WX29" s="313"/>
      <c r="WY29" s="313"/>
      <c r="WZ29" s="313"/>
      <c r="XA29" s="313"/>
      <c r="XB29" s="313"/>
      <c r="XC29" s="313"/>
      <c r="XD29" s="313"/>
      <c r="XE29" s="313"/>
      <c r="XF29" s="313"/>
      <c r="XG29" s="313"/>
      <c r="XH29" s="313"/>
      <c r="XI29" s="313"/>
      <c r="XJ29" s="313"/>
      <c r="XK29" s="313"/>
      <c r="XL29" s="313"/>
      <c r="XM29" s="313"/>
      <c r="XN29" s="313"/>
      <c r="XO29" s="313"/>
      <c r="XP29" s="313"/>
      <c r="XQ29" s="313"/>
      <c r="XR29" s="313"/>
      <c r="XS29" s="313"/>
      <c r="XT29" s="313"/>
      <c r="XU29" s="313"/>
      <c r="XV29" s="313"/>
      <c r="XW29" s="313"/>
      <c r="XX29" s="313"/>
      <c r="XY29" s="313"/>
      <c r="XZ29" s="313"/>
      <c r="YA29" s="313"/>
      <c r="YB29" s="313"/>
      <c r="YC29" s="313"/>
      <c r="YD29" s="313"/>
      <c r="YE29" s="313"/>
      <c r="YF29" s="313"/>
      <c r="YG29" s="313"/>
      <c r="YH29" s="313"/>
      <c r="YI29" s="313"/>
      <c r="YJ29" s="313"/>
      <c r="YK29" s="313"/>
      <c r="YL29" s="313"/>
      <c r="YM29" s="313"/>
      <c r="YN29" s="313"/>
      <c r="YO29" s="313"/>
      <c r="YP29" s="313"/>
      <c r="YQ29" s="313"/>
      <c r="YR29" s="313"/>
      <c r="YS29" s="313"/>
      <c r="YT29" s="313"/>
      <c r="YU29" s="313"/>
      <c r="YV29" s="313"/>
      <c r="YW29" s="313"/>
      <c r="YX29" s="313"/>
      <c r="YY29" s="313"/>
      <c r="YZ29" s="313"/>
      <c r="ZA29" s="313"/>
      <c r="ZB29" s="313"/>
      <c r="ZC29" s="313"/>
      <c r="ZD29" s="313"/>
      <c r="ZE29" s="313"/>
      <c r="ZF29" s="313"/>
      <c r="ZG29" s="313"/>
      <c r="ZH29" s="313"/>
      <c r="ZI29" s="313"/>
      <c r="ZJ29" s="313"/>
      <c r="ZK29" s="313"/>
      <c r="ZL29" s="313"/>
      <c r="ZM29" s="313"/>
      <c r="ZN29" s="313"/>
      <c r="ZO29" s="313"/>
      <c r="ZP29" s="313"/>
      <c r="ZQ29" s="313"/>
      <c r="ZR29" s="313"/>
      <c r="ZS29" s="313"/>
      <c r="ZT29" s="313"/>
      <c r="ZU29" s="313"/>
      <c r="ZV29" s="313"/>
      <c r="ZW29" s="313"/>
      <c r="ZX29" s="313"/>
      <c r="ZY29" s="313"/>
      <c r="ZZ29" s="313"/>
      <c r="AAA29" s="313"/>
      <c r="AAB29" s="313"/>
      <c r="AAC29" s="313"/>
      <c r="AAD29" s="313"/>
      <c r="AAE29" s="313"/>
      <c r="AAF29" s="313"/>
      <c r="AAG29" s="313"/>
      <c r="AAH29" s="313"/>
      <c r="AAI29" s="313"/>
      <c r="AAJ29" s="313"/>
      <c r="AAK29" s="313"/>
      <c r="AAL29" s="313"/>
      <c r="AAM29" s="313"/>
      <c r="AAN29" s="313"/>
      <c r="AAO29" s="313"/>
      <c r="AAP29" s="313"/>
      <c r="AAQ29" s="313"/>
      <c r="AAR29" s="313"/>
      <c r="AAS29" s="313"/>
      <c r="AAT29" s="313"/>
      <c r="AAU29" s="313"/>
      <c r="AAV29" s="313"/>
      <c r="AAW29" s="313"/>
      <c r="AAX29" s="313"/>
      <c r="AAY29" s="313"/>
      <c r="AAZ29" s="313"/>
      <c r="ABA29" s="313"/>
      <c r="ABB29" s="313"/>
      <c r="ABC29" s="313"/>
      <c r="ABD29" s="313"/>
      <c r="ABE29" s="313"/>
      <c r="ABF29" s="313"/>
      <c r="ABG29" s="313"/>
      <c r="ABH29" s="313"/>
      <c r="ABI29" s="313"/>
      <c r="ABJ29" s="313"/>
      <c r="ABK29" s="313"/>
      <c r="ABL29" s="313"/>
      <c r="ABM29" s="313"/>
      <c r="ABN29" s="313"/>
      <c r="ABO29" s="313"/>
      <c r="ABP29" s="313"/>
      <c r="ABQ29" s="313"/>
      <c r="ABR29" s="313"/>
      <c r="ABS29" s="313"/>
      <c r="ABT29" s="313"/>
      <c r="ABU29" s="313"/>
      <c r="ABV29" s="313"/>
      <c r="ABW29" s="313"/>
      <c r="ABX29" s="313"/>
      <c r="ABY29" s="313"/>
      <c r="ABZ29" s="313"/>
      <c r="ACA29" s="313"/>
      <c r="ACB29" s="313"/>
      <c r="ACC29" s="313"/>
      <c r="ACD29" s="313"/>
      <c r="ACE29" s="313"/>
      <c r="ACF29" s="313"/>
      <c r="ACG29" s="313"/>
      <c r="ACH29" s="313"/>
      <c r="ACI29" s="313"/>
      <c r="ACJ29" s="313"/>
      <c r="ACK29" s="313"/>
      <c r="ACL29" s="313"/>
      <c r="ACM29" s="313"/>
      <c r="ACN29" s="313"/>
      <c r="ACO29" s="313"/>
      <c r="ACP29" s="313"/>
      <c r="ACQ29" s="313"/>
      <c r="ACR29" s="313"/>
      <c r="ACS29" s="313"/>
      <c r="ACT29" s="313"/>
      <c r="ACU29" s="313"/>
      <c r="ACV29" s="313"/>
      <c r="ACW29" s="313"/>
      <c r="ACX29" s="313"/>
      <c r="ACY29" s="313"/>
      <c r="ACZ29" s="313"/>
      <c r="ADA29" s="313"/>
      <c r="ADB29" s="313"/>
      <c r="ADC29" s="313"/>
      <c r="ADD29" s="313"/>
      <c r="ADE29" s="313"/>
      <c r="ADF29" s="313"/>
      <c r="ADG29" s="313"/>
      <c r="ADH29" s="313"/>
      <c r="ADI29" s="313"/>
      <c r="ADJ29" s="313"/>
      <c r="ADK29" s="313"/>
      <c r="ADL29" s="313"/>
      <c r="ADM29" s="313"/>
      <c r="ADN29" s="313"/>
      <c r="ADO29" s="313"/>
      <c r="ADP29" s="313"/>
      <c r="ADQ29" s="313"/>
      <c r="ADR29" s="313"/>
      <c r="ADS29" s="313"/>
      <c r="ADT29" s="313"/>
      <c r="ADU29" s="313"/>
      <c r="ADV29" s="313"/>
      <c r="ADW29" s="313"/>
      <c r="ADX29" s="313"/>
      <c r="ADY29" s="313"/>
      <c r="ADZ29" s="313"/>
      <c r="AEA29" s="313"/>
      <c r="AEB29" s="313"/>
      <c r="AEC29" s="313"/>
      <c r="AED29" s="313"/>
      <c r="AEE29" s="313"/>
      <c r="AEF29" s="313"/>
      <c r="AEG29" s="313"/>
      <c r="AEH29" s="313"/>
      <c r="AEI29" s="313"/>
      <c r="AEJ29" s="313"/>
      <c r="AEK29" s="313"/>
      <c r="AEL29" s="313"/>
      <c r="AEM29" s="313"/>
      <c r="AEN29" s="313"/>
      <c r="AEO29" s="313"/>
      <c r="AEP29" s="313"/>
      <c r="AEQ29" s="313"/>
      <c r="AER29" s="313"/>
      <c r="AES29" s="313"/>
      <c r="AET29" s="313"/>
      <c r="AEU29" s="313"/>
      <c r="AEV29" s="313"/>
      <c r="AEW29" s="313"/>
      <c r="AEX29" s="313"/>
      <c r="AEY29" s="313"/>
      <c r="AEZ29" s="313"/>
      <c r="AFA29" s="313"/>
      <c r="AFB29" s="313"/>
      <c r="AFC29" s="313"/>
      <c r="AFD29" s="313"/>
      <c r="AFE29" s="313"/>
      <c r="AFF29" s="313"/>
      <c r="AFG29" s="313"/>
      <c r="AFH29" s="313"/>
      <c r="AFI29" s="313"/>
      <c r="AFJ29" s="313"/>
      <c r="AFK29" s="313"/>
      <c r="AFL29" s="313"/>
      <c r="AFM29" s="313"/>
      <c r="AFN29" s="313"/>
      <c r="AFO29" s="313"/>
      <c r="AFP29" s="313"/>
      <c r="AFQ29" s="313"/>
      <c r="AFR29" s="313"/>
      <c r="AFS29" s="313"/>
      <c r="AFT29" s="313"/>
      <c r="AFU29" s="313"/>
      <c r="AFV29" s="313"/>
      <c r="AFW29" s="313"/>
      <c r="AFX29" s="313"/>
      <c r="AFY29" s="313"/>
      <c r="AFZ29" s="313"/>
      <c r="AGA29" s="313"/>
      <c r="AGB29" s="313"/>
      <c r="AGC29" s="313"/>
      <c r="AGD29" s="313"/>
      <c r="AGE29" s="313"/>
      <c r="AGF29" s="313"/>
      <c r="AGG29" s="313"/>
      <c r="AGH29" s="313"/>
      <c r="AGI29" s="313"/>
      <c r="AGJ29" s="313"/>
      <c r="AGK29" s="313"/>
      <c r="AGL29" s="313"/>
      <c r="AGM29" s="313"/>
      <c r="AGN29" s="313"/>
      <c r="AGO29" s="313"/>
      <c r="AGP29" s="313"/>
      <c r="AGQ29" s="313"/>
      <c r="AGR29" s="313"/>
      <c r="AGS29" s="313"/>
      <c r="AGT29" s="313"/>
      <c r="AGU29" s="313"/>
      <c r="AGV29" s="313"/>
      <c r="AGW29" s="313"/>
      <c r="AGX29" s="313"/>
      <c r="AGY29" s="313"/>
      <c r="AGZ29" s="313"/>
      <c r="AHA29" s="313"/>
      <c r="AHB29" s="313"/>
      <c r="AHC29" s="313"/>
      <c r="AHD29" s="313"/>
      <c r="AHE29" s="313"/>
      <c r="AHF29" s="313"/>
      <c r="AHG29" s="313"/>
      <c r="AHH29" s="313"/>
      <c r="AHI29" s="313"/>
      <c r="AHJ29" s="313"/>
      <c r="AHK29" s="313"/>
      <c r="AHL29" s="313"/>
      <c r="AHM29" s="313"/>
      <c r="AHN29" s="313"/>
      <c r="AHO29" s="313"/>
      <c r="AHP29" s="313"/>
      <c r="AHQ29" s="313"/>
      <c r="AHR29" s="313"/>
      <c r="AHS29" s="313"/>
      <c r="AHT29" s="313"/>
      <c r="AHU29" s="313"/>
      <c r="AHV29" s="313"/>
      <c r="AHW29" s="313"/>
      <c r="AHX29" s="313"/>
      <c r="AHY29" s="313"/>
      <c r="AHZ29" s="313"/>
      <c r="AIA29" s="313"/>
      <c r="AIB29" s="313"/>
      <c r="AIC29" s="313"/>
      <c r="AID29" s="313"/>
      <c r="AIE29" s="313"/>
      <c r="AIF29" s="313"/>
      <c r="AIG29" s="313"/>
      <c r="AIH29" s="313"/>
      <c r="AII29" s="313"/>
      <c r="AIJ29" s="313"/>
      <c r="AIK29" s="313"/>
      <c r="AIL29" s="313"/>
      <c r="AIM29" s="313"/>
      <c r="AIN29" s="313"/>
      <c r="AIO29" s="313"/>
      <c r="AIP29" s="313"/>
      <c r="AIQ29" s="313"/>
      <c r="AIR29" s="313"/>
      <c r="AIS29" s="313"/>
      <c r="AIT29" s="313"/>
      <c r="AIU29" s="313"/>
      <c r="AIV29" s="313"/>
      <c r="AIW29" s="313"/>
      <c r="AIX29" s="313"/>
      <c r="AIY29" s="313"/>
      <c r="AIZ29" s="313"/>
      <c r="AJA29" s="313"/>
      <c r="AJB29" s="313"/>
      <c r="AJC29" s="313"/>
      <c r="AJD29" s="313"/>
      <c r="AJE29" s="313"/>
      <c r="AJF29" s="313"/>
      <c r="AJG29" s="313"/>
      <c r="AJH29" s="313"/>
      <c r="AJI29" s="313"/>
      <c r="AJJ29" s="313"/>
      <c r="AJK29" s="313"/>
      <c r="AJL29" s="313"/>
      <c r="AJM29" s="313"/>
      <c r="AJN29" s="313"/>
      <c r="AJO29" s="313"/>
      <c r="AJP29" s="313"/>
      <c r="AJQ29" s="313"/>
      <c r="AJR29" s="313"/>
      <c r="AJS29" s="313"/>
      <c r="AJT29" s="313"/>
      <c r="AJU29" s="313"/>
      <c r="AJV29" s="313"/>
      <c r="AJW29" s="313"/>
      <c r="AJX29" s="313"/>
      <c r="AJY29" s="313"/>
      <c r="AJZ29" s="313"/>
      <c r="AKA29" s="313"/>
      <c r="AKB29" s="313"/>
      <c r="AKC29" s="313"/>
      <c r="AKD29" s="313"/>
      <c r="AKE29" s="313"/>
      <c r="AKF29" s="313"/>
      <c r="AKG29" s="313"/>
      <c r="AKH29" s="313"/>
      <c r="AKI29" s="313"/>
      <c r="AKJ29" s="313"/>
      <c r="AKK29" s="313"/>
      <c r="AKL29" s="313"/>
      <c r="AKM29" s="313"/>
      <c r="AKN29" s="313"/>
      <c r="AKO29" s="313"/>
      <c r="AKP29" s="313"/>
      <c r="AKQ29" s="313"/>
      <c r="AKR29" s="313"/>
      <c r="AKS29" s="313"/>
      <c r="AKT29" s="313"/>
      <c r="AKU29" s="313"/>
      <c r="AKV29" s="313"/>
      <c r="AKW29" s="313"/>
      <c r="AKX29" s="313"/>
      <c r="AKY29" s="313"/>
      <c r="AKZ29" s="313"/>
      <c r="ALA29" s="313"/>
      <c r="ALB29" s="313"/>
      <c r="ALC29" s="313"/>
      <c r="ALD29" s="313"/>
      <c r="ALE29" s="313"/>
      <c r="ALF29" s="313"/>
      <c r="ALG29" s="313"/>
      <c r="ALH29" s="313"/>
      <c r="ALI29" s="313"/>
      <c r="ALJ29" s="313"/>
      <c r="ALK29" s="313"/>
      <c r="ALL29" s="313"/>
      <c r="ALM29" s="313"/>
      <c r="ALN29" s="313"/>
      <c r="ALO29" s="313"/>
      <c r="ALP29" s="313"/>
      <c r="ALQ29" s="313"/>
      <c r="ALR29" s="313"/>
      <c r="ALS29" s="313"/>
      <c r="ALT29" s="313"/>
      <c r="ALU29" s="313"/>
      <c r="ALV29" s="313"/>
      <c r="ALW29" s="313"/>
      <c r="ALX29" s="313"/>
      <c r="ALY29" s="313"/>
      <c r="ALZ29" s="313"/>
      <c r="AMA29" s="313"/>
      <c r="AMB29" s="313"/>
      <c r="AMC29" s="313"/>
      <c r="AMD29" s="313"/>
      <c r="AME29" s="313"/>
      <c r="AMF29" s="313"/>
      <c r="AMG29" s="313"/>
      <c r="AMH29" s="313"/>
      <c r="AMI29" s="313"/>
    </row>
    <row r="30" spans="1:1023" s="58" customFormat="1" ht="144" customHeight="1">
      <c r="A30" s="309">
        <v>1</v>
      </c>
      <c r="B30" s="911" t="s">
        <v>201</v>
      </c>
      <c r="C30" s="911"/>
      <c r="D30" s="83" t="s">
        <v>1549</v>
      </c>
      <c r="E30" s="83" t="s">
        <v>1550</v>
      </c>
      <c r="F30" s="83" t="s">
        <v>1551</v>
      </c>
      <c r="G30" s="310" t="s">
        <v>158</v>
      </c>
      <c r="H30" s="310" t="s">
        <v>175</v>
      </c>
      <c r="I30" s="310" t="s">
        <v>1552</v>
      </c>
      <c r="J30" s="311">
        <v>60</v>
      </c>
      <c r="K30" s="311">
        <v>60</v>
      </c>
      <c r="L30" s="310" t="s">
        <v>177</v>
      </c>
      <c r="M30" s="310" t="s">
        <v>162</v>
      </c>
      <c r="N30" s="312">
        <v>100</v>
      </c>
      <c r="O30" s="312">
        <v>0</v>
      </c>
      <c r="P30" s="310" t="s">
        <v>1547</v>
      </c>
      <c r="Q30" s="310" t="s">
        <v>1553</v>
      </c>
      <c r="R30" s="161"/>
      <c r="S30" s="313"/>
      <c r="T30" s="313"/>
      <c r="U30" s="313"/>
      <c r="V30" s="313"/>
      <c r="W30" s="313"/>
      <c r="X30" s="313"/>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313"/>
      <c r="BQ30" s="313"/>
      <c r="BR30" s="313"/>
      <c r="BS30" s="313"/>
      <c r="BT30" s="313"/>
      <c r="BU30" s="313"/>
      <c r="BV30" s="313"/>
      <c r="BW30" s="313"/>
      <c r="BX30" s="313"/>
      <c r="BY30" s="313"/>
      <c r="BZ30" s="313"/>
      <c r="CA30" s="313"/>
      <c r="CB30" s="313"/>
      <c r="CC30" s="313"/>
      <c r="CD30" s="313"/>
      <c r="CE30" s="313"/>
      <c r="CF30" s="313"/>
      <c r="CG30" s="313"/>
      <c r="CH30" s="313"/>
      <c r="CI30" s="313"/>
      <c r="CJ30" s="313"/>
      <c r="CK30" s="313"/>
      <c r="CL30" s="313"/>
      <c r="CM30" s="313"/>
      <c r="CN30" s="313"/>
      <c r="CO30" s="313"/>
      <c r="CP30" s="313"/>
      <c r="CQ30" s="313"/>
      <c r="CR30" s="313"/>
      <c r="CS30" s="313"/>
      <c r="CT30" s="313"/>
      <c r="CU30" s="313"/>
      <c r="CV30" s="313"/>
      <c r="CW30" s="313"/>
      <c r="CX30" s="313"/>
      <c r="CY30" s="313"/>
      <c r="CZ30" s="313"/>
      <c r="DA30" s="313"/>
      <c r="DB30" s="313"/>
      <c r="DC30" s="313"/>
      <c r="DD30" s="313"/>
      <c r="DE30" s="313"/>
      <c r="DF30" s="313"/>
      <c r="DG30" s="313"/>
      <c r="DH30" s="313"/>
      <c r="DI30" s="313"/>
      <c r="DJ30" s="313"/>
      <c r="DK30" s="313"/>
      <c r="DL30" s="313"/>
      <c r="DM30" s="313"/>
      <c r="DN30" s="313"/>
      <c r="DO30" s="313"/>
      <c r="DP30" s="313"/>
      <c r="DQ30" s="313"/>
      <c r="DR30" s="313"/>
      <c r="DS30" s="313"/>
      <c r="DT30" s="313"/>
      <c r="DU30" s="313"/>
      <c r="DV30" s="313"/>
      <c r="DW30" s="313"/>
      <c r="DX30" s="313"/>
      <c r="DY30" s="313"/>
      <c r="DZ30" s="313"/>
      <c r="EA30" s="313"/>
      <c r="EB30" s="313"/>
      <c r="EC30" s="313"/>
      <c r="ED30" s="313"/>
      <c r="EE30" s="313"/>
      <c r="EF30" s="313"/>
      <c r="EG30" s="313"/>
      <c r="EH30" s="313"/>
      <c r="EI30" s="313"/>
      <c r="EJ30" s="313"/>
      <c r="EK30" s="313"/>
      <c r="EL30" s="313"/>
      <c r="EM30" s="313"/>
      <c r="EN30" s="313"/>
      <c r="EO30" s="313"/>
      <c r="EP30" s="313"/>
      <c r="EQ30" s="313"/>
      <c r="ER30" s="313"/>
      <c r="ES30" s="313"/>
      <c r="ET30" s="313"/>
      <c r="EU30" s="313"/>
      <c r="EV30" s="313"/>
      <c r="EW30" s="313"/>
      <c r="EX30" s="313"/>
      <c r="EY30" s="313"/>
      <c r="EZ30" s="313"/>
      <c r="FA30" s="313"/>
      <c r="FB30" s="313"/>
      <c r="FC30" s="313"/>
      <c r="FD30" s="313"/>
      <c r="FE30" s="313"/>
      <c r="FF30" s="313"/>
      <c r="FG30" s="313"/>
      <c r="FH30" s="313"/>
      <c r="FI30" s="313"/>
      <c r="FJ30" s="313"/>
      <c r="FK30" s="313"/>
      <c r="FL30" s="313"/>
      <c r="FM30" s="313"/>
      <c r="FN30" s="313"/>
      <c r="FO30" s="313"/>
      <c r="FP30" s="313"/>
      <c r="FQ30" s="313"/>
      <c r="FR30" s="313"/>
      <c r="FS30" s="313"/>
      <c r="FT30" s="313"/>
      <c r="FU30" s="313"/>
      <c r="FV30" s="313"/>
      <c r="FW30" s="313"/>
      <c r="FX30" s="313"/>
      <c r="FY30" s="313"/>
      <c r="FZ30" s="313"/>
      <c r="GA30" s="313"/>
      <c r="GB30" s="313"/>
      <c r="GC30" s="313"/>
      <c r="GD30" s="313"/>
      <c r="GE30" s="313"/>
      <c r="GF30" s="313"/>
      <c r="GG30" s="313"/>
      <c r="GH30" s="313"/>
      <c r="GI30" s="313"/>
      <c r="GJ30" s="313"/>
      <c r="GK30" s="313"/>
      <c r="GL30" s="313"/>
      <c r="GM30" s="313"/>
      <c r="GN30" s="313"/>
      <c r="GO30" s="313"/>
      <c r="GP30" s="313"/>
      <c r="GQ30" s="313"/>
      <c r="GR30" s="313"/>
      <c r="GS30" s="313"/>
      <c r="GT30" s="313"/>
      <c r="GU30" s="313"/>
      <c r="GV30" s="313"/>
      <c r="GW30" s="313"/>
      <c r="GX30" s="313"/>
      <c r="GY30" s="313"/>
      <c r="GZ30" s="313"/>
      <c r="HA30" s="313"/>
      <c r="HB30" s="313"/>
      <c r="HC30" s="313"/>
      <c r="HD30" s="313"/>
      <c r="HE30" s="313"/>
      <c r="HF30" s="313"/>
      <c r="HG30" s="313"/>
      <c r="HH30" s="313"/>
      <c r="HI30" s="313"/>
      <c r="HJ30" s="313"/>
      <c r="HK30" s="313"/>
      <c r="HL30" s="313"/>
      <c r="HM30" s="313"/>
      <c r="HN30" s="313"/>
      <c r="HO30" s="313"/>
      <c r="HP30" s="313"/>
      <c r="HQ30" s="313"/>
      <c r="HR30" s="313"/>
      <c r="HS30" s="313"/>
      <c r="HT30" s="313"/>
      <c r="HU30" s="313"/>
      <c r="HV30" s="313"/>
      <c r="HW30" s="313"/>
      <c r="HX30" s="313"/>
      <c r="HY30" s="313"/>
      <c r="HZ30" s="313"/>
      <c r="IA30" s="313"/>
      <c r="IB30" s="313"/>
      <c r="IC30" s="313"/>
      <c r="ID30" s="313"/>
      <c r="IE30" s="313"/>
      <c r="IF30" s="313"/>
      <c r="IG30" s="313"/>
      <c r="IH30" s="313"/>
      <c r="II30" s="313"/>
      <c r="IJ30" s="313"/>
      <c r="IK30" s="313"/>
      <c r="IL30" s="313"/>
      <c r="IM30" s="313"/>
      <c r="IN30" s="313"/>
      <c r="IO30" s="313"/>
      <c r="IP30" s="313"/>
      <c r="IQ30" s="313"/>
      <c r="IR30" s="313"/>
      <c r="IS30" s="313"/>
      <c r="IT30" s="313"/>
      <c r="IU30" s="313"/>
      <c r="IV30" s="313"/>
      <c r="IW30" s="313"/>
      <c r="IX30" s="313"/>
      <c r="IY30" s="313"/>
      <c r="IZ30" s="313"/>
      <c r="JA30" s="313"/>
      <c r="JB30" s="313"/>
      <c r="JC30" s="313"/>
      <c r="JD30" s="313"/>
      <c r="JE30" s="313"/>
      <c r="JF30" s="313"/>
      <c r="JG30" s="313"/>
      <c r="JH30" s="313"/>
      <c r="JI30" s="313"/>
      <c r="JJ30" s="313"/>
      <c r="JK30" s="313"/>
      <c r="JL30" s="313"/>
      <c r="JM30" s="313"/>
      <c r="JN30" s="313"/>
      <c r="JO30" s="313"/>
      <c r="JP30" s="313"/>
      <c r="JQ30" s="313"/>
      <c r="JR30" s="313"/>
      <c r="JS30" s="313"/>
      <c r="JT30" s="313"/>
      <c r="JU30" s="313"/>
      <c r="JV30" s="313"/>
      <c r="JW30" s="313"/>
      <c r="JX30" s="313"/>
      <c r="JY30" s="313"/>
      <c r="JZ30" s="313"/>
      <c r="KA30" s="313"/>
      <c r="KB30" s="313"/>
      <c r="KC30" s="313"/>
      <c r="KD30" s="313"/>
      <c r="KE30" s="313"/>
      <c r="KF30" s="313"/>
      <c r="KG30" s="313"/>
      <c r="KH30" s="313"/>
      <c r="KI30" s="313"/>
      <c r="KJ30" s="313"/>
      <c r="KK30" s="313"/>
      <c r="KL30" s="313"/>
      <c r="KM30" s="313"/>
      <c r="KN30" s="313"/>
      <c r="KO30" s="313"/>
      <c r="KP30" s="313"/>
      <c r="KQ30" s="313"/>
      <c r="KR30" s="313"/>
      <c r="KS30" s="313"/>
      <c r="KT30" s="313"/>
      <c r="KU30" s="313"/>
      <c r="KV30" s="313"/>
      <c r="KW30" s="313"/>
      <c r="KX30" s="313"/>
      <c r="KY30" s="313"/>
      <c r="KZ30" s="313"/>
      <c r="LA30" s="313"/>
      <c r="LB30" s="313"/>
      <c r="LC30" s="313"/>
      <c r="LD30" s="313"/>
      <c r="LE30" s="313"/>
      <c r="LF30" s="313"/>
      <c r="LG30" s="313"/>
      <c r="LH30" s="313"/>
      <c r="LI30" s="313"/>
      <c r="LJ30" s="313"/>
      <c r="LK30" s="313"/>
      <c r="LL30" s="313"/>
      <c r="LM30" s="313"/>
      <c r="LN30" s="313"/>
      <c r="LO30" s="313"/>
      <c r="LP30" s="313"/>
      <c r="LQ30" s="313"/>
      <c r="LR30" s="313"/>
      <c r="LS30" s="313"/>
      <c r="LT30" s="313"/>
      <c r="LU30" s="313"/>
      <c r="LV30" s="313"/>
      <c r="LW30" s="313"/>
      <c r="LX30" s="313"/>
      <c r="LY30" s="313"/>
      <c r="LZ30" s="313"/>
      <c r="MA30" s="313"/>
      <c r="MB30" s="313"/>
      <c r="MC30" s="313"/>
      <c r="MD30" s="313"/>
      <c r="ME30" s="313"/>
      <c r="MF30" s="313"/>
      <c r="MG30" s="313"/>
      <c r="MH30" s="313"/>
      <c r="MI30" s="313"/>
      <c r="MJ30" s="313"/>
      <c r="MK30" s="313"/>
      <c r="ML30" s="313"/>
      <c r="MM30" s="313"/>
      <c r="MN30" s="313"/>
      <c r="MO30" s="313"/>
      <c r="MP30" s="313"/>
      <c r="MQ30" s="313"/>
      <c r="MR30" s="313"/>
      <c r="MS30" s="313"/>
      <c r="MT30" s="313"/>
      <c r="MU30" s="313"/>
      <c r="MV30" s="313"/>
      <c r="MW30" s="313"/>
      <c r="MX30" s="313"/>
      <c r="MY30" s="313"/>
      <c r="MZ30" s="313"/>
      <c r="NA30" s="313"/>
      <c r="NB30" s="313"/>
      <c r="NC30" s="313"/>
      <c r="ND30" s="313"/>
      <c r="NE30" s="313"/>
      <c r="NF30" s="313"/>
      <c r="NG30" s="313"/>
      <c r="NH30" s="313"/>
      <c r="NI30" s="313"/>
      <c r="NJ30" s="313"/>
      <c r="NK30" s="313"/>
      <c r="NL30" s="313"/>
      <c r="NM30" s="313"/>
      <c r="NN30" s="313"/>
      <c r="NO30" s="313"/>
      <c r="NP30" s="313"/>
      <c r="NQ30" s="313"/>
      <c r="NR30" s="313"/>
      <c r="NS30" s="313"/>
      <c r="NT30" s="313"/>
      <c r="NU30" s="313"/>
      <c r="NV30" s="313"/>
      <c r="NW30" s="313"/>
      <c r="NX30" s="313"/>
      <c r="NY30" s="313"/>
      <c r="NZ30" s="313"/>
      <c r="OA30" s="313"/>
      <c r="OB30" s="313"/>
      <c r="OC30" s="313"/>
      <c r="OD30" s="313"/>
      <c r="OE30" s="313"/>
      <c r="OF30" s="313"/>
      <c r="OG30" s="313"/>
      <c r="OH30" s="313"/>
      <c r="OI30" s="313"/>
      <c r="OJ30" s="313"/>
      <c r="OK30" s="313"/>
      <c r="OL30" s="313"/>
      <c r="OM30" s="313"/>
      <c r="ON30" s="313"/>
      <c r="OO30" s="313"/>
      <c r="OP30" s="313"/>
      <c r="OQ30" s="313"/>
      <c r="OR30" s="313"/>
      <c r="OS30" s="313"/>
      <c r="OT30" s="313"/>
      <c r="OU30" s="313"/>
      <c r="OV30" s="313"/>
      <c r="OW30" s="313"/>
      <c r="OX30" s="313"/>
      <c r="OY30" s="313"/>
      <c r="OZ30" s="313"/>
      <c r="PA30" s="313"/>
      <c r="PB30" s="313"/>
      <c r="PC30" s="313"/>
      <c r="PD30" s="313"/>
      <c r="PE30" s="313"/>
      <c r="PF30" s="313"/>
      <c r="PG30" s="313"/>
      <c r="PH30" s="313"/>
      <c r="PI30" s="313"/>
      <c r="PJ30" s="313"/>
      <c r="PK30" s="313"/>
      <c r="PL30" s="313"/>
      <c r="PM30" s="313"/>
      <c r="PN30" s="313"/>
      <c r="PO30" s="313"/>
      <c r="PP30" s="313"/>
      <c r="PQ30" s="313"/>
      <c r="PR30" s="313"/>
      <c r="PS30" s="313"/>
      <c r="PT30" s="313"/>
      <c r="PU30" s="313"/>
      <c r="PV30" s="313"/>
      <c r="PW30" s="313"/>
      <c r="PX30" s="313"/>
      <c r="PY30" s="313"/>
      <c r="PZ30" s="313"/>
      <c r="QA30" s="313"/>
      <c r="QB30" s="313"/>
      <c r="QC30" s="313"/>
      <c r="QD30" s="313"/>
      <c r="QE30" s="313"/>
      <c r="QF30" s="313"/>
      <c r="QG30" s="313"/>
      <c r="QH30" s="313"/>
      <c r="QI30" s="313"/>
      <c r="QJ30" s="313"/>
      <c r="QK30" s="313"/>
      <c r="QL30" s="313"/>
      <c r="QM30" s="313"/>
      <c r="QN30" s="313"/>
      <c r="QO30" s="313"/>
      <c r="QP30" s="313"/>
      <c r="QQ30" s="313"/>
      <c r="QR30" s="313"/>
      <c r="QS30" s="313"/>
      <c r="QT30" s="313"/>
      <c r="QU30" s="313"/>
      <c r="QV30" s="313"/>
      <c r="QW30" s="313"/>
      <c r="QX30" s="313"/>
      <c r="QY30" s="313"/>
      <c r="QZ30" s="313"/>
      <c r="RA30" s="313"/>
      <c r="RB30" s="313"/>
      <c r="RC30" s="313"/>
      <c r="RD30" s="313"/>
      <c r="RE30" s="313"/>
      <c r="RF30" s="313"/>
      <c r="RG30" s="313"/>
      <c r="RH30" s="313"/>
      <c r="RI30" s="313"/>
      <c r="RJ30" s="313"/>
      <c r="RK30" s="313"/>
      <c r="RL30" s="313"/>
      <c r="RM30" s="313"/>
      <c r="RN30" s="313"/>
      <c r="RO30" s="313"/>
      <c r="RP30" s="313"/>
      <c r="RQ30" s="313"/>
      <c r="RR30" s="313"/>
      <c r="RS30" s="313"/>
      <c r="RT30" s="313"/>
      <c r="RU30" s="313"/>
      <c r="RV30" s="313"/>
      <c r="RW30" s="313"/>
      <c r="RX30" s="313"/>
      <c r="RY30" s="313"/>
      <c r="RZ30" s="313"/>
      <c r="SA30" s="313"/>
      <c r="SB30" s="313"/>
      <c r="SC30" s="313"/>
      <c r="SD30" s="313"/>
      <c r="SE30" s="313"/>
      <c r="SF30" s="313"/>
      <c r="SG30" s="313"/>
      <c r="SH30" s="313"/>
      <c r="SI30" s="313"/>
      <c r="SJ30" s="313"/>
      <c r="SK30" s="313"/>
      <c r="SL30" s="313"/>
      <c r="SM30" s="313"/>
      <c r="SN30" s="313"/>
      <c r="SO30" s="313"/>
      <c r="SP30" s="313"/>
      <c r="SQ30" s="313"/>
      <c r="SR30" s="313"/>
      <c r="SS30" s="313"/>
      <c r="ST30" s="313"/>
      <c r="SU30" s="313"/>
      <c r="SV30" s="313"/>
      <c r="SW30" s="313"/>
      <c r="SX30" s="313"/>
      <c r="SY30" s="313"/>
      <c r="SZ30" s="313"/>
      <c r="TA30" s="313"/>
      <c r="TB30" s="313"/>
      <c r="TC30" s="313"/>
      <c r="TD30" s="313"/>
      <c r="TE30" s="313"/>
      <c r="TF30" s="313"/>
      <c r="TG30" s="313"/>
      <c r="TH30" s="313"/>
      <c r="TI30" s="313"/>
      <c r="TJ30" s="313"/>
      <c r="TK30" s="313"/>
      <c r="TL30" s="313"/>
      <c r="TM30" s="313"/>
      <c r="TN30" s="313"/>
      <c r="TO30" s="313"/>
      <c r="TP30" s="313"/>
      <c r="TQ30" s="313"/>
      <c r="TR30" s="313"/>
      <c r="TS30" s="313"/>
      <c r="TT30" s="313"/>
      <c r="TU30" s="313"/>
      <c r="TV30" s="313"/>
      <c r="TW30" s="313"/>
      <c r="TX30" s="313"/>
      <c r="TY30" s="313"/>
      <c r="TZ30" s="313"/>
      <c r="UA30" s="313"/>
      <c r="UB30" s="313"/>
      <c r="UC30" s="313"/>
      <c r="UD30" s="313"/>
      <c r="UE30" s="313"/>
      <c r="UF30" s="313"/>
      <c r="UG30" s="313"/>
      <c r="UH30" s="313"/>
      <c r="UI30" s="313"/>
      <c r="UJ30" s="313"/>
      <c r="UK30" s="313"/>
      <c r="UL30" s="313"/>
      <c r="UM30" s="313"/>
      <c r="UN30" s="313"/>
      <c r="UO30" s="313"/>
      <c r="UP30" s="313"/>
      <c r="UQ30" s="313"/>
      <c r="UR30" s="313"/>
      <c r="US30" s="313"/>
      <c r="UT30" s="313"/>
      <c r="UU30" s="313"/>
      <c r="UV30" s="313"/>
      <c r="UW30" s="313"/>
      <c r="UX30" s="313"/>
      <c r="UY30" s="313"/>
      <c r="UZ30" s="313"/>
      <c r="VA30" s="313"/>
      <c r="VB30" s="313"/>
      <c r="VC30" s="313"/>
      <c r="VD30" s="313"/>
      <c r="VE30" s="313"/>
      <c r="VF30" s="313"/>
      <c r="VG30" s="313"/>
      <c r="VH30" s="313"/>
      <c r="VI30" s="313"/>
      <c r="VJ30" s="313"/>
      <c r="VK30" s="313"/>
      <c r="VL30" s="313"/>
      <c r="VM30" s="313"/>
      <c r="VN30" s="313"/>
      <c r="VO30" s="313"/>
      <c r="VP30" s="313"/>
      <c r="VQ30" s="313"/>
      <c r="VR30" s="313"/>
      <c r="VS30" s="313"/>
      <c r="VT30" s="313"/>
      <c r="VU30" s="313"/>
      <c r="VV30" s="313"/>
      <c r="VW30" s="313"/>
      <c r="VX30" s="313"/>
      <c r="VY30" s="313"/>
      <c r="VZ30" s="313"/>
      <c r="WA30" s="313"/>
      <c r="WB30" s="313"/>
      <c r="WC30" s="313"/>
      <c r="WD30" s="313"/>
      <c r="WE30" s="313"/>
      <c r="WF30" s="313"/>
      <c r="WG30" s="313"/>
      <c r="WH30" s="313"/>
      <c r="WI30" s="313"/>
      <c r="WJ30" s="313"/>
      <c r="WK30" s="313"/>
      <c r="WL30" s="313"/>
      <c r="WM30" s="313"/>
      <c r="WN30" s="313"/>
      <c r="WO30" s="313"/>
      <c r="WP30" s="313"/>
      <c r="WQ30" s="313"/>
      <c r="WR30" s="313"/>
      <c r="WS30" s="313"/>
      <c r="WT30" s="313"/>
      <c r="WU30" s="313"/>
      <c r="WV30" s="313"/>
      <c r="WW30" s="313"/>
      <c r="WX30" s="313"/>
      <c r="WY30" s="313"/>
      <c r="WZ30" s="313"/>
      <c r="XA30" s="313"/>
      <c r="XB30" s="313"/>
      <c r="XC30" s="313"/>
      <c r="XD30" s="313"/>
      <c r="XE30" s="313"/>
      <c r="XF30" s="313"/>
      <c r="XG30" s="313"/>
      <c r="XH30" s="313"/>
      <c r="XI30" s="313"/>
      <c r="XJ30" s="313"/>
      <c r="XK30" s="313"/>
      <c r="XL30" s="313"/>
      <c r="XM30" s="313"/>
      <c r="XN30" s="313"/>
      <c r="XO30" s="313"/>
      <c r="XP30" s="313"/>
      <c r="XQ30" s="313"/>
      <c r="XR30" s="313"/>
      <c r="XS30" s="313"/>
      <c r="XT30" s="313"/>
      <c r="XU30" s="313"/>
      <c r="XV30" s="313"/>
      <c r="XW30" s="313"/>
      <c r="XX30" s="313"/>
      <c r="XY30" s="313"/>
      <c r="XZ30" s="313"/>
      <c r="YA30" s="313"/>
      <c r="YB30" s="313"/>
      <c r="YC30" s="313"/>
      <c r="YD30" s="313"/>
      <c r="YE30" s="313"/>
      <c r="YF30" s="313"/>
      <c r="YG30" s="313"/>
      <c r="YH30" s="313"/>
      <c r="YI30" s="313"/>
      <c r="YJ30" s="313"/>
      <c r="YK30" s="313"/>
      <c r="YL30" s="313"/>
      <c r="YM30" s="313"/>
      <c r="YN30" s="313"/>
      <c r="YO30" s="313"/>
      <c r="YP30" s="313"/>
      <c r="YQ30" s="313"/>
      <c r="YR30" s="313"/>
      <c r="YS30" s="313"/>
      <c r="YT30" s="313"/>
      <c r="YU30" s="313"/>
      <c r="YV30" s="313"/>
      <c r="YW30" s="313"/>
      <c r="YX30" s="313"/>
      <c r="YY30" s="313"/>
      <c r="YZ30" s="313"/>
      <c r="ZA30" s="313"/>
      <c r="ZB30" s="313"/>
      <c r="ZC30" s="313"/>
      <c r="ZD30" s="313"/>
      <c r="ZE30" s="313"/>
      <c r="ZF30" s="313"/>
      <c r="ZG30" s="313"/>
      <c r="ZH30" s="313"/>
      <c r="ZI30" s="313"/>
      <c r="ZJ30" s="313"/>
      <c r="ZK30" s="313"/>
      <c r="ZL30" s="313"/>
      <c r="ZM30" s="313"/>
      <c r="ZN30" s="313"/>
      <c r="ZO30" s="313"/>
      <c r="ZP30" s="313"/>
      <c r="ZQ30" s="313"/>
      <c r="ZR30" s="313"/>
      <c r="ZS30" s="313"/>
      <c r="ZT30" s="313"/>
      <c r="ZU30" s="313"/>
      <c r="ZV30" s="313"/>
      <c r="ZW30" s="313"/>
      <c r="ZX30" s="313"/>
      <c r="ZY30" s="313"/>
      <c r="ZZ30" s="313"/>
      <c r="AAA30" s="313"/>
      <c r="AAB30" s="313"/>
      <c r="AAC30" s="313"/>
      <c r="AAD30" s="313"/>
      <c r="AAE30" s="313"/>
      <c r="AAF30" s="313"/>
      <c r="AAG30" s="313"/>
      <c r="AAH30" s="313"/>
      <c r="AAI30" s="313"/>
      <c r="AAJ30" s="313"/>
      <c r="AAK30" s="313"/>
      <c r="AAL30" s="313"/>
      <c r="AAM30" s="313"/>
      <c r="AAN30" s="313"/>
      <c r="AAO30" s="313"/>
      <c r="AAP30" s="313"/>
      <c r="AAQ30" s="313"/>
      <c r="AAR30" s="313"/>
      <c r="AAS30" s="313"/>
      <c r="AAT30" s="313"/>
      <c r="AAU30" s="313"/>
      <c r="AAV30" s="313"/>
      <c r="AAW30" s="313"/>
      <c r="AAX30" s="313"/>
      <c r="AAY30" s="313"/>
      <c r="AAZ30" s="313"/>
      <c r="ABA30" s="313"/>
      <c r="ABB30" s="313"/>
      <c r="ABC30" s="313"/>
      <c r="ABD30" s="313"/>
      <c r="ABE30" s="313"/>
      <c r="ABF30" s="313"/>
      <c r="ABG30" s="313"/>
      <c r="ABH30" s="313"/>
      <c r="ABI30" s="313"/>
      <c r="ABJ30" s="313"/>
      <c r="ABK30" s="313"/>
      <c r="ABL30" s="313"/>
      <c r="ABM30" s="313"/>
      <c r="ABN30" s="313"/>
      <c r="ABO30" s="313"/>
      <c r="ABP30" s="313"/>
      <c r="ABQ30" s="313"/>
      <c r="ABR30" s="313"/>
      <c r="ABS30" s="313"/>
      <c r="ABT30" s="313"/>
      <c r="ABU30" s="313"/>
      <c r="ABV30" s="313"/>
      <c r="ABW30" s="313"/>
      <c r="ABX30" s="313"/>
      <c r="ABY30" s="313"/>
      <c r="ABZ30" s="313"/>
      <c r="ACA30" s="313"/>
      <c r="ACB30" s="313"/>
      <c r="ACC30" s="313"/>
      <c r="ACD30" s="313"/>
      <c r="ACE30" s="313"/>
      <c r="ACF30" s="313"/>
      <c r="ACG30" s="313"/>
      <c r="ACH30" s="313"/>
      <c r="ACI30" s="313"/>
      <c r="ACJ30" s="313"/>
      <c r="ACK30" s="313"/>
      <c r="ACL30" s="313"/>
      <c r="ACM30" s="313"/>
      <c r="ACN30" s="313"/>
      <c r="ACO30" s="313"/>
      <c r="ACP30" s="313"/>
      <c r="ACQ30" s="313"/>
      <c r="ACR30" s="313"/>
      <c r="ACS30" s="313"/>
      <c r="ACT30" s="313"/>
      <c r="ACU30" s="313"/>
      <c r="ACV30" s="313"/>
      <c r="ACW30" s="313"/>
      <c r="ACX30" s="313"/>
      <c r="ACY30" s="313"/>
      <c r="ACZ30" s="313"/>
      <c r="ADA30" s="313"/>
      <c r="ADB30" s="313"/>
      <c r="ADC30" s="313"/>
      <c r="ADD30" s="313"/>
      <c r="ADE30" s="313"/>
      <c r="ADF30" s="313"/>
      <c r="ADG30" s="313"/>
      <c r="ADH30" s="313"/>
      <c r="ADI30" s="313"/>
      <c r="ADJ30" s="313"/>
      <c r="ADK30" s="313"/>
      <c r="ADL30" s="313"/>
      <c r="ADM30" s="313"/>
      <c r="ADN30" s="313"/>
      <c r="ADO30" s="313"/>
      <c r="ADP30" s="313"/>
      <c r="ADQ30" s="313"/>
      <c r="ADR30" s="313"/>
      <c r="ADS30" s="313"/>
      <c r="ADT30" s="313"/>
      <c r="ADU30" s="313"/>
      <c r="ADV30" s="313"/>
      <c r="ADW30" s="313"/>
      <c r="ADX30" s="313"/>
      <c r="ADY30" s="313"/>
      <c r="ADZ30" s="313"/>
      <c r="AEA30" s="313"/>
      <c r="AEB30" s="313"/>
      <c r="AEC30" s="313"/>
      <c r="AED30" s="313"/>
      <c r="AEE30" s="313"/>
      <c r="AEF30" s="313"/>
      <c r="AEG30" s="313"/>
      <c r="AEH30" s="313"/>
      <c r="AEI30" s="313"/>
      <c r="AEJ30" s="313"/>
      <c r="AEK30" s="313"/>
      <c r="AEL30" s="313"/>
      <c r="AEM30" s="313"/>
      <c r="AEN30" s="313"/>
      <c r="AEO30" s="313"/>
      <c r="AEP30" s="313"/>
      <c r="AEQ30" s="313"/>
      <c r="AER30" s="313"/>
      <c r="AES30" s="313"/>
      <c r="AET30" s="313"/>
      <c r="AEU30" s="313"/>
      <c r="AEV30" s="313"/>
      <c r="AEW30" s="313"/>
      <c r="AEX30" s="313"/>
      <c r="AEY30" s="313"/>
      <c r="AEZ30" s="313"/>
      <c r="AFA30" s="313"/>
      <c r="AFB30" s="313"/>
      <c r="AFC30" s="313"/>
      <c r="AFD30" s="313"/>
      <c r="AFE30" s="313"/>
      <c r="AFF30" s="313"/>
      <c r="AFG30" s="313"/>
      <c r="AFH30" s="313"/>
      <c r="AFI30" s="313"/>
      <c r="AFJ30" s="313"/>
      <c r="AFK30" s="313"/>
      <c r="AFL30" s="313"/>
      <c r="AFM30" s="313"/>
      <c r="AFN30" s="313"/>
      <c r="AFO30" s="313"/>
      <c r="AFP30" s="313"/>
      <c r="AFQ30" s="313"/>
      <c r="AFR30" s="313"/>
      <c r="AFS30" s="313"/>
      <c r="AFT30" s="313"/>
      <c r="AFU30" s="313"/>
      <c r="AFV30" s="313"/>
      <c r="AFW30" s="313"/>
      <c r="AFX30" s="313"/>
      <c r="AFY30" s="313"/>
      <c r="AFZ30" s="313"/>
      <c r="AGA30" s="313"/>
      <c r="AGB30" s="313"/>
      <c r="AGC30" s="313"/>
      <c r="AGD30" s="313"/>
      <c r="AGE30" s="313"/>
      <c r="AGF30" s="313"/>
      <c r="AGG30" s="313"/>
      <c r="AGH30" s="313"/>
      <c r="AGI30" s="313"/>
      <c r="AGJ30" s="313"/>
      <c r="AGK30" s="313"/>
      <c r="AGL30" s="313"/>
      <c r="AGM30" s="313"/>
      <c r="AGN30" s="313"/>
      <c r="AGO30" s="313"/>
      <c r="AGP30" s="313"/>
      <c r="AGQ30" s="313"/>
      <c r="AGR30" s="313"/>
      <c r="AGS30" s="313"/>
      <c r="AGT30" s="313"/>
      <c r="AGU30" s="313"/>
      <c r="AGV30" s="313"/>
      <c r="AGW30" s="313"/>
      <c r="AGX30" s="313"/>
      <c r="AGY30" s="313"/>
      <c r="AGZ30" s="313"/>
      <c r="AHA30" s="313"/>
      <c r="AHB30" s="313"/>
      <c r="AHC30" s="313"/>
      <c r="AHD30" s="313"/>
      <c r="AHE30" s="313"/>
      <c r="AHF30" s="313"/>
      <c r="AHG30" s="313"/>
      <c r="AHH30" s="313"/>
      <c r="AHI30" s="313"/>
      <c r="AHJ30" s="313"/>
      <c r="AHK30" s="313"/>
      <c r="AHL30" s="313"/>
      <c r="AHM30" s="313"/>
      <c r="AHN30" s="313"/>
      <c r="AHO30" s="313"/>
      <c r="AHP30" s="313"/>
      <c r="AHQ30" s="313"/>
      <c r="AHR30" s="313"/>
      <c r="AHS30" s="313"/>
      <c r="AHT30" s="313"/>
      <c r="AHU30" s="313"/>
      <c r="AHV30" s="313"/>
      <c r="AHW30" s="313"/>
      <c r="AHX30" s="313"/>
      <c r="AHY30" s="313"/>
      <c r="AHZ30" s="313"/>
      <c r="AIA30" s="313"/>
      <c r="AIB30" s="313"/>
      <c r="AIC30" s="313"/>
      <c r="AID30" s="313"/>
      <c r="AIE30" s="313"/>
      <c r="AIF30" s="313"/>
      <c r="AIG30" s="313"/>
      <c r="AIH30" s="313"/>
      <c r="AII30" s="313"/>
      <c r="AIJ30" s="313"/>
      <c r="AIK30" s="313"/>
      <c r="AIL30" s="313"/>
      <c r="AIM30" s="313"/>
      <c r="AIN30" s="313"/>
      <c r="AIO30" s="313"/>
      <c r="AIP30" s="313"/>
      <c r="AIQ30" s="313"/>
      <c r="AIR30" s="313"/>
      <c r="AIS30" s="313"/>
      <c r="AIT30" s="313"/>
      <c r="AIU30" s="313"/>
      <c r="AIV30" s="313"/>
      <c r="AIW30" s="313"/>
      <c r="AIX30" s="313"/>
      <c r="AIY30" s="313"/>
      <c r="AIZ30" s="313"/>
      <c r="AJA30" s="313"/>
      <c r="AJB30" s="313"/>
      <c r="AJC30" s="313"/>
      <c r="AJD30" s="313"/>
      <c r="AJE30" s="313"/>
      <c r="AJF30" s="313"/>
      <c r="AJG30" s="313"/>
      <c r="AJH30" s="313"/>
      <c r="AJI30" s="313"/>
      <c r="AJJ30" s="313"/>
      <c r="AJK30" s="313"/>
      <c r="AJL30" s="313"/>
      <c r="AJM30" s="313"/>
      <c r="AJN30" s="313"/>
      <c r="AJO30" s="313"/>
      <c r="AJP30" s="313"/>
      <c r="AJQ30" s="313"/>
      <c r="AJR30" s="313"/>
      <c r="AJS30" s="313"/>
      <c r="AJT30" s="313"/>
      <c r="AJU30" s="313"/>
      <c r="AJV30" s="313"/>
      <c r="AJW30" s="313"/>
      <c r="AJX30" s="313"/>
      <c r="AJY30" s="313"/>
      <c r="AJZ30" s="313"/>
      <c r="AKA30" s="313"/>
      <c r="AKB30" s="313"/>
      <c r="AKC30" s="313"/>
      <c r="AKD30" s="313"/>
      <c r="AKE30" s="313"/>
      <c r="AKF30" s="313"/>
      <c r="AKG30" s="313"/>
      <c r="AKH30" s="313"/>
      <c r="AKI30" s="313"/>
      <c r="AKJ30" s="313"/>
      <c r="AKK30" s="313"/>
      <c r="AKL30" s="313"/>
      <c r="AKM30" s="313"/>
      <c r="AKN30" s="313"/>
      <c r="AKO30" s="313"/>
      <c r="AKP30" s="313"/>
      <c r="AKQ30" s="313"/>
      <c r="AKR30" s="313"/>
      <c r="AKS30" s="313"/>
      <c r="AKT30" s="313"/>
      <c r="AKU30" s="313"/>
      <c r="AKV30" s="313"/>
      <c r="AKW30" s="313"/>
      <c r="AKX30" s="313"/>
      <c r="AKY30" s="313"/>
      <c r="AKZ30" s="313"/>
      <c r="ALA30" s="313"/>
      <c r="ALB30" s="313"/>
      <c r="ALC30" s="313"/>
      <c r="ALD30" s="313"/>
      <c r="ALE30" s="313"/>
      <c r="ALF30" s="313"/>
      <c r="ALG30" s="313"/>
      <c r="ALH30" s="313"/>
      <c r="ALI30" s="313"/>
      <c r="ALJ30" s="313"/>
      <c r="ALK30" s="313"/>
      <c r="ALL30" s="313"/>
      <c r="ALM30" s="313"/>
      <c r="ALN30" s="313"/>
      <c r="ALO30" s="313"/>
      <c r="ALP30" s="313"/>
      <c r="ALQ30" s="313"/>
      <c r="ALR30" s="313"/>
      <c r="ALS30" s="313"/>
      <c r="ALT30" s="313"/>
      <c r="ALU30" s="313"/>
      <c r="ALV30" s="313"/>
      <c r="ALW30" s="313"/>
      <c r="ALX30" s="313"/>
      <c r="ALY30" s="313"/>
      <c r="ALZ30" s="313"/>
      <c r="AMA30" s="313"/>
      <c r="AMB30" s="313"/>
      <c r="AMC30" s="313"/>
      <c r="AMD30" s="313"/>
      <c r="AME30" s="313"/>
      <c r="AMF30" s="313"/>
      <c r="AMG30" s="313"/>
      <c r="AMH30" s="313"/>
      <c r="AMI30" s="313"/>
    </row>
    <row r="31" spans="1:1023" ht="144" customHeight="1">
      <c r="A31" s="309">
        <v>1</v>
      </c>
      <c r="B31" s="910" t="s">
        <v>207</v>
      </c>
      <c r="C31" s="910"/>
      <c r="D31" s="83" t="s">
        <v>1554</v>
      </c>
      <c r="E31" s="83" t="s">
        <v>1555</v>
      </c>
      <c r="F31" s="83" t="s">
        <v>1556</v>
      </c>
      <c r="G31" s="310" t="s">
        <v>158</v>
      </c>
      <c r="H31" s="310" t="s">
        <v>175</v>
      </c>
      <c r="I31" s="310" t="s">
        <v>1557</v>
      </c>
      <c r="J31" s="311">
        <v>918</v>
      </c>
      <c r="K31" s="311">
        <v>918</v>
      </c>
      <c r="L31" s="310" t="s">
        <v>177</v>
      </c>
      <c r="M31" s="310" t="s">
        <v>162</v>
      </c>
      <c r="N31" s="312">
        <f t="shared" si="0"/>
        <v>100</v>
      </c>
      <c r="O31" s="312">
        <v>654</v>
      </c>
      <c r="P31" s="310" t="s">
        <v>1558</v>
      </c>
      <c r="Q31" s="310" t="s">
        <v>1559</v>
      </c>
      <c r="R31" s="161" t="s">
        <v>180</v>
      </c>
    </row>
    <row r="32" spans="1:1023" ht="144" customHeight="1">
      <c r="A32" s="309">
        <v>1</v>
      </c>
      <c r="B32" s="910" t="s">
        <v>214</v>
      </c>
      <c r="C32" s="910"/>
      <c r="D32" s="83" t="s">
        <v>1560</v>
      </c>
      <c r="E32" s="83" t="s">
        <v>1561</v>
      </c>
      <c r="F32" s="83" t="s">
        <v>1562</v>
      </c>
      <c r="G32" s="310" t="s">
        <v>158</v>
      </c>
      <c r="H32" s="310" t="s">
        <v>175</v>
      </c>
      <c r="I32" s="310" t="s">
        <v>1563</v>
      </c>
      <c r="J32" s="311">
        <v>184</v>
      </c>
      <c r="K32" s="311">
        <v>184</v>
      </c>
      <c r="L32" s="310" t="s">
        <v>177</v>
      </c>
      <c r="M32" s="310" t="s">
        <v>162</v>
      </c>
      <c r="N32" s="312">
        <f t="shared" si="0"/>
        <v>100</v>
      </c>
      <c r="O32" s="312">
        <v>180</v>
      </c>
      <c r="P32" s="310" t="s">
        <v>1558</v>
      </c>
      <c r="Q32" s="310" t="s">
        <v>1559</v>
      </c>
      <c r="R32" s="161"/>
    </row>
    <row r="33" spans="1:23" ht="144" customHeight="1">
      <c r="A33" s="309">
        <v>1</v>
      </c>
      <c r="B33" s="910" t="s">
        <v>220</v>
      </c>
      <c r="C33" s="910"/>
      <c r="D33" s="83" t="s">
        <v>1564</v>
      </c>
      <c r="E33" s="83" t="s">
        <v>1565</v>
      </c>
      <c r="F33" s="83" t="s">
        <v>1566</v>
      </c>
      <c r="G33" s="310" t="s">
        <v>158</v>
      </c>
      <c r="H33" s="310" t="s">
        <v>175</v>
      </c>
      <c r="I33" s="310" t="s">
        <v>1567</v>
      </c>
      <c r="J33" s="311">
        <v>90</v>
      </c>
      <c r="K33" s="311">
        <v>90</v>
      </c>
      <c r="L33" s="310" t="s">
        <v>177</v>
      </c>
      <c r="M33" s="310" t="s">
        <v>162</v>
      </c>
      <c r="N33" s="312">
        <f t="shared" si="0"/>
        <v>100</v>
      </c>
      <c r="O33" s="312">
        <v>172</v>
      </c>
      <c r="P33" s="310" t="s">
        <v>1558</v>
      </c>
      <c r="Q33" s="310" t="s">
        <v>1568</v>
      </c>
      <c r="R33" s="161"/>
    </row>
    <row r="34" spans="1:23" ht="144" customHeight="1">
      <c r="A34" s="309">
        <v>1</v>
      </c>
      <c r="B34" s="910" t="s">
        <v>233</v>
      </c>
      <c r="C34" s="910"/>
      <c r="D34" s="83" t="s">
        <v>1569</v>
      </c>
      <c r="E34" s="83" t="s">
        <v>1570</v>
      </c>
      <c r="F34" s="83" t="s">
        <v>1571</v>
      </c>
      <c r="G34" s="310" t="s">
        <v>158</v>
      </c>
      <c r="H34" s="310" t="s">
        <v>175</v>
      </c>
      <c r="I34" s="310" t="s">
        <v>1572</v>
      </c>
      <c r="J34" s="311">
        <v>5500</v>
      </c>
      <c r="K34" s="311">
        <v>5500</v>
      </c>
      <c r="L34" s="310" t="s">
        <v>177</v>
      </c>
      <c r="M34" s="310" t="s">
        <v>162</v>
      </c>
      <c r="N34" s="312">
        <f t="shared" si="0"/>
        <v>100</v>
      </c>
      <c r="O34" s="312">
        <v>5700</v>
      </c>
      <c r="P34" s="310" t="s">
        <v>1573</v>
      </c>
      <c r="Q34" s="310" t="s">
        <v>1574</v>
      </c>
      <c r="R34" s="161" t="s">
        <v>836</v>
      </c>
    </row>
    <row r="35" spans="1:23" ht="144" customHeight="1">
      <c r="A35" s="309">
        <v>1</v>
      </c>
      <c r="B35" s="910" t="s">
        <v>239</v>
      </c>
      <c r="C35" s="910"/>
      <c r="D35" s="83" t="s">
        <v>1575</v>
      </c>
      <c r="E35" s="83" t="s">
        <v>1576</v>
      </c>
      <c r="F35" s="83" t="s">
        <v>1577</v>
      </c>
      <c r="G35" s="310" t="s">
        <v>158</v>
      </c>
      <c r="H35" s="310" t="s">
        <v>175</v>
      </c>
      <c r="I35" s="310" t="s">
        <v>1578</v>
      </c>
      <c r="J35" s="311">
        <v>4500</v>
      </c>
      <c r="K35" s="311">
        <v>4500</v>
      </c>
      <c r="L35" s="310" t="s">
        <v>177</v>
      </c>
      <c r="M35" s="310" t="s">
        <v>162</v>
      </c>
      <c r="N35" s="312">
        <f t="shared" si="0"/>
        <v>100</v>
      </c>
      <c r="O35" s="312">
        <v>4400</v>
      </c>
      <c r="P35" s="310" t="s">
        <v>1579</v>
      </c>
      <c r="Q35" s="310" t="s">
        <v>1580</v>
      </c>
      <c r="R35" s="161"/>
    </row>
    <row r="36" spans="1:23" ht="144" customHeight="1">
      <c r="A36" s="309">
        <v>1</v>
      </c>
      <c r="B36" s="910" t="s">
        <v>245</v>
      </c>
      <c r="C36" s="910"/>
      <c r="D36" s="83" t="s">
        <v>1581</v>
      </c>
      <c r="E36" s="83" t="s">
        <v>1582</v>
      </c>
      <c r="F36" s="83" t="s">
        <v>1583</v>
      </c>
      <c r="G36" s="310" t="s">
        <v>158</v>
      </c>
      <c r="H36" s="310" t="s">
        <v>175</v>
      </c>
      <c r="I36" s="310" t="s">
        <v>1584</v>
      </c>
      <c r="J36" s="311">
        <v>1000</v>
      </c>
      <c r="K36" s="311">
        <v>1000</v>
      </c>
      <c r="L36" s="310" t="s">
        <v>177</v>
      </c>
      <c r="M36" s="310" t="s">
        <v>162</v>
      </c>
      <c r="N36" s="312">
        <f t="shared" si="0"/>
        <v>100</v>
      </c>
      <c r="O36" s="312">
        <v>1300</v>
      </c>
      <c r="P36" s="310" t="s">
        <v>1585</v>
      </c>
      <c r="Q36" s="310" t="s">
        <v>1586</v>
      </c>
      <c r="R36" s="314"/>
    </row>
    <row r="37" spans="1:23" ht="15.6">
      <c r="A37" s="293"/>
      <c r="B37" s="295"/>
      <c r="C37" s="315"/>
      <c r="D37" s="316"/>
      <c r="E37" s="316"/>
      <c r="F37" s="316"/>
      <c r="G37" s="316"/>
      <c r="H37" s="316"/>
      <c r="I37" s="316"/>
      <c r="J37" s="317"/>
      <c r="K37" s="317"/>
      <c r="L37" s="316"/>
      <c r="M37" s="316"/>
      <c r="N37" s="317"/>
      <c r="O37" s="317"/>
      <c r="P37" s="316"/>
      <c r="Q37" s="316"/>
      <c r="R37"/>
    </row>
    <row r="38" spans="1:23" ht="20.100000000000001" customHeight="1">
      <c r="A38" s="295"/>
      <c r="B38" s="307" t="s">
        <v>396</v>
      </c>
      <c r="C38" s="839" t="s">
        <v>4251</v>
      </c>
      <c r="D38" s="840"/>
      <c r="E38" s="840"/>
      <c r="F38" s="840"/>
      <c r="G38" s="840"/>
      <c r="H38" s="841"/>
      <c r="I38" s="318"/>
      <c r="J38" s="319"/>
      <c r="K38" s="319"/>
      <c r="L38" s="318"/>
      <c r="M38" s="318"/>
      <c r="N38" s="320"/>
      <c r="O38" s="320"/>
      <c r="P38" s="320"/>
      <c r="Q38" s="318"/>
      <c r="R38"/>
      <c r="S38" s="321"/>
      <c r="T38" s="321"/>
      <c r="U38" s="290"/>
      <c r="V38" s="290"/>
    </row>
    <row r="39" spans="1:23" ht="20.100000000000001" customHeight="1">
      <c r="A39" s="295"/>
      <c r="B39" s="307" t="s">
        <v>398</v>
      </c>
      <c r="C39" s="902" t="s">
        <v>399</v>
      </c>
      <c r="D39" s="903"/>
      <c r="E39" s="903"/>
      <c r="F39" s="903"/>
      <c r="G39" s="903"/>
      <c r="H39" s="903"/>
      <c r="I39" s="318"/>
      <c r="J39" s="319"/>
      <c r="K39" s="319"/>
      <c r="L39" s="318"/>
      <c r="M39" s="318"/>
      <c r="N39" s="320"/>
      <c r="O39" s="320"/>
      <c r="P39" s="320"/>
      <c r="Q39" s="318"/>
      <c r="R39"/>
      <c r="S39" s="321"/>
      <c r="T39" s="321"/>
      <c r="U39" s="290"/>
      <c r="V39" s="290"/>
    </row>
    <row r="40" spans="1:23" ht="20.100000000000001" customHeight="1">
      <c r="A40" s="295"/>
      <c r="B40" s="307" t="s">
        <v>668</v>
      </c>
      <c r="C40" s="902" t="s">
        <v>724</v>
      </c>
      <c r="D40" s="903"/>
      <c r="E40" s="903"/>
      <c r="F40" s="903"/>
      <c r="G40" s="903"/>
      <c r="H40" s="903"/>
      <c r="I40" s="318"/>
      <c r="J40" s="319"/>
      <c r="K40" s="319"/>
      <c r="L40" s="318"/>
      <c r="M40" s="318"/>
      <c r="N40" s="320"/>
      <c r="O40" s="320"/>
      <c r="P40" s="320"/>
      <c r="Q40" s="318"/>
      <c r="R40"/>
      <c r="S40" s="321"/>
      <c r="T40" s="321"/>
      <c r="U40" s="290"/>
      <c r="V40" s="290"/>
    </row>
    <row r="41" spans="1:23" ht="20.100000000000001" customHeight="1">
      <c r="A41" s="295"/>
      <c r="B41" s="307" t="s">
        <v>402</v>
      </c>
      <c r="C41" s="902" t="s">
        <v>403</v>
      </c>
      <c r="D41" s="903"/>
      <c r="E41" s="903"/>
      <c r="F41" s="903"/>
      <c r="G41" s="903"/>
      <c r="H41" s="903"/>
      <c r="I41" s="318"/>
      <c r="J41" s="319"/>
      <c r="K41" s="319"/>
      <c r="L41" s="318"/>
      <c r="M41" s="318"/>
      <c r="N41" s="320"/>
      <c r="O41" s="320"/>
      <c r="P41" s="320"/>
      <c r="Q41" s="318"/>
      <c r="R41"/>
      <c r="S41" s="321"/>
      <c r="T41" s="321"/>
      <c r="U41" s="290"/>
      <c r="V41" s="290"/>
    </row>
    <row r="42" spans="1:23" ht="20.100000000000001" customHeight="1">
      <c r="A42" s="295"/>
      <c r="B42" s="307" t="s">
        <v>404</v>
      </c>
      <c r="C42" s="902" t="s">
        <v>405</v>
      </c>
      <c r="D42" s="903"/>
      <c r="E42" s="903"/>
      <c r="F42" s="903"/>
      <c r="G42" s="903"/>
      <c r="H42" s="903"/>
      <c r="I42" s="318"/>
      <c r="J42" s="319"/>
      <c r="K42" s="319"/>
      <c r="L42" s="318"/>
      <c r="M42" s="318"/>
      <c r="N42" s="320"/>
      <c r="O42" s="320"/>
      <c r="P42" s="320"/>
      <c r="Q42" s="318"/>
      <c r="R42"/>
      <c r="S42" s="321"/>
      <c r="T42" s="321"/>
      <c r="U42" s="290"/>
      <c r="V42" s="290"/>
    </row>
    <row r="43" spans="1:23" ht="20.100000000000001" customHeight="1">
      <c r="A43" s="295"/>
      <c r="B43" s="307" t="s">
        <v>406</v>
      </c>
      <c r="C43" s="904" t="s">
        <v>4487</v>
      </c>
      <c r="D43" s="905"/>
      <c r="E43" s="905"/>
      <c r="F43" s="905"/>
      <c r="G43" s="905"/>
      <c r="H43" s="905"/>
      <c r="I43" s="318"/>
      <c r="J43" s="319"/>
      <c r="K43" s="319"/>
      <c r="L43" s="318"/>
      <c r="M43" s="318"/>
      <c r="N43" s="320"/>
      <c r="O43" s="320"/>
      <c r="P43" s="320"/>
      <c r="Q43" s="318"/>
      <c r="R43"/>
      <c r="S43" s="321"/>
      <c r="T43" s="321"/>
      <c r="U43" s="290"/>
      <c r="V43" s="290"/>
    </row>
    <row r="44" spans="1:23" ht="20.100000000000001" customHeight="1">
      <c r="A44" s="295"/>
      <c r="B44" s="307" t="s">
        <v>408</v>
      </c>
      <c r="C44" s="906" t="s">
        <v>1587</v>
      </c>
      <c r="D44" s="906"/>
      <c r="E44" s="906"/>
      <c r="F44" s="906"/>
      <c r="G44" s="906"/>
      <c r="H44" s="906"/>
      <c r="I44" s="318"/>
      <c r="J44" s="319"/>
      <c r="K44" s="319"/>
      <c r="L44" s="318"/>
      <c r="M44" s="318"/>
      <c r="N44" s="320"/>
      <c r="O44" s="320"/>
      <c r="P44" s="320"/>
      <c r="Q44" s="318"/>
      <c r="R44"/>
      <c r="S44" s="321"/>
      <c r="T44" s="321"/>
      <c r="U44" s="290"/>
      <c r="V44" s="290"/>
    </row>
    <row r="45" spans="1:23" ht="20.100000000000001" customHeight="1">
      <c r="A45" s="295"/>
      <c r="B45" s="322"/>
      <c r="C45" s="322"/>
      <c r="D45" s="318"/>
      <c r="E45" s="318"/>
      <c r="F45" s="318"/>
      <c r="G45" s="318"/>
      <c r="H45" s="318"/>
      <c r="I45" s="318"/>
      <c r="J45" s="319"/>
      <c r="K45" s="319"/>
      <c r="L45" s="318"/>
      <c r="M45" s="318"/>
      <c r="N45" s="320"/>
      <c r="O45" s="320"/>
      <c r="P45" s="320"/>
      <c r="Q45" s="318"/>
      <c r="R45"/>
      <c r="S45" s="321"/>
      <c r="T45" s="321"/>
      <c r="U45" s="290"/>
      <c r="V45" s="290"/>
    </row>
    <row r="46" spans="1:23" ht="20.100000000000001" customHeight="1">
      <c r="A46" s="295"/>
      <c r="B46" s="900" t="s">
        <v>410</v>
      </c>
      <c r="C46" s="900"/>
      <c r="D46" s="901"/>
      <c r="E46" s="901"/>
      <c r="F46" s="901"/>
      <c r="G46" s="901"/>
      <c r="H46" s="901"/>
      <c r="I46" s="323"/>
      <c r="J46" s="324"/>
      <c r="K46" s="324"/>
      <c r="L46" s="323"/>
      <c r="M46" s="323"/>
      <c r="N46" s="324"/>
      <c r="O46" s="324"/>
      <c r="P46" s="325"/>
      <c r="Q46" s="323"/>
      <c r="R46"/>
      <c r="S46" s="290"/>
      <c r="T46" s="290"/>
      <c r="U46" s="290"/>
      <c r="V46" s="290"/>
      <c r="W46" s="290"/>
    </row>
    <row r="47" spans="1:23" ht="15.6">
      <c r="A47" s="290"/>
      <c r="B47" s="290"/>
      <c r="C47" s="290"/>
      <c r="D47" s="323"/>
      <c r="E47" s="323"/>
      <c r="F47" s="323"/>
      <c r="G47" s="323"/>
      <c r="H47" s="323"/>
      <c r="I47" s="323"/>
      <c r="J47" s="324"/>
      <c r="K47" s="324"/>
      <c r="L47" s="323"/>
      <c r="M47" s="323"/>
      <c r="N47" s="324"/>
      <c r="O47" s="324"/>
      <c r="P47" s="323"/>
      <c r="Q47" s="323"/>
      <c r="R47"/>
    </row>
    <row r="48" spans="1:23" ht="13.2" hidden="1" customHeight="1">
      <c r="D48" s="313"/>
      <c r="E48" s="313"/>
      <c r="F48" s="313"/>
      <c r="G48" s="313"/>
      <c r="H48" s="313"/>
      <c r="I48" s="313"/>
      <c r="J48" s="326"/>
      <c r="K48" s="326"/>
      <c r="L48" s="313"/>
      <c r="M48" s="313"/>
      <c r="N48" s="326"/>
      <c r="O48" s="326"/>
      <c r="P48" s="313"/>
      <c r="Q48" s="313"/>
      <c r="R48"/>
    </row>
    <row r="49" spans="1:1023" ht="13.2" hidden="1" customHeight="1">
      <c r="A49" s="313"/>
      <c r="B49" s="313"/>
      <c r="C49" s="313"/>
      <c r="D49" s="313"/>
      <c r="E49" s="313"/>
      <c r="F49" s="313"/>
      <c r="G49" s="313"/>
      <c r="H49" s="313"/>
      <c r="I49" s="313"/>
      <c r="J49" s="326"/>
      <c r="K49" s="326"/>
      <c r="L49" s="313"/>
      <c r="M49" s="313"/>
      <c r="N49" s="326"/>
      <c r="O49" s="326"/>
      <c r="P49" s="313"/>
      <c r="Q49" s="313"/>
      <c r="R49"/>
    </row>
    <row r="50" spans="1:1023" ht="13.2" hidden="1" customHeight="1">
      <c r="A50" s="313"/>
      <c r="B50" s="313"/>
      <c r="C50" s="313"/>
      <c r="D50" s="313"/>
      <c r="E50" s="313"/>
      <c r="F50" s="313"/>
      <c r="G50" s="313"/>
      <c r="H50" s="313"/>
      <c r="I50" s="313"/>
      <c r="J50" s="326"/>
      <c r="K50" s="326"/>
      <c r="L50" s="313"/>
      <c r="M50" s="313"/>
      <c r="N50" s="326"/>
      <c r="O50" s="326"/>
      <c r="P50" s="313"/>
      <c r="Q50" s="313"/>
      <c r="R50"/>
    </row>
    <row r="57" spans="1:1023" ht="13.2" hidden="1" customHeight="1">
      <c r="A57" s="327"/>
    </row>
    <row r="61" spans="1:1023" ht="13.2" hidden="1" customHeight="1">
      <c r="J61" s="288"/>
      <c r="K61" s="288"/>
      <c r="N61" s="288"/>
      <c r="O61" s="288"/>
      <c r="ALR61"/>
      <c r="ALS61"/>
      <c r="ALT61"/>
      <c r="ALU61"/>
      <c r="ALV61"/>
      <c r="ALW61"/>
      <c r="ALX61"/>
      <c r="ALY61"/>
      <c r="ALZ61"/>
      <c r="AMA61"/>
      <c r="AMB61"/>
      <c r="AMC61"/>
      <c r="AMD61"/>
      <c r="AME61"/>
      <c r="AMF61"/>
      <c r="AMG61"/>
      <c r="AMH61"/>
      <c r="AMI61"/>
    </row>
    <row r="62" spans="1:1023" ht="13.2" hidden="1" customHeight="1">
      <c r="J62" s="288"/>
      <c r="K62" s="288"/>
      <c r="N62" s="288"/>
      <c r="O62" s="288"/>
      <c r="ALR62"/>
      <c r="ALS62"/>
      <c r="ALT62"/>
      <c r="ALU62"/>
      <c r="ALV62"/>
      <c r="ALW62"/>
      <c r="ALX62"/>
      <c r="ALY62"/>
      <c r="ALZ62"/>
      <c r="AMA62"/>
      <c r="AMB62"/>
      <c r="AMC62"/>
      <c r="AMD62"/>
      <c r="AME62"/>
      <c r="AMF62"/>
      <c r="AMG62"/>
      <c r="AMH62"/>
      <c r="AMI62"/>
    </row>
    <row r="63" spans="1:1023" ht="13.2" hidden="1" customHeight="1">
      <c r="J63" s="288"/>
      <c r="K63" s="288"/>
      <c r="N63" s="288"/>
      <c r="O63" s="288"/>
      <c r="ALR63"/>
      <c r="ALS63"/>
      <c r="ALT63"/>
      <c r="ALU63"/>
      <c r="ALV63"/>
      <c r="ALW63"/>
      <c r="ALX63"/>
      <c r="ALY63"/>
      <c r="ALZ63"/>
      <c r="AMA63"/>
      <c r="AMB63"/>
      <c r="AMC63"/>
      <c r="AMD63"/>
      <c r="AME63"/>
      <c r="AMF63"/>
      <c r="AMG63"/>
      <c r="AMH63"/>
      <c r="AMI63"/>
    </row>
    <row r="64" spans="1:1023" ht="13.2" hidden="1" customHeight="1">
      <c r="J64" s="288"/>
      <c r="K64" s="288"/>
      <c r="N64" s="288"/>
      <c r="O64" s="288"/>
      <c r="ALR64"/>
      <c r="ALS64"/>
      <c r="ALT64"/>
      <c r="ALU64"/>
      <c r="ALV64"/>
      <c r="ALW64"/>
      <c r="ALX64"/>
      <c r="ALY64"/>
      <c r="ALZ64"/>
      <c r="AMA64"/>
      <c r="AMB64"/>
      <c r="AMC64"/>
      <c r="AMD64"/>
      <c r="AME64"/>
      <c r="AMF64"/>
      <c r="AMG64"/>
      <c r="AMH64"/>
      <c r="AMI64"/>
    </row>
    <row r="65" spans="10:1023" ht="13.2" hidden="1" customHeight="1">
      <c r="J65" s="288"/>
      <c r="K65" s="288"/>
      <c r="N65" s="288"/>
      <c r="O65" s="288"/>
      <c r="ALR65"/>
      <c r="ALS65"/>
      <c r="ALT65"/>
      <c r="ALU65"/>
      <c r="ALV65"/>
      <c r="ALW65"/>
      <c r="ALX65"/>
      <c r="ALY65"/>
      <c r="ALZ65"/>
      <c r="AMA65"/>
      <c r="AMB65"/>
      <c r="AMC65"/>
      <c r="AMD65"/>
      <c r="AME65"/>
      <c r="AMF65"/>
      <c r="AMG65"/>
      <c r="AMH65"/>
      <c r="AMI65"/>
    </row>
    <row r="66" spans="10:1023" ht="13.2" hidden="1" customHeight="1">
      <c r="J66" s="288"/>
      <c r="K66" s="288"/>
      <c r="N66" s="288"/>
      <c r="O66" s="288"/>
      <c r="ALR66"/>
      <c r="ALS66"/>
      <c r="ALT66"/>
      <c r="ALU66"/>
      <c r="ALV66"/>
      <c r="ALW66"/>
      <c r="ALX66"/>
      <c r="ALY66"/>
      <c r="ALZ66"/>
      <c r="AMA66"/>
      <c r="AMB66"/>
      <c r="AMC66"/>
      <c r="AMD66"/>
      <c r="AME66"/>
      <c r="AMF66"/>
      <c r="AMG66"/>
      <c r="AMH66"/>
      <c r="AMI66"/>
    </row>
  </sheetData>
  <mergeCells count="60">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C38:H38"/>
    <mergeCell ref="B26:C26"/>
    <mergeCell ref="B27:C27"/>
    <mergeCell ref="B28:C28"/>
    <mergeCell ref="B29:C29"/>
    <mergeCell ref="B30:C30"/>
    <mergeCell ref="B31:C31"/>
    <mergeCell ref="B32:C32"/>
    <mergeCell ref="B33:C33"/>
    <mergeCell ref="B34:C34"/>
    <mergeCell ref="B35:C35"/>
    <mergeCell ref="B36:C36"/>
    <mergeCell ref="B46:H46"/>
    <mergeCell ref="C39:H39"/>
    <mergeCell ref="C40:H40"/>
    <mergeCell ref="C41:H41"/>
    <mergeCell ref="C42:H42"/>
    <mergeCell ref="C43:H43"/>
    <mergeCell ref="C44:H44"/>
  </mergeCells>
  <dataValidations count="12">
    <dataValidation operator="equal" allowBlank="1" showInputMessage="1" showErrorMessage="1" prompt="&quot;Resumen Narrativo&quot; u &quot;objetivo&quot; se entiende como el estado deseado luego de la implementación de una intervención pública. " sqref="D22" xr:uid="{66373983-B027-4CA3-BE81-713A4F992692}">
      <formula1>0</formula1>
      <formula2>0</formula2>
    </dataValidation>
    <dataValidation operator="equal"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83FA28A4-E4E2-400F-88A9-C29D85C6D902}">
      <formula1>0</formula1>
      <formula2>0</formula2>
    </dataValidation>
    <dataValidation operator="equal"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54002ACA-0376-4D86-8E24-82DEF3136EC5}">
      <formula1>0</formula1>
      <formula2>0</formula2>
    </dataValidation>
    <dataValidation operator="equal"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48327ED0-365B-42DD-A93B-D194DF5EB517}">
      <formula1>0</formula1>
      <formula2>0</formula2>
    </dataValidation>
    <dataValidation operator="equal"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5F205610-3C9B-4553-BE4A-66FDC1A364C1}">
      <formula1>0</formula1>
      <formula2>0</formula2>
    </dataValidation>
    <dataValidation operator="equal" allowBlank="1" showInputMessage="1" showErrorMessage="1" prompt="Valores numéricos que se habrán de relacionar con el cálculo del indicador propuesto. _x000a_Manual para el diseño y la construcción de indicadores de Coneval." sqref="I22" xr:uid="{466E7C03-CCA9-41CA-A1FF-7A6DBF77BD8E}">
      <formula1>0</formula1>
      <formula2>0</formula2>
    </dataValidation>
    <dataValidation operator="equal" allowBlank="1" showInputMessage="1" showErrorMessage="1" prompt="Los &quot;valores programados&quot; son los datos numéricos asociados a las variables del indicador en cuestión que permiten calcular la meta del mismo. " sqref="J22:K22" xr:uid="{0D300F6A-C35C-4359-83F1-B7B380562F67}">
      <formula1>0</formula1>
      <formula2>0</formula2>
    </dataValidation>
    <dataValidation operator="equal"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9EA4F9B3-A894-4690-8AF3-098B68D3FF34}">
      <formula1>0</formula1>
      <formula2>0</formula2>
    </dataValidation>
    <dataValidation operator="equal"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F84D4894-84FA-4B5E-8D4C-9FE791A3DF19}">
      <formula1>0</formula1>
      <formula2>0</formula2>
    </dataValidation>
    <dataValidation operator="equal"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15548572-973B-43A1-B42D-1F0E5E1630AE}">
      <formula1>0</formula1>
      <formula2>0</formula2>
    </dataValidation>
    <dataValidation operator="equal" allowBlank="1" showInputMessage="1" showErrorMessage="1" prompt="Hace referencia a las fuentes de información que pueden _x000a_ser usadas para verificar el alcance de los objetivos." sqref="P22" xr:uid="{1AA888DD-4633-4A0E-A8E8-7F68499014C2}">
      <formula1>0</formula1>
      <formula2>0</formula2>
    </dataValidation>
    <dataValidation operator="equal"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A9A9013D-DBDD-40BD-8FB7-2429515762B5}">
      <formula1>0</formula1>
      <formula2>0</formula2>
    </dataValidation>
  </dataValidations>
  <pageMargins left="0.23622047244094491" right="0.23622047244094491" top="0.15748031496062992" bottom="0.15748031496062992" header="0.31496062992125984" footer="0.31496062992125984"/>
  <pageSetup scale="2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B1102-6941-4DDB-8A71-55E51441CAEC}">
  <sheetPr>
    <tabColor rgb="FF92D050"/>
    <pageSetUpPr fitToPage="1"/>
  </sheetPr>
  <dimension ref="A1:AMH64"/>
  <sheetViews>
    <sheetView zoomScale="60" zoomScaleNormal="60" workbookViewId="0">
      <selection sqref="A1:D1"/>
    </sheetView>
  </sheetViews>
  <sheetFormatPr baseColWidth="10" defaultColWidth="0" defaultRowHeight="0" customHeight="1" zeroHeight="1"/>
  <cols>
    <col min="1" max="1" width="15.6640625" style="313" customWidth="1"/>
    <col min="2" max="2" width="70.33203125" style="313" customWidth="1"/>
    <col min="3" max="3" width="15.6640625" style="313" customWidth="1"/>
    <col min="4" max="9" width="35.6640625" style="313" customWidth="1"/>
    <col min="10" max="11" width="35.6640625" style="326" customWidth="1"/>
    <col min="12" max="13" width="35.6640625" style="313" customWidth="1"/>
    <col min="14" max="14" width="35.6640625" style="326" customWidth="1"/>
    <col min="15" max="15" width="35.6640625" style="341" customWidth="1"/>
    <col min="16" max="16" width="35.6640625" style="313" customWidth="1"/>
    <col min="17" max="17" width="36" style="313" customWidth="1"/>
    <col min="18" max="18" width="35.88671875" style="313" hidden="1" customWidth="1"/>
    <col min="19" max="23" width="11.5546875" style="313" hidden="1" customWidth="1"/>
    <col min="24" max="1022" width="0" style="313" hidden="1" customWidth="1"/>
    <col min="1023" max="16384" width="11.44140625" style="58" hidden="1"/>
  </cols>
  <sheetData>
    <row r="1" spans="1:1022" customFormat="1" ht="15.6">
      <c r="A1" s="290"/>
      <c r="B1" s="290"/>
      <c r="C1" s="290"/>
      <c r="D1" s="290"/>
      <c r="E1" s="290"/>
      <c r="F1" s="290"/>
      <c r="G1" s="290"/>
      <c r="H1" s="290"/>
      <c r="I1" s="290"/>
      <c r="J1" s="291"/>
      <c r="K1" s="291"/>
      <c r="L1" s="290"/>
      <c r="M1" s="290"/>
      <c r="N1" s="291"/>
      <c r="O1" s="291"/>
      <c r="P1" s="290"/>
      <c r="Q1" s="290"/>
      <c r="R1" s="290"/>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c r="HV1" s="288"/>
      <c r="HW1" s="288"/>
      <c r="HX1" s="288"/>
      <c r="HY1" s="288"/>
      <c r="HZ1" s="288"/>
      <c r="IA1" s="288"/>
      <c r="IB1" s="288"/>
      <c r="IC1" s="288"/>
      <c r="ID1" s="288"/>
      <c r="IE1" s="288"/>
      <c r="IF1" s="288"/>
      <c r="IG1" s="288"/>
      <c r="IH1" s="288"/>
      <c r="II1" s="288"/>
      <c r="IJ1" s="288"/>
      <c r="IK1" s="288"/>
      <c r="IL1" s="288"/>
      <c r="IM1" s="288"/>
      <c r="IN1" s="288"/>
      <c r="IO1" s="288"/>
      <c r="IP1" s="288"/>
      <c r="IQ1" s="288"/>
      <c r="IR1" s="288"/>
      <c r="IS1" s="288"/>
      <c r="IT1" s="288"/>
      <c r="IU1" s="288"/>
      <c r="IV1" s="288"/>
      <c r="IW1" s="288"/>
      <c r="IX1" s="288"/>
      <c r="IY1" s="288"/>
      <c r="IZ1" s="288"/>
      <c r="JA1" s="288"/>
      <c r="JB1" s="288"/>
      <c r="JC1" s="288"/>
      <c r="JD1" s="288"/>
      <c r="JE1" s="288"/>
      <c r="JF1" s="288"/>
      <c r="JG1" s="288"/>
      <c r="JH1" s="288"/>
      <c r="JI1" s="288"/>
      <c r="JJ1" s="288"/>
      <c r="JK1" s="288"/>
      <c r="JL1" s="288"/>
      <c r="JM1" s="288"/>
      <c r="JN1" s="288"/>
      <c r="JO1" s="288"/>
      <c r="JP1" s="288"/>
      <c r="JQ1" s="288"/>
      <c r="JR1" s="288"/>
      <c r="JS1" s="288"/>
      <c r="JT1" s="288"/>
      <c r="JU1" s="288"/>
      <c r="JV1" s="288"/>
      <c r="JW1" s="288"/>
      <c r="JX1" s="288"/>
      <c r="JY1" s="288"/>
      <c r="JZ1" s="288"/>
      <c r="KA1" s="288"/>
      <c r="KB1" s="288"/>
      <c r="KC1" s="288"/>
      <c r="KD1" s="288"/>
      <c r="KE1" s="288"/>
      <c r="KF1" s="288"/>
      <c r="KG1" s="288"/>
      <c r="KH1" s="288"/>
      <c r="KI1" s="288"/>
      <c r="KJ1" s="288"/>
      <c r="KK1" s="288"/>
      <c r="KL1" s="288"/>
      <c r="KM1" s="288"/>
      <c r="KN1" s="288"/>
      <c r="KO1" s="288"/>
      <c r="KP1" s="288"/>
      <c r="KQ1" s="288"/>
      <c r="KR1" s="288"/>
      <c r="KS1" s="288"/>
      <c r="KT1" s="288"/>
      <c r="KU1" s="288"/>
      <c r="KV1" s="288"/>
      <c r="KW1" s="288"/>
      <c r="KX1" s="288"/>
      <c r="KY1" s="288"/>
      <c r="KZ1" s="288"/>
      <c r="LA1" s="288"/>
      <c r="LB1" s="288"/>
      <c r="LC1" s="288"/>
      <c r="LD1" s="288"/>
      <c r="LE1" s="288"/>
      <c r="LF1" s="288"/>
      <c r="LG1" s="288"/>
      <c r="LH1" s="288"/>
      <c r="LI1" s="288"/>
      <c r="LJ1" s="288"/>
      <c r="LK1" s="288"/>
      <c r="LL1" s="288"/>
      <c r="LM1" s="288"/>
      <c r="LN1" s="288"/>
      <c r="LO1" s="288"/>
      <c r="LP1" s="288"/>
      <c r="LQ1" s="288"/>
      <c r="LR1" s="288"/>
      <c r="LS1" s="288"/>
      <c r="LT1" s="288"/>
      <c r="LU1" s="288"/>
      <c r="LV1" s="288"/>
      <c r="LW1" s="288"/>
      <c r="LX1" s="288"/>
      <c r="LY1" s="288"/>
      <c r="LZ1" s="288"/>
      <c r="MA1" s="288"/>
      <c r="MB1" s="288"/>
      <c r="MC1" s="288"/>
      <c r="MD1" s="288"/>
      <c r="ME1" s="288"/>
      <c r="MF1" s="288"/>
      <c r="MG1" s="288"/>
      <c r="MH1" s="288"/>
      <c r="MI1" s="288"/>
      <c r="MJ1" s="288"/>
      <c r="MK1" s="288"/>
      <c r="ML1" s="288"/>
      <c r="MM1" s="288"/>
      <c r="MN1" s="288"/>
      <c r="MO1" s="288"/>
      <c r="MP1" s="288"/>
      <c r="MQ1" s="288"/>
      <c r="MR1" s="288"/>
      <c r="MS1" s="288"/>
      <c r="MT1" s="288"/>
      <c r="MU1" s="288"/>
      <c r="MV1" s="288"/>
      <c r="MW1" s="288"/>
      <c r="MX1" s="288"/>
      <c r="MY1" s="288"/>
      <c r="MZ1" s="288"/>
      <c r="NA1" s="288"/>
      <c r="NB1" s="288"/>
      <c r="NC1" s="288"/>
      <c r="ND1" s="288"/>
      <c r="NE1" s="288"/>
      <c r="NF1" s="288"/>
      <c r="NG1" s="288"/>
      <c r="NH1" s="288"/>
      <c r="NI1" s="288"/>
      <c r="NJ1" s="288"/>
      <c r="NK1" s="288"/>
      <c r="NL1" s="288"/>
      <c r="NM1" s="288"/>
      <c r="NN1" s="288"/>
      <c r="NO1" s="288"/>
      <c r="NP1" s="288"/>
      <c r="NQ1" s="288"/>
      <c r="NR1" s="288"/>
      <c r="NS1" s="288"/>
      <c r="NT1" s="288"/>
      <c r="NU1" s="288"/>
      <c r="NV1" s="288"/>
      <c r="NW1" s="288"/>
      <c r="NX1" s="288"/>
      <c r="NY1" s="288"/>
      <c r="NZ1" s="288"/>
      <c r="OA1" s="288"/>
      <c r="OB1" s="288"/>
      <c r="OC1" s="288"/>
      <c r="OD1" s="288"/>
      <c r="OE1" s="288"/>
      <c r="OF1" s="288"/>
      <c r="OG1" s="288"/>
      <c r="OH1" s="288"/>
      <c r="OI1" s="288"/>
      <c r="OJ1" s="288"/>
      <c r="OK1" s="288"/>
      <c r="OL1" s="288"/>
      <c r="OM1" s="288"/>
      <c r="ON1" s="288"/>
      <c r="OO1" s="288"/>
      <c r="OP1" s="288"/>
      <c r="OQ1" s="288"/>
      <c r="OR1" s="288"/>
      <c r="OS1" s="288"/>
      <c r="OT1" s="288"/>
      <c r="OU1" s="288"/>
      <c r="OV1" s="288"/>
      <c r="OW1" s="288"/>
      <c r="OX1" s="288"/>
      <c r="OY1" s="288"/>
      <c r="OZ1" s="288"/>
      <c r="PA1" s="288"/>
      <c r="PB1" s="288"/>
      <c r="PC1" s="288"/>
      <c r="PD1" s="288"/>
      <c r="PE1" s="288"/>
      <c r="PF1" s="288"/>
      <c r="PG1" s="288"/>
      <c r="PH1" s="288"/>
      <c r="PI1" s="288"/>
      <c r="PJ1" s="288"/>
      <c r="PK1" s="288"/>
      <c r="PL1" s="288"/>
      <c r="PM1" s="288"/>
      <c r="PN1" s="288"/>
      <c r="PO1" s="288"/>
      <c r="PP1" s="288"/>
      <c r="PQ1" s="288"/>
      <c r="PR1" s="288"/>
      <c r="PS1" s="288"/>
      <c r="PT1" s="288"/>
      <c r="PU1" s="288"/>
      <c r="PV1" s="288"/>
      <c r="PW1" s="288"/>
      <c r="PX1" s="288"/>
      <c r="PY1" s="288"/>
      <c r="PZ1" s="288"/>
      <c r="QA1" s="288"/>
      <c r="QB1" s="288"/>
      <c r="QC1" s="288"/>
      <c r="QD1" s="288"/>
      <c r="QE1" s="288"/>
      <c r="QF1" s="288"/>
      <c r="QG1" s="288"/>
      <c r="QH1" s="288"/>
      <c r="QI1" s="288"/>
      <c r="QJ1" s="288"/>
      <c r="QK1" s="288"/>
      <c r="QL1" s="288"/>
      <c r="QM1" s="288"/>
      <c r="QN1" s="288"/>
      <c r="QO1" s="288"/>
      <c r="QP1" s="288"/>
      <c r="QQ1" s="288"/>
      <c r="QR1" s="288"/>
      <c r="QS1" s="288"/>
      <c r="QT1" s="288"/>
      <c r="QU1" s="288"/>
      <c r="QV1" s="288"/>
      <c r="QW1" s="288"/>
      <c r="QX1" s="288"/>
      <c r="QY1" s="288"/>
      <c r="QZ1" s="288"/>
      <c r="RA1" s="288"/>
      <c r="RB1" s="288"/>
      <c r="RC1" s="288"/>
      <c r="RD1" s="288"/>
      <c r="RE1" s="288"/>
      <c r="RF1" s="288"/>
      <c r="RG1" s="288"/>
      <c r="RH1" s="288"/>
      <c r="RI1" s="288"/>
      <c r="RJ1" s="288"/>
      <c r="RK1" s="288"/>
      <c r="RL1" s="288"/>
      <c r="RM1" s="288"/>
      <c r="RN1" s="288"/>
      <c r="RO1" s="288"/>
      <c r="RP1" s="288"/>
      <c r="RQ1" s="288"/>
      <c r="RR1" s="288"/>
      <c r="RS1" s="288"/>
      <c r="RT1" s="288"/>
      <c r="RU1" s="288"/>
      <c r="RV1" s="288"/>
      <c r="RW1" s="288"/>
      <c r="RX1" s="288"/>
      <c r="RY1" s="288"/>
      <c r="RZ1" s="288"/>
      <c r="SA1" s="288"/>
      <c r="SB1" s="288"/>
      <c r="SC1" s="288"/>
      <c r="SD1" s="288"/>
      <c r="SE1" s="288"/>
      <c r="SF1" s="288"/>
      <c r="SG1" s="288"/>
      <c r="SH1" s="288"/>
      <c r="SI1" s="288"/>
      <c r="SJ1" s="288"/>
      <c r="SK1" s="288"/>
      <c r="SL1" s="288"/>
      <c r="SM1" s="288"/>
      <c r="SN1" s="288"/>
      <c r="SO1" s="288"/>
      <c r="SP1" s="288"/>
      <c r="SQ1" s="288"/>
      <c r="SR1" s="288"/>
      <c r="SS1" s="288"/>
      <c r="ST1" s="288"/>
      <c r="SU1" s="288"/>
      <c r="SV1" s="288"/>
      <c r="SW1" s="288"/>
      <c r="SX1" s="288"/>
      <c r="SY1" s="288"/>
      <c r="SZ1" s="288"/>
      <c r="TA1" s="288"/>
      <c r="TB1" s="288"/>
      <c r="TC1" s="288"/>
      <c r="TD1" s="288"/>
      <c r="TE1" s="288"/>
      <c r="TF1" s="288"/>
      <c r="TG1" s="288"/>
      <c r="TH1" s="288"/>
      <c r="TI1" s="288"/>
      <c r="TJ1" s="288"/>
      <c r="TK1" s="288"/>
      <c r="TL1" s="288"/>
      <c r="TM1" s="288"/>
      <c r="TN1" s="288"/>
      <c r="TO1" s="288"/>
      <c r="TP1" s="288"/>
      <c r="TQ1" s="288"/>
      <c r="TR1" s="288"/>
      <c r="TS1" s="288"/>
      <c r="TT1" s="288"/>
      <c r="TU1" s="288"/>
      <c r="TV1" s="288"/>
      <c r="TW1" s="288"/>
      <c r="TX1" s="288"/>
      <c r="TY1" s="288"/>
      <c r="TZ1" s="288"/>
      <c r="UA1" s="288"/>
      <c r="UB1" s="288"/>
      <c r="UC1" s="288"/>
      <c r="UD1" s="288"/>
      <c r="UE1" s="288"/>
      <c r="UF1" s="288"/>
      <c r="UG1" s="288"/>
      <c r="UH1" s="288"/>
      <c r="UI1" s="288"/>
      <c r="UJ1" s="288"/>
      <c r="UK1" s="288"/>
      <c r="UL1" s="288"/>
      <c r="UM1" s="288"/>
      <c r="UN1" s="288"/>
      <c r="UO1" s="288"/>
      <c r="UP1" s="288"/>
      <c r="UQ1" s="288"/>
      <c r="UR1" s="288"/>
      <c r="US1" s="288"/>
      <c r="UT1" s="288"/>
      <c r="UU1" s="288"/>
      <c r="UV1" s="288"/>
      <c r="UW1" s="288"/>
      <c r="UX1" s="288"/>
      <c r="UY1" s="288"/>
      <c r="UZ1" s="288"/>
      <c r="VA1" s="288"/>
      <c r="VB1" s="288"/>
      <c r="VC1" s="288"/>
      <c r="VD1" s="288"/>
      <c r="VE1" s="288"/>
      <c r="VF1" s="288"/>
      <c r="VG1" s="288"/>
      <c r="VH1" s="288"/>
      <c r="VI1" s="288"/>
      <c r="VJ1" s="288"/>
      <c r="VK1" s="288"/>
      <c r="VL1" s="288"/>
      <c r="VM1" s="288"/>
      <c r="VN1" s="288"/>
      <c r="VO1" s="288"/>
      <c r="VP1" s="288"/>
      <c r="VQ1" s="288"/>
      <c r="VR1" s="288"/>
      <c r="VS1" s="288"/>
      <c r="VT1" s="288"/>
      <c r="VU1" s="288"/>
      <c r="VV1" s="288"/>
      <c r="VW1" s="288"/>
      <c r="VX1" s="288"/>
      <c r="VY1" s="288"/>
      <c r="VZ1" s="288"/>
      <c r="WA1" s="288"/>
      <c r="WB1" s="288"/>
      <c r="WC1" s="288"/>
      <c r="WD1" s="288"/>
      <c r="WE1" s="288"/>
      <c r="WF1" s="288"/>
      <c r="WG1" s="288"/>
      <c r="WH1" s="288"/>
      <c r="WI1" s="288"/>
      <c r="WJ1" s="288"/>
      <c r="WK1" s="288"/>
      <c r="WL1" s="288"/>
      <c r="WM1" s="288"/>
      <c r="WN1" s="288"/>
      <c r="WO1" s="288"/>
      <c r="WP1" s="288"/>
      <c r="WQ1" s="288"/>
      <c r="WR1" s="288"/>
      <c r="WS1" s="288"/>
      <c r="WT1" s="288"/>
      <c r="WU1" s="288"/>
      <c r="WV1" s="288"/>
      <c r="WW1" s="288"/>
      <c r="WX1" s="288"/>
      <c r="WY1" s="288"/>
      <c r="WZ1" s="288"/>
      <c r="XA1" s="288"/>
      <c r="XB1" s="288"/>
      <c r="XC1" s="288"/>
      <c r="XD1" s="288"/>
      <c r="XE1" s="288"/>
      <c r="XF1" s="288"/>
      <c r="XG1" s="288"/>
      <c r="XH1" s="288"/>
      <c r="XI1" s="288"/>
      <c r="XJ1" s="288"/>
      <c r="XK1" s="288"/>
      <c r="XL1" s="288"/>
      <c r="XM1" s="288"/>
      <c r="XN1" s="288"/>
      <c r="XO1" s="288"/>
      <c r="XP1" s="288"/>
      <c r="XQ1" s="288"/>
      <c r="XR1" s="288"/>
      <c r="XS1" s="288"/>
      <c r="XT1" s="288"/>
      <c r="XU1" s="288"/>
      <c r="XV1" s="288"/>
      <c r="XW1" s="288"/>
      <c r="XX1" s="288"/>
      <c r="XY1" s="288"/>
      <c r="XZ1" s="288"/>
      <c r="YA1" s="288"/>
      <c r="YB1" s="288"/>
      <c r="YC1" s="288"/>
      <c r="YD1" s="288"/>
      <c r="YE1" s="288"/>
      <c r="YF1" s="288"/>
      <c r="YG1" s="288"/>
      <c r="YH1" s="288"/>
      <c r="YI1" s="288"/>
      <c r="YJ1" s="288"/>
      <c r="YK1" s="288"/>
      <c r="YL1" s="288"/>
      <c r="YM1" s="288"/>
      <c r="YN1" s="288"/>
      <c r="YO1" s="288"/>
      <c r="YP1" s="288"/>
      <c r="YQ1" s="288"/>
      <c r="YR1" s="288"/>
      <c r="YS1" s="288"/>
      <c r="YT1" s="288"/>
      <c r="YU1" s="288"/>
      <c r="YV1" s="288"/>
      <c r="YW1" s="288"/>
      <c r="YX1" s="288"/>
      <c r="YY1" s="288"/>
      <c r="YZ1" s="288"/>
      <c r="ZA1" s="288"/>
      <c r="ZB1" s="288"/>
      <c r="ZC1" s="288"/>
      <c r="ZD1" s="288"/>
      <c r="ZE1" s="288"/>
      <c r="ZF1" s="288"/>
      <c r="ZG1" s="288"/>
      <c r="ZH1" s="288"/>
      <c r="ZI1" s="288"/>
      <c r="ZJ1" s="288"/>
      <c r="ZK1" s="288"/>
      <c r="ZL1" s="288"/>
      <c r="ZM1" s="288"/>
      <c r="ZN1" s="288"/>
      <c r="ZO1" s="288"/>
      <c r="ZP1" s="288"/>
      <c r="ZQ1" s="288"/>
      <c r="ZR1" s="288"/>
      <c r="ZS1" s="288"/>
      <c r="ZT1" s="288"/>
      <c r="ZU1" s="288"/>
      <c r="ZV1" s="288"/>
      <c r="ZW1" s="288"/>
      <c r="ZX1" s="288"/>
      <c r="ZY1" s="288"/>
      <c r="ZZ1" s="288"/>
      <c r="AAA1" s="288"/>
      <c r="AAB1" s="288"/>
      <c r="AAC1" s="288"/>
      <c r="AAD1" s="288"/>
      <c r="AAE1" s="288"/>
      <c r="AAF1" s="288"/>
      <c r="AAG1" s="288"/>
      <c r="AAH1" s="288"/>
      <c r="AAI1" s="288"/>
      <c r="AAJ1" s="288"/>
      <c r="AAK1" s="288"/>
      <c r="AAL1" s="288"/>
      <c r="AAM1" s="288"/>
      <c r="AAN1" s="288"/>
      <c r="AAO1" s="288"/>
      <c r="AAP1" s="288"/>
      <c r="AAQ1" s="288"/>
      <c r="AAR1" s="288"/>
      <c r="AAS1" s="288"/>
      <c r="AAT1" s="288"/>
      <c r="AAU1" s="288"/>
      <c r="AAV1" s="288"/>
      <c r="AAW1" s="288"/>
      <c r="AAX1" s="288"/>
      <c r="AAY1" s="288"/>
      <c r="AAZ1" s="288"/>
      <c r="ABA1" s="288"/>
      <c r="ABB1" s="288"/>
      <c r="ABC1" s="288"/>
      <c r="ABD1" s="288"/>
      <c r="ABE1" s="288"/>
      <c r="ABF1" s="288"/>
      <c r="ABG1" s="288"/>
      <c r="ABH1" s="288"/>
      <c r="ABI1" s="288"/>
      <c r="ABJ1" s="288"/>
      <c r="ABK1" s="288"/>
      <c r="ABL1" s="288"/>
      <c r="ABM1" s="288"/>
      <c r="ABN1" s="288"/>
      <c r="ABO1" s="288"/>
      <c r="ABP1" s="288"/>
      <c r="ABQ1" s="288"/>
      <c r="ABR1" s="288"/>
      <c r="ABS1" s="288"/>
      <c r="ABT1" s="288"/>
      <c r="ABU1" s="288"/>
      <c r="ABV1" s="288"/>
      <c r="ABW1" s="288"/>
      <c r="ABX1" s="288"/>
      <c r="ABY1" s="288"/>
      <c r="ABZ1" s="288"/>
      <c r="ACA1" s="288"/>
      <c r="ACB1" s="288"/>
      <c r="ACC1" s="288"/>
      <c r="ACD1" s="288"/>
      <c r="ACE1" s="288"/>
      <c r="ACF1" s="288"/>
      <c r="ACG1" s="288"/>
      <c r="ACH1" s="288"/>
      <c r="ACI1" s="288"/>
      <c r="ACJ1" s="288"/>
      <c r="ACK1" s="288"/>
      <c r="ACL1" s="288"/>
      <c r="ACM1" s="288"/>
      <c r="ACN1" s="288"/>
      <c r="ACO1" s="288"/>
      <c r="ACP1" s="288"/>
      <c r="ACQ1" s="288"/>
      <c r="ACR1" s="288"/>
      <c r="ACS1" s="288"/>
      <c r="ACT1" s="288"/>
      <c r="ACU1" s="288"/>
      <c r="ACV1" s="288"/>
      <c r="ACW1" s="288"/>
      <c r="ACX1" s="288"/>
      <c r="ACY1" s="288"/>
      <c r="ACZ1" s="288"/>
      <c r="ADA1" s="288"/>
      <c r="ADB1" s="288"/>
      <c r="ADC1" s="288"/>
      <c r="ADD1" s="288"/>
      <c r="ADE1" s="288"/>
      <c r="ADF1" s="288"/>
      <c r="ADG1" s="288"/>
      <c r="ADH1" s="288"/>
      <c r="ADI1" s="288"/>
      <c r="ADJ1" s="288"/>
      <c r="ADK1" s="288"/>
      <c r="ADL1" s="288"/>
      <c r="ADM1" s="288"/>
      <c r="ADN1" s="288"/>
      <c r="ADO1" s="288"/>
      <c r="ADP1" s="288"/>
      <c r="ADQ1" s="288"/>
      <c r="ADR1" s="288"/>
      <c r="ADS1" s="288"/>
      <c r="ADT1" s="288"/>
      <c r="ADU1" s="288"/>
      <c r="ADV1" s="288"/>
      <c r="ADW1" s="288"/>
      <c r="ADX1" s="288"/>
      <c r="ADY1" s="288"/>
      <c r="ADZ1" s="288"/>
      <c r="AEA1" s="288"/>
      <c r="AEB1" s="288"/>
      <c r="AEC1" s="288"/>
      <c r="AED1" s="288"/>
      <c r="AEE1" s="288"/>
      <c r="AEF1" s="288"/>
      <c r="AEG1" s="288"/>
      <c r="AEH1" s="288"/>
      <c r="AEI1" s="288"/>
      <c r="AEJ1" s="288"/>
      <c r="AEK1" s="288"/>
      <c r="AEL1" s="288"/>
      <c r="AEM1" s="288"/>
      <c r="AEN1" s="288"/>
      <c r="AEO1" s="288"/>
      <c r="AEP1" s="288"/>
      <c r="AEQ1" s="288"/>
      <c r="AER1" s="288"/>
      <c r="AES1" s="288"/>
      <c r="AET1" s="288"/>
      <c r="AEU1" s="288"/>
      <c r="AEV1" s="288"/>
      <c r="AEW1" s="288"/>
      <c r="AEX1" s="288"/>
      <c r="AEY1" s="288"/>
      <c r="AEZ1" s="288"/>
      <c r="AFA1" s="288"/>
      <c r="AFB1" s="288"/>
      <c r="AFC1" s="288"/>
      <c r="AFD1" s="288"/>
      <c r="AFE1" s="288"/>
      <c r="AFF1" s="288"/>
      <c r="AFG1" s="288"/>
      <c r="AFH1" s="288"/>
      <c r="AFI1" s="288"/>
      <c r="AFJ1" s="288"/>
      <c r="AFK1" s="288"/>
      <c r="AFL1" s="288"/>
      <c r="AFM1" s="288"/>
      <c r="AFN1" s="288"/>
      <c r="AFO1" s="288"/>
      <c r="AFP1" s="288"/>
      <c r="AFQ1" s="288"/>
      <c r="AFR1" s="288"/>
      <c r="AFS1" s="288"/>
      <c r="AFT1" s="288"/>
      <c r="AFU1" s="288"/>
      <c r="AFV1" s="288"/>
      <c r="AFW1" s="288"/>
      <c r="AFX1" s="288"/>
      <c r="AFY1" s="288"/>
      <c r="AFZ1" s="288"/>
      <c r="AGA1" s="288"/>
      <c r="AGB1" s="288"/>
      <c r="AGC1" s="288"/>
      <c r="AGD1" s="288"/>
      <c r="AGE1" s="288"/>
      <c r="AGF1" s="288"/>
      <c r="AGG1" s="288"/>
      <c r="AGH1" s="288"/>
      <c r="AGI1" s="288"/>
      <c r="AGJ1" s="288"/>
      <c r="AGK1" s="288"/>
      <c r="AGL1" s="288"/>
      <c r="AGM1" s="288"/>
      <c r="AGN1" s="288"/>
      <c r="AGO1" s="288"/>
      <c r="AGP1" s="288"/>
      <c r="AGQ1" s="288"/>
      <c r="AGR1" s="288"/>
      <c r="AGS1" s="288"/>
      <c r="AGT1" s="288"/>
      <c r="AGU1" s="288"/>
      <c r="AGV1" s="288"/>
      <c r="AGW1" s="288"/>
      <c r="AGX1" s="288"/>
      <c r="AGY1" s="288"/>
      <c r="AGZ1" s="288"/>
      <c r="AHA1" s="288"/>
      <c r="AHB1" s="288"/>
      <c r="AHC1" s="288"/>
      <c r="AHD1" s="288"/>
      <c r="AHE1" s="288"/>
      <c r="AHF1" s="288"/>
      <c r="AHG1" s="288"/>
      <c r="AHH1" s="288"/>
      <c r="AHI1" s="288"/>
      <c r="AHJ1" s="288"/>
      <c r="AHK1" s="288"/>
      <c r="AHL1" s="288"/>
      <c r="AHM1" s="288"/>
      <c r="AHN1" s="288"/>
      <c r="AHO1" s="288"/>
      <c r="AHP1" s="288"/>
      <c r="AHQ1" s="288"/>
      <c r="AHR1" s="288"/>
      <c r="AHS1" s="288"/>
      <c r="AHT1" s="288"/>
      <c r="AHU1" s="288"/>
      <c r="AHV1" s="288"/>
      <c r="AHW1" s="288"/>
      <c r="AHX1" s="288"/>
      <c r="AHY1" s="288"/>
      <c r="AHZ1" s="288"/>
      <c r="AIA1" s="288"/>
      <c r="AIB1" s="288"/>
      <c r="AIC1" s="288"/>
      <c r="AID1" s="288"/>
      <c r="AIE1" s="288"/>
      <c r="AIF1" s="288"/>
      <c r="AIG1" s="288"/>
      <c r="AIH1" s="288"/>
      <c r="AII1" s="288"/>
      <c r="AIJ1" s="288"/>
      <c r="AIK1" s="288"/>
      <c r="AIL1" s="288"/>
      <c r="AIM1" s="288"/>
      <c r="AIN1" s="288"/>
      <c r="AIO1" s="288"/>
      <c r="AIP1" s="288"/>
      <c r="AIQ1" s="288"/>
      <c r="AIR1" s="288"/>
      <c r="AIS1" s="288"/>
      <c r="AIT1" s="288"/>
      <c r="AIU1" s="288"/>
      <c r="AIV1" s="288"/>
      <c r="AIW1" s="288"/>
      <c r="AIX1" s="288"/>
      <c r="AIY1" s="288"/>
      <c r="AIZ1" s="288"/>
      <c r="AJA1" s="288"/>
      <c r="AJB1" s="288"/>
      <c r="AJC1" s="288"/>
      <c r="AJD1" s="288"/>
      <c r="AJE1" s="288"/>
      <c r="AJF1" s="288"/>
      <c r="AJG1" s="288"/>
      <c r="AJH1" s="288"/>
      <c r="AJI1" s="288"/>
      <c r="AJJ1" s="288"/>
      <c r="AJK1" s="288"/>
      <c r="AJL1" s="288"/>
      <c r="AJM1" s="288"/>
      <c r="AJN1" s="288"/>
      <c r="AJO1" s="288"/>
      <c r="AJP1" s="288"/>
      <c r="AJQ1" s="288"/>
      <c r="AJR1" s="288"/>
      <c r="AJS1" s="288"/>
      <c r="AJT1" s="288"/>
      <c r="AJU1" s="288"/>
      <c r="AJV1" s="288"/>
      <c r="AJW1" s="288"/>
      <c r="AJX1" s="288"/>
      <c r="AJY1" s="288"/>
      <c r="AJZ1" s="288"/>
      <c r="AKA1" s="288"/>
      <c r="AKB1" s="288"/>
      <c r="AKC1" s="288"/>
      <c r="AKD1" s="288"/>
      <c r="AKE1" s="288"/>
      <c r="AKF1" s="288"/>
      <c r="AKG1" s="288"/>
      <c r="AKH1" s="288"/>
      <c r="AKI1" s="288"/>
      <c r="AKJ1" s="288"/>
      <c r="AKK1" s="288"/>
      <c r="AKL1" s="288"/>
      <c r="AKM1" s="288"/>
      <c r="AKN1" s="288"/>
      <c r="AKO1" s="288"/>
      <c r="AKP1" s="288"/>
      <c r="AKQ1" s="288"/>
      <c r="AKR1" s="288"/>
      <c r="AKS1" s="288"/>
      <c r="AKT1" s="288"/>
      <c r="AKU1" s="288"/>
      <c r="AKV1" s="288"/>
      <c r="AKW1" s="288"/>
      <c r="AKX1" s="288"/>
      <c r="AKY1" s="288"/>
      <c r="AKZ1" s="288"/>
      <c r="ALA1" s="288"/>
      <c r="ALB1" s="288"/>
      <c r="ALC1" s="288"/>
      <c r="ALD1" s="288"/>
      <c r="ALE1" s="288"/>
      <c r="ALF1" s="288"/>
      <c r="ALG1" s="288"/>
      <c r="ALH1" s="288"/>
      <c r="ALI1" s="288"/>
      <c r="ALJ1" s="288"/>
      <c r="ALK1" s="288"/>
      <c r="ALL1" s="288"/>
      <c r="ALM1" s="288"/>
      <c r="ALN1" s="288"/>
      <c r="ALO1" s="288"/>
      <c r="ALP1" s="288"/>
      <c r="ALQ1" s="288"/>
      <c r="ALR1" s="288"/>
      <c r="ALS1" s="288"/>
      <c r="ALT1" s="288"/>
      <c r="ALU1" s="288"/>
      <c r="ALV1" s="288"/>
      <c r="ALW1" s="288"/>
      <c r="ALX1" s="288"/>
      <c r="ALY1" s="288"/>
      <c r="ALZ1" s="288"/>
      <c r="AMA1" s="288"/>
      <c r="AMB1" s="288"/>
      <c r="AMC1" s="288"/>
      <c r="AMD1" s="288"/>
      <c r="AME1" s="288"/>
      <c r="AMF1" s="288"/>
      <c r="AMG1" s="288"/>
      <c r="AMH1" s="288"/>
    </row>
    <row r="2" spans="1:1022" customFormat="1" ht="15.6">
      <c r="A2" s="290"/>
      <c r="B2" s="290"/>
      <c r="C2" s="290"/>
      <c r="D2" s="290"/>
      <c r="E2" s="290"/>
      <c r="F2" s="290"/>
      <c r="G2" s="290"/>
      <c r="H2" s="290"/>
      <c r="I2" s="290"/>
      <c r="J2" s="291"/>
      <c r="K2" s="291"/>
      <c r="L2" s="290"/>
      <c r="M2" s="290"/>
      <c r="N2" s="291"/>
      <c r="O2" s="291"/>
      <c r="P2" s="290"/>
      <c r="Q2" s="290"/>
      <c r="R2" s="290"/>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row>
    <row r="3" spans="1:1022" s="290" customFormat="1" ht="20.100000000000001" customHeight="1">
      <c r="B3" s="916" t="s">
        <v>112</v>
      </c>
      <c r="C3" s="916"/>
      <c r="D3" s="866" t="s">
        <v>113</v>
      </c>
      <c r="E3" s="866"/>
      <c r="F3" s="866"/>
      <c r="G3" s="866"/>
      <c r="H3" s="866"/>
      <c r="I3" s="293"/>
      <c r="J3" s="291"/>
      <c r="K3" s="294"/>
      <c r="L3" s="292"/>
      <c r="N3" s="291"/>
      <c r="O3" s="291"/>
    </row>
    <row r="4" spans="1:1022" s="290" customFormat="1" ht="20.100000000000001" customHeight="1">
      <c r="B4" s="916" t="s">
        <v>114</v>
      </c>
      <c r="C4" s="916"/>
      <c r="D4" s="866" t="s">
        <v>1588</v>
      </c>
      <c r="E4" s="866"/>
      <c r="F4" s="866"/>
      <c r="G4" s="866"/>
      <c r="H4" s="866"/>
      <c r="I4" s="295"/>
      <c r="J4" s="291"/>
      <c r="K4" s="291"/>
      <c r="N4" s="291"/>
      <c r="O4" s="291"/>
    </row>
    <row r="5" spans="1:1022" s="290" customFormat="1" ht="20.100000000000001" customHeight="1">
      <c r="B5" s="916" t="s">
        <v>116</v>
      </c>
      <c r="C5" s="916"/>
      <c r="D5" s="866" t="s">
        <v>1505</v>
      </c>
      <c r="E5" s="866"/>
      <c r="F5" s="866"/>
      <c r="G5" s="866"/>
      <c r="H5" s="866"/>
      <c r="I5" s="295"/>
      <c r="J5" s="291"/>
      <c r="K5" s="291"/>
      <c r="N5" s="296"/>
      <c r="O5" s="296"/>
    </row>
    <row r="6" spans="1:1022" s="290" customFormat="1" ht="20.100000000000001" customHeight="1">
      <c r="B6" s="916" t="s">
        <v>118</v>
      </c>
      <c r="C6" s="916"/>
      <c r="D6" s="866" t="s">
        <v>1506</v>
      </c>
      <c r="E6" s="866"/>
      <c r="F6" s="866"/>
      <c r="G6" s="866"/>
      <c r="H6" s="866"/>
      <c r="I6" s="297"/>
      <c r="J6" s="298"/>
      <c r="K6" s="298"/>
      <c r="L6" s="299"/>
      <c r="N6" s="296"/>
      <c r="O6" s="296"/>
    </row>
    <row r="7" spans="1:1022" s="290" customFormat="1" ht="20.100000000000001" customHeight="1">
      <c r="B7" s="916" t="s">
        <v>120</v>
      </c>
      <c r="C7" s="916"/>
      <c r="D7" s="866" t="s">
        <v>121</v>
      </c>
      <c r="E7" s="866"/>
      <c r="F7" s="866"/>
      <c r="G7" s="866"/>
      <c r="H7" s="866"/>
      <c r="I7" s="297"/>
      <c r="J7" s="298"/>
      <c r="K7" s="298"/>
      <c r="L7" s="299"/>
      <c r="N7" s="296"/>
      <c r="O7" s="296"/>
    </row>
    <row r="8" spans="1:1022" s="290" customFormat="1" ht="20.100000000000001" customHeight="1">
      <c r="B8" s="916" t="s">
        <v>122</v>
      </c>
      <c r="C8" s="916"/>
      <c r="D8" s="866" t="s">
        <v>1507</v>
      </c>
      <c r="E8" s="866"/>
      <c r="F8" s="866"/>
      <c r="G8" s="866"/>
      <c r="H8" s="866"/>
      <c r="I8" s="297"/>
      <c r="J8" s="298"/>
      <c r="K8" s="298"/>
      <c r="L8" s="299"/>
      <c r="N8" s="291"/>
      <c r="O8" s="291"/>
    </row>
    <row r="9" spans="1:1022" s="290" customFormat="1" ht="20.100000000000001" customHeight="1">
      <c r="B9" s="916" t="s">
        <v>124</v>
      </c>
      <c r="C9" s="916"/>
      <c r="D9" s="866" t="s">
        <v>1508</v>
      </c>
      <c r="E9" s="866"/>
      <c r="F9" s="866"/>
      <c r="G9" s="866"/>
      <c r="H9" s="866"/>
      <c r="I9" s="300"/>
      <c r="J9" s="301"/>
      <c r="K9" s="301"/>
      <c r="L9" s="302"/>
      <c r="M9" s="302"/>
      <c r="N9" s="301"/>
      <c r="O9" s="301"/>
    </row>
    <row r="10" spans="1:1022" s="290" customFormat="1" ht="50.1" customHeight="1">
      <c r="A10" s="920" t="s">
        <v>126</v>
      </c>
      <c r="B10" s="916" t="s">
        <v>127</v>
      </c>
      <c r="C10" s="916"/>
      <c r="D10" s="866" t="s">
        <v>4400</v>
      </c>
      <c r="E10" s="869"/>
      <c r="F10" s="869"/>
      <c r="G10" s="869"/>
      <c r="H10" s="870"/>
      <c r="I10" s="300"/>
      <c r="J10" s="301"/>
      <c r="K10" s="301"/>
      <c r="L10" s="302"/>
      <c r="M10" s="302"/>
      <c r="N10" s="301"/>
      <c r="O10" s="301"/>
      <c r="P10" s="303"/>
    </row>
    <row r="11" spans="1:1022" s="290" customFormat="1" ht="50.1" customHeight="1">
      <c r="A11" s="920"/>
      <c r="B11" s="916" t="s">
        <v>128</v>
      </c>
      <c r="C11" s="916"/>
      <c r="D11" s="860" t="s">
        <v>4422</v>
      </c>
      <c r="E11" s="861"/>
      <c r="F11" s="861"/>
      <c r="G11" s="861"/>
      <c r="H11" s="862"/>
      <c r="I11" s="300"/>
      <c r="J11" s="301"/>
      <c r="K11" s="301"/>
      <c r="L11" s="302"/>
      <c r="M11" s="302"/>
      <c r="N11" s="301"/>
      <c r="O11" s="301"/>
    </row>
    <row r="12" spans="1:1022" s="290" customFormat="1" ht="50.1" customHeight="1">
      <c r="A12" s="920" t="s">
        <v>129</v>
      </c>
      <c r="B12" s="916" t="s">
        <v>130</v>
      </c>
      <c r="C12" s="916"/>
      <c r="D12" s="860" t="s">
        <v>4398</v>
      </c>
      <c r="E12" s="861"/>
      <c r="F12" s="861"/>
      <c r="G12" s="861"/>
      <c r="H12" s="862"/>
      <c r="I12" s="300"/>
      <c r="J12" s="301"/>
      <c r="K12" s="301"/>
      <c r="L12" s="302"/>
      <c r="M12" s="302"/>
      <c r="N12" s="301"/>
      <c r="O12"/>
    </row>
    <row r="13" spans="1:1022" s="290" customFormat="1" ht="50.1" customHeight="1">
      <c r="A13" s="920"/>
      <c r="B13" s="916" t="s">
        <v>131</v>
      </c>
      <c r="C13" s="916"/>
      <c r="D13" s="860" t="s">
        <v>4399</v>
      </c>
      <c r="E13" s="861"/>
      <c r="F13" s="861"/>
      <c r="G13" s="861"/>
      <c r="H13" s="862"/>
      <c r="I13" s="300"/>
      <c r="J13" s="301"/>
      <c r="K13" s="301"/>
      <c r="L13" s="302"/>
      <c r="M13" s="302"/>
      <c r="N13" s="301"/>
      <c r="O13" s="301"/>
    </row>
    <row r="14" spans="1:1022" s="290" customFormat="1" ht="50.1" customHeight="1">
      <c r="A14" s="920" t="s">
        <v>132</v>
      </c>
      <c r="B14" s="921" t="s">
        <v>517</v>
      </c>
      <c r="C14" s="922"/>
      <c r="D14" s="866" t="s">
        <v>4289</v>
      </c>
      <c r="E14" s="867"/>
      <c r="F14" s="867"/>
      <c r="G14" s="867"/>
      <c r="H14" s="868"/>
      <c r="I14" s="300"/>
      <c r="J14" s="301"/>
      <c r="K14" s="301"/>
      <c r="L14" s="302"/>
      <c r="M14" s="302"/>
      <c r="N14" s="301"/>
      <c r="O14" s="301"/>
    </row>
    <row r="15" spans="1:1022" s="290" customFormat="1" ht="50.1" customHeight="1">
      <c r="A15" s="920"/>
      <c r="B15" s="921" t="s">
        <v>518</v>
      </c>
      <c r="C15" s="922"/>
      <c r="D15" s="866" t="s">
        <v>4290</v>
      </c>
      <c r="E15" s="867"/>
      <c r="F15" s="867"/>
      <c r="G15" s="867"/>
      <c r="H15" s="868"/>
      <c r="I15" s="300"/>
      <c r="J15" s="301"/>
      <c r="K15" s="301"/>
      <c r="L15" s="302"/>
      <c r="M15" s="302"/>
      <c r="N15" s="301"/>
      <c r="O15" s="301"/>
    </row>
    <row r="16" spans="1:1022" s="290" customFormat="1" ht="50.1" customHeight="1">
      <c r="A16" s="920"/>
      <c r="B16" s="921" t="s">
        <v>519</v>
      </c>
      <c r="C16" s="922"/>
      <c r="D16" s="860" t="s">
        <v>5</v>
      </c>
      <c r="E16" s="861"/>
      <c r="F16" s="861"/>
      <c r="G16" s="861"/>
      <c r="H16" s="862"/>
      <c r="I16" s="300"/>
      <c r="J16" s="301"/>
      <c r="K16" s="301"/>
      <c r="L16" s="302"/>
      <c r="M16" s="302"/>
      <c r="N16" s="301"/>
      <c r="O16" s="301"/>
    </row>
    <row r="17" spans="1:1022" s="290" customFormat="1" ht="50.1" customHeight="1">
      <c r="A17" s="920"/>
      <c r="B17" s="921" t="s">
        <v>520</v>
      </c>
      <c r="C17" s="922"/>
      <c r="D17" s="860" t="s">
        <v>4291</v>
      </c>
      <c r="E17" s="861"/>
      <c r="F17" s="861"/>
      <c r="G17" s="861"/>
      <c r="H17" s="862"/>
      <c r="I17" s="300"/>
      <c r="J17" s="291"/>
      <c r="K17" s="291"/>
      <c r="L17" s="302"/>
      <c r="N17" s="301"/>
      <c r="O17" s="301"/>
    </row>
    <row r="18" spans="1:1022" s="306" customFormat="1" ht="15.6">
      <c r="A18" s="295"/>
      <c r="B18" s="304"/>
      <c r="C18" s="304"/>
      <c r="D18" s="295"/>
      <c r="E18" s="295"/>
      <c r="F18" s="295"/>
      <c r="G18" s="295"/>
      <c r="H18" s="295"/>
      <c r="I18" s="295"/>
      <c r="J18" s="291"/>
      <c r="K18" s="291"/>
      <c r="L18" s="290"/>
      <c r="M18" s="290"/>
      <c r="N18" s="291"/>
      <c r="O18" s="305"/>
      <c r="P18" s="290"/>
      <c r="Q18" s="290"/>
    </row>
    <row r="19" spans="1:1022" s="306" customFormat="1" ht="50.1" customHeight="1">
      <c r="A19" s="295"/>
      <c r="B19" s="917" t="s">
        <v>137</v>
      </c>
      <c r="C19" s="917"/>
      <c r="D19" s="79">
        <v>185533622.87999997</v>
      </c>
      <c r="E19" s="849" t="s">
        <v>4544</v>
      </c>
      <c r="F19" s="850"/>
      <c r="G19" s="850"/>
      <c r="H19" s="851"/>
      <c r="I19" s="295"/>
      <c r="J19" s="291"/>
      <c r="K19" s="291"/>
      <c r="L19" s="290"/>
      <c r="M19" s="290"/>
      <c r="N19" s="291"/>
      <c r="O19" s="305"/>
      <c r="P19" s="290"/>
      <c r="Q19" s="290"/>
    </row>
    <row r="20" spans="1:1022" s="290" customFormat="1" ht="15.6">
      <c r="A20" s="295"/>
      <c r="B20" s="304"/>
      <c r="C20" s="304"/>
      <c r="D20" s="293"/>
      <c r="E20" s="293"/>
      <c r="F20" s="293"/>
      <c r="G20" s="293"/>
      <c r="H20" s="293"/>
      <c r="I20" s="295"/>
      <c r="J20" s="291"/>
      <c r="K20" s="291"/>
      <c r="N20" s="291"/>
      <c r="O20" s="291"/>
    </row>
    <row r="21" spans="1:1022" customFormat="1" ht="50.1" customHeight="1">
      <c r="A21" s="295"/>
      <c r="B21" s="916" t="s">
        <v>138</v>
      </c>
      <c r="C21" s="916"/>
      <c r="D21" s="916"/>
      <c r="E21" s="916"/>
      <c r="F21" s="916"/>
      <c r="G21" s="916"/>
      <c r="H21" s="916"/>
      <c r="I21" s="916"/>
      <c r="J21" s="916"/>
      <c r="K21" s="916"/>
      <c r="L21" s="916"/>
      <c r="M21" s="916"/>
      <c r="N21" s="916"/>
      <c r="O21" s="916"/>
      <c r="P21" s="916"/>
      <c r="Q21" s="916"/>
      <c r="R21" s="918" t="s">
        <v>676</v>
      </c>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c r="HV21" s="288"/>
      <c r="HW21" s="288"/>
      <c r="HX21" s="288"/>
      <c r="HY21" s="288"/>
      <c r="HZ21" s="288"/>
      <c r="IA21" s="288"/>
      <c r="IB21" s="288"/>
      <c r="IC21" s="288"/>
      <c r="ID21" s="288"/>
      <c r="IE21" s="288"/>
      <c r="IF21" s="288"/>
      <c r="IG21" s="288"/>
      <c r="IH21" s="288"/>
      <c r="II21" s="288"/>
      <c r="IJ21" s="288"/>
      <c r="IK21" s="288"/>
      <c r="IL21" s="288"/>
      <c r="IM21" s="288"/>
      <c r="IN21" s="288"/>
      <c r="IO21" s="288"/>
      <c r="IP21" s="288"/>
      <c r="IQ21" s="288"/>
      <c r="IR21" s="288"/>
      <c r="IS21" s="288"/>
      <c r="IT21" s="288"/>
      <c r="IU21" s="288"/>
      <c r="IV21" s="288"/>
      <c r="IW21" s="288"/>
      <c r="IX21" s="288"/>
      <c r="IY21" s="288"/>
      <c r="IZ21" s="288"/>
      <c r="JA21" s="288"/>
      <c r="JB21" s="288"/>
      <c r="JC21" s="288"/>
      <c r="JD21" s="288"/>
      <c r="JE21" s="288"/>
      <c r="JF21" s="288"/>
      <c r="JG21" s="288"/>
      <c r="JH21" s="288"/>
      <c r="JI21" s="288"/>
      <c r="JJ21" s="288"/>
      <c r="JK21" s="288"/>
      <c r="JL21" s="288"/>
      <c r="JM21" s="288"/>
      <c r="JN21" s="288"/>
      <c r="JO21" s="288"/>
      <c r="JP21" s="288"/>
      <c r="JQ21" s="288"/>
      <c r="JR21" s="288"/>
      <c r="JS21" s="288"/>
      <c r="JT21" s="288"/>
      <c r="JU21" s="288"/>
      <c r="JV21" s="288"/>
      <c r="JW21" s="288"/>
      <c r="JX21" s="288"/>
      <c r="JY21" s="288"/>
      <c r="JZ21" s="288"/>
      <c r="KA21" s="288"/>
      <c r="KB21" s="288"/>
      <c r="KC21" s="288"/>
      <c r="KD21" s="288"/>
      <c r="KE21" s="288"/>
      <c r="KF21" s="288"/>
      <c r="KG21" s="288"/>
      <c r="KH21" s="288"/>
      <c r="KI21" s="288"/>
      <c r="KJ21" s="288"/>
      <c r="KK21" s="288"/>
      <c r="KL21" s="288"/>
      <c r="KM21" s="288"/>
      <c r="KN21" s="288"/>
      <c r="KO21" s="288"/>
      <c r="KP21" s="288"/>
      <c r="KQ21" s="288"/>
      <c r="KR21" s="288"/>
      <c r="KS21" s="288"/>
      <c r="KT21" s="288"/>
      <c r="KU21" s="288"/>
      <c r="KV21" s="288"/>
      <c r="KW21" s="288"/>
      <c r="KX21" s="288"/>
      <c r="KY21" s="288"/>
      <c r="KZ21" s="288"/>
      <c r="LA21" s="288"/>
      <c r="LB21" s="288"/>
      <c r="LC21" s="288"/>
      <c r="LD21" s="288"/>
      <c r="LE21" s="288"/>
      <c r="LF21" s="288"/>
      <c r="LG21" s="288"/>
      <c r="LH21" s="288"/>
      <c r="LI21" s="288"/>
      <c r="LJ21" s="288"/>
      <c r="LK21" s="288"/>
      <c r="LL21" s="288"/>
      <c r="LM21" s="288"/>
      <c r="LN21" s="288"/>
      <c r="LO21" s="288"/>
      <c r="LP21" s="288"/>
      <c r="LQ21" s="288"/>
      <c r="LR21" s="288"/>
      <c r="LS21" s="288"/>
      <c r="LT21" s="288"/>
      <c r="LU21" s="288"/>
      <c r="LV21" s="288"/>
      <c r="LW21" s="288"/>
      <c r="LX21" s="288"/>
      <c r="LY21" s="288"/>
      <c r="LZ21" s="288"/>
      <c r="MA21" s="288"/>
      <c r="MB21" s="288"/>
      <c r="MC21" s="288"/>
      <c r="MD21" s="288"/>
      <c r="ME21" s="288"/>
      <c r="MF21" s="288"/>
      <c r="MG21" s="288"/>
      <c r="MH21" s="288"/>
      <c r="MI21" s="288"/>
      <c r="MJ21" s="288"/>
      <c r="MK21" s="288"/>
      <c r="ML21" s="288"/>
      <c r="MM21" s="288"/>
      <c r="MN21" s="288"/>
      <c r="MO21" s="288"/>
      <c r="MP21" s="288"/>
      <c r="MQ21" s="288"/>
      <c r="MR21" s="288"/>
      <c r="MS21" s="288"/>
      <c r="MT21" s="288"/>
      <c r="MU21" s="288"/>
      <c r="MV21" s="288"/>
      <c r="MW21" s="288"/>
      <c r="MX21" s="288"/>
      <c r="MY21" s="288"/>
      <c r="MZ21" s="288"/>
      <c r="NA21" s="288"/>
      <c r="NB21" s="288"/>
      <c r="NC21" s="288"/>
      <c r="ND21" s="288"/>
      <c r="NE21" s="288"/>
      <c r="NF21" s="288"/>
      <c r="NG21" s="288"/>
      <c r="NH21" s="288"/>
      <c r="NI21" s="288"/>
      <c r="NJ21" s="288"/>
      <c r="NK21" s="288"/>
      <c r="NL21" s="288"/>
      <c r="NM21" s="288"/>
      <c r="NN21" s="288"/>
      <c r="NO21" s="288"/>
      <c r="NP21" s="288"/>
      <c r="NQ21" s="288"/>
      <c r="NR21" s="288"/>
      <c r="NS21" s="288"/>
      <c r="NT21" s="288"/>
      <c r="NU21" s="288"/>
      <c r="NV21" s="288"/>
      <c r="NW21" s="288"/>
      <c r="NX21" s="288"/>
      <c r="NY21" s="288"/>
      <c r="NZ21" s="288"/>
      <c r="OA21" s="288"/>
      <c r="OB21" s="288"/>
      <c r="OC21" s="288"/>
      <c r="OD21" s="288"/>
      <c r="OE21" s="288"/>
      <c r="OF21" s="288"/>
      <c r="OG21" s="288"/>
      <c r="OH21" s="288"/>
      <c r="OI21" s="288"/>
      <c r="OJ21" s="288"/>
      <c r="OK21" s="288"/>
      <c r="OL21" s="288"/>
      <c r="OM21" s="288"/>
      <c r="ON21" s="288"/>
      <c r="OO21" s="288"/>
      <c r="OP21" s="288"/>
      <c r="OQ21" s="288"/>
      <c r="OR21" s="288"/>
      <c r="OS21" s="288"/>
      <c r="OT21" s="288"/>
      <c r="OU21" s="288"/>
      <c r="OV21" s="288"/>
      <c r="OW21" s="288"/>
      <c r="OX21" s="288"/>
      <c r="OY21" s="288"/>
      <c r="OZ21" s="288"/>
      <c r="PA21" s="288"/>
      <c r="PB21" s="288"/>
      <c r="PC21" s="288"/>
      <c r="PD21" s="288"/>
      <c r="PE21" s="288"/>
      <c r="PF21" s="288"/>
      <c r="PG21" s="288"/>
      <c r="PH21" s="288"/>
      <c r="PI21" s="288"/>
      <c r="PJ21" s="288"/>
      <c r="PK21" s="288"/>
      <c r="PL21" s="288"/>
      <c r="PM21" s="288"/>
      <c r="PN21" s="288"/>
      <c r="PO21" s="288"/>
      <c r="PP21" s="288"/>
      <c r="PQ21" s="288"/>
      <c r="PR21" s="288"/>
      <c r="PS21" s="288"/>
      <c r="PT21" s="288"/>
      <c r="PU21" s="288"/>
      <c r="PV21" s="288"/>
      <c r="PW21" s="288"/>
      <c r="PX21" s="288"/>
      <c r="PY21" s="288"/>
      <c r="PZ21" s="288"/>
      <c r="QA21" s="288"/>
      <c r="QB21" s="288"/>
      <c r="QC21" s="288"/>
      <c r="QD21" s="288"/>
      <c r="QE21" s="288"/>
      <c r="QF21" s="288"/>
      <c r="QG21" s="288"/>
      <c r="QH21" s="288"/>
      <c r="QI21" s="288"/>
      <c r="QJ21" s="288"/>
      <c r="QK21" s="288"/>
      <c r="QL21" s="288"/>
      <c r="QM21" s="288"/>
      <c r="QN21" s="288"/>
      <c r="QO21" s="288"/>
      <c r="QP21" s="288"/>
      <c r="QQ21" s="288"/>
      <c r="QR21" s="288"/>
      <c r="QS21" s="288"/>
      <c r="QT21" s="288"/>
      <c r="QU21" s="288"/>
      <c r="QV21" s="288"/>
      <c r="QW21" s="288"/>
      <c r="QX21" s="288"/>
      <c r="QY21" s="288"/>
      <c r="QZ21" s="288"/>
      <c r="RA21" s="288"/>
      <c r="RB21" s="288"/>
      <c r="RC21" s="288"/>
      <c r="RD21" s="288"/>
      <c r="RE21" s="288"/>
      <c r="RF21" s="288"/>
      <c r="RG21" s="288"/>
      <c r="RH21" s="288"/>
      <c r="RI21" s="288"/>
      <c r="RJ21" s="288"/>
      <c r="RK21" s="288"/>
      <c r="RL21" s="288"/>
      <c r="RM21" s="288"/>
      <c r="RN21" s="288"/>
      <c r="RO21" s="288"/>
      <c r="RP21" s="288"/>
      <c r="RQ21" s="288"/>
      <c r="RR21" s="288"/>
      <c r="RS21" s="288"/>
      <c r="RT21" s="288"/>
      <c r="RU21" s="288"/>
      <c r="RV21" s="288"/>
      <c r="RW21" s="288"/>
      <c r="RX21" s="288"/>
      <c r="RY21" s="288"/>
      <c r="RZ21" s="288"/>
      <c r="SA21" s="288"/>
      <c r="SB21" s="288"/>
      <c r="SC21" s="288"/>
      <c r="SD21" s="288"/>
      <c r="SE21" s="288"/>
      <c r="SF21" s="288"/>
      <c r="SG21" s="288"/>
      <c r="SH21" s="288"/>
      <c r="SI21" s="288"/>
      <c r="SJ21" s="288"/>
      <c r="SK21" s="288"/>
      <c r="SL21" s="288"/>
      <c r="SM21" s="288"/>
      <c r="SN21" s="288"/>
      <c r="SO21" s="288"/>
      <c r="SP21" s="288"/>
      <c r="SQ21" s="288"/>
      <c r="SR21" s="288"/>
      <c r="SS21" s="288"/>
      <c r="ST21" s="288"/>
      <c r="SU21" s="288"/>
      <c r="SV21" s="288"/>
      <c r="SW21" s="288"/>
      <c r="SX21" s="288"/>
      <c r="SY21" s="288"/>
      <c r="SZ21" s="288"/>
      <c r="TA21" s="288"/>
      <c r="TB21" s="288"/>
      <c r="TC21" s="288"/>
      <c r="TD21" s="288"/>
      <c r="TE21" s="288"/>
      <c r="TF21" s="288"/>
      <c r="TG21" s="288"/>
      <c r="TH21" s="288"/>
      <c r="TI21" s="288"/>
      <c r="TJ21" s="288"/>
      <c r="TK21" s="288"/>
      <c r="TL21" s="288"/>
      <c r="TM21" s="288"/>
      <c r="TN21" s="288"/>
      <c r="TO21" s="288"/>
      <c r="TP21" s="288"/>
      <c r="TQ21" s="288"/>
      <c r="TR21" s="288"/>
      <c r="TS21" s="288"/>
      <c r="TT21" s="288"/>
      <c r="TU21" s="288"/>
      <c r="TV21" s="288"/>
      <c r="TW21" s="288"/>
      <c r="TX21" s="288"/>
      <c r="TY21" s="288"/>
      <c r="TZ21" s="288"/>
      <c r="UA21" s="288"/>
      <c r="UB21" s="288"/>
      <c r="UC21" s="288"/>
      <c r="UD21" s="288"/>
      <c r="UE21" s="288"/>
      <c r="UF21" s="288"/>
      <c r="UG21" s="288"/>
      <c r="UH21" s="288"/>
      <c r="UI21" s="288"/>
      <c r="UJ21" s="288"/>
      <c r="UK21" s="288"/>
      <c r="UL21" s="288"/>
      <c r="UM21" s="288"/>
      <c r="UN21" s="288"/>
      <c r="UO21" s="288"/>
      <c r="UP21" s="288"/>
      <c r="UQ21" s="288"/>
      <c r="UR21" s="288"/>
      <c r="US21" s="288"/>
      <c r="UT21" s="288"/>
      <c r="UU21" s="288"/>
      <c r="UV21" s="288"/>
      <c r="UW21" s="288"/>
      <c r="UX21" s="288"/>
      <c r="UY21" s="288"/>
      <c r="UZ21" s="288"/>
      <c r="VA21" s="288"/>
      <c r="VB21" s="288"/>
      <c r="VC21" s="288"/>
      <c r="VD21" s="288"/>
      <c r="VE21" s="288"/>
      <c r="VF21" s="288"/>
      <c r="VG21" s="288"/>
      <c r="VH21" s="288"/>
      <c r="VI21" s="288"/>
      <c r="VJ21" s="288"/>
      <c r="VK21" s="288"/>
      <c r="VL21" s="288"/>
      <c r="VM21" s="288"/>
      <c r="VN21" s="288"/>
      <c r="VO21" s="288"/>
      <c r="VP21" s="288"/>
      <c r="VQ21" s="288"/>
      <c r="VR21" s="288"/>
      <c r="VS21" s="288"/>
      <c r="VT21" s="288"/>
      <c r="VU21" s="288"/>
      <c r="VV21" s="288"/>
      <c r="VW21" s="288"/>
      <c r="VX21" s="288"/>
      <c r="VY21" s="288"/>
      <c r="VZ21" s="288"/>
      <c r="WA21" s="288"/>
      <c r="WB21" s="288"/>
      <c r="WC21" s="288"/>
      <c r="WD21" s="288"/>
      <c r="WE21" s="288"/>
      <c r="WF21" s="288"/>
      <c r="WG21" s="288"/>
      <c r="WH21" s="288"/>
      <c r="WI21" s="288"/>
      <c r="WJ21" s="288"/>
      <c r="WK21" s="288"/>
      <c r="WL21" s="288"/>
      <c r="WM21" s="288"/>
      <c r="WN21" s="288"/>
      <c r="WO21" s="288"/>
      <c r="WP21" s="288"/>
      <c r="WQ21" s="288"/>
      <c r="WR21" s="288"/>
      <c r="WS21" s="288"/>
      <c r="WT21" s="288"/>
      <c r="WU21" s="288"/>
      <c r="WV21" s="288"/>
      <c r="WW21" s="288"/>
      <c r="WX21" s="288"/>
      <c r="WY21" s="288"/>
      <c r="WZ21" s="288"/>
      <c r="XA21" s="288"/>
      <c r="XB21" s="288"/>
      <c r="XC21" s="288"/>
      <c r="XD21" s="288"/>
      <c r="XE21" s="288"/>
      <c r="XF21" s="288"/>
      <c r="XG21" s="288"/>
      <c r="XH21" s="288"/>
      <c r="XI21" s="288"/>
      <c r="XJ21" s="288"/>
      <c r="XK21" s="288"/>
      <c r="XL21" s="288"/>
      <c r="XM21" s="288"/>
      <c r="XN21" s="288"/>
      <c r="XO21" s="288"/>
      <c r="XP21" s="288"/>
      <c r="XQ21" s="288"/>
      <c r="XR21" s="288"/>
      <c r="XS21" s="288"/>
      <c r="XT21" s="288"/>
      <c r="XU21" s="288"/>
      <c r="XV21" s="288"/>
      <c r="XW21" s="288"/>
      <c r="XX21" s="288"/>
      <c r="XY21" s="288"/>
      <c r="XZ21" s="288"/>
      <c r="YA21" s="288"/>
      <c r="YB21" s="288"/>
      <c r="YC21" s="288"/>
      <c r="YD21" s="288"/>
      <c r="YE21" s="288"/>
      <c r="YF21" s="288"/>
      <c r="YG21" s="288"/>
      <c r="YH21" s="288"/>
      <c r="YI21" s="288"/>
      <c r="YJ21" s="288"/>
      <c r="YK21" s="288"/>
      <c r="YL21" s="288"/>
      <c r="YM21" s="288"/>
      <c r="YN21" s="288"/>
      <c r="YO21" s="288"/>
      <c r="YP21" s="288"/>
      <c r="YQ21" s="288"/>
      <c r="YR21" s="288"/>
      <c r="YS21" s="288"/>
      <c r="YT21" s="288"/>
      <c r="YU21" s="288"/>
      <c r="YV21" s="288"/>
      <c r="YW21" s="288"/>
      <c r="YX21" s="288"/>
      <c r="YY21" s="288"/>
      <c r="YZ21" s="288"/>
      <c r="ZA21" s="288"/>
      <c r="ZB21" s="288"/>
      <c r="ZC21" s="288"/>
      <c r="ZD21" s="288"/>
      <c r="ZE21" s="288"/>
      <c r="ZF21" s="288"/>
      <c r="ZG21" s="288"/>
      <c r="ZH21" s="288"/>
      <c r="ZI21" s="288"/>
      <c r="ZJ21" s="288"/>
      <c r="ZK21" s="288"/>
      <c r="ZL21" s="288"/>
      <c r="ZM21" s="288"/>
      <c r="ZN21" s="288"/>
      <c r="ZO21" s="288"/>
      <c r="ZP21" s="288"/>
      <c r="ZQ21" s="288"/>
      <c r="ZR21" s="288"/>
      <c r="ZS21" s="288"/>
      <c r="ZT21" s="288"/>
      <c r="ZU21" s="288"/>
      <c r="ZV21" s="288"/>
      <c r="ZW21" s="288"/>
      <c r="ZX21" s="288"/>
      <c r="ZY21" s="288"/>
      <c r="ZZ21" s="288"/>
      <c r="AAA21" s="288"/>
      <c r="AAB21" s="288"/>
      <c r="AAC21" s="288"/>
      <c r="AAD21" s="288"/>
      <c r="AAE21" s="288"/>
      <c r="AAF21" s="288"/>
      <c r="AAG21" s="288"/>
      <c r="AAH21" s="288"/>
      <c r="AAI21" s="288"/>
      <c r="AAJ21" s="288"/>
      <c r="AAK21" s="288"/>
      <c r="AAL21" s="288"/>
      <c r="AAM21" s="288"/>
      <c r="AAN21" s="288"/>
      <c r="AAO21" s="288"/>
      <c r="AAP21" s="288"/>
      <c r="AAQ21" s="288"/>
      <c r="AAR21" s="288"/>
      <c r="AAS21" s="288"/>
      <c r="AAT21" s="288"/>
      <c r="AAU21" s="288"/>
      <c r="AAV21" s="288"/>
      <c r="AAW21" s="288"/>
      <c r="AAX21" s="288"/>
      <c r="AAY21" s="288"/>
      <c r="AAZ21" s="288"/>
      <c r="ABA21" s="288"/>
      <c r="ABB21" s="288"/>
      <c r="ABC21" s="288"/>
      <c r="ABD21" s="288"/>
      <c r="ABE21" s="288"/>
      <c r="ABF21" s="288"/>
      <c r="ABG21" s="288"/>
      <c r="ABH21" s="288"/>
      <c r="ABI21" s="288"/>
      <c r="ABJ21" s="288"/>
      <c r="ABK21" s="288"/>
      <c r="ABL21" s="288"/>
      <c r="ABM21" s="288"/>
      <c r="ABN21" s="288"/>
      <c r="ABO21" s="288"/>
      <c r="ABP21" s="288"/>
      <c r="ABQ21" s="288"/>
      <c r="ABR21" s="288"/>
      <c r="ABS21" s="288"/>
      <c r="ABT21" s="288"/>
      <c r="ABU21" s="288"/>
      <c r="ABV21" s="288"/>
      <c r="ABW21" s="288"/>
      <c r="ABX21" s="288"/>
      <c r="ABY21" s="288"/>
      <c r="ABZ21" s="288"/>
      <c r="ACA21" s="288"/>
      <c r="ACB21" s="288"/>
      <c r="ACC21" s="288"/>
      <c r="ACD21" s="288"/>
      <c r="ACE21" s="288"/>
      <c r="ACF21" s="288"/>
      <c r="ACG21" s="288"/>
      <c r="ACH21" s="288"/>
      <c r="ACI21" s="288"/>
      <c r="ACJ21" s="288"/>
      <c r="ACK21" s="288"/>
      <c r="ACL21" s="288"/>
      <c r="ACM21" s="288"/>
      <c r="ACN21" s="288"/>
      <c r="ACO21" s="288"/>
      <c r="ACP21" s="288"/>
      <c r="ACQ21" s="288"/>
      <c r="ACR21" s="288"/>
      <c r="ACS21" s="288"/>
      <c r="ACT21" s="288"/>
      <c r="ACU21" s="288"/>
      <c r="ACV21" s="288"/>
      <c r="ACW21" s="288"/>
      <c r="ACX21" s="288"/>
      <c r="ACY21" s="288"/>
      <c r="ACZ21" s="288"/>
      <c r="ADA21" s="288"/>
      <c r="ADB21" s="288"/>
      <c r="ADC21" s="288"/>
      <c r="ADD21" s="288"/>
      <c r="ADE21" s="288"/>
      <c r="ADF21" s="288"/>
      <c r="ADG21" s="288"/>
      <c r="ADH21" s="288"/>
      <c r="ADI21" s="288"/>
      <c r="ADJ21" s="288"/>
      <c r="ADK21" s="288"/>
      <c r="ADL21" s="288"/>
      <c r="ADM21" s="288"/>
      <c r="ADN21" s="288"/>
      <c r="ADO21" s="288"/>
      <c r="ADP21" s="288"/>
      <c r="ADQ21" s="288"/>
      <c r="ADR21" s="288"/>
      <c r="ADS21" s="288"/>
      <c r="ADT21" s="288"/>
      <c r="ADU21" s="288"/>
      <c r="ADV21" s="288"/>
      <c r="ADW21" s="288"/>
      <c r="ADX21" s="288"/>
      <c r="ADY21" s="288"/>
      <c r="ADZ21" s="288"/>
      <c r="AEA21" s="288"/>
      <c r="AEB21" s="288"/>
      <c r="AEC21" s="288"/>
      <c r="AED21" s="288"/>
      <c r="AEE21" s="288"/>
      <c r="AEF21" s="288"/>
      <c r="AEG21" s="288"/>
      <c r="AEH21" s="288"/>
      <c r="AEI21" s="288"/>
      <c r="AEJ21" s="288"/>
      <c r="AEK21" s="288"/>
      <c r="AEL21" s="288"/>
      <c r="AEM21" s="288"/>
      <c r="AEN21" s="288"/>
      <c r="AEO21" s="288"/>
      <c r="AEP21" s="288"/>
      <c r="AEQ21" s="288"/>
      <c r="AER21" s="288"/>
      <c r="AES21" s="288"/>
      <c r="AET21" s="288"/>
      <c r="AEU21" s="288"/>
      <c r="AEV21" s="288"/>
      <c r="AEW21" s="288"/>
      <c r="AEX21" s="288"/>
      <c r="AEY21" s="288"/>
      <c r="AEZ21" s="288"/>
      <c r="AFA21" s="288"/>
      <c r="AFB21" s="288"/>
      <c r="AFC21" s="288"/>
      <c r="AFD21" s="288"/>
      <c r="AFE21" s="288"/>
      <c r="AFF21" s="288"/>
      <c r="AFG21" s="288"/>
      <c r="AFH21" s="288"/>
      <c r="AFI21" s="288"/>
      <c r="AFJ21" s="288"/>
      <c r="AFK21" s="288"/>
      <c r="AFL21" s="288"/>
      <c r="AFM21" s="288"/>
      <c r="AFN21" s="288"/>
      <c r="AFO21" s="288"/>
      <c r="AFP21" s="288"/>
      <c r="AFQ21" s="288"/>
      <c r="AFR21" s="288"/>
      <c r="AFS21" s="288"/>
      <c r="AFT21" s="288"/>
      <c r="AFU21" s="288"/>
      <c r="AFV21" s="288"/>
      <c r="AFW21" s="288"/>
      <c r="AFX21" s="288"/>
      <c r="AFY21" s="288"/>
      <c r="AFZ21" s="288"/>
      <c r="AGA21" s="288"/>
      <c r="AGB21" s="288"/>
      <c r="AGC21" s="288"/>
      <c r="AGD21" s="288"/>
      <c r="AGE21" s="288"/>
      <c r="AGF21" s="288"/>
      <c r="AGG21" s="288"/>
      <c r="AGH21" s="288"/>
      <c r="AGI21" s="288"/>
      <c r="AGJ21" s="288"/>
      <c r="AGK21" s="288"/>
      <c r="AGL21" s="288"/>
      <c r="AGM21" s="288"/>
      <c r="AGN21" s="288"/>
      <c r="AGO21" s="288"/>
      <c r="AGP21" s="288"/>
      <c r="AGQ21" s="288"/>
      <c r="AGR21" s="288"/>
      <c r="AGS21" s="288"/>
      <c r="AGT21" s="288"/>
      <c r="AGU21" s="288"/>
      <c r="AGV21" s="288"/>
      <c r="AGW21" s="288"/>
      <c r="AGX21" s="288"/>
      <c r="AGY21" s="288"/>
      <c r="AGZ21" s="288"/>
      <c r="AHA21" s="288"/>
      <c r="AHB21" s="288"/>
      <c r="AHC21" s="288"/>
      <c r="AHD21" s="288"/>
      <c r="AHE21" s="288"/>
      <c r="AHF21" s="288"/>
      <c r="AHG21" s="288"/>
      <c r="AHH21" s="288"/>
      <c r="AHI21" s="288"/>
      <c r="AHJ21" s="288"/>
      <c r="AHK21" s="288"/>
      <c r="AHL21" s="288"/>
      <c r="AHM21" s="288"/>
      <c r="AHN21" s="288"/>
      <c r="AHO21" s="288"/>
      <c r="AHP21" s="288"/>
      <c r="AHQ21" s="288"/>
      <c r="AHR21" s="288"/>
      <c r="AHS21" s="288"/>
      <c r="AHT21" s="288"/>
      <c r="AHU21" s="288"/>
      <c r="AHV21" s="288"/>
      <c r="AHW21" s="288"/>
      <c r="AHX21" s="288"/>
      <c r="AHY21" s="288"/>
      <c r="AHZ21" s="288"/>
      <c r="AIA21" s="288"/>
      <c r="AIB21" s="288"/>
      <c r="AIC21" s="288"/>
      <c r="AID21" s="288"/>
      <c r="AIE21" s="288"/>
      <c r="AIF21" s="288"/>
      <c r="AIG21" s="288"/>
      <c r="AIH21" s="288"/>
      <c r="AII21" s="288"/>
      <c r="AIJ21" s="288"/>
      <c r="AIK21" s="288"/>
      <c r="AIL21" s="288"/>
      <c r="AIM21" s="288"/>
      <c r="AIN21" s="288"/>
      <c r="AIO21" s="288"/>
      <c r="AIP21" s="288"/>
      <c r="AIQ21" s="288"/>
      <c r="AIR21" s="288"/>
      <c r="AIS21" s="288"/>
      <c r="AIT21" s="288"/>
      <c r="AIU21" s="288"/>
      <c r="AIV21" s="288"/>
      <c r="AIW21" s="288"/>
      <c r="AIX21" s="288"/>
      <c r="AIY21" s="288"/>
      <c r="AIZ21" s="288"/>
      <c r="AJA21" s="288"/>
      <c r="AJB21" s="288"/>
      <c r="AJC21" s="288"/>
      <c r="AJD21" s="288"/>
      <c r="AJE21" s="288"/>
      <c r="AJF21" s="288"/>
      <c r="AJG21" s="288"/>
      <c r="AJH21" s="288"/>
      <c r="AJI21" s="288"/>
      <c r="AJJ21" s="288"/>
      <c r="AJK21" s="288"/>
      <c r="AJL21" s="288"/>
      <c r="AJM21" s="288"/>
      <c r="AJN21" s="288"/>
      <c r="AJO21" s="288"/>
      <c r="AJP21" s="288"/>
      <c r="AJQ21" s="288"/>
      <c r="AJR21" s="288"/>
      <c r="AJS21" s="288"/>
      <c r="AJT21" s="288"/>
      <c r="AJU21" s="288"/>
      <c r="AJV21" s="288"/>
      <c r="AJW21" s="288"/>
      <c r="AJX21" s="288"/>
      <c r="AJY21" s="288"/>
      <c r="AJZ21" s="288"/>
      <c r="AKA21" s="288"/>
      <c r="AKB21" s="288"/>
      <c r="AKC21" s="288"/>
      <c r="AKD21" s="288"/>
      <c r="AKE21" s="288"/>
      <c r="AKF21" s="288"/>
      <c r="AKG21" s="288"/>
      <c r="AKH21" s="288"/>
      <c r="AKI21" s="288"/>
      <c r="AKJ21" s="288"/>
      <c r="AKK21" s="288"/>
      <c r="AKL21" s="288"/>
      <c r="AKM21" s="288"/>
      <c r="AKN21" s="288"/>
      <c r="AKO21" s="288"/>
      <c r="AKP21" s="288"/>
      <c r="AKQ21" s="288"/>
      <c r="AKR21" s="288"/>
      <c r="AKS21" s="288"/>
      <c r="AKT21" s="288"/>
      <c r="AKU21" s="288"/>
      <c r="AKV21" s="288"/>
      <c r="AKW21" s="288"/>
      <c r="AKX21" s="288"/>
      <c r="AKY21" s="288"/>
      <c r="AKZ21" s="288"/>
      <c r="ALA21" s="288"/>
      <c r="ALB21" s="288"/>
      <c r="ALC21" s="288"/>
      <c r="ALD21" s="288"/>
      <c r="ALE21" s="288"/>
      <c r="ALF21" s="288"/>
      <c r="ALG21" s="288"/>
      <c r="ALH21" s="288"/>
      <c r="ALI21" s="288"/>
      <c r="ALJ21" s="288"/>
      <c r="ALK21" s="288"/>
      <c r="ALL21" s="288"/>
      <c r="ALM21" s="288"/>
      <c r="ALN21" s="288"/>
      <c r="ALO21" s="288"/>
      <c r="ALP21" s="288"/>
      <c r="ALQ21" s="288"/>
      <c r="ALR21" s="288"/>
      <c r="ALS21" s="288"/>
      <c r="ALT21" s="288"/>
      <c r="ALU21" s="288"/>
      <c r="ALV21" s="288"/>
      <c r="ALW21" s="288"/>
      <c r="ALX21" s="288"/>
      <c r="ALY21" s="288"/>
      <c r="ALZ21" s="288"/>
      <c r="AMA21" s="288"/>
      <c r="AMB21" s="288"/>
      <c r="AMC21" s="288"/>
      <c r="AMD21" s="288"/>
      <c r="AME21" s="288"/>
      <c r="AMF21" s="288"/>
      <c r="AMG21" s="288"/>
      <c r="AMH21" s="288"/>
    </row>
    <row r="22" spans="1:1022" customFormat="1" ht="50.1" customHeight="1">
      <c r="A22" s="295"/>
      <c r="B22" s="917"/>
      <c r="C22" s="917"/>
      <c r="D22" s="328" t="s">
        <v>140</v>
      </c>
      <c r="E22" s="328" t="s">
        <v>141</v>
      </c>
      <c r="F22" s="328" t="s">
        <v>142</v>
      </c>
      <c r="G22" s="328" t="s">
        <v>143</v>
      </c>
      <c r="H22" s="328" t="s">
        <v>144</v>
      </c>
      <c r="I22" s="328" t="s">
        <v>145</v>
      </c>
      <c r="J22" s="329" t="s">
        <v>146</v>
      </c>
      <c r="K22" s="329" t="s">
        <v>147</v>
      </c>
      <c r="L22" s="328" t="s">
        <v>148</v>
      </c>
      <c r="M22" s="328" t="s">
        <v>149</v>
      </c>
      <c r="N22" s="329" t="s">
        <v>150</v>
      </c>
      <c r="O22" s="328" t="s">
        <v>151</v>
      </c>
      <c r="P22" s="328" t="s">
        <v>152</v>
      </c>
      <c r="Q22" s="328" t="s">
        <v>153</v>
      </c>
      <c r="R22" s="919"/>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c r="HV22" s="288"/>
      <c r="HW22" s="288"/>
      <c r="HX22" s="288"/>
      <c r="HY22" s="288"/>
      <c r="HZ22" s="288"/>
      <c r="IA22" s="288"/>
      <c r="IB22" s="288"/>
      <c r="IC22" s="288"/>
      <c r="ID22" s="288"/>
      <c r="IE22" s="288"/>
      <c r="IF22" s="288"/>
      <c r="IG22" s="288"/>
      <c r="IH22" s="288"/>
      <c r="II22" s="288"/>
      <c r="IJ22" s="288"/>
      <c r="IK22" s="288"/>
      <c r="IL22" s="288"/>
      <c r="IM22" s="288"/>
      <c r="IN22" s="288"/>
      <c r="IO22" s="288"/>
      <c r="IP22" s="288"/>
      <c r="IQ22" s="288"/>
      <c r="IR22" s="288"/>
      <c r="IS22" s="288"/>
      <c r="IT22" s="288"/>
      <c r="IU22" s="288"/>
      <c r="IV22" s="288"/>
      <c r="IW22" s="288"/>
      <c r="IX22" s="288"/>
      <c r="IY22" s="288"/>
      <c r="IZ22" s="288"/>
      <c r="JA22" s="288"/>
      <c r="JB22" s="288"/>
      <c r="JC22" s="288"/>
      <c r="JD22" s="288"/>
      <c r="JE22" s="288"/>
      <c r="JF22" s="288"/>
      <c r="JG22" s="288"/>
      <c r="JH22" s="288"/>
      <c r="JI22" s="288"/>
      <c r="JJ22" s="288"/>
      <c r="JK22" s="288"/>
      <c r="JL22" s="288"/>
      <c r="JM22" s="288"/>
      <c r="JN22" s="288"/>
      <c r="JO22" s="288"/>
      <c r="JP22" s="288"/>
      <c r="JQ22" s="288"/>
      <c r="JR22" s="288"/>
      <c r="JS22" s="288"/>
      <c r="JT22" s="288"/>
      <c r="JU22" s="288"/>
      <c r="JV22" s="288"/>
      <c r="JW22" s="288"/>
      <c r="JX22" s="288"/>
      <c r="JY22" s="288"/>
      <c r="JZ22" s="288"/>
      <c r="KA22" s="288"/>
      <c r="KB22" s="288"/>
      <c r="KC22" s="288"/>
      <c r="KD22" s="288"/>
      <c r="KE22" s="288"/>
      <c r="KF22" s="288"/>
      <c r="KG22" s="288"/>
      <c r="KH22" s="288"/>
      <c r="KI22" s="288"/>
      <c r="KJ22" s="288"/>
      <c r="KK22" s="288"/>
      <c r="KL22" s="288"/>
      <c r="KM22" s="288"/>
      <c r="KN22" s="288"/>
      <c r="KO22" s="288"/>
      <c r="KP22" s="288"/>
      <c r="KQ22" s="288"/>
      <c r="KR22" s="288"/>
      <c r="KS22" s="288"/>
      <c r="KT22" s="288"/>
      <c r="KU22" s="288"/>
      <c r="KV22" s="288"/>
      <c r="KW22" s="288"/>
      <c r="KX22" s="288"/>
      <c r="KY22" s="288"/>
      <c r="KZ22" s="288"/>
      <c r="LA22" s="288"/>
      <c r="LB22" s="288"/>
      <c r="LC22" s="288"/>
      <c r="LD22" s="288"/>
      <c r="LE22" s="288"/>
      <c r="LF22" s="288"/>
      <c r="LG22" s="288"/>
      <c r="LH22" s="288"/>
      <c r="LI22" s="288"/>
      <c r="LJ22" s="288"/>
      <c r="LK22" s="288"/>
      <c r="LL22" s="288"/>
      <c r="LM22" s="288"/>
      <c r="LN22" s="288"/>
      <c r="LO22" s="288"/>
      <c r="LP22" s="288"/>
      <c r="LQ22" s="288"/>
      <c r="LR22" s="288"/>
      <c r="LS22" s="288"/>
      <c r="LT22" s="288"/>
      <c r="LU22" s="288"/>
      <c r="LV22" s="288"/>
      <c r="LW22" s="288"/>
      <c r="LX22" s="288"/>
      <c r="LY22" s="288"/>
      <c r="LZ22" s="288"/>
      <c r="MA22" s="288"/>
      <c r="MB22" s="288"/>
      <c r="MC22" s="288"/>
      <c r="MD22" s="288"/>
      <c r="ME22" s="288"/>
      <c r="MF22" s="288"/>
      <c r="MG22" s="288"/>
      <c r="MH22" s="288"/>
      <c r="MI22" s="288"/>
      <c r="MJ22" s="288"/>
      <c r="MK22" s="288"/>
      <c r="ML22" s="288"/>
      <c r="MM22" s="288"/>
      <c r="MN22" s="288"/>
      <c r="MO22" s="288"/>
      <c r="MP22" s="288"/>
      <c r="MQ22" s="288"/>
      <c r="MR22" s="288"/>
      <c r="MS22" s="288"/>
      <c r="MT22" s="288"/>
      <c r="MU22" s="288"/>
      <c r="MV22" s="288"/>
      <c r="MW22" s="288"/>
      <c r="MX22" s="288"/>
      <c r="MY22" s="288"/>
      <c r="MZ22" s="288"/>
      <c r="NA22" s="288"/>
      <c r="NB22" s="288"/>
      <c r="NC22" s="288"/>
      <c r="ND22" s="288"/>
      <c r="NE22" s="288"/>
      <c r="NF22" s="288"/>
      <c r="NG22" s="288"/>
      <c r="NH22" s="288"/>
      <c r="NI22" s="288"/>
      <c r="NJ22" s="288"/>
      <c r="NK22" s="288"/>
      <c r="NL22" s="288"/>
      <c r="NM22" s="288"/>
      <c r="NN22" s="288"/>
      <c r="NO22" s="288"/>
      <c r="NP22" s="288"/>
      <c r="NQ22" s="288"/>
      <c r="NR22" s="288"/>
      <c r="NS22" s="288"/>
      <c r="NT22" s="288"/>
      <c r="NU22" s="288"/>
      <c r="NV22" s="288"/>
      <c r="NW22" s="288"/>
      <c r="NX22" s="288"/>
      <c r="NY22" s="288"/>
      <c r="NZ22" s="288"/>
      <c r="OA22" s="288"/>
      <c r="OB22" s="288"/>
      <c r="OC22" s="288"/>
      <c r="OD22" s="288"/>
      <c r="OE22" s="288"/>
      <c r="OF22" s="288"/>
      <c r="OG22" s="288"/>
      <c r="OH22" s="288"/>
      <c r="OI22" s="288"/>
      <c r="OJ22" s="288"/>
      <c r="OK22" s="288"/>
      <c r="OL22" s="288"/>
      <c r="OM22" s="288"/>
      <c r="ON22" s="288"/>
      <c r="OO22" s="288"/>
      <c r="OP22" s="288"/>
      <c r="OQ22" s="288"/>
      <c r="OR22" s="288"/>
      <c r="OS22" s="288"/>
      <c r="OT22" s="288"/>
      <c r="OU22" s="288"/>
      <c r="OV22" s="288"/>
      <c r="OW22" s="288"/>
      <c r="OX22" s="288"/>
      <c r="OY22" s="288"/>
      <c r="OZ22" s="288"/>
      <c r="PA22" s="288"/>
      <c r="PB22" s="288"/>
      <c r="PC22" s="288"/>
      <c r="PD22" s="288"/>
      <c r="PE22" s="288"/>
      <c r="PF22" s="288"/>
      <c r="PG22" s="288"/>
      <c r="PH22" s="288"/>
      <c r="PI22" s="288"/>
      <c r="PJ22" s="288"/>
      <c r="PK22" s="288"/>
      <c r="PL22" s="288"/>
      <c r="PM22" s="288"/>
      <c r="PN22" s="288"/>
      <c r="PO22" s="288"/>
      <c r="PP22" s="288"/>
      <c r="PQ22" s="288"/>
      <c r="PR22" s="288"/>
      <c r="PS22" s="288"/>
      <c r="PT22" s="288"/>
      <c r="PU22" s="288"/>
      <c r="PV22" s="288"/>
      <c r="PW22" s="288"/>
      <c r="PX22" s="288"/>
      <c r="PY22" s="288"/>
      <c r="PZ22" s="288"/>
      <c r="QA22" s="288"/>
      <c r="QB22" s="288"/>
      <c r="QC22" s="288"/>
      <c r="QD22" s="288"/>
      <c r="QE22" s="288"/>
      <c r="QF22" s="288"/>
      <c r="QG22" s="288"/>
      <c r="QH22" s="288"/>
      <c r="QI22" s="288"/>
      <c r="QJ22" s="288"/>
      <c r="QK22" s="288"/>
      <c r="QL22" s="288"/>
      <c r="QM22" s="288"/>
      <c r="QN22" s="288"/>
      <c r="QO22" s="288"/>
      <c r="QP22" s="288"/>
      <c r="QQ22" s="288"/>
      <c r="QR22" s="288"/>
      <c r="QS22" s="288"/>
      <c r="QT22" s="288"/>
      <c r="QU22" s="288"/>
      <c r="QV22" s="288"/>
      <c r="QW22" s="288"/>
      <c r="QX22" s="288"/>
      <c r="QY22" s="288"/>
      <c r="QZ22" s="288"/>
      <c r="RA22" s="288"/>
      <c r="RB22" s="288"/>
      <c r="RC22" s="288"/>
      <c r="RD22" s="288"/>
      <c r="RE22" s="288"/>
      <c r="RF22" s="288"/>
      <c r="RG22" s="288"/>
      <c r="RH22" s="288"/>
      <c r="RI22" s="288"/>
      <c r="RJ22" s="288"/>
      <c r="RK22" s="288"/>
      <c r="RL22" s="288"/>
      <c r="RM22" s="288"/>
      <c r="RN22" s="288"/>
      <c r="RO22" s="288"/>
      <c r="RP22" s="288"/>
      <c r="RQ22" s="288"/>
      <c r="RR22" s="288"/>
      <c r="RS22" s="288"/>
      <c r="RT22" s="288"/>
      <c r="RU22" s="288"/>
      <c r="RV22" s="288"/>
      <c r="RW22" s="288"/>
      <c r="RX22" s="288"/>
      <c r="RY22" s="288"/>
      <c r="RZ22" s="288"/>
      <c r="SA22" s="288"/>
      <c r="SB22" s="288"/>
      <c r="SC22" s="288"/>
      <c r="SD22" s="288"/>
      <c r="SE22" s="288"/>
      <c r="SF22" s="288"/>
      <c r="SG22" s="288"/>
      <c r="SH22" s="288"/>
      <c r="SI22" s="288"/>
      <c r="SJ22" s="288"/>
      <c r="SK22" s="288"/>
      <c r="SL22" s="288"/>
      <c r="SM22" s="288"/>
      <c r="SN22" s="288"/>
      <c r="SO22" s="288"/>
      <c r="SP22" s="288"/>
      <c r="SQ22" s="288"/>
      <c r="SR22" s="288"/>
      <c r="SS22" s="288"/>
      <c r="ST22" s="288"/>
      <c r="SU22" s="288"/>
      <c r="SV22" s="288"/>
      <c r="SW22" s="288"/>
      <c r="SX22" s="288"/>
      <c r="SY22" s="288"/>
      <c r="SZ22" s="288"/>
      <c r="TA22" s="288"/>
      <c r="TB22" s="288"/>
      <c r="TC22" s="288"/>
      <c r="TD22" s="288"/>
      <c r="TE22" s="288"/>
      <c r="TF22" s="288"/>
      <c r="TG22" s="288"/>
      <c r="TH22" s="288"/>
      <c r="TI22" s="288"/>
      <c r="TJ22" s="288"/>
      <c r="TK22" s="288"/>
      <c r="TL22" s="288"/>
      <c r="TM22" s="288"/>
      <c r="TN22" s="288"/>
      <c r="TO22" s="288"/>
      <c r="TP22" s="288"/>
      <c r="TQ22" s="288"/>
      <c r="TR22" s="288"/>
      <c r="TS22" s="288"/>
      <c r="TT22" s="288"/>
      <c r="TU22" s="288"/>
      <c r="TV22" s="288"/>
      <c r="TW22" s="288"/>
      <c r="TX22" s="288"/>
      <c r="TY22" s="288"/>
      <c r="TZ22" s="288"/>
      <c r="UA22" s="288"/>
      <c r="UB22" s="288"/>
      <c r="UC22" s="288"/>
      <c r="UD22" s="288"/>
      <c r="UE22" s="288"/>
      <c r="UF22" s="288"/>
      <c r="UG22" s="288"/>
      <c r="UH22" s="288"/>
      <c r="UI22" s="288"/>
      <c r="UJ22" s="288"/>
      <c r="UK22" s="288"/>
      <c r="UL22" s="288"/>
      <c r="UM22" s="288"/>
      <c r="UN22" s="288"/>
      <c r="UO22" s="288"/>
      <c r="UP22" s="288"/>
      <c r="UQ22" s="288"/>
      <c r="UR22" s="288"/>
      <c r="US22" s="288"/>
      <c r="UT22" s="288"/>
      <c r="UU22" s="288"/>
      <c r="UV22" s="288"/>
      <c r="UW22" s="288"/>
      <c r="UX22" s="288"/>
      <c r="UY22" s="288"/>
      <c r="UZ22" s="288"/>
      <c r="VA22" s="288"/>
      <c r="VB22" s="288"/>
      <c r="VC22" s="288"/>
      <c r="VD22" s="288"/>
      <c r="VE22" s="288"/>
      <c r="VF22" s="288"/>
      <c r="VG22" s="288"/>
      <c r="VH22" s="288"/>
      <c r="VI22" s="288"/>
      <c r="VJ22" s="288"/>
      <c r="VK22" s="288"/>
      <c r="VL22" s="288"/>
      <c r="VM22" s="288"/>
      <c r="VN22" s="288"/>
      <c r="VO22" s="288"/>
      <c r="VP22" s="288"/>
      <c r="VQ22" s="288"/>
      <c r="VR22" s="288"/>
      <c r="VS22" s="288"/>
      <c r="VT22" s="288"/>
      <c r="VU22" s="288"/>
      <c r="VV22" s="288"/>
      <c r="VW22" s="288"/>
      <c r="VX22" s="288"/>
      <c r="VY22" s="288"/>
      <c r="VZ22" s="288"/>
      <c r="WA22" s="288"/>
      <c r="WB22" s="288"/>
      <c r="WC22" s="288"/>
      <c r="WD22" s="288"/>
      <c r="WE22" s="288"/>
      <c r="WF22" s="288"/>
      <c r="WG22" s="288"/>
      <c r="WH22" s="288"/>
      <c r="WI22" s="288"/>
      <c r="WJ22" s="288"/>
      <c r="WK22" s="288"/>
      <c r="WL22" s="288"/>
      <c r="WM22" s="288"/>
      <c r="WN22" s="288"/>
      <c r="WO22" s="288"/>
      <c r="WP22" s="288"/>
      <c r="WQ22" s="288"/>
      <c r="WR22" s="288"/>
      <c r="WS22" s="288"/>
      <c r="WT22" s="288"/>
      <c r="WU22" s="288"/>
      <c r="WV22" s="288"/>
      <c r="WW22" s="288"/>
      <c r="WX22" s="288"/>
      <c r="WY22" s="288"/>
      <c r="WZ22" s="288"/>
      <c r="XA22" s="288"/>
      <c r="XB22" s="288"/>
      <c r="XC22" s="288"/>
      <c r="XD22" s="288"/>
      <c r="XE22" s="288"/>
      <c r="XF22" s="288"/>
      <c r="XG22" s="288"/>
      <c r="XH22" s="288"/>
      <c r="XI22" s="288"/>
      <c r="XJ22" s="288"/>
      <c r="XK22" s="288"/>
      <c r="XL22" s="288"/>
      <c r="XM22" s="288"/>
      <c r="XN22" s="288"/>
      <c r="XO22" s="288"/>
      <c r="XP22" s="288"/>
      <c r="XQ22" s="288"/>
      <c r="XR22" s="288"/>
      <c r="XS22" s="288"/>
      <c r="XT22" s="288"/>
      <c r="XU22" s="288"/>
      <c r="XV22" s="288"/>
      <c r="XW22" s="288"/>
      <c r="XX22" s="288"/>
      <c r="XY22" s="288"/>
      <c r="XZ22" s="288"/>
      <c r="YA22" s="288"/>
      <c r="YB22" s="288"/>
      <c r="YC22" s="288"/>
      <c r="YD22" s="288"/>
      <c r="YE22" s="288"/>
      <c r="YF22" s="288"/>
      <c r="YG22" s="288"/>
      <c r="YH22" s="288"/>
      <c r="YI22" s="288"/>
      <c r="YJ22" s="288"/>
      <c r="YK22" s="288"/>
      <c r="YL22" s="288"/>
      <c r="YM22" s="288"/>
      <c r="YN22" s="288"/>
      <c r="YO22" s="288"/>
      <c r="YP22" s="288"/>
      <c r="YQ22" s="288"/>
      <c r="YR22" s="288"/>
      <c r="YS22" s="288"/>
      <c r="YT22" s="288"/>
      <c r="YU22" s="288"/>
      <c r="YV22" s="288"/>
      <c r="YW22" s="288"/>
      <c r="YX22" s="288"/>
      <c r="YY22" s="288"/>
      <c r="YZ22" s="288"/>
      <c r="ZA22" s="288"/>
      <c r="ZB22" s="288"/>
      <c r="ZC22" s="288"/>
      <c r="ZD22" s="288"/>
      <c r="ZE22" s="288"/>
      <c r="ZF22" s="288"/>
      <c r="ZG22" s="288"/>
      <c r="ZH22" s="288"/>
      <c r="ZI22" s="288"/>
      <c r="ZJ22" s="288"/>
      <c r="ZK22" s="288"/>
      <c r="ZL22" s="288"/>
      <c r="ZM22" s="288"/>
      <c r="ZN22" s="288"/>
      <c r="ZO22" s="288"/>
      <c r="ZP22" s="288"/>
      <c r="ZQ22" s="288"/>
      <c r="ZR22" s="288"/>
      <c r="ZS22" s="288"/>
      <c r="ZT22" s="288"/>
      <c r="ZU22" s="288"/>
      <c r="ZV22" s="288"/>
      <c r="ZW22" s="288"/>
      <c r="ZX22" s="288"/>
      <c r="ZY22" s="288"/>
      <c r="ZZ22" s="288"/>
      <c r="AAA22" s="288"/>
      <c r="AAB22" s="288"/>
      <c r="AAC22" s="288"/>
      <c r="AAD22" s="288"/>
      <c r="AAE22" s="288"/>
      <c r="AAF22" s="288"/>
      <c r="AAG22" s="288"/>
      <c r="AAH22" s="288"/>
      <c r="AAI22" s="288"/>
      <c r="AAJ22" s="288"/>
      <c r="AAK22" s="288"/>
      <c r="AAL22" s="288"/>
      <c r="AAM22" s="288"/>
      <c r="AAN22" s="288"/>
      <c r="AAO22" s="288"/>
      <c r="AAP22" s="288"/>
      <c r="AAQ22" s="288"/>
      <c r="AAR22" s="288"/>
      <c r="AAS22" s="288"/>
      <c r="AAT22" s="288"/>
      <c r="AAU22" s="288"/>
      <c r="AAV22" s="288"/>
      <c r="AAW22" s="288"/>
      <c r="AAX22" s="288"/>
      <c r="AAY22" s="288"/>
      <c r="AAZ22" s="288"/>
      <c r="ABA22" s="288"/>
      <c r="ABB22" s="288"/>
      <c r="ABC22" s="288"/>
      <c r="ABD22" s="288"/>
      <c r="ABE22" s="288"/>
      <c r="ABF22" s="288"/>
      <c r="ABG22" s="288"/>
      <c r="ABH22" s="288"/>
      <c r="ABI22" s="288"/>
      <c r="ABJ22" s="288"/>
      <c r="ABK22" s="288"/>
      <c r="ABL22" s="288"/>
      <c r="ABM22" s="288"/>
      <c r="ABN22" s="288"/>
      <c r="ABO22" s="288"/>
      <c r="ABP22" s="288"/>
      <c r="ABQ22" s="288"/>
      <c r="ABR22" s="288"/>
      <c r="ABS22" s="288"/>
      <c r="ABT22" s="288"/>
      <c r="ABU22" s="288"/>
      <c r="ABV22" s="288"/>
      <c r="ABW22" s="288"/>
      <c r="ABX22" s="288"/>
      <c r="ABY22" s="288"/>
      <c r="ABZ22" s="288"/>
      <c r="ACA22" s="288"/>
      <c r="ACB22" s="288"/>
      <c r="ACC22" s="288"/>
      <c r="ACD22" s="288"/>
      <c r="ACE22" s="288"/>
      <c r="ACF22" s="288"/>
      <c r="ACG22" s="288"/>
      <c r="ACH22" s="288"/>
      <c r="ACI22" s="288"/>
      <c r="ACJ22" s="288"/>
      <c r="ACK22" s="288"/>
      <c r="ACL22" s="288"/>
      <c r="ACM22" s="288"/>
      <c r="ACN22" s="288"/>
      <c r="ACO22" s="288"/>
      <c r="ACP22" s="288"/>
      <c r="ACQ22" s="288"/>
      <c r="ACR22" s="288"/>
      <c r="ACS22" s="288"/>
      <c r="ACT22" s="288"/>
      <c r="ACU22" s="288"/>
      <c r="ACV22" s="288"/>
      <c r="ACW22" s="288"/>
      <c r="ACX22" s="288"/>
      <c r="ACY22" s="288"/>
      <c r="ACZ22" s="288"/>
      <c r="ADA22" s="288"/>
      <c r="ADB22" s="288"/>
      <c r="ADC22" s="288"/>
      <c r="ADD22" s="288"/>
      <c r="ADE22" s="288"/>
      <c r="ADF22" s="288"/>
      <c r="ADG22" s="288"/>
      <c r="ADH22" s="288"/>
      <c r="ADI22" s="288"/>
      <c r="ADJ22" s="288"/>
      <c r="ADK22" s="288"/>
      <c r="ADL22" s="288"/>
      <c r="ADM22" s="288"/>
      <c r="ADN22" s="288"/>
      <c r="ADO22" s="288"/>
      <c r="ADP22" s="288"/>
      <c r="ADQ22" s="288"/>
      <c r="ADR22" s="288"/>
      <c r="ADS22" s="288"/>
      <c r="ADT22" s="288"/>
      <c r="ADU22" s="288"/>
      <c r="ADV22" s="288"/>
      <c r="ADW22" s="288"/>
      <c r="ADX22" s="288"/>
      <c r="ADY22" s="288"/>
      <c r="ADZ22" s="288"/>
      <c r="AEA22" s="288"/>
      <c r="AEB22" s="288"/>
      <c r="AEC22" s="288"/>
      <c r="AED22" s="288"/>
      <c r="AEE22" s="288"/>
      <c r="AEF22" s="288"/>
      <c r="AEG22" s="288"/>
      <c r="AEH22" s="288"/>
      <c r="AEI22" s="288"/>
      <c r="AEJ22" s="288"/>
      <c r="AEK22" s="288"/>
      <c r="AEL22" s="288"/>
      <c r="AEM22" s="288"/>
      <c r="AEN22" s="288"/>
      <c r="AEO22" s="288"/>
      <c r="AEP22" s="288"/>
      <c r="AEQ22" s="288"/>
      <c r="AER22" s="288"/>
      <c r="AES22" s="288"/>
      <c r="AET22" s="288"/>
      <c r="AEU22" s="288"/>
      <c r="AEV22" s="288"/>
      <c r="AEW22" s="288"/>
      <c r="AEX22" s="288"/>
      <c r="AEY22" s="288"/>
      <c r="AEZ22" s="288"/>
      <c r="AFA22" s="288"/>
      <c r="AFB22" s="288"/>
      <c r="AFC22" s="288"/>
      <c r="AFD22" s="288"/>
      <c r="AFE22" s="288"/>
      <c r="AFF22" s="288"/>
      <c r="AFG22" s="288"/>
      <c r="AFH22" s="288"/>
      <c r="AFI22" s="288"/>
      <c r="AFJ22" s="288"/>
      <c r="AFK22" s="288"/>
      <c r="AFL22" s="288"/>
      <c r="AFM22" s="288"/>
      <c r="AFN22" s="288"/>
      <c r="AFO22" s="288"/>
      <c r="AFP22" s="288"/>
      <c r="AFQ22" s="288"/>
      <c r="AFR22" s="288"/>
      <c r="AFS22" s="288"/>
      <c r="AFT22" s="288"/>
      <c r="AFU22" s="288"/>
      <c r="AFV22" s="288"/>
      <c r="AFW22" s="288"/>
      <c r="AFX22" s="288"/>
      <c r="AFY22" s="288"/>
      <c r="AFZ22" s="288"/>
      <c r="AGA22" s="288"/>
      <c r="AGB22" s="288"/>
      <c r="AGC22" s="288"/>
      <c r="AGD22" s="288"/>
      <c r="AGE22" s="288"/>
      <c r="AGF22" s="288"/>
      <c r="AGG22" s="288"/>
      <c r="AGH22" s="288"/>
      <c r="AGI22" s="288"/>
      <c r="AGJ22" s="288"/>
      <c r="AGK22" s="288"/>
      <c r="AGL22" s="288"/>
      <c r="AGM22" s="288"/>
      <c r="AGN22" s="288"/>
      <c r="AGO22" s="288"/>
      <c r="AGP22" s="288"/>
      <c r="AGQ22" s="288"/>
      <c r="AGR22" s="288"/>
      <c r="AGS22" s="288"/>
      <c r="AGT22" s="288"/>
      <c r="AGU22" s="288"/>
      <c r="AGV22" s="288"/>
      <c r="AGW22" s="288"/>
      <c r="AGX22" s="288"/>
      <c r="AGY22" s="288"/>
      <c r="AGZ22" s="288"/>
      <c r="AHA22" s="288"/>
      <c r="AHB22" s="288"/>
      <c r="AHC22" s="288"/>
      <c r="AHD22" s="288"/>
      <c r="AHE22" s="288"/>
      <c r="AHF22" s="288"/>
      <c r="AHG22" s="288"/>
      <c r="AHH22" s="288"/>
      <c r="AHI22" s="288"/>
      <c r="AHJ22" s="288"/>
      <c r="AHK22" s="288"/>
      <c r="AHL22" s="288"/>
      <c r="AHM22" s="288"/>
      <c r="AHN22" s="288"/>
      <c r="AHO22" s="288"/>
      <c r="AHP22" s="288"/>
      <c r="AHQ22" s="288"/>
      <c r="AHR22" s="288"/>
      <c r="AHS22" s="288"/>
      <c r="AHT22" s="288"/>
      <c r="AHU22" s="288"/>
      <c r="AHV22" s="288"/>
      <c r="AHW22" s="288"/>
      <c r="AHX22" s="288"/>
      <c r="AHY22" s="288"/>
      <c r="AHZ22" s="288"/>
      <c r="AIA22" s="288"/>
      <c r="AIB22" s="288"/>
      <c r="AIC22" s="288"/>
      <c r="AID22" s="288"/>
      <c r="AIE22" s="288"/>
      <c r="AIF22" s="288"/>
      <c r="AIG22" s="288"/>
      <c r="AIH22" s="288"/>
      <c r="AII22" s="288"/>
      <c r="AIJ22" s="288"/>
      <c r="AIK22" s="288"/>
      <c r="AIL22" s="288"/>
      <c r="AIM22" s="288"/>
      <c r="AIN22" s="288"/>
      <c r="AIO22" s="288"/>
      <c r="AIP22" s="288"/>
      <c r="AIQ22" s="288"/>
      <c r="AIR22" s="288"/>
      <c r="AIS22" s="288"/>
      <c r="AIT22" s="288"/>
      <c r="AIU22" s="288"/>
      <c r="AIV22" s="288"/>
      <c r="AIW22" s="288"/>
      <c r="AIX22" s="288"/>
      <c r="AIY22" s="288"/>
      <c r="AIZ22" s="288"/>
      <c r="AJA22" s="288"/>
      <c r="AJB22" s="288"/>
      <c r="AJC22" s="288"/>
      <c r="AJD22" s="288"/>
      <c r="AJE22" s="288"/>
      <c r="AJF22" s="288"/>
      <c r="AJG22" s="288"/>
      <c r="AJH22" s="288"/>
      <c r="AJI22" s="288"/>
      <c r="AJJ22" s="288"/>
      <c r="AJK22" s="288"/>
      <c r="AJL22" s="288"/>
      <c r="AJM22" s="288"/>
      <c r="AJN22" s="288"/>
      <c r="AJO22" s="288"/>
      <c r="AJP22" s="288"/>
      <c r="AJQ22" s="288"/>
      <c r="AJR22" s="288"/>
      <c r="AJS22" s="288"/>
      <c r="AJT22" s="288"/>
      <c r="AJU22" s="288"/>
      <c r="AJV22" s="288"/>
      <c r="AJW22" s="288"/>
      <c r="AJX22" s="288"/>
      <c r="AJY22" s="288"/>
      <c r="AJZ22" s="288"/>
      <c r="AKA22" s="288"/>
      <c r="AKB22" s="288"/>
      <c r="AKC22" s="288"/>
      <c r="AKD22" s="288"/>
      <c r="AKE22" s="288"/>
      <c r="AKF22" s="288"/>
      <c r="AKG22" s="288"/>
      <c r="AKH22" s="288"/>
      <c r="AKI22" s="288"/>
      <c r="AKJ22" s="288"/>
      <c r="AKK22" s="288"/>
      <c r="AKL22" s="288"/>
      <c r="AKM22" s="288"/>
      <c r="AKN22" s="288"/>
      <c r="AKO22" s="288"/>
      <c r="AKP22" s="288"/>
      <c r="AKQ22" s="288"/>
      <c r="AKR22" s="288"/>
      <c r="AKS22" s="288"/>
      <c r="AKT22" s="288"/>
      <c r="AKU22" s="288"/>
      <c r="AKV22" s="288"/>
      <c r="AKW22" s="288"/>
      <c r="AKX22" s="288"/>
      <c r="AKY22" s="288"/>
      <c r="AKZ22" s="288"/>
      <c r="ALA22" s="288"/>
      <c r="ALB22" s="288"/>
      <c r="ALC22" s="288"/>
      <c r="ALD22" s="288"/>
      <c r="ALE22" s="288"/>
      <c r="ALF22" s="288"/>
      <c r="ALG22" s="288"/>
      <c r="ALH22" s="288"/>
      <c r="ALI22" s="288"/>
      <c r="ALJ22" s="288"/>
      <c r="ALK22" s="288"/>
      <c r="ALL22" s="288"/>
      <c r="ALM22" s="288"/>
      <c r="ALN22" s="288"/>
      <c r="ALO22" s="288"/>
      <c r="ALP22" s="288"/>
      <c r="ALQ22" s="288"/>
      <c r="ALR22" s="288"/>
      <c r="ALS22" s="288"/>
      <c r="ALT22" s="288"/>
      <c r="ALU22" s="288"/>
      <c r="ALV22" s="288"/>
      <c r="ALW22" s="288"/>
      <c r="ALX22" s="288"/>
      <c r="ALY22" s="288"/>
      <c r="ALZ22" s="288"/>
      <c r="AMA22" s="288"/>
      <c r="AMB22" s="288"/>
      <c r="AMC22" s="288"/>
      <c r="AMD22" s="288"/>
      <c r="AME22" s="288"/>
      <c r="AMF22" s="288"/>
      <c r="AMG22" s="288"/>
      <c r="AMH22" s="288"/>
    </row>
    <row r="23" spans="1:1022" customFormat="1" ht="150" customHeight="1">
      <c r="A23" s="309">
        <v>1</v>
      </c>
      <c r="B23" s="916" t="s">
        <v>154</v>
      </c>
      <c r="C23" s="916"/>
      <c r="D23" s="83" t="s">
        <v>1589</v>
      </c>
      <c r="E23" s="83" t="s">
        <v>1590</v>
      </c>
      <c r="F23" s="83" t="s">
        <v>1591</v>
      </c>
      <c r="G23" s="83" t="s">
        <v>158</v>
      </c>
      <c r="H23" s="83" t="s">
        <v>159</v>
      </c>
      <c r="I23" s="310" t="s">
        <v>1592</v>
      </c>
      <c r="J23" s="311">
        <v>5300</v>
      </c>
      <c r="K23" s="311">
        <v>5300</v>
      </c>
      <c r="L23" s="310" t="s">
        <v>161</v>
      </c>
      <c r="M23" s="310" t="s">
        <v>162</v>
      </c>
      <c r="N23" s="312">
        <f t="shared" ref="N23:N43" si="0">(J23/K23)*100</f>
        <v>100</v>
      </c>
      <c r="O23" s="311">
        <v>4500</v>
      </c>
      <c r="P23" s="310" t="s">
        <v>1593</v>
      </c>
      <c r="Q23" s="310"/>
      <c r="R23" s="330"/>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c r="HV23" s="288"/>
      <c r="HW23" s="288"/>
      <c r="HX23" s="288"/>
      <c r="HY23" s="288"/>
      <c r="HZ23" s="288"/>
      <c r="IA23" s="288"/>
      <c r="IB23" s="288"/>
      <c r="IC23" s="288"/>
      <c r="ID23" s="288"/>
      <c r="IE23" s="288"/>
      <c r="IF23" s="288"/>
      <c r="IG23" s="288"/>
      <c r="IH23" s="288"/>
      <c r="II23" s="288"/>
      <c r="IJ23" s="288"/>
      <c r="IK23" s="288"/>
      <c r="IL23" s="288"/>
      <c r="IM23" s="288"/>
      <c r="IN23" s="288"/>
      <c r="IO23" s="288"/>
      <c r="IP23" s="288"/>
      <c r="IQ23" s="288"/>
      <c r="IR23" s="288"/>
      <c r="IS23" s="288"/>
      <c r="IT23" s="288"/>
      <c r="IU23" s="288"/>
      <c r="IV23" s="288"/>
      <c r="IW23" s="288"/>
      <c r="IX23" s="288"/>
      <c r="IY23" s="288"/>
      <c r="IZ23" s="288"/>
      <c r="JA23" s="288"/>
      <c r="JB23" s="288"/>
      <c r="JC23" s="288"/>
      <c r="JD23" s="288"/>
      <c r="JE23" s="288"/>
      <c r="JF23" s="288"/>
      <c r="JG23" s="288"/>
      <c r="JH23" s="288"/>
      <c r="JI23" s="288"/>
      <c r="JJ23" s="288"/>
      <c r="JK23" s="288"/>
      <c r="JL23" s="288"/>
      <c r="JM23" s="288"/>
      <c r="JN23" s="288"/>
      <c r="JO23" s="288"/>
      <c r="JP23" s="288"/>
      <c r="JQ23" s="288"/>
      <c r="JR23" s="288"/>
      <c r="JS23" s="288"/>
      <c r="JT23" s="288"/>
      <c r="JU23" s="288"/>
      <c r="JV23" s="288"/>
      <c r="JW23" s="288"/>
      <c r="JX23" s="288"/>
      <c r="JY23" s="288"/>
      <c r="JZ23" s="288"/>
      <c r="KA23" s="288"/>
      <c r="KB23" s="288"/>
      <c r="KC23" s="288"/>
      <c r="KD23" s="288"/>
      <c r="KE23" s="288"/>
      <c r="KF23" s="288"/>
      <c r="KG23" s="288"/>
      <c r="KH23" s="288"/>
      <c r="KI23" s="288"/>
      <c r="KJ23" s="288"/>
      <c r="KK23" s="288"/>
      <c r="KL23" s="288"/>
      <c r="KM23" s="288"/>
      <c r="KN23" s="288"/>
      <c r="KO23" s="288"/>
      <c r="KP23" s="288"/>
      <c r="KQ23" s="288"/>
      <c r="KR23" s="288"/>
      <c r="KS23" s="288"/>
      <c r="KT23" s="288"/>
      <c r="KU23" s="288"/>
      <c r="KV23" s="288"/>
      <c r="KW23" s="288"/>
      <c r="KX23" s="288"/>
      <c r="KY23" s="288"/>
      <c r="KZ23" s="288"/>
      <c r="LA23" s="288"/>
      <c r="LB23" s="288"/>
      <c r="LC23" s="288"/>
      <c r="LD23" s="288"/>
      <c r="LE23" s="288"/>
      <c r="LF23" s="288"/>
      <c r="LG23" s="288"/>
      <c r="LH23" s="288"/>
      <c r="LI23" s="288"/>
      <c r="LJ23" s="288"/>
      <c r="LK23" s="288"/>
      <c r="LL23" s="288"/>
      <c r="LM23" s="288"/>
      <c r="LN23" s="288"/>
      <c r="LO23" s="288"/>
      <c r="LP23" s="288"/>
      <c r="LQ23" s="288"/>
      <c r="LR23" s="288"/>
      <c r="LS23" s="288"/>
      <c r="LT23" s="288"/>
      <c r="LU23" s="288"/>
      <c r="LV23" s="288"/>
      <c r="LW23" s="288"/>
      <c r="LX23" s="288"/>
      <c r="LY23" s="288"/>
      <c r="LZ23" s="288"/>
      <c r="MA23" s="288"/>
      <c r="MB23" s="288"/>
      <c r="MC23" s="288"/>
      <c r="MD23" s="288"/>
      <c r="ME23" s="288"/>
      <c r="MF23" s="288"/>
      <c r="MG23" s="288"/>
      <c r="MH23" s="288"/>
      <c r="MI23" s="288"/>
      <c r="MJ23" s="288"/>
      <c r="MK23" s="288"/>
      <c r="ML23" s="288"/>
      <c r="MM23" s="288"/>
      <c r="MN23" s="288"/>
      <c r="MO23" s="288"/>
      <c r="MP23" s="288"/>
      <c r="MQ23" s="288"/>
      <c r="MR23" s="288"/>
      <c r="MS23" s="288"/>
      <c r="MT23" s="288"/>
      <c r="MU23" s="288"/>
      <c r="MV23" s="288"/>
      <c r="MW23" s="288"/>
      <c r="MX23" s="288"/>
      <c r="MY23" s="288"/>
      <c r="MZ23" s="288"/>
      <c r="NA23" s="288"/>
      <c r="NB23" s="288"/>
      <c r="NC23" s="288"/>
      <c r="ND23" s="288"/>
      <c r="NE23" s="288"/>
      <c r="NF23" s="288"/>
      <c r="NG23" s="288"/>
      <c r="NH23" s="288"/>
      <c r="NI23" s="288"/>
      <c r="NJ23" s="288"/>
      <c r="NK23" s="288"/>
      <c r="NL23" s="288"/>
      <c r="NM23" s="288"/>
      <c r="NN23" s="288"/>
      <c r="NO23" s="288"/>
      <c r="NP23" s="288"/>
      <c r="NQ23" s="288"/>
      <c r="NR23" s="288"/>
      <c r="NS23" s="288"/>
      <c r="NT23" s="288"/>
      <c r="NU23" s="288"/>
      <c r="NV23" s="288"/>
      <c r="NW23" s="288"/>
      <c r="NX23" s="288"/>
      <c r="NY23" s="288"/>
      <c r="NZ23" s="288"/>
      <c r="OA23" s="288"/>
      <c r="OB23" s="288"/>
      <c r="OC23" s="288"/>
      <c r="OD23" s="288"/>
      <c r="OE23" s="288"/>
      <c r="OF23" s="288"/>
      <c r="OG23" s="288"/>
      <c r="OH23" s="288"/>
      <c r="OI23" s="288"/>
      <c r="OJ23" s="288"/>
      <c r="OK23" s="288"/>
      <c r="OL23" s="288"/>
      <c r="OM23" s="288"/>
      <c r="ON23" s="288"/>
      <c r="OO23" s="288"/>
      <c r="OP23" s="288"/>
      <c r="OQ23" s="288"/>
      <c r="OR23" s="288"/>
      <c r="OS23" s="288"/>
      <c r="OT23" s="288"/>
      <c r="OU23" s="288"/>
      <c r="OV23" s="288"/>
      <c r="OW23" s="288"/>
      <c r="OX23" s="288"/>
      <c r="OY23" s="288"/>
      <c r="OZ23" s="288"/>
      <c r="PA23" s="288"/>
      <c r="PB23" s="288"/>
      <c r="PC23" s="288"/>
      <c r="PD23" s="288"/>
      <c r="PE23" s="288"/>
      <c r="PF23" s="288"/>
      <c r="PG23" s="288"/>
      <c r="PH23" s="288"/>
      <c r="PI23" s="288"/>
      <c r="PJ23" s="288"/>
      <c r="PK23" s="288"/>
      <c r="PL23" s="288"/>
      <c r="PM23" s="288"/>
      <c r="PN23" s="288"/>
      <c r="PO23" s="288"/>
      <c r="PP23" s="288"/>
      <c r="PQ23" s="288"/>
      <c r="PR23" s="288"/>
      <c r="PS23" s="288"/>
      <c r="PT23" s="288"/>
      <c r="PU23" s="288"/>
      <c r="PV23" s="288"/>
      <c r="PW23" s="288"/>
      <c r="PX23" s="288"/>
      <c r="PY23" s="288"/>
      <c r="PZ23" s="288"/>
      <c r="QA23" s="288"/>
      <c r="QB23" s="288"/>
      <c r="QC23" s="288"/>
      <c r="QD23" s="288"/>
      <c r="QE23" s="288"/>
      <c r="QF23" s="288"/>
      <c r="QG23" s="288"/>
      <c r="QH23" s="288"/>
      <c r="QI23" s="288"/>
      <c r="QJ23" s="288"/>
      <c r="QK23" s="288"/>
      <c r="QL23" s="288"/>
      <c r="QM23" s="288"/>
      <c r="QN23" s="288"/>
      <c r="QO23" s="288"/>
      <c r="QP23" s="288"/>
      <c r="QQ23" s="288"/>
      <c r="QR23" s="288"/>
      <c r="QS23" s="288"/>
      <c r="QT23" s="288"/>
      <c r="QU23" s="288"/>
      <c r="QV23" s="288"/>
      <c r="QW23" s="288"/>
      <c r="QX23" s="288"/>
      <c r="QY23" s="288"/>
      <c r="QZ23" s="288"/>
      <c r="RA23" s="288"/>
      <c r="RB23" s="288"/>
      <c r="RC23" s="288"/>
      <c r="RD23" s="288"/>
      <c r="RE23" s="288"/>
      <c r="RF23" s="288"/>
      <c r="RG23" s="288"/>
      <c r="RH23" s="288"/>
      <c r="RI23" s="288"/>
      <c r="RJ23" s="288"/>
      <c r="RK23" s="288"/>
      <c r="RL23" s="288"/>
      <c r="RM23" s="288"/>
      <c r="RN23" s="288"/>
      <c r="RO23" s="288"/>
      <c r="RP23" s="288"/>
      <c r="RQ23" s="288"/>
      <c r="RR23" s="288"/>
      <c r="RS23" s="288"/>
      <c r="RT23" s="288"/>
      <c r="RU23" s="288"/>
      <c r="RV23" s="288"/>
      <c r="RW23" s="288"/>
      <c r="RX23" s="288"/>
      <c r="RY23" s="288"/>
      <c r="RZ23" s="288"/>
      <c r="SA23" s="288"/>
      <c r="SB23" s="288"/>
      <c r="SC23" s="288"/>
      <c r="SD23" s="288"/>
      <c r="SE23" s="288"/>
      <c r="SF23" s="288"/>
      <c r="SG23" s="288"/>
      <c r="SH23" s="288"/>
      <c r="SI23" s="288"/>
      <c r="SJ23" s="288"/>
      <c r="SK23" s="288"/>
      <c r="SL23" s="288"/>
      <c r="SM23" s="288"/>
      <c r="SN23" s="288"/>
      <c r="SO23" s="288"/>
      <c r="SP23" s="288"/>
      <c r="SQ23" s="288"/>
      <c r="SR23" s="288"/>
      <c r="SS23" s="288"/>
      <c r="ST23" s="288"/>
      <c r="SU23" s="288"/>
      <c r="SV23" s="288"/>
      <c r="SW23" s="288"/>
      <c r="SX23" s="288"/>
      <c r="SY23" s="288"/>
      <c r="SZ23" s="288"/>
      <c r="TA23" s="288"/>
      <c r="TB23" s="288"/>
      <c r="TC23" s="288"/>
      <c r="TD23" s="288"/>
      <c r="TE23" s="288"/>
      <c r="TF23" s="288"/>
      <c r="TG23" s="288"/>
      <c r="TH23" s="288"/>
      <c r="TI23" s="288"/>
      <c r="TJ23" s="288"/>
      <c r="TK23" s="288"/>
      <c r="TL23" s="288"/>
      <c r="TM23" s="288"/>
      <c r="TN23" s="288"/>
      <c r="TO23" s="288"/>
      <c r="TP23" s="288"/>
      <c r="TQ23" s="288"/>
      <c r="TR23" s="288"/>
      <c r="TS23" s="288"/>
      <c r="TT23" s="288"/>
      <c r="TU23" s="288"/>
      <c r="TV23" s="288"/>
      <c r="TW23" s="288"/>
      <c r="TX23" s="288"/>
      <c r="TY23" s="288"/>
      <c r="TZ23" s="288"/>
      <c r="UA23" s="288"/>
      <c r="UB23" s="288"/>
      <c r="UC23" s="288"/>
      <c r="UD23" s="288"/>
      <c r="UE23" s="288"/>
      <c r="UF23" s="288"/>
      <c r="UG23" s="288"/>
      <c r="UH23" s="288"/>
      <c r="UI23" s="288"/>
      <c r="UJ23" s="288"/>
      <c r="UK23" s="288"/>
      <c r="UL23" s="288"/>
      <c r="UM23" s="288"/>
      <c r="UN23" s="288"/>
      <c r="UO23" s="288"/>
      <c r="UP23" s="288"/>
      <c r="UQ23" s="288"/>
      <c r="UR23" s="288"/>
      <c r="US23" s="288"/>
      <c r="UT23" s="288"/>
      <c r="UU23" s="288"/>
      <c r="UV23" s="288"/>
      <c r="UW23" s="288"/>
      <c r="UX23" s="288"/>
      <c r="UY23" s="288"/>
      <c r="UZ23" s="288"/>
      <c r="VA23" s="288"/>
      <c r="VB23" s="288"/>
      <c r="VC23" s="288"/>
      <c r="VD23" s="288"/>
      <c r="VE23" s="288"/>
      <c r="VF23" s="288"/>
      <c r="VG23" s="288"/>
      <c r="VH23" s="288"/>
      <c r="VI23" s="288"/>
      <c r="VJ23" s="288"/>
      <c r="VK23" s="288"/>
      <c r="VL23" s="288"/>
      <c r="VM23" s="288"/>
      <c r="VN23" s="288"/>
      <c r="VO23" s="288"/>
      <c r="VP23" s="288"/>
      <c r="VQ23" s="288"/>
      <c r="VR23" s="288"/>
      <c r="VS23" s="288"/>
      <c r="VT23" s="288"/>
      <c r="VU23" s="288"/>
      <c r="VV23" s="288"/>
      <c r="VW23" s="288"/>
      <c r="VX23" s="288"/>
      <c r="VY23" s="288"/>
      <c r="VZ23" s="288"/>
      <c r="WA23" s="288"/>
      <c r="WB23" s="288"/>
      <c r="WC23" s="288"/>
      <c r="WD23" s="288"/>
      <c r="WE23" s="288"/>
      <c r="WF23" s="288"/>
      <c r="WG23" s="288"/>
      <c r="WH23" s="288"/>
      <c r="WI23" s="288"/>
      <c r="WJ23" s="288"/>
      <c r="WK23" s="288"/>
      <c r="WL23" s="288"/>
      <c r="WM23" s="288"/>
      <c r="WN23" s="288"/>
      <c r="WO23" s="288"/>
      <c r="WP23" s="288"/>
      <c r="WQ23" s="288"/>
      <c r="WR23" s="288"/>
      <c r="WS23" s="288"/>
      <c r="WT23" s="288"/>
      <c r="WU23" s="288"/>
      <c r="WV23" s="288"/>
      <c r="WW23" s="288"/>
      <c r="WX23" s="288"/>
      <c r="WY23" s="288"/>
      <c r="WZ23" s="288"/>
      <c r="XA23" s="288"/>
      <c r="XB23" s="288"/>
      <c r="XC23" s="288"/>
      <c r="XD23" s="288"/>
      <c r="XE23" s="288"/>
      <c r="XF23" s="288"/>
      <c r="XG23" s="288"/>
      <c r="XH23" s="288"/>
      <c r="XI23" s="288"/>
      <c r="XJ23" s="288"/>
      <c r="XK23" s="288"/>
      <c r="XL23" s="288"/>
      <c r="XM23" s="288"/>
      <c r="XN23" s="288"/>
      <c r="XO23" s="288"/>
      <c r="XP23" s="288"/>
      <c r="XQ23" s="288"/>
      <c r="XR23" s="288"/>
      <c r="XS23" s="288"/>
      <c r="XT23" s="288"/>
      <c r="XU23" s="288"/>
      <c r="XV23" s="288"/>
      <c r="XW23" s="288"/>
      <c r="XX23" s="288"/>
      <c r="XY23" s="288"/>
      <c r="XZ23" s="288"/>
      <c r="YA23" s="288"/>
      <c r="YB23" s="288"/>
      <c r="YC23" s="288"/>
      <c r="YD23" s="288"/>
      <c r="YE23" s="288"/>
      <c r="YF23" s="288"/>
      <c r="YG23" s="288"/>
      <c r="YH23" s="288"/>
      <c r="YI23" s="288"/>
      <c r="YJ23" s="288"/>
      <c r="YK23" s="288"/>
      <c r="YL23" s="288"/>
      <c r="YM23" s="288"/>
      <c r="YN23" s="288"/>
      <c r="YO23" s="288"/>
      <c r="YP23" s="288"/>
      <c r="YQ23" s="288"/>
      <c r="YR23" s="288"/>
      <c r="YS23" s="288"/>
      <c r="YT23" s="288"/>
      <c r="YU23" s="288"/>
      <c r="YV23" s="288"/>
      <c r="YW23" s="288"/>
      <c r="YX23" s="288"/>
      <c r="YY23" s="288"/>
      <c r="YZ23" s="288"/>
      <c r="ZA23" s="288"/>
      <c r="ZB23" s="288"/>
      <c r="ZC23" s="288"/>
      <c r="ZD23" s="288"/>
      <c r="ZE23" s="288"/>
      <c r="ZF23" s="288"/>
      <c r="ZG23" s="288"/>
      <c r="ZH23" s="288"/>
      <c r="ZI23" s="288"/>
      <c r="ZJ23" s="288"/>
      <c r="ZK23" s="288"/>
      <c r="ZL23" s="288"/>
      <c r="ZM23" s="288"/>
      <c r="ZN23" s="288"/>
      <c r="ZO23" s="288"/>
      <c r="ZP23" s="288"/>
      <c r="ZQ23" s="288"/>
      <c r="ZR23" s="288"/>
      <c r="ZS23" s="288"/>
      <c r="ZT23" s="288"/>
      <c r="ZU23" s="288"/>
      <c r="ZV23" s="288"/>
      <c r="ZW23" s="288"/>
      <c r="ZX23" s="288"/>
      <c r="ZY23" s="288"/>
      <c r="ZZ23" s="288"/>
      <c r="AAA23" s="288"/>
      <c r="AAB23" s="288"/>
      <c r="AAC23" s="288"/>
      <c r="AAD23" s="288"/>
      <c r="AAE23" s="288"/>
      <c r="AAF23" s="288"/>
      <c r="AAG23" s="288"/>
      <c r="AAH23" s="288"/>
      <c r="AAI23" s="288"/>
      <c r="AAJ23" s="288"/>
      <c r="AAK23" s="288"/>
      <c r="AAL23" s="288"/>
      <c r="AAM23" s="288"/>
      <c r="AAN23" s="288"/>
      <c r="AAO23" s="288"/>
      <c r="AAP23" s="288"/>
      <c r="AAQ23" s="288"/>
      <c r="AAR23" s="288"/>
      <c r="AAS23" s="288"/>
      <c r="AAT23" s="288"/>
      <c r="AAU23" s="288"/>
      <c r="AAV23" s="288"/>
      <c r="AAW23" s="288"/>
      <c r="AAX23" s="288"/>
      <c r="AAY23" s="288"/>
      <c r="AAZ23" s="288"/>
      <c r="ABA23" s="288"/>
      <c r="ABB23" s="288"/>
      <c r="ABC23" s="288"/>
      <c r="ABD23" s="288"/>
      <c r="ABE23" s="288"/>
      <c r="ABF23" s="288"/>
      <c r="ABG23" s="288"/>
      <c r="ABH23" s="288"/>
      <c r="ABI23" s="288"/>
      <c r="ABJ23" s="288"/>
      <c r="ABK23" s="288"/>
      <c r="ABL23" s="288"/>
      <c r="ABM23" s="288"/>
      <c r="ABN23" s="288"/>
      <c r="ABO23" s="288"/>
      <c r="ABP23" s="288"/>
      <c r="ABQ23" s="288"/>
      <c r="ABR23" s="288"/>
      <c r="ABS23" s="288"/>
      <c r="ABT23" s="288"/>
      <c r="ABU23" s="288"/>
      <c r="ABV23" s="288"/>
      <c r="ABW23" s="288"/>
      <c r="ABX23" s="288"/>
      <c r="ABY23" s="288"/>
      <c r="ABZ23" s="288"/>
      <c r="ACA23" s="288"/>
      <c r="ACB23" s="288"/>
      <c r="ACC23" s="288"/>
      <c r="ACD23" s="288"/>
      <c r="ACE23" s="288"/>
      <c r="ACF23" s="288"/>
      <c r="ACG23" s="288"/>
      <c r="ACH23" s="288"/>
      <c r="ACI23" s="288"/>
      <c r="ACJ23" s="288"/>
      <c r="ACK23" s="288"/>
      <c r="ACL23" s="288"/>
      <c r="ACM23" s="288"/>
      <c r="ACN23" s="288"/>
      <c r="ACO23" s="288"/>
      <c r="ACP23" s="288"/>
      <c r="ACQ23" s="288"/>
      <c r="ACR23" s="288"/>
      <c r="ACS23" s="288"/>
      <c r="ACT23" s="288"/>
      <c r="ACU23" s="288"/>
      <c r="ACV23" s="288"/>
      <c r="ACW23" s="288"/>
      <c r="ACX23" s="288"/>
      <c r="ACY23" s="288"/>
      <c r="ACZ23" s="288"/>
      <c r="ADA23" s="288"/>
      <c r="ADB23" s="288"/>
      <c r="ADC23" s="288"/>
      <c r="ADD23" s="288"/>
      <c r="ADE23" s="288"/>
      <c r="ADF23" s="288"/>
      <c r="ADG23" s="288"/>
      <c r="ADH23" s="288"/>
      <c r="ADI23" s="288"/>
      <c r="ADJ23" s="288"/>
      <c r="ADK23" s="288"/>
      <c r="ADL23" s="288"/>
      <c r="ADM23" s="288"/>
      <c r="ADN23" s="288"/>
      <c r="ADO23" s="288"/>
      <c r="ADP23" s="288"/>
      <c r="ADQ23" s="288"/>
      <c r="ADR23" s="288"/>
      <c r="ADS23" s="288"/>
      <c r="ADT23" s="288"/>
      <c r="ADU23" s="288"/>
      <c r="ADV23" s="288"/>
      <c r="ADW23" s="288"/>
      <c r="ADX23" s="288"/>
      <c r="ADY23" s="288"/>
      <c r="ADZ23" s="288"/>
      <c r="AEA23" s="288"/>
      <c r="AEB23" s="288"/>
      <c r="AEC23" s="288"/>
      <c r="AED23" s="288"/>
      <c r="AEE23" s="288"/>
      <c r="AEF23" s="288"/>
      <c r="AEG23" s="288"/>
      <c r="AEH23" s="288"/>
      <c r="AEI23" s="288"/>
      <c r="AEJ23" s="288"/>
      <c r="AEK23" s="288"/>
      <c r="AEL23" s="288"/>
      <c r="AEM23" s="288"/>
      <c r="AEN23" s="288"/>
      <c r="AEO23" s="288"/>
      <c r="AEP23" s="288"/>
      <c r="AEQ23" s="288"/>
      <c r="AER23" s="288"/>
      <c r="AES23" s="288"/>
      <c r="AET23" s="288"/>
      <c r="AEU23" s="288"/>
      <c r="AEV23" s="288"/>
      <c r="AEW23" s="288"/>
      <c r="AEX23" s="288"/>
      <c r="AEY23" s="288"/>
      <c r="AEZ23" s="288"/>
      <c r="AFA23" s="288"/>
      <c r="AFB23" s="288"/>
      <c r="AFC23" s="288"/>
      <c r="AFD23" s="288"/>
      <c r="AFE23" s="288"/>
      <c r="AFF23" s="288"/>
      <c r="AFG23" s="288"/>
      <c r="AFH23" s="288"/>
      <c r="AFI23" s="288"/>
      <c r="AFJ23" s="288"/>
      <c r="AFK23" s="288"/>
      <c r="AFL23" s="288"/>
      <c r="AFM23" s="288"/>
      <c r="AFN23" s="288"/>
      <c r="AFO23" s="288"/>
      <c r="AFP23" s="288"/>
      <c r="AFQ23" s="288"/>
      <c r="AFR23" s="288"/>
      <c r="AFS23" s="288"/>
      <c r="AFT23" s="288"/>
      <c r="AFU23" s="288"/>
      <c r="AFV23" s="288"/>
      <c r="AFW23" s="288"/>
      <c r="AFX23" s="288"/>
      <c r="AFY23" s="288"/>
      <c r="AFZ23" s="288"/>
      <c r="AGA23" s="288"/>
      <c r="AGB23" s="288"/>
      <c r="AGC23" s="288"/>
      <c r="AGD23" s="288"/>
      <c r="AGE23" s="288"/>
      <c r="AGF23" s="288"/>
      <c r="AGG23" s="288"/>
      <c r="AGH23" s="288"/>
      <c r="AGI23" s="288"/>
      <c r="AGJ23" s="288"/>
      <c r="AGK23" s="288"/>
      <c r="AGL23" s="288"/>
      <c r="AGM23" s="288"/>
      <c r="AGN23" s="288"/>
      <c r="AGO23" s="288"/>
      <c r="AGP23" s="288"/>
      <c r="AGQ23" s="288"/>
      <c r="AGR23" s="288"/>
      <c r="AGS23" s="288"/>
      <c r="AGT23" s="288"/>
      <c r="AGU23" s="288"/>
      <c r="AGV23" s="288"/>
      <c r="AGW23" s="288"/>
      <c r="AGX23" s="288"/>
      <c r="AGY23" s="288"/>
      <c r="AGZ23" s="288"/>
      <c r="AHA23" s="288"/>
      <c r="AHB23" s="288"/>
      <c r="AHC23" s="288"/>
      <c r="AHD23" s="288"/>
      <c r="AHE23" s="288"/>
      <c r="AHF23" s="288"/>
      <c r="AHG23" s="288"/>
      <c r="AHH23" s="288"/>
      <c r="AHI23" s="288"/>
      <c r="AHJ23" s="288"/>
      <c r="AHK23" s="288"/>
      <c r="AHL23" s="288"/>
      <c r="AHM23" s="288"/>
      <c r="AHN23" s="288"/>
      <c r="AHO23" s="288"/>
      <c r="AHP23" s="288"/>
      <c r="AHQ23" s="288"/>
      <c r="AHR23" s="288"/>
      <c r="AHS23" s="288"/>
      <c r="AHT23" s="288"/>
      <c r="AHU23" s="288"/>
      <c r="AHV23" s="288"/>
      <c r="AHW23" s="288"/>
      <c r="AHX23" s="288"/>
      <c r="AHY23" s="288"/>
      <c r="AHZ23" s="288"/>
      <c r="AIA23" s="288"/>
      <c r="AIB23" s="288"/>
      <c r="AIC23" s="288"/>
      <c r="AID23" s="288"/>
      <c r="AIE23" s="288"/>
      <c r="AIF23" s="288"/>
      <c r="AIG23" s="288"/>
      <c r="AIH23" s="288"/>
      <c r="AII23" s="288"/>
      <c r="AIJ23" s="288"/>
      <c r="AIK23" s="288"/>
      <c r="AIL23" s="288"/>
      <c r="AIM23" s="288"/>
      <c r="AIN23" s="288"/>
      <c r="AIO23" s="288"/>
      <c r="AIP23" s="288"/>
      <c r="AIQ23" s="288"/>
      <c r="AIR23" s="288"/>
      <c r="AIS23" s="288"/>
      <c r="AIT23" s="288"/>
      <c r="AIU23" s="288"/>
      <c r="AIV23" s="288"/>
      <c r="AIW23" s="288"/>
      <c r="AIX23" s="288"/>
      <c r="AIY23" s="288"/>
      <c r="AIZ23" s="288"/>
      <c r="AJA23" s="288"/>
      <c r="AJB23" s="288"/>
      <c r="AJC23" s="288"/>
      <c r="AJD23" s="288"/>
      <c r="AJE23" s="288"/>
      <c r="AJF23" s="288"/>
      <c r="AJG23" s="288"/>
      <c r="AJH23" s="288"/>
      <c r="AJI23" s="288"/>
      <c r="AJJ23" s="288"/>
      <c r="AJK23" s="288"/>
      <c r="AJL23" s="288"/>
      <c r="AJM23" s="288"/>
      <c r="AJN23" s="288"/>
      <c r="AJO23" s="288"/>
      <c r="AJP23" s="288"/>
      <c r="AJQ23" s="288"/>
      <c r="AJR23" s="288"/>
      <c r="AJS23" s="288"/>
      <c r="AJT23" s="288"/>
      <c r="AJU23" s="288"/>
      <c r="AJV23" s="288"/>
      <c r="AJW23" s="288"/>
      <c r="AJX23" s="288"/>
      <c r="AJY23" s="288"/>
      <c r="AJZ23" s="288"/>
      <c r="AKA23" s="288"/>
      <c r="AKB23" s="288"/>
      <c r="AKC23" s="288"/>
      <c r="AKD23" s="288"/>
      <c r="AKE23" s="288"/>
      <c r="AKF23" s="288"/>
      <c r="AKG23" s="288"/>
      <c r="AKH23" s="288"/>
      <c r="AKI23" s="288"/>
      <c r="AKJ23" s="288"/>
      <c r="AKK23" s="288"/>
      <c r="AKL23" s="288"/>
      <c r="AKM23" s="288"/>
      <c r="AKN23" s="288"/>
      <c r="AKO23" s="288"/>
      <c r="AKP23" s="288"/>
      <c r="AKQ23" s="288"/>
      <c r="AKR23" s="288"/>
      <c r="AKS23" s="288"/>
      <c r="AKT23" s="288"/>
      <c r="AKU23" s="288"/>
      <c r="AKV23" s="288"/>
      <c r="AKW23" s="288"/>
      <c r="AKX23" s="288"/>
      <c r="AKY23" s="288"/>
      <c r="AKZ23" s="288"/>
      <c r="ALA23" s="288"/>
      <c r="ALB23" s="288"/>
      <c r="ALC23" s="288"/>
      <c r="ALD23" s="288"/>
      <c r="ALE23" s="288"/>
      <c r="ALF23" s="288"/>
      <c r="ALG23" s="288"/>
      <c r="ALH23" s="288"/>
      <c r="ALI23" s="288"/>
      <c r="ALJ23" s="288"/>
      <c r="ALK23" s="288"/>
      <c r="ALL23" s="288"/>
      <c r="ALM23" s="288"/>
      <c r="ALN23" s="288"/>
      <c r="ALO23" s="288"/>
      <c r="ALP23" s="288"/>
      <c r="ALQ23" s="288"/>
      <c r="ALR23" s="288"/>
      <c r="ALS23" s="288"/>
      <c r="ALT23" s="288"/>
      <c r="ALU23" s="288"/>
      <c r="ALV23" s="288"/>
      <c r="ALW23" s="288"/>
      <c r="ALX23" s="288"/>
      <c r="ALY23" s="288"/>
      <c r="ALZ23" s="288"/>
      <c r="AMA23" s="288"/>
      <c r="AMB23" s="288"/>
      <c r="AMC23" s="288"/>
      <c r="AMD23" s="288"/>
      <c r="AME23" s="288"/>
      <c r="AMF23" s="288"/>
      <c r="AMG23" s="288"/>
      <c r="AMH23" s="288"/>
    </row>
    <row r="24" spans="1:1022" customFormat="1" ht="150" customHeight="1">
      <c r="A24" s="309">
        <v>1</v>
      </c>
      <c r="B24" s="916" t="s">
        <v>164</v>
      </c>
      <c r="C24" s="916"/>
      <c r="D24" s="83" t="s">
        <v>1594</v>
      </c>
      <c r="E24" s="83" t="s">
        <v>1595</v>
      </c>
      <c r="F24" s="83" t="s">
        <v>1596</v>
      </c>
      <c r="G24" s="83" t="s">
        <v>158</v>
      </c>
      <c r="H24" s="83" t="s">
        <v>159</v>
      </c>
      <c r="I24" s="310" t="s">
        <v>1597</v>
      </c>
      <c r="J24" s="311">
        <v>3200</v>
      </c>
      <c r="K24" s="311">
        <v>3200</v>
      </c>
      <c r="L24" s="310" t="s">
        <v>161</v>
      </c>
      <c r="M24" s="310" t="s">
        <v>162</v>
      </c>
      <c r="N24" s="312">
        <f t="shared" si="0"/>
        <v>100</v>
      </c>
      <c r="O24" s="311">
        <v>3000</v>
      </c>
      <c r="P24" s="310" t="s">
        <v>1593</v>
      </c>
      <c r="Q24" s="310" t="s">
        <v>1598</v>
      </c>
      <c r="R24" s="330"/>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c r="HV24" s="288"/>
      <c r="HW24" s="288"/>
      <c r="HX24" s="288"/>
      <c r="HY24" s="288"/>
      <c r="HZ24" s="288"/>
      <c r="IA24" s="288"/>
      <c r="IB24" s="288"/>
      <c r="IC24" s="288"/>
      <c r="ID24" s="288"/>
      <c r="IE24" s="288"/>
      <c r="IF24" s="288"/>
      <c r="IG24" s="288"/>
      <c r="IH24" s="288"/>
      <c r="II24" s="288"/>
      <c r="IJ24" s="288"/>
      <c r="IK24" s="288"/>
      <c r="IL24" s="288"/>
      <c r="IM24" s="288"/>
      <c r="IN24" s="288"/>
      <c r="IO24" s="288"/>
      <c r="IP24" s="288"/>
      <c r="IQ24" s="288"/>
      <c r="IR24" s="288"/>
      <c r="IS24" s="288"/>
      <c r="IT24" s="288"/>
      <c r="IU24" s="288"/>
      <c r="IV24" s="288"/>
      <c r="IW24" s="288"/>
      <c r="IX24" s="288"/>
      <c r="IY24" s="288"/>
      <c r="IZ24" s="288"/>
      <c r="JA24" s="288"/>
      <c r="JB24" s="288"/>
      <c r="JC24" s="288"/>
      <c r="JD24" s="288"/>
      <c r="JE24" s="288"/>
      <c r="JF24" s="288"/>
      <c r="JG24" s="288"/>
      <c r="JH24" s="288"/>
      <c r="JI24" s="288"/>
      <c r="JJ24" s="288"/>
      <c r="JK24" s="288"/>
      <c r="JL24" s="288"/>
      <c r="JM24" s="288"/>
      <c r="JN24" s="288"/>
      <c r="JO24" s="288"/>
      <c r="JP24" s="288"/>
      <c r="JQ24" s="288"/>
      <c r="JR24" s="288"/>
      <c r="JS24" s="288"/>
      <c r="JT24" s="288"/>
      <c r="JU24" s="288"/>
      <c r="JV24" s="288"/>
      <c r="JW24" s="288"/>
      <c r="JX24" s="288"/>
      <c r="JY24" s="288"/>
      <c r="JZ24" s="288"/>
      <c r="KA24" s="288"/>
      <c r="KB24" s="288"/>
      <c r="KC24" s="288"/>
      <c r="KD24" s="288"/>
      <c r="KE24" s="288"/>
      <c r="KF24" s="288"/>
      <c r="KG24" s="288"/>
      <c r="KH24" s="288"/>
      <c r="KI24" s="288"/>
      <c r="KJ24" s="288"/>
      <c r="KK24" s="288"/>
      <c r="KL24" s="288"/>
      <c r="KM24" s="288"/>
      <c r="KN24" s="288"/>
      <c r="KO24" s="288"/>
      <c r="KP24" s="288"/>
      <c r="KQ24" s="288"/>
      <c r="KR24" s="288"/>
      <c r="KS24" s="288"/>
      <c r="KT24" s="288"/>
      <c r="KU24" s="288"/>
      <c r="KV24" s="288"/>
      <c r="KW24" s="288"/>
      <c r="KX24" s="288"/>
      <c r="KY24" s="288"/>
      <c r="KZ24" s="288"/>
      <c r="LA24" s="288"/>
      <c r="LB24" s="288"/>
      <c r="LC24" s="288"/>
      <c r="LD24" s="288"/>
      <c r="LE24" s="288"/>
      <c r="LF24" s="288"/>
      <c r="LG24" s="288"/>
      <c r="LH24" s="288"/>
      <c r="LI24" s="288"/>
      <c r="LJ24" s="288"/>
      <c r="LK24" s="288"/>
      <c r="LL24" s="288"/>
      <c r="LM24" s="288"/>
      <c r="LN24" s="288"/>
      <c r="LO24" s="288"/>
      <c r="LP24" s="288"/>
      <c r="LQ24" s="288"/>
      <c r="LR24" s="288"/>
      <c r="LS24" s="288"/>
      <c r="LT24" s="288"/>
      <c r="LU24" s="288"/>
      <c r="LV24" s="288"/>
      <c r="LW24" s="288"/>
      <c r="LX24" s="288"/>
      <c r="LY24" s="288"/>
      <c r="LZ24" s="288"/>
      <c r="MA24" s="288"/>
      <c r="MB24" s="288"/>
      <c r="MC24" s="288"/>
      <c r="MD24" s="288"/>
      <c r="ME24" s="288"/>
      <c r="MF24" s="288"/>
      <c r="MG24" s="288"/>
      <c r="MH24" s="288"/>
      <c r="MI24" s="288"/>
      <c r="MJ24" s="288"/>
      <c r="MK24" s="288"/>
      <c r="ML24" s="288"/>
      <c r="MM24" s="288"/>
      <c r="MN24" s="288"/>
      <c r="MO24" s="288"/>
      <c r="MP24" s="288"/>
      <c r="MQ24" s="288"/>
      <c r="MR24" s="288"/>
      <c r="MS24" s="288"/>
      <c r="MT24" s="288"/>
      <c r="MU24" s="288"/>
      <c r="MV24" s="288"/>
      <c r="MW24" s="288"/>
      <c r="MX24" s="288"/>
      <c r="MY24" s="288"/>
      <c r="MZ24" s="288"/>
      <c r="NA24" s="288"/>
      <c r="NB24" s="288"/>
      <c r="NC24" s="288"/>
      <c r="ND24" s="288"/>
      <c r="NE24" s="288"/>
      <c r="NF24" s="288"/>
      <c r="NG24" s="288"/>
      <c r="NH24" s="288"/>
      <c r="NI24" s="288"/>
      <c r="NJ24" s="288"/>
      <c r="NK24" s="288"/>
      <c r="NL24" s="288"/>
      <c r="NM24" s="288"/>
      <c r="NN24" s="288"/>
      <c r="NO24" s="288"/>
      <c r="NP24" s="288"/>
      <c r="NQ24" s="288"/>
      <c r="NR24" s="288"/>
      <c r="NS24" s="288"/>
      <c r="NT24" s="288"/>
      <c r="NU24" s="288"/>
      <c r="NV24" s="288"/>
      <c r="NW24" s="288"/>
      <c r="NX24" s="288"/>
      <c r="NY24" s="288"/>
      <c r="NZ24" s="288"/>
      <c r="OA24" s="288"/>
      <c r="OB24" s="288"/>
      <c r="OC24" s="288"/>
      <c r="OD24" s="288"/>
      <c r="OE24" s="288"/>
      <c r="OF24" s="288"/>
      <c r="OG24" s="288"/>
      <c r="OH24" s="288"/>
      <c r="OI24" s="288"/>
      <c r="OJ24" s="288"/>
      <c r="OK24" s="288"/>
      <c r="OL24" s="288"/>
      <c r="OM24" s="288"/>
      <c r="ON24" s="288"/>
      <c r="OO24" s="288"/>
      <c r="OP24" s="288"/>
      <c r="OQ24" s="288"/>
      <c r="OR24" s="288"/>
      <c r="OS24" s="288"/>
      <c r="OT24" s="288"/>
      <c r="OU24" s="288"/>
      <c r="OV24" s="288"/>
      <c r="OW24" s="288"/>
      <c r="OX24" s="288"/>
      <c r="OY24" s="288"/>
      <c r="OZ24" s="288"/>
      <c r="PA24" s="288"/>
      <c r="PB24" s="288"/>
      <c r="PC24" s="288"/>
      <c r="PD24" s="288"/>
      <c r="PE24" s="288"/>
      <c r="PF24" s="288"/>
      <c r="PG24" s="288"/>
      <c r="PH24" s="288"/>
      <c r="PI24" s="288"/>
      <c r="PJ24" s="288"/>
      <c r="PK24" s="288"/>
      <c r="PL24" s="288"/>
      <c r="PM24" s="288"/>
      <c r="PN24" s="288"/>
      <c r="PO24" s="288"/>
      <c r="PP24" s="288"/>
      <c r="PQ24" s="288"/>
      <c r="PR24" s="288"/>
      <c r="PS24" s="288"/>
      <c r="PT24" s="288"/>
      <c r="PU24" s="288"/>
      <c r="PV24" s="288"/>
      <c r="PW24" s="288"/>
      <c r="PX24" s="288"/>
      <c r="PY24" s="288"/>
      <c r="PZ24" s="288"/>
      <c r="QA24" s="288"/>
      <c r="QB24" s="288"/>
      <c r="QC24" s="288"/>
      <c r="QD24" s="288"/>
      <c r="QE24" s="288"/>
      <c r="QF24" s="288"/>
      <c r="QG24" s="288"/>
      <c r="QH24" s="288"/>
      <c r="QI24" s="288"/>
      <c r="QJ24" s="288"/>
      <c r="QK24" s="288"/>
      <c r="QL24" s="288"/>
      <c r="QM24" s="288"/>
      <c r="QN24" s="288"/>
      <c r="QO24" s="288"/>
      <c r="QP24" s="288"/>
      <c r="QQ24" s="288"/>
      <c r="QR24" s="288"/>
      <c r="QS24" s="288"/>
      <c r="QT24" s="288"/>
      <c r="QU24" s="288"/>
      <c r="QV24" s="288"/>
      <c r="QW24" s="288"/>
      <c r="QX24" s="288"/>
      <c r="QY24" s="288"/>
      <c r="QZ24" s="288"/>
      <c r="RA24" s="288"/>
      <c r="RB24" s="288"/>
      <c r="RC24" s="288"/>
      <c r="RD24" s="288"/>
      <c r="RE24" s="288"/>
      <c r="RF24" s="288"/>
      <c r="RG24" s="288"/>
      <c r="RH24" s="288"/>
      <c r="RI24" s="288"/>
      <c r="RJ24" s="288"/>
      <c r="RK24" s="288"/>
      <c r="RL24" s="288"/>
      <c r="RM24" s="288"/>
      <c r="RN24" s="288"/>
      <c r="RO24" s="288"/>
      <c r="RP24" s="288"/>
      <c r="RQ24" s="288"/>
      <c r="RR24" s="288"/>
      <c r="RS24" s="288"/>
      <c r="RT24" s="288"/>
      <c r="RU24" s="288"/>
      <c r="RV24" s="288"/>
      <c r="RW24" s="288"/>
      <c r="RX24" s="288"/>
      <c r="RY24" s="288"/>
      <c r="RZ24" s="288"/>
      <c r="SA24" s="288"/>
      <c r="SB24" s="288"/>
      <c r="SC24" s="288"/>
      <c r="SD24" s="288"/>
      <c r="SE24" s="288"/>
      <c r="SF24" s="288"/>
      <c r="SG24" s="288"/>
      <c r="SH24" s="288"/>
      <c r="SI24" s="288"/>
      <c r="SJ24" s="288"/>
      <c r="SK24" s="288"/>
      <c r="SL24" s="288"/>
      <c r="SM24" s="288"/>
      <c r="SN24" s="288"/>
      <c r="SO24" s="288"/>
      <c r="SP24" s="288"/>
      <c r="SQ24" s="288"/>
      <c r="SR24" s="288"/>
      <c r="SS24" s="288"/>
      <c r="ST24" s="288"/>
      <c r="SU24" s="288"/>
      <c r="SV24" s="288"/>
      <c r="SW24" s="288"/>
      <c r="SX24" s="288"/>
      <c r="SY24" s="288"/>
      <c r="SZ24" s="288"/>
      <c r="TA24" s="288"/>
      <c r="TB24" s="288"/>
      <c r="TC24" s="288"/>
      <c r="TD24" s="288"/>
      <c r="TE24" s="288"/>
      <c r="TF24" s="288"/>
      <c r="TG24" s="288"/>
      <c r="TH24" s="288"/>
      <c r="TI24" s="288"/>
      <c r="TJ24" s="288"/>
      <c r="TK24" s="288"/>
      <c r="TL24" s="288"/>
      <c r="TM24" s="288"/>
      <c r="TN24" s="288"/>
      <c r="TO24" s="288"/>
      <c r="TP24" s="288"/>
      <c r="TQ24" s="288"/>
      <c r="TR24" s="288"/>
      <c r="TS24" s="288"/>
      <c r="TT24" s="288"/>
      <c r="TU24" s="288"/>
      <c r="TV24" s="288"/>
      <c r="TW24" s="288"/>
      <c r="TX24" s="288"/>
      <c r="TY24" s="288"/>
      <c r="TZ24" s="288"/>
      <c r="UA24" s="288"/>
      <c r="UB24" s="288"/>
      <c r="UC24" s="288"/>
      <c r="UD24" s="288"/>
      <c r="UE24" s="288"/>
      <c r="UF24" s="288"/>
      <c r="UG24" s="288"/>
      <c r="UH24" s="288"/>
      <c r="UI24" s="288"/>
      <c r="UJ24" s="288"/>
      <c r="UK24" s="288"/>
      <c r="UL24" s="288"/>
      <c r="UM24" s="288"/>
      <c r="UN24" s="288"/>
      <c r="UO24" s="288"/>
      <c r="UP24" s="288"/>
      <c r="UQ24" s="288"/>
      <c r="UR24" s="288"/>
      <c r="US24" s="288"/>
      <c r="UT24" s="288"/>
      <c r="UU24" s="288"/>
      <c r="UV24" s="288"/>
      <c r="UW24" s="288"/>
      <c r="UX24" s="288"/>
      <c r="UY24" s="288"/>
      <c r="UZ24" s="288"/>
      <c r="VA24" s="288"/>
      <c r="VB24" s="288"/>
      <c r="VC24" s="288"/>
      <c r="VD24" s="288"/>
      <c r="VE24" s="288"/>
      <c r="VF24" s="288"/>
      <c r="VG24" s="288"/>
      <c r="VH24" s="288"/>
      <c r="VI24" s="288"/>
      <c r="VJ24" s="288"/>
      <c r="VK24" s="288"/>
      <c r="VL24" s="288"/>
      <c r="VM24" s="288"/>
      <c r="VN24" s="288"/>
      <c r="VO24" s="288"/>
      <c r="VP24" s="288"/>
      <c r="VQ24" s="288"/>
      <c r="VR24" s="288"/>
      <c r="VS24" s="288"/>
      <c r="VT24" s="288"/>
      <c r="VU24" s="288"/>
      <c r="VV24" s="288"/>
      <c r="VW24" s="288"/>
      <c r="VX24" s="288"/>
      <c r="VY24" s="288"/>
      <c r="VZ24" s="288"/>
      <c r="WA24" s="288"/>
      <c r="WB24" s="288"/>
      <c r="WC24" s="288"/>
      <c r="WD24" s="288"/>
      <c r="WE24" s="288"/>
      <c r="WF24" s="288"/>
      <c r="WG24" s="288"/>
      <c r="WH24" s="288"/>
      <c r="WI24" s="288"/>
      <c r="WJ24" s="288"/>
      <c r="WK24" s="288"/>
      <c r="WL24" s="288"/>
      <c r="WM24" s="288"/>
      <c r="WN24" s="288"/>
      <c r="WO24" s="288"/>
      <c r="WP24" s="288"/>
      <c r="WQ24" s="288"/>
      <c r="WR24" s="288"/>
      <c r="WS24" s="288"/>
      <c r="WT24" s="288"/>
      <c r="WU24" s="288"/>
      <c r="WV24" s="288"/>
      <c r="WW24" s="288"/>
      <c r="WX24" s="288"/>
      <c r="WY24" s="288"/>
      <c r="WZ24" s="288"/>
      <c r="XA24" s="288"/>
      <c r="XB24" s="288"/>
      <c r="XC24" s="288"/>
      <c r="XD24" s="288"/>
      <c r="XE24" s="288"/>
      <c r="XF24" s="288"/>
      <c r="XG24" s="288"/>
      <c r="XH24" s="288"/>
      <c r="XI24" s="288"/>
      <c r="XJ24" s="288"/>
      <c r="XK24" s="288"/>
      <c r="XL24" s="288"/>
      <c r="XM24" s="288"/>
      <c r="XN24" s="288"/>
      <c r="XO24" s="288"/>
      <c r="XP24" s="288"/>
      <c r="XQ24" s="288"/>
      <c r="XR24" s="288"/>
      <c r="XS24" s="288"/>
      <c r="XT24" s="288"/>
      <c r="XU24" s="288"/>
      <c r="XV24" s="288"/>
      <c r="XW24" s="288"/>
      <c r="XX24" s="288"/>
      <c r="XY24" s="288"/>
      <c r="XZ24" s="288"/>
      <c r="YA24" s="288"/>
      <c r="YB24" s="288"/>
      <c r="YC24" s="288"/>
      <c r="YD24" s="288"/>
      <c r="YE24" s="288"/>
      <c r="YF24" s="288"/>
      <c r="YG24" s="288"/>
      <c r="YH24" s="288"/>
      <c r="YI24" s="288"/>
      <c r="YJ24" s="288"/>
      <c r="YK24" s="288"/>
      <c r="YL24" s="288"/>
      <c r="YM24" s="288"/>
      <c r="YN24" s="288"/>
      <c r="YO24" s="288"/>
      <c r="YP24" s="288"/>
      <c r="YQ24" s="288"/>
      <c r="YR24" s="288"/>
      <c r="YS24" s="288"/>
      <c r="YT24" s="288"/>
      <c r="YU24" s="288"/>
      <c r="YV24" s="288"/>
      <c r="YW24" s="288"/>
      <c r="YX24" s="288"/>
      <c r="YY24" s="288"/>
      <c r="YZ24" s="288"/>
      <c r="ZA24" s="288"/>
      <c r="ZB24" s="288"/>
      <c r="ZC24" s="288"/>
      <c r="ZD24" s="288"/>
      <c r="ZE24" s="288"/>
      <c r="ZF24" s="288"/>
      <c r="ZG24" s="288"/>
      <c r="ZH24" s="288"/>
      <c r="ZI24" s="288"/>
      <c r="ZJ24" s="288"/>
      <c r="ZK24" s="288"/>
      <c r="ZL24" s="288"/>
      <c r="ZM24" s="288"/>
      <c r="ZN24" s="288"/>
      <c r="ZO24" s="288"/>
      <c r="ZP24" s="288"/>
      <c r="ZQ24" s="288"/>
      <c r="ZR24" s="288"/>
      <c r="ZS24" s="288"/>
      <c r="ZT24" s="288"/>
      <c r="ZU24" s="288"/>
      <c r="ZV24" s="288"/>
      <c r="ZW24" s="288"/>
      <c r="ZX24" s="288"/>
      <c r="ZY24" s="288"/>
      <c r="ZZ24" s="288"/>
      <c r="AAA24" s="288"/>
      <c r="AAB24" s="288"/>
      <c r="AAC24" s="288"/>
      <c r="AAD24" s="288"/>
      <c r="AAE24" s="288"/>
      <c r="AAF24" s="288"/>
      <c r="AAG24" s="288"/>
      <c r="AAH24" s="288"/>
      <c r="AAI24" s="288"/>
      <c r="AAJ24" s="288"/>
      <c r="AAK24" s="288"/>
      <c r="AAL24" s="288"/>
      <c r="AAM24" s="288"/>
      <c r="AAN24" s="288"/>
      <c r="AAO24" s="288"/>
      <c r="AAP24" s="288"/>
      <c r="AAQ24" s="288"/>
      <c r="AAR24" s="288"/>
      <c r="AAS24" s="288"/>
      <c r="AAT24" s="288"/>
      <c r="AAU24" s="288"/>
      <c r="AAV24" s="288"/>
      <c r="AAW24" s="288"/>
      <c r="AAX24" s="288"/>
      <c r="AAY24" s="288"/>
      <c r="AAZ24" s="288"/>
      <c r="ABA24" s="288"/>
      <c r="ABB24" s="288"/>
      <c r="ABC24" s="288"/>
      <c r="ABD24" s="288"/>
      <c r="ABE24" s="288"/>
      <c r="ABF24" s="288"/>
      <c r="ABG24" s="288"/>
      <c r="ABH24" s="288"/>
      <c r="ABI24" s="288"/>
      <c r="ABJ24" s="288"/>
      <c r="ABK24" s="288"/>
      <c r="ABL24" s="288"/>
      <c r="ABM24" s="288"/>
      <c r="ABN24" s="288"/>
      <c r="ABO24" s="288"/>
      <c r="ABP24" s="288"/>
      <c r="ABQ24" s="288"/>
      <c r="ABR24" s="288"/>
      <c r="ABS24" s="288"/>
      <c r="ABT24" s="288"/>
      <c r="ABU24" s="288"/>
      <c r="ABV24" s="288"/>
      <c r="ABW24" s="288"/>
      <c r="ABX24" s="288"/>
      <c r="ABY24" s="288"/>
      <c r="ABZ24" s="288"/>
      <c r="ACA24" s="288"/>
      <c r="ACB24" s="288"/>
      <c r="ACC24" s="288"/>
      <c r="ACD24" s="288"/>
      <c r="ACE24" s="288"/>
      <c r="ACF24" s="288"/>
      <c r="ACG24" s="288"/>
      <c r="ACH24" s="288"/>
      <c r="ACI24" s="288"/>
      <c r="ACJ24" s="288"/>
      <c r="ACK24" s="288"/>
      <c r="ACL24" s="288"/>
      <c r="ACM24" s="288"/>
      <c r="ACN24" s="288"/>
      <c r="ACO24" s="288"/>
      <c r="ACP24" s="288"/>
      <c r="ACQ24" s="288"/>
      <c r="ACR24" s="288"/>
      <c r="ACS24" s="288"/>
      <c r="ACT24" s="288"/>
      <c r="ACU24" s="288"/>
      <c r="ACV24" s="288"/>
      <c r="ACW24" s="288"/>
      <c r="ACX24" s="288"/>
      <c r="ACY24" s="288"/>
      <c r="ACZ24" s="288"/>
      <c r="ADA24" s="288"/>
      <c r="ADB24" s="288"/>
      <c r="ADC24" s="288"/>
      <c r="ADD24" s="288"/>
      <c r="ADE24" s="288"/>
      <c r="ADF24" s="288"/>
      <c r="ADG24" s="288"/>
      <c r="ADH24" s="288"/>
      <c r="ADI24" s="288"/>
      <c r="ADJ24" s="288"/>
      <c r="ADK24" s="288"/>
      <c r="ADL24" s="288"/>
      <c r="ADM24" s="288"/>
      <c r="ADN24" s="288"/>
      <c r="ADO24" s="288"/>
      <c r="ADP24" s="288"/>
      <c r="ADQ24" s="288"/>
      <c r="ADR24" s="288"/>
      <c r="ADS24" s="288"/>
      <c r="ADT24" s="288"/>
      <c r="ADU24" s="288"/>
      <c r="ADV24" s="288"/>
      <c r="ADW24" s="288"/>
      <c r="ADX24" s="288"/>
      <c r="ADY24" s="288"/>
      <c r="ADZ24" s="288"/>
      <c r="AEA24" s="288"/>
      <c r="AEB24" s="288"/>
      <c r="AEC24" s="288"/>
      <c r="AED24" s="288"/>
      <c r="AEE24" s="288"/>
      <c r="AEF24" s="288"/>
      <c r="AEG24" s="288"/>
      <c r="AEH24" s="288"/>
      <c r="AEI24" s="288"/>
      <c r="AEJ24" s="288"/>
      <c r="AEK24" s="288"/>
      <c r="AEL24" s="288"/>
      <c r="AEM24" s="288"/>
      <c r="AEN24" s="288"/>
      <c r="AEO24" s="288"/>
      <c r="AEP24" s="288"/>
      <c r="AEQ24" s="288"/>
      <c r="AER24" s="288"/>
      <c r="AES24" s="288"/>
      <c r="AET24" s="288"/>
      <c r="AEU24" s="288"/>
      <c r="AEV24" s="288"/>
      <c r="AEW24" s="288"/>
      <c r="AEX24" s="288"/>
      <c r="AEY24" s="288"/>
      <c r="AEZ24" s="288"/>
      <c r="AFA24" s="288"/>
      <c r="AFB24" s="288"/>
      <c r="AFC24" s="288"/>
      <c r="AFD24" s="288"/>
      <c r="AFE24" s="288"/>
      <c r="AFF24" s="288"/>
      <c r="AFG24" s="288"/>
      <c r="AFH24" s="288"/>
      <c r="AFI24" s="288"/>
      <c r="AFJ24" s="288"/>
      <c r="AFK24" s="288"/>
      <c r="AFL24" s="288"/>
      <c r="AFM24" s="288"/>
      <c r="AFN24" s="288"/>
      <c r="AFO24" s="288"/>
      <c r="AFP24" s="288"/>
      <c r="AFQ24" s="288"/>
      <c r="AFR24" s="288"/>
      <c r="AFS24" s="288"/>
      <c r="AFT24" s="288"/>
      <c r="AFU24" s="288"/>
      <c r="AFV24" s="288"/>
      <c r="AFW24" s="288"/>
      <c r="AFX24" s="288"/>
      <c r="AFY24" s="288"/>
      <c r="AFZ24" s="288"/>
      <c r="AGA24" s="288"/>
      <c r="AGB24" s="288"/>
      <c r="AGC24" s="288"/>
      <c r="AGD24" s="288"/>
      <c r="AGE24" s="288"/>
      <c r="AGF24" s="288"/>
      <c r="AGG24" s="288"/>
      <c r="AGH24" s="288"/>
      <c r="AGI24" s="288"/>
      <c r="AGJ24" s="288"/>
      <c r="AGK24" s="288"/>
      <c r="AGL24" s="288"/>
      <c r="AGM24" s="288"/>
      <c r="AGN24" s="288"/>
      <c r="AGO24" s="288"/>
      <c r="AGP24" s="288"/>
      <c r="AGQ24" s="288"/>
      <c r="AGR24" s="288"/>
      <c r="AGS24" s="288"/>
      <c r="AGT24" s="288"/>
      <c r="AGU24" s="288"/>
      <c r="AGV24" s="288"/>
      <c r="AGW24" s="288"/>
      <c r="AGX24" s="288"/>
      <c r="AGY24" s="288"/>
      <c r="AGZ24" s="288"/>
      <c r="AHA24" s="288"/>
      <c r="AHB24" s="288"/>
      <c r="AHC24" s="288"/>
      <c r="AHD24" s="288"/>
      <c r="AHE24" s="288"/>
      <c r="AHF24" s="288"/>
      <c r="AHG24" s="288"/>
      <c r="AHH24" s="288"/>
      <c r="AHI24" s="288"/>
      <c r="AHJ24" s="288"/>
      <c r="AHK24" s="288"/>
      <c r="AHL24" s="288"/>
      <c r="AHM24" s="288"/>
      <c r="AHN24" s="288"/>
      <c r="AHO24" s="288"/>
      <c r="AHP24" s="288"/>
      <c r="AHQ24" s="288"/>
      <c r="AHR24" s="288"/>
      <c r="AHS24" s="288"/>
      <c r="AHT24" s="288"/>
      <c r="AHU24" s="288"/>
      <c r="AHV24" s="288"/>
      <c r="AHW24" s="288"/>
      <c r="AHX24" s="288"/>
      <c r="AHY24" s="288"/>
      <c r="AHZ24" s="288"/>
      <c r="AIA24" s="288"/>
      <c r="AIB24" s="288"/>
      <c r="AIC24" s="288"/>
      <c r="AID24" s="288"/>
      <c r="AIE24" s="288"/>
      <c r="AIF24" s="288"/>
      <c r="AIG24" s="288"/>
      <c r="AIH24" s="288"/>
      <c r="AII24" s="288"/>
      <c r="AIJ24" s="288"/>
      <c r="AIK24" s="288"/>
      <c r="AIL24" s="288"/>
      <c r="AIM24" s="288"/>
      <c r="AIN24" s="288"/>
      <c r="AIO24" s="288"/>
      <c r="AIP24" s="288"/>
      <c r="AIQ24" s="288"/>
      <c r="AIR24" s="288"/>
      <c r="AIS24" s="288"/>
      <c r="AIT24" s="288"/>
      <c r="AIU24" s="288"/>
      <c r="AIV24" s="288"/>
      <c r="AIW24" s="288"/>
      <c r="AIX24" s="288"/>
      <c r="AIY24" s="288"/>
      <c r="AIZ24" s="288"/>
      <c r="AJA24" s="288"/>
      <c r="AJB24" s="288"/>
      <c r="AJC24" s="288"/>
      <c r="AJD24" s="288"/>
      <c r="AJE24" s="288"/>
      <c r="AJF24" s="288"/>
      <c r="AJG24" s="288"/>
      <c r="AJH24" s="288"/>
      <c r="AJI24" s="288"/>
      <c r="AJJ24" s="288"/>
      <c r="AJK24" s="288"/>
      <c r="AJL24" s="288"/>
      <c r="AJM24" s="288"/>
      <c r="AJN24" s="288"/>
      <c r="AJO24" s="288"/>
      <c r="AJP24" s="288"/>
      <c r="AJQ24" s="288"/>
      <c r="AJR24" s="288"/>
      <c r="AJS24" s="288"/>
      <c r="AJT24" s="288"/>
      <c r="AJU24" s="288"/>
      <c r="AJV24" s="288"/>
      <c r="AJW24" s="288"/>
      <c r="AJX24" s="288"/>
      <c r="AJY24" s="288"/>
      <c r="AJZ24" s="288"/>
      <c r="AKA24" s="288"/>
      <c r="AKB24" s="288"/>
      <c r="AKC24" s="288"/>
      <c r="AKD24" s="288"/>
      <c r="AKE24" s="288"/>
      <c r="AKF24" s="288"/>
      <c r="AKG24" s="288"/>
      <c r="AKH24" s="288"/>
      <c r="AKI24" s="288"/>
      <c r="AKJ24" s="288"/>
      <c r="AKK24" s="288"/>
      <c r="AKL24" s="288"/>
      <c r="AKM24" s="288"/>
      <c r="AKN24" s="288"/>
      <c r="AKO24" s="288"/>
      <c r="AKP24" s="288"/>
      <c r="AKQ24" s="288"/>
      <c r="AKR24" s="288"/>
      <c r="AKS24" s="288"/>
      <c r="AKT24" s="288"/>
      <c r="AKU24" s="288"/>
      <c r="AKV24" s="288"/>
      <c r="AKW24" s="288"/>
      <c r="AKX24" s="288"/>
      <c r="AKY24" s="288"/>
      <c r="AKZ24" s="288"/>
      <c r="ALA24" s="288"/>
      <c r="ALB24" s="288"/>
      <c r="ALC24" s="288"/>
      <c r="ALD24" s="288"/>
      <c r="ALE24" s="288"/>
      <c r="ALF24" s="288"/>
      <c r="ALG24" s="288"/>
      <c r="ALH24" s="288"/>
      <c r="ALI24" s="288"/>
      <c r="ALJ24" s="288"/>
      <c r="ALK24" s="288"/>
      <c r="ALL24" s="288"/>
      <c r="ALM24" s="288"/>
      <c r="ALN24" s="288"/>
      <c r="ALO24" s="288"/>
      <c r="ALP24" s="288"/>
      <c r="ALQ24" s="288"/>
      <c r="ALR24" s="288"/>
      <c r="ALS24" s="288"/>
      <c r="ALT24" s="288"/>
      <c r="ALU24" s="288"/>
      <c r="ALV24" s="288"/>
      <c r="ALW24" s="288"/>
      <c r="ALX24" s="288"/>
      <c r="ALY24" s="288"/>
      <c r="ALZ24" s="288"/>
      <c r="AMA24" s="288"/>
      <c r="AMB24" s="288"/>
      <c r="AMC24" s="288"/>
      <c r="AMD24" s="288"/>
      <c r="AME24" s="288"/>
      <c r="AMF24" s="288"/>
      <c r="AMG24" s="288"/>
      <c r="AMH24" s="288"/>
    </row>
    <row r="25" spans="1:1022" customFormat="1" ht="150" customHeight="1">
      <c r="A25" s="309">
        <v>1</v>
      </c>
      <c r="B25" s="916" t="s">
        <v>171</v>
      </c>
      <c r="C25" s="916"/>
      <c r="D25" s="83" t="s">
        <v>1599</v>
      </c>
      <c r="E25" s="83" t="s">
        <v>1600</v>
      </c>
      <c r="F25" s="83" t="s">
        <v>1601</v>
      </c>
      <c r="G25" s="83" t="s">
        <v>158</v>
      </c>
      <c r="H25" s="83" t="s">
        <v>175</v>
      </c>
      <c r="I25" s="310" t="s">
        <v>1602</v>
      </c>
      <c r="J25" s="311">
        <v>6500</v>
      </c>
      <c r="K25" s="311">
        <v>6500</v>
      </c>
      <c r="L25" s="310" t="s">
        <v>177</v>
      </c>
      <c r="M25" s="310" t="s">
        <v>162</v>
      </c>
      <c r="N25" s="312">
        <f t="shared" si="0"/>
        <v>100</v>
      </c>
      <c r="O25" s="311">
        <v>6000</v>
      </c>
      <c r="P25" s="310" t="s">
        <v>1603</v>
      </c>
      <c r="Q25" s="310" t="s">
        <v>1604</v>
      </c>
      <c r="R25" s="161" t="s">
        <v>836</v>
      </c>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c r="JG25" s="288"/>
      <c r="JH25" s="288"/>
      <c r="JI25" s="288"/>
      <c r="JJ25" s="288"/>
      <c r="JK25" s="288"/>
      <c r="JL25" s="288"/>
      <c r="JM25" s="288"/>
      <c r="JN25" s="288"/>
      <c r="JO25" s="288"/>
      <c r="JP25" s="288"/>
      <c r="JQ25" s="288"/>
      <c r="JR25" s="288"/>
      <c r="JS25" s="288"/>
      <c r="JT25" s="288"/>
      <c r="JU25" s="288"/>
      <c r="JV25" s="288"/>
      <c r="JW25" s="288"/>
      <c r="JX25" s="288"/>
      <c r="JY25" s="288"/>
      <c r="JZ25" s="288"/>
      <c r="KA25" s="288"/>
      <c r="KB25" s="288"/>
      <c r="KC25" s="288"/>
      <c r="KD25" s="288"/>
      <c r="KE25" s="288"/>
      <c r="KF25" s="288"/>
      <c r="KG25" s="288"/>
      <c r="KH25" s="288"/>
      <c r="KI25" s="288"/>
      <c r="KJ25" s="288"/>
      <c r="KK25" s="288"/>
      <c r="KL25" s="288"/>
      <c r="KM25" s="288"/>
      <c r="KN25" s="288"/>
      <c r="KO25" s="288"/>
      <c r="KP25" s="288"/>
      <c r="KQ25" s="288"/>
      <c r="KR25" s="288"/>
      <c r="KS25" s="288"/>
      <c r="KT25" s="288"/>
      <c r="KU25" s="288"/>
      <c r="KV25" s="288"/>
      <c r="KW25" s="288"/>
      <c r="KX25" s="288"/>
      <c r="KY25" s="288"/>
      <c r="KZ25" s="288"/>
      <c r="LA25" s="288"/>
      <c r="LB25" s="288"/>
      <c r="LC25" s="288"/>
      <c r="LD25" s="288"/>
      <c r="LE25" s="288"/>
      <c r="LF25" s="288"/>
      <c r="LG25" s="288"/>
      <c r="LH25" s="288"/>
      <c r="LI25" s="288"/>
      <c r="LJ25" s="288"/>
      <c r="LK25" s="288"/>
      <c r="LL25" s="288"/>
      <c r="LM25" s="288"/>
      <c r="LN25" s="288"/>
      <c r="LO25" s="288"/>
      <c r="LP25" s="288"/>
      <c r="LQ25" s="288"/>
      <c r="LR25" s="288"/>
      <c r="LS25" s="288"/>
      <c r="LT25" s="288"/>
      <c r="LU25" s="288"/>
      <c r="LV25" s="288"/>
      <c r="LW25" s="288"/>
      <c r="LX25" s="288"/>
      <c r="LY25" s="288"/>
      <c r="LZ25" s="288"/>
      <c r="MA25" s="288"/>
      <c r="MB25" s="288"/>
      <c r="MC25" s="288"/>
      <c r="MD25" s="288"/>
      <c r="ME25" s="288"/>
      <c r="MF25" s="288"/>
      <c r="MG25" s="288"/>
      <c r="MH25" s="288"/>
      <c r="MI25" s="288"/>
      <c r="MJ25" s="288"/>
      <c r="MK25" s="288"/>
      <c r="ML25" s="288"/>
      <c r="MM25" s="288"/>
      <c r="MN25" s="288"/>
      <c r="MO25" s="288"/>
      <c r="MP25" s="288"/>
      <c r="MQ25" s="288"/>
      <c r="MR25" s="288"/>
      <c r="MS25" s="288"/>
      <c r="MT25" s="288"/>
      <c r="MU25" s="288"/>
      <c r="MV25" s="288"/>
      <c r="MW25" s="288"/>
      <c r="MX25" s="288"/>
      <c r="MY25" s="288"/>
      <c r="MZ25" s="288"/>
      <c r="NA25" s="288"/>
      <c r="NB25" s="288"/>
      <c r="NC25" s="288"/>
      <c r="ND25" s="288"/>
      <c r="NE25" s="288"/>
      <c r="NF25" s="288"/>
      <c r="NG25" s="288"/>
      <c r="NH25" s="288"/>
      <c r="NI25" s="288"/>
      <c r="NJ25" s="288"/>
      <c r="NK25" s="288"/>
      <c r="NL25" s="288"/>
      <c r="NM25" s="288"/>
      <c r="NN25" s="288"/>
      <c r="NO25" s="288"/>
      <c r="NP25" s="288"/>
      <c r="NQ25" s="288"/>
      <c r="NR25" s="288"/>
      <c r="NS25" s="288"/>
      <c r="NT25" s="288"/>
      <c r="NU25" s="288"/>
      <c r="NV25" s="288"/>
      <c r="NW25" s="288"/>
      <c r="NX25" s="288"/>
      <c r="NY25" s="288"/>
      <c r="NZ25" s="288"/>
      <c r="OA25" s="288"/>
      <c r="OB25" s="288"/>
      <c r="OC25" s="288"/>
      <c r="OD25" s="288"/>
      <c r="OE25" s="288"/>
      <c r="OF25" s="288"/>
      <c r="OG25" s="288"/>
      <c r="OH25" s="288"/>
      <c r="OI25" s="288"/>
      <c r="OJ25" s="288"/>
      <c r="OK25" s="288"/>
      <c r="OL25" s="288"/>
      <c r="OM25" s="288"/>
      <c r="ON25" s="288"/>
      <c r="OO25" s="288"/>
      <c r="OP25" s="288"/>
      <c r="OQ25" s="288"/>
      <c r="OR25" s="288"/>
      <c r="OS25" s="288"/>
      <c r="OT25" s="288"/>
      <c r="OU25" s="288"/>
      <c r="OV25" s="288"/>
      <c r="OW25" s="288"/>
      <c r="OX25" s="288"/>
      <c r="OY25" s="288"/>
      <c r="OZ25" s="288"/>
      <c r="PA25" s="288"/>
      <c r="PB25" s="288"/>
      <c r="PC25" s="288"/>
      <c r="PD25" s="288"/>
      <c r="PE25" s="288"/>
      <c r="PF25" s="288"/>
      <c r="PG25" s="288"/>
      <c r="PH25" s="288"/>
      <c r="PI25" s="288"/>
      <c r="PJ25" s="288"/>
      <c r="PK25" s="288"/>
      <c r="PL25" s="288"/>
      <c r="PM25" s="288"/>
      <c r="PN25" s="288"/>
      <c r="PO25" s="288"/>
      <c r="PP25" s="288"/>
      <c r="PQ25" s="288"/>
      <c r="PR25" s="288"/>
      <c r="PS25" s="288"/>
      <c r="PT25" s="288"/>
      <c r="PU25" s="288"/>
      <c r="PV25" s="288"/>
      <c r="PW25" s="288"/>
      <c r="PX25" s="288"/>
      <c r="PY25" s="288"/>
      <c r="PZ25" s="288"/>
      <c r="QA25" s="288"/>
      <c r="QB25" s="288"/>
      <c r="QC25" s="288"/>
      <c r="QD25" s="288"/>
      <c r="QE25" s="288"/>
      <c r="QF25" s="288"/>
      <c r="QG25" s="288"/>
      <c r="QH25" s="288"/>
      <c r="QI25" s="288"/>
      <c r="QJ25" s="288"/>
      <c r="QK25" s="288"/>
      <c r="QL25" s="288"/>
      <c r="QM25" s="288"/>
      <c r="QN25" s="288"/>
      <c r="QO25" s="288"/>
      <c r="QP25" s="288"/>
      <c r="QQ25" s="288"/>
      <c r="QR25" s="288"/>
      <c r="QS25" s="288"/>
      <c r="QT25" s="288"/>
      <c r="QU25" s="288"/>
      <c r="QV25" s="288"/>
      <c r="QW25" s="288"/>
      <c r="QX25" s="288"/>
      <c r="QY25" s="288"/>
      <c r="QZ25" s="288"/>
      <c r="RA25" s="288"/>
      <c r="RB25" s="288"/>
      <c r="RC25" s="288"/>
      <c r="RD25" s="288"/>
      <c r="RE25" s="288"/>
      <c r="RF25" s="288"/>
      <c r="RG25" s="288"/>
      <c r="RH25" s="288"/>
      <c r="RI25" s="288"/>
      <c r="RJ25" s="288"/>
      <c r="RK25" s="288"/>
      <c r="RL25" s="288"/>
      <c r="RM25" s="288"/>
      <c r="RN25" s="288"/>
      <c r="RO25" s="288"/>
      <c r="RP25" s="288"/>
      <c r="RQ25" s="288"/>
      <c r="RR25" s="288"/>
      <c r="RS25" s="288"/>
      <c r="RT25" s="288"/>
      <c r="RU25" s="288"/>
      <c r="RV25" s="288"/>
      <c r="RW25" s="288"/>
      <c r="RX25" s="288"/>
      <c r="RY25" s="288"/>
      <c r="RZ25" s="288"/>
      <c r="SA25" s="288"/>
      <c r="SB25" s="288"/>
      <c r="SC25" s="288"/>
      <c r="SD25" s="288"/>
      <c r="SE25" s="288"/>
      <c r="SF25" s="288"/>
      <c r="SG25" s="288"/>
      <c r="SH25" s="288"/>
      <c r="SI25" s="288"/>
      <c r="SJ25" s="288"/>
      <c r="SK25" s="288"/>
      <c r="SL25" s="288"/>
      <c r="SM25" s="288"/>
      <c r="SN25" s="288"/>
      <c r="SO25" s="288"/>
      <c r="SP25" s="288"/>
      <c r="SQ25" s="288"/>
      <c r="SR25" s="288"/>
      <c r="SS25" s="288"/>
      <c r="ST25" s="288"/>
      <c r="SU25" s="288"/>
      <c r="SV25" s="288"/>
      <c r="SW25" s="288"/>
      <c r="SX25" s="288"/>
      <c r="SY25" s="288"/>
      <c r="SZ25" s="288"/>
      <c r="TA25" s="288"/>
      <c r="TB25" s="288"/>
      <c r="TC25" s="288"/>
      <c r="TD25" s="288"/>
      <c r="TE25" s="288"/>
      <c r="TF25" s="288"/>
      <c r="TG25" s="288"/>
      <c r="TH25" s="288"/>
      <c r="TI25" s="288"/>
      <c r="TJ25" s="288"/>
      <c r="TK25" s="288"/>
      <c r="TL25" s="288"/>
      <c r="TM25" s="288"/>
      <c r="TN25" s="288"/>
      <c r="TO25" s="288"/>
      <c r="TP25" s="288"/>
      <c r="TQ25" s="288"/>
      <c r="TR25" s="288"/>
      <c r="TS25" s="288"/>
      <c r="TT25" s="288"/>
      <c r="TU25" s="288"/>
      <c r="TV25" s="288"/>
      <c r="TW25" s="288"/>
      <c r="TX25" s="288"/>
      <c r="TY25" s="288"/>
      <c r="TZ25" s="288"/>
      <c r="UA25" s="288"/>
      <c r="UB25" s="288"/>
      <c r="UC25" s="288"/>
      <c r="UD25" s="288"/>
      <c r="UE25" s="288"/>
      <c r="UF25" s="288"/>
      <c r="UG25" s="288"/>
      <c r="UH25" s="288"/>
      <c r="UI25" s="288"/>
      <c r="UJ25" s="288"/>
      <c r="UK25" s="288"/>
      <c r="UL25" s="288"/>
      <c r="UM25" s="288"/>
      <c r="UN25" s="288"/>
      <c r="UO25" s="288"/>
      <c r="UP25" s="288"/>
      <c r="UQ25" s="288"/>
      <c r="UR25" s="288"/>
      <c r="US25" s="288"/>
      <c r="UT25" s="288"/>
      <c r="UU25" s="288"/>
      <c r="UV25" s="288"/>
      <c r="UW25" s="288"/>
      <c r="UX25" s="288"/>
      <c r="UY25" s="288"/>
      <c r="UZ25" s="288"/>
      <c r="VA25" s="288"/>
      <c r="VB25" s="288"/>
      <c r="VC25" s="288"/>
      <c r="VD25" s="288"/>
      <c r="VE25" s="288"/>
      <c r="VF25" s="288"/>
      <c r="VG25" s="288"/>
      <c r="VH25" s="288"/>
      <c r="VI25" s="288"/>
      <c r="VJ25" s="288"/>
      <c r="VK25" s="288"/>
      <c r="VL25" s="288"/>
      <c r="VM25" s="288"/>
      <c r="VN25" s="288"/>
      <c r="VO25" s="288"/>
      <c r="VP25" s="288"/>
      <c r="VQ25" s="288"/>
      <c r="VR25" s="288"/>
      <c r="VS25" s="288"/>
      <c r="VT25" s="288"/>
      <c r="VU25" s="288"/>
      <c r="VV25" s="288"/>
      <c r="VW25" s="288"/>
      <c r="VX25" s="288"/>
      <c r="VY25" s="288"/>
      <c r="VZ25" s="288"/>
      <c r="WA25" s="288"/>
      <c r="WB25" s="288"/>
      <c r="WC25" s="288"/>
      <c r="WD25" s="288"/>
      <c r="WE25" s="288"/>
      <c r="WF25" s="288"/>
      <c r="WG25" s="288"/>
      <c r="WH25" s="288"/>
      <c r="WI25" s="288"/>
      <c r="WJ25" s="288"/>
      <c r="WK25" s="288"/>
      <c r="WL25" s="288"/>
      <c r="WM25" s="288"/>
      <c r="WN25" s="288"/>
      <c r="WO25" s="288"/>
      <c r="WP25" s="288"/>
      <c r="WQ25" s="288"/>
      <c r="WR25" s="288"/>
      <c r="WS25" s="288"/>
      <c r="WT25" s="288"/>
      <c r="WU25" s="288"/>
      <c r="WV25" s="288"/>
      <c r="WW25" s="288"/>
      <c r="WX25" s="288"/>
      <c r="WY25" s="288"/>
      <c r="WZ25" s="288"/>
      <c r="XA25" s="288"/>
      <c r="XB25" s="288"/>
      <c r="XC25" s="288"/>
      <c r="XD25" s="288"/>
      <c r="XE25" s="288"/>
      <c r="XF25" s="288"/>
      <c r="XG25" s="288"/>
      <c r="XH25" s="288"/>
      <c r="XI25" s="288"/>
      <c r="XJ25" s="288"/>
      <c r="XK25" s="288"/>
      <c r="XL25" s="288"/>
      <c r="XM25" s="288"/>
      <c r="XN25" s="288"/>
      <c r="XO25" s="288"/>
      <c r="XP25" s="288"/>
      <c r="XQ25" s="288"/>
      <c r="XR25" s="288"/>
      <c r="XS25" s="288"/>
      <c r="XT25" s="288"/>
      <c r="XU25" s="288"/>
      <c r="XV25" s="288"/>
      <c r="XW25" s="288"/>
      <c r="XX25" s="288"/>
      <c r="XY25" s="288"/>
      <c r="XZ25" s="288"/>
      <c r="YA25" s="288"/>
      <c r="YB25" s="288"/>
      <c r="YC25" s="288"/>
      <c r="YD25" s="288"/>
      <c r="YE25" s="288"/>
      <c r="YF25" s="288"/>
      <c r="YG25" s="288"/>
      <c r="YH25" s="288"/>
      <c r="YI25" s="288"/>
      <c r="YJ25" s="288"/>
      <c r="YK25" s="288"/>
      <c r="YL25" s="288"/>
      <c r="YM25" s="288"/>
      <c r="YN25" s="288"/>
      <c r="YO25" s="288"/>
      <c r="YP25" s="288"/>
      <c r="YQ25" s="288"/>
      <c r="YR25" s="288"/>
      <c r="YS25" s="288"/>
      <c r="YT25" s="288"/>
      <c r="YU25" s="288"/>
      <c r="YV25" s="288"/>
      <c r="YW25" s="288"/>
      <c r="YX25" s="288"/>
      <c r="YY25" s="288"/>
      <c r="YZ25" s="288"/>
      <c r="ZA25" s="288"/>
      <c r="ZB25" s="288"/>
      <c r="ZC25" s="288"/>
      <c r="ZD25" s="288"/>
      <c r="ZE25" s="288"/>
      <c r="ZF25" s="288"/>
      <c r="ZG25" s="288"/>
      <c r="ZH25" s="288"/>
      <c r="ZI25" s="288"/>
      <c r="ZJ25" s="288"/>
      <c r="ZK25" s="288"/>
      <c r="ZL25" s="288"/>
      <c r="ZM25" s="288"/>
      <c r="ZN25" s="288"/>
      <c r="ZO25" s="288"/>
      <c r="ZP25" s="288"/>
      <c r="ZQ25" s="288"/>
      <c r="ZR25" s="288"/>
      <c r="ZS25" s="288"/>
      <c r="ZT25" s="288"/>
      <c r="ZU25" s="288"/>
      <c r="ZV25" s="288"/>
      <c r="ZW25" s="288"/>
      <c r="ZX25" s="288"/>
      <c r="ZY25" s="288"/>
      <c r="ZZ25" s="288"/>
      <c r="AAA25" s="288"/>
      <c r="AAB25" s="288"/>
      <c r="AAC25" s="288"/>
      <c r="AAD25" s="288"/>
      <c r="AAE25" s="288"/>
      <c r="AAF25" s="288"/>
      <c r="AAG25" s="288"/>
      <c r="AAH25" s="288"/>
      <c r="AAI25" s="288"/>
      <c r="AAJ25" s="288"/>
      <c r="AAK25" s="288"/>
      <c r="AAL25" s="288"/>
      <c r="AAM25" s="288"/>
      <c r="AAN25" s="288"/>
      <c r="AAO25" s="288"/>
      <c r="AAP25" s="288"/>
      <c r="AAQ25" s="288"/>
      <c r="AAR25" s="288"/>
      <c r="AAS25" s="288"/>
      <c r="AAT25" s="288"/>
      <c r="AAU25" s="288"/>
      <c r="AAV25" s="288"/>
      <c r="AAW25" s="288"/>
      <c r="AAX25" s="288"/>
      <c r="AAY25" s="288"/>
      <c r="AAZ25" s="288"/>
      <c r="ABA25" s="288"/>
      <c r="ABB25" s="288"/>
      <c r="ABC25" s="288"/>
      <c r="ABD25" s="288"/>
      <c r="ABE25" s="288"/>
      <c r="ABF25" s="288"/>
      <c r="ABG25" s="288"/>
      <c r="ABH25" s="288"/>
      <c r="ABI25" s="288"/>
      <c r="ABJ25" s="288"/>
      <c r="ABK25" s="288"/>
      <c r="ABL25" s="288"/>
      <c r="ABM25" s="288"/>
      <c r="ABN25" s="288"/>
      <c r="ABO25" s="288"/>
      <c r="ABP25" s="288"/>
      <c r="ABQ25" s="288"/>
      <c r="ABR25" s="288"/>
      <c r="ABS25" s="288"/>
      <c r="ABT25" s="288"/>
      <c r="ABU25" s="288"/>
      <c r="ABV25" s="288"/>
      <c r="ABW25" s="288"/>
      <c r="ABX25" s="288"/>
      <c r="ABY25" s="288"/>
      <c r="ABZ25" s="288"/>
      <c r="ACA25" s="288"/>
      <c r="ACB25" s="288"/>
      <c r="ACC25" s="288"/>
      <c r="ACD25" s="288"/>
      <c r="ACE25" s="288"/>
      <c r="ACF25" s="288"/>
      <c r="ACG25" s="288"/>
      <c r="ACH25" s="288"/>
      <c r="ACI25" s="288"/>
      <c r="ACJ25" s="288"/>
      <c r="ACK25" s="288"/>
      <c r="ACL25" s="288"/>
      <c r="ACM25" s="288"/>
      <c r="ACN25" s="288"/>
      <c r="ACO25" s="288"/>
      <c r="ACP25" s="288"/>
      <c r="ACQ25" s="288"/>
      <c r="ACR25" s="288"/>
      <c r="ACS25" s="288"/>
      <c r="ACT25" s="288"/>
      <c r="ACU25" s="288"/>
      <c r="ACV25" s="288"/>
      <c r="ACW25" s="288"/>
      <c r="ACX25" s="288"/>
      <c r="ACY25" s="288"/>
      <c r="ACZ25" s="288"/>
      <c r="ADA25" s="288"/>
      <c r="ADB25" s="288"/>
      <c r="ADC25" s="288"/>
      <c r="ADD25" s="288"/>
      <c r="ADE25" s="288"/>
      <c r="ADF25" s="288"/>
      <c r="ADG25" s="288"/>
      <c r="ADH25" s="288"/>
      <c r="ADI25" s="288"/>
      <c r="ADJ25" s="288"/>
      <c r="ADK25" s="288"/>
      <c r="ADL25" s="288"/>
      <c r="ADM25" s="288"/>
      <c r="ADN25" s="288"/>
      <c r="ADO25" s="288"/>
      <c r="ADP25" s="288"/>
      <c r="ADQ25" s="288"/>
      <c r="ADR25" s="288"/>
      <c r="ADS25" s="288"/>
      <c r="ADT25" s="288"/>
      <c r="ADU25" s="288"/>
      <c r="ADV25" s="288"/>
      <c r="ADW25" s="288"/>
      <c r="ADX25" s="288"/>
      <c r="ADY25" s="288"/>
      <c r="ADZ25" s="288"/>
      <c r="AEA25" s="288"/>
      <c r="AEB25" s="288"/>
      <c r="AEC25" s="288"/>
      <c r="AED25" s="288"/>
      <c r="AEE25" s="288"/>
      <c r="AEF25" s="288"/>
      <c r="AEG25" s="288"/>
      <c r="AEH25" s="288"/>
      <c r="AEI25" s="288"/>
      <c r="AEJ25" s="288"/>
      <c r="AEK25" s="288"/>
      <c r="AEL25" s="288"/>
      <c r="AEM25" s="288"/>
      <c r="AEN25" s="288"/>
      <c r="AEO25" s="288"/>
      <c r="AEP25" s="288"/>
      <c r="AEQ25" s="288"/>
      <c r="AER25" s="288"/>
      <c r="AES25" s="288"/>
      <c r="AET25" s="288"/>
      <c r="AEU25" s="288"/>
      <c r="AEV25" s="288"/>
      <c r="AEW25" s="288"/>
      <c r="AEX25" s="288"/>
      <c r="AEY25" s="288"/>
      <c r="AEZ25" s="288"/>
      <c r="AFA25" s="288"/>
      <c r="AFB25" s="288"/>
      <c r="AFC25" s="288"/>
      <c r="AFD25" s="288"/>
      <c r="AFE25" s="288"/>
      <c r="AFF25" s="288"/>
      <c r="AFG25" s="288"/>
      <c r="AFH25" s="288"/>
      <c r="AFI25" s="288"/>
      <c r="AFJ25" s="288"/>
      <c r="AFK25" s="288"/>
      <c r="AFL25" s="288"/>
      <c r="AFM25" s="288"/>
      <c r="AFN25" s="288"/>
      <c r="AFO25" s="288"/>
      <c r="AFP25" s="288"/>
      <c r="AFQ25" s="288"/>
      <c r="AFR25" s="288"/>
      <c r="AFS25" s="288"/>
      <c r="AFT25" s="288"/>
      <c r="AFU25" s="288"/>
      <c r="AFV25" s="288"/>
      <c r="AFW25" s="288"/>
      <c r="AFX25" s="288"/>
      <c r="AFY25" s="288"/>
      <c r="AFZ25" s="288"/>
      <c r="AGA25" s="288"/>
      <c r="AGB25" s="288"/>
      <c r="AGC25" s="288"/>
      <c r="AGD25" s="288"/>
      <c r="AGE25" s="288"/>
      <c r="AGF25" s="288"/>
      <c r="AGG25" s="288"/>
      <c r="AGH25" s="288"/>
      <c r="AGI25" s="288"/>
      <c r="AGJ25" s="288"/>
      <c r="AGK25" s="288"/>
      <c r="AGL25" s="288"/>
      <c r="AGM25" s="288"/>
      <c r="AGN25" s="288"/>
      <c r="AGO25" s="288"/>
      <c r="AGP25" s="288"/>
      <c r="AGQ25" s="288"/>
      <c r="AGR25" s="288"/>
      <c r="AGS25" s="288"/>
      <c r="AGT25" s="288"/>
      <c r="AGU25" s="288"/>
      <c r="AGV25" s="288"/>
      <c r="AGW25" s="288"/>
      <c r="AGX25" s="288"/>
      <c r="AGY25" s="288"/>
      <c r="AGZ25" s="288"/>
      <c r="AHA25" s="288"/>
      <c r="AHB25" s="288"/>
      <c r="AHC25" s="288"/>
      <c r="AHD25" s="288"/>
      <c r="AHE25" s="288"/>
      <c r="AHF25" s="288"/>
      <c r="AHG25" s="288"/>
      <c r="AHH25" s="288"/>
      <c r="AHI25" s="288"/>
      <c r="AHJ25" s="288"/>
      <c r="AHK25" s="288"/>
      <c r="AHL25" s="288"/>
      <c r="AHM25" s="288"/>
      <c r="AHN25" s="288"/>
      <c r="AHO25" s="288"/>
      <c r="AHP25" s="288"/>
      <c r="AHQ25" s="288"/>
      <c r="AHR25" s="288"/>
      <c r="AHS25" s="288"/>
      <c r="AHT25" s="288"/>
      <c r="AHU25" s="288"/>
      <c r="AHV25" s="288"/>
      <c r="AHW25" s="288"/>
      <c r="AHX25" s="288"/>
      <c r="AHY25" s="288"/>
      <c r="AHZ25" s="288"/>
      <c r="AIA25" s="288"/>
      <c r="AIB25" s="288"/>
      <c r="AIC25" s="288"/>
      <c r="AID25" s="288"/>
      <c r="AIE25" s="288"/>
      <c r="AIF25" s="288"/>
      <c r="AIG25" s="288"/>
      <c r="AIH25" s="288"/>
      <c r="AII25" s="288"/>
      <c r="AIJ25" s="288"/>
      <c r="AIK25" s="288"/>
      <c r="AIL25" s="288"/>
      <c r="AIM25" s="288"/>
      <c r="AIN25" s="288"/>
      <c r="AIO25" s="288"/>
      <c r="AIP25" s="288"/>
      <c r="AIQ25" s="288"/>
      <c r="AIR25" s="288"/>
      <c r="AIS25" s="288"/>
      <c r="AIT25" s="288"/>
      <c r="AIU25" s="288"/>
      <c r="AIV25" s="288"/>
      <c r="AIW25" s="288"/>
      <c r="AIX25" s="288"/>
      <c r="AIY25" s="288"/>
      <c r="AIZ25" s="288"/>
      <c r="AJA25" s="288"/>
      <c r="AJB25" s="288"/>
      <c r="AJC25" s="288"/>
      <c r="AJD25" s="288"/>
      <c r="AJE25" s="288"/>
      <c r="AJF25" s="288"/>
      <c r="AJG25" s="288"/>
      <c r="AJH25" s="288"/>
      <c r="AJI25" s="288"/>
      <c r="AJJ25" s="288"/>
      <c r="AJK25" s="288"/>
      <c r="AJL25" s="288"/>
      <c r="AJM25" s="288"/>
      <c r="AJN25" s="288"/>
      <c r="AJO25" s="288"/>
      <c r="AJP25" s="288"/>
      <c r="AJQ25" s="288"/>
      <c r="AJR25" s="288"/>
      <c r="AJS25" s="288"/>
      <c r="AJT25" s="288"/>
      <c r="AJU25" s="288"/>
      <c r="AJV25" s="288"/>
      <c r="AJW25" s="288"/>
      <c r="AJX25" s="288"/>
      <c r="AJY25" s="288"/>
      <c r="AJZ25" s="288"/>
      <c r="AKA25" s="288"/>
      <c r="AKB25" s="288"/>
      <c r="AKC25" s="288"/>
      <c r="AKD25" s="288"/>
      <c r="AKE25" s="288"/>
      <c r="AKF25" s="288"/>
      <c r="AKG25" s="288"/>
      <c r="AKH25" s="288"/>
      <c r="AKI25" s="288"/>
      <c r="AKJ25" s="288"/>
      <c r="AKK25" s="288"/>
      <c r="AKL25" s="288"/>
      <c r="AKM25" s="288"/>
      <c r="AKN25" s="288"/>
      <c r="AKO25" s="288"/>
      <c r="AKP25" s="288"/>
      <c r="AKQ25" s="288"/>
      <c r="AKR25" s="288"/>
      <c r="AKS25" s="288"/>
      <c r="AKT25" s="288"/>
      <c r="AKU25" s="288"/>
      <c r="AKV25" s="288"/>
      <c r="AKW25" s="288"/>
      <c r="AKX25" s="288"/>
      <c r="AKY25" s="288"/>
      <c r="AKZ25" s="288"/>
      <c r="ALA25" s="288"/>
      <c r="ALB25" s="288"/>
      <c r="ALC25" s="288"/>
      <c r="ALD25" s="288"/>
      <c r="ALE25" s="288"/>
      <c r="ALF25" s="288"/>
      <c r="ALG25" s="288"/>
      <c r="ALH25" s="288"/>
      <c r="ALI25" s="288"/>
      <c r="ALJ25" s="288"/>
      <c r="ALK25" s="288"/>
      <c r="ALL25" s="288"/>
      <c r="ALM25" s="288"/>
      <c r="ALN25" s="288"/>
      <c r="ALO25" s="288"/>
      <c r="ALP25" s="288"/>
      <c r="ALQ25" s="288"/>
      <c r="ALR25" s="288"/>
      <c r="ALS25" s="288"/>
      <c r="ALT25" s="288"/>
      <c r="ALU25" s="288"/>
      <c r="ALV25" s="288"/>
      <c r="ALW25" s="288"/>
      <c r="ALX25" s="288"/>
      <c r="ALY25" s="288"/>
      <c r="ALZ25" s="288"/>
      <c r="AMA25" s="288"/>
      <c r="AMB25" s="288"/>
      <c r="AMC25" s="288"/>
      <c r="AMD25" s="288"/>
      <c r="AME25" s="288"/>
      <c r="AMF25" s="288"/>
      <c r="AMG25" s="288"/>
      <c r="AMH25" s="288"/>
    </row>
    <row r="26" spans="1:1022" customFormat="1" ht="150" customHeight="1">
      <c r="A26" s="309">
        <v>1</v>
      </c>
      <c r="B26" s="916" t="s">
        <v>181</v>
      </c>
      <c r="C26" s="916"/>
      <c r="D26" s="83" t="s">
        <v>1605</v>
      </c>
      <c r="E26" s="83" t="s">
        <v>1606</v>
      </c>
      <c r="F26" s="83" t="s">
        <v>1607</v>
      </c>
      <c r="G26" s="83" t="s">
        <v>158</v>
      </c>
      <c r="H26" s="83" t="s">
        <v>175</v>
      </c>
      <c r="I26" s="310" t="s">
        <v>1608</v>
      </c>
      <c r="J26" s="311">
        <v>5500</v>
      </c>
      <c r="K26" s="311">
        <v>5500</v>
      </c>
      <c r="L26" s="310" t="s">
        <v>177</v>
      </c>
      <c r="M26" s="310" t="s">
        <v>162</v>
      </c>
      <c r="N26" s="312">
        <f t="shared" si="0"/>
        <v>100</v>
      </c>
      <c r="O26" s="311">
        <v>5000</v>
      </c>
      <c r="P26" s="310" t="s">
        <v>1603</v>
      </c>
      <c r="Q26" s="310" t="s">
        <v>1609</v>
      </c>
      <c r="R26" s="330"/>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c r="HF26" s="288"/>
      <c r="HG26" s="288"/>
      <c r="HH26" s="288"/>
      <c r="HI26" s="288"/>
      <c r="HJ26" s="288"/>
      <c r="HK26" s="288"/>
      <c r="HL26" s="288"/>
      <c r="HM26" s="288"/>
      <c r="HN26" s="288"/>
      <c r="HO26" s="288"/>
      <c r="HP26" s="288"/>
      <c r="HQ26" s="288"/>
      <c r="HR26" s="288"/>
      <c r="HS26" s="288"/>
      <c r="HT26" s="288"/>
      <c r="HU26" s="288"/>
      <c r="HV26" s="288"/>
      <c r="HW26" s="288"/>
      <c r="HX26" s="288"/>
      <c r="HY26" s="288"/>
      <c r="HZ26" s="288"/>
      <c r="IA26" s="288"/>
      <c r="IB26" s="288"/>
      <c r="IC26" s="288"/>
      <c r="ID26" s="288"/>
      <c r="IE26" s="288"/>
      <c r="IF26" s="288"/>
      <c r="IG26" s="288"/>
      <c r="IH26" s="288"/>
      <c r="II26" s="288"/>
      <c r="IJ26" s="288"/>
      <c r="IK26" s="288"/>
      <c r="IL26" s="288"/>
      <c r="IM26" s="288"/>
      <c r="IN26" s="288"/>
      <c r="IO26" s="288"/>
      <c r="IP26" s="288"/>
      <c r="IQ26" s="288"/>
      <c r="IR26" s="288"/>
      <c r="IS26" s="288"/>
      <c r="IT26" s="288"/>
      <c r="IU26" s="288"/>
      <c r="IV26" s="288"/>
      <c r="IW26" s="288"/>
      <c r="IX26" s="288"/>
      <c r="IY26" s="288"/>
      <c r="IZ26" s="288"/>
      <c r="JA26" s="288"/>
      <c r="JB26" s="288"/>
      <c r="JC26" s="288"/>
      <c r="JD26" s="288"/>
      <c r="JE26" s="288"/>
      <c r="JF26" s="288"/>
      <c r="JG26" s="288"/>
      <c r="JH26" s="288"/>
      <c r="JI26" s="288"/>
      <c r="JJ26" s="288"/>
      <c r="JK26" s="288"/>
      <c r="JL26" s="288"/>
      <c r="JM26" s="288"/>
      <c r="JN26" s="288"/>
      <c r="JO26" s="288"/>
      <c r="JP26" s="288"/>
      <c r="JQ26" s="288"/>
      <c r="JR26" s="288"/>
      <c r="JS26" s="288"/>
      <c r="JT26" s="288"/>
      <c r="JU26" s="288"/>
      <c r="JV26" s="288"/>
      <c r="JW26" s="288"/>
      <c r="JX26" s="288"/>
      <c r="JY26" s="288"/>
      <c r="JZ26" s="288"/>
      <c r="KA26" s="288"/>
      <c r="KB26" s="288"/>
      <c r="KC26" s="288"/>
      <c r="KD26" s="288"/>
      <c r="KE26" s="288"/>
      <c r="KF26" s="288"/>
      <c r="KG26" s="288"/>
      <c r="KH26" s="288"/>
      <c r="KI26" s="288"/>
      <c r="KJ26" s="288"/>
      <c r="KK26" s="288"/>
      <c r="KL26" s="288"/>
      <c r="KM26" s="288"/>
      <c r="KN26" s="288"/>
      <c r="KO26" s="288"/>
      <c r="KP26" s="288"/>
      <c r="KQ26" s="288"/>
      <c r="KR26" s="288"/>
      <c r="KS26" s="288"/>
      <c r="KT26" s="288"/>
      <c r="KU26" s="288"/>
      <c r="KV26" s="288"/>
      <c r="KW26" s="288"/>
      <c r="KX26" s="288"/>
      <c r="KY26" s="288"/>
      <c r="KZ26" s="288"/>
      <c r="LA26" s="288"/>
      <c r="LB26" s="288"/>
      <c r="LC26" s="288"/>
      <c r="LD26" s="288"/>
      <c r="LE26" s="288"/>
      <c r="LF26" s="288"/>
      <c r="LG26" s="288"/>
      <c r="LH26" s="288"/>
      <c r="LI26" s="288"/>
      <c r="LJ26" s="288"/>
      <c r="LK26" s="288"/>
      <c r="LL26" s="288"/>
      <c r="LM26" s="288"/>
      <c r="LN26" s="288"/>
      <c r="LO26" s="288"/>
      <c r="LP26" s="288"/>
      <c r="LQ26" s="288"/>
      <c r="LR26" s="288"/>
      <c r="LS26" s="288"/>
      <c r="LT26" s="288"/>
      <c r="LU26" s="288"/>
      <c r="LV26" s="288"/>
      <c r="LW26" s="288"/>
      <c r="LX26" s="288"/>
      <c r="LY26" s="288"/>
      <c r="LZ26" s="288"/>
      <c r="MA26" s="288"/>
      <c r="MB26" s="288"/>
      <c r="MC26" s="288"/>
      <c r="MD26" s="288"/>
      <c r="ME26" s="288"/>
      <c r="MF26" s="288"/>
      <c r="MG26" s="288"/>
      <c r="MH26" s="288"/>
      <c r="MI26" s="288"/>
      <c r="MJ26" s="288"/>
      <c r="MK26" s="288"/>
      <c r="ML26" s="288"/>
      <c r="MM26" s="288"/>
      <c r="MN26" s="288"/>
      <c r="MO26" s="288"/>
      <c r="MP26" s="288"/>
      <c r="MQ26" s="288"/>
      <c r="MR26" s="288"/>
      <c r="MS26" s="288"/>
      <c r="MT26" s="288"/>
      <c r="MU26" s="288"/>
      <c r="MV26" s="288"/>
      <c r="MW26" s="288"/>
      <c r="MX26" s="288"/>
      <c r="MY26" s="288"/>
      <c r="MZ26" s="288"/>
      <c r="NA26" s="288"/>
      <c r="NB26" s="288"/>
      <c r="NC26" s="288"/>
      <c r="ND26" s="288"/>
      <c r="NE26" s="288"/>
      <c r="NF26" s="288"/>
      <c r="NG26" s="288"/>
      <c r="NH26" s="288"/>
      <c r="NI26" s="288"/>
      <c r="NJ26" s="288"/>
      <c r="NK26" s="288"/>
      <c r="NL26" s="288"/>
      <c r="NM26" s="288"/>
      <c r="NN26" s="288"/>
      <c r="NO26" s="288"/>
      <c r="NP26" s="288"/>
      <c r="NQ26" s="288"/>
      <c r="NR26" s="288"/>
      <c r="NS26" s="288"/>
      <c r="NT26" s="288"/>
      <c r="NU26" s="288"/>
      <c r="NV26" s="288"/>
      <c r="NW26" s="288"/>
      <c r="NX26" s="288"/>
      <c r="NY26" s="288"/>
      <c r="NZ26" s="288"/>
      <c r="OA26" s="288"/>
      <c r="OB26" s="288"/>
      <c r="OC26" s="288"/>
      <c r="OD26" s="288"/>
      <c r="OE26" s="288"/>
      <c r="OF26" s="288"/>
      <c r="OG26" s="288"/>
      <c r="OH26" s="288"/>
      <c r="OI26" s="288"/>
      <c r="OJ26" s="288"/>
      <c r="OK26" s="288"/>
      <c r="OL26" s="288"/>
      <c r="OM26" s="288"/>
      <c r="ON26" s="288"/>
      <c r="OO26" s="288"/>
      <c r="OP26" s="288"/>
      <c r="OQ26" s="288"/>
      <c r="OR26" s="288"/>
      <c r="OS26" s="288"/>
      <c r="OT26" s="288"/>
      <c r="OU26" s="288"/>
      <c r="OV26" s="288"/>
      <c r="OW26" s="288"/>
      <c r="OX26" s="288"/>
      <c r="OY26" s="288"/>
      <c r="OZ26" s="288"/>
      <c r="PA26" s="288"/>
      <c r="PB26" s="288"/>
      <c r="PC26" s="288"/>
      <c r="PD26" s="288"/>
      <c r="PE26" s="288"/>
      <c r="PF26" s="288"/>
      <c r="PG26" s="288"/>
      <c r="PH26" s="288"/>
      <c r="PI26" s="288"/>
      <c r="PJ26" s="288"/>
      <c r="PK26" s="288"/>
      <c r="PL26" s="288"/>
      <c r="PM26" s="288"/>
      <c r="PN26" s="288"/>
      <c r="PO26" s="288"/>
      <c r="PP26" s="288"/>
      <c r="PQ26" s="288"/>
      <c r="PR26" s="288"/>
      <c r="PS26" s="288"/>
      <c r="PT26" s="288"/>
      <c r="PU26" s="288"/>
      <c r="PV26" s="288"/>
      <c r="PW26" s="288"/>
      <c r="PX26" s="288"/>
      <c r="PY26" s="288"/>
      <c r="PZ26" s="288"/>
      <c r="QA26" s="288"/>
      <c r="QB26" s="288"/>
      <c r="QC26" s="288"/>
      <c r="QD26" s="288"/>
      <c r="QE26" s="288"/>
      <c r="QF26" s="288"/>
      <c r="QG26" s="288"/>
      <c r="QH26" s="288"/>
      <c r="QI26" s="288"/>
      <c r="QJ26" s="288"/>
      <c r="QK26" s="288"/>
      <c r="QL26" s="288"/>
      <c r="QM26" s="288"/>
      <c r="QN26" s="288"/>
      <c r="QO26" s="288"/>
      <c r="QP26" s="288"/>
      <c r="QQ26" s="288"/>
      <c r="QR26" s="288"/>
      <c r="QS26" s="288"/>
      <c r="QT26" s="288"/>
      <c r="QU26" s="288"/>
      <c r="QV26" s="288"/>
      <c r="QW26" s="288"/>
      <c r="QX26" s="288"/>
      <c r="QY26" s="288"/>
      <c r="QZ26" s="288"/>
      <c r="RA26" s="288"/>
      <c r="RB26" s="288"/>
      <c r="RC26" s="288"/>
      <c r="RD26" s="288"/>
      <c r="RE26" s="288"/>
      <c r="RF26" s="288"/>
      <c r="RG26" s="288"/>
      <c r="RH26" s="288"/>
      <c r="RI26" s="288"/>
      <c r="RJ26" s="288"/>
      <c r="RK26" s="288"/>
      <c r="RL26" s="288"/>
      <c r="RM26" s="288"/>
      <c r="RN26" s="288"/>
      <c r="RO26" s="288"/>
      <c r="RP26" s="288"/>
      <c r="RQ26" s="288"/>
      <c r="RR26" s="288"/>
      <c r="RS26" s="288"/>
      <c r="RT26" s="288"/>
      <c r="RU26" s="288"/>
      <c r="RV26" s="288"/>
      <c r="RW26" s="288"/>
      <c r="RX26" s="288"/>
      <c r="RY26" s="288"/>
      <c r="RZ26" s="288"/>
      <c r="SA26" s="288"/>
      <c r="SB26" s="288"/>
      <c r="SC26" s="288"/>
      <c r="SD26" s="288"/>
      <c r="SE26" s="288"/>
      <c r="SF26" s="288"/>
      <c r="SG26" s="288"/>
      <c r="SH26" s="288"/>
      <c r="SI26" s="288"/>
      <c r="SJ26" s="288"/>
      <c r="SK26" s="288"/>
      <c r="SL26" s="288"/>
      <c r="SM26" s="288"/>
      <c r="SN26" s="288"/>
      <c r="SO26" s="288"/>
      <c r="SP26" s="288"/>
      <c r="SQ26" s="288"/>
      <c r="SR26" s="288"/>
      <c r="SS26" s="288"/>
      <c r="ST26" s="288"/>
      <c r="SU26" s="288"/>
      <c r="SV26" s="288"/>
      <c r="SW26" s="288"/>
      <c r="SX26" s="288"/>
      <c r="SY26" s="288"/>
      <c r="SZ26" s="288"/>
      <c r="TA26" s="288"/>
      <c r="TB26" s="288"/>
      <c r="TC26" s="288"/>
      <c r="TD26" s="288"/>
      <c r="TE26" s="288"/>
      <c r="TF26" s="288"/>
      <c r="TG26" s="288"/>
      <c r="TH26" s="288"/>
      <c r="TI26" s="288"/>
      <c r="TJ26" s="288"/>
      <c r="TK26" s="288"/>
      <c r="TL26" s="288"/>
      <c r="TM26" s="288"/>
      <c r="TN26" s="288"/>
      <c r="TO26" s="288"/>
      <c r="TP26" s="288"/>
      <c r="TQ26" s="288"/>
      <c r="TR26" s="288"/>
      <c r="TS26" s="288"/>
      <c r="TT26" s="288"/>
      <c r="TU26" s="288"/>
      <c r="TV26" s="288"/>
      <c r="TW26" s="288"/>
      <c r="TX26" s="288"/>
      <c r="TY26" s="288"/>
      <c r="TZ26" s="288"/>
      <c r="UA26" s="288"/>
      <c r="UB26" s="288"/>
      <c r="UC26" s="288"/>
      <c r="UD26" s="288"/>
      <c r="UE26" s="288"/>
      <c r="UF26" s="288"/>
      <c r="UG26" s="288"/>
      <c r="UH26" s="288"/>
      <c r="UI26" s="288"/>
      <c r="UJ26" s="288"/>
      <c r="UK26" s="288"/>
      <c r="UL26" s="288"/>
      <c r="UM26" s="288"/>
      <c r="UN26" s="288"/>
      <c r="UO26" s="288"/>
      <c r="UP26" s="288"/>
      <c r="UQ26" s="288"/>
      <c r="UR26" s="288"/>
      <c r="US26" s="288"/>
      <c r="UT26" s="288"/>
      <c r="UU26" s="288"/>
      <c r="UV26" s="288"/>
      <c r="UW26" s="288"/>
      <c r="UX26" s="288"/>
      <c r="UY26" s="288"/>
      <c r="UZ26" s="288"/>
      <c r="VA26" s="288"/>
      <c r="VB26" s="288"/>
      <c r="VC26" s="288"/>
      <c r="VD26" s="288"/>
      <c r="VE26" s="288"/>
      <c r="VF26" s="288"/>
      <c r="VG26" s="288"/>
      <c r="VH26" s="288"/>
      <c r="VI26" s="288"/>
      <c r="VJ26" s="288"/>
      <c r="VK26" s="288"/>
      <c r="VL26" s="288"/>
      <c r="VM26" s="288"/>
      <c r="VN26" s="288"/>
      <c r="VO26" s="288"/>
      <c r="VP26" s="288"/>
      <c r="VQ26" s="288"/>
      <c r="VR26" s="288"/>
      <c r="VS26" s="288"/>
      <c r="VT26" s="288"/>
      <c r="VU26" s="288"/>
      <c r="VV26" s="288"/>
      <c r="VW26" s="288"/>
      <c r="VX26" s="288"/>
      <c r="VY26" s="288"/>
      <c r="VZ26" s="288"/>
      <c r="WA26" s="288"/>
      <c r="WB26" s="288"/>
      <c r="WC26" s="288"/>
      <c r="WD26" s="288"/>
      <c r="WE26" s="288"/>
      <c r="WF26" s="288"/>
      <c r="WG26" s="288"/>
      <c r="WH26" s="288"/>
      <c r="WI26" s="288"/>
      <c r="WJ26" s="288"/>
      <c r="WK26" s="288"/>
      <c r="WL26" s="288"/>
      <c r="WM26" s="288"/>
      <c r="WN26" s="288"/>
      <c r="WO26" s="288"/>
      <c r="WP26" s="288"/>
      <c r="WQ26" s="288"/>
      <c r="WR26" s="288"/>
      <c r="WS26" s="288"/>
      <c r="WT26" s="288"/>
      <c r="WU26" s="288"/>
      <c r="WV26" s="288"/>
      <c r="WW26" s="288"/>
      <c r="WX26" s="288"/>
      <c r="WY26" s="288"/>
      <c r="WZ26" s="288"/>
      <c r="XA26" s="288"/>
      <c r="XB26" s="288"/>
      <c r="XC26" s="288"/>
      <c r="XD26" s="288"/>
      <c r="XE26" s="288"/>
      <c r="XF26" s="288"/>
      <c r="XG26" s="288"/>
      <c r="XH26" s="288"/>
      <c r="XI26" s="288"/>
      <c r="XJ26" s="288"/>
      <c r="XK26" s="288"/>
      <c r="XL26" s="288"/>
      <c r="XM26" s="288"/>
      <c r="XN26" s="288"/>
      <c r="XO26" s="288"/>
      <c r="XP26" s="288"/>
      <c r="XQ26" s="288"/>
      <c r="XR26" s="288"/>
      <c r="XS26" s="288"/>
      <c r="XT26" s="288"/>
      <c r="XU26" s="288"/>
      <c r="XV26" s="288"/>
      <c r="XW26" s="288"/>
      <c r="XX26" s="288"/>
      <c r="XY26" s="288"/>
      <c r="XZ26" s="288"/>
      <c r="YA26" s="288"/>
      <c r="YB26" s="288"/>
      <c r="YC26" s="288"/>
      <c r="YD26" s="288"/>
      <c r="YE26" s="288"/>
      <c r="YF26" s="288"/>
      <c r="YG26" s="288"/>
      <c r="YH26" s="288"/>
      <c r="YI26" s="288"/>
      <c r="YJ26" s="288"/>
      <c r="YK26" s="288"/>
      <c r="YL26" s="288"/>
      <c r="YM26" s="288"/>
      <c r="YN26" s="288"/>
      <c r="YO26" s="288"/>
      <c r="YP26" s="288"/>
      <c r="YQ26" s="288"/>
      <c r="YR26" s="288"/>
      <c r="YS26" s="288"/>
      <c r="YT26" s="288"/>
      <c r="YU26" s="288"/>
      <c r="YV26" s="288"/>
      <c r="YW26" s="288"/>
      <c r="YX26" s="288"/>
      <c r="YY26" s="288"/>
      <c r="YZ26" s="288"/>
      <c r="ZA26" s="288"/>
      <c r="ZB26" s="288"/>
      <c r="ZC26" s="288"/>
      <c r="ZD26" s="288"/>
      <c r="ZE26" s="288"/>
      <c r="ZF26" s="288"/>
      <c r="ZG26" s="288"/>
      <c r="ZH26" s="288"/>
      <c r="ZI26" s="288"/>
      <c r="ZJ26" s="288"/>
      <c r="ZK26" s="288"/>
      <c r="ZL26" s="288"/>
      <c r="ZM26" s="288"/>
      <c r="ZN26" s="288"/>
      <c r="ZO26" s="288"/>
      <c r="ZP26" s="288"/>
      <c r="ZQ26" s="288"/>
      <c r="ZR26" s="288"/>
      <c r="ZS26" s="288"/>
      <c r="ZT26" s="288"/>
      <c r="ZU26" s="288"/>
      <c r="ZV26" s="288"/>
      <c r="ZW26" s="288"/>
      <c r="ZX26" s="288"/>
      <c r="ZY26" s="288"/>
      <c r="ZZ26" s="288"/>
      <c r="AAA26" s="288"/>
      <c r="AAB26" s="288"/>
      <c r="AAC26" s="288"/>
      <c r="AAD26" s="288"/>
      <c r="AAE26" s="288"/>
      <c r="AAF26" s="288"/>
      <c r="AAG26" s="288"/>
      <c r="AAH26" s="288"/>
      <c r="AAI26" s="288"/>
      <c r="AAJ26" s="288"/>
      <c r="AAK26" s="288"/>
      <c r="AAL26" s="288"/>
      <c r="AAM26" s="288"/>
      <c r="AAN26" s="288"/>
      <c r="AAO26" s="288"/>
      <c r="AAP26" s="288"/>
      <c r="AAQ26" s="288"/>
      <c r="AAR26" s="288"/>
      <c r="AAS26" s="288"/>
      <c r="AAT26" s="288"/>
      <c r="AAU26" s="288"/>
      <c r="AAV26" s="288"/>
      <c r="AAW26" s="288"/>
      <c r="AAX26" s="288"/>
      <c r="AAY26" s="288"/>
      <c r="AAZ26" s="288"/>
      <c r="ABA26" s="288"/>
      <c r="ABB26" s="288"/>
      <c r="ABC26" s="288"/>
      <c r="ABD26" s="288"/>
      <c r="ABE26" s="288"/>
      <c r="ABF26" s="288"/>
      <c r="ABG26" s="288"/>
      <c r="ABH26" s="288"/>
      <c r="ABI26" s="288"/>
      <c r="ABJ26" s="288"/>
      <c r="ABK26" s="288"/>
      <c r="ABL26" s="288"/>
      <c r="ABM26" s="288"/>
      <c r="ABN26" s="288"/>
      <c r="ABO26" s="288"/>
      <c r="ABP26" s="288"/>
      <c r="ABQ26" s="288"/>
      <c r="ABR26" s="288"/>
      <c r="ABS26" s="288"/>
      <c r="ABT26" s="288"/>
      <c r="ABU26" s="288"/>
      <c r="ABV26" s="288"/>
      <c r="ABW26" s="288"/>
      <c r="ABX26" s="288"/>
      <c r="ABY26" s="288"/>
      <c r="ABZ26" s="288"/>
      <c r="ACA26" s="288"/>
      <c r="ACB26" s="288"/>
      <c r="ACC26" s="288"/>
      <c r="ACD26" s="288"/>
      <c r="ACE26" s="288"/>
      <c r="ACF26" s="288"/>
      <c r="ACG26" s="288"/>
      <c r="ACH26" s="288"/>
      <c r="ACI26" s="288"/>
      <c r="ACJ26" s="288"/>
      <c r="ACK26" s="288"/>
      <c r="ACL26" s="288"/>
      <c r="ACM26" s="288"/>
      <c r="ACN26" s="288"/>
      <c r="ACO26" s="288"/>
      <c r="ACP26" s="288"/>
      <c r="ACQ26" s="288"/>
      <c r="ACR26" s="288"/>
      <c r="ACS26" s="288"/>
      <c r="ACT26" s="288"/>
      <c r="ACU26" s="288"/>
      <c r="ACV26" s="288"/>
      <c r="ACW26" s="288"/>
      <c r="ACX26" s="288"/>
      <c r="ACY26" s="288"/>
      <c r="ACZ26" s="288"/>
      <c r="ADA26" s="288"/>
      <c r="ADB26" s="288"/>
      <c r="ADC26" s="288"/>
      <c r="ADD26" s="288"/>
      <c r="ADE26" s="288"/>
      <c r="ADF26" s="288"/>
      <c r="ADG26" s="288"/>
      <c r="ADH26" s="288"/>
      <c r="ADI26" s="288"/>
      <c r="ADJ26" s="288"/>
      <c r="ADK26" s="288"/>
      <c r="ADL26" s="288"/>
      <c r="ADM26" s="288"/>
      <c r="ADN26" s="288"/>
      <c r="ADO26" s="288"/>
      <c r="ADP26" s="288"/>
      <c r="ADQ26" s="288"/>
      <c r="ADR26" s="288"/>
      <c r="ADS26" s="288"/>
      <c r="ADT26" s="288"/>
      <c r="ADU26" s="288"/>
      <c r="ADV26" s="288"/>
      <c r="ADW26" s="288"/>
      <c r="ADX26" s="288"/>
      <c r="ADY26" s="288"/>
      <c r="ADZ26" s="288"/>
      <c r="AEA26" s="288"/>
      <c r="AEB26" s="288"/>
      <c r="AEC26" s="288"/>
      <c r="AED26" s="288"/>
      <c r="AEE26" s="288"/>
      <c r="AEF26" s="288"/>
      <c r="AEG26" s="288"/>
      <c r="AEH26" s="288"/>
      <c r="AEI26" s="288"/>
      <c r="AEJ26" s="288"/>
      <c r="AEK26" s="288"/>
      <c r="AEL26" s="288"/>
      <c r="AEM26" s="288"/>
      <c r="AEN26" s="288"/>
      <c r="AEO26" s="288"/>
      <c r="AEP26" s="288"/>
      <c r="AEQ26" s="288"/>
      <c r="AER26" s="288"/>
      <c r="AES26" s="288"/>
      <c r="AET26" s="288"/>
      <c r="AEU26" s="288"/>
      <c r="AEV26" s="288"/>
      <c r="AEW26" s="288"/>
      <c r="AEX26" s="288"/>
      <c r="AEY26" s="288"/>
      <c r="AEZ26" s="288"/>
      <c r="AFA26" s="288"/>
      <c r="AFB26" s="288"/>
      <c r="AFC26" s="288"/>
      <c r="AFD26" s="288"/>
      <c r="AFE26" s="288"/>
      <c r="AFF26" s="288"/>
      <c r="AFG26" s="288"/>
      <c r="AFH26" s="288"/>
      <c r="AFI26" s="288"/>
      <c r="AFJ26" s="288"/>
      <c r="AFK26" s="288"/>
      <c r="AFL26" s="288"/>
      <c r="AFM26" s="288"/>
      <c r="AFN26" s="288"/>
      <c r="AFO26" s="288"/>
      <c r="AFP26" s="288"/>
      <c r="AFQ26" s="288"/>
      <c r="AFR26" s="288"/>
      <c r="AFS26" s="288"/>
      <c r="AFT26" s="288"/>
      <c r="AFU26" s="288"/>
      <c r="AFV26" s="288"/>
      <c r="AFW26" s="288"/>
      <c r="AFX26" s="288"/>
      <c r="AFY26" s="288"/>
      <c r="AFZ26" s="288"/>
      <c r="AGA26" s="288"/>
      <c r="AGB26" s="288"/>
      <c r="AGC26" s="288"/>
      <c r="AGD26" s="288"/>
      <c r="AGE26" s="288"/>
      <c r="AGF26" s="288"/>
      <c r="AGG26" s="288"/>
      <c r="AGH26" s="288"/>
      <c r="AGI26" s="288"/>
      <c r="AGJ26" s="288"/>
      <c r="AGK26" s="288"/>
      <c r="AGL26" s="288"/>
      <c r="AGM26" s="288"/>
      <c r="AGN26" s="288"/>
      <c r="AGO26" s="288"/>
      <c r="AGP26" s="288"/>
      <c r="AGQ26" s="288"/>
      <c r="AGR26" s="288"/>
      <c r="AGS26" s="288"/>
      <c r="AGT26" s="288"/>
      <c r="AGU26" s="288"/>
      <c r="AGV26" s="288"/>
      <c r="AGW26" s="288"/>
      <c r="AGX26" s="288"/>
      <c r="AGY26" s="288"/>
      <c r="AGZ26" s="288"/>
      <c r="AHA26" s="288"/>
      <c r="AHB26" s="288"/>
      <c r="AHC26" s="288"/>
      <c r="AHD26" s="288"/>
      <c r="AHE26" s="288"/>
      <c r="AHF26" s="288"/>
      <c r="AHG26" s="288"/>
      <c r="AHH26" s="288"/>
      <c r="AHI26" s="288"/>
      <c r="AHJ26" s="288"/>
      <c r="AHK26" s="288"/>
      <c r="AHL26" s="288"/>
      <c r="AHM26" s="288"/>
      <c r="AHN26" s="288"/>
      <c r="AHO26" s="288"/>
      <c r="AHP26" s="288"/>
      <c r="AHQ26" s="288"/>
      <c r="AHR26" s="288"/>
      <c r="AHS26" s="288"/>
      <c r="AHT26" s="288"/>
      <c r="AHU26" s="288"/>
      <c r="AHV26" s="288"/>
      <c r="AHW26" s="288"/>
      <c r="AHX26" s="288"/>
      <c r="AHY26" s="288"/>
      <c r="AHZ26" s="288"/>
      <c r="AIA26" s="288"/>
      <c r="AIB26" s="288"/>
      <c r="AIC26" s="288"/>
      <c r="AID26" s="288"/>
      <c r="AIE26" s="288"/>
      <c r="AIF26" s="288"/>
      <c r="AIG26" s="288"/>
      <c r="AIH26" s="288"/>
      <c r="AII26" s="288"/>
      <c r="AIJ26" s="288"/>
      <c r="AIK26" s="288"/>
      <c r="AIL26" s="288"/>
      <c r="AIM26" s="288"/>
      <c r="AIN26" s="288"/>
      <c r="AIO26" s="288"/>
      <c r="AIP26" s="288"/>
      <c r="AIQ26" s="288"/>
      <c r="AIR26" s="288"/>
      <c r="AIS26" s="288"/>
      <c r="AIT26" s="288"/>
      <c r="AIU26" s="288"/>
      <c r="AIV26" s="288"/>
      <c r="AIW26" s="288"/>
      <c r="AIX26" s="288"/>
      <c r="AIY26" s="288"/>
      <c r="AIZ26" s="288"/>
      <c r="AJA26" s="288"/>
      <c r="AJB26" s="288"/>
      <c r="AJC26" s="288"/>
      <c r="AJD26" s="288"/>
      <c r="AJE26" s="288"/>
      <c r="AJF26" s="288"/>
      <c r="AJG26" s="288"/>
      <c r="AJH26" s="288"/>
      <c r="AJI26" s="288"/>
      <c r="AJJ26" s="288"/>
      <c r="AJK26" s="288"/>
      <c r="AJL26" s="288"/>
      <c r="AJM26" s="288"/>
      <c r="AJN26" s="288"/>
      <c r="AJO26" s="288"/>
      <c r="AJP26" s="288"/>
      <c r="AJQ26" s="288"/>
      <c r="AJR26" s="288"/>
      <c r="AJS26" s="288"/>
      <c r="AJT26" s="288"/>
      <c r="AJU26" s="288"/>
      <c r="AJV26" s="288"/>
      <c r="AJW26" s="288"/>
      <c r="AJX26" s="288"/>
      <c r="AJY26" s="288"/>
      <c r="AJZ26" s="288"/>
      <c r="AKA26" s="288"/>
      <c r="AKB26" s="288"/>
      <c r="AKC26" s="288"/>
      <c r="AKD26" s="288"/>
      <c r="AKE26" s="288"/>
      <c r="AKF26" s="288"/>
      <c r="AKG26" s="288"/>
      <c r="AKH26" s="288"/>
      <c r="AKI26" s="288"/>
      <c r="AKJ26" s="288"/>
      <c r="AKK26" s="288"/>
      <c r="AKL26" s="288"/>
      <c r="AKM26" s="288"/>
      <c r="AKN26" s="288"/>
      <c r="AKO26" s="288"/>
      <c r="AKP26" s="288"/>
      <c r="AKQ26" s="288"/>
      <c r="AKR26" s="288"/>
      <c r="AKS26" s="288"/>
      <c r="AKT26" s="288"/>
      <c r="AKU26" s="288"/>
      <c r="AKV26" s="288"/>
      <c r="AKW26" s="288"/>
      <c r="AKX26" s="288"/>
      <c r="AKY26" s="288"/>
      <c r="AKZ26" s="288"/>
      <c r="ALA26" s="288"/>
      <c r="ALB26" s="288"/>
      <c r="ALC26" s="288"/>
      <c r="ALD26" s="288"/>
      <c r="ALE26" s="288"/>
      <c r="ALF26" s="288"/>
      <c r="ALG26" s="288"/>
      <c r="ALH26" s="288"/>
      <c r="ALI26" s="288"/>
      <c r="ALJ26" s="288"/>
      <c r="ALK26" s="288"/>
      <c r="ALL26" s="288"/>
      <c r="ALM26" s="288"/>
      <c r="ALN26" s="288"/>
      <c r="ALO26" s="288"/>
      <c r="ALP26" s="288"/>
      <c r="ALQ26" s="288"/>
      <c r="ALR26" s="288"/>
      <c r="ALS26" s="288"/>
      <c r="ALT26" s="288"/>
      <c r="ALU26" s="288"/>
      <c r="ALV26" s="288"/>
      <c r="ALW26" s="288"/>
      <c r="ALX26" s="288"/>
      <c r="ALY26" s="288"/>
      <c r="ALZ26" s="288"/>
      <c r="AMA26" s="288"/>
      <c r="AMB26" s="288"/>
      <c r="AMC26" s="288"/>
      <c r="AMD26" s="288"/>
      <c r="AME26" s="288"/>
      <c r="AMF26" s="288"/>
      <c r="AMG26" s="288"/>
      <c r="AMH26" s="288"/>
    </row>
    <row r="27" spans="1:1022" customFormat="1" ht="150" customHeight="1">
      <c r="A27" s="309">
        <v>1</v>
      </c>
      <c r="B27" s="916" t="s">
        <v>188</v>
      </c>
      <c r="C27" s="916"/>
      <c r="D27" s="83" t="s">
        <v>1610</v>
      </c>
      <c r="E27" s="83" t="s">
        <v>1611</v>
      </c>
      <c r="F27" s="83" t="s">
        <v>1612</v>
      </c>
      <c r="G27" s="83" t="s">
        <v>158</v>
      </c>
      <c r="H27" s="83" t="s">
        <v>175</v>
      </c>
      <c r="I27" s="83" t="s">
        <v>1613</v>
      </c>
      <c r="J27" s="311">
        <v>70</v>
      </c>
      <c r="K27" s="311">
        <v>70</v>
      </c>
      <c r="L27" s="310" t="s">
        <v>177</v>
      </c>
      <c r="M27" s="310" t="s">
        <v>162</v>
      </c>
      <c r="N27" s="312">
        <f t="shared" si="0"/>
        <v>100</v>
      </c>
      <c r="O27" s="311">
        <v>60</v>
      </c>
      <c r="P27" s="310" t="s">
        <v>1603</v>
      </c>
      <c r="Q27" s="310" t="s">
        <v>1614</v>
      </c>
      <c r="R27" s="330"/>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c r="HV27" s="288"/>
      <c r="HW27" s="288"/>
      <c r="HX27" s="288"/>
      <c r="HY27" s="288"/>
      <c r="HZ27" s="288"/>
      <c r="IA27" s="288"/>
      <c r="IB27" s="288"/>
      <c r="IC27" s="288"/>
      <c r="ID27" s="288"/>
      <c r="IE27" s="288"/>
      <c r="IF27" s="288"/>
      <c r="IG27" s="288"/>
      <c r="IH27" s="288"/>
      <c r="II27" s="288"/>
      <c r="IJ27" s="288"/>
      <c r="IK27" s="288"/>
      <c r="IL27" s="288"/>
      <c r="IM27" s="288"/>
      <c r="IN27" s="288"/>
      <c r="IO27" s="288"/>
      <c r="IP27" s="288"/>
      <c r="IQ27" s="288"/>
      <c r="IR27" s="288"/>
      <c r="IS27" s="288"/>
      <c r="IT27" s="288"/>
      <c r="IU27" s="288"/>
      <c r="IV27" s="288"/>
      <c r="IW27" s="288"/>
      <c r="IX27" s="288"/>
      <c r="IY27" s="288"/>
      <c r="IZ27" s="288"/>
      <c r="JA27" s="288"/>
      <c r="JB27" s="288"/>
      <c r="JC27" s="288"/>
      <c r="JD27" s="288"/>
      <c r="JE27" s="288"/>
      <c r="JF27" s="288"/>
      <c r="JG27" s="288"/>
      <c r="JH27" s="288"/>
      <c r="JI27" s="288"/>
      <c r="JJ27" s="288"/>
      <c r="JK27" s="288"/>
      <c r="JL27" s="288"/>
      <c r="JM27" s="288"/>
      <c r="JN27" s="288"/>
      <c r="JO27" s="288"/>
      <c r="JP27" s="288"/>
      <c r="JQ27" s="288"/>
      <c r="JR27" s="288"/>
      <c r="JS27" s="288"/>
      <c r="JT27" s="288"/>
      <c r="JU27" s="288"/>
      <c r="JV27" s="288"/>
      <c r="JW27" s="288"/>
      <c r="JX27" s="288"/>
      <c r="JY27" s="288"/>
      <c r="JZ27" s="288"/>
      <c r="KA27" s="288"/>
      <c r="KB27" s="288"/>
      <c r="KC27" s="288"/>
      <c r="KD27" s="288"/>
      <c r="KE27" s="288"/>
      <c r="KF27" s="288"/>
      <c r="KG27" s="288"/>
      <c r="KH27" s="288"/>
      <c r="KI27" s="288"/>
      <c r="KJ27" s="288"/>
      <c r="KK27" s="288"/>
      <c r="KL27" s="288"/>
      <c r="KM27" s="288"/>
      <c r="KN27" s="288"/>
      <c r="KO27" s="288"/>
      <c r="KP27" s="288"/>
      <c r="KQ27" s="288"/>
      <c r="KR27" s="288"/>
      <c r="KS27" s="288"/>
      <c r="KT27" s="288"/>
      <c r="KU27" s="288"/>
      <c r="KV27" s="288"/>
      <c r="KW27" s="288"/>
      <c r="KX27" s="288"/>
      <c r="KY27" s="288"/>
      <c r="KZ27" s="288"/>
      <c r="LA27" s="288"/>
      <c r="LB27" s="288"/>
      <c r="LC27" s="288"/>
      <c r="LD27" s="288"/>
      <c r="LE27" s="288"/>
      <c r="LF27" s="288"/>
      <c r="LG27" s="288"/>
      <c r="LH27" s="288"/>
      <c r="LI27" s="288"/>
      <c r="LJ27" s="288"/>
      <c r="LK27" s="288"/>
      <c r="LL27" s="288"/>
      <c r="LM27" s="288"/>
      <c r="LN27" s="288"/>
      <c r="LO27" s="288"/>
      <c r="LP27" s="288"/>
      <c r="LQ27" s="288"/>
      <c r="LR27" s="288"/>
      <c r="LS27" s="288"/>
      <c r="LT27" s="288"/>
      <c r="LU27" s="288"/>
      <c r="LV27" s="288"/>
      <c r="LW27" s="288"/>
      <c r="LX27" s="288"/>
      <c r="LY27" s="288"/>
      <c r="LZ27" s="288"/>
      <c r="MA27" s="288"/>
      <c r="MB27" s="288"/>
      <c r="MC27" s="288"/>
      <c r="MD27" s="288"/>
      <c r="ME27" s="288"/>
      <c r="MF27" s="288"/>
      <c r="MG27" s="288"/>
      <c r="MH27" s="288"/>
      <c r="MI27" s="288"/>
      <c r="MJ27" s="288"/>
      <c r="MK27" s="288"/>
      <c r="ML27" s="288"/>
      <c r="MM27" s="288"/>
      <c r="MN27" s="288"/>
      <c r="MO27" s="288"/>
      <c r="MP27" s="288"/>
      <c r="MQ27" s="288"/>
      <c r="MR27" s="288"/>
      <c r="MS27" s="288"/>
      <c r="MT27" s="288"/>
      <c r="MU27" s="288"/>
      <c r="MV27" s="288"/>
      <c r="MW27" s="288"/>
      <c r="MX27" s="288"/>
      <c r="MY27" s="288"/>
      <c r="MZ27" s="288"/>
      <c r="NA27" s="288"/>
      <c r="NB27" s="288"/>
      <c r="NC27" s="288"/>
      <c r="ND27" s="288"/>
      <c r="NE27" s="288"/>
      <c r="NF27" s="288"/>
      <c r="NG27" s="288"/>
      <c r="NH27" s="288"/>
      <c r="NI27" s="288"/>
      <c r="NJ27" s="288"/>
      <c r="NK27" s="288"/>
      <c r="NL27" s="288"/>
      <c r="NM27" s="288"/>
      <c r="NN27" s="288"/>
      <c r="NO27" s="288"/>
      <c r="NP27" s="288"/>
      <c r="NQ27" s="288"/>
      <c r="NR27" s="288"/>
      <c r="NS27" s="288"/>
      <c r="NT27" s="288"/>
      <c r="NU27" s="288"/>
      <c r="NV27" s="288"/>
      <c r="NW27" s="288"/>
      <c r="NX27" s="288"/>
      <c r="NY27" s="288"/>
      <c r="NZ27" s="288"/>
      <c r="OA27" s="288"/>
      <c r="OB27" s="288"/>
      <c r="OC27" s="288"/>
      <c r="OD27" s="288"/>
      <c r="OE27" s="288"/>
      <c r="OF27" s="288"/>
      <c r="OG27" s="288"/>
      <c r="OH27" s="288"/>
      <c r="OI27" s="288"/>
      <c r="OJ27" s="288"/>
      <c r="OK27" s="288"/>
      <c r="OL27" s="288"/>
      <c r="OM27" s="288"/>
      <c r="ON27" s="288"/>
      <c r="OO27" s="288"/>
      <c r="OP27" s="288"/>
      <c r="OQ27" s="288"/>
      <c r="OR27" s="288"/>
      <c r="OS27" s="288"/>
      <c r="OT27" s="288"/>
      <c r="OU27" s="288"/>
      <c r="OV27" s="288"/>
      <c r="OW27" s="288"/>
      <c r="OX27" s="288"/>
      <c r="OY27" s="288"/>
      <c r="OZ27" s="288"/>
      <c r="PA27" s="288"/>
      <c r="PB27" s="288"/>
      <c r="PC27" s="288"/>
      <c r="PD27" s="288"/>
      <c r="PE27" s="288"/>
      <c r="PF27" s="288"/>
      <c r="PG27" s="288"/>
      <c r="PH27" s="288"/>
      <c r="PI27" s="288"/>
      <c r="PJ27" s="288"/>
      <c r="PK27" s="288"/>
      <c r="PL27" s="288"/>
      <c r="PM27" s="288"/>
      <c r="PN27" s="288"/>
      <c r="PO27" s="288"/>
      <c r="PP27" s="288"/>
      <c r="PQ27" s="288"/>
      <c r="PR27" s="288"/>
      <c r="PS27" s="288"/>
      <c r="PT27" s="288"/>
      <c r="PU27" s="288"/>
      <c r="PV27" s="288"/>
      <c r="PW27" s="288"/>
      <c r="PX27" s="288"/>
      <c r="PY27" s="288"/>
      <c r="PZ27" s="288"/>
      <c r="QA27" s="288"/>
      <c r="QB27" s="288"/>
      <c r="QC27" s="288"/>
      <c r="QD27" s="288"/>
      <c r="QE27" s="288"/>
      <c r="QF27" s="288"/>
      <c r="QG27" s="288"/>
      <c r="QH27" s="288"/>
      <c r="QI27" s="288"/>
      <c r="QJ27" s="288"/>
      <c r="QK27" s="288"/>
      <c r="QL27" s="288"/>
      <c r="QM27" s="288"/>
      <c r="QN27" s="288"/>
      <c r="QO27" s="288"/>
      <c r="QP27" s="288"/>
      <c r="QQ27" s="288"/>
      <c r="QR27" s="288"/>
      <c r="QS27" s="288"/>
      <c r="QT27" s="288"/>
      <c r="QU27" s="288"/>
      <c r="QV27" s="288"/>
      <c r="QW27" s="288"/>
      <c r="QX27" s="288"/>
      <c r="QY27" s="288"/>
      <c r="QZ27" s="288"/>
      <c r="RA27" s="288"/>
      <c r="RB27" s="288"/>
      <c r="RC27" s="288"/>
      <c r="RD27" s="288"/>
      <c r="RE27" s="288"/>
      <c r="RF27" s="288"/>
      <c r="RG27" s="288"/>
      <c r="RH27" s="288"/>
      <c r="RI27" s="288"/>
      <c r="RJ27" s="288"/>
      <c r="RK27" s="288"/>
      <c r="RL27" s="288"/>
      <c r="RM27" s="288"/>
      <c r="RN27" s="288"/>
      <c r="RO27" s="288"/>
      <c r="RP27" s="288"/>
      <c r="RQ27" s="288"/>
      <c r="RR27" s="288"/>
      <c r="RS27" s="288"/>
      <c r="RT27" s="288"/>
      <c r="RU27" s="288"/>
      <c r="RV27" s="288"/>
      <c r="RW27" s="288"/>
      <c r="RX27" s="288"/>
      <c r="RY27" s="288"/>
      <c r="RZ27" s="288"/>
      <c r="SA27" s="288"/>
      <c r="SB27" s="288"/>
      <c r="SC27" s="288"/>
      <c r="SD27" s="288"/>
      <c r="SE27" s="288"/>
      <c r="SF27" s="288"/>
      <c r="SG27" s="288"/>
      <c r="SH27" s="288"/>
      <c r="SI27" s="288"/>
      <c r="SJ27" s="288"/>
      <c r="SK27" s="288"/>
      <c r="SL27" s="288"/>
      <c r="SM27" s="288"/>
      <c r="SN27" s="288"/>
      <c r="SO27" s="288"/>
      <c r="SP27" s="288"/>
      <c r="SQ27" s="288"/>
      <c r="SR27" s="288"/>
      <c r="SS27" s="288"/>
      <c r="ST27" s="288"/>
      <c r="SU27" s="288"/>
      <c r="SV27" s="288"/>
      <c r="SW27" s="288"/>
      <c r="SX27" s="288"/>
      <c r="SY27" s="288"/>
      <c r="SZ27" s="288"/>
      <c r="TA27" s="288"/>
      <c r="TB27" s="288"/>
      <c r="TC27" s="288"/>
      <c r="TD27" s="288"/>
      <c r="TE27" s="288"/>
      <c r="TF27" s="288"/>
      <c r="TG27" s="288"/>
      <c r="TH27" s="288"/>
      <c r="TI27" s="288"/>
      <c r="TJ27" s="288"/>
      <c r="TK27" s="288"/>
      <c r="TL27" s="288"/>
      <c r="TM27" s="288"/>
      <c r="TN27" s="288"/>
      <c r="TO27" s="288"/>
      <c r="TP27" s="288"/>
      <c r="TQ27" s="288"/>
      <c r="TR27" s="288"/>
      <c r="TS27" s="288"/>
      <c r="TT27" s="288"/>
      <c r="TU27" s="288"/>
      <c r="TV27" s="288"/>
      <c r="TW27" s="288"/>
      <c r="TX27" s="288"/>
      <c r="TY27" s="288"/>
      <c r="TZ27" s="288"/>
      <c r="UA27" s="288"/>
      <c r="UB27" s="288"/>
      <c r="UC27" s="288"/>
      <c r="UD27" s="288"/>
      <c r="UE27" s="288"/>
      <c r="UF27" s="288"/>
      <c r="UG27" s="288"/>
      <c r="UH27" s="288"/>
      <c r="UI27" s="288"/>
      <c r="UJ27" s="288"/>
      <c r="UK27" s="288"/>
      <c r="UL27" s="288"/>
      <c r="UM27" s="288"/>
      <c r="UN27" s="288"/>
      <c r="UO27" s="288"/>
      <c r="UP27" s="288"/>
      <c r="UQ27" s="288"/>
      <c r="UR27" s="288"/>
      <c r="US27" s="288"/>
      <c r="UT27" s="288"/>
      <c r="UU27" s="288"/>
      <c r="UV27" s="288"/>
      <c r="UW27" s="288"/>
      <c r="UX27" s="288"/>
      <c r="UY27" s="288"/>
      <c r="UZ27" s="288"/>
      <c r="VA27" s="288"/>
      <c r="VB27" s="288"/>
      <c r="VC27" s="288"/>
      <c r="VD27" s="288"/>
      <c r="VE27" s="288"/>
      <c r="VF27" s="288"/>
      <c r="VG27" s="288"/>
      <c r="VH27" s="288"/>
      <c r="VI27" s="288"/>
      <c r="VJ27" s="288"/>
      <c r="VK27" s="288"/>
      <c r="VL27" s="288"/>
      <c r="VM27" s="288"/>
      <c r="VN27" s="288"/>
      <c r="VO27" s="288"/>
      <c r="VP27" s="288"/>
      <c r="VQ27" s="288"/>
      <c r="VR27" s="288"/>
      <c r="VS27" s="288"/>
      <c r="VT27" s="288"/>
      <c r="VU27" s="288"/>
      <c r="VV27" s="288"/>
      <c r="VW27" s="288"/>
      <c r="VX27" s="288"/>
      <c r="VY27" s="288"/>
      <c r="VZ27" s="288"/>
      <c r="WA27" s="288"/>
      <c r="WB27" s="288"/>
      <c r="WC27" s="288"/>
      <c r="WD27" s="288"/>
      <c r="WE27" s="288"/>
      <c r="WF27" s="288"/>
      <c r="WG27" s="288"/>
      <c r="WH27" s="288"/>
      <c r="WI27" s="288"/>
      <c r="WJ27" s="288"/>
      <c r="WK27" s="288"/>
      <c r="WL27" s="288"/>
      <c r="WM27" s="288"/>
      <c r="WN27" s="288"/>
      <c r="WO27" s="288"/>
      <c r="WP27" s="288"/>
      <c r="WQ27" s="288"/>
      <c r="WR27" s="288"/>
      <c r="WS27" s="288"/>
      <c r="WT27" s="288"/>
      <c r="WU27" s="288"/>
      <c r="WV27" s="288"/>
      <c r="WW27" s="288"/>
      <c r="WX27" s="288"/>
      <c r="WY27" s="288"/>
      <c r="WZ27" s="288"/>
      <c r="XA27" s="288"/>
      <c r="XB27" s="288"/>
      <c r="XC27" s="288"/>
      <c r="XD27" s="288"/>
      <c r="XE27" s="288"/>
      <c r="XF27" s="288"/>
      <c r="XG27" s="288"/>
      <c r="XH27" s="288"/>
      <c r="XI27" s="288"/>
      <c r="XJ27" s="288"/>
      <c r="XK27" s="288"/>
      <c r="XL27" s="288"/>
      <c r="XM27" s="288"/>
      <c r="XN27" s="288"/>
      <c r="XO27" s="288"/>
      <c r="XP27" s="288"/>
      <c r="XQ27" s="288"/>
      <c r="XR27" s="288"/>
      <c r="XS27" s="288"/>
      <c r="XT27" s="288"/>
      <c r="XU27" s="288"/>
      <c r="XV27" s="288"/>
      <c r="XW27" s="288"/>
      <c r="XX27" s="288"/>
      <c r="XY27" s="288"/>
      <c r="XZ27" s="288"/>
      <c r="YA27" s="288"/>
      <c r="YB27" s="288"/>
      <c r="YC27" s="288"/>
      <c r="YD27" s="288"/>
      <c r="YE27" s="288"/>
      <c r="YF27" s="288"/>
      <c r="YG27" s="288"/>
      <c r="YH27" s="288"/>
      <c r="YI27" s="288"/>
      <c r="YJ27" s="288"/>
      <c r="YK27" s="288"/>
      <c r="YL27" s="288"/>
      <c r="YM27" s="288"/>
      <c r="YN27" s="288"/>
      <c r="YO27" s="288"/>
      <c r="YP27" s="288"/>
      <c r="YQ27" s="288"/>
      <c r="YR27" s="288"/>
      <c r="YS27" s="288"/>
      <c r="YT27" s="288"/>
      <c r="YU27" s="288"/>
      <c r="YV27" s="288"/>
      <c r="YW27" s="288"/>
      <c r="YX27" s="288"/>
      <c r="YY27" s="288"/>
      <c r="YZ27" s="288"/>
      <c r="ZA27" s="288"/>
      <c r="ZB27" s="288"/>
      <c r="ZC27" s="288"/>
      <c r="ZD27" s="288"/>
      <c r="ZE27" s="288"/>
      <c r="ZF27" s="288"/>
      <c r="ZG27" s="288"/>
      <c r="ZH27" s="288"/>
      <c r="ZI27" s="288"/>
      <c r="ZJ27" s="288"/>
      <c r="ZK27" s="288"/>
      <c r="ZL27" s="288"/>
      <c r="ZM27" s="288"/>
      <c r="ZN27" s="288"/>
      <c r="ZO27" s="288"/>
      <c r="ZP27" s="288"/>
      <c r="ZQ27" s="288"/>
      <c r="ZR27" s="288"/>
      <c r="ZS27" s="288"/>
      <c r="ZT27" s="288"/>
      <c r="ZU27" s="288"/>
      <c r="ZV27" s="288"/>
      <c r="ZW27" s="288"/>
      <c r="ZX27" s="288"/>
      <c r="ZY27" s="288"/>
      <c r="ZZ27" s="288"/>
      <c r="AAA27" s="288"/>
      <c r="AAB27" s="288"/>
      <c r="AAC27" s="288"/>
      <c r="AAD27" s="288"/>
      <c r="AAE27" s="288"/>
      <c r="AAF27" s="288"/>
      <c r="AAG27" s="288"/>
      <c r="AAH27" s="288"/>
      <c r="AAI27" s="288"/>
      <c r="AAJ27" s="288"/>
      <c r="AAK27" s="288"/>
      <c r="AAL27" s="288"/>
      <c r="AAM27" s="288"/>
      <c r="AAN27" s="288"/>
      <c r="AAO27" s="288"/>
      <c r="AAP27" s="288"/>
      <c r="AAQ27" s="288"/>
      <c r="AAR27" s="288"/>
      <c r="AAS27" s="288"/>
      <c r="AAT27" s="288"/>
      <c r="AAU27" s="288"/>
      <c r="AAV27" s="288"/>
      <c r="AAW27" s="288"/>
      <c r="AAX27" s="288"/>
      <c r="AAY27" s="288"/>
      <c r="AAZ27" s="288"/>
      <c r="ABA27" s="288"/>
      <c r="ABB27" s="288"/>
      <c r="ABC27" s="288"/>
      <c r="ABD27" s="288"/>
      <c r="ABE27" s="288"/>
      <c r="ABF27" s="288"/>
      <c r="ABG27" s="288"/>
      <c r="ABH27" s="288"/>
      <c r="ABI27" s="288"/>
      <c r="ABJ27" s="288"/>
      <c r="ABK27" s="288"/>
      <c r="ABL27" s="288"/>
      <c r="ABM27" s="288"/>
      <c r="ABN27" s="288"/>
      <c r="ABO27" s="288"/>
      <c r="ABP27" s="288"/>
      <c r="ABQ27" s="288"/>
      <c r="ABR27" s="288"/>
      <c r="ABS27" s="288"/>
      <c r="ABT27" s="288"/>
      <c r="ABU27" s="288"/>
      <c r="ABV27" s="288"/>
      <c r="ABW27" s="288"/>
      <c r="ABX27" s="288"/>
      <c r="ABY27" s="288"/>
      <c r="ABZ27" s="288"/>
      <c r="ACA27" s="288"/>
      <c r="ACB27" s="288"/>
      <c r="ACC27" s="288"/>
      <c r="ACD27" s="288"/>
      <c r="ACE27" s="288"/>
      <c r="ACF27" s="288"/>
      <c r="ACG27" s="288"/>
      <c r="ACH27" s="288"/>
      <c r="ACI27" s="288"/>
      <c r="ACJ27" s="288"/>
      <c r="ACK27" s="288"/>
      <c r="ACL27" s="288"/>
      <c r="ACM27" s="288"/>
      <c r="ACN27" s="288"/>
      <c r="ACO27" s="288"/>
      <c r="ACP27" s="288"/>
      <c r="ACQ27" s="288"/>
      <c r="ACR27" s="288"/>
      <c r="ACS27" s="288"/>
      <c r="ACT27" s="288"/>
      <c r="ACU27" s="288"/>
      <c r="ACV27" s="288"/>
      <c r="ACW27" s="288"/>
      <c r="ACX27" s="288"/>
      <c r="ACY27" s="288"/>
      <c r="ACZ27" s="288"/>
      <c r="ADA27" s="288"/>
      <c r="ADB27" s="288"/>
      <c r="ADC27" s="288"/>
      <c r="ADD27" s="288"/>
      <c r="ADE27" s="288"/>
      <c r="ADF27" s="288"/>
      <c r="ADG27" s="288"/>
      <c r="ADH27" s="288"/>
      <c r="ADI27" s="288"/>
      <c r="ADJ27" s="288"/>
      <c r="ADK27" s="288"/>
      <c r="ADL27" s="288"/>
      <c r="ADM27" s="288"/>
      <c r="ADN27" s="288"/>
      <c r="ADO27" s="288"/>
      <c r="ADP27" s="288"/>
      <c r="ADQ27" s="288"/>
      <c r="ADR27" s="288"/>
      <c r="ADS27" s="288"/>
      <c r="ADT27" s="288"/>
      <c r="ADU27" s="288"/>
      <c r="ADV27" s="288"/>
      <c r="ADW27" s="288"/>
      <c r="ADX27" s="288"/>
      <c r="ADY27" s="288"/>
      <c r="ADZ27" s="288"/>
      <c r="AEA27" s="288"/>
      <c r="AEB27" s="288"/>
      <c r="AEC27" s="288"/>
      <c r="AED27" s="288"/>
      <c r="AEE27" s="288"/>
      <c r="AEF27" s="288"/>
      <c r="AEG27" s="288"/>
      <c r="AEH27" s="288"/>
      <c r="AEI27" s="288"/>
      <c r="AEJ27" s="288"/>
      <c r="AEK27" s="288"/>
      <c r="AEL27" s="288"/>
      <c r="AEM27" s="288"/>
      <c r="AEN27" s="288"/>
      <c r="AEO27" s="288"/>
      <c r="AEP27" s="288"/>
      <c r="AEQ27" s="288"/>
      <c r="AER27" s="288"/>
      <c r="AES27" s="288"/>
      <c r="AET27" s="288"/>
      <c r="AEU27" s="288"/>
      <c r="AEV27" s="288"/>
      <c r="AEW27" s="288"/>
      <c r="AEX27" s="288"/>
      <c r="AEY27" s="288"/>
      <c r="AEZ27" s="288"/>
      <c r="AFA27" s="288"/>
      <c r="AFB27" s="288"/>
      <c r="AFC27" s="288"/>
      <c r="AFD27" s="288"/>
      <c r="AFE27" s="288"/>
      <c r="AFF27" s="288"/>
      <c r="AFG27" s="288"/>
      <c r="AFH27" s="288"/>
      <c r="AFI27" s="288"/>
      <c r="AFJ27" s="288"/>
      <c r="AFK27" s="288"/>
      <c r="AFL27" s="288"/>
      <c r="AFM27" s="288"/>
      <c r="AFN27" s="288"/>
      <c r="AFO27" s="288"/>
      <c r="AFP27" s="288"/>
      <c r="AFQ27" s="288"/>
      <c r="AFR27" s="288"/>
      <c r="AFS27" s="288"/>
      <c r="AFT27" s="288"/>
      <c r="AFU27" s="288"/>
      <c r="AFV27" s="288"/>
      <c r="AFW27" s="288"/>
      <c r="AFX27" s="288"/>
      <c r="AFY27" s="288"/>
      <c r="AFZ27" s="288"/>
      <c r="AGA27" s="288"/>
      <c r="AGB27" s="288"/>
      <c r="AGC27" s="288"/>
      <c r="AGD27" s="288"/>
      <c r="AGE27" s="288"/>
      <c r="AGF27" s="288"/>
      <c r="AGG27" s="288"/>
      <c r="AGH27" s="288"/>
      <c r="AGI27" s="288"/>
      <c r="AGJ27" s="288"/>
      <c r="AGK27" s="288"/>
      <c r="AGL27" s="288"/>
      <c r="AGM27" s="288"/>
      <c r="AGN27" s="288"/>
      <c r="AGO27" s="288"/>
      <c r="AGP27" s="288"/>
      <c r="AGQ27" s="288"/>
      <c r="AGR27" s="288"/>
      <c r="AGS27" s="288"/>
      <c r="AGT27" s="288"/>
      <c r="AGU27" s="288"/>
      <c r="AGV27" s="288"/>
      <c r="AGW27" s="288"/>
      <c r="AGX27" s="288"/>
      <c r="AGY27" s="288"/>
      <c r="AGZ27" s="288"/>
      <c r="AHA27" s="288"/>
      <c r="AHB27" s="288"/>
      <c r="AHC27" s="288"/>
      <c r="AHD27" s="288"/>
      <c r="AHE27" s="288"/>
      <c r="AHF27" s="288"/>
      <c r="AHG27" s="288"/>
      <c r="AHH27" s="288"/>
      <c r="AHI27" s="288"/>
      <c r="AHJ27" s="288"/>
      <c r="AHK27" s="288"/>
      <c r="AHL27" s="288"/>
      <c r="AHM27" s="288"/>
      <c r="AHN27" s="288"/>
      <c r="AHO27" s="288"/>
      <c r="AHP27" s="288"/>
      <c r="AHQ27" s="288"/>
      <c r="AHR27" s="288"/>
      <c r="AHS27" s="288"/>
      <c r="AHT27" s="288"/>
      <c r="AHU27" s="288"/>
      <c r="AHV27" s="288"/>
      <c r="AHW27" s="288"/>
      <c r="AHX27" s="288"/>
      <c r="AHY27" s="288"/>
      <c r="AHZ27" s="288"/>
      <c r="AIA27" s="288"/>
      <c r="AIB27" s="288"/>
      <c r="AIC27" s="288"/>
      <c r="AID27" s="288"/>
      <c r="AIE27" s="288"/>
      <c r="AIF27" s="288"/>
      <c r="AIG27" s="288"/>
      <c r="AIH27" s="288"/>
      <c r="AII27" s="288"/>
      <c r="AIJ27" s="288"/>
      <c r="AIK27" s="288"/>
      <c r="AIL27" s="288"/>
      <c r="AIM27" s="288"/>
      <c r="AIN27" s="288"/>
      <c r="AIO27" s="288"/>
      <c r="AIP27" s="288"/>
      <c r="AIQ27" s="288"/>
      <c r="AIR27" s="288"/>
      <c r="AIS27" s="288"/>
      <c r="AIT27" s="288"/>
      <c r="AIU27" s="288"/>
      <c r="AIV27" s="288"/>
      <c r="AIW27" s="288"/>
      <c r="AIX27" s="288"/>
      <c r="AIY27" s="288"/>
      <c r="AIZ27" s="288"/>
      <c r="AJA27" s="288"/>
      <c r="AJB27" s="288"/>
      <c r="AJC27" s="288"/>
      <c r="AJD27" s="288"/>
      <c r="AJE27" s="288"/>
      <c r="AJF27" s="288"/>
      <c r="AJG27" s="288"/>
      <c r="AJH27" s="288"/>
      <c r="AJI27" s="288"/>
      <c r="AJJ27" s="288"/>
      <c r="AJK27" s="288"/>
      <c r="AJL27" s="288"/>
      <c r="AJM27" s="288"/>
      <c r="AJN27" s="288"/>
      <c r="AJO27" s="288"/>
      <c r="AJP27" s="288"/>
      <c r="AJQ27" s="288"/>
      <c r="AJR27" s="288"/>
      <c r="AJS27" s="288"/>
      <c r="AJT27" s="288"/>
      <c r="AJU27" s="288"/>
      <c r="AJV27" s="288"/>
      <c r="AJW27" s="288"/>
      <c r="AJX27" s="288"/>
      <c r="AJY27" s="288"/>
      <c r="AJZ27" s="288"/>
      <c r="AKA27" s="288"/>
      <c r="AKB27" s="288"/>
      <c r="AKC27" s="288"/>
      <c r="AKD27" s="288"/>
      <c r="AKE27" s="288"/>
      <c r="AKF27" s="288"/>
      <c r="AKG27" s="288"/>
      <c r="AKH27" s="288"/>
      <c r="AKI27" s="288"/>
      <c r="AKJ27" s="288"/>
      <c r="AKK27" s="288"/>
      <c r="AKL27" s="288"/>
      <c r="AKM27" s="288"/>
      <c r="AKN27" s="288"/>
      <c r="AKO27" s="288"/>
      <c r="AKP27" s="288"/>
      <c r="AKQ27" s="288"/>
      <c r="AKR27" s="288"/>
      <c r="AKS27" s="288"/>
      <c r="AKT27" s="288"/>
      <c r="AKU27" s="288"/>
      <c r="AKV27" s="288"/>
      <c r="AKW27" s="288"/>
      <c r="AKX27" s="288"/>
      <c r="AKY27" s="288"/>
      <c r="AKZ27" s="288"/>
      <c r="ALA27" s="288"/>
      <c r="ALB27" s="288"/>
      <c r="ALC27" s="288"/>
      <c r="ALD27" s="288"/>
      <c r="ALE27" s="288"/>
      <c r="ALF27" s="288"/>
      <c r="ALG27" s="288"/>
      <c r="ALH27" s="288"/>
      <c r="ALI27" s="288"/>
      <c r="ALJ27" s="288"/>
      <c r="ALK27" s="288"/>
      <c r="ALL27" s="288"/>
      <c r="ALM27" s="288"/>
      <c r="ALN27" s="288"/>
      <c r="ALO27" s="288"/>
      <c r="ALP27" s="288"/>
      <c r="ALQ27" s="288"/>
      <c r="ALR27" s="288"/>
      <c r="ALS27" s="288"/>
      <c r="ALT27" s="288"/>
      <c r="ALU27" s="288"/>
      <c r="ALV27" s="288"/>
      <c r="ALW27" s="288"/>
      <c r="ALX27" s="288"/>
      <c r="ALY27" s="288"/>
      <c r="ALZ27" s="288"/>
      <c r="AMA27" s="288"/>
      <c r="AMB27" s="288"/>
      <c r="AMC27" s="288"/>
      <c r="AMD27" s="288"/>
      <c r="AME27" s="288"/>
      <c r="AMF27" s="288"/>
      <c r="AMG27" s="288"/>
      <c r="AMH27" s="288"/>
    </row>
    <row r="28" spans="1:1022" customFormat="1" ht="150" customHeight="1">
      <c r="A28" s="309">
        <v>1</v>
      </c>
      <c r="B28" s="916" t="s">
        <v>195</v>
      </c>
      <c r="C28" s="916"/>
      <c r="D28" s="83" t="s">
        <v>1615</v>
      </c>
      <c r="E28" s="83" t="s">
        <v>1616</v>
      </c>
      <c r="F28" s="83" t="s">
        <v>1617</v>
      </c>
      <c r="G28" s="83" t="s">
        <v>158</v>
      </c>
      <c r="H28" s="83" t="s">
        <v>175</v>
      </c>
      <c r="I28" s="310" t="s">
        <v>1618</v>
      </c>
      <c r="J28" s="311">
        <v>89</v>
      </c>
      <c r="K28" s="311">
        <v>89</v>
      </c>
      <c r="L28" s="310" t="s">
        <v>177</v>
      </c>
      <c r="M28" s="310" t="s">
        <v>162</v>
      </c>
      <c r="N28" s="312">
        <f t="shared" si="0"/>
        <v>100</v>
      </c>
      <c r="O28" s="311">
        <v>90</v>
      </c>
      <c r="P28" s="310" t="s">
        <v>1603</v>
      </c>
      <c r="Q28" s="310" t="s">
        <v>1619</v>
      </c>
      <c r="R28" s="330"/>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c r="HV28" s="288"/>
      <c r="HW28" s="288"/>
      <c r="HX28" s="288"/>
      <c r="HY28" s="288"/>
      <c r="HZ28" s="288"/>
      <c r="IA28" s="288"/>
      <c r="IB28" s="288"/>
      <c r="IC28" s="288"/>
      <c r="ID28" s="288"/>
      <c r="IE28" s="288"/>
      <c r="IF28" s="288"/>
      <c r="IG28" s="288"/>
      <c r="IH28" s="288"/>
      <c r="II28" s="288"/>
      <c r="IJ28" s="288"/>
      <c r="IK28" s="288"/>
      <c r="IL28" s="288"/>
      <c r="IM28" s="288"/>
      <c r="IN28" s="288"/>
      <c r="IO28" s="288"/>
      <c r="IP28" s="288"/>
      <c r="IQ28" s="288"/>
      <c r="IR28" s="288"/>
      <c r="IS28" s="288"/>
      <c r="IT28" s="288"/>
      <c r="IU28" s="288"/>
      <c r="IV28" s="288"/>
      <c r="IW28" s="288"/>
      <c r="IX28" s="288"/>
      <c r="IY28" s="288"/>
      <c r="IZ28" s="288"/>
      <c r="JA28" s="288"/>
      <c r="JB28" s="288"/>
      <c r="JC28" s="288"/>
      <c r="JD28" s="288"/>
      <c r="JE28" s="288"/>
      <c r="JF28" s="288"/>
      <c r="JG28" s="288"/>
      <c r="JH28" s="288"/>
      <c r="JI28" s="288"/>
      <c r="JJ28" s="288"/>
      <c r="JK28" s="288"/>
      <c r="JL28" s="288"/>
      <c r="JM28" s="288"/>
      <c r="JN28" s="288"/>
      <c r="JO28" s="288"/>
      <c r="JP28" s="288"/>
      <c r="JQ28" s="288"/>
      <c r="JR28" s="288"/>
      <c r="JS28" s="288"/>
      <c r="JT28" s="288"/>
      <c r="JU28" s="288"/>
      <c r="JV28" s="288"/>
      <c r="JW28" s="288"/>
      <c r="JX28" s="288"/>
      <c r="JY28" s="288"/>
      <c r="JZ28" s="288"/>
      <c r="KA28" s="288"/>
      <c r="KB28" s="288"/>
      <c r="KC28" s="288"/>
      <c r="KD28" s="288"/>
      <c r="KE28" s="288"/>
      <c r="KF28" s="288"/>
      <c r="KG28" s="288"/>
      <c r="KH28" s="288"/>
      <c r="KI28" s="288"/>
      <c r="KJ28" s="288"/>
      <c r="KK28" s="288"/>
      <c r="KL28" s="288"/>
      <c r="KM28" s="288"/>
      <c r="KN28" s="288"/>
      <c r="KO28" s="288"/>
      <c r="KP28" s="288"/>
      <c r="KQ28" s="288"/>
      <c r="KR28" s="288"/>
      <c r="KS28" s="288"/>
      <c r="KT28" s="288"/>
      <c r="KU28" s="288"/>
      <c r="KV28" s="288"/>
      <c r="KW28" s="288"/>
      <c r="KX28" s="288"/>
      <c r="KY28" s="288"/>
      <c r="KZ28" s="288"/>
      <c r="LA28" s="288"/>
      <c r="LB28" s="288"/>
      <c r="LC28" s="288"/>
      <c r="LD28" s="288"/>
      <c r="LE28" s="288"/>
      <c r="LF28" s="288"/>
      <c r="LG28" s="288"/>
      <c r="LH28" s="288"/>
      <c r="LI28" s="288"/>
      <c r="LJ28" s="288"/>
      <c r="LK28" s="288"/>
      <c r="LL28" s="288"/>
      <c r="LM28" s="288"/>
      <c r="LN28" s="288"/>
      <c r="LO28" s="288"/>
      <c r="LP28" s="288"/>
      <c r="LQ28" s="288"/>
      <c r="LR28" s="288"/>
      <c r="LS28" s="288"/>
      <c r="LT28" s="288"/>
      <c r="LU28" s="288"/>
      <c r="LV28" s="288"/>
      <c r="LW28" s="288"/>
      <c r="LX28" s="288"/>
      <c r="LY28" s="288"/>
      <c r="LZ28" s="288"/>
      <c r="MA28" s="288"/>
      <c r="MB28" s="288"/>
      <c r="MC28" s="288"/>
      <c r="MD28" s="288"/>
      <c r="ME28" s="288"/>
      <c r="MF28" s="288"/>
      <c r="MG28" s="288"/>
      <c r="MH28" s="288"/>
      <c r="MI28" s="288"/>
      <c r="MJ28" s="288"/>
      <c r="MK28" s="288"/>
      <c r="ML28" s="288"/>
      <c r="MM28" s="288"/>
      <c r="MN28" s="288"/>
      <c r="MO28" s="288"/>
      <c r="MP28" s="288"/>
      <c r="MQ28" s="288"/>
      <c r="MR28" s="288"/>
      <c r="MS28" s="288"/>
      <c r="MT28" s="288"/>
      <c r="MU28" s="288"/>
      <c r="MV28" s="288"/>
      <c r="MW28" s="288"/>
      <c r="MX28" s="288"/>
      <c r="MY28" s="288"/>
      <c r="MZ28" s="288"/>
      <c r="NA28" s="288"/>
      <c r="NB28" s="288"/>
      <c r="NC28" s="288"/>
      <c r="ND28" s="288"/>
      <c r="NE28" s="288"/>
      <c r="NF28" s="288"/>
      <c r="NG28" s="288"/>
      <c r="NH28" s="288"/>
      <c r="NI28" s="288"/>
      <c r="NJ28" s="288"/>
      <c r="NK28" s="288"/>
      <c r="NL28" s="288"/>
      <c r="NM28" s="288"/>
      <c r="NN28" s="288"/>
      <c r="NO28" s="288"/>
      <c r="NP28" s="288"/>
      <c r="NQ28" s="288"/>
      <c r="NR28" s="288"/>
      <c r="NS28" s="288"/>
      <c r="NT28" s="288"/>
      <c r="NU28" s="288"/>
      <c r="NV28" s="288"/>
      <c r="NW28" s="288"/>
      <c r="NX28" s="288"/>
      <c r="NY28" s="288"/>
      <c r="NZ28" s="288"/>
      <c r="OA28" s="288"/>
      <c r="OB28" s="288"/>
      <c r="OC28" s="288"/>
      <c r="OD28" s="288"/>
      <c r="OE28" s="288"/>
      <c r="OF28" s="288"/>
      <c r="OG28" s="288"/>
      <c r="OH28" s="288"/>
      <c r="OI28" s="288"/>
      <c r="OJ28" s="288"/>
      <c r="OK28" s="288"/>
      <c r="OL28" s="288"/>
      <c r="OM28" s="288"/>
      <c r="ON28" s="288"/>
      <c r="OO28" s="288"/>
      <c r="OP28" s="288"/>
      <c r="OQ28" s="288"/>
      <c r="OR28" s="288"/>
      <c r="OS28" s="288"/>
      <c r="OT28" s="288"/>
      <c r="OU28" s="288"/>
      <c r="OV28" s="288"/>
      <c r="OW28" s="288"/>
      <c r="OX28" s="288"/>
      <c r="OY28" s="288"/>
      <c r="OZ28" s="288"/>
      <c r="PA28" s="288"/>
      <c r="PB28" s="288"/>
      <c r="PC28" s="288"/>
      <c r="PD28" s="288"/>
      <c r="PE28" s="288"/>
      <c r="PF28" s="288"/>
      <c r="PG28" s="288"/>
      <c r="PH28" s="288"/>
      <c r="PI28" s="288"/>
      <c r="PJ28" s="288"/>
      <c r="PK28" s="288"/>
      <c r="PL28" s="288"/>
      <c r="PM28" s="288"/>
      <c r="PN28" s="288"/>
      <c r="PO28" s="288"/>
      <c r="PP28" s="288"/>
      <c r="PQ28" s="288"/>
      <c r="PR28" s="288"/>
      <c r="PS28" s="288"/>
      <c r="PT28" s="288"/>
      <c r="PU28" s="288"/>
      <c r="PV28" s="288"/>
      <c r="PW28" s="288"/>
      <c r="PX28" s="288"/>
      <c r="PY28" s="288"/>
      <c r="PZ28" s="288"/>
      <c r="QA28" s="288"/>
      <c r="QB28" s="288"/>
      <c r="QC28" s="288"/>
      <c r="QD28" s="288"/>
      <c r="QE28" s="288"/>
      <c r="QF28" s="288"/>
      <c r="QG28" s="288"/>
      <c r="QH28" s="288"/>
      <c r="QI28" s="288"/>
      <c r="QJ28" s="288"/>
      <c r="QK28" s="288"/>
      <c r="QL28" s="288"/>
      <c r="QM28" s="288"/>
      <c r="QN28" s="288"/>
      <c r="QO28" s="288"/>
      <c r="QP28" s="288"/>
      <c r="QQ28" s="288"/>
      <c r="QR28" s="288"/>
      <c r="QS28" s="288"/>
      <c r="QT28" s="288"/>
      <c r="QU28" s="288"/>
      <c r="QV28" s="288"/>
      <c r="QW28" s="288"/>
      <c r="QX28" s="288"/>
      <c r="QY28" s="288"/>
      <c r="QZ28" s="288"/>
      <c r="RA28" s="288"/>
      <c r="RB28" s="288"/>
      <c r="RC28" s="288"/>
      <c r="RD28" s="288"/>
      <c r="RE28" s="288"/>
      <c r="RF28" s="288"/>
      <c r="RG28" s="288"/>
      <c r="RH28" s="288"/>
      <c r="RI28" s="288"/>
      <c r="RJ28" s="288"/>
      <c r="RK28" s="288"/>
      <c r="RL28" s="288"/>
      <c r="RM28" s="288"/>
      <c r="RN28" s="288"/>
      <c r="RO28" s="288"/>
      <c r="RP28" s="288"/>
      <c r="RQ28" s="288"/>
      <c r="RR28" s="288"/>
      <c r="RS28" s="288"/>
      <c r="RT28" s="288"/>
      <c r="RU28" s="288"/>
      <c r="RV28" s="288"/>
      <c r="RW28" s="288"/>
      <c r="RX28" s="288"/>
      <c r="RY28" s="288"/>
      <c r="RZ28" s="288"/>
      <c r="SA28" s="288"/>
      <c r="SB28" s="288"/>
      <c r="SC28" s="288"/>
      <c r="SD28" s="288"/>
      <c r="SE28" s="288"/>
      <c r="SF28" s="288"/>
      <c r="SG28" s="288"/>
      <c r="SH28" s="288"/>
      <c r="SI28" s="288"/>
      <c r="SJ28" s="288"/>
      <c r="SK28" s="288"/>
      <c r="SL28" s="288"/>
      <c r="SM28" s="288"/>
      <c r="SN28" s="288"/>
      <c r="SO28" s="288"/>
      <c r="SP28" s="288"/>
      <c r="SQ28" s="288"/>
      <c r="SR28" s="288"/>
      <c r="SS28" s="288"/>
      <c r="ST28" s="288"/>
      <c r="SU28" s="288"/>
      <c r="SV28" s="288"/>
      <c r="SW28" s="288"/>
      <c r="SX28" s="288"/>
      <c r="SY28" s="288"/>
      <c r="SZ28" s="288"/>
      <c r="TA28" s="288"/>
      <c r="TB28" s="288"/>
      <c r="TC28" s="288"/>
      <c r="TD28" s="288"/>
      <c r="TE28" s="288"/>
      <c r="TF28" s="288"/>
      <c r="TG28" s="288"/>
      <c r="TH28" s="288"/>
      <c r="TI28" s="288"/>
      <c r="TJ28" s="288"/>
      <c r="TK28" s="288"/>
      <c r="TL28" s="288"/>
      <c r="TM28" s="288"/>
      <c r="TN28" s="288"/>
      <c r="TO28" s="288"/>
      <c r="TP28" s="288"/>
      <c r="TQ28" s="288"/>
      <c r="TR28" s="288"/>
      <c r="TS28" s="288"/>
      <c r="TT28" s="288"/>
      <c r="TU28" s="288"/>
      <c r="TV28" s="288"/>
      <c r="TW28" s="288"/>
      <c r="TX28" s="288"/>
      <c r="TY28" s="288"/>
      <c r="TZ28" s="288"/>
      <c r="UA28" s="288"/>
      <c r="UB28" s="288"/>
      <c r="UC28" s="288"/>
      <c r="UD28" s="288"/>
      <c r="UE28" s="288"/>
      <c r="UF28" s="288"/>
      <c r="UG28" s="288"/>
      <c r="UH28" s="288"/>
      <c r="UI28" s="288"/>
      <c r="UJ28" s="288"/>
      <c r="UK28" s="288"/>
      <c r="UL28" s="288"/>
      <c r="UM28" s="288"/>
      <c r="UN28" s="288"/>
      <c r="UO28" s="288"/>
      <c r="UP28" s="288"/>
      <c r="UQ28" s="288"/>
      <c r="UR28" s="288"/>
      <c r="US28" s="288"/>
      <c r="UT28" s="288"/>
      <c r="UU28" s="288"/>
      <c r="UV28" s="288"/>
      <c r="UW28" s="288"/>
      <c r="UX28" s="288"/>
      <c r="UY28" s="288"/>
      <c r="UZ28" s="288"/>
      <c r="VA28" s="288"/>
      <c r="VB28" s="288"/>
      <c r="VC28" s="288"/>
      <c r="VD28" s="288"/>
      <c r="VE28" s="288"/>
      <c r="VF28" s="288"/>
      <c r="VG28" s="288"/>
      <c r="VH28" s="288"/>
      <c r="VI28" s="288"/>
      <c r="VJ28" s="288"/>
      <c r="VK28" s="288"/>
      <c r="VL28" s="288"/>
      <c r="VM28" s="288"/>
      <c r="VN28" s="288"/>
      <c r="VO28" s="288"/>
      <c r="VP28" s="288"/>
      <c r="VQ28" s="288"/>
      <c r="VR28" s="288"/>
      <c r="VS28" s="288"/>
      <c r="VT28" s="288"/>
      <c r="VU28" s="288"/>
      <c r="VV28" s="288"/>
      <c r="VW28" s="288"/>
      <c r="VX28" s="288"/>
      <c r="VY28" s="288"/>
      <c r="VZ28" s="288"/>
      <c r="WA28" s="288"/>
      <c r="WB28" s="288"/>
      <c r="WC28" s="288"/>
      <c r="WD28" s="288"/>
      <c r="WE28" s="288"/>
      <c r="WF28" s="288"/>
      <c r="WG28" s="288"/>
      <c r="WH28" s="288"/>
      <c r="WI28" s="288"/>
      <c r="WJ28" s="288"/>
      <c r="WK28" s="288"/>
      <c r="WL28" s="288"/>
      <c r="WM28" s="288"/>
      <c r="WN28" s="288"/>
      <c r="WO28" s="288"/>
      <c r="WP28" s="288"/>
      <c r="WQ28" s="288"/>
      <c r="WR28" s="288"/>
      <c r="WS28" s="288"/>
      <c r="WT28" s="288"/>
      <c r="WU28" s="288"/>
      <c r="WV28" s="288"/>
      <c r="WW28" s="288"/>
      <c r="WX28" s="288"/>
      <c r="WY28" s="288"/>
      <c r="WZ28" s="288"/>
      <c r="XA28" s="288"/>
      <c r="XB28" s="288"/>
      <c r="XC28" s="288"/>
      <c r="XD28" s="288"/>
      <c r="XE28" s="288"/>
      <c r="XF28" s="288"/>
      <c r="XG28" s="288"/>
      <c r="XH28" s="288"/>
      <c r="XI28" s="288"/>
      <c r="XJ28" s="288"/>
      <c r="XK28" s="288"/>
      <c r="XL28" s="288"/>
      <c r="XM28" s="288"/>
      <c r="XN28" s="288"/>
      <c r="XO28" s="288"/>
      <c r="XP28" s="288"/>
      <c r="XQ28" s="288"/>
      <c r="XR28" s="288"/>
      <c r="XS28" s="288"/>
      <c r="XT28" s="288"/>
      <c r="XU28" s="288"/>
      <c r="XV28" s="288"/>
      <c r="XW28" s="288"/>
      <c r="XX28" s="288"/>
      <c r="XY28" s="288"/>
      <c r="XZ28" s="288"/>
      <c r="YA28" s="288"/>
      <c r="YB28" s="288"/>
      <c r="YC28" s="288"/>
      <c r="YD28" s="288"/>
      <c r="YE28" s="288"/>
      <c r="YF28" s="288"/>
      <c r="YG28" s="288"/>
      <c r="YH28" s="288"/>
      <c r="YI28" s="288"/>
      <c r="YJ28" s="288"/>
      <c r="YK28" s="288"/>
      <c r="YL28" s="288"/>
      <c r="YM28" s="288"/>
      <c r="YN28" s="288"/>
      <c r="YO28" s="288"/>
      <c r="YP28" s="288"/>
      <c r="YQ28" s="288"/>
      <c r="YR28" s="288"/>
      <c r="YS28" s="288"/>
      <c r="YT28" s="288"/>
      <c r="YU28" s="288"/>
      <c r="YV28" s="288"/>
      <c r="YW28" s="288"/>
      <c r="YX28" s="288"/>
      <c r="YY28" s="288"/>
      <c r="YZ28" s="288"/>
      <c r="ZA28" s="288"/>
      <c r="ZB28" s="288"/>
      <c r="ZC28" s="288"/>
      <c r="ZD28" s="288"/>
      <c r="ZE28" s="288"/>
      <c r="ZF28" s="288"/>
      <c r="ZG28" s="288"/>
      <c r="ZH28" s="288"/>
      <c r="ZI28" s="288"/>
      <c r="ZJ28" s="288"/>
      <c r="ZK28" s="288"/>
      <c r="ZL28" s="288"/>
      <c r="ZM28" s="288"/>
      <c r="ZN28" s="288"/>
      <c r="ZO28" s="288"/>
      <c r="ZP28" s="288"/>
      <c r="ZQ28" s="288"/>
      <c r="ZR28" s="288"/>
      <c r="ZS28" s="288"/>
      <c r="ZT28" s="288"/>
      <c r="ZU28" s="288"/>
      <c r="ZV28" s="288"/>
      <c r="ZW28" s="288"/>
      <c r="ZX28" s="288"/>
      <c r="ZY28" s="288"/>
      <c r="ZZ28" s="288"/>
      <c r="AAA28" s="288"/>
      <c r="AAB28" s="288"/>
      <c r="AAC28" s="288"/>
      <c r="AAD28" s="288"/>
      <c r="AAE28" s="288"/>
      <c r="AAF28" s="288"/>
      <c r="AAG28" s="288"/>
      <c r="AAH28" s="288"/>
      <c r="AAI28" s="288"/>
      <c r="AAJ28" s="288"/>
      <c r="AAK28" s="288"/>
      <c r="AAL28" s="288"/>
      <c r="AAM28" s="288"/>
      <c r="AAN28" s="288"/>
      <c r="AAO28" s="288"/>
      <c r="AAP28" s="288"/>
      <c r="AAQ28" s="288"/>
      <c r="AAR28" s="288"/>
      <c r="AAS28" s="288"/>
      <c r="AAT28" s="288"/>
      <c r="AAU28" s="288"/>
      <c r="AAV28" s="288"/>
      <c r="AAW28" s="288"/>
      <c r="AAX28" s="288"/>
      <c r="AAY28" s="288"/>
      <c r="AAZ28" s="288"/>
      <c r="ABA28" s="288"/>
      <c r="ABB28" s="288"/>
      <c r="ABC28" s="288"/>
      <c r="ABD28" s="288"/>
      <c r="ABE28" s="288"/>
      <c r="ABF28" s="288"/>
      <c r="ABG28" s="288"/>
      <c r="ABH28" s="288"/>
      <c r="ABI28" s="288"/>
      <c r="ABJ28" s="288"/>
      <c r="ABK28" s="288"/>
      <c r="ABL28" s="288"/>
      <c r="ABM28" s="288"/>
      <c r="ABN28" s="288"/>
      <c r="ABO28" s="288"/>
      <c r="ABP28" s="288"/>
      <c r="ABQ28" s="288"/>
      <c r="ABR28" s="288"/>
      <c r="ABS28" s="288"/>
      <c r="ABT28" s="288"/>
      <c r="ABU28" s="288"/>
      <c r="ABV28" s="288"/>
      <c r="ABW28" s="288"/>
      <c r="ABX28" s="288"/>
      <c r="ABY28" s="288"/>
      <c r="ABZ28" s="288"/>
      <c r="ACA28" s="288"/>
      <c r="ACB28" s="288"/>
      <c r="ACC28" s="288"/>
      <c r="ACD28" s="288"/>
      <c r="ACE28" s="288"/>
      <c r="ACF28" s="288"/>
      <c r="ACG28" s="288"/>
      <c r="ACH28" s="288"/>
      <c r="ACI28" s="288"/>
      <c r="ACJ28" s="288"/>
      <c r="ACK28" s="288"/>
      <c r="ACL28" s="288"/>
      <c r="ACM28" s="288"/>
      <c r="ACN28" s="288"/>
      <c r="ACO28" s="288"/>
      <c r="ACP28" s="288"/>
      <c r="ACQ28" s="288"/>
      <c r="ACR28" s="288"/>
      <c r="ACS28" s="288"/>
      <c r="ACT28" s="288"/>
      <c r="ACU28" s="288"/>
      <c r="ACV28" s="288"/>
      <c r="ACW28" s="288"/>
      <c r="ACX28" s="288"/>
      <c r="ACY28" s="288"/>
      <c r="ACZ28" s="288"/>
      <c r="ADA28" s="288"/>
      <c r="ADB28" s="288"/>
      <c r="ADC28" s="288"/>
      <c r="ADD28" s="288"/>
      <c r="ADE28" s="288"/>
      <c r="ADF28" s="288"/>
      <c r="ADG28" s="288"/>
      <c r="ADH28" s="288"/>
      <c r="ADI28" s="288"/>
      <c r="ADJ28" s="288"/>
      <c r="ADK28" s="288"/>
      <c r="ADL28" s="288"/>
      <c r="ADM28" s="288"/>
      <c r="ADN28" s="288"/>
      <c r="ADO28" s="288"/>
      <c r="ADP28" s="288"/>
      <c r="ADQ28" s="288"/>
      <c r="ADR28" s="288"/>
      <c r="ADS28" s="288"/>
      <c r="ADT28" s="288"/>
      <c r="ADU28" s="288"/>
      <c r="ADV28" s="288"/>
      <c r="ADW28" s="288"/>
      <c r="ADX28" s="288"/>
      <c r="ADY28" s="288"/>
      <c r="ADZ28" s="288"/>
      <c r="AEA28" s="288"/>
      <c r="AEB28" s="288"/>
      <c r="AEC28" s="288"/>
      <c r="AED28" s="288"/>
      <c r="AEE28" s="288"/>
      <c r="AEF28" s="288"/>
      <c r="AEG28" s="288"/>
      <c r="AEH28" s="288"/>
      <c r="AEI28" s="288"/>
      <c r="AEJ28" s="288"/>
      <c r="AEK28" s="288"/>
      <c r="AEL28" s="288"/>
      <c r="AEM28" s="288"/>
      <c r="AEN28" s="288"/>
      <c r="AEO28" s="288"/>
      <c r="AEP28" s="288"/>
      <c r="AEQ28" s="288"/>
      <c r="AER28" s="288"/>
      <c r="AES28" s="288"/>
      <c r="AET28" s="288"/>
      <c r="AEU28" s="288"/>
      <c r="AEV28" s="288"/>
      <c r="AEW28" s="288"/>
      <c r="AEX28" s="288"/>
      <c r="AEY28" s="288"/>
      <c r="AEZ28" s="288"/>
      <c r="AFA28" s="288"/>
      <c r="AFB28" s="288"/>
      <c r="AFC28" s="288"/>
      <c r="AFD28" s="288"/>
      <c r="AFE28" s="288"/>
      <c r="AFF28" s="288"/>
      <c r="AFG28" s="288"/>
      <c r="AFH28" s="288"/>
      <c r="AFI28" s="288"/>
      <c r="AFJ28" s="288"/>
      <c r="AFK28" s="288"/>
      <c r="AFL28" s="288"/>
      <c r="AFM28" s="288"/>
      <c r="AFN28" s="288"/>
      <c r="AFO28" s="288"/>
      <c r="AFP28" s="288"/>
      <c r="AFQ28" s="288"/>
      <c r="AFR28" s="288"/>
      <c r="AFS28" s="288"/>
      <c r="AFT28" s="288"/>
      <c r="AFU28" s="288"/>
      <c r="AFV28" s="288"/>
      <c r="AFW28" s="288"/>
      <c r="AFX28" s="288"/>
      <c r="AFY28" s="288"/>
      <c r="AFZ28" s="288"/>
      <c r="AGA28" s="288"/>
      <c r="AGB28" s="288"/>
      <c r="AGC28" s="288"/>
      <c r="AGD28" s="288"/>
      <c r="AGE28" s="288"/>
      <c r="AGF28" s="288"/>
      <c r="AGG28" s="288"/>
      <c r="AGH28" s="288"/>
      <c r="AGI28" s="288"/>
      <c r="AGJ28" s="288"/>
      <c r="AGK28" s="288"/>
      <c r="AGL28" s="288"/>
      <c r="AGM28" s="288"/>
      <c r="AGN28" s="288"/>
      <c r="AGO28" s="288"/>
      <c r="AGP28" s="288"/>
      <c r="AGQ28" s="288"/>
      <c r="AGR28" s="288"/>
      <c r="AGS28" s="288"/>
      <c r="AGT28" s="288"/>
      <c r="AGU28" s="288"/>
      <c r="AGV28" s="288"/>
      <c r="AGW28" s="288"/>
      <c r="AGX28" s="288"/>
      <c r="AGY28" s="288"/>
      <c r="AGZ28" s="288"/>
      <c r="AHA28" s="288"/>
      <c r="AHB28" s="288"/>
      <c r="AHC28" s="288"/>
      <c r="AHD28" s="288"/>
      <c r="AHE28" s="288"/>
      <c r="AHF28" s="288"/>
      <c r="AHG28" s="288"/>
      <c r="AHH28" s="288"/>
      <c r="AHI28" s="288"/>
      <c r="AHJ28" s="288"/>
      <c r="AHK28" s="288"/>
      <c r="AHL28" s="288"/>
      <c r="AHM28" s="288"/>
      <c r="AHN28" s="288"/>
      <c r="AHO28" s="288"/>
      <c r="AHP28" s="288"/>
      <c r="AHQ28" s="288"/>
      <c r="AHR28" s="288"/>
      <c r="AHS28" s="288"/>
      <c r="AHT28" s="288"/>
      <c r="AHU28" s="288"/>
      <c r="AHV28" s="288"/>
      <c r="AHW28" s="288"/>
      <c r="AHX28" s="288"/>
      <c r="AHY28" s="288"/>
      <c r="AHZ28" s="288"/>
      <c r="AIA28" s="288"/>
      <c r="AIB28" s="288"/>
      <c r="AIC28" s="288"/>
      <c r="AID28" s="288"/>
      <c r="AIE28" s="288"/>
      <c r="AIF28" s="288"/>
      <c r="AIG28" s="288"/>
      <c r="AIH28" s="288"/>
      <c r="AII28" s="288"/>
      <c r="AIJ28" s="288"/>
      <c r="AIK28" s="288"/>
      <c r="AIL28" s="288"/>
      <c r="AIM28" s="288"/>
      <c r="AIN28" s="288"/>
      <c r="AIO28" s="288"/>
      <c r="AIP28" s="288"/>
      <c r="AIQ28" s="288"/>
      <c r="AIR28" s="288"/>
      <c r="AIS28" s="288"/>
      <c r="AIT28" s="288"/>
      <c r="AIU28" s="288"/>
      <c r="AIV28" s="288"/>
      <c r="AIW28" s="288"/>
      <c r="AIX28" s="288"/>
      <c r="AIY28" s="288"/>
      <c r="AIZ28" s="288"/>
      <c r="AJA28" s="288"/>
      <c r="AJB28" s="288"/>
      <c r="AJC28" s="288"/>
      <c r="AJD28" s="288"/>
      <c r="AJE28" s="288"/>
      <c r="AJF28" s="288"/>
      <c r="AJG28" s="288"/>
      <c r="AJH28" s="288"/>
      <c r="AJI28" s="288"/>
      <c r="AJJ28" s="288"/>
      <c r="AJK28" s="288"/>
      <c r="AJL28" s="288"/>
      <c r="AJM28" s="288"/>
      <c r="AJN28" s="288"/>
      <c r="AJO28" s="288"/>
      <c r="AJP28" s="288"/>
      <c r="AJQ28" s="288"/>
      <c r="AJR28" s="288"/>
      <c r="AJS28" s="288"/>
      <c r="AJT28" s="288"/>
      <c r="AJU28" s="288"/>
      <c r="AJV28" s="288"/>
      <c r="AJW28" s="288"/>
      <c r="AJX28" s="288"/>
      <c r="AJY28" s="288"/>
      <c r="AJZ28" s="288"/>
      <c r="AKA28" s="288"/>
      <c r="AKB28" s="288"/>
      <c r="AKC28" s="288"/>
      <c r="AKD28" s="288"/>
      <c r="AKE28" s="288"/>
      <c r="AKF28" s="288"/>
      <c r="AKG28" s="288"/>
      <c r="AKH28" s="288"/>
      <c r="AKI28" s="288"/>
      <c r="AKJ28" s="288"/>
      <c r="AKK28" s="288"/>
      <c r="AKL28" s="288"/>
      <c r="AKM28" s="288"/>
      <c r="AKN28" s="288"/>
      <c r="AKO28" s="288"/>
      <c r="AKP28" s="288"/>
      <c r="AKQ28" s="288"/>
      <c r="AKR28" s="288"/>
      <c r="AKS28" s="288"/>
      <c r="AKT28" s="288"/>
      <c r="AKU28" s="288"/>
      <c r="AKV28" s="288"/>
      <c r="AKW28" s="288"/>
      <c r="AKX28" s="288"/>
      <c r="AKY28" s="288"/>
      <c r="AKZ28" s="288"/>
      <c r="ALA28" s="288"/>
      <c r="ALB28" s="288"/>
      <c r="ALC28" s="288"/>
      <c r="ALD28" s="288"/>
      <c r="ALE28" s="288"/>
      <c r="ALF28" s="288"/>
      <c r="ALG28" s="288"/>
      <c r="ALH28" s="288"/>
      <c r="ALI28" s="288"/>
      <c r="ALJ28" s="288"/>
      <c r="ALK28" s="288"/>
      <c r="ALL28" s="288"/>
      <c r="ALM28" s="288"/>
      <c r="ALN28" s="288"/>
      <c r="ALO28" s="288"/>
      <c r="ALP28" s="288"/>
      <c r="ALQ28" s="288"/>
      <c r="ALR28" s="288"/>
      <c r="ALS28" s="288"/>
      <c r="ALT28" s="288"/>
      <c r="ALU28" s="288"/>
      <c r="ALV28" s="288"/>
      <c r="ALW28" s="288"/>
      <c r="ALX28" s="288"/>
      <c r="ALY28" s="288"/>
      <c r="ALZ28" s="288"/>
      <c r="AMA28" s="288"/>
      <c r="AMB28" s="288"/>
      <c r="AMC28" s="288"/>
      <c r="AMD28" s="288"/>
      <c r="AME28" s="288"/>
      <c r="AMF28" s="288"/>
      <c r="AMG28" s="288"/>
      <c r="AMH28" s="288"/>
    </row>
    <row r="29" spans="1:1022" customFormat="1" ht="150" customHeight="1">
      <c r="A29" s="309">
        <v>1</v>
      </c>
      <c r="B29" s="916" t="s">
        <v>550</v>
      </c>
      <c r="C29" s="916"/>
      <c r="D29" s="83" t="s">
        <v>1620</v>
      </c>
      <c r="E29" s="83" t="s">
        <v>1621</v>
      </c>
      <c r="F29" s="83" t="s">
        <v>1622</v>
      </c>
      <c r="G29" s="83" t="s">
        <v>158</v>
      </c>
      <c r="H29" s="83" t="s">
        <v>175</v>
      </c>
      <c r="I29" s="310" t="s">
        <v>1623</v>
      </c>
      <c r="J29" s="311">
        <v>1</v>
      </c>
      <c r="K29" s="311">
        <v>1</v>
      </c>
      <c r="L29" s="310" t="s">
        <v>177</v>
      </c>
      <c r="M29" s="310" t="s">
        <v>162</v>
      </c>
      <c r="N29" s="312">
        <f t="shared" si="0"/>
        <v>100</v>
      </c>
      <c r="O29" s="311">
        <v>1</v>
      </c>
      <c r="P29" s="310" t="s">
        <v>1624</v>
      </c>
      <c r="Q29" s="310" t="s">
        <v>1625</v>
      </c>
      <c r="R29" s="330"/>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c r="HV29" s="288"/>
      <c r="HW29" s="288"/>
      <c r="HX29" s="288"/>
      <c r="HY29" s="288"/>
      <c r="HZ29" s="288"/>
      <c r="IA29" s="288"/>
      <c r="IB29" s="288"/>
      <c r="IC29" s="288"/>
      <c r="ID29" s="288"/>
      <c r="IE29" s="288"/>
      <c r="IF29" s="288"/>
      <c r="IG29" s="288"/>
      <c r="IH29" s="288"/>
      <c r="II29" s="288"/>
      <c r="IJ29" s="288"/>
      <c r="IK29" s="288"/>
      <c r="IL29" s="288"/>
      <c r="IM29" s="288"/>
      <c r="IN29" s="288"/>
      <c r="IO29" s="288"/>
      <c r="IP29" s="288"/>
      <c r="IQ29" s="288"/>
      <c r="IR29" s="288"/>
      <c r="IS29" s="288"/>
      <c r="IT29" s="288"/>
      <c r="IU29" s="288"/>
      <c r="IV29" s="288"/>
      <c r="IW29" s="288"/>
      <c r="IX29" s="288"/>
      <c r="IY29" s="288"/>
      <c r="IZ29" s="288"/>
      <c r="JA29" s="288"/>
      <c r="JB29" s="288"/>
      <c r="JC29" s="288"/>
      <c r="JD29" s="288"/>
      <c r="JE29" s="288"/>
      <c r="JF29" s="288"/>
      <c r="JG29" s="288"/>
      <c r="JH29" s="288"/>
      <c r="JI29" s="288"/>
      <c r="JJ29" s="288"/>
      <c r="JK29" s="288"/>
      <c r="JL29" s="288"/>
      <c r="JM29" s="288"/>
      <c r="JN29" s="288"/>
      <c r="JO29" s="288"/>
      <c r="JP29" s="288"/>
      <c r="JQ29" s="288"/>
      <c r="JR29" s="288"/>
      <c r="JS29" s="288"/>
      <c r="JT29" s="288"/>
      <c r="JU29" s="288"/>
      <c r="JV29" s="288"/>
      <c r="JW29" s="288"/>
      <c r="JX29" s="288"/>
      <c r="JY29" s="288"/>
      <c r="JZ29" s="288"/>
      <c r="KA29" s="288"/>
      <c r="KB29" s="288"/>
      <c r="KC29" s="288"/>
      <c r="KD29" s="288"/>
      <c r="KE29" s="288"/>
      <c r="KF29" s="288"/>
      <c r="KG29" s="288"/>
      <c r="KH29" s="288"/>
      <c r="KI29" s="288"/>
      <c r="KJ29" s="288"/>
      <c r="KK29" s="288"/>
      <c r="KL29" s="288"/>
      <c r="KM29" s="288"/>
      <c r="KN29" s="288"/>
      <c r="KO29" s="288"/>
      <c r="KP29" s="288"/>
      <c r="KQ29" s="288"/>
      <c r="KR29" s="288"/>
      <c r="KS29" s="288"/>
      <c r="KT29" s="288"/>
      <c r="KU29" s="288"/>
      <c r="KV29" s="288"/>
      <c r="KW29" s="288"/>
      <c r="KX29" s="288"/>
      <c r="KY29" s="288"/>
      <c r="KZ29" s="288"/>
      <c r="LA29" s="288"/>
      <c r="LB29" s="288"/>
      <c r="LC29" s="288"/>
      <c r="LD29" s="288"/>
      <c r="LE29" s="288"/>
      <c r="LF29" s="288"/>
      <c r="LG29" s="288"/>
      <c r="LH29" s="288"/>
      <c r="LI29" s="288"/>
      <c r="LJ29" s="288"/>
      <c r="LK29" s="288"/>
      <c r="LL29" s="288"/>
      <c r="LM29" s="288"/>
      <c r="LN29" s="288"/>
      <c r="LO29" s="288"/>
      <c r="LP29" s="288"/>
      <c r="LQ29" s="288"/>
      <c r="LR29" s="288"/>
      <c r="LS29" s="288"/>
      <c r="LT29" s="288"/>
      <c r="LU29" s="288"/>
      <c r="LV29" s="288"/>
      <c r="LW29" s="288"/>
      <c r="LX29" s="288"/>
      <c r="LY29" s="288"/>
      <c r="LZ29" s="288"/>
      <c r="MA29" s="288"/>
      <c r="MB29" s="288"/>
      <c r="MC29" s="288"/>
      <c r="MD29" s="288"/>
      <c r="ME29" s="288"/>
      <c r="MF29" s="288"/>
      <c r="MG29" s="288"/>
      <c r="MH29" s="288"/>
      <c r="MI29" s="288"/>
      <c r="MJ29" s="288"/>
      <c r="MK29" s="288"/>
      <c r="ML29" s="288"/>
      <c r="MM29" s="288"/>
      <c r="MN29" s="288"/>
      <c r="MO29" s="288"/>
      <c r="MP29" s="288"/>
      <c r="MQ29" s="288"/>
      <c r="MR29" s="288"/>
      <c r="MS29" s="288"/>
      <c r="MT29" s="288"/>
      <c r="MU29" s="288"/>
      <c r="MV29" s="288"/>
      <c r="MW29" s="288"/>
      <c r="MX29" s="288"/>
      <c r="MY29" s="288"/>
      <c r="MZ29" s="288"/>
      <c r="NA29" s="288"/>
      <c r="NB29" s="288"/>
      <c r="NC29" s="288"/>
      <c r="ND29" s="288"/>
      <c r="NE29" s="288"/>
      <c r="NF29" s="288"/>
      <c r="NG29" s="288"/>
      <c r="NH29" s="288"/>
      <c r="NI29" s="288"/>
      <c r="NJ29" s="288"/>
      <c r="NK29" s="288"/>
      <c r="NL29" s="288"/>
      <c r="NM29" s="288"/>
      <c r="NN29" s="288"/>
      <c r="NO29" s="288"/>
      <c r="NP29" s="288"/>
      <c r="NQ29" s="288"/>
      <c r="NR29" s="288"/>
      <c r="NS29" s="288"/>
      <c r="NT29" s="288"/>
      <c r="NU29" s="288"/>
      <c r="NV29" s="288"/>
      <c r="NW29" s="288"/>
      <c r="NX29" s="288"/>
      <c r="NY29" s="288"/>
      <c r="NZ29" s="288"/>
      <c r="OA29" s="288"/>
      <c r="OB29" s="288"/>
      <c r="OC29" s="288"/>
      <c r="OD29" s="288"/>
      <c r="OE29" s="288"/>
      <c r="OF29" s="288"/>
      <c r="OG29" s="288"/>
      <c r="OH29" s="288"/>
      <c r="OI29" s="288"/>
      <c r="OJ29" s="288"/>
      <c r="OK29" s="288"/>
      <c r="OL29" s="288"/>
      <c r="OM29" s="288"/>
      <c r="ON29" s="288"/>
      <c r="OO29" s="288"/>
      <c r="OP29" s="288"/>
      <c r="OQ29" s="288"/>
      <c r="OR29" s="288"/>
      <c r="OS29" s="288"/>
      <c r="OT29" s="288"/>
      <c r="OU29" s="288"/>
      <c r="OV29" s="288"/>
      <c r="OW29" s="288"/>
      <c r="OX29" s="288"/>
      <c r="OY29" s="288"/>
      <c r="OZ29" s="288"/>
      <c r="PA29" s="288"/>
      <c r="PB29" s="288"/>
      <c r="PC29" s="288"/>
      <c r="PD29" s="288"/>
      <c r="PE29" s="288"/>
      <c r="PF29" s="288"/>
      <c r="PG29" s="288"/>
      <c r="PH29" s="288"/>
      <c r="PI29" s="288"/>
      <c r="PJ29" s="288"/>
      <c r="PK29" s="288"/>
      <c r="PL29" s="288"/>
      <c r="PM29" s="288"/>
      <c r="PN29" s="288"/>
      <c r="PO29" s="288"/>
      <c r="PP29" s="288"/>
      <c r="PQ29" s="288"/>
      <c r="PR29" s="288"/>
      <c r="PS29" s="288"/>
      <c r="PT29" s="288"/>
      <c r="PU29" s="288"/>
      <c r="PV29" s="288"/>
      <c r="PW29" s="288"/>
      <c r="PX29" s="288"/>
      <c r="PY29" s="288"/>
      <c r="PZ29" s="288"/>
      <c r="QA29" s="288"/>
      <c r="QB29" s="288"/>
      <c r="QC29" s="288"/>
      <c r="QD29" s="288"/>
      <c r="QE29" s="288"/>
      <c r="QF29" s="288"/>
      <c r="QG29" s="288"/>
      <c r="QH29" s="288"/>
      <c r="QI29" s="288"/>
      <c r="QJ29" s="288"/>
      <c r="QK29" s="288"/>
      <c r="QL29" s="288"/>
      <c r="QM29" s="288"/>
      <c r="QN29" s="288"/>
      <c r="QO29" s="288"/>
      <c r="QP29" s="288"/>
      <c r="QQ29" s="288"/>
      <c r="QR29" s="288"/>
      <c r="QS29" s="288"/>
      <c r="QT29" s="288"/>
      <c r="QU29" s="288"/>
      <c r="QV29" s="288"/>
      <c r="QW29" s="288"/>
      <c r="QX29" s="288"/>
      <c r="QY29" s="288"/>
      <c r="QZ29" s="288"/>
      <c r="RA29" s="288"/>
      <c r="RB29" s="288"/>
      <c r="RC29" s="288"/>
      <c r="RD29" s="288"/>
      <c r="RE29" s="288"/>
      <c r="RF29" s="288"/>
      <c r="RG29" s="288"/>
      <c r="RH29" s="288"/>
      <c r="RI29" s="288"/>
      <c r="RJ29" s="288"/>
      <c r="RK29" s="288"/>
      <c r="RL29" s="288"/>
      <c r="RM29" s="288"/>
      <c r="RN29" s="288"/>
      <c r="RO29" s="288"/>
      <c r="RP29" s="288"/>
      <c r="RQ29" s="288"/>
      <c r="RR29" s="288"/>
      <c r="RS29" s="288"/>
      <c r="RT29" s="288"/>
      <c r="RU29" s="288"/>
      <c r="RV29" s="288"/>
      <c r="RW29" s="288"/>
      <c r="RX29" s="288"/>
      <c r="RY29" s="288"/>
      <c r="RZ29" s="288"/>
      <c r="SA29" s="288"/>
      <c r="SB29" s="288"/>
      <c r="SC29" s="288"/>
      <c r="SD29" s="288"/>
      <c r="SE29" s="288"/>
      <c r="SF29" s="288"/>
      <c r="SG29" s="288"/>
      <c r="SH29" s="288"/>
      <c r="SI29" s="288"/>
      <c r="SJ29" s="288"/>
      <c r="SK29" s="288"/>
      <c r="SL29" s="288"/>
      <c r="SM29" s="288"/>
      <c r="SN29" s="288"/>
      <c r="SO29" s="288"/>
      <c r="SP29" s="288"/>
      <c r="SQ29" s="288"/>
      <c r="SR29" s="288"/>
      <c r="SS29" s="288"/>
      <c r="ST29" s="288"/>
      <c r="SU29" s="288"/>
      <c r="SV29" s="288"/>
      <c r="SW29" s="288"/>
      <c r="SX29" s="288"/>
      <c r="SY29" s="288"/>
      <c r="SZ29" s="288"/>
      <c r="TA29" s="288"/>
      <c r="TB29" s="288"/>
      <c r="TC29" s="288"/>
      <c r="TD29" s="288"/>
      <c r="TE29" s="288"/>
      <c r="TF29" s="288"/>
      <c r="TG29" s="288"/>
      <c r="TH29" s="288"/>
      <c r="TI29" s="288"/>
      <c r="TJ29" s="288"/>
      <c r="TK29" s="288"/>
      <c r="TL29" s="288"/>
      <c r="TM29" s="288"/>
      <c r="TN29" s="288"/>
      <c r="TO29" s="288"/>
      <c r="TP29" s="288"/>
      <c r="TQ29" s="288"/>
      <c r="TR29" s="288"/>
      <c r="TS29" s="288"/>
      <c r="TT29" s="288"/>
      <c r="TU29" s="288"/>
      <c r="TV29" s="288"/>
      <c r="TW29" s="288"/>
      <c r="TX29" s="288"/>
      <c r="TY29" s="288"/>
      <c r="TZ29" s="288"/>
      <c r="UA29" s="288"/>
      <c r="UB29" s="288"/>
      <c r="UC29" s="288"/>
      <c r="UD29" s="288"/>
      <c r="UE29" s="288"/>
      <c r="UF29" s="288"/>
      <c r="UG29" s="288"/>
      <c r="UH29" s="288"/>
      <c r="UI29" s="288"/>
      <c r="UJ29" s="288"/>
      <c r="UK29" s="288"/>
      <c r="UL29" s="288"/>
      <c r="UM29" s="288"/>
      <c r="UN29" s="288"/>
      <c r="UO29" s="288"/>
      <c r="UP29" s="288"/>
      <c r="UQ29" s="288"/>
      <c r="UR29" s="288"/>
      <c r="US29" s="288"/>
      <c r="UT29" s="288"/>
      <c r="UU29" s="288"/>
      <c r="UV29" s="288"/>
      <c r="UW29" s="288"/>
      <c r="UX29" s="288"/>
      <c r="UY29" s="288"/>
      <c r="UZ29" s="288"/>
      <c r="VA29" s="288"/>
      <c r="VB29" s="288"/>
      <c r="VC29" s="288"/>
      <c r="VD29" s="288"/>
      <c r="VE29" s="288"/>
      <c r="VF29" s="288"/>
      <c r="VG29" s="288"/>
      <c r="VH29" s="288"/>
      <c r="VI29" s="288"/>
      <c r="VJ29" s="288"/>
      <c r="VK29" s="288"/>
      <c r="VL29" s="288"/>
      <c r="VM29" s="288"/>
      <c r="VN29" s="288"/>
      <c r="VO29" s="288"/>
      <c r="VP29" s="288"/>
      <c r="VQ29" s="288"/>
      <c r="VR29" s="288"/>
      <c r="VS29" s="288"/>
      <c r="VT29" s="288"/>
      <c r="VU29" s="288"/>
      <c r="VV29" s="288"/>
      <c r="VW29" s="288"/>
      <c r="VX29" s="288"/>
      <c r="VY29" s="288"/>
      <c r="VZ29" s="288"/>
      <c r="WA29" s="288"/>
      <c r="WB29" s="288"/>
      <c r="WC29" s="288"/>
      <c r="WD29" s="288"/>
      <c r="WE29" s="288"/>
      <c r="WF29" s="288"/>
      <c r="WG29" s="288"/>
      <c r="WH29" s="288"/>
      <c r="WI29" s="288"/>
      <c r="WJ29" s="288"/>
      <c r="WK29" s="288"/>
      <c r="WL29" s="288"/>
      <c r="WM29" s="288"/>
      <c r="WN29" s="288"/>
      <c r="WO29" s="288"/>
      <c r="WP29" s="288"/>
      <c r="WQ29" s="288"/>
      <c r="WR29" s="288"/>
      <c r="WS29" s="288"/>
      <c r="WT29" s="288"/>
      <c r="WU29" s="288"/>
      <c r="WV29" s="288"/>
      <c r="WW29" s="288"/>
      <c r="WX29" s="288"/>
      <c r="WY29" s="288"/>
      <c r="WZ29" s="288"/>
      <c r="XA29" s="288"/>
      <c r="XB29" s="288"/>
      <c r="XC29" s="288"/>
      <c r="XD29" s="288"/>
      <c r="XE29" s="288"/>
      <c r="XF29" s="288"/>
      <c r="XG29" s="288"/>
      <c r="XH29" s="288"/>
      <c r="XI29" s="288"/>
      <c r="XJ29" s="288"/>
      <c r="XK29" s="288"/>
      <c r="XL29" s="288"/>
      <c r="XM29" s="288"/>
      <c r="XN29" s="288"/>
      <c r="XO29" s="288"/>
      <c r="XP29" s="288"/>
      <c r="XQ29" s="288"/>
      <c r="XR29" s="288"/>
      <c r="XS29" s="288"/>
      <c r="XT29" s="288"/>
      <c r="XU29" s="288"/>
      <c r="XV29" s="288"/>
      <c r="XW29" s="288"/>
      <c r="XX29" s="288"/>
      <c r="XY29" s="288"/>
      <c r="XZ29" s="288"/>
      <c r="YA29" s="288"/>
      <c r="YB29" s="288"/>
      <c r="YC29" s="288"/>
      <c r="YD29" s="288"/>
      <c r="YE29" s="288"/>
      <c r="YF29" s="288"/>
      <c r="YG29" s="288"/>
      <c r="YH29" s="288"/>
      <c r="YI29" s="288"/>
      <c r="YJ29" s="288"/>
      <c r="YK29" s="288"/>
      <c r="YL29" s="288"/>
      <c r="YM29" s="288"/>
      <c r="YN29" s="288"/>
      <c r="YO29" s="288"/>
      <c r="YP29" s="288"/>
      <c r="YQ29" s="288"/>
      <c r="YR29" s="288"/>
      <c r="YS29" s="288"/>
      <c r="YT29" s="288"/>
      <c r="YU29" s="288"/>
      <c r="YV29" s="288"/>
      <c r="YW29" s="288"/>
      <c r="YX29" s="288"/>
      <c r="YY29" s="288"/>
      <c r="YZ29" s="288"/>
      <c r="ZA29" s="288"/>
      <c r="ZB29" s="288"/>
      <c r="ZC29" s="288"/>
      <c r="ZD29" s="288"/>
      <c r="ZE29" s="288"/>
      <c r="ZF29" s="288"/>
      <c r="ZG29" s="288"/>
      <c r="ZH29" s="288"/>
      <c r="ZI29" s="288"/>
      <c r="ZJ29" s="288"/>
      <c r="ZK29" s="288"/>
      <c r="ZL29" s="288"/>
      <c r="ZM29" s="288"/>
      <c r="ZN29" s="288"/>
      <c r="ZO29" s="288"/>
      <c r="ZP29" s="288"/>
      <c r="ZQ29" s="288"/>
      <c r="ZR29" s="288"/>
      <c r="ZS29" s="288"/>
      <c r="ZT29" s="288"/>
      <c r="ZU29" s="288"/>
      <c r="ZV29" s="288"/>
      <c r="ZW29" s="288"/>
      <c r="ZX29" s="288"/>
      <c r="ZY29" s="288"/>
      <c r="ZZ29" s="288"/>
      <c r="AAA29" s="288"/>
      <c r="AAB29" s="288"/>
      <c r="AAC29" s="288"/>
      <c r="AAD29" s="288"/>
      <c r="AAE29" s="288"/>
      <c r="AAF29" s="288"/>
      <c r="AAG29" s="288"/>
      <c r="AAH29" s="288"/>
      <c r="AAI29" s="288"/>
      <c r="AAJ29" s="288"/>
      <c r="AAK29" s="288"/>
      <c r="AAL29" s="288"/>
      <c r="AAM29" s="288"/>
      <c r="AAN29" s="288"/>
      <c r="AAO29" s="288"/>
      <c r="AAP29" s="288"/>
      <c r="AAQ29" s="288"/>
      <c r="AAR29" s="288"/>
      <c r="AAS29" s="288"/>
      <c r="AAT29" s="288"/>
      <c r="AAU29" s="288"/>
      <c r="AAV29" s="288"/>
      <c r="AAW29" s="288"/>
      <c r="AAX29" s="288"/>
      <c r="AAY29" s="288"/>
      <c r="AAZ29" s="288"/>
      <c r="ABA29" s="288"/>
      <c r="ABB29" s="288"/>
      <c r="ABC29" s="288"/>
      <c r="ABD29" s="288"/>
      <c r="ABE29" s="288"/>
      <c r="ABF29" s="288"/>
      <c r="ABG29" s="288"/>
      <c r="ABH29" s="288"/>
      <c r="ABI29" s="288"/>
      <c r="ABJ29" s="288"/>
      <c r="ABK29" s="288"/>
      <c r="ABL29" s="288"/>
      <c r="ABM29" s="288"/>
      <c r="ABN29" s="288"/>
      <c r="ABO29" s="288"/>
      <c r="ABP29" s="288"/>
      <c r="ABQ29" s="288"/>
      <c r="ABR29" s="288"/>
      <c r="ABS29" s="288"/>
      <c r="ABT29" s="288"/>
      <c r="ABU29" s="288"/>
      <c r="ABV29" s="288"/>
      <c r="ABW29" s="288"/>
      <c r="ABX29" s="288"/>
      <c r="ABY29" s="288"/>
      <c r="ABZ29" s="288"/>
      <c r="ACA29" s="288"/>
      <c r="ACB29" s="288"/>
      <c r="ACC29" s="288"/>
      <c r="ACD29" s="288"/>
      <c r="ACE29" s="288"/>
      <c r="ACF29" s="288"/>
      <c r="ACG29" s="288"/>
      <c r="ACH29" s="288"/>
      <c r="ACI29" s="288"/>
      <c r="ACJ29" s="288"/>
      <c r="ACK29" s="288"/>
      <c r="ACL29" s="288"/>
      <c r="ACM29" s="288"/>
      <c r="ACN29" s="288"/>
      <c r="ACO29" s="288"/>
      <c r="ACP29" s="288"/>
      <c r="ACQ29" s="288"/>
      <c r="ACR29" s="288"/>
      <c r="ACS29" s="288"/>
      <c r="ACT29" s="288"/>
      <c r="ACU29" s="288"/>
      <c r="ACV29" s="288"/>
      <c r="ACW29" s="288"/>
      <c r="ACX29" s="288"/>
      <c r="ACY29" s="288"/>
      <c r="ACZ29" s="288"/>
      <c r="ADA29" s="288"/>
      <c r="ADB29" s="288"/>
      <c r="ADC29" s="288"/>
      <c r="ADD29" s="288"/>
      <c r="ADE29" s="288"/>
      <c r="ADF29" s="288"/>
      <c r="ADG29" s="288"/>
      <c r="ADH29" s="288"/>
      <c r="ADI29" s="288"/>
      <c r="ADJ29" s="288"/>
      <c r="ADK29" s="288"/>
      <c r="ADL29" s="288"/>
      <c r="ADM29" s="288"/>
      <c r="ADN29" s="288"/>
      <c r="ADO29" s="288"/>
      <c r="ADP29" s="288"/>
      <c r="ADQ29" s="288"/>
      <c r="ADR29" s="288"/>
      <c r="ADS29" s="288"/>
      <c r="ADT29" s="288"/>
      <c r="ADU29" s="288"/>
      <c r="ADV29" s="288"/>
      <c r="ADW29" s="288"/>
      <c r="ADX29" s="288"/>
      <c r="ADY29" s="288"/>
      <c r="ADZ29" s="288"/>
      <c r="AEA29" s="288"/>
      <c r="AEB29" s="288"/>
      <c r="AEC29" s="288"/>
      <c r="AED29" s="288"/>
      <c r="AEE29" s="288"/>
      <c r="AEF29" s="288"/>
      <c r="AEG29" s="288"/>
      <c r="AEH29" s="288"/>
      <c r="AEI29" s="288"/>
      <c r="AEJ29" s="288"/>
      <c r="AEK29" s="288"/>
      <c r="AEL29" s="288"/>
      <c r="AEM29" s="288"/>
      <c r="AEN29" s="288"/>
      <c r="AEO29" s="288"/>
      <c r="AEP29" s="288"/>
      <c r="AEQ29" s="288"/>
      <c r="AER29" s="288"/>
      <c r="AES29" s="288"/>
      <c r="AET29" s="288"/>
      <c r="AEU29" s="288"/>
      <c r="AEV29" s="288"/>
      <c r="AEW29" s="288"/>
      <c r="AEX29" s="288"/>
      <c r="AEY29" s="288"/>
      <c r="AEZ29" s="288"/>
      <c r="AFA29" s="288"/>
      <c r="AFB29" s="288"/>
      <c r="AFC29" s="288"/>
      <c r="AFD29" s="288"/>
      <c r="AFE29" s="288"/>
      <c r="AFF29" s="288"/>
      <c r="AFG29" s="288"/>
      <c r="AFH29" s="288"/>
      <c r="AFI29" s="288"/>
      <c r="AFJ29" s="288"/>
      <c r="AFK29" s="288"/>
      <c r="AFL29" s="288"/>
      <c r="AFM29" s="288"/>
      <c r="AFN29" s="288"/>
      <c r="AFO29" s="288"/>
      <c r="AFP29" s="288"/>
      <c r="AFQ29" s="288"/>
      <c r="AFR29" s="288"/>
      <c r="AFS29" s="288"/>
      <c r="AFT29" s="288"/>
      <c r="AFU29" s="288"/>
      <c r="AFV29" s="288"/>
      <c r="AFW29" s="288"/>
      <c r="AFX29" s="288"/>
      <c r="AFY29" s="288"/>
      <c r="AFZ29" s="288"/>
      <c r="AGA29" s="288"/>
      <c r="AGB29" s="288"/>
      <c r="AGC29" s="288"/>
      <c r="AGD29" s="288"/>
      <c r="AGE29" s="288"/>
      <c r="AGF29" s="288"/>
      <c r="AGG29" s="288"/>
      <c r="AGH29" s="288"/>
      <c r="AGI29" s="288"/>
      <c r="AGJ29" s="288"/>
      <c r="AGK29" s="288"/>
      <c r="AGL29" s="288"/>
      <c r="AGM29" s="288"/>
      <c r="AGN29" s="288"/>
      <c r="AGO29" s="288"/>
      <c r="AGP29" s="288"/>
      <c r="AGQ29" s="288"/>
      <c r="AGR29" s="288"/>
      <c r="AGS29" s="288"/>
      <c r="AGT29" s="288"/>
      <c r="AGU29" s="288"/>
      <c r="AGV29" s="288"/>
      <c r="AGW29" s="288"/>
      <c r="AGX29" s="288"/>
      <c r="AGY29" s="288"/>
      <c r="AGZ29" s="288"/>
      <c r="AHA29" s="288"/>
      <c r="AHB29" s="288"/>
      <c r="AHC29" s="288"/>
      <c r="AHD29" s="288"/>
      <c r="AHE29" s="288"/>
      <c r="AHF29" s="288"/>
      <c r="AHG29" s="288"/>
      <c r="AHH29" s="288"/>
      <c r="AHI29" s="288"/>
      <c r="AHJ29" s="288"/>
      <c r="AHK29" s="288"/>
      <c r="AHL29" s="288"/>
      <c r="AHM29" s="288"/>
      <c r="AHN29" s="288"/>
      <c r="AHO29" s="288"/>
      <c r="AHP29" s="288"/>
      <c r="AHQ29" s="288"/>
      <c r="AHR29" s="288"/>
      <c r="AHS29" s="288"/>
      <c r="AHT29" s="288"/>
      <c r="AHU29" s="288"/>
      <c r="AHV29" s="288"/>
      <c r="AHW29" s="288"/>
      <c r="AHX29" s="288"/>
      <c r="AHY29" s="288"/>
      <c r="AHZ29" s="288"/>
      <c r="AIA29" s="288"/>
      <c r="AIB29" s="288"/>
      <c r="AIC29" s="288"/>
      <c r="AID29" s="288"/>
      <c r="AIE29" s="288"/>
      <c r="AIF29" s="288"/>
      <c r="AIG29" s="288"/>
      <c r="AIH29" s="288"/>
      <c r="AII29" s="288"/>
      <c r="AIJ29" s="288"/>
      <c r="AIK29" s="288"/>
      <c r="AIL29" s="288"/>
      <c r="AIM29" s="288"/>
      <c r="AIN29" s="288"/>
      <c r="AIO29" s="288"/>
      <c r="AIP29" s="288"/>
      <c r="AIQ29" s="288"/>
      <c r="AIR29" s="288"/>
      <c r="AIS29" s="288"/>
      <c r="AIT29" s="288"/>
      <c r="AIU29" s="288"/>
      <c r="AIV29" s="288"/>
      <c r="AIW29" s="288"/>
      <c r="AIX29" s="288"/>
      <c r="AIY29" s="288"/>
      <c r="AIZ29" s="288"/>
      <c r="AJA29" s="288"/>
      <c r="AJB29" s="288"/>
      <c r="AJC29" s="288"/>
      <c r="AJD29" s="288"/>
      <c r="AJE29" s="288"/>
      <c r="AJF29" s="288"/>
      <c r="AJG29" s="288"/>
      <c r="AJH29" s="288"/>
      <c r="AJI29" s="288"/>
      <c r="AJJ29" s="288"/>
      <c r="AJK29" s="288"/>
      <c r="AJL29" s="288"/>
      <c r="AJM29" s="288"/>
      <c r="AJN29" s="288"/>
      <c r="AJO29" s="288"/>
      <c r="AJP29" s="288"/>
      <c r="AJQ29" s="288"/>
      <c r="AJR29" s="288"/>
      <c r="AJS29" s="288"/>
      <c r="AJT29" s="288"/>
      <c r="AJU29" s="288"/>
      <c r="AJV29" s="288"/>
      <c r="AJW29" s="288"/>
      <c r="AJX29" s="288"/>
      <c r="AJY29" s="288"/>
      <c r="AJZ29" s="288"/>
      <c r="AKA29" s="288"/>
      <c r="AKB29" s="288"/>
      <c r="AKC29" s="288"/>
      <c r="AKD29" s="288"/>
      <c r="AKE29" s="288"/>
      <c r="AKF29" s="288"/>
      <c r="AKG29" s="288"/>
      <c r="AKH29" s="288"/>
      <c r="AKI29" s="288"/>
      <c r="AKJ29" s="288"/>
      <c r="AKK29" s="288"/>
      <c r="AKL29" s="288"/>
      <c r="AKM29" s="288"/>
      <c r="AKN29" s="288"/>
      <c r="AKO29" s="288"/>
      <c r="AKP29" s="288"/>
      <c r="AKQ29" s="288"/>
      <c r="AKR29" s="288"/>
      <c r="AKS29" s="288"/>
      <c r="AKT29" s="288"/>
      <c r="AKU29" s="288"/>
      <c r="AKV29" s="288"/>
      <c r="AKW29" s="288"/>
      <c r="AKX29" s="288"/>
      <c r="AKY29" s="288"/>
      <c r="AKZ29" s="288"/>
      <c r="ALA29" s="288"/>
      <c r="ALB29" s="288"/>
      <c r="ALC29" s="288"/>
      <c r="ALD29" s="288"/>
      <c r="ALE29" s="288"/>
      <c r="ALF29" s="288"/>
      <c r="ALG29" s="288"/>
      <c r="ALH29" s="288"/>
      <c r="ALI29" s="288"/>
      <c r="ALJ29" s="288"/>
      <c r="ALK29" s="288"/>
      <c r="ALL29" s="288"/>
      <c r="ALM29" s="288"/>
      <c r="ALN29" s="288"/>
      <c r="ALO29" s="288"/>
      <c r="ALP29" s="288"/>
      <c r="ALQ29" s="288"/>
      <c r="ALR29" s="288"/>
      <c r="ALS29" s="288"/>
      <c r="ALT29" s="288"/>
      <c r="ALU29" s="288"/>
      <c r="ALV29" s="288"/>
      <c r="ALW29" s="288"/>
      <c r="ALX29" s="288"/>
      <c r="ALY29" s="288"/>
      <c r="ALZ29" s="288"/>
      <c r="AMA29" s="288"/>
      <c r="AMB29" s="288"/>
      <c r="AMC29" s="288"/>
      <c r="AMD29" s="288"/>
      <c r="AME29" s="288"/>
      <c r="AMF29" s="288"/>
      <c r="AMG29" s="288"/>
      <c r="AMH29" s="288"/>
    </row>
    <row r="30" spans="1:1022" customFormat="1" ht="150" customHeight="1">
      <c r="A30" s="309">
        <v>1</v>
      </c>
      <c r="B30" s="916" t="s">
        <v>201</v>
      </c>
      <c r="C30" s="916"/>
      <c r="D30" s="83" t="s">
        <v>1626</v>
      </c>
      <c r="E30" s="83" t="s">
        <v>1627</v>
      </c>
      <c r="F30" s="83" t="s">
        <v>1628</v>
      </c>
      <c r="G30" s="83" t="s">
        <v>158</v>
      </c>
      <c r="H30" s="83" t="s">
        <v>175</v>
      </c>
      <c r="I30" s="310" t="s">
        <v>1629</v>
      </c>
      <c r="J30" s="311">
        <v>1000</v>
      </c>
      <c r="K30" s="311">
        <v>1000</v>
      </c>
      <c r="L30" s="310" t="s">
        <v>177</v>
      </c>
      <c r="M30" s="310" t="s">
        <v>162</v>
      </c>
      <c r="N30" s="312">
        <f t="shared" si="0"/>
        <v>100</v>
      </c>
      <c r="O30" s="311">
        <v>1000</v>
      </c>
      <c r="P30" s="310" t="s">
        <v>1624</v>
      </c>
      <c r="Q30" s="310" t="s">
        <v>1630</v>
      </c>
      <c r="R30" s="330"/>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c r="HV30" s="288"/>
      <c r="HW30" s="288"/>
      <c r="HX30" s="288"/>
      <c r="HY30" s="288"/>
      <c r="HZ30" s="288"/>
      <c r="IA30" s="288"/>
      <c r="IB30" s="288"/>
      <c r="IC30" s="288"/>
      <c r="ID30" s="288"/>
      <c r="IE30" s="288"/>
      <c r="IF30" s="288"/>
      <c r="IG30" s="288"/>
      <c r="IH30" s="288"/>
      <c r="II30" s="288"/>
      <c r="IJ30" s="288"/>
      <c r="IK30" s="288"/>
      <c r="IL30" s="288"/>
      <c r="IM30" s="288"/>
      <c r="IN30" s="288"/>
      <c r="IO30" s="288"/>
      <c r="IP30" s="288"/>
      <c r="IQ30" s="288"/>
      <c r="IR30" s="288"/>
      <c r="IS30" s="288"/>
      <c r="IT30" s="288"/>
      <c r="IU30" s="288"/>
      <c r="IV30" s="288"/>
      <c r="IW30" s="288"/>
      <c r="IX30" s="288"/>
      <c r="IY30" s="288"/>
      <c r="IZ30" s="288"/>
      <c r="JA30" s="288"/>
      <c r="JB30" s="288"/>
      <c r="JC30" s="288"/>
      <c r="JD30" s="288"/>
      <c r="JE30" s="288"/>
      <c r="JF30" s="288"/>
      <c r="JG30" s="288"/>
      <c r="JH30" s="288"/>
      <c r="JI30" s="288"/>
      <c r="JJ30" s="288"/>
      <c r="JK30" s="288"/>
      <c r="JL30" s="288"/>
      <c r="JM30" s="288"/>
      <c r="JN30" s="288"/>
      <c r="JO30" s="288"/>
      <c r="JP30" s="288"/>
      <c r="JQ30" s="288"/>
      <c r="JR30" s="288"/>
      <c r="JS30" s="288"/>
      <c r="JT30" s="288"/>
      <c r="JU30" s="288"/>
      <c r="JV30" s="288"/>
      <c r="JW30" s="288"/>
      <c r="JX30" s="288"/>
      <c r="JY30" s="288"/>
      <c r="JZ30" s="288"/>
      <c r="KA30" s="288"/>
      <c r="KB30" s="288"/>
      <c r="KC30" s="288"/>
      <c r="KD30" s="288"/>
      <c r="KE30" s="288"/>
      <c r="KF30" s="288"/>
      <c r="KG30" s="288"/>
      <c r="KH30" s="288"/>
      <c r="KI30" s="288"/>
      <c r="KJ30" s="288"/>
      <c r="KK30" s="288"/>
      <c r="KL30" s="288"/>
      <c r="KM30" s="288"/>
      <c r="KN30" s="288"/>
      <c r="KO30" s="288"/>
      <c r="KP30" s="288"/>
      <c r="KQ30" s="288"/>
      <c r="KR30" s="288"/>
      <c r="KS30" s="288"/>
      <c r="KT30" s="288"/>
      <c r="KU30" s="288"/>
      <c r="KV30" s="288"/>
      <c r="KW30" s="288"/>
      <c r="KX30" s="288"/>
      <c r="KY30" s="288"/>
      <c r="KZ30" s="288"/>
      <c r="LA30" s="288"/>
      <c r="LB30" s="288"/>
      <c r="LC30" s="288"/>
      <c r="LD30" s="288"/>
      <c r="LE30" s="288"/>
      <c r="LF30" s="288"/>
      <c r="LG30" s="288"/>
      <c r="LH30" s="288"/>
      <c r="LI30" s="288"/>
      <c r="LJ30" s="288"/>
      <c r="LK30" s="288"/>
      <c r="LL30" s="288"/>
      <c r="LM30" s="288"/>
      <c r="LN30" s="288"/>
      <c r="LO30" s="288"/>
      <c r="LP30" s="288"/>
      <c r="LQ30" s="288"/>
      <c r="LR30" s="288"/>
      <c r="LS30" s="288"/>
      <c r="LT30" s="288"/>
      <c r="LU30" s="288"/>
      <c r="LV30" s="288"/>
      <c r="LW30" s="288"/>
      <c r="LX30" s="288"/>
      <c r="LY30" s="288"/>
      <c r="LZ30" s="288"/>
      <c r="MA30" s="288"/>
      <c r="MB30" s="288"/>
      <c r="MC30" s="288"/>
      <c r="MD30" s="288"/>
      <c r="ME30" s="288"/>
      <c r="MF30" s="288"/>
      <c r="MG30" s="288"/>
      <c r="MH30" s="288"/>
      <c r="MI30" s="288"/>
      <c r="MJ30" s="288"/>
      <c r="MK30" s="288"/>
      <c r="ML30" s="288"/>
      <c r="MM30" s="288"/>
      <c r="MN30" s="288"/>
      <c r="MO30" s="288"/>
      <c r="MP30" s="288"/>
      <c r="MQ30" s="288"/>
      <c r="MR30" s="288"/>
      <c r="MS30" s="288"/>
      <c r="MT30" s="288"/>
      <c r="MU30" s="288"/>
      <c r="MV30" s="288"/>
      <c r="MW30" s="288"/>
      <c r="MX30" s="288"/>
      <c r="MY30" s="288"/>
      <c r="MZ30" s="288"/>
      <c r="NA30" s="288"/>
      <c r="NB30" s="288"/>
      <c r="NC30" s="288"/>
      <c r="ND30" s="288"/>
      <c r="NE30" s="288"/>
      <c r="NF30" s="288"/>
      <c r="NG30" s="288"/>
      <c r="NH30" s="288"/>
      <c r="NI30" s="288"/>
      <c r="NJ30" s="288"/>
      <c r="NK30" s="288"/>
      <c r="NL30" s="288"/>
      <c r="NM30" s="288"/>
      <c r="NN30" s="288"/>
      <c r="NO30" s="288"/>
      <c r="NP30" s="288"/>
      <c r="NQ30" s="288"/>
      <c r="NR30" s="288"/>
      <c r="NS30" s="288"/>
      <c r="NT30" s="288"/>
      <c r="NU30" s="288"/>
      <c r="NV30" s="288"/>
      <c r="NW30" s="288"/>
      <c r="NX30" s="288"/>
      <c r="NY30" s="288"/>
      <c r="NZ30" s="288"/>
      <c r="OA30" s="288"/>
      <c r="OB30" s="288"/>
      <c r="OC30" s="288"/>
      <c r="OD30" s="288"/>
      <c r="OE30" s="288"/>
      <c r="OF30" s="288"/>
      <c r="OG30" s="288"/>
      <c r="OH30" s="288"/>
      <c r="OI30" s="288"/>
      <c r="OJ30" s="288"/>
      <c r="OK30" s="288"/>
      <c r="OL30" s="288"/>
      <c r="OM30" s="288"/>
      <c r="ON30" s="288"/>
      <c r="OO30" s="288"/>
      <c r="OP30" s="288"/>
      <c r="OQ30" s="288"/>
      <c r="OR30" s="288"/>
      <c r="OS30" s="288"/>
      <c r="OT30" s="288"/>
      <c r="OU30" s="288"/>
      <c r="OV30" s="288"/>
      <c r="OW30" s="288"/>
      <c r="OX30" s="288"/>
      <c r="OY30" s="288"/>
      <c r="OZ30" s="288"/>
      <c r="PA30" s="288"/>
      <c r="PB30" s="288"/>
      <c r="PC30" s="288"/>
      <c r="PD30" s="288"/>
      <c r="PE30" s="288"/>
      <c r="PF30" s="288"/>
      <c r="PG30" s="288"/>
      <c r="PH30" s="288"/>
      <c r="PI30" s="288"/>
      <c r="PJ30" s="288"/>
      <c r="PK30" s="288"/>
      <c r="PL30" s="288"/>
      <c r="PM30" s="288"/>
      <c r="PN30" s="288"/>
      <c r="PO30" s="288"/>
      <c r="PP30" s="288"/>
      <c r="PQ30" s="288"/>
      <c r="PR30" s="288"/>
      <c r="PS30" s="288"/>
      <c r="PT30" s="288"/>
      <c r="PU30" s="288"/>
      <c r="PV30" s="288"/>
      <c r="PW30" s="288"/>
      <c r="PX30" s="288"/>
      <c r="PY30" s="288"/>
      <c r="PZ30" s="288"/>
      <c r="QA30" s="288"/>
      <c r="QB30" s="288"/>
      <c r="QC30" s="288"/>
      <c r="QD30" s="288"/>
      <c r="QE30" s="288"/>
      <c r="QF30" s="288"/>
      <c r="QG30" s="288"/>
      <c r="QH30" s="288"/>
      <c r="QI30" s="288"/>
      <c r="QJ30" s="288"/>
      <c r="QK30" s="288"/>
      <c r="QL30" s="288"/>
      <c r="QM30" s="288"/>
      <c r="QN30" s="288"/>
      <c r="QO30" s="288"/>
      <c r="QP30" s="288"/>
      <c r="QQ30" s="288"/>
      <c r="QR30" s="288"/>
      <c r="QS30" s="288"/>
      <c r="QT30" s="288"/>
      <c r="QU30" s="288"/>
      <c r="QV30" s="288"/>
      <c r="QW30" s="288"/>
      <c r="QX30" s="288"/>
      <c r="QY30" s="288"/>
      <c r="QZ30" s="288"/>
      <c r="RA30" s="288"/>
      <c r="RB30" s="288"/>
      <c r="RC30" s="288"/>
      <c r="RD30" s="288"/>
      <c r="RE30" s="288"/>
      <c r="RF30" s="288"/>
      <c r="RG30" s="288"/>
      <c r="RH30" s="288"/>
      <c r="RI30" s="288"/>
      <c r="RJ30" s="288"/>
      <c r="RK30" s="288"/>
      <c r="RL30" s="288"/>
      <c r="RM30" s="288"/>
      <c r="RN30" s="288"/>
      <c r="RO30" s="288"/>
      <c r="RP30" s="288"/>
      <c r="RQ30" s="288"/>
      <c r="RR30" s="288"/>
      <c r="RS30" s="288"/>
      <c r="RT30" s="288"/>
      <c r="RU30" s="288"/>
      <c r="RV30" s="288"/>
      <c r="RW30" s="288"/>
      <c r="RX30" s="288"/>
      <c r="RY30" s="288"/>
      <c r="RZ30" s="288"/>
      <c r="SA30" s="288"/>
      <c r="SB30" s="288"/>
      <c r="SC30" s="288"/>
      <c r="SD30" s="288"/>
      <c r="SE30" s="288"/>
      <c r="SF30" s="288"/>
      <c r="SG30" s="288"/>
      <c r="SH30" s="288"/>
      <c r="SI30" s="288"/>
      <c r="SJ30" s="288"/>
      <c r="SK30" s="288"/>
      <c r="SL30" s="288"/>
      <c r="SM30" s="288"/>
      <c r="SN30" s="288"/>
      <c r="SO30" s="288"/>
      <c r="SP30" s="288"/>
      <c r="SQ30" s="288"/>
      <c r="SR30" s="288"/>
      <c r="SS30" s="288"/>
      <c r="ST30" s="288"/>
      <c r="SU30" s="288"/>
      <c r="SV30" s="288"/>
      <c r="SW30" s="288"/>
      <c r="SX30" s="288"/>
      <c r="SY30" s="288"/>
      <c r="SZ30" s="288"/>
      <c r="TA30" s="288"/>
      <c r="TB30" s="288"/>
      <c r="TC30" s="288"/>
      <c r="TD30" s="288"/>
      <c r="TE30" s="288"/>
      <c r="TF30" s="288"/>
      <c r="TG30" s="288"/>
      <c r="TH30" s="288"/>
      <c r="TI30" s="288"/>
      <c r="TJ30" s="288"/>
      <c r="TK30" s="288"/>
      <c r="TL30" s="288"/>
      <c r="TM30" s="288"/>
      <c r="TN30" s="288"/>
      <c r="TO30" s="288"/>
      <c r="TP30" s="288"/>
      <c r="TQ30" s="288"/>
      <c r="TR30" s="288"/>
      <c r="TS30" s="288"/>
      <c r="TT30" s="288"/>
      <c r="TU30" s="288"/>
      <c r="TV30" s="288"/>
      <c r="TW30" s="288"/>
      <c r="TX30" s="288"/>
      <c r="TY30" s="288"/>
      <c r="TZ30" s="288"/>
      <c r="UA30" s="288"/>
      <c r="UB30" s="288"/>
      <c r="UC30" s="288"/>
      <c r="UD30" s="288"/>
      <c r="UE30" s="288"/>
      <c r="UF30" s="288"/>
      <c r="UG30" s="288"/>
      <c r="UH30" s="288"/>
      <c r="UI30" s="288"/>
      <c r="UJ30" s="288"/>
      <c r="UK30" s="288"/>
      <c r="UL30" s="288"/>
      <c r="UM30" s="288"/>
      <c r="UN30" s="288"/>
      <c r="UO30" s="288"/>
      <c r="UP30" s="288"/>
      <c r="UQ30" s="288"/>
      <c r="UR30" s="288"/>
      <c r="US30" s="288"/>
      <c r="UT30" s="288"/>
      <c r="UU30" s="288"/>
      <c r="UV30" s="288"/>
      <c r="UW30" s="288"/>
      <c r="UX30" s="288"/>
      <c r="UY30" s="288"/>
      <c r="UZ30" s="288"/>
      <c r="VA30" s="288"/>
      <c r="VB30" s="288"/>
      <c r="VC30" s="288"/>
      <c r="VD30" s="288"/>
      <c r="VE30" s="288"/>
      <c r="VF30" s="288"/>
      <c r="VG30" s="288"/>
      <c r="VH30" s="288"/>
      <c r="VI30" s="288"/>
      <c r="VJ30" s="288"/>
      <c r="VK30" s="288"/>
      <c r="VL30" s="288"/>
      <c r="VM30" s="288"/>
      <c r="VN30" s="288"/>
      <c r="VO30" s="288"/>
      <c r="VP30" s="288"/>
      <c r="VQ30" s="288"/>
      <c r="VR30" s="288"/>
      <c r="VS30" s="288"/>
      <c r="VT30" s="288"/>
      <c r="VU30" s="288"/>
      <c r="VV30" s="288"/>
      <c r="VW30" s="288"/>
      <c r="VX30" s="288"/>
      <c r="VY30" s="288"/>
      <c r="VZ30" s="288"/>
      <c r="WA30" s="288"/>
      <c r="WB30" s="288"/>
      <c r="WC30" s="288"/>
      <c r="WD30" s="288"/>
      <c r="WE30" s="288"/>
      <c r="WF30" s="288"/>
      <c r="WG30" s="288"/>
      <c r="WH30" s="288"/>
      <c r="WI30" s="288"/>
      <c r="WJ30" s="288"/>
      <c r="WK30" s="288"/>
      <c r="WL30" s="288"/>
      <c r="WM30" s="288"/>
      <c r="WN30" s="288"/>
      <c r="WO30" s="288"/>
      <c r="WP30" s="288"/>
      <c r="WQ30" s="288"/>
      <c r="WR30" s="288"/>
      <c r="WS30" s="288"/>
      <c r="WT30" s="288"/>
      <c r="WU30" s="288"/>
      <c r="WV30" s="288"/>
      <c r="WW30" s="288"/>
      <c r="WX30" s="288"/>
      <c r="WY30" s="288"/>
      <c r="WZ30" s="288"/>
      <c r="XA30" s="288"/>
      <c r="XB30" s="288"/>
      <c r="XC30" s="288"/>
      <c r="XD30" s="288"/>
      <c r="XE30" s="288"/>
      <c r="XF30" s="288"/>
      <c r="XG30" s="288"/>
      <c r="XH30" s="288"/>
      <c r="XI30" s="288"/>
      <c r="XJ30" s="288"/>
      <c r="XK30" s="288"/>
      <c r="XL30" s="288"/>
      <c r="XM30" s="288"/>
      <c r="XN30" s="288"/>
      <c r="XO30" s="288"/>
      <c r="XP30" s="288"/>
      <c r="XQ30" s="288"/>
      <c r="XR30" s="288"/>
      <c r="XS30" s="288"/>
      <c r="XT30" s="288"/>
      <c r="XU30" s="288"/>
      <c r="XV30" s="288"/>
      <c r="XW30" s="288"/>
      <c r="XX30" s="288"/>
      <c r="XY30" s="288"/>
      <c r="XZ30" s="288"/>
      <c r="YA30" s="288"/>
      <c r="YB30" s="288"/>
      <c r="YC30" s="288"/>
      <c r="YD30" s="288"/>
      <c r="YE30" s="288"/>
      <c r="YF30" s="288"/>
      <c r="YG30" s="288"/>
      <c r="YH30" s="288"/>
      <c r="YI30" s="288"/>
      <c r="YJ30" s="288"/>
      <c r="YK30" s="288"/>
      <c r="YL30" s="288"/>
      <c r="YM30" s="288"/>
      <c r="YN30" s="288"/>
      <c r="YO30" s="288"/>
      <c r="YP30" s="288"/>
      <c r="YQ30" s="288"/>
      <c r="YR30" s="288"/>
      <c r="YS30" s="288"/>
      <c r="YT30" s="288"/>
      <c r="YU30" s="288"/>
      <c r="YV30" s="288"/>
      <c r="YW30" s="288"/>
      <c r="YX30" s="288"/>
      <c r="YY30" s="288"/>
      <c r="YZ30" s="288"/>
      <c r="ZA30" s="288"/>
      <c r="ZB30" s="288"/>
      <c r="ZC30" s="288"/>
      <c r="ZD30" s="288"/>
      <c r="ZE30" s="288"/>
      <c r="ZF30" s="288"/>
      <c r="ZG30" s="288"/>
      <c r="ZH30" s="288"/>
      <c r="ZI30" s="288"/>
      <c r="ZJ30" s="288"/>
      <c r="ZK30" s="288"/>
      <c r="ZL30" s="288"/>
      <c r="ZM30" s="288"/>
      <c r="ZN30" s="288"/>
      <c r="ZO30" s="288"/>
      <c r="ZP30" s="288"/>
      <c r="ZQ30" s="288"/>
      <c r="ZR30" s="288"/>
      <c r="ZS30" s="288"/>
      <c r="ZT30" s="288"/>
      <c r="ZU30" s="288"/>
      <c r="ZV30" s="288"/>
      <c r="ZW30" s="288"/>
      <c r="ZX30" s="288"/>
      <c r="ZY30" s="288"/>
      <c r="ZZ30" s="288"/>
      <c r="AAA30" s="288"/>
      <c r="AAB30" s="288"/>
      <c r="AAC30" s="288"/>
      <c r="AAD30" s="288"/>
      <c r="AAE30" s="288"/>
      <c r="AAF30" s="288"/>
      <c r="AAG30" s="288"/>
      <c r="AAH30" s="288"/>
      <c r="AAI30" s="288"/>
      <c r="AAJ30" s="288"/>
      <c r="AAK30" s="288"/>
      <c r="AAL30" s="288"/>
      <c r="AAM30" s="288"/>
      <c r="AAN30" s="288"/>
      <c r="AAO30" s="288"/>
      <c r="AAP30" s="288"/>
      <c r="AAQ30" s="288"/>
      <c r="AAR30" s="288"/>
      <c r="AAS30" s="288"/>
      <c r="AAT30" s="288"/>
      <c r="AAU30" s="288"/>
      <c r="AAV30" s="288"/>
      <c r="AAW30" s="288"/>
      <c r="AAX30" s="288"/>
      <c r="AAY30" s="288"/>
      <c r="AAZ30" s="288"/>
      <c r="ABA30" s="288"/>
      <c r="ABB30" s="288"/>
      <c r="ABC30" s="288"/>
      <c r="ABD30" s="288"/>
      <c r="ABE30" s="288"/>
      <c r="ABF30" s="288"/>
      <c r="ABG30" s="288"/>
      <c r="ABH30" s="288"/>
      <c r="ABI30" s="288"/>
      <c r="ABJ30" s="288"/>
      <c r="ABK30" s="288"/>
      <c r="ABL30" s="288"/>
      <c r="ABM30" s="288"/>
      <c r="ABN30" s="288"/>
      <c r="ABO30" s="288"/>
      <c r="ABP30" s="288"/>
      <c r="ABQ30" s="288"/>
      <c r="ABR30" s="288"/>
      <c r="ABS30" s="288"/>
      <c r="ABT30" s="288"/>
      <c r="ABU30" s="288"/>
      <c r="ABV30" s="288"/>
      <c r="ABW30" s="288"/>
      <c r="ABX30" s="288"/>
      <c r="ABY30" s="288"/>
      <c r="ABZ30" s="288"/>
      <c r="ACA30" s="288"/>
      <c r="ACB30" s="288"/>
      <c r="ACC30" s="288"/>
      <c r="ACD30" s="288"/>
      <c r="ACE30" s="288"/>
      <c r="ACF30" s="288"/>
      <c r="ACG30" s="288"/>
      <c r="ACH30" s="288"/>
      <c r="ACI30" s="288"/>
      <c r="ACJ30" s="288"/>
      <c r="ACK30" s="288"/>
      <c r="ACL30" s="288"/>
      <c r="ACM30" s="288"/>
      <c r="ACN30" s="288"/>
      <c r="ACO30" s="288"/>
      <c r="ACP30" s="288"/>
      <c r="ACQ30" s="288"/>
      <c r="ACR30" s="288"/>
      <c r="ACS30" s="288"/>
      <c r="ACT30" s="288"/>
      <c r="ACU30" s="288"/>
      <c r="ACV30" s="288"/>
      <c r="ACW30" s="288"/>
      <c r="ACX30" s="288"/>
      <c r="ACY30" s="288"/>
      <c r="ACZ30" s="288"/>
      <c r="ADA30" s="288"/>
      <c r="ADB30" s="288"/>
      <c r="ADC30" s="288"/>
      <c r="ADD30" s="288"/>
      <c r="ADE30" s="288"/>
      <c r="ADF30" s="288"/>
      <c r="ADG30" s="288"/>
      <c r="ADH30" s="288"/>
      <c r="ADI30" s="288"/>
      <c r="ADJ30" s="288"/>
      <c r="ADK30" s="288"/>
      <c r="ADL30" s="288"/>
      <c r="ADM30" s="288"/>
      <c r="ADN30" s="288"/>
      <c r="ADO30" s="288"/>
      <c r="ADP30" s="288"/>
      <c r="ADQ30" s="288"/>
      <c r="ADR30" s="288"/>
      <c r="ADS30" s="288"/>
      <c r="ADT30" s="288"/>
      <c r="ADU30" s="288"/>
      <c r="ADV30" s="288"/>
      <c r="ADW30" s="288"/>
      <c r="ADX30" s="288"/>
      <c r="ADY30" s="288"/>
      <c r="ADZ30" s="288"/>
      <c r="AEA30" s="288"/>
      <c r="AEB30" s="288"/>
      <c r="AEC30" s="288"/>
      <c r="AED30" s="288"/>
      <c r="AEE30" s="288"/>
      <c r="AEF30" s="288"/>
      <c r="AEG30" s="288"/>
      <c r="AEH30" s="288"/>
      <c r="AEI30" s="288"/>
      <c r="AEJ30" s="288"/>
      <c r="AEK30" s="288"/>
      <c r="AEL30" s="288"/>
      <c r="AEM30" s="288"/>
      <c r="AEN30" s="288"/>
      <c r="AEO30" s="288"/>
      <c r="AEP30" s="288"/>
      <c r="AEQ30" s="288"/>
      <c r="AER30" s="288"/>
      <c r="AES30" s="288"/>
      <c r="AET30" s="288"/>
      <c r="AEU30" s="288"/>
      <c r="AEV30" s="288"/>
      <c r="AEW30" s="288"/>
      <c r="AEX30" s="288"/>
      <c r="AEY30" s="288"/>
      <c r="AEZ30" s="288"/>
      <c r="AFA30" s="288"/>
      <c r="AFB30" s="288"/>
      <c r="AFC30" s="288"/>
      <c r="AFD30" s="288"/>
      <c r="AFE30" s="288"/>
      <c r="AFF30" s="288"/>
      <c r="AFG30" s="288"/>
      <c r="AFH30" s="288"/>
      <c r="AFI30" s="288"/>
      <c r="AFJ30" s="288"/>
      <c r="AFK30" s="288"/>
      <c r="AFL30" s="288"/>
      <c r="AFM30" s="288"/>
      <c r="AFN30" s="288"/>
      <c r="AFO30" s="288"/>
      <c r="AFP30" s="288"/>
      <c r="AFQ30" s="288"/>
      <c r="AFR30" s="288"/>
      <c r="AFS30" s="288"/>
      <c r="AFT30" s="288"/>
      <c r="AFU30" s="288"/>
      <c r="AFV30" s="288"/>
      <c r="AFW30" s="288"/>
      <c r="AFX30" s="288"/>
      <c r="AFY30" s="288"/>
      <c r="AFZ30" s="288"/>
      <c r="AGA30" s="288"/>
      <c r="AGB30" s="288"/>
      <c r="AGC30" s="288"/>
      <c r="AGD30" s="288"/>
      <c r="AGE30" s="288"/>
      <c r="AGF30" s="288"/>
      <c r="AGG30" s="288"/>
      <c r="AGH30" s="288"/>
      <c r="AGI30" s="288"/>
      <c r="AGJ30" s="288"/>
      <c r="AGK30" s="288"/>
      <c r="AGL30" s="288"/>
      <c r="AGM30" s="288"/>
      <c r="AGN30" s="288"/>
      <c r="AGO30" s="288"/>
      <c r="AGP30" s="288"/>
      <c r="AGQ30" s="288"/>
      <c r="AGR30" s="288"/>
      <c r="AGS30" s="288"/>
      <c r="AGT30" s="288"/>
      <c r="AGU30" s="288"/>
      <c r="AGV30" s="288"/>
      <c r="AGW30" s="288"/>
      <c r="AGX30" s="288"/>
      <c r="AGY30" s="288"/>
      <c r="AGZ30" s="288"/>
      <c r="AHA30" s="288"/>
      <c r="AHB30" s="288"/>
      <c r="AHC30" s="288"/>
      <c r="AHD30" s="288"/>
      <c r="AHE30" s="288"/>
      <c r="AHF30" s="288"/>
      <c r="AHG30" s="288"/>
      <c r="AHH30" s="288"/>
      <c r="AHI30" s="288"/>
      <c r="AHJ30" s="288"/>
      <c r="AHK30" s="288"/>
      <c r="AHL30" s="288"/>
      <c r="AHM30" s="288"/>
      <c r="AHN30" s="288"/>
      <c r="AHO30" s="288"/>
      <c r="AHP30" s="288"/>
      <c r="AHQ30" s="288"/>
      <c r="AHR30" s="288"/>
      <c r="AHS30" s="288"/>
      <c r="AHT30" s="288"/>
      <c r="AHU30" s="288"/>
      <c r="AHV30" s="288"/>
      <c r="AHW30" s="288"/>
      <c r="AHX30" s="288"/>
      <c r="AHY30" s="288"/>
      <c r="AHZ30" s="288"/>
      <c r="AIA30" s="288"/>
      <c r="AIB30" s="288"/>
      <c r="AIC30" s="288"/>
      <c r="AID30" s="288"/>
      <c r="AIE30" s="288"/>
      <c r="AIF30" s="288"/>
      <c r="AIG30" s="288"/>
      <c r="AIH30" s="288"/>
      <c r="AII30" s="288"/>
      <c r="AIJ30" s="288"/>
      <c r="AIK30" s="288"/>
      <c r="AIL30" s="288"/>
      <c r="AIM30" s="288"/>
      <c r="AIN30" s="288"/>
      <c r="AIO30" s="288"/>
      <c r="AIP30" s="288"/>
      <c r="AIQ30" s="288"/>
      <c r="AIR30" s="288"/>
      <c r="AIS30" s="288"/>
      <c r="AIT30" s="288"/>
      <c r="AIU30" s="288"/>
      <c r="AIV30" s="288"/>
      <c r="AIW30" s="288"/>
      <c r="AIX30" s="288"/>
      <c r="AIY30" s="288"/>
      <c r="AIZ30" s="288"/>
      <c r="AJA30" s="288"/>
      <c r="AJB30" s="288"/>
      <c r="AJC30" s="288"/>
      <c r="AJD30" s="288"/>
      <c r="AJE30" s="288"/>
      <c r="AJF30" s="288"/>
      <c r="AJG30" s="288"/>
      <c r="AJH30" s="288"/>
      <c r="AJI30" s="288"/>
      <c r="AJJ30" s="288"/>
      <c r="AJK30" s="288"/>
      <c r="AJL30" s="288"/>
      <c r="AJM30" s="288"/>
      <c r="AJN30" s="288"/>
      <c r="AJO30" s="288"/>
      <c r="AJP30" s="288"/>
      <c r="AJQ30" s="288"/>
      <c r="AJR30" s="288"/>
      <c r="AJS30" s="288"/>
      <c r="AJT30" s="288"/>
      <c r="AJU30" s="288"/>
      <c r="AJV30" s="288"/>
      <c r="AJW30" s="288"/>
      <c r="AJX30" s="288"/>
      <c r="AJY30" s="288"/>
      <c r="AJZ30" s="288"/>
      <c r="AKA30" s="288"/>
      <c r="AKB30" s="288"/>
      <c r="AKC30" s="288"/>
      <c r="AKD30" s="288"/>
      <c r="AKE30" s="288"/>
      <c r="AKF30" s="288"/>
      <c r="AKG30" s="288"/>
      <c r="AKH30" s="288"/>
      <c r="AKI30" s="288"/>
      <c r="AKJ30" s="288"/>
      <c r="AKK30" s="288"/>
      <c r="AKL30" s="288"/>
      <c r="AKM30" s="288"/>
      <c r="AKN30" s="288"/>
      <c r="AKO30" s="288"/>
      <c r="AKP30" s="288"/>
      <c r="AKQ30" s="288"/>
      <c r="AKR30" s="288"/>
      <c r="AKS30" s="288"/>
      <c r="AKT30" s="288"/>
      <c r="AKU30" s="288"/>
      <c r="AKV30" s="288"/>
      <c r="AKW30" s="288"/>
      <c r="AKX30" s="288"/>
      <c r="AKY30" s="288"/>
      <c r="AKZ30" s="288"/>
      <c r="ALA30" s="288"/>
      <c r="ALB30" s="288"/>
      <c r="ALC30" s="288"/>
      <c r="ALD30" s="288"/>
      <c r="ALE30" s="288"/>
      <c r="ALF30" s="288"/>
      <c r="ALG30" s="288"/>
      <c r="ALH30" s="288"/>
      <c r="ALI30" s="288"/>
      <c r="ALJ30" s="288"/>
      <c r="ALK30" s="288"/>
      <c r="ALL30" s="288"/>
      <c r="ALM30" s="288"/>
      <c r="ALN30" s="288"/>
      <c r="ALO30" s="288"/>
      <c r="ALP30" s="288"/>
      <c r="ALQ30" s="288"/>
      <c r="ALR30" s="288"/>
      <c r="ALS30" s="288"/>
      <c r="ALT30" s="288"/>
      <c r="ALU30" s="288"/>
      <c r="ALV30" s="288"/>
      <c r="ALW30" s="288"/>
      <c r="ALX30" s="288"/>
      <c r="ALY30" s="288"/>
      <c r="ALZ30" s="288"/>
      <c r="AMA30" s="288"/>
      <c r="AMB30" s="288"/>
      <c r="AMC30" s="288"/>
      <c r="AMD30" s="288"/>
      <c r="AME30" s="288"/>
      <c r="AMF30" s="288"/>
      <c r="AMG30" s="288"/>
      <c r="AMH30" s="288"/>
    </row>
    <row r="31" spans="1:1022" customFormat="1" ht="150" customHeight="1">
      <c r="A31" s="309">
        <v>1</v>
      </c>
      <c r="B31" s="916" t="s">
        <v>968</v>
      </c>
      <c r="C31" s="916"/>
      <c r="D31" s="83" t="s">
        <v>1631</v>
      </c>
      <c r="E31" s="83" t="s">
        <v>1632</v>
      </c>
      <c r="F31" s="83" t="s">
        <v>1633</v>
      </c>
      <c r="G31" s="83" t="s">
        <v>158</v>
      </c>
      <c r="H31" s="83" t="s">
        <v>175</v>
      </c>
      <c r="I31" s="310" t="s">
        <v>1634</v>
      </c>
      <c r="J31" s="311">
        <v>220</v>
      </c>
      <c r="K31" s="311">
        <v>220</v>
      </c>
      <c r="L31" s="310" t="s">
        <v>177</v>
      </c>
      <c r="M31" s="310" t="s">
        <v>162</v>
      </c>
      <c r="N31" s="312">
        <f t="shared" si="0"/>
        <v>100</v>
      </c>
      <c r="O31" s="311">
        <v>200</v>
      </c>
      <c r="P31" s="310" t="s">
        <v>1603</v>
      </c>
      <c r="Q31" s="310" t="s">
        <v>1635</v>
      </c>
      <c r="R31" s="330"/>
      <c r="S31" s="288"/>
      <c r="T31" s="288"/>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c r="HV31" s="288"/>
      <c r="HW31" s="288"/>
      <c r="HX31" s="288"/>
      <c r="HY31" s="288"/>
      <c r="HZ31" s="288"/>
      <c r="IA31" s="288"/>
      <c r="IB31" s="288"/>
      <c r="IC31" s="288"/>
      <c r="ID31" s="288"/>
      <c r="IE31" s="288"/>
      <c r="IF31" s="288"/>
      <c r="IG31" s="288"/>
      <c r="IH31" s="288"/>
      <c r="II31" s="288"/>
      <c r="IJ31" s="288"/>
      <c r="IK31" s="288"/>
      <c r="IL31" s="288"/>
      <c r="IM31" s="288"/>
      <c r="IN31" s="288"/>
      <c r="IO31" s="288"/>
      <c r="IP31" s="288"/>
      <c r="IQ31" s="288"/>
      <c r="IR31" s="288"/>
      <c r="IS31" s="288"/>
      <c r="IT31" s="288"/>
      <c r="IU31" s="288"/>
      <c r="IV31" s="288"/>
      <c r="IW31" s="288"/>
      <c r="IX31" s="288"/>
      <c r="IY31" s="288"/>
      <c r="IZ31" s="288"/>
      <c r="JA31" s="288"/>
      <c r="JB31" s="288"/>
      <c r="JC31" s="288"/>
      <c r="JD31" s="288"/>
      <c r="JE31" s="288"/>
      <c r="JF31" s="288"/>
      <c r="JG31" s="288"/>
      <c r="JH31" s="288"/>
      <c r="JI31" s="288"/>
      <c r="JJ31" s="288"/>
      <c r="JK31" s="288"/>
      <c r="JL31" s="288"/>
      <c r="JM31" s="288"/>
      <c r="JN31" s="288"/>
      <c r="JO31" s="288"/>
      <c r="JP31" s="288"/>
      <c r="JQ31" s="288"/>
      <c r="JR31" s="288"/>
      <c r="JS31" s="288"/>
      <c r="JT31" s="288"/>
      <c r="JU31" s="288"/>
      <c r="JV31" s="288"/>
      <c r="JW31" s="288"/>
      <c r="JX31" s="288"/>
      <c r="JY31" s="288"/>
      <c r="JZ31" s="288"/>
      <c r="KA31" s="288"/>
      <c r="KB31" s="288"/>
      <c r="KC31" s="288"/>
      <c r="KD31" s="288"/>
      <c r="KE31" s="288"/>
      <c r="KF31" s="288"/>
      <c r="KG31" s="288"/>
      <c r="KH31" s="288"/>
      <c r="KI31" s="288"/>
      <c r="KJ31" s="288"/>
      <c r="KK31" s="288"/>
      <c r="KL31" s="288"/>
      <c r="KM31" s="288"/>
      <c r="KN31" s="288"/>
      <c r="KO31" s="288"/>
      <c r="KP31" s="288"/>
      <c r="KQ31" s="288"/>
      <c r="KR31" s="288"/>
      <c r="KS31" s="288"/>
      <c r="KT31" s="288"/>
      <c r="KU31" s="288"/>
      <c r="KV31" s="288"/>
      <c r="KW31" s="288"/>
      <c r="KX31" s="288"/>
      <c r="KY31" s="288"/>
      <c r="KZ31" s="288"/>
      <c r="LA31" s="288"/>
      <c r="LB31" s="288"/>
      <c r="LC31" s="288"/>
      <c r="LD31" s="288"/>
      <c r="LE31" s="288"/>
      <c r="LF31" s="288"/>
      <c r="LG31" s="288"/>
      <c r="LH31" s="288"/>
      <c r="LI31" s="288"/>
      <c r="LJ31" s="288"/>
      <c r="LK31" s="288"/>
      <c r="LL31" s="288"/>
      <c r="LM31" s="288"/>
      <c r="LN31" s="288"/>
      <c r="LO31" s="288"/>
      <c r="LP31" s="288"/>
      <c r="LQ31" s="288"/>
      <c r="LR31" s="288"/>
      <c r="LS31" s="288"/>
      <c r="LT31" s="288"/>
      <c r="LU31" s="288"/>
      <c r="LV31" s="288"/>
      <c r="LW31" s="288"/>
      <c r="LX31" s="288"/>
      <c r="LY31" s="288"/>
      <c r="LZ31" s="288"/>
      <c r="MA31" s="288"/>
      <c r="MB31" s="288"/>
      <c r="MC31" s="288"/>
      <c r="MD31" s="288"/>
      <c r="ME31" s="288"/>
      <c r="MF31" s="288"/>
      <c r="MG31" s="288"/>
      <c r="MH31" s="288"/>
      <c r="MI31" s="288"/>
      <c r="MJ31" s="288"/>
      <c r="MK31" s="288"/>
      <c r="ML31" s="288"/>
      <c r="MM31" s="288"/>
      <c r="MN31" s="288"/>
      <c r="MO31" s="288"/>
      <c r="MP31" s="288"/>
      <c r="MQ31" s="288"/>
      <c r="MR31" s="288"/>
      <c r="MS31" s="288"/>
      <c r="MT31" s="288"/>
      <c r="MU31" s="288"/>
      <c r="MV31" s="288"/>
      <c r="MW31" s="288"/>
      <c r="MX31" s="288"/>
      <c r="MY31" s="288"/>
      <c r="MZ31" s="288"/>
      <c r="NA31" s="288"/>
      <c r="NB31" s="288"/>
      <c r="NC31" s="288"/>
      <c r="ND31" s="288"/>
      <c r="NE31" s="288"/>
      <c r="NF31" s="288"/>
      <c r="NG31" s="288"/>
      <c r="NH31" s="288"/>
      <c r="NI31" s="288"/>
      <c r="NJ31" s="288"/>
      <c r="NK31" s="288"/>
      <c r="NL31" s="288"/>
      <c r="NM31" s="288"/>
      <c r="NN31" s="288"/>
      <c r="NO31" s="288"/>
      <c r="NP31" s="288"/>
      <c r="NQ31" s="288"/>
      <c r="NR31" s="288"/>
      <c r="NS31" s="288"/>
      <c r="NT31" s="288"/>
      <c r="NU31" s="288"/>
      <c r="NV31" s="288"/>
      <c r="NW31" s="288"/>
      <c r="NX31" s="288"/>
      <c r="NY31" s="288"/>
      <c r="NZ31" s="288"/>
      <c r="OA31" s="288"/>
      <c r="OB31" s="288"/>
      <c r="OC31" s="288"/>
      <c r="OD31" s="288"/>
      <c r="OE31" s="288"/>
      <c r="OF31" s="288"/>
      <c r="OG31" s="288"/>
      <c r="OH31" s="288"/>
      <c r="OI31" s="288"/>
      <c r="OJ31" s="288"/>
      <c r="OK31" s="288"/>
      <c r="OL31" s="288"/>
      <c r="OM31" s="288"/>
      <c r="ON31" s="288"/>
      <c r="OO31" s="288"/>
      <c r="OP31" s="288"/>
      <c r="OQ31" s="288"/>
      <c r="OR31" s="288"/>
      <c r="OS31" s="288"/>
      <c r="OT31" s="288"/>
      <c r="OU31" s="288"/>
      <c r="OV31" s="288"/>
      <c r="OW31" s="288"/>
      <c r="OX31" s="288"/>
      <c r="OY31" s="288"/>
      <c r="OZ31" s="288"/>
      <c r="PA31" s="288"/>
      <c r="PB31" s="288"/>
      <c r="PC31" s="288"/>
      <c r="PD31" s="288"/>
      <c r="PE31" s="288"/>
      <c r="PF31" s="288"/>
      <c r="PG31" s="288"/>
      <c r="PH31" s="288"/>
      <c r="PI31" s="288"/>
      <c r="PJ31" s="288"/>
      <c r="PK31" s="288"/>
      <c r="PL31" s="288"/>
      <c r="PM31" s="288"/>
      <c r="PN31" s="288"/>
      <c r="PO31" s="288"/>
      <c r="PP31" s="288"/>
      <c r="PQ31" s="288"/>
      <c r="PR31" s="288"/>
      <c r="PS31" s="288"/>
      <c r="PT31" s="288"/>
      <c r="PU31" s="288"/>
      <c r="PV31" s="288"/>
      <c r="PW31" s="288"/>
      <c r="PX31" s="288"/>
      <c r="PY31" s="288"/>
      <c r="PZ31" s="288"/>
      <c r="QA31" s="288"/>
      <c r="QB31" s="288"/>
      <c r="QC31" s="288"/>
      <c r="QD31" s="288"/>
      <c r="QE31" s="288"/>
      <c r="QF31" s="288"/>
      <c r="QG31" s="288"/>
      <c r="QH31" s="288"/>
      <c r="QI31" s="288"/>
      <c r="QJ31" s="288"/>
      <c r="QK31" s="288"/>
      <c r="QL31" s="288"/>
      <c r="QM31" s="288"/>
      <c r="QN31" s="288"/>
      <c r="QO31" s="288"/>
      <c r="QP31" s="288"/>
      <c r="QQ31" s="288"/>
      <c r="QR31" s="288"/>
      <c r="QS31" s="288"/>
      <c r="QT31" s="288"/>
      <c r="QU31" s="288"/>
      <c r="QV31" s="288"/>
      <c r="QW31" s="288"/>
      <c r="QX31" s="288"/>
      <c r="QY31" s="288"/>
      <c r="QZ31" s="288"/>
      <c r="RA31" s="288"/>
      <c r="RB31" s="288"/>
      <c r="RC31" s="288"/>
      <c r="RD31" s="288"/>
      <c r="RE31" s="288"/>
      <c r="RF31" s="288"/>
      <c r="RG31" s="288"/>
      <c r="RH31" s="288"/>
      <c r="RI31" s="288"/>
      <c r="RJ31" s="288"/>
      <c r="RK31" s="288"/>
      <c r="RL31" s="288"/>
      <c r="RM31" s="288"/>
      <c r="RN31" s="288"/>
      <c r="RO31" s="288"/>
      <c r="RP31" s="288"/>
      <c r="RQ31" s="288"/>
      <c r="RR31" s="288"/>
      <c r="RS31" s="288"/>
      <c r="RT31" s="288"/>
      <c r="RU31" s="288"/>
      <c r="RV31" s="288"/>
      <c r="RW31" s="288"/>
      <c r="RX31" s="288"/>
      <c r="RY31" s="288"/>
      <c r="RZ31" s="288"/>
      <c r="SA31" s="288"/>
      <c r="SB31" s="288"/>
      <c r="SC31" s="288"/>
      <c r="SD31" s="288"/>
      <c r="SE31" s="288"/>
      <c r="SF31" s="288"/>
      <c r="SG31" s="288"/>
      <c r="SH31" s="288"/>
      <c r="SI31" s="288"/>
      <c r="SJ31" s="288"/>
      <c r="SK31" s="288"/>
      <c r="SL31" s="288"/>
      <c r="SM31" s="288"/>
      <c r="SN31" s="288"/>
      <c r="SO31" s="288"/>
      <c r="SP31" s="288"/>
      <c r="SQ31" s="288"/>
      <c r="SR31" s="288"/>
      <c r="SS31" s="288"/>
      <c r="ST31" s="288"/>
      <c r="SU31" s="288"/>
      <c r="SV31" s="288"/>
      <c r="SW31" s="288"/>
      <c r="SX31" s="288"/>
      <c r="SY31" s="288"/>
      <c r="SZ31" s="288"/>
      <c r="TA31" s="288"/>
      <c r="TB31" s="288"/>
      <c r="TC31" s="288"/>
      <c r="TD31" s="288"/>
      <c r="TE31" s="288"/>
      <c r="TF31" s="288"/>
      <c r="TG31" s="288"/>
      <c r="TH31" s="288"/>
      <c r="TI31" s="288"/>
      <c r="TJ31" s="288"/>
      <c r="TK31" s="288"/>
      <c r="TL31" s="288"/>
      <c r="TM31" s="288"/>
      <c r="TN31" s="288"/>
      <c r="TO31" s="288"/>
      <c r="TP31" s="288"/>
      <c r="TQ31" s="288"/>
      <c r="TR31" s="288"/>
      <c r="TS31" s="288"/>
      <c r="TT31" s="288"/>
      <c r="TU31" s="288"/>
      <c r="TV31" s="288"/>
      <c r="TW31" s="288"/>
      <c r="TX31" s="288"/>
      <c r="TY31" s="288"/>
      <c r="TZ31" s="288"/>
      <c r="UA31" s="288"/>
      <c r="UB31" s="288"/>
      <c r="UC31" s="288"/>
      <c r="UD31" s="288"/>
      <c r="UE31" s="288"/>
      <c r="UF31" s="288"/>
      <c r="UG31" s="288"/>
      <c r="UH31" s="288"/>
      <c r="UI31" s="288"/>
      <c r="UJ31" s="288"/>
      <c r="UK31" s="288"/>
      <c r="UL31" s="288"/>
      <c r="UM31" s="288"/>
      <c r="UN31" s="288"/>
      <c r="UO31" s="288"/>
      <c r="UP31" s="288"/>
      <c r="UQ31" s="288"/>
      <c r="UR31" s="288"/>
      <c r="US31" s="288"/>
      <c r="UT31" s="288"/>
      <c r="UU31" s="288"/>
      <c r="UV31" s="288"/>
      <c r="UW31" s="288"/>
      <c r="UX31" s="288"/>
      <c r="UY31" s="288"/>
      <c r="UZ31" s="288"/>
      <c r="VA31" s="288"/>
      <c r="VB31" s="288"/>
      <c r="VC31" s="288"/>
      <c r="VD31" s="288"/>
      <c r="VE31" s="288"/>
      <c r="VF31" s="288"/>
      <c r="VG31" s="288"/>
      <c r="VH31" s="288"/>
      <c r="VI31" s="288"/>
      <c r="VJ31" s="288"/>
      <c r="VK31" s="288"/>
      <c r="VL31" s="288"/>
      <c r="VM31" s="288"/>
      <c r="VN31" s="288"/>
      <c r="VO31" s="288"/>
      <c r="VP31" s="288"/>
      <c r="VQ31" s="288"/>
      <c r="VR31" s="288"/>
      <c r="VS31" s="288"/>
      <c r="VT31" s="288"/>
      <c r="VU31" s="288"/>
      <c r="VV31" s="288"/>
      <c r="VW31" s="288"/>
      <c r="VX31" s="288"/>
      <c r="VY31" s="288"/>
      <c r="VZ31" s="288"/>
      <c r="WA31" s="288"/>
      <c r="WB31" s="288"/>
      <c r="WC31" s="288"/>
      <c r="WD31" s="288"/>
      <c r="WE31" s="288"/>
      <c r="WF31" s="288"/>
      <c r="WG31" s="288"/>
      <c r="WH31" s="288"/>
      <c r="WI31" s="288"/>
      <c r="WJ31" s="288"/>
      <c r="WK31" s="288"/>
      <c r="WL31" s="288"/>
      <c r="WM31" s="288"/>
      <c r="WN31" s="288"/>
      <c r="WO31" s="288"/>
      <c r="WP31" s="288"/>
      <c r="WQ31" s="288"/>
      <c r="WR31" s="288"/>
      <c r="WS31" s="288"/>
      <c r="WT31" s="288"/>
      <c r="WU31" s="288"/>
      <c r="WV31" s="288"/>
      <c r="WW31" s="288"/>
      <c r="WX31" s="288"/>
      <c r="WY31" s="288"/>
      <c r="WZ31" s="288"/>
      <c r="XA31" s="288"/>
      <c r="XB31" s="288"/>
      <c r="XC31" s="288"/>
      <c r="XD31" s="288"/>
      <c r="XE31" s="288"/>
      <c r="XF31" s="288"/>
      <c r="XG31" s="288"/>
      <c r="XH31" s="288"/>
      <c r="XI31" s="288"/>
      <c r="XJ31" s="288"/>
      <c r="XK31" s="288"/>
      <c r="XL31" s="288"/>
      <c r="XM31" s="288"/>
      <c r="XN31" s="288"/>
      <c r="XO31" s="288"/>
      <c r="XP31" s="288"/>
      <c r="XQ31" s="288"/>
      <c r="XR31" s="288"/>
      <c r="XS31" s="288"/>
      <c r="XT31" s="288"/>
      <c r="XU31" s="288"/>
      <c r="XV31" s="288"/>
      <c r="XW31" s="288"/>
      <c r="XX31" s="288"/>
      <c r="XY31" s="288"/>
      <c r="XZ31" s="288"/>
      <c r="YA31" s="288"/>
      <c r="YB31" s="288"/>
      <c r="YC31" s="288"/>
      <c r="YD31" s="288"/>
      <c r="YE31" s="288"/>
      <c r="YF31" s="288"/>
      <c r="YG31" s="288"/>
      <c r="YH31" s="288"/>
      <c r="YI31" s="288"/>
      <c r="YJ31" s="288"/>
      <c r="YK31" s="288"/>
      <c r="YL31" s="288"/>
      <c r="YM31" s="288"/>
      <c r="YN31" s="288"/>
      <c r="YO31" s="288"/>
      <c r="YP31" s="288"/>
      <c r="YQ31" s="288"/>
      <c r="YR31" s="288"/>
      <c r="YS31" s="288"/>
      <c r="YT31" s="288"/>
      <c r="YU31" s="288"/>
      <c r="YV31" s="288"/>
      <c r="YW31" s="288"/>
      <c r="YX31" s="288"/>
      <c r="YY31" s="288"/>
      <c r="YZ31" s="288"/>
      <c r="ZA31" s="288"/>
      <c r="ZB31" s="288"/>
      <c r="ZC31" s="288"/>
      <c r="ZD31" s="288"/>
      <c r="ZE31" s="288"/>
      <c r="ZF31" s="288"/>
      <c r="ZG31" s="288"/>
      <c r="ZH31" s="288"/>
      <c r="ZI31" s="288"/>
      <c r="ZJ31" s="288"/>
      <c r="ZK31" s="288"/>
      <c r="ZL31" s="288"/>
      <c r="ZM31" s="288"/>
      <c r="ZN31" s="288"/>
      <c r="ZO31" s="288"/>
      <c r="ZP31" s="288"/>
      <c r="ZQ31" s="288"/>
      <c r="ZR31" s="288"/>
      <c r="ZS31" s="288"/>
      <c r="ZT31" s="288"/>
      <c r="ZU31" s="288"/>
      <c r="ZV31" s="288"/>
      <c r="ZW31" s="288"/>
      <c r="ZX31" s="288"/>
      <c r="ZY31" s="288"/>
      <c r="ZZ31" s="288"/>
      <c r="AAA31" s="288"/>
      <c r="AAB31" s="288"/>
      <c r="AAC31" s="288"/>
      <c r="AAD31" s="288"/>
      <c r="AAE31" s="288"/>
      <c r="AAF31" s="288"/>
      <c r="AAG31" s="288"/>
      <c r="AAH31" s="288"/>
      <c r="AAI31" s="288"/>
      <c r="AAJ31" s="288"/>
      <c r="AAK31" s="288"/>
      <c r="AAL31" s="288"/>
      <c r="AAM31" s="288"/>
      <c r="AAN31" s="288"/>
      <c r="AAO31" s="288"/>
      <c r="AAP31" s="288"/>
      <c r="AAQ31" s="288"/>
      <c r="AAR31" s="288"/>
      <c r="AAS31" s="288"/>
      <c r="AAT31" s="288"/>
      <c r="AAU31" s="288"/>
      <c r="AAV31" s="288"/>
      <c r="AAW31" s="288"/>
      <c r="AAX31" s="288"/>
      <c r="AAY31" s="288"/>
      <c r="AAZ31" s="288"/>
      <c r="ABA31" s="288"/>
      <c r="ABB31" s="288"/>
      <c r="ABC31" s="288"/>
      <c r="ABD31" s="288"/>
      <c r="ABE31" s="288"/>
      <c r="ABF31" s="288"/>
      <c r="ABG31" s="288"/>
      <c r="ABH31" s="288"/>
      <c r="ABI31" s="288"/>
      <c r="ABJ31" s="288"/>
      <c r="ABK31" s="288"/>
      <c r="ABL31" s="288"/>
      <c r="ABM31" s="288"/>
      <c r="ABN31" s="288"/>
      <c r="ABO31" s="288"/>
      <c r="ABP31" s="288"/>
      <c r="ABQ31" s="288"/>
      <c r="ABR31" s="288"/>
      <c r="ABS31" s="288"/>
      <c r="ABT31" s="288"/>
      <c r="ABU31" s="288"/>
      <c r="ABV31" s="288"/>
      <c r="ABW31" s="288"/>
      <c r="ABX31" s="288"/>
      <c r="ABY31" s="288"/>
      <c r="ABZ31" s="288"/>
      <c r="ACA31" s="288"/>
      <c r="ACB31" s="288"/>
      <c r="ACC31" s="288"/>
      <c r="ACD31" s="288"/>
      <c r="ACE31" s="288"/>
      <c r="ACF31" s="288"/>
      <c r="ACG31" s="288"/>
      <c r="ACH31" s="288"/>
      <c r="ACI31" s="288"/>
      <c r="ACJ31" s="288"/>
      <c r="ACK31" s="288"/>
      <c r="ACL31" s="288"/>
      <c r="ACM31" s="288"/>
      <c r="ACN31" s="288"/>
      <c r="ACO31" s="288"/>
      <c r="ACP31" s="288"/>
      <c r="ACQ31" s="288"/>
      <c r="ACR31" s="288"/>
      <c r="ACS31" s="288"/>
      <c r="ACT31" s="288"/>
      <c r="ACU31" s="288"/>
      <c r="ACV31" s="288"/>
      <c r="ACW31" s="288"/>
      <c r="ACX31" s="288"/>
      <c r="ACY31" s="288"/>
      <c r="ACZ31" s="288"/>
      <c r="ADA31" s="288"/>
      <c r="ADB31" s="288"/>
      <c r="ADC31" s="288"/>
      <c r="ADD31" s="288"/>
      <c r="ADE31" s="288"/>
      <c r="ADF31" s="288"/>
      <c r="ADG31" s="288"/>
      <c r="ADH31" s="288"/>
      <c r="ADI31" s="288"/>
      <c r="ADJ31" s="288"/>
      <c r="ADK31" s="288"/>
      <c r="ADL31" s="288"/>
      <c r="ADM31" s="288"/>
      <c r="ADN31" s="288"/>
      <c r="ADO31" s="288"/>
      <c r="ADP31" s="288"/>
      <c r="ADQ31" s="288"/>
      <c r="ADR31" s="288"/>
      <c r="ADS31" s="288"/>
      <c r="ADT31" s="288"/>
      <c r="ADU31" s="288"/>
      <c r="ADV31" s="288"/>
      <c r="ADW31" s="288"/>
      <c r="ADX31" s="288"/>
      <c r="ADY31" s="288"/>
      <c r="ADZ31" s="288"/>
      <c r="AEA31" s="288"/>
      <c r="AEB31" s="288"/>
      <c r="AEC31" s="288"/>
      <c r="AED31" s="288"/>
      <c r="AEE31" s="288"/>
      <c r="AEF31" s="288"/>
      <c r="AEG31" s="288"/>
      <c r="AEH31" s="288"/>
      <c r="AEI31" s="288"/>
      <c r="AEJ31" s="288"/>
      <c r="AEK31" s="288"/>
      <c r="AEL31" s="288"/>
      <c r="AEM31" s="288"/>
      <c r="AEN31" s="288"/>
      <c r="AEO31" s="288"/>
      <c r="AEP31" s="288"/>
      <c r="AEQ31" s="288"/>
      <c r="AER31" s="288"/>
      <c r="AES31" s="288"/>
      <c r="AET31" s="288"/>
      <c r="AEU31" s="288"/>
      <c r="AEV31" s="288"/>
      <c r="AEW31" s="288"/>
      <c r="AEX31" s="288"/>
      <c r="AEY31" s="288"/>
      <c r="AEZ31" s="288"/>
      <c r="AFA31" s="288"/>
      <c r="AFB31" s="288"/>
      <c r="AFC31" s="288"/>
      <c r="AFD31" s="288"/>
      <c r="AFE31" s="288"/>
      <c r="AFF31" s="288"/>
      <c r="AFG31" s="288"/>
      <c r="AFH31" s="288"/>
      <c r="AFI31" s="288"/>
      <c r="AFJ31" s="288"/>
      <c r="AFK31" s="288"/>
      <c r="AFL31" s="288"/>
      <c r="AFM31" s="288"/>
      <c r="AFN31" s="288"/>
      <c r="AFO31" s="288"/>
      <c r="AFP31" s="288"/>
      <c r="AFQ31" s="288"/>
      <c r="AFR31" s="288"/>
      <c r="AFS31" s="288"/>
      <c r="AFT31" s="288"/>
      <c r="AFU31" s="288"/>
      <c r="AFV31" s="288"/>
      <c r="AFW31" s="288"/>
      <c r="AFX31" s="288"/>
      <c r="AFY31" s="288"/>
      <c r="AFZ31" s="288"/>
      <c r="AGA31" s="288"/>
      <c r="AGB31" s="288"/>
      <c r="AGC31" s="288"/>
      <c r="AGD31" s="288"/>
      <c r="AGE31" s="288"/>
      <c r="AGF31" s="288"/>
      <c r="AGG31" s="288"/>
      <c r="AGH31" s="288"/>
      <c r="AGI31" s="288"/>
      <c r="AGJ31" s="288"/>
      <c r="AGK31" s="288"/>
      <c r="AGL31" s="288"/>
      <c r="AGM31" s="288"/>
      <c r="AGN31" s="288"/>
      <c r="AGO31" s="288"/>
      <c r="AGP31" s="288"/>
      <c r="AGQ31" s="288"/>
      <c r="AGR31" s="288"/>
      <c r="AGS31" s="288"/>
      <c r="AGT31" s="288"/>
      <c r="AGU31" s="288"/>
      <c r="AGV31" s="288"/>
      <c r="AGW31" s="288"/>
      <c r="AGX31" s="288"/>
      <c r="AGY31" s="288"/>
      <c r="AGZ31" s="288"/>
      <c r="AHA31" s="288"/>
      <c r="AHB31" s="288"/>
      <c r="AHC31" s="288"/>
      <c r="AHD31" s="288"/>
      <c r="AHE31" s="288"/>
      <c r="AHF31" s="288"/>
      <c r="AHG31" s="288"/>
      <c r="AHH31" s="288"/>
      <c r="AHI31" s="288"/>
      <c r="AHJ31" s="288"/>
      <c r="AHK31" s="288"/>
      <c r="AHL31" s="288"/>
      <c r="AHM31" s="288"/>
      <c r="AHN31" s="288"/>
      <c r="AHO31" s="288"/>
      <c r="AHP31" s="288"/>
      <c r="AHQ31" s="288"/>
      <c r="AHR31" s="288"/>
      <c r="AHS31" s="288"/>
      <c r="AHT31" s="288"/>
      <c r="AHU31" s="288"/>
      <c r="AHV31" s="288"/>
      <c r="AHW31" s="288"/>
      <c r="AHX31" s="288"/>
      <c r="AHY31" s="288"/>
      <c r="AHZ31" s="288"/>
      <c r="AIA31" s="288"/>
      <c r="AIB31" s="288"/>
      <c r="AIC31" s="288"/>
      <c r="AID31" s="288"/>
      <c r="AIE31" s="288"/>
      <c r="AIF31" s="288"/>
      <c r="AIG31" s="288"/>
      <c r="AIH31" s="288"/>
      <c r="AII31" s="288"/>
      <c r="AIJ31" s="288"/>
      <c r="AIK31" s="288"/>
      <c r="AIL31" s="288"/>
      <c r="AIM31" s="288"/>
      <c r="AIN31" s="288"/>
      <c r="AIO31" s="288"/>
      <c r="AIP31" s="288"/>
      <c r="AIQ31" s="288"/>
      <c r="AIR31" s="288"/>
      <c r="AIS31" s="288"/>
      <c r="AIT31" s="288"/>
      <c r="AIU31" s="288"/>
      <c r="AIV31" s="288"/>
      <c r="AIW31" s="288"/>
      <c r="AIX31" s="288"/>
      <c r="AIY31" s="288"/>
      <c r="AIZ31" s="288"/>
      <c r="AJA31" s="288"/>
      <c r="AJB31" s="288"/>
      <c r="AJC31" s="288"/>
      <c r="AJD31" s="288"/>
      <c r="AJE31" s="288"/>
      <c r="AJF31" s="288"/>
      <c r="AJG31" s="288"/>
      <c r="AJH31" s="288"/>
      <c r="AJI31" s="288"/>
      <c r="AJJ31" s="288"/>
      <c r="AJK31" s="288"/>
      <c r="AJL31" s="288"/>
      <c r="AJM31" s="288"/>
      <c r="AJN31" s="288"/>
      <c r="AJO31" s="288"/>
      <c r="AJP31" s="288"/>
      <c r="AJQ31" s="288"/>
      <c r="AJR31" s="288"/>
      <c r="AJS31" s="288"/>
      <c r="AJT31" s="288"/>
      <c r="AJU31" s="288"/>
      <c r="AJV31" s="288"/>
      <c r="AJW31" s="288"/>
      <c r="AJX31" s="288"/>
      <c r="AJY31" s="288"/>
      <c r="AJZ31" s="288"/>
      <c r="AKA31" s="288"/>
      <c r="AKB31" s="288"/>
      <c r="AKC31" s="288"/>
      <c r="AKD31" s="288"/>
      <c r="AKE31" s="288"/>
      <c r="AKF31" s="288"/>
      <c r="AKG31" s="288"/>
      <c r="AKH31" s="288"/>
      <c r="AKI31" s="288"/>
      <c r="AKJ31" s="288"/>
      <c r="AKK31" s="288"/>
      <c r="AKL31" s="288"/>
      <c r="AKM31" s="288"/>
      <c r="AKN31" s="288"/>
      <c r="AKO31" s="288"/>
      <c r="AKP31" s="288"/>
      <c r="AKQ31" s="288"/>
      <c r="AKR31" s="288"/>
      <c r="AKS31" s="288"/>
      <c r="AKT31" s="288"/>
      <c r="AKU31" s="288"/>
      <c r="AKV31" s="288"/>
      <c r="AKW31" s="288"/>
      <c r="AKX31" s="288"/>
      <c r="AKY31" s="288"/>
      <c r="AKZ31" s="288"/>
      <c r="ALA31" s="288"/>
      <c r="ALB31" s="288"/>
      <c r="ALC31" s="288"/>
      <c r="ALD31" s="288"/>
      <c r="ALE31" s="288"/>
      <c r="ALF31" s="288"/>
      <c r="ALG31" s="288"/>
      <c r="ALH31" s="288"/>
      <c r="ALI31" s="288"/>
      <c r="ALJ31" s="288"/>
      <c r="ALK31" s="288"/>
      <c r="ALL31" s="288"/>
      <c r="ALM31" s="288"/>
      <c r="ALN31" s="288"/>
      <c r="ALO31" s="288"/>
      <c r="ALP31" s="288"/>
      <c r="ALQ31" s="288"/>
      <c r="ALR31" s="288"/>
      <c r="ALS31" s="288"/>
      <c r="ALT31" s="288"/>
      <c r="ALU31" s="288"/>
      <c r="ALV31" s="288"/>
      <c r="ALW31" s="288"/>
      <c r="ALX31" s="288"/>
      <c r="ALY31" s="288"/>
      <c r="ALZ31" s="288"/>
      <c r="AMA31" s="288"/>
      <c r="AMB31" s="288"/>
      <c r="AMC31" s="288"/>
      <c r="AMD31" s="288"/>
      <c r="AME31" s="288"/>
      <c r="AMF31" s="288"/>
      <c r="AMG31" s="288"/>
      <c r="AMH31" s="288"/>
    </row>
    <row r="32" spans="1:1022" customFormat="1" ht="150" customHeight="1">
      <c r="A32" s="309">
        <v>1</v>
      </c>
      <c r="B32" s="916" t="s">
        <v>972</v>
      </c>
      <c r="C32" s="916"/>
      <c r="D32" s="83" t="s">
        <v>1636</v>
      </c>
      <c r="E32" s="83" t="s">
        <v>1637</v>
      </c>
      <c r="F32" s="83" t="s">
        <v>1638</v>
      </c>
      <c r="G32" s="83" t="s">
        <v>158</v>
      </c>
      <c r="H32" s="83" t="s">
        <v>175</v>
      </c>
      <c r="I32" s="310" t="s">
        <v>1639</v>
      </c>
      <c r="J32" s="311">
        <v>35</v>
      </c>
      <c r="K32" s="311">
        <v>35</v>
      </c>
      <c r="L32" s="310" t="s">
        <v>177</v>
      </c>
      <c r="M32" s="310" t="s">
        <v>162</v>
      </c>
      <c r="N32" s="312">
        <f t="shared" si="0"/>
        <v>100</v>
      </c>
      <c r="O32" s="311">
        <v>30</v>
      </c>
      <c r="P32" s="310" t="s">
        <v>1603</v>
      </c>
      <c r="Q32" s="310" t="s">
        <v>1640</v>
      </c>
      <c r="R32" s="330"/>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c r="HV32" s="288"/>
      <c r="HW32" s="288"/>
      <c r="HX32" s="288"/>
      <c r="HY32" s="288"/>
      <c r="HZ32" s="288"/>
      <c r="IA32" s="288"/>
      <c r="IB32" s="288"/>
      <c r="IC32" s="288"/>
      <c r="ID32" s="288"/>
      <c r="IE32" s="288"/>
      <c r="IF32" s="288"/>
      <c r="IG32" s="288"/>
      <c r="IH32" s="288"/>
      <c r="II32" s="288"/>
      <c r="IJ32" s="288"/>
      <c r="IK32" s="288"/>
      <c r="IL32" s="288"/>
      <c r="IM32" s="288"/>
      <c r="IN32" s="288"/>
      <c r="IO32" s="288"/>
      <c r="IP32" s="288"/>
      <c r="IQ32" s="288"/>
      <c r="IR32" s="288"/>
      <c r="IS32" s="288"/>
      <c r="IT32" s="288"/>
      <c r="IU32" s="288"/>
      <c r="IV32" s="288"/>
      <c r="IW32" s="288"/>
      <c r="IX32" s="288"/>
      <c r="IY32" s="288"/>
      <c r="IZ32" s="288"/>
      <c r="JA32" s="288"/>
      <c r="JB32" s="288"/>
      <c r="JC32" s="288"/>
      <c r="JD32" s="288"/>
      <c r="JE32" s="288"/>
      <c r="JF32" s="288"/>
      <c r="JG32" s="288"/>
      <c r="JH32" s="288"/>
      <c r="JI32" s="288"/>
      <c r="JJ32" s="288"/>
      <c r="JK32" s="288"/>
      <c r="JL32" s="288"/>
      <c r="JM32" s="288"/>
      <c r="JN32" s="288"/>
      <c r="JO32" s="288"/>
      <c r="JP32" s="288"/>
      <c r="JQ32" s="288"/>
      <c r="JR32" s="288"/>
      <c r="JS32" s="288"/>
      <c r="JT32" s="288"/>
      <c r="JU32" s="288"/>
      <c r="JV32" s="288"/>
      <c r="JW32" s="288"/>
      <c r="JX32" s="288"/>
      <c r="JY32" s="288"/>
      <c r="JZ32" s="288"/>
      <c r="KA32" s="288"/>
      <c r="KB32" s="288"/>
      <c r="KC32" s="288"/>
      <c r="KD32" s="288"/>
      <c r="KE32" s="288"/>
      <c r="KF32" s="288"/>
      <c r="KG32" s="288"/>
      <c r="KH32" s="288"/>
      <c r="KI32" s="288"/>
      <c r="KJ32" s="288"/>
      <c r="KK32" s="288"/>
      <c r="KL32" s="288"/>
      <c r="KM32" s="288"/>
      <c r="KN32" s="288"/>
      <c r="KO32" s="288"/>
      <c r="KP32" s="288"/>
      <c r="KQ32" s="288"/>
      <c r="KR32" s="288"/>
      <c r="KS32" s="288"/>
      <c r="KT32" s="288"/>
      <c r="KU32" s="288"/>
      <c r="KV32" s="288"/>
      <c r="KW32" s="288"/>
      <c r="KX32" s="288"/>
      <c r="KY32" s="288"/>
      <c r="KZ32" s="288"/>
      <c r="LA32" s="288"/>
      <c r="LB32" s="288"/>
      <c r="LC32" s="288"/>
      <c r="LD32" s="288"/>
      <c r="LE32" s="288"/>
      <c r="LF32" s="288"/>
      <c r="LG32" s="288"/>
      <c r="LH32" s="288"/>
      <c r="LI32" s="288"/>
      <c r="LJ32" s="288"/>
      <c r="LK32" s="288"/>
      <c r="LL32" s="288"/>
      <c r="LM32" s="288"/>
      <c r="LN32" s="288"/>
      <c r="LO32" s="288"/>
      <c r="LP32" s="288"/>
      <c r="LQ32" s="288"/>
      <c r="LR32" s="288"/>
      <c r="LS32" s="288"/>
      <c r="LT32" s="288"/>
      <c r="LU32" s="288"/>
      <c r="LV32" s="288"/>
      <c r="LW32" s="288"/>
      <c r="LX32" s="288"/>
      <c r="LY32" s="288"/>
      <c r="LZ32" s="288"/>
      <c r="MA32" s="288"/>
      <c r="MB32" s="288"/>
      <c r="MC32" s="288"/>
      <c r="MD32" s="288"/>
      <c r="ME32" s="288"/>
      <c r="MF32" s="288"/>
      <c r="MG32" s="288"/>
      <c r="MH32" s="288"/>
      <c r="MI32" s="288"/>
      <c r="MJ32" s="288"/>
      <c r="MK32" s="288"/>
      <c r="ML32" s="288"/>
      <c r="MM32" s="288"/>
      <c r="MN32" s="288"/>
      <c r="MO32" s="288"/>
      <c r="MP32" s="288"/>
      <c r="MQ32" s="288"/>
      <c r="MR32" s="288"/>
      <c r="MS32" s="288"/>
      <c r="MT32" s="288"/>
      <c r="MU32" s="288"/>
      <c r="MV32" s="288"/>
      <c r="MW32" s="288"/>
      <c r="MX32" s="288"/>
      <c r="MY32" s="288"/>
      <c r="MZ32" s="288"/>
      <c r="NA32" s="288"/>
      <c r="NB32" s="288"/>
      <c r="NC32" s="288"/>
      <c r="ND32" s="288"/>
      <c r="NE32" s="288"/>
      <c r="NF32" s="288"/>
      <c r="NG32" s="288"/>
      <c r="NH32" s="288"/>
      <c r="NI32" s="288"/>
      <c r="NJ32" s="288"/>
      <c r="NK32" s="288"/>
      <c r="NL32" s="288"/>
      <c r="NM32" s="288"/>
      <c r="NN32" s="288"/>
      <c r="NO32" s="288"/>
      <c r="NP32" s="288"/>
      <c r="NQ32" s="288"/>
      <c r="NR32" s="288"/>
      <c r="NS32" s="288"/>
      <c r="NT32" s="288"/>
      <c r="NU32" s="288"/>
      <c r="NV32" s="288"/>
      <c r="NW32" s="288"/>
      <c r="NX32" s="288"/>
      <c r="NY32" s="288"/>
      <c r="NZ32" s="288"/>
      <c r="OA32" s="288"/>
      <c r="OB32" s="288"/>
      <c r="OC32" s="288"/>
      <c r="OD32" s="288"/>
      <c r="OE32" s="288"/>
      <c r="OF32" s="288"/>
      <c r="OG32" s="288"/>
      <c r="OH32" s="288"/>
      <c r="OI32" s="288"/>
      <c r="OJ32" s="288"/>
      <c r="OK32" s="288"/>
      <c r="OL32" s="288"/>
      <c r="OM32" s="288"/>
      <c r="ON32" s="288"/>
      <c r="OO32" s="288"/>
      <c r="OP32" s="288"/>
      <c r="OQ32" s="288"/>
      <c r="OR32" s="288"/>
      <c r="OS32" s="288"/>
      <c r="OT32" s="288"/>
      <c r="OU32" s="288"/>
      <c r="OV32" s="288"/>
      <c r="OW32" s="288"/>
      <c r="OX32" s="288"/>
      <c r="OY32" s="288"/>
      <c r="OZ32" s="288"/>
      <c r="PA32" s="288"/>
      <c r="PB32" s="288"/>
      <c r="PC32" s="288"/>
      <c r="PD32" s="288"/>
      <c r="PE32" s="288"/>
      <c r="PF32" s="288"/>
      <c r="PG32" s="288"/>
      <c r="PH32" s="288"/>
      <c r="PI32" s="288"/>
      <c r="PJ32" s="288"/>
      <c r="PK32" s="288"/>
      <c r="PL32" s="288"/>
      <c r="PM32" s="288"/>
      <c r="PN32" s="288"/>
      <c r="PO32" s="288"/>
      <c r="PP32" s="288"/>
      <c r="PQ32" s="288"/>
      <c r="PR32" s="288"/>
      <c r="PS32" s="288"/>
      <c r="PT32" s="288"/>
      <c r="PU32" s="288"/>
      <c r="PV32" s="288"/>
      <c r="PW32" s="288"/>
      <c r="PX32" s="288"/>
      <c r="PY32" s="288"/>
      <c r="PZ32" s="288"/>
      <c r="QA32" s="288"/>
      <c r="QB32" s="288"/>
      <c r="QC32" s="288"/>
      <c r="QD32" s="288"/>
      <c r="QE32" s="288"/>
      <c r="QF32" s="288"/>
      <c r="QG32" s="288"/>
      <c r="QH32" s="288"/>
      <c r="QI32" s="288"/>
      <c r="QJ32" s="288"/>
      <c r="QK32" s="288"/>
      <c r="QL32" s="288"/>
      <c r="QM32" s="288"/>
      <c r="QN32" s="288"/>
      <c r="QO32" s="288"/>
      <c r="QP32" s="288"/>
      <c r="QQ32" s="288"/>
      <c r="QR32" s="288"/>
      <c r="QS32" s="288"/>
      <c r="QT32" s="288"/>
      <c r="QU32" s="288"/>
      <c r="QV32" s="288"/>
      <c r="QW32" s="288"/>
      <c r="QX32" s="288"/>
      <c r="QY32" s="288"/>
      <c r="QZ32" s="288"/>
      <c r="RA32" s="288"/>
      <c r="RB32" s="288"/>
      <c r="RC32" s="288"/>
      <c r="RD32" s="288"/>
      <c r="RE32" s="288"/>
      <c r="RF32" s="288"/>
      <c r="RG32" s="288"/>
      <c r="RH32" s="288"/>
      <c r="RI32" s="288"/>
      <c r="RJ32" s="288"/>
      <c r="RK32" s="288"/>
      <c r="RL32" s="288"/>
      <c r="RM32" s="288"/>
      <c r="RN32" s="288"/>
      <c r="RO32" s="288"/>
      <c r="RP32" s="288"/>
      <c r="RQ32" s="288"/>
      <c r="RR32" s="288"/>
      <c r="RS32" s="288"/>
      <c r="RT32" s="288"/>
      <c r="RU32" s="288"/>
      <c r="RV32" s="288"/>
      <c r="RW32" s="288"/>
      <c r="RX32" s="288"/>
      <c r="RY32" s="288"/>
      <c r="RZ32" s="288"/>
      <c r="SA32" s="288"/>
      <c r="SB32" s="288"/>
      <c r="SC32" s="288"/>
      <c r="SD32" s="288"/>
      <c r="SE32" s="288"/>
      <c r="SF32" s="288"/>
      <c r="SG32" s="288"/>
      <c r="SH32" s="288"/>
      <c r="SI32" s="288"/>
      <c r="SJ32" s="288"/>
      <c r="SK32" s="288"/>
      <c r="SL32" s="288"/>
      <c r="SM32" s="288"/>
      <c r="SN32" s="288"/>
      <c r="SO32" s="288"/>
      <c r="SP32" s="288"/>
      <c r="SQ32" s="288"/>
      <c r="SR32" s="288"/>
      <c r="SS32" s="288"/>
      <c r="ST32" s="288"/>
      <c r="SU32" s="288"/>
      <c r="SV32" s="288"/>
      <c r="SW32" s="288"/>
      <c r="SX32" s="288"/>
      <c r="SY32" s="288"/>
      <c r="SZ32" s="288"/>
      <c r="TA32" s="288"/>
      <c r="TB32" s="288"/>
      <c r="TC32" s="288"/>
      <c r="TD32" s="288"/>
      <c r="TE32" s="288"/>
      <c r="TF32" s="288"/>
      <c r="TG32" s="288"/>
      <c r="TH32" s="288"/>
      <c r="TI32" s="288"/>
      <c r="TJ32" s="288"/>
      <c r="TK32" s="288"/>
      <c r="TL32" s="288"/>
      <c r="TM32" s="288"/>
      <c r="TN32" s="288"/>
      <c r="TO32" s="288"/>
      <c r="TP32" s="288"/>
      <c r="TQ32" s="288"/>
      <c r="TR32" s="288"/>
      <c r="TS32" s="288"/>
      <c r="TT32" s="288"/>
      <c r="TU32" s="288"/>
      <c r="TV32" s="288"/>
      <c r="TW32" s="288"/>
      <c r="TX32" s="288"/>
      <c r="TY32" s="288"/>
      <c r="TZ32" s="288"/>
      <c r="UA32" s="288"/>
      <c r="UB32" s="288"/>
      <c r="UC32" s="288"/>
      <c r="UD32" s="288"/>
      <c r="UE32" s="288"/>
      <c r="UF32" s="288"/>
      <c r="UG32" s="288"/>
      <c r="UH32" s="288"/>
      <c r="UI32" s="288"/>
      <c r="UJ32" s="288"/>
      <c r="UK32" s="288"/>
      <c r="UL32" s="288"/>
      <c r="UM32" s="288"/>
      <c r="UN32" s="288"/>
      <c r="UO32" s="288"/>
      <c r="UP32" s="288"/>
      <c r="UQ32" s="288"/>
      <c r="UR32" s="288"/>
      <c r="US32" s="288"/>
      <c r="UT32" s="288"/>
      <c r="UU32" s="288"/>
      <c r="UV32" s="288"/>
      <c r="UW32" s="288"/>
      <c r="UX32" s="288"/>
      <c r="UY32" s="288"/>
      <c r="UZ32" s="288"/>
      <c r="VA32" s="288"/>
      <c r="VB32" s="288"/>
      <c r="VC32" s="288"/>
      <c r="VD32" s="288"/>
      <c r="VE32" s="288"/>
      <c r="VF32" s="288"/>
      <c r="VG32" s="288"/>
      <c r="VH32" s="288"/>
      <c r="VI32" s="288"/>
      <c r="VJ32" s="288"/>
      <c r="VK32" s="288"/>
      <c r="VL32" s="288"/>
      <c r="VM32" s="288"/>
      <c r="VN32" s="288"/>
      <c r="VO32" s="288"/>
      <c r="VP32" s="288"/>
      <c r="VQ32" s="288"/>
      <c r="VR32" s="288"/>
      <c r="VS32" s="288"/>
      <c r="VT32" s="288"/>
      <c r="VU32" s="288"/>
      <c r="VV32" s="288"/>
      <c r="VW32" s="288"/>
      <c r="VX32" s="288"/>
      <c r="VY32" s="288"/>
      <c r="VZ32" s="288"/>
      <c r="WA32" s="288"/>
      <c r="WB32" s="288"/>
      <c r="WC32" s="288"/>
      <c r="WD32" s="288"/>
      <c r="WE32" s="288"/>
      <c r="WF32" s="288"/>
      <c r="WG32" s="288"/>
      <c r="WH32" s="288"/>
      <c r="WI32" s="288"/>
      <c r="WJ32" s="288"/>
      <c r="WK32" s="288"/>
      <c r="WL32" s="288"/>
      <c r="WM32" s="288"/>
      <c r="WN32" s="288"/>
      <c r="WO32" s="288"/>
      <c r="WP32" s="288"/>
      <c r="WQ32" s="288"/>
      <c r="WR32" s="288"/>
      <c r="WS32" s="288"/>
      <c r="WT32" s="288"/>
      <c r="WU32" s="288"/>
      <c r="WV32" s="288"/>
      <c r="WW32" s="288"/>
      <c r="WX32" s="288"/>
      <c r="WY32" s="288"/>
      <c r="WZ32" s="288"/>
      <c r="XA32" s="288"/>
      <c r="XB32" s="288"/>
      <c r="XC32" s="288"/>
      <c r="XD32" s="288"/>
      <c r="XE32" s="288"/>
      <c r="XF32" s="288"/>
      <c r="XG32" s="288"/>
      <c r="XH32" s="288"/>
      <c r="XI32" s="288"/>
      <c r="XJ32" s="288"/>
      <c r="XK32" s="288"/>
      <c r="XL32" s="288"/>
      <c r="XM32" s="288"/>
      <c r="XN32" s="288"/>
      <c r="XO32" s="288"/>
      <c r="XP32" s="288"/>
      <c r="XQ32" s="288"/>
      <c r="XR32" s="288"/>
      <c r="XS32" s="288"/>
      <c r="XT32" s="288"/>
      <c r="XU32" s="288"/>
      <c r="XV32" s="288"/>
      <c r="XW32" s="288"/>
      <c r="XX32" s="288"/>
      <c r="XY32" s="288"/>
      <c r="XZ32" s="288"/>
      <c r="YA32" s="288"/>
      <c r="YB32" s="288"/>
      <c r="YC32" s="288"/>
      <c r="YD32" s="288"/>
      <c r="YE32" s="288"/>
      <c r="YF32" s="288"/>
      <c r="YG32" s="288"/>
      <c r="YH32" s="288"/>
      <c r="YI32" s="288"/>
      <c r="YJ32" s="288"/>
      <c r="YK32" s="288"/>
      <c r="YL32" s="288"/>
      <c r="YM32" s="288"/>
      <c r="YN32" s="288"/>
      <c r="YO32" s="288"/>
      <c r="YP32" s="288"/>
      <c r="YQ32" s="288"/>
      <c r="YR32" s="288"/>
      <c r="YS32" s="288"/>
      <c r="YT32" s="288"/>
      <c r="YU32" s="288"/>
      <c r="YV32" s="288"/>
      <c r="YW32" s="288"/>
      <c r="YX32" s="288"/>
      <c r="YY32" s="288"/>
      <c r="YZ32" s="288"/>
      <c r="ZA32" s="288"/>
      <c r="ZB32" s="288"/>
      <c r="ZC32" s="288"/>
      <c r="ZD32" s="288"/>
      <c r="ZE32" s="288"/>
      <c r="ZF32" s="288"/>
      <c r="ZG32" s="288"/>
      <c r="ZH32" s="288"/>
      <c r="ZI32" s="288"/>
      <c r="ZJ32" s="288"/>
      <c r="ZK32" s="288"/>
      <c r="ZL32" s="288"/>
      <c r="ZM32" s="288"/>
      <c r="ZN32" s="288"/>
      <c r="ZO32" s="288"/>
      <c r="ZP32" s="288"/>
      <c r="ZQ32" s="288"/>
      <c r="ZR32" s="288"/>
      <c r="ZS32" s="288"/>
      <c r="ZT32" s="288"/>
      <c r="ZU32" s="288"/>
      <c r="ZV32" s="288"/>
      <c r="ZW32" s="288"/>
      <c r="ZX32" s="288"/>
      <c r="ZY32" s="288"/>
      <c r="ZZ32" s="288"/>
      <c r="AAA32" s="288"/>
      <c r="AAB32" s="288"/>
      <c r="AAC32" s="288"/>
      <c r="AAD32" s="288"/>
      <c r="AAE32" s="288"/>
      <c r="AAF32" s="288"/>
      <c r="AAG32" s="288"/>
      <c r="AAH32" s="288"/>
      <c r="AAI32" s="288"/>
      <c r="AAJ32" s="288"/>
      <c r="AAK32" s="288"/>
      <c r="AAL32" s="288"/>
      <c r="AAM32" s="288"/>
      <c r="AAN32" s="288"/>
      <c r="AAO32" s="288"/>
      <c r="AAP32" s="288"/>
      <c r="AAQ32" s="288"/>
      <c r="AAR32" s="288"/>
      <c r="AAS32" s="288"/>
      <c r="AAT32" s="288"/>
      <c r="AAU32" s="288"/>
      <c r="AAV32" s="288"/>
      <c r="AAW32" s="288"/>
      <c r="AAX32" s="288"/>
      <c r="AAY32" s="288"/>
      <c r="AAZ32" s="288"/>
      <c r="ABA32" s="288"/>
      <c r="ABB32" s="288"/>
      <c r="ABC32" s="288"/>
      <c r="ABD32" s="288"/>
      <c r="ABE32" s="288"/>
      <c r="ABF32" s="288"/>
      <c r="ABG32" s="288"/>
      <c r="ABH32" s="288"/>
      <c r="ABI32" s="288"/>
      <c r="ABJ32" s="288"/>
      <c r="ABK32" s="288"/>
      <c r="ABL32" s="288"/>
      <c r="ABM32" s="288"/>
      <c r="ABN32" s="288"/>
      <c r="ABO32" s="288"/>
      <c r="ABP32" s="288"/>
      <c r="ABQ32" s="288"/>
      <c r="ABR32" s="288"/>
      <c r="ABS32" s="288"/>
      <c r="ABT32" s="288"/>
      <c r="ABU32" s="288"/>
      <c r="ABV32" s="288"/>
      <c r="ABW32" s="288"/>
      <c r="ABX32" s="288"/>
      <c r="ABY32" s="288"/>
      <c r="ABZ32" s="288"/>
      <c r="ACA32" s="288"/>
      <c r="ACB32" s="288"/>
      <c r="ACC32" s="288"/>
      <c r="ACD32" s="288"/>
      <c r="ACE32" s="288"/>
      <c r="ACF32" s="288"/>
      <c r="ACG32" s="288"/>
      <c r="ACH32" s="288"/>
      <c r="ACI32" s="288"/>
      <c r="ACJ32" s="288"/>
      <c r="ACK32" s="288"/>
      <c r="ACL32" s="288"/>
      <c r="ACM32" s="288"/>
      <c r="ACN32" s="288"/>
      <c r="ACO32" s="288"/>
      <c r="ACP32" s="288"/>
      <c r="ACQ32" s="288"/>
      <c r="ACR32" s="288"/>
      <c r="ACS32" s="288"/>
      <c r="ACT32" s="288"/>
      <c r="ACU32" s="288"/>
      <c r="ACV32" s="288"/>
      <c r="ACW32" s="288"/>
      <c r="ACX32" s="288"/>
      <c r="ACY32" s="288"/>
      <c r="ACZ32" s="288"/>
      <c r="ADA32" s="288"/>
      <c r="ADB32" s="288"/>
      <c r="ADC32" s="288"/>
      <c r="ADD32" s="288"/>
      <c r="ADE32" s="288"/>
      <c r="ADF32" s="288"/>
      <c r="ADG32" s="288"/>
      <c r="ADH32" s="288"/>
      <c r="ADI32" s="288"/>
      <c r="ADJ32" s="288"/>
      <c r="ADK32" s="288"/>
      <c r="ADL32" s="288"/>
      <c r="ADM32" s="288"/>
      <c r="ADN32" s="288"/>
      <c r="ADO32" s="288"/>
      <c r="ADP32" s="288"/>
      <c r="ADQ32" s="288"/>
      <c r="ADR32" s="288"/>
      <c r="ADS32" s="288"/>
      <c r="ADT32" s="288"/>
      <c r="ADU32" s="288"/>
      <c r="ADV32" s="288"/>
      <c r="ADW32" s="288"/>
      <c r="ADX32" s="288"/>
      <c r="ADY32" s="288"/>
      <c r="ADZ32" s="288"/>
      <c r="AEA32" s="288"/>
      <c r="AEB32" s="288"/>
      <c r="AEC32" s="288"/>
      <c r="AED32" s="288"/>
      <c r="AEE32" s="288"/>
      <c r="AEF32" s="288"/>
      <c r="AEG32" s="288"/>
      <c r="AEH32" s="288"/>
      <c r="AEI32" s="288"/>
      <c r="AEJ32" s="288"/>
      <c r="AEK32" s="288"/>
      <c r="AEL32" s="288"/>
      <c r="AEM32" s="288"/>
      <c r="AEN32" s="288"/>
      <c r="AEO32" s="288"/>
      <c r="AEP32" s="288"/>
      <c r="AEQ32" s="288"/>
      <c r="AER32" s="288"/>
      <c r="AES32" s="288"/>
      <c r="AET32" s="288"/>
      <c r="AEU32" s="288"/>
      <c r="AEV32" s="288"/>
      <c r="AEW32" s="288"/>
      <c r="AEX32" s="288"/>
      <c r="AEY32" s="288"/>
      <c r="AEZ32" s="288"/>
      <c r="AFA32" s="288"/>
      <c r="AFB32" s="288"/>
      <c r="AFC32" s="288"/>
      <c r="AFD32" s="288"/>
      <c r="AFE32" s="288"/>
      <c r="AFF32" s="288"/>
      <c r="AFG32" s="288"/>
      <c r="AFH32" s="288"/>
      <c r="AFI32" s="288"/>
      <c r="AFJ32" s="288"/>
      <c r="AFK32" s="288"/>
      <c r="AFL32" s="288"/>
      <c r="AFM32" s="288"/>
      <c r="AFN32" s="288"/>
      <c r="AFO32" s="288"/>
      <c r="AFP32" s="288"/>
      <c r="AFQ32" s="288"/>
      <c r="AFR32" s="288"/>
      <c r="AFS32" s="288"/>
      <c r="AFT32" s="288"/>
      <c r="AFU32" s="288"/>
      <c r="AFV32" s="288"/>
      <c r="AFW32" s="288"/>
      <c r="AFX32" s="288"/>
      <c r="AFY32" s="288"/>
      <c r="AFZ32" s="288"/>
      <c r="AGA32" s="288"/>
      <c r="AGB32" s="288"/>
      <c r="AGC32" s="288"/>
      <c r="AGD32" s="288"/>
      <c r="AGE32" s="288"/>
      <c r="AGF32" s="288"/>
      <c r="AGG32" s="288"/>
      <c r="AGH32" s="288"/>
      <c r="AGI32" s="288"/>
      <c r="AGJ32" s="288"/>
      <c r="AGK32" s="288"/>
      <c r="AGL32" s="288"/>
      <c r="AGM32" s="288"/>
      <c r="AGN32" s="288"/>
      <c r="AGO32" s="288"/>
      <c r="AGP32" s="288"/>
      <c r="AGQ32" s="288"/>
      <c r="AGR32" s="288"/>
      <c r="AGS32" s="288"/>
      <c r="AGT32" s="288"/>
      <c r="AGU32" s="288"/>
      <c r="AGV32" s="288"/>
      <c r="AGW32" s="288"/>
      <c r="AGX32" s="288"/>
      <c r="AGY32" s="288"/>
      <c r="AGZ32" s="288"/>
      <c r="AHA32" s="288"/>
      <c r="AHB32" s="288"/>
      <c r="AHC32" s="288"/>
      <c r="AHD32" s="288"/>
      <c r="AHE32" s="288"/>
      <c r="AHF32" s="288"/>
      <c r="AHG32" s="288"/>
      <c r="AHH32" s="288"/>
      <c r="AHI32" s="288"/>
      <c r="AHJ32" s="288"/>
      <c r="AHK32" s="288"/>
      <c r="AHL32" s="288"/>
      <c r="AHM32" s="288"/>
      <c r="AHN32" s="288"/>
      <c r="AHO32" s="288"/>
      <c r="AHP32" s="288"/>
      <c r="AHQ32" s="288"/>
      <c r="AHR32" s="288"/>
      <c r="AHS32" s="288"/>
      <c r="AHT32" s="288"/>
      <c r="AHU32" s="288"/>
      <c r="AHV32" s="288"/>
      <c r="AHW32" s="288"/>
      <c r="AHX32" s="288"/>
      <c r="AHY32" s="288"/>
      <c r="AHZ32" s="288"/>
      <c r="AIA32" s="288"/>
      <c r="AIB32" s="288"/>
      <c r="AIC32" s="288"/>
      <c r="AID32" s="288"/>
      <c r="AIE32" s="288"/>
      <c r="AIF32" s="288"/>
      <c r="AIG32" s="288"/>
      <c r="AIH32" s="288"/>
      <c r="AII32" s="288"/>
      <c r="AIJ32" s="288"/>
      <c r="AIK32" s="288"/>
      <c r="AIL32" s="288"/>
      <c r="AIM32" s="288"/>
      <c r="AIN32" s="288"/>
      <c r="AIO32" s="288"/>
      <c r="AIP32" s="288"/>
      <c r="AIQ32" s="288"/>
      <c r="AIR32" s="288"/>
      <c r="AIS32" s="288"/>
      <c r="AIT32" s="288"/>
      <c r="AIU32" s="288"/>
      <c r="AIV32" s="288"/>
      <c r="AIW32" s="288"/>
      <c r="AIX32" s="288"/>
      <c r="AIY32" s="288"/>
      <c r="AIZ32" s="288"/>
      <c r="AJA32" s="288"/>
      <c r="AJB32" s="288"/>
      <c r="AJC32" s="288"/>
      <c r="AJD32" s="288"/>
      <c r="AJE32" s="288"/>
      <c r="AJF32" s="288"/>
      <c r="AJG32" s="288"/>
      <c r="AJH32" s="288"/>
      <c r="AJI32" s="288"/>
      <c r="AJJ32" s="288"/>
      <c r="AJK32" s="288"/>
      <c r="AJL32" s="288"/>
      <c r="AJM32" s="288"/>
      <c r="AJN32" s="288"/>
      <c r="AJO32" s="288"/>
      <c r="AJP32" s="288"/>
      <c r="AJQ32" s="288"/>
      <c r="AJR32" s="288"/>
      <c r="AJS32" s="288"/>
      <c r="AJT32" s="288"/>
      <c r="AJU32" s="288"/>
      <c r="AJV32" s="288"/>
      <c r="AJW32" s="288"/>
      <c r="AJX32" s="288"/>
      <c r="AJY32" s="288"/>
      <c r="AJZ32" s="288"/>
      <c r="AKA32" s="288"/>
      <c r="AKB32" s="288"/>
      <c r="AKC32" s="288"/>
      <c r="AKD32" s="288"/>
      <c r="AKE32" s="288"/>
      <c r="AKF32" s="288"/>
      <c r="AKG32" s="288"/>
      <c r="AKH32" s="288"/>
      <c r="AKI32" s="288"/>
      <c r="AKJ32" s="288"/>
      <c r="AKK32" s="288"/>
      <c r="AKL32" s="288"/>
      <c r="AKM32" s="288"/>
      <c r="AKN32" s="288"/>
      <c r="AKO32" s="288"/>
      <c r="AKP32" s="288"/>
      <c r="AKQ32" s="288"/>
      <c r="AKR32" s="288"/>
      <c r="AKS32" s="288"/>
      <c r="AKT32" s="288"/>
      <c r="AKU32" s="288"/>
      <c r="AKV32" s="288"/>
      <c r="AKW32" s="288"/>
      <c r="AKX32" s="288"/>
      <c r="AKY32" s="288"/>
      <c r="AKZ32" s="288"/>
      <c r="ALA32" s="288"/>
      <c r="ALB32" s="288"/>
      <c r="ALC32" s="288"/>
      <c r="ALD32" s="288"/>
      <c r="ALE32" s="288"/>
      <c r="ALF32" s="288"/>
      <c r="ALG32" s="288"/>
      <c r="ALH32" s="288"/>
      <c r="ALI32" s="288"/>
      <c r="ALJ32" s="288"/>
      <c r="ALK32" s="288"/>
      <c r="ALL32" s="288"/>
      <c r="ALM32" s="288"/>
      <c r="ALN32" s="288"/>
      <c r="ALO32" s="288"/>
      <c r="ALP32" s="288"/>
      <c r="ALQ32" s="288"/>
      <c r="ALR32" s="288"/>
      <c r="ALS32" s="288"/>
      <c r="ALT32" s="288"/>
      <c r="ALU32" s="288"/>
      <c r="ALV32" s="288"/>
      <c r="ALW32" s="288"/>
      <c r="ALX32" s="288"/>
      <c r="ALY32" s="288"/>
      <c r="ALZ32" s="288"/>
      <c r="AMA32" s="288"/>
      <c r="AMB32" s="288"/>
      <c r="AMC32" s="288"/>
      <c r="AMD32" s="288"/>
      <c r="AME32" s="288"/>
      <c r="AMF32" s="288"/>
      <c r="AMG32" s="288"/>
      <c r="AMH32" s="288"/>
    </row>
    <row r="33" spans="1:1022" customFormat="1" ht="150" customHeight="1">
      <c r="A33" s="309">
        <v>1</v>
      </c>
      <c r="B33" s="916" t="s">
        <v>978</v>
      </c>
      <c r="C33" s="916"/>
      <c r="D33" s="83" t="s">
        <v>1641</v>
      </c>
      <c r="E33" s="83" t="s">
        <v>1642</v>
      </c>
      <c r="F33" s="83" t="s">
        <v>1643</v>
      </c>
      <c r="G33" s="83" t="s">
        <v>158</v>
      </c>
      <c r="H33" s="83" t="s">
        <v>175</v>
      </c>
      <c r="I33" s="310" t="s">
        <v>1644</v>
      </c>
      <c r="J33" s="311">
        <v>95</v>
      </c>
      <c r="K33" s="311">
        <v>95</v>
      </c>
      <c r="L33" s="310" t="s">
        <v>177</v>
      </c>
      <c r="M33" s="310" t="s">
        <v>162</v>
      </c>
      <c r="N33" s="312">
        <f t="shared" si="0"/>
        <v>100</v>
      </c>
      <c r="O33" s="311">
        <v>95</v>
      </c>
      <c r="P33" s="310" t="s">
        <v>1603</v>
      </c>
      <c r="Q33" s="310" t="s">
        <v>1645</v>
      </c>
      <c r="R33" s="330"/>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c r="HV33" s="288"/>
      <c r="HW33" s="288"/>
      <c r="HX33" s="288"/>
      <c r="HY33" s="288"/>
      <c r="HZ33" s="288"/>
      <c r="IA33" s="288"/>
      <c r="IB33" s="288"/>
      <c r="IC33" s="288"/>
      <c r="ID33" s="288"/>
      <c r="IE33" s="288"/>
      <c r="IF33" s="288"/>
      <c r="IG33" s="288"/>
      <c r="IH33" s="288"/>
      <c r="II33" s="288"/>
      <c r="IJ33" s="288"/>
      <c r="IK33" s="288"/>
      <c r="IL33" s="288"/>
      <c r="IM33" s="288"/>
      <c r="IN33" s="288"/>
      <c r="IO33" s="288"/>
      <c r="IP33" s="288"/>
      <c r="IQ33" s="288"/>
      <c r="IR33" s="288"/>
      <c r="IS33" s="288"/>
      <c r="IT33" s="288"/>
      <c r="IU33" s="288"/>
      <c r="IV33" s="288"/>
      <c r="IW33" s="288"/>
      <c r="IX33" s="288"/>
      <c r="IY33" s="288"/>
      <c r="IZ33" s="288"/>
      <c r="JA33" s="288"/>
      <c r="JB33" s="288"/>
      <c r="JC33" s="288"/>
      <c r="JD33" s="288"/>
      <c r="JE33" s="288"/>
      <c r="JF33" s="288"/>
      <c r="JG33" s="288"/>
      <c r="JH33" s="288"/>
      <c r="JI33" s="288"/>
      <c r="JJ33" s="288"/>
      <c r="JK33" s="288"/>
      <c r="JL33" s="288"/>
      <c r="JM33" s="288"/>
      <c r="JN33" s="288"/>
      <c r="JO33" s="288"/>
      <c r="JP33" s="288"/>
      <c r="JQ33" s="288"/>
      <c r="JR33" s="288"/>
      <c r="JS33" s="288"/>
      <c r="JT33" s="288"/>
      <c r="JU33" s="288"/>
      <c r="JV33" s="288"/>
      <c r="JW33" s="288"/>
      <c r="JX33" s="288"/>
      <c r="JY33" s="288"/>
      <c r="JZ33" s="288"/>
      <c r="KA33" s="288"/>
      <c r="KB33" s="288"/>
      <c r="KC33" s="288"/>
      <c r="KD33" s="288"/>
      <c r="KE33" s="288"/>
      <c r="KF33" s="288"/>
      <c r="KG33" s="288"/>
      <c r="KH33" s="288"/>
      <c r="KI33" s="288"/>
      <c r="KJ33" s="288"/>
      <c r="KK33" s="288"/>
      <c r="KL33" s="288"/>
      <c r="KM33" s="288"/>
      <c r="KN33" s="288"/>
      <c r="KO33" s="288"/>
      <c r="KP33" s="288"/>
      <c r="KQ33" s="288"/>
      <c r="KR33" s="288"/>
      <c r="KS33" s="288"/>
      <c r="KT33" s="288"/>
      <c r="KU33" s="288"/>
      <c r="KV33" s="288"/>
      <c r="KW33" s="288"/>
      <c r="KX33" s="288"/>
      <c r="KY33" s="288"/>
      <c r="KZ33" s="288"/>
      <c r="LA33" s="288"/>
      <c r="LB33" s="288"/>
      <c r="LC33" s="288"/>
      <c r="LD33" s="288"/>
      <c r="LE33" s="288"/>
      <c r="LF33" s="288"/>
      <c r="LG33" s="288"/>
      <c r="LH33" s="288"/>
      <c r="LI33" s="288"/>
      <c r="LJ33" s="288"/>
      <c r="LK33" s="288"/>
      <c r="LL33" s="288"/>
      <c r="LM33" s="288"/>
      <c r="LN33" s="288"/>
      <c r="LO33" s="288"/>
      <c r="LP33" s="288"/>
      <c r="LQ33" s="288"/>
      <c r="LR33" s="288"/>
      <c r="LS33" s="288"/>
      <c r="LT33" s="288"/>
      <c r="LU33" s="288"/>
      <c r="LV33" s="288"/>
      <c r="LW33" s="288"/>
      <c r="LX33" s="288"/>
      <c r="LY33" s="288"/>
      <c r="LZ33" s="288"/>
      <c r="MA33" s="288"/>
      <c r="MB33" s="288"/>
      <c r="MC33" s="288"/>
      <c r="MD33" s="288"/>
      <c r="ME33" s="288"/>
      <c r="MF33" s="288"/>
      <c r="MG33" s="288"/>
      <c r="MH33" s="288"/>
      <c r="MI33" s="288"/>
      <c r="MJ33" s="288"/>
      <c r="MK33" s="288"/>
      <c r="ML33" s="288"/>
      <c r="MM33" s="288"/>
      <c r="MN33" s="288"/>
      <c r="MO33" s="288"/>
      <c r="MP33" s="288"/>
      <c r="MQ33" s="288"/>
      <c r="MR33" s="288"/>
      <c r="MS33" s="288"/>
      <c r="MT33" s="288"/>
      <c r="MU33" s="288"/>
      <c r="MV33" s="288"/>
      <c r="MW33" s="288"/>
      <c r="MX33" s="288"/>
      <c r="MY33" s="288"/>
      <c r="MZ33" s="288"/>
      <c r="NA33" s="288"/>
      <c r="NB33" s="288"/>
      <c r="NC33" s="288"/>
      <c r="ND33" s="288"/>
      <c r="NE33" s="288"/>
      <c r="NF33" s="288"/>
      <c r="NG33" s="288"/>
      <c r="NH33" s="288"/>
      <c r="NI33" s="288"/>
      <c r="NJ33" s="288"/>
      <c r="NK33" s="288"/>
      <c r="NL33" s="288"/>
      <c r="NM33" s="288"/>
      <c r="NN33" s="288"/>
      <c r="NO33" s="288"/>
      <c r="NP33" s="288"/>
      <c r="NQ33" s="288"/>
      <c r="NR33" s="288"/>
      <c r="NS33" s="288"/>
      <c r="NT33" s="288"/>
      <c r="NU33" s="288"/>
      <c r="NV33" s="288"/>
      <c r="NW33" s="288"/>
      <c r="NX33" s="288"/>
      <c r="NY33" s="288"/>
      <c r="NZ33" s="288"/>
      <c r="OA33" s="288"/>
      <c r="OB33" s="288"/>
      <c r="OC33" s="288"/>
      <c r="OD33" s="288"/>
      <c r="OE33" s="288"/>
      <c r="OF33" s="288"/>
      <c r="OG33" s="288"/>
      <c r="OH33" s="288"/>
      <c r="OI33" s="288"/>
      <c r="OJ33" s="288"/>
      <c r="OK33" s="288"/>
      <c r="OL33" s="288"/>
      <c r="OM33" s="288"/>
      <c r="ON33" s="288"/>
      <c r="OO33" s="288"/>
      <c r="OP33" s="288"/>
      <c r="OQ33" s="288"/>
      <c r="OR33" s="288"/>
      <c r="OS33" s="288"/>
      <c r="OT33" s="288"/>
      <c r="OU33" s="288"/>
      <c r="OV33" s="288"/>
      <c r="OW33" s="288"/>
      <c r="OX33" s="288"/>
      <c r="OY33" s="288"/>
      <c r="OZ33" s="288"/>
      <c r="PA33" s="288"/>
      <c r="PB33" s="288"/>
      <c r="PC33" s="288"/>
      <c r="PD33" s="288"/>
      <c r="PE33" s="288"/>
      <c r="PF33" s="288"/>
      <c r="PG33" s="288"/>
      <c r="PH33" s="288"/>
      <c r="PI33" s="288"/>
      <c r="PJ33" s="288"/>
      <c r="PK33" s="288"/>
      <c r="PL33" s="288"/>
      <c r="PM33" s="288"/>
      <c r="PN33" s="288"/>
      <c r="PO33" s="288"/>
      <c r="PP33" s="288"/>
      <c r="PQ33" s="288"/>
      <c r="PR33" s="288"/>
      <c r="PS33" s="288"/>
      <c r="PT33" s="288"/>
      <c r="PU33" s="288"/>
      <c r="PV33" s="288"/>
      <c r="PW33" s="288"/>
      <c r="PX33" s="288"/>
      <c r="PY33" s="288"/>
      <c r="PZ33" s="288"/>
      <c r="QA33" s="288"/>
      <c r="QB33" s="288"/>
      <c r="QC33" s="288"/>
      <c r="QD33" s="288"/>
      <c r="QE33" s="288"/>
      <c r="QF33" s="288"/>
      <c r="QG33" s="288"/>
      <c r="QH33" s="288"/>
      <c r="QI33" s="288"/>
      <c r="QJ33" s="288"/>
      <c r="QK33" s="288"/>
      <c r="QL33" s="288"/>
      <c r="QM33" s="288"/>
      <c r="QN33" s="288"/>
      <c r="QO33" s="288"/>
      <c r="QP33" s="288"/>
      <c r="QQ33" s="288"/>
      <c r="QR33" s="288"/>
      <c r="QS33" s="288"/>
      <c r="QT33" s="288"/>
      <c r="QU33" s="288"/>
      <c r="QV33" s="288"/>
      <c r="QW33" s="288"/>
      <c r="QX33" s="288"/>
      <c r="QY33" s="288"/>
      <c r="QZ33" s="288"/>
      <c r="RA33" s="288"/>
      <c r="RB33" s="288"/>
      <c r="RC33" s="288"/>
      <c r="RD33" s="288"/>
      <c r="RE33" s="288"/>
      <c r="RF33" s="288"/>
      <c r="RG33" s="288"/>
      <c r="RH33" s="288"/>
      <c r="RI33" s="288"/>
      <c r="RJ33" s="288"/>
      <c r="RK33" s="288"/>
      <c r="RL33" s="288"/>
      <c r="RM33" s="288"/>
      <c r="RN33" s="288"/>
      <c r="RO33" s="288"/>
      <c r="RP33" s="288"/>
      <c r="RQ33" s="288"/>
      <c r="RR33" s="288"/>
      <c r="RS33" s="288"/>
      <c r="RT33" s="288"/>
      <c r="RU33" s="288"/>
      <c r="RV33" s="288"/>
      <c r="RW33" s="288"/>
      <c r="RX33" s="288"/>
      <c r="RY33" s="288"/>
      <c r="RZ33" s="288"/>
      <c r="SA33" s="288"/>
      <c r="SB33" s="288"/>
      <c r="SC33" s="288"/>
      <c r="SD33" s="288"/>
      <c r="SE33" s="288"/>
      <c r="SF33" s="288"/>
      <c r="SG33" s="288"/>
      <c r="SH33" s="288"/>
      <c r="SI33" s="288"/>
      <c r="SJ33" s="288"/>
      <c r="SK33" s="288"/>
      <c r="SL33" s="288"/>
      <c r="SM33" s="288"/>
      <c r="SN33" s="288"/>
      <c r="SO33" s="288"/>
      <c r="SP33" s="288"/>
      <c r="SQ33" s="288"/>
      <c r="SR33" s="288"/>
      <c r="SS33" s="288"/>
      <c r="ST33" s="288"/>
      <c r="SU33" s="288"/>
      <c r="SV33" s="288"/>
      <c r="SW33" s="288"/>
      <c r="SX33" s="288"/>
      <c r="SY33" s="288"/>
      <c r="SZ33" s="288"/>
      <c r="TA33" s="288"/>
      <c r="TB33" s="288"/>
      <c r="TC33" s="288"/>
      <c r="TD33" s="288"/>
      <c r="TE33" s="288"/>
      <c r="TF33" s="288"/>
      <c r="TG33" s="288"/>
      <c r="TH33" s="288"/>
      <c r="TI33" s="288"/>
      <c r="TJ33" s="288"/>
      <c r="TK33" s="288"/>
      <c r="TL33" s="288"/>
      <c r="TM33" s="288"/>
      <c r="TN33" s="288"/>
      <c r="TO33" s="288"/>
      <c r="TP33" s="288"/>
      <c r="TQ33" s="288"/>
      <c r="TR33" s="288"/>
      <c r="TS33" s="288"/>
      <c r="TT33" s="288"/>
      <c r="TU33" s="288"/>
      <c r="TV33" s="288"/>
      <c r="TW33" s="288"/>
      <c r="TX33" s="288"/>
      <c r="TY33" s="288"/>
      <c r="TZ33" s="288"/>
      <c r="UA33" s="288"/>
      <c r="UB33" s="288"/>
      <c r="UC33" s="288"/>
      <c r="UD33" s="288"/>
      <c r="UE33" s="288"/>
      <c r="UF33" s="288"/>
      <c r="UG33" s="288"/>
      <c r="UH33" s="288"/>
      <c r="UI33" s="288"/>
      <c r="UJ33" s="288"/>
      <c r="UK33" s="288"/>
      <c r="UL33" s="288"/>
      <c r="UM33" s="288"/>
      <c r="UN33" s="288"/>
      <c r="UO33" s="288"/>
      <c r="UP33" s="288"/>
      <c r="UQ33" s="288"/>
      <c r="UR33" s="288"/>
      <c r="US33" s="288"/>
      <c r="UT33" s="288"/>
      <c r="UU33" s="288"/>
      <c r="UV33" s="288"/>
      <c r="UW33" s="288"/>
      <c r="UX33" s="288"/>
      <c r="UY33" s="288"/>
      <c r="UZ33" s="288"/>
      <c r="VA33" s="288"/>
      <c r="VB33" s="288"/>
      <c r="VC33" s="288"/>
      <c r="VD33" s="288"/>
      <c r="VE33" s="288"/>
      <c r="VF33" s="288"/>
      <c r="VG33" s="288"/>
      <c r="VH33" s="288"/>
      <c r="VI33" s="288"/>
      <c r="VJ33" s="288"/>
      <c r="VK33" s="288"/>
      <c r="VL33" s="288"/>
      <c r="VM33" s="288"/>
      <c r="VN33" s="288"/>
      <c r="VO33" s="288"/>
      <c r="VP33" s="288"/>
      <c r="VQ33" s="288"/>
      <c r="VR33" s="288"/>
      <c r="VS33" s="288"/>
      <c r="VT33" s="288"/>
      <c r="VU33" s="288"/>
      <c r="VV33" s="288"/>
      <c r="VW33" s="288"/>
      <c r="VX33" s="288"/>
      <c r="VY33" s="288"/>
      <c r="VZ33" s="288"/>
      <c r="WA33" s="288"/>
      <c r="WB33" s="288"/>
      <c r="WC33" s="288"/>
      <c r="WD33" s="288"/>
      <c r="WE33" s="288"/>
      <c r="WF33" s="288"/>
      <c r="WG33" s="288"/>
      <c r="WH33" s="288"/>
      <c r="WI33" s="288"/>
      <c r="WJ33" s="288"/>
      <c r="WK33" s="288"/>
      <c r="WL33" s="288"/>
      <c r="WM33" s="288"/>
      <c r="WN33" s="288"/>
      <c r="WO33" s="288"/>
      <c r="WP33" s="288"/>
      <c r="WQ33" s="288"/>
      <c r="WR33" s="288"/>
      <c r="WS33" s="288"/>
      <c r="WT33" s="288"/>
      <c r="WU33" s="288"/>
      <c r="WV33" s="288"/>
      <c r="WW33" s="288"/>
      <c r="WX33" s="288"/>
      <c r="WY33" s="288"/>
      <c r="WZ33" s="288"/>
      <c r="XA33" s="288"/>
      <c r="XB33" s="288"/>
      <c r="XC33" s="288"/>
      <c r="XD33" s="288"/>
      <c r="XE33" s="288"/>
      <c r="XF33" s="288"/>
      <c r="XG33" s="288"/>
      <c r="XH33" s="288"/>
      <c r="XI33" s="288"/>
      <c r="XJ33" s="288"/>
      <c r="XK33" s="288"/>
      <c r="XL33" s="288"/>
      <c r="XM33" s="288"/>
      <c r="XN33" s="288"/>
      <c r="XO33" s="288"/>
      <c r="XP33" s="288"/>
      <c r="XQ33" s="288"/>
      <c r="XR33" s="288"/>
      <c r="XS33" s="288"/>
      <c r="XT33" s="288"/>
      <c r="XU33" s="288"/>
      <c r="XV33" s="288"/>
      <c r="XW33" s="288"/>
      <c r="XX33" s="288"/>
      <c r="XY33" s="288"/>
      <c r="XZ33" s="288"/>
      <c r="YA33" s="288"/>
      <c r="YB33" s="288"/>
      <c r="YC33" s="288"/>
      <c r="YD33" s="288"/>
      <c r="YE33" s="288"/>
      <c r="YF33" s="288"/>
      <c r="YG33" s="288"/>
      <c r="YH33" s="288"/>
      <c r="YI33" s="288"/>
      <c r="YJ33" s="288"/>
      <c r="YK33" s="288"/>
      <c r="YL33" s="288"/>
      <c r="YM33" s="288"/>
      <c r="YN33" s="288"/>
      <c r="YO33" s="288"/>
      <c r="YP33" s="288"/>
      <c r="YQ33" s="288"/>
      <c r="YR33" s="288"/>
      <c r="YS33" s="288"/>
      <c r="YT33" s="288"/>
      <c r="YU33" s="288"/>
      <c r="YV33" s="288"/>
      <c r="YW33" s="288"/>
      <c r="YX33" s="288"/>
      <c r="YY33" s="288"/>
      <c r="YZ33" s="288"/>
      <c r="ZA33" s="288"/>
      <c r="ZB33" s="288"/>
      <c r="ZC33" s="288"/>
      <c r="ZD33" s="288"/>
      <c r="ZE33" s="288"/>
      <c r="ZF33" s="288"/>
      <c r="ZG33" s="288"/>
      <c r="ZH33" s="288"/>
      <c r="ZI33" s="288"/>
      <c r="ZJ33" s="288"/>
      <c r="ZK33" s="288"/>
      <c r="ZL33" s="288"/>
      <c r="ZM33" s="288"/>
      <c r="ZN33" s="288"/>
      <c r="ZO33" s="288"/>
      <c r="ZP33" s="288"/>
      <c r="ZQ33" s="288"/>
      <c r="ZR33" s="288"/>
      <c r="ZS33" s="288"/>
      <c r="ZT33" s="288"/>
      <c r="ZU33" s="288"/>
      <c r="ZV33" s="288"/>
      <c r="ZW33" s="288"/>
      <c r="ZX33" s="288"/>
      <c r="ZY33" s="288"/>
      <c r="ZZ33" s="288"/>
      <c r="AAA33" s="288"/>
      <c r="AAB33" s="288"/>
      <c r="AAC33" s="288"/>
      <c r="AAD33" s="288"/>
      <c r="AAE33" s="288"/>
      <c r="AAF33" s="288"/>
      <c r="AAG33" s="288"/>
      <c r="AAH33" s="288"/>
      <c r="AAI33" s="288"/>
      <c r="AAJ33" s="288"/>
      <c r="AAK33" s="288"/>
      <c r="AAL33" s="288"/>
      <c r="AAM33" s="288"/>
      <c r="AAN33" s="288"/>
      <c r="AAO33" s="288"/>
      <c r="AAP33" s="288"/>
      <c r="AAQ33" s="288"/>
      <c r="AAR33" s="288"/>
      <c r="AAS33" s="288"/>
      <c r="AAT33" s="288"/>
      <c r="AAU33" s="288"/>
      <c r="AAV33" s="288"/>
      <c r="AAW33" s="288"/>
      <c r="AAX33" s="288"/>
      <c r="AAY33" s="288"/>
      <c r="AAZ33" s="288"/>
      <c r="ABA33" s="288"/>
      <c r="ABB33" s="288"/>
      <c r="ABC33" s="288"/>
      <c r="ABD33" s="288"/>
      <c r="ABE33" s="288"/>
      <c r="ABF33" s="288"/>
      <c r="ABG33" s="288"/>
      <c r="ABH33" s="288"/>
      <c r="ABI33" s="288"/>
      <c r="ABJ33" s="288"/>
      <c r="ABK33" s="288"/>
      <c r="ABL33" s="288"/>
      <c r="ABM33" s="288"/>
      <c r="ABN33" s="288"/>
      <c r="ABO33" s="288"/>
      <c r="ABP33" s="288"/>
      <c r="ABQ33" s="288"/>
      <c r="ABR33" s="288"/>
      <c r="ABS33" s="288"/>
      <c r="ABT33" s="288"/>
      <c r="ABU33" s="288"/>
      <c r="ABV33" s="288"/>
      <c r="ABW33" s="288"/>
      <c r="ABX33" s="288"/>
      <c r="ABY33" s="288"/>
      <c r="ABZ33" s="288"/>
      <c r="ACA33" s="288"/>
      <c r="ACB33" s="288"/>
      <c r="ACC33" s="288"/>
      <c r="ACD33" s="288"/>
      <c r="ACE33" s="288"/>
      <c r="ACF33" s="288"/>
      <c r="ACG33" s="288"/>
      <c r="ACH33" s="288"/>
      <c r="ACI33" s="288"/>
      <c r="ACJ33" s="288"/>
      <c r="ACK33" s="288"/>
      <c r="ACL33" s="288"/>
      <c r="ACM33" s="288"/>
      <c r="ACN33" s="288"/>
      <c r="ACO33" s="288"/>
      <c r="ACP33" s="288"/>
      <c r="ACQ33" s="288"/>
      <c r="ACR33" s="288"/>
      <c r="ACS33" s="288"/>
      <c r="ACT33" s="288"/>
      <c r="ACU33" s="288"/>
      <c r="ACV33" s="288"/>
      <c r="ACW33" s="288"/>
      <c r="ACX33" s="288"/>
      <c r="ACY33" s="288"/>
      <c r="ACZ33" s="288"/>
      <c r="ADA33" s="288"/>
      <c r="ADB33" s="288"/>
      <c r="ADC33" s="288"/>
      <c r="ADD33" s="288"/>
      <c r="ADE33" s="288"/>
      <c r="ADF33" s="288"/>
      <c r="ADG33" s="288"/>
      <c r="ADH33" s="288"/>
      <c r="ADI33" s="288"/>
      <c r="ADJ33" s="288"/>
      <c r="ADK33" s="288"/>
      <c r="ADL33" s="288"/>
      <c r="ADM33" s="288"/>
      <c r="ADN33" s="288"/>
      <c r="ADO33" s="288"/>
      <c r="ADP33" s="288"/>
      <c r="ADQ33" s="288"/>
      <c r="ADR33" s="288"/>
      <c r="ADS33" s="288"/>
      <c r="ADT33" s="288"/>
      <c r="ADU33" s="288"/>
      <c r="ADV33" s="288"/>
      <c r="ADW33" s="288"/>
      <c r="ADX33" s="288"/>
      <c r="ADY33" s="288"/>
      <c r="ADZ33" s="288"/>
      <c r="AEA33" s="288"/>
      <c r="AEB33" s="288"/>
      <c r="AEC33" s="288"/>
      <c r="AED33" s="288"/>
      <c r="AEE33" s="288"/>
      <c r="AEF33" s="288"/>
      <c r="AEG33" s="288"/>
      <c r="AEH33" s="288"/>
      <c r="AEI33" s="288"/>
      <c r="AEJ33" s="288"/>
      <c r="AEK33" s="288"/>
      <c r="AEL33" s="288"/>
      <c r="AEM33" s="288"/>
      <c r="AEN33" s="288"/>
      <c r="AEO33" s="288"/>
      <c r="AEP33" s="288"/>
      <c r="AEQ33" s="288"/>
      <c r="AER33" s="288"/>
      <c r="AES33" s="288"/>
      <c r="AET33" s="288"/>
      <c r="AEU33" s="288"/>
      <c r="AEV33" s="288"/>
      <c r="AEW33" s="288"/>
      <c r="AEX33" s="288"/>
      <c r="AEY33" s="288"/>
      <c r="AEZ33" s="288"/>
      <c r="AFA33" s="288"/>
      <c r="AFB33" s="288"/>
      <c r="AFC33" s="288"/>
      <c r="AFD33" s="288"/>
      <c r="AFE33" s="288"/>
      <c r="AFF33" s="288"/>
      <c r="AFG33" s="288"/>
      <c r="AFH33" s="288"/>
      <c r="AFI33" s="288"/>
      <c r="AFJ33" s="288"/>
      <c r="AFK33" s="288"/>
      <c r="AFL33" s="288"/>
      <c r="AFM33" s="288"/>
      <c r="AFN33" s="288"/>
      <c r="AFO33" s="288"/>
      <c r="AFP33" s="288"/>
      <c r="AFQ33" s="288"/>
      <c r="AFR33" s="288"/>
      <c r="AFS33" s="288"/>
      <c r="AFT33" s="288"/>
      <c r="AFU33" s="288"/>
      <c r="AFV33" s="288"/>
      <c r="AFW33" s="288"/>
      <c r="AFX33" s="288"/>
      <c r="AFY33" s="288"/>
      <c r="AFZ33" s="288"/>
      <c r="AGA33" s="288"/>
      <c r="AGB33" s="288"/>
      <c r="AGC33" s="288"/>
      <c r="AGD33" s="288"/>
      <c r="AGE33" s="288"/>
      <c r="AGF33" s="288"/>
      <c r="AGG33" s="288"/>
      <c r="AGH33" s="288"/>
      <c r="AGI33" s="288"/>
      <c r="AGJ33" s="288"/>
      <c r="AGK33" s="288"/>
      <c r="AGL33" s="288"/>
      <c r="AGM33" s="288"/>
      <c r="AGN33" s="288"/>
      <c r="AGO33" s="288"/>
      <c r="AGP33" s="288"/>
      <c r="AGQ33" s="288"/>
      <c r="AGR33" s="288"/>
      <c r="AGS33" s="288"/>
      <c r="AGT33" s="288"/>
      <c r="AGU33" s="288"/>
      <c r="AGV33" s="288"/>
      <c r="AGW33" s="288"/>
      <c r="AGX33" s="288"/>
      <c r="AGY33" s="288"/>
      <c r="AGZ33" s="288"/>
      <c r="AHA33" s="288"/>
      <c r="AHB33" s="288"/>
      <c r="AHC33" s="288"/>
      <c r="AHD33" s="288"/>
      <c r="AHE33" s="288"/>
      <c r="AHF33" s="288"/>
      <c r="AHG33" s="288"/>
      <c r="AHH33" s="288"/>
      <c r="AHI33" s="288"/>
      <c r="AHJ33" s="288"/>
      <c r="AHK33" s="288"/>
      <c r="AHL33" s="288"/>
      <c r="AHM33" s="288"/>
      <c r="AHN33" s="288"/>
      <c r="AHO33" s="288"/>
      <c r="AHP33" s="288"/>
      <c r="AHQ33" s="288"/>
      <c r="AHR33" s="288"/>
      <c r="AHS33" s="288"/>
      <c r="AHT33" s="288"/>
      <c r="AHU33" s="288"/>
      <c r="AHV33" s="288"/>
      <c r="AHW33" s="288"/>
      <c r="AHX33" s="288"/>
      <c r="AHY33" s="288"/>
      <c r="AHZ33" s="288"/>
      <c r="AIA33" s="288"/>
      <c r="AIB33" s="288"/>
      <c r="AIC33" s="288"/>
      <c r="AID33" s="288"/>
      <c r="AIE33" s="288"/>
      <c r="AIF33" s="288"/>
      <c r="AIG33" s="288"/>
      <c r="AIH33" s="288"/>
      <c r="AII33" s="288"/>
      <c r="AIJ33" s="288"/>
      <c r="AIK33" s="288"/>
      <c r="AIL33" s="288"/>
      <c r="AIM33" s="288"/>
      <c r="AIN33" s="288"/>
      <c r="AIO33" s="288"/>
      <c r="AIP33" s="288"/>
      <c r="AIQ33" s="288"/>
      <c r="AIR33" s="288"/>
      <c r="AIS33" s="288"/>
      <c r="AIT33" s="288"/>
      <c r="AIU33" s="288"/>
      <c r="AIV33" s="288"/>
      <c r="AIW33" s="288"/>
      <c r="AIX33" s="288"/>
      <c r="AIY33" s="288"/>
      <c r="AIZ33" s="288"/>
      <c r="AJA33" s="288"/>
      <c r="AJB33" s="288"/>
      <c r="AJC33" s="288"/>
      <c r="AJD33" s="288"/>
      <c r="AJE33" s="288"/>
      <c r="AJF33" s="288"/>
      <c r="AJG33" s="288"/>
      <c r="AJH33" s="288"/>
      <c r="AJI33" s="288"/>
      <c r="AJJ33" s="288"/>
      <c r="AJK33" s="288"/>
      <c r="AJL33" s="288"/>
      <c r="AJM33" s="288"/>
      <c r="AJN33" s="288"/>
      <c r="AJO33" s="288"/>
      <c r="AJP33" s="288"/>
      <c r="AJQ33" s="288"/>
      <c r="AJR33" s="288"/>
      <c r="AJS33" s="288"/>
      <c r="AJT33" s="288"/>
      <c r="AJU33" s="288"/>
      <c r="AJV33" s="288"/>
      <c r="AJW33" s="288"/>
      <c r="AJX33" s="288"/>
      <c r="AJY33" s="288"/>
      <c r="AJZ33" s="288"/>
      <c r="AKA33" s="288"/>
      <c r="AKB33" s="288"/>
      <c r="AKC33" s="288"/>
      <c r="AKD33" s="288"/>
      <c r="AKE33" s="288"/>
      <c r="AKF33" s="288"/>
      <c r="AKG33" s="288"/>
      <c r="AKH33" s="288"/>
      <c r="AKI33" s="288"/>
      <c r="AKJ33" s="288"/>
      <c r="AKK33" s="288"/>
      <c r="AKL33" s="288"/>
      <c r="AKM33" s="288"/>
      <c r="AKN33" s="288"/>
      <c r="AKO33" s="288"/>
      <c r="AKP33" s="288"/>
      <c r="AKQ33" s="288"/>
      <c r="AKR33" s="288"/>
      <c r="AKS33" s="288"/>
      <c r="AKT33" s="288"/>
      <c r="AKU33" s="288"/>
      <c r="AKV33" s="288"/>
      <c r="AKW33" s="288"/>
      <c r="AKX33" s="288"/>
      <c r="AKY33" s="288"/>
      <c r="AKZ33" s="288"/>
      <c r="ALA33" s="288"/>
      <c r="ALB33" s="288"/>
      <c r="ALC33" s="288"/>
      <c r="ALD33" s="288"/>
      <c r="ALE33" s="288"/>
      <c r="ALF33" s="288"/>
      <c r="ALG33" s="288"/>
      <c r="ALH33" s="288"/>
      <c r="ALI33" s="288"/>
      <c r="ALJ33" s="288"/>
      <c r="ALK33" s="288"/>
      <c r="ALL33" s="288"/>
      <c r="ALM33" s="288"/>
      <c r="ALN33" s="288"/>
      <c r="ALO33" s="288"/>
      <c r="ALP33" s="288"/>
      <c r="ALQ33" s="288"/>
      <c r="ALR33" s="288"/>
      <c r="ALS33" s="288"/>
      <c r="ALT33" s="288"/>
      <c r="ALU33" s="288"/>
      <c r="ALV33" s="288"/>
      <c r="ALW33" s="288"/>
      <c r="ALX33" s="288"/>
      <c r="ALY33" s="288"/>
      <c r="ALZ33" s="288"/>
      <c r="AMA33" s="288"/>
      <c r="AMB33" s="288"/>
      <c r="AMC33" s="288"/>
      <c r="AMD33" s="288"/>
      <c r="AME33" s="288"/>
      <c r="AMF33" s="288"/>
      <c r="AMG33" s="288"/>
      <c r="AMH33" s="288"/>
    </row>
    <row r="34" spans="1:1022" customFormat="1" ht="150" customHeight="1">
      <c r="A34" s="309">
        <v>1</v>
      </c>
      <c r="B34" s="916" t="s">
        <v>983</v>
      </c>
      <c r="C34" s="916"/>
      <c r="D34" s="83" t="s">
        <v>1646</v>
      </c>
      <c r="E34" s="83" t="s">
        <v>1647</v>
      </c>
      <c r="F34" s="83" t="s">
        <v>1648</v>
      </c>
      <c r="G34" s="83" t="s">
        <v>158</v>
      </c>
      <c r="H34" s="83" t="s">
        <v>175</v>
      </c>
      <c r="I34" s="310" t="s">
        <v>1649</v>
      </c>
      <c r="J34" s="311">
        <v>150</v>
      </c>
      <c r="K34" s="311">
        <v>150</v>
      </c>
      <c r="L34" s="310" t="s">
        <v>177</v>
      </c>
      <c r="M34" s="310" t="s">
        <v>162</v>
      </c>
      <c r="N34" s="312">
        <f t="shared" si="0"/>
        <v>100</v>
      </c>
      <c r="O34" s="311">
        <v>100</v>
      </c>
      <c r="P34" s="310" t="s">
        <v>1603</v>
      </c>
      <c r="Q34" s="310" t="s">
        <v>1650</v>
      </c>
      <c r="R34" s="330"/>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c r="HV34" s="288"/>
      <c r="HW34" s="288"/>
      <c r="HX34" s="288"/>
      <c r="HY34" s="288"/>
      <c r="HZ34" s="288"/>
      <c r="IA34" s="288"/>
      <c r="IB34" s="288"/>
      <c r="IC34" s="288"/>
      <c r="ID34" s="288"/>
      <c r="IE34" s="288"/>
      <c r="IF34" s="288"/>
      <c r="IG34" s="288"/>
      <c r="IH34" s="288"/>
      <c r="II34" s="288"/>
      <c r="IJ34" s="288"/>
      <c r="IK34" s="288"/>
      <c r="IL34" s="288"/>
      <c r="IM34" s="288"/>
      <c r="IN34" s="288"/>
      <c r="IO34" s="288"/>
      <c r="IP34" s="288"/>
      <c r="IQ34" s="288"/>
      <c r="IR34" s="288"/>
      <c r="IS34" s="288"/>
      <c r="IT34" s="288"/>
      <c r="IU34" s="288"/>
      <c r="IV34" s="288"/>
      <c r="IW34" s="288"/>
      <c r="IX34" s="288"/>
      <c r="IY34" s="288"/>
      <c r="IZ34" s="288"/>
      <c r="JA34" s="288"/>
      <c r="JB34" s="288"/>
      <c r="JC34" s="288"/>
      <c r="JD34" s="288"/>
      <c r="JE34" s="288"/>
      <c r="JF34" s="288"/>
      <c r="JG34" s="288"/>
      <c r="JH34" s="288"/>
      <c r="JI34" s="288"/>
      <c r="JJ34" s="288"/>
      <c r="JK34" s="288"/>
      <c r="JL34" s="288"/>
      <c r="JM34" s="288"/>
      <c r="JN34" s="288"/>
      <c r="JO34" s="288"/>
      <c r="JP34" s="288"/>
      <c r="JQ34" s="288"/>
      <c r="JR34" s="288"/>
      <c r="JS34" s="288"/>
      <c r="JT34" s="288"/>
      <c r="JU34" s="288"/>
      <c r="JV34" s="288"/>
      <c r="JW34" s="288"/>
      <c r="JX34" s="288"/>
      <c r="JY34" s="288"/>
      <c r="JZ34" s="288"/>
      <c r="KA34" s="288"/>
      <c r="KB34" s="288"/>
      <c r="KC34" s="288"/>
      <c r="KD34" s="288"/>
      <c r="KE34" s="288"/>
      <c r="KF34" s="288"/>
      <c r="KG34" s="288"/>
      <c r="KH34" s="288"/>
      <c r="KI34" s="288"/>
      <c r="KJ34" s="288"/>
      <c r="KK34" s="288"/>
      <c r="KL34" s="288"/>
      <c r="KM34" s="288"/>
      <c r="KN34" s="288"/>
      <c r="KO34" s="288"/>
      <c r="KP34" s="288"/>
      <c r="KQ34" s="288"/>
      <c r="KR34" s="288"/>
      <c r="KS34" s="288"/>
      <c r="KT34" s="288"/>
      <c r="KU34" s="288"/>
      <c r="KV34" s="288"/>
      <c r="KW34" s="288"/>
      <c r="KX34" s="288"/>
      <c r="KY34" s="288"/>
      <c r="KZ34" s="288"/>
      <c r="LA34" s="288"/>
      <c r="LB34" s="288"/>
      <c r="LC34" s="288"/>
      <c r="LD34" s="288"/>
      <c r="LE34" s="288"/>
      <c r="LF34" s="288"/>
      <c r="LG34" s="288"/>
      <c r="LH34" s="288"/>
      <c r="LI34" s="288"/>
      <c r="LJ34" s="288"/>
      <c r="LK34" s="288"/>
      <c r="LL34" s="288"/>
      <c r="LM34" s="288"/>
      <c r="LN34" s="288"/>
      <c r="LO34" s="288"/>
      <c r="LP34" s="288"/>
      <c r="LQ34" s="288"/>
      <c r="LR34" s="288"/>
      <c r="LS34" s="288"/>
      <c r="LT34" s="288"/>
      <c r="LU34" s="288"/>
      <c r="LV34" s="288"/>
      <c r="LW34" s="288"/>
      <c r="LX34" s="288"/>
      <c r="LY34" s="288"/>
      <c r="LZ34" s="288"/>
      <c r="MA34" s="288"/>
      <c r="MB34" s="288"/>
      <c r="MC34" s="288"/>
      <c r="MD34" s="288"/>
      <c r="ME34" s="288"/>
      <c r="MF34" s="288"/>
      <c r="MG34" s="288"/>
      <c r="MH34" s="288"/>
      <c r="MI34" s="288"/>
      <c r="MJ34" s="288"/>
      <c r="MK34" s="288"/>
      <c r="ML34" s="288"/>
      <c r="MM34" s="288"/>
      <c r="MN34" s="288"/>
      <c r="MO34" s="288"/>
      <c r="MP34" s="288"/>
      <c r="MQ34" s="288"/>
      <c r="MR34" s="288"/>
      <c r="MS34" s="288"/>
      <c r="MT34" s="288"/>
      <c r="MU34" s="288"/>
      <c r="MV34" s="288"/>
      <c r="MW34" s="288"/>
      <c r="MX34" s="288"/>
      <c r="MY34" s="288"/>
      <c r="MZ34" s="288"/>
      <c r="NA34" s="288"/>
      <c r="NB34" s="288"/>
      <c r="NC34" s="288"/>
      <c r="ND34" s="288"/>
      <c r="NE34" s="288"/>
      <c r="NF34" s="288"/>
      <c r="NG34" s="288"/>
      <c r="NH34" s="288"/>
      <c r="NI34" s="288"/>
      <c r="NJ34" s="288"/>
      <c r="NK34" s="288"/>
      <c r="NL34" s="288"/>
      <c r="NM34" s="288"/>
      <c r="NN34" s="288"/>
      <c r="NO34" s="288"/>
      <c r="NP34" s="288"/>
      <c r="NQ34" s="288"/>
      <c r="NR34" s="288"/>
      <c r="NS34" s="288"/>
      <c r="NT34" s="288"/>
      <c r="NU34" s="288"/>
      <c r="NV34" s="288"/>
      <c r="NW34" s="288"/>
      <c r="NX34" s="288"/>
      <c r="NY34" s="288"/>
      <c r="NZ34" s="288"/>
      <c r="OA34" s="288"/>
      <c r="OB34" s="288"/>
      <c r="OC34" s="288"/>
      <c r="OD34" s="288"/>
      <c r="OE34" s="288"/>
      <c r="OF34" s="288"/>
      <c r="OG34" s="288"/>
      <c r="OH34" s="288"/>
      <c r="OI34" s="288"/>
      <c r="OJ34" s="288"/>
      <c r="OK34" s="288"/>
      <c r="OL34" s="288"/>
      <c r="OM34" s="288"/>
      <c r="ON34" s="288"/>
      <c r="OO34" s="288"/>
      <c r="OP34" s="288"/>
      <c r="OQ34" s="288"/>
      <c r="OR34" s="288"/>
      <c r="OS34" s="288"/>
      <c r="OT34" s="288"/>
      <c r="OU34" s="288"/>
      <c r="OV34" s="288"/>
      <c r="OW34" s="288"/>
      <c r="OX34" s="288"/>
      <c r="OY34" s="288"/>
      <c r="OZ34" s="288"/>
      <c r="PA34" s="288"/>
      <c r="PB34" s="288"/>
      <c r="PC34" s="288"/>
      <c r="PD34" s="288"/>
      <c r="PE34" s="288"/>
      <c r="PF34" s="288"/>
      <c r="PG34" s="288"/>
      <c r="PH34" s="288"/>
      <c r="PI34" s="288"/>
      <c r="PJ34" s="288"/>
      <c r="PK34" s="288"/>
      <c r="PL34" s="288"/>
      <c r="PM34" s="288"/>
      <c r="PN34" s="288"/>
      <c r="PO34" s="288"/>
      <c r="PP34" s="288"/>
      <c r="PQ34" s="288"/>
      <c r="PR34" s="288"/>
      <c r="PS34" s="288"/>
      <c r="PT34" s="288"/>
      <c r="PU34" s="288"/>
      <c r="PV34" s="288"/>
      <c r="PW34" s="288"/>
      <c r="PX34" s="288"/>
      <c r="PY34" s="288"/>
      <c r="PZ34" s="288"/>
      <c r="QA34" s="288"/>
      <c r="QB34" s="288"/>
      <c r="QC34" s="288"/>
      <c r="QD34" s="288"/>
      <c r="QE34" s="288"/>
      <c r="QF34" s="288"/>
      <c r="QG34" s="288"/>
      <c r="QH34" s="288"/>
      <c r="QI34" s="288"/>
      <c r="QJ34" s="288"/>
      <c r="QK34" s="288"/>
      <c r="QL34" s="288"/>
      <c r="QM34" s="288"/>
      <c r="QN34" s="288"/>
      <c r="QO34" s="288"/>
      <c r="QP34" s="288"/>
      <c r="QQ34" s="288"/>
      <c r="QR34" s="288"/>
      <c r="QS34" s="288"/>
      <c r="QT34" s="288"/>
      <c r="QU34" s="288"/>
      <c r="QV34" s="288"/>
      <c r="QW34" s="288"/>
      <c r="QX34" s="288"/>
      <c r="QY34" s="288"/>
      <c r="QZ34" s="288"/>
      <c r="RA34" s="288"/>
      <c r="RB34" s="288"/>
      <c r="RC34" s="288"/>
      <c r="RD34" s="288"/>
      <c r="RE34" s="288"/>
      <c r="RF34" s="288"/>
      <c r="RG34" s="288"/>
      <c r="RH34" s="288"/>
      <c r="RI34" s="288"/>
      <c r="RJ34" s="288"/>
      <c r="RK34" s="288"/>
      <c r="RL34" s="288"/>
      <c r="RM34" s="288"/>
      <c r="RN34" s="288"/>
      <c r="RO34" s="288"/>
      <c r="RP34" s="288"/>
      <c r="RQ34" s="288"/>
      <c r="RR34" s="288"/>
      <c r="RS34" s="288"/>
      <c r="RT34" s="288"/>
      <c r="RU34" s="288"/>
      <c r="RV34" s="288"/>
      <c r="RW34" s="288"/>
      <c r="RX34" s="288"/>
      <c r="RY34" s="288"/>
      <c r="RZ34" s="288"/>
      <c r="SA34" s="288"/>
      <c r="SB34" s="288"/>
      <c r="SC34" s="288"/>
      <c r="SD34" s="288"/>
      <c r="SE34" s="288"/>
      <c r="SF34" s="288"/>
      <c r="SG34" s="288"/>
      <c r="SH34" s="288"/>
      <c r="SI34" s="288"/>
      <c r="SJ34" s="288"/>
      <c r="SK34" s="288"/>
      <c r="SL34" s="288"/>
      <c r="SM34" s="288"/>
      <c r="SN34" s="288"/>
      <c r="SO34" s="288"/>
      <c r="SP34" s="288"/>
      <c r="SQ34" s="288"/>
      <c r="SR34" s="288"/>
      <c r="SS34" s="288"/>
      <c r="ST34" s="288"/>
      <c r="SU34" s="288"/>
      <c r="SV34" s="288"/>
      <c r="SW34" s="288"/>
      <c r="SX34" s="288"/>
      <c r="SY34" s="288"/>
      <c r="SZ34" s="288"/>
      <c r="TA34" s="288"/>
      <c r="TB34" s="288"/>
      <c r="TC34" s="288"/>
      <c r="TD34" s="288"/>
      <c r="TE34" s="288"/>
      <c r="TF34" s="288"/>
      <c r="TG34" s="288"/>
      <c r="TH34" s="288"/>
      <c r="TI34" s="288"/>
      <c r="TJ34" s="288"/>
      <c r="TK34" s="288"/>
      <c r="TL34" s="288"/>
      <c r="TM34" s="288"/>
      <c r="TN34" s="288"/>
      <c r="TO34" s="288"/>
      <c r="TP34" s="288"/>
      <c r="TQ34" s="288"/>
      <c r="TR34" s="288"/>
      <c r="TS34" s="288"/>
      <c r="TT34" s="288"/>
      <c r="TU34" s="288"/>
      <c r="TV34" s="288"/>
      <c r="TW34" s="288"/>
      <c r="TX34" s="288"/>
      <c r="TY34" s="288"/>
      <c r="TZ34" s="288"/>
      <c r="UA34" s="288"/>
      <c r="UB34" s="288"/>
      <c r="UC34" s="288"/>
      <c r="UD34" s="288"/>
      <c r="UE34" s="288"/>
      <c r="UF34" s="288"/>
      <c r="UG34" s="288"/>
      <c r="UH34" s="288"/>
      <c r="UI34" s="288"/>
      <c r="UJ34" s="288"/>
      <c r="UK34" s="288"/>
      <c r="UL34" s="288"/>
      <c r="UM34" s="288"/>
      <c r="UN34" s="288"/>
      <c r="UO34" s="288"/>
      <c r="UP34" s="288"/>
      <c r="UQ34" s="288"/>
      <c r="UR34" s="288"/>
      <c r="US34" s="288"/>
      <c r="UT34" s="288"/>
      <c r="UU34" s="288"/>
      <c r="UV34" s="288"/>
      <c r="UW34" s="288"/>
      <c r="UX34" s="288"/>
      <c r="UY34" s="288"/>
      <c r="UZ34" s="288"/>
      <c r="VA34" s="288"/>
      <c r="VB34" s="288"/>
      <c r="VC34" s="288"/>
      <c r="VD34" s="288"/>
      <c r="VE34" s="288"/>
      <c r="VF34" s="288"/>
      <c r="VG34" s="288"/>
      <c r="VH34" s="288"/>
      <c r="VI34" s="288"/>
      <c r="VJ34" s="288"/>
      <c r="VK34" s="288"/>
      <c r="VL34" s="288"/>
      <c r="VM34" s="288"/>
      <c r="VN34" s="288"/>
      <c r="VO34" s="288"/>
      <c r="VP34" s="288"/>
      <c r="VQ34" s="288"/>
      <c r="VR34" s="288"/>
      <c r="VS34" s="288"/>
      <c r="VT34" s="288"/>
      <c r="VU34" s="288"/>
      <c r="VV34" s="288"/>
      <c r="VW34" s="288"/>
      <c r="VX34" s="288"/>
      <c r="VY34" s="288"/>
      <c r="VZ34" s="288"/>
      <c r="WA34" s="288"/>
      <c r="WB34" s="288"/>
      <c r="WC34" s="288"/>
      <c r="WD34" s="288"/>
      <c r="WE34" s="288"/>
      <c r="WF34" s="288"/>
      <c r="WG34" s="288"/>
      <c r="WH34" s="288"/>
      <c r="WI34" s="288"/>
      <c r="WJ34" s="288"/>
      <c r="WK34" s="288"/>
      <c r="WL34" s="288"/>
      <c r="WM34" s="288"/>
      <c r="WN34" s="288"/>
      <c r="WO34" s="288"/>
      <c r="WP34" s="288"/>
      <c r="WQ34" s="288"/>
      <c r="WR34" s="288"/>
      <c r="WS34" s="288"/>
      <c r="WT34" s="288"/>
      <c r="WU34" s="288"/>
      <c r="WV34" s="288"/>
      <c r="WW34" s="288"/>
      <c r="WX34" s="288"/>
      <c r="WY34" s="288"/>
      <c r="WZ34" s="288"/>
      <c r="XA34" s="288"/>
      <c r="XB34" s="288"/>
      <c r="XC34" s="288"/>
      <c r="XD34" s="288"/>
      <c r="XE34" s="288"/>
      <c r="XF34" s="288"/>
      <c r="XG34" s="288"/>
      <c r="XH34" s="288"/>
      <c r="XI34" s="288"/>
      <c r="XJ34" s="288"/>
      <c r="XK34" s="288"/>
      <c r="XL34" s="288"/>
      <c r="XM34" s="288"/>
      <c r="XN34" s="288"/>
      <c r="XO34" s="288"/>
      <c r="XP34" s="288"/>
      <c r="XQ34" s="288"/>
      <c r="XR34" s="288"/>
      <c r="XS34" s="288"/>
      <c r="XT34" s="288"/>
      <c r="XU34" s="288"/>
      <c r="XV34" s="288"/>
      <c r="XW34" s="288"/>
      <c r="XX34" s="288"/>
      <c r="XY34" s="288"/>
      <c r="XZ34" s="288"/>
      <c r="YA34" s="288"/>
      <c r="YB34" s="288"/>
      <c r="YC34" s="288"/>
      <c r="YD34" s="288"/>
      <c r="YE34" s="288"/>
      <c r="YF34" s="288"/>
      <c r="YG34" s="288"/>
      <c r="YH34" s="288"/>
      <c r="YI34" s="288"/>
      <c r="YJ34" s="288"/>
      <c r="YK34" s="288"/>
      <c r="YL34" s="288"/>
      <c r="YM34" s="288"/>
      <c r="YN34" s="288"/>
      <c r="YO34" s="288"/>
      <c r="YP34" s="288"/>
      <c r="YQ34" s="288"/>
      <c r="YR34" s="288"/>
      <c r="YS34" s="288"/>
      <c r="YT34" s="288"/>
      <c r="YU34" s="288"/>
      <c r="YV34" s="288"/>
      <c r="YW34" s="288"/>
      <c r="YX34" s="288"/>
      <c r="YY34" s="288"/>
      <c r="YZ34" s="288"/>
      <c r="ZA34" s="288"/>
      <c r="ZB34" s="288"/>
      <c r="ZC34" s="288"/>
      <c r="ZD34" s="288"/>
      <c r="ZE34" s="288"/>
      <c r="ZF34" s="288"/>
      <c r="ZG34" s="288"/>
      <c r="ZH34" s="288"/>
      <c r="ZI34" s="288"/>
      <c r="ZJ34" s="288"/>
      <c r="ZK34" s="288"/>
      <c r="ZL34" s="288"/>
      <c r="ZM34" s="288"/>
      <c r="ZN34" s="288"/>
      <c r="ZO34" s="288"/>
      <c r="ZP34" s="288"/>
      <c r="ZQ34" s="288"/>
      <c r="ZR34" s="288"/>
      <c r="ZS34" s="288"/>
      <c r="ZT34" s="288"/>
      <c r="ZU34" s="288"/>
      <c r="ZV34" s="288"/>
      <c r="ZW34" s="288"/>
      <c r="ZX34" s="288"/>
      <c r="ZY34" s="288"/>
      <c r="ZZ34" s="288"/>
      <c r="AAA34" s="288"/>
      <c r="AAB34" s="288"/>
      <c r="AAC34" s="288"/>
      <c r="AAD34" s="288"/>
      <c r="AAE34" s="288"/>
      <c r="AAF34" s="288"/>
      <c r="AAG34" s="288"/>
      <c r="AAH34" s="288"/>
      <c r="AAI34" s="288"/>
      <c r="AAJ34" s="288"/>
      <c r="AAK34" s="288"/>
      <c r="AAL34" s="288"/>
      <c r="AAM34" s="288"/>
      <c r="AAN34" s="288"/>
      <c r="AAO34" s="288"/>
      <c r="AAP34" s="288"/>
      <c r="AAQ34" s="288"/>
      <c r="AAR34" s="288"/>
      <c r="AAS34" s="288"/>
      <c r="AAT34" s="288"/>
      <c r="AAU34" s="288"/>
      <c r="AAV34" s="288"/>
      <c r="AAW34" s="288"/>
      <c r="AAX34" s="288"/>
      <c r="AAY34" s="288"/>
      <c r="AAZ34" s="288"/>
      <c r="ABA34" s="288"/>
      <c r="ABB34" s="288"/>
      <c r="ABC34" s="288"/>
      <c r="ABD34" s="288"/>
      <c r="ABE34" s="288"/>
      <c r="ABF34" s="288"/>
      <c r="ABG34" s="288"/>
      <c r="ABH34" s="288"/>
      <c r="ABI34" s="288"/>
      <c r="ABJ34" s="288"/>
      <c r="ABK34" s="288"/>
      <c r="ABL34" s="288"/>
      <c r="ABM34" s="288"/>
      <c r="ABN34" s="288"/>
      <c r="ABO34" s="288"/>
      <c r="ABP34" s="288"/>
      <c r="ABQ34" s="288"/>
      <c r="ABR34" s="288"/>
      <c r="ABS34" s="288"/>
      <c r="ABT34" s="288"/>
      <c r="ABU34" s="288"/>
      <c r="ABV34" s="288"/>
      <c r="ABW34" s="288"/>
      <c r="ABX34" s="288"/>
      <c r="ABY34" s="288"/>
      <c r="ABZ34" s="288"/>
      <c r="ACA34" s="288"/>
      <c r="ACB34" s="288"/>
      <c r="ACC34" s="288"/>
      <c r="ACD34" s="288"/>
      <c r="ACE34" s="288"/>
      <c r="ACF34" s="288"/>
      <c r="ACG34" s="288"/>
      <c r="ACH34" s="288"/>
      <c r="ACI34" s="288"/>
      <c r="ACJ34" s="288"/>
      <c r="ACK34" s="288"/>
      <c r="ACL34" s="288"/>
      <c r="ACM34" s="288"/>
      <c r="ACN34" s="288"/>
      <c r="ACO34" s="288"/>
      <c r="ACP34" s="288"/>
      <c r="ACQ34" s="288"/>
      <c r="ACR34" s="288"/>
      <c r="ACS34" s="288"/>
      <c r="ACT34" s="288"/>
      <c r="ACU34" s="288"/>
      <c r="ACV34" s="288"/>
      <c r="ACW34" s="288"/>
      <c r="ACX34" s="288"/>
      <c r="ACY34" s="288"/>
      <c r="ACZ34" s="288"/>
      <c r="ADA34" s="288"/>
      <c r="ADB34" s="288"/>
      <c r="ADC34" s="288"/>
      <c r="ADD34" s="288"/>
      <c r="ADE34" s="288"/>
      <c r="ADF34" s="288"/>
      <c r="ADG34" s="288"/>
      <c r="ADH34" s="288"/>
      <c r="ADI34" s="288"/>
      <c r="ADJ34" s="288"/>
      <c r="ADK34" s="288"/>
      <c r="ADL34" s="288"/>
      <c r="ADM34" s="288"/>
      <c r="ADN34" s="288"/>
      <c r="ADO34" s="288"/>
      <c r="ADP34" s="288"/>
      <c r="ADQ34" s="288"/>
      <c r="ADR34" s="288"/>
      <c r="ADS34" s="288"/>
      <c r="ADT34" s="288"/>
      <c r="ADU34" s="288"/>
      <c r="ADV34" s="288"/>
      <c r="ADW34" s="288"/>
      <c r="ADX34" s="288"/>
      <c r="ADY34" s="288"/>
      <c r="ADZ34" s="288"/>
      <c r="AEA34" s="288"/>
      <c r="AEB34" s="288"/>
      <c r="AEC34" s="288"/>
      <c r="AED34" s="288"/>
      <c r="AEE34" s="288"/>
      <c r="AEF34" s="288"/>
      <c r="AEG34" s="288"/>
      <c r="AEH34" s="288"/>
      <c r="AEI34" s="288"/>
      <c r="AEJ34" s="288"/>
      <c r="AEK34" s="288"/>
      <c r="AEL34" s="288"/>
      <c r="AEM34" s="288"/>
      <c r="AEN34" s="288"/>
      <c r="AEO34" s="288"/>
      <c r="AEP34" s="288"/>
      <c r="AEQ34" s="288"/>
      <c r="AER34" s="288"/>
      <c r="AES34" s="288"/>
      <c r="AET34" s="288"/>
      <c r="AEU34" s="288"/>
      <c r="AEV34" s="288"/>
      <c r="AEW34" s="288"/>
      <c r="AEX34" s="288"/>
      <c r="AEY34" s="288"/>
      <c r="AEZ34" s="288"/>
      <c r="AFA34" s="288"/>
      <c r="AFB34" s="288"/>
      <c r="AFC34" s="288"/>
      <c r="AFD34" s="288"/>
      <c r="AFE34" s="288"/>
      <c r="AFF34" s="288"/>
      <c r="AFG34" s="288"/>
      <c r="AFH34" s="288"/>
      <c r="AFI34" s="288"/>
      <c r="AFJ34" s="288"/>
      <c r="AFK34" s="288"/>
      <c r="AFL34" s="288"/>
      <c r="AFM34" s="288"/>
      <c r="AFN34" s="288"/>
      <c r="AFO34" s="288"/>
      <c r="AFP34" s="288"/>
      <c r="AFQ34" s="288"/>
      <c r="AFR34" s="288"/>
      <c r="AFS34" s="288"/>
      <c r="AFT34" s="288"/>
      <c r="AFU34" s="288"/>
      <c r="AFV34" s="288"/>
      <c r="AFW34" s="288"/>
      <c r="AFX34" s="288"/>
      <c r="AFY34" s="288"/>
      <c r="AFZ34" s="288"/>
      <c r="AGA34" s="288"/>
      <c r="AGB34" s="288"/>
      <c r="AGC34" s="288"/>
      <c r="AGD34" s="288"/>
      <c r="AGE34" s="288"/>
      <c r="AGF34" s="288"/>
      <c r="AGG34" s="288"/>
      <c r="AGH34" s="288"/>
      <c r="AGI34" s="288"/>
      <c r="AGJ34" s="288"/>
      <c r="AGK34" s="288"/>
      <c r="AGL34" s="288"/>
      <c r="AGM34" s="288"/>
      <c r="AGN34" s="288"/>
      <c r="AGO34" s="288"/>
      <c r="AGP34" s="288"/>
      <c r="AGQ34" s="288"/>
      <c r="AGR34" s="288"/>
      <c r="AGS34" s="288"/>
      <c r="AGT34" s="288"/>
      <c r="AGU34" s="288"/>
      <c r="AGV34" s="288"/>
      <c r="AGW34" s="288"/>
      <c r="AGX34" s="288"/>
      <c r="AGY34" s="288"/>
      <c r="AGZ34" s="288"/>
      <c r="AHA34" s="288"/>
      <c r="AHB34" s="288"/>
      <c r="AHC34" s="288"/>
      <c r="AHD34" s="288"/>
      <c r="AHE34" s="288"/>
      <c r="AHF34" s="288"/>
      <c r="AHG34" s="288"/>
      <c r="AHH34" s="288"/>
      <c r="AHI34" s="288"/>
      <c r="AHJ34" s="288"/>
      <c r="AHK34" s="288"/>
      <c r="AHL34" s="288"/>
      <c r="AHM34" s="288"/>
      <c r="AHN34" s="288"/>
      <c r="AHO34" s="288"/>
      <c r="AHP34" s="288"/>
      <c r="AHQ34" s="288"/>
      <c r="AHR34" s="288"/>
      <c r="AHS34" s="288"/>
      <c r="AHT34" s="288"/>
      <c r="AHU34" s="288"/>
      <c r="AHV34" s="288"/>
      <c r="AHW34" s="288"/>
      <c r="AHX34" s="288"/>
      <c r="AHY34" s="288"/>
      <c r="AHZ34" s="288"/>
      <c r="AIA34" s="288"/>
      <c r="AIB34" s="288"/>
      <c r="AIC34" s="288"/>
      <c r="AID34" s="288"/>
      <c r="AIE34" s="288"/>
      <c r="AIF34" s="288"/>
      <c r="AIG34" s="288"/>
      <c r="AIH34" s="288"/>
      <c r="AII34" s="288"/>
      <c r="AIJ34" s="288"/>
      <c r="AIK34" s="288"/>
      <c r="AIL34" s="288"/>
      <c r="AIM34" s="288"/>
      <c r="AIN34" s="288"/>
      <c r="AIO34" s="288"/>
      <c r="AIP34" s="288"/>
      <c r="AIQ34" s="288"/>
      <c r="AIR34" s="288"/>
      <c r="AIS34" s="288"/>
      <c r="AIT34" s="288"/>
      <c r="AIU34" s="288"/>
      <c r="AIV34" s="288"/>
      <c r="AIW34" s="288"/>
      <c r="AIX34" s="288"/>
      <c r="AIY34" s="288"/>
      <c r="AIZ34" s="288"/>
      <c r="AJA34" s="288"/>
      <c r="AJB34" s="288"/>
      <c r="AJC34" s="288"/>
      <c r="AJD34" s="288"/>
      <c r="AJE34" s="288"/>
      <c r="AJF34" s="288"/>
      <c r="AJG34" s="288"/>
      <c r="AJH34" s="288"/>
      <c r="AJI34" s="288"/>
      <c r="AJJ34" s="288"/>
      <c r="AJK34" s="288"/>
      <c r="AJL34" s="288"/>
      <c r="AJM34" s="288"/>
      <c r="AJN34" s="288"/>
      <c r="AJO34" s="288"/>
      <c r="AJP34" s="288"/>
      <c r="AJQ34" s="288"/>
      <c r="AJR34" s="288"/>
      <c r="AJS34" s="288"/>
      <c r="AJT34" s="288"/>
      <c r="AJU34" s="288"/>
      <c r="AJV34" s="288"/>
      <c r="AJW34" s="288"/>
      <c r="AJX34" s="288"/>
      <c r="AJY34" s="288"/>
      <c r="AJZ34" s="288"/>
      <c r="AKA34" s="288"/>
      <c r="AKB34" s="288"/>
      <c r="AKC34" s="288"/>
      <c r="AKD34" s="288"/>
      <c r="AKE34" s="288"/>
      <c r="AKF34" s="288"/>
      <c r="AKG34" s="288"/>
      <c r="AKH34" s="288"/>
      <c r="AKI34" s="288"/>
      <c r="AKJ34" s="288"/>
      <c r="AKK34" s="288"/>
      <c r="AKL34" s="288"/>
      <c r="AKM34" s="288"/>
      <c r="AKN34" s="288"/>
      <c r="AKO34" s="288"/>
      <c r="AKP34" s="288"/>
      <c r="AKQ34" s="288"/>
      <c r="AKR34" s="288"/>
      <c r="AKS34" s="288"/>
      <c r="AKT34" s="288"/>
      <c r="AKU34" s="288"/>
      <c r="AKV34" s="288"/>
      <c r="AKW34" s="288"/>
      <c r="AKX34" s="288"/>
      <c r="AKY34" s="288"/>
      <c r="AKZ34" s="288"/>
      <c r="ALA34" s="288"/>
      <c r="ALB34" s="288"/>
      <c r="ALC34" s="288"/>
      <c r="ALD34" s="288"/>
      <c r="ALE34" s="288"/>
      <c r="ALF34" s="288"/>
      <c r="ALG34" s="288"/>
      <c r="ALH34" s="288"/>
      <c r="ALI34" s="288"/>
      <c r="ALJ34" s="288"/>
      <c r="ALK34" s="288"/>
      <c r="ALL34" s="288"/>
      <c r="ALM34" s="288"/>
      <c r="ALN34" s="288"/>
      <c r="ALO34" s="288"/>
      <c r="ALP34" s="288"/>
      <c r="ALQ34" s="288"/>
      <c r="ALR34" s="288"/>
      <c r="ALS34" s="288"/>
      <c r="ALT34" s="288"/>
      <c r="ALU34" s="288"/>
      <c r="ALV34" s="288"/>
      <c r="ALW34" s="288"/>
      <c r="ALX34" s="288"/>
      <c r="ALY34" s="288"/>
      <c r="ALZ34" s="288"/>
      <c r="AMA34" s="288"/>
      <c r="AMB34" s="288"/>
      <c r="AMC34" s="288"/>
      <c r="AMD34" s="288"/>
      <c r="AME34" s="288"/>
      <c r="AMF34" s="288"/>
      <c r="AMG34" s="288"/>
      <c r="AMH34" s="288"/>
    </row>
    <row r="35" spans="1:1022" customFormat="1" ht="150" customHeight="1">
      <c r="A35" s="309">
        <v>1</v>
      </c>
      <c r="B35" s="916" t="s">
        <v>989</v>
      </c>
      <c r="C35" s="916"/>
      <c r="D35" s="83" t="s">
        <v>1651</v>
      </c>
      <c r="E35" s="83" t="s">
        <v>1652</v>
      </c>
      <c r="F35" s="83" t="s">
        <v>1653</v>
      </c>
      <c r="G35" s="83" t="s">
        <v>158</v>
      </c>
      <c r="H35" s="83" t="s">
        <v>175</v>
      </c>
      <c r="I35" s="310" t="s">
        <v>1654</v>
      </c>
      <c r="J35" s="311">
        <v>40</v>
      </c>
      <c r="K35" s="311">
        <v>40</v>
      </c>
      <c r="L35" s="310" t="s">
        <v>177</v>
      </c>
      <c r="M35" s="310" t="s">
        <v>162</v>
      </c>
      <c r="N35" s="312">
        <f t="shared" si="0"/>
        <v>100</v>
      </c>
      <c r="O35" s="311">
        <v>40</v>
      </c>
      <c r="P35" s="310" t="s">
        <v>1603</v>
      </c>
      <c r="Q35" s="310" t="s">
        <v>1655</v>
      </c>
      <c r="R35" s="330"/>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c r="HV35" s="288"/>
      <c r="HW35" s="288"/>
      <c r="HX35" s="288"/>
      <c r="HY35" s="288"/>
      <c r="HZ35" s="288"/>
      <c r="IA35" s="288"/>
      <c r="IB35" s="288"/>
      <c r="IC35" s="288"/>
      <c r="ID35" s="288"/>
      <c r="IE35" s="288"/>
      <c r="IF35" s="288"/>
      <c r="IG35" s="288"/>
      <c r="IH35" s="288"/>
      <c r="II35" s="288"/>
      <c r="IJ35" s="288"/>
      <c r="IK35" s="288"/>
      <c r="IL35" s="288"/>
      <c r="IM35" s="288"/>
      <c r="IN35" s="288"/>
      <c r="IO35" s="288"/>
      <c r="IP35" s="288"/>
      <c r="IQ35" s="288"/>
      <c r="IR35" s="288"/>
      <c r="IS35" s="288"/>
      <c r="IT35" s="288"/>
      <c r="IU35" s="288"/>
      <c r="IV35" s="288"/>
      <c r="IW35" s="288"/>
      <c r="IX35" s="288"/>
      <c r="IY35" s="288"/>
      <c r="IZ35" s="288"/>
      <c r="JA35" s="288"/>
      <c r="JB35" s="288"/>
      <c r="JC35" s="288"/>
      <c r="JD35" s="288"/>
      <c r="JE35" s="288"/>
      <c r="JF35" s="288"/>
      <c r="JG35" s="288"/>
      <c r="JH35" s="288"/>
      <c r="JI35" s="288"/>
      <c r="JJ35" s="288"/>
      <c r="JK35" s="288"/>
      <c r="JL35" s="288"/>
      <c r="JM35" s="288"/>
      <c r="JN35" s="288"/>
      <c r="JO35" s="288"/>
      <c r="JP35" s="288"/>
      <c r="JQ35" s="288"/>
      <c r="JR35" s="288"/>
      <c r="JS35" s="288"/>
      <c r="JT35" s="288"/>
      <c r="JU35" s="288"/>
      <c r="JV35" s="288"/>
      <c r="JW35" s="288"/>
      <c r="JX35" s="288"/>
      <c r="JY35" s="288"/>
      <c r="JZ35" s="288"/>
      <c r="KA35" s="288"/>
      <c r="KB35" s="288"/>
      <c r="KC35" s="288"/>
      <c r="KD35" s="288"/>
      <c r="KE35" s="288"/>
      <c r="KF35" s="288"/>
      <c r="KG35" s="288"/>
      <c r="KH35" s="288"/>
      <c r="KI35" s="288"/>
      <c r="KJ35" s="288"/>
      <c r="KK35" s="288"/>
      <c r="KL35" s="288"/>
      <c r="KM35" s="288"/>
      <c r="KN35" s="288"/>
      <c r="KO35" s="288"/>
      <c r="KP35" s="288"/>
      <c r="KQ35" s="288"/>
      <c r="KR35" s="288"/>
      <c r="KS35" s="288"/>
      <c r="KT35" s="288"/>
      <c r="KU35" s="288"/>
      <c r="KV35" s="288"/>
      <c r="KW35" s="288"/>
      <c r="KX35" s="288"/>
      <c r="KY35" s="288"/>
      <c r="KZ35" s="288"/>
      <c r="LA35" s="288"/>
      <c r="LB35" s="288"/>
      <c r="LC35" s="288"/>
      <c r="LD35" s="288"/>
      <c r="LE35" s="288"/>
      <c r="LF35" s="288"/>
      <c r="LG35" s="288"/>
      <c r="LH35" s="288"/>
      <c r="LI35" s="288"/>
      <c r="LJ35" s="288"/>
      <c r="LK35" s="288"/>
      <c r="LL35" s="288"/>
      <c r="LM35" s="288"/>
      <c r="LN35" s="288"/>
      <c r="LO35" s="288"/>
      <c r="LP35" s="288"/>
      <c r="LQ35" s="288"/>
      <c r="LR35" s="288"/>
      <c r="LS35" s="288"/>
      <c r="LT35" s="288"/>
      <c r="LU35" s="288"/>
      <c r="LV35" s="288"/>
      <c r="LW35" s="288"/>
      <c r="LX35" s="288"/>
      <c r="LY35" s="288"/>
      <c r="LZ35" s="288"/>
      <c r="MA35" s="288"/>
      <c r="MB35" s="288"/>
      <c r="MC35" s="288"/>
      <c r="MD35" s="288"/>
      <c r="ME35" s="288"/>
      <c r="MF35" s="288"/>
      <c r="MG35" s="288"/>
      <c r="MH35" s="288"/>
      <c r="MI35" s="288"/>
      <c r="MJ35" s="288"/>
      <c r="MK35" s="288"/>
      <c r="ML35" s="288"/>
      <c r="MM35" s="288"/>
      <c r="MN35" s="288"/>
      <c r="MO35" s="288"/>
      <c r="MP35" s="288"/>
      <c r="MQ35" s="288"/>
      <c r="MR35" s="288"/>
      <c r="MS35" s="288"/>
      <c r="MT35" s="288"/>
      <c r="MU35" s="288"/>
      <c r="MV35" s="288"/>
      <c r="MW35" s="288"/>
      <c r="MX35" s="288"/>
      <c r="MY35" s="288"/>
      <c r="MZ35" s="288"/>
      <c r="NA35" s="288"/>
      <c r="NB35" s="288"/>
      <c r="NC35" s="288"/>
      <c r="ND35" s="288"/>
      <c r="NE35" s="288"/>
      <c r="NF35" s="288"/>
      <c r="NG35" s="288"/>
      <c r="NH35" s="288"/>
      <c r="NI35" s="288"/>
      <c r="NJ35" s="288"/>
      <c r="NK35" s="288"/>
      <c r="NL35" s="288"/>
      <c r="NM35" s="288"/>
      <c r="NN35" s="288"/>
      <c r="NO35" s="288"/>
      <c r="NP35" s="288"/>
      <c r="NQ35" s="288"/>
      <c r="NR35" s="288"/>
      <c r="NS35" s="288"/>
      <c r="NT35" s="288"/>
      <c r="NU35" s="288"/>
      <c r="NV35" s="288"/>
      <c r="NW35" s="288"/>
      <c r="NX35" s="288"/>
      <c r="NY35" s="288"/>
      <c r="NZ35" s="288"/>
      <c r="OA35" s="288"/>
      <c r="OB35" s="288"/>
      <c r="OC35" s="288"/>
      <c r="OD35" s="288"/>
      <c r="OE35" s="288"/>
      <c r="OF35" s="288"/>
      <c r="OG35" s="288"/>
      <c r="OH35" s="288"/>
      <c r="OI35" s="288"/>
      <c r="OJ35" s="288"/>
      <c r="OK35" s="288"/>
      <c r="OL35" s="288"/>
      <c r="OM35" s="288"/>
      <c r="ON35" s="288"/>
      <c r="OO35" s="288"/>
      <c r="OP35" s="288"/>
      <c r="OQ35" s="288"/>
      <c r="OR35" s="288"/>
      <c r="OS35" s="288"/>
      <c r="OT35" s="288"/>
      <c r="OU35" s="288"/>
      <c r="OV35" s="288"/>
      <c r="OW35" s="288"/>
      <c r="OX35" s="288"/>
      <c r="OY35" s="288"/>
      <c r="OZ35" s="288"/>
      <c r="PA35" s="288"/>
      <c r="PB35" s="288"/>
      <c r="PC35" s="288"/>
      <c r="PD35" s="288"/>
      <c r="PE35" s="288"/>
      <c r="PF35" s="288"/>
      <c r="PG35" s="288"/>
      <c r="PH35" s="288"/>
      <c r="PI35" s="288"/>
      <c r="PJ35" s="288"/>
      <c r="PK35" s="288"/>
      <c r="PL35" s="288"/>
      <c r="PM35" s="288"/>
      <c r="PN35" s="288"/>
      <c r="PO35" s="288"/>
      <c r="PP35" s="288"/>
      <c r="PQ35" s="288"/>
      <c r="PR35" s="288"/>
      <c r="PS35" s="288"/>
      <c r="PT35" s="288"/>
      <c r="PU35" s="288"/>
      <c r="PV35" s="288"/>
      <c r="PW35" s="288"/>
      <c r="PX35" s="288"/>
      <c r="PY35" s="288"/>
      <c r="PZ35" s="288"/>
      <c r="QA35" s="288"/>
      <c r="QB35" s="288"/>
      <c r="QC35" s="288"/>
      <c r="QD35" s="288"/>
      <c r="QE35" s="288"/>
      <c r="QF35" s="288"/>
      <c r="QG35" s="288"/>
      <c r="QH35" s="288"/>
      <c r="QI35" s="288"/>
      <c r="QJ35" s="288"/>
      <c r="QK35" s="288"/>
      <c r="QL35" s="288"/>
      <c r="QM35" s="288"/>
      <c r="QN35" s="288"/>
      <c r="QO35" s="288"/>
      <c r="QP35" s="288"/>
      <c r="QQ35" s="288"/>
      <c r="QR35" s="288"/>
      <c r="QS35" s="288"/>
      <c r="QT35" s="288"/>
      <c r="QU35" s="288"/>
      <c r="QV35" s="288"/>
      <c r="QW35" s="288"/>
      <c r="QX35" s="288"/>
      <c r="QY35" s="288"/>
      <c r="QZ35" s="288"/>
      <c r="RA35" s="288"/>
      <c r="RB35" s="288"/>
      <c r="RC35" s="288"/>
      <c r="RD35" s="288"/>
      <c r="RE35" s="288"/>
      <c r="RF35" s="288"/>
      <c r="RG35" s="288"/>
      <c r="RH35" s="288"/>
      <c r="RI35" s="288"/>
      <c r="RJ35" s="288"/>
      <c r="RK35" s="288"/>
      <c r="RL35" s="288"/>
      <c r="RM35" s="288"/>
      <c r="RN35" s="288"/>
      <c r="RO35" s="288"/>
      <c r="RP35" s="288"/>
      <c r="RQ35" s="288"/>
      <c r="RR35" s="288"/>
      <c r="RS35" s="288"/>
      <c r="RT35" s="288"/>
      <c r="RU35" s="288"/>
      <c r="RV35" s="288"/>
      <c r="RW35" s="288"/>
      <c r="RX35" s="288"/>
      <c r="RY35" s="288"/>
      <c r="RZ35" s="288"/>
      <c r="SA35" s="288"/>
      <c r="SB35" s="288"/>
      <c r="SC35" s="288"/>
      <c r="SD35" s="288"/>
      <c r="SE35" s="288"/>
      <c r="SF35" s="288"/>
      <c r="SG35" s="288"/>
      <c r="SH35" s="288"/>
      <c r="SI35" s="288"/>
      <c r="SJ35" s="288"/>
      <c r="SK35" s="288"/>
      <c r="SL35" s="288"/>
      <c r="SM35" s="288"/>
      <c r="SN35" s="288"/>
      <c r="SO35" s="288"/>
      <c r="SP35" s="288"/>
      <c r="SQ35" s="288"/>
      <c r="SR35" s="288"/>
      <c r="SS35" s="288"/>
      <c r="ST35" s="288"/>
      <c r="SU35" s="288"/>
      <c r="SV35" s="288"/>
      <c r="SW35" s="288"/>
      <c r="SX35" s="288"/>
      <c r="SY35" s="288"/>
      <c r="SZ35" s="288"/>
      <c r="TA35" s="288"/>
      <c r="TB35" s="288"/>
      <c r="TC35" s="288"/>
      <c r="TD35" s="288"/>
      <c r="TE35" s="288"/>
      <c r="TF35" s="288"/>
      <c r="TG35" s="288"/>
      <c r="TH35" s="288"/>
      <c r="TI35" s="288"/>
      <c r="TJ35" s="288"/>
      <c r="TK35" s="288"/>
      <c r="TL35" s="288"/>
      <c r="TM35" s="288"/>
      <c r="TN35" s="288"/>
      <c r="TO35" s="288"/>
      <c r="TP35" s="288"/>
      <c r="TQ35" s="288"/>
      <c r="TR35" s="288"/>
      <c r="TS35" s="288"/>
      <c r="TT35" s="288"/>
      <c r="TU35" s="288"/>
      <c r="TV35" s="288"/>
      <c r="TW35" s="288"/>
      <c r="TX35" s="288"/>
      <c r="TY35" s="288"/>
      <c r="TZ35" s="288"/>
      <c r="UA35" s="288"/>
      <c r="UB35" s="288"/>
      <c r="UC35" s="288"/>
      <c r="UD35" s="288"/>
      <c r="UE35" s="288"/>
      <c r="UF35" s="288"/>
      <c r="UG35" s="288"/>
      <c r="UH35" s="288"/>
      <c r="UI35" s="288"/>
      <c r="UJ35" s="288"/>
      <c r="UK35" s="288"/>
      <c r="UL35" s="288"/>
      <c r="UM35" s="288"/>
      <c r="UN35" s="288"/>
      <c r="UO35" s="288"/>
      <c r="UP35" s="288"/>
      <c r="UQ35" s="288"/>
      <c r="UR35" s="288"/>
      <c r="US35" s="288"/>
      <c r="UT35" s="288"/>
      <c r="UU35" s="288"/>
      <c r="UV35" s="288"/>
      <c r="UW35" s="288"/>
      <c r="UX35" s="288"/>
      <c r="UY35" s="288"/>
      <c r="UZ35" s="288"/>
      <c r="VA35" s="288"/>
      <c r="VB35" s="288"/>
      <c r="VC35" s="288"/>
      <c r="VD35" s="288"/>
      <c r="VE35" s="288"/>
      <c r="VF35" s="288"/>
      <c r="VG35" s="288"/>
      <c r="VH35" s="288"/>
      <c r="VI35" s="288"/>
      <c r="VJ35" s="288"/>
      <c r="VK35" s="288"/>
      <c r="VL35" s="288"/>
      <c r="VM35" s="288"/>
      <c r="VN35" s="288"/>
      <c r="VO35" s="288"/>
      <c r="VP35" s="288"/>
      <c r="VQ35" s="288"/>
      <c r="VR35" s="288"/>
      <c r="VS35" s="288"/>
      <c r="VT35" s="288"/>
      <c r="VU35" s="288"/>
      <c r="VV35" s="288"/>
      <c r="VW35" s="288"/>
      <c r="VX35" s="288"/>
      <c r="VY35" s="288"/>
      <c r="VZ35" s="288"/>
      <c r="WA35" s="288"/>
      <c r="WB35" s="288"/>
      <c r="WC35" s="288"/>
      <c r="WD35" s="288"/>
      <c r="WE35" s="288"/>
      <c r="WF35" s="288"/>
      <c r="WG35" s="288"/>
      <c r="WH35" s="288"/>
      <c r="WI35" s="288"/>
      <c r="WJ35" s="288"/>
      <c r="WK35" s="288"/>
      <c r="WL35" s="288"/>
      <c r="WM35" s="288"/>
      <c r="WN35" s="288"/>
      <c r="WO35" s="288"/>
      <c r="WP35" s="288"/>
      <c r="WQ35" s="288"/>
      <c r="WR35" s="288"/>
      <c r="WS35" s="288"/>
      <c r="WT35" s="288"/>
      <c r="WU35" s="288"/>
      <c r="WV35" s="288"/>
      <c r="WW35" s="288"/>
      <c r="WX35" s="288"/>
      <c r="WY35" s="288"/>
      <c r="WZ35" s="288"/>
      <c r="XA35" s="288"/>
      <c r="XB35" s="288"/>
      <c r="XC35" s="288"/>
      <c r="XD35" s="288"/>
      <c r="XE35" s="288"/>
      <c r="XF35" s="288"/>
      <c r="XG35" s="288"/>
      <c r="XH35" s="288"/>
      <c r="XI35" s="288"/>
      <c r="XJ35" s="288"/>
      <c r="XK35" s="288"/>
      <c r="XL35" s="288"/>
      <c r="XM35" s="288"/>
      <c r="XN35" s="288"/>
      <c r="XO35" s="288"/>
      <c r="XP35" s="288"/>
      <c r="XQ35" s="288"/>
      <c r="XR35" s="288"/>
      <c r="XS35" s="288"/>
      <c r="XT35" s="288"/>
      <c r="XU35" s="288"/>
      <c r="XV35" s="288"/>
      <c r="XW35" s="288"/>
      <c r="XX35" s="288"/>
      <c r="XY35" s="288"/>
      <c r="XZ35" s="288"/>
      <c r="YA35" s="288"/>
      <c r="YB35" s="288"/>
      <c r="YC35" s="288"/>
      <c r="YD35" s="288"/>
      <c r="YE35" s="288"/>
      <c r="YF35" s="288"/>
      <c r="YG35" s="288"/>
      <c r="YH35" s="288"/>
      <c r="YI35" s="288"/>
      <c r="YJ35" s="288"/>
      <c r="YK35" s="288"/>
      <c r="YL35" s="288"/>
      <c r="YM35" s="288"/>
      <c r="YN35" s="288"/>
      <c r="YO35" s="288"/>
      <c r="YP35" s="288"/>
      <c r="YQ35" s="288"/>
      <c r="YR35" s="288"/>
      <c r="YS35" s="288"/>
      <c r="YT35" s="288"/>
      <c r="YU35" s="288"/>
      <c r="YV35" s="288"/>
      <c r="YW35" s="288"/>
      <c r="YX35" s="288"/>
      <c r="YY35" s="288"/>
      <c r="YZ35" s="288"/>
      <c r="ZA35" s="288"/>
      <c r="ZB35" s="288"/>
      <c r="ZC35" s="288"/>
      <c r="ZD35" s="288"/>
      <c r="ZE35" s="288"/>
      <c r="ZF35" s="288"/>
      <c r="ZG35" s="288"/>
      <c r="ZH35" s="288"/>
      <c r="ZI35" s="288"/>
      <c r="ZJ35" s="288"/>
      <c r="ZK35" s="288"/>
      <c r="ZL35" s="288"/>
      <c r="ZM35" s="288"/>
      <c r="ZN35" s="288"/>
      <c r="ZO35" s="288"/>
      <c r="ZP35" s="288"/>
      <c r="ZQ35" s="288"/>
      <c r="ZR35" s="288"/>
      <c r="ZS35" s="288"/>
      <c r="ZT35" s="288"/>
      <c r="ZU35" s="288"/>
      <c r="ZV35" s="288"/>
      <c r="ZW35" s="288"/>
      <c r="ZX35" s="288"/>
      <c r="ZY35" s="288"/>
      <c r="ZZ35" s="288"/>
      <c r="AAA35" s="288"/>
      <c r="AAB35" s="288"/>
      <c r="AAC35" s="288"/>
      <c r="AAD35" s="288"/>
      <c r="AAE35" s="288"/>
      <c r="AAF35" s="288"/>
      <c r="AAG35" s="288"/>
      <c r="AAH35" s="288"/>
      <c r="AAI35" s="288"/>
      <c r="AAJ35" s="288"/>
      <c r="AAK35" s="288"/>
      <c r="AAL35" s="288"/>
      <c r="AAM35" s="288"/>
      <c r="AAN35" s="288"/>
      <c r="AAO35" s="288"/>
      <c r="AAP35" s="288"/>
      <c r="AAQ35" s="288"/>
      <c r="AAR35" s="288"/>
      <c r="AAS35" s="288"/>
      <c r="AAT35" s="288"/>
      <c r="AAU35" s="288"/>
      <c r="AAV35" s="288"/>
      <c r="AAW35" s="288"/>
      <c r="AAX35" s="288"/>
      <c r="AAY35" s="288"/>
      <c r="AAZ35" s="288"/>
      <c r="ABA35" s="288"/>
      <c r="ABB35" s="288"/>
      <c r="ABC35" s="288"/>
      <c r="ABD35" s="288"/>
      <c r="ABE35" s="288"/>
      <c r="ABF35" s="288"/>
      <c r="ABG35" s="288"/>
      <c r="ABH35" s="288"/>
      <c r="ABI35" s="288"/>
      <c r="ABJ35" s="288"/>
      <c r="ABK35" s="288"/>
      <c r="ABL35" s="288"/>
      <c r="ABM35" s="288"/>
      <c r="ABN35" s="288"/>
      <c r="ABO35" s="288"/>
      <c r="ABP35" s="288"/>
      <c r="ABQ35" s="288"/>
      <c r="ABR35" s="288"/>
      <c r="ABS35" s="288"/>
      <c r="ABT35" s="288"/>
      <c r="ABU35" s="288"/>
      <c r="ABV35" s="288"/>
      <c r="ABW35" s="288"/>
      <c r="ABX35" s="288"/>
      <c r="ABY35" s="288"/>
      <c r="ABZ35" s="288"/>
      <c r="ACA35" s="288"/>
      <c r="ACB35" s="288"/>
      <c r="ACC35" s="288"/>
      <c r="ACD35" s="288"/>
      <c r="ACE35" s="288"/>
      <c r="ACF35" s="288"/>
      <c r="ACG35" s="288"/>
      <c r="ACH35" s="288"/>
      <c r="ACI35" s="288"/>
      <c r="ACJ35" s="288"/>
      <c r="ACK35" s="288"/>
      <c r="ACL35" s="288"/>
      <c r="ACM35" s="288"/>
      <c r="ACN35" s="288"/>
      <c r="ACO35" s="288"/>
      <c r="ACP35" s="288"/>
      <c r="ACQ35" s="288"/>
      <c r="ACR35" s="288"/>
      <c r="ACS35" s="288"/>
      <c r="ACT35" s="288"/>
      <c r="ACU35" s="288"/>
      <c r="ACV35" s="288"/>
      <c r="ACW35" s="288"/>
      <c r="ACX35" s="288"/>
      <c r="ACY35" s="288"/>
      <c r="ACZ35" s="288"/>
      <c r="ADA35" s="288"/>
      <c r="ADB35" s="288"/>
      <c r="ADC35" s="288"/>
      <c r="ADD35" s="288"/>
      <c r="ADE35" s="288"/>
      <c r="ADF35" s="288"/>
      <c r="ADG35" s="288"/>
      <c r="ADH35" s="288"/>
      <c r="ADI35" s="288"/>
      <c r="ADJ35" s="288"/>
      <c r="ADK35" s="288"/>
      <c r="ADL35" s="288"/>
      <c r="ADM35" s="288"/>
      <c r="ADN35" s="288"/>
      <c r="ADO35" s="288"/>
      <c r="ADP35" s="288"/>
      <c r="ADQ35" s="288"/>
      <c r="ADR35" s="288"/>
      <c r="ADS35" s="288"/>
      <c r="ADT35" s="288"/>
      <c r="ADU35" s="288"/>
      <c r="ADV35" s="288"/>
      <c r="ADW35" s="288"/>
      <c r="ADX35" s="288"/>
      <c r="ADY35" s="288"/>
      <c r="ADZ35" s="288"/>
      <c r="AEA35" s="288"/>
      <c r="AEB35" s="288"/>
      <c r="AEC35" s="288"/>
      <c r="AED35" s="288"/>
      <c r="AEE35" s="288"/>
      <c r="AEF35" s="288"/>
      <c r="AEG35" s="288"/>
      <c r="AEH35" s="288"/>
      <c r="AEI35" s="288"/>
      <c r="AEJ35" s="288"/>
      <c r="AEK35" s="288"/>
      <c r="AEL35" s="288"/>
      <c r="AEM35" s="288"/>
      <c r="AEN35" s="288"/>
      <c r="AEO35" s="288"/>
      <c r="AEP35" s="288"/>
      <c r="AEQ35" s="288"/>
      <c r="AER35" s="288"/>
      <c r="AES35" s="288"/>
      <c r="AET35" s="288"/>
      <c r="AEU35" s="288"/>
      <c r="AEV35" s="288"/>
      <c r="AEW35" s="288"/>
      <c r="AEX35" s="288"/>
      <c r="AEY35" s="288"/>
      <c r="AEZ35" s="288"/>
      <c r="AFA35" s="288"/>
      <c r="AFB35" s="288"/>
      <c r="AFC35" s="288"/>
      <c r="AFD35" s="288"/>
      <c r="AFE35" s="288"/>
      <c r="AFF35" s="288"/>
      <c r="AFG35" s="288"/>
      <c r="AFH35" s="288"/>
      <c r="AFI35" s="288"/>
      <c r="AFJ35" s="288"/>
      <c r="AFK35" s="288"/>
      <c r="AFL35" s="288"/>
      <c r="AFM35" s="288"/>
      <c r="AFN35" s="288"/>
      <c r="AFO35" s="288"/>
      <c r="AFP35" s="288"/>
      <c r="AFQ35" s="288"/>
      <c r="AFR35" s="288"/>
      <c r="AFS35" s="288"/>
      <c r="AFT35" s="288"/>
      <c r="AFU35" s="288"/>
      <c r="AFV35" s="288"/>
      <c r="AFW35" s="288"/>
      <c r="AFX35" s="288"/>
      <c r="AFY35" s="288"/>
      <c r="AFZ35" s="288"/>
      <c r="AGA35" s="288"/>
      <c r="AGB35" s="288"/>
      <c r="AGC35" s="288"/>
      <c r="AGD35" s="288"/>
      <c r="AGE35" s="288"/>
      <c r="AGF35" s="288"/>
      <c r="AGG35" s="288"/>
      <c r="AGH35" s="288"/>
      <c r="AGI35" s="288"/>
      <c r="AGJ35" s="288"/>
      <c r="AGK35" s="288"/>
      <c r="AGL35" s="288"/>
      <c r="AGM35" s="288"/>
      <c r="AGN35" s="288"/>
      <c r="AGO35" s="288"/>
      <c r="AGP35" s="288"/>
      <c r="AGQ35" s="288"/>
      <c r="AGR35" s="288"/>
      <c r="AGS35" s="288"/>
      <c r="AGT35" s="288"/>
      <c r="AGU35" s="288"/>
      <c r="AGV35" s="288"/>
      <c r="AGW35" s="288"/>
      <c r="AGX35" s="288"/>
      <c r="AGY35" s="288"/>
      <c r="AGZ35" s="288"/>
      <c r="AHA35" s="288"/>
      <c r="AHB35" s="288"/>
      <c r="AHC35" s="288"/>
      <c r="AHD35" s="288"/>
      <c r="AHE35" s="288"/>
      <c r="AHF35" s="288"/>
      <c r="AHG35" s="288"/>
      <c r="AHH35" s="288"/>
      <c r="AHI35" s="288"/>
      <c r="AHJ35" s="288"/>
      <c r="AHK35" s="288"/>
      <c r="AHL35" s="288"/>
      <c r="AHM35" s="288"/>
      <c r="AHN35" s="288"/>
      <c r="AHO35" s="288"/>
      <c r="AHP35" s="288"/>
      <c r="AHQ35" s="288"/>
      <c r="AHR35" s="288"/>
      <c r="AHS35" s="288"/>
      <c r="AHT35" s="288"/>
      <c r="AHU35" s="288"/>
      <c r="AHV35" s="288"/>
      <c r="AHW35" s="288"/>
      <c r="AHX35" s="288"/>
      <c r="AHY35" s="288"/>
      <c r="AHZ35" s="288"/>
      <c r="AIA35" s="288"/>
      <c r="AIB35" s="288"/>
      <c r="AIC35" s="288"/>
      <c r="AID35" s="288"/>
      <c r="AIE35" s="288"/>
      <c r="AIF35" s="288"/>
      <c r="AIG35" s="288"/>
      <c r="AIH35" s="288"/>
      <c r="AII35" s="288"/>
      <c r="AIJ35" s="288"/>
      <c r="AIK35" s="288"/>
      <c r="AIL35" s="288"/>
      <c r="AIM35" s="288"/>
      <c r="AIN35" s="288"/>
      <c r="AIO35" s="288"/>
      <c r="AIP35" s="288"/>
      <c r="AIQ35" s="288"/>
      <c r="AIR35" s="288"/>
      <c r="AIS35" s="288"/>
      <c r="AIT35" s="288"/>
      <c r="AIU35" s="288"/>
      <c r="AIV35" s="288"/>
      <c r="AIW35" s="288"/>
      <c r="AIX35" s="288"/>
      <c r="AIY35" s="288"/>
      <c r="AIZ35" s="288"/>
      <c r="AJA35" s="288"/>
      <c r="AJB35" s="288"/>
      <c r="AJC35" s="288"/>
      <c r="AJD35" s="288"/>
      <c r="AJE35" s="288"/>
      <c r="AJF35" s="288"/>
      <c r="AJG35" s="288"/>
      <c r="AJH35" s="288"/>
      <c r="AJI35" s="288"/>
      <c r="AJJ35" s="288"/>
      <c r="AJK35" s="288"/>
      <c r="AJL35" s="288"/>
      <c r="AJM35" s="288"/>
      <c r="AJN35" s="288"/>
      <c r="AJO35" s="288"/>
      <c r="AJP35" s="288"/>
      <c r="AJQ35" s="288"/>
      <c r="AJR35" s="288"/>
      <c r="AJS35" s="288"/>
      <c r="AJT35" s="288"/>
      <c r="AJU35" s="288"/>
      <c r="AJV35" s="288"/>
      <c r="AJW35" s="288"/>
      <c r="AJX35" s="288"/>
      <c r="AJY35" s="288"/>
      <c r="AJZ35" s="288"/>
      <c r="AKA35" s="288"/>
      <c r="AKB35" s="288"/>
      <c r="AKC35" s="288"/>
      <c r="AKD35" s="288"/>
      <c r="AKE35" s="288"/>
      <c r="AKF35" s="288"/>
      <c r="AKG35" s="288"/>
      <c r="AKH35" s="288"/>
      <c r="AKI35" s="288"/>
      <c r="AKJ35" s="288"/>
      <c r="AKK35" s="288"/>
      <c r="AKL35" s="288"/>
      <c r="AKM35" s="288"/>
      <c r="AKN35" s="288"/>
      <c r="AKO35" s="288"/>
      <c r="AKP35" s="288"/>
      <c r="AKQ35" s="288"/>
      <c r="AKR35" s="288"/>
      <c r="AKS35" s="288"/>
      <c r="AKT35" s="288"/>
      <c r="AKU35" s="288"/>
      <c r="AKV35" s="288"/>
      <c r="AKW35" s="288"/>
      <c r="AKX35" s="288"/>
      <c r="AKY35" s="288"/>
      <c r="AKZ35" s="288"/>
      <c r="ALA35" s="288"/>
      <c r="ALB35" s="288"/>
      <c r="ALC35" s="288"/>
      <c r="ALD35" s="288"/>
      <c r="ALE35" s="288"/>
      <c r="ALF35" s="288"/>
      <c r="ALG35" s="288"/>
      <c r="ALH35" s="288"/>
      <c r="ALI35" s="288"/>
      <c r="ALJ35" s="288"/>
      <c r="ALK35" s="288"/>
      <c r="ALL35" s="288"/>
      <c r="ALM35" s="288"/>
      <c r="ALN35" s="288"/>
      <c r="ALO35" s="288"/>
      <c r="ALP35" s="288"/>
      <c r="ALQ35" s="288"/>
      <c r="ALR35" s="288"/>
      <c r="ALS35" s="288"/>
      <c r="ALT35" s="288"/>
      <c r="ALU35" s="288"/>
      <c r="ALV35" s="288"/>
      <c r="ALW35" s="288"/>
      <c r="ALX35" s="288"/>
      <c r="ALY35" s="288"/>
      <c r="ALZ35" s="288"/>
      <c r="AMA35" s="288"/>
      <c r="AMB35" s="288"/>
      <c r="AMC35" s="288"/>
      <c r="AMD35" s="288"/>
      <c r="AME35" s="288"/>
      <c r="AMF35" s="288"/>
      <c r="AMG35" s="288"/>
      <c r="AMH35" s="288"/>
    </row>
    <row r="36" spans="1:1022" customFormat="1" ht="150" customHeight="1">
      <c r="A36" s="309">
        <v>1</v>
      </c>
      <c r="B36" s="916" t="s">
        <v>1656</v>
      </c>
      <c r="C36" s="916"/>
      <c r="D36" s="83" t="s">
        <v>1657</v>
      </c>
      <c r="E36" s="83" t="s">
        <v>1658</v>
      </c>
      <c r="F36" s="83" t="s">
        <v>1659</v>
      </c>
      <c r="G36" s="83" t="s">
        <v>158</v>
      </c>
      <c r="H36" s="83" t="s">
        <v>175</v>
      </c>
      <c r="I36" s="310" t="s">
        <v>1660</v>
      </c>
      <c r="J36" s="311">
        <v>1600</v>
      </c>
      <c r="K36" s="311">
        <v>1600</v>
      </c>
      <c r="L36" s="310" t="s">
        <v>177</v>
      </c>
      <c r="M36" s="310" t="s">
        <v>162</v>
      </c>
      <c r="N36" s="312">
        <f t="shared" si="0"/>
        <v>100</v>
      </c>
      <c r="O36" s="311">
        <v>1700</v>
      </c>
      <c r="P36" s="310" t="s">
        <v>1603</v>
      </c>
      <c r="Q36" s="310" t="s">
        <v>1661</v>
      </c>
      <c r="R36" s="330"/>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c r="HV36" s="288"/>
      <c r="HW36" s="288"/>
      <c r="HX36" s="288"/>
      <c r="HY36" s="288"/>
      <c r="HZ36" s="288"/>
      <c r="IA36" s="288"/>
      <c r="IB36" s="288"/>
      <c r="IC36" s="288"/>
      <c r="ID36" s="288"/>
      <c r="IE36" s="288"/>
      <c r="IF36" s="288"/>
      <c r="IG36" s="288"/>
      <c r="IH36" s="288"/>
      <c r="II36" s="288"/>
      <c r="IJ36" s="288"/>
      <c r="IK36" s="288"/>
      <c r="IL36" s="288"/>
      <c r="IM36" s="288"/>
      <c r="IN36" s="288"/>
      <c r="IO36" s="288"/>
      <c r="IP36" s="288"/>
      <c r="IQ36" s="288"/>
      <c r="IR36" s="288"/>
      <c r="IS36" s="288"/>
      <c r="IT36" s="288"/>
      <c r="IU36" s="288"/>
      <c r="IV36" s="288"/>
      <c r="IW36" s="288"/>
      <c r="IX36" s="288"/>
      <c r="IY36" s="288"/>
      <c r="IZ36" s="288"/>
      <c r="JA36" s="288"/>
      <c r="JB36" s="288"/>
      <c r="JC36" s="288"/>
      <c r="JD36" s="288"/>
      <c r="JE36" s="288"/>
      <c r="JF36" s="288"/>
      <c r="JG36" s="288"/>
      <c r="JH36" s="288"/>
      <c r="JI36" s="288"/>
      <c r="JJ36" s="288"/>
      <c r="JK36" s="288"/>
      <c r="JL36" s="288"/>
      <c r="JM36" s="288"/>
      <c r="JN36" s="288"/>
      <c r="JO36" s="288"/>
      <c r="JP36" s="288"/>
      <c r="JQ36" s="288"/>
      <c r="JR36" s="288"/>
      <c r="JS36" s="288"/>
      <c r="JT36" s="288"/>
      <c r="JU36" s="288"/>
      <c r="JV36" s="288"/>
      <c r="JW36" s="288"/>
      <c r="JX36" s="288"/>
      <c r="JY36" s="288"/>
      <c r="JZ36" s="288"/>
      <c r="KA36" s="288"/>
      <c r="KB36" s="288"/>
      <c r="KC36" s="288"/>
      <c r="KD36" s="288"/>
      <c r="KE36" s="288"/>
      <c r="KF36" s="288"/>
      <c r="KG36" s="288"/>
      <c r="KH36" s="288"/>
      <c r="KI36" s="288"/>
      <c r="KJ36" s="288"/>
      <c r="KK36" s="288"/>
      <c r="KL36" s="288"/>
      <c r="KM36" s="288"/>
      <c r="KN36" s="288"/>
      <c r="KO36" s="288"/>
      <c r="KP36" s="288"/>
      <c r="KQ36" s="288"/>
      <c r="KR36" s="288"/>
      <c r="KS36" s="288"/>
      <c r="KT36" s="288"/>
      <c r="KU36" s="288"/>
      <c r="KV36" s="288"/>
      <c r="KW36" s="288"/>
      <c r="KX36" s="288"/>
      <c r="KY36" s="288"/>
      <c r="KZ36" s="288"/>
      <c r="LA36" s="288"/>
      <c r="LB36" s="288"/>
      <c r="LC36" s="288"/>
      <c r="LD36" s="288"/>
      <c r="LE36" s="288"/>
      <c r="LF36" s="288"/>
      <c r="LG36" s="288"/>
      <c r="LH36" s="288"/>
      <c r="LI36" s="288"/>
      <c r="LJ36" s="288"/>
      <c r="LK36" s="288"/>
      <c r="LL36" s="288"/>
      <c r="LM36" s="288"/>
      <c r="LN36" s="288"/>
      <c r="LO36" s="288"/>
      <c r="LP36" s="288"/>
      <c r="LQ36" s="288"/>
      <c r="LR36" s="288"/>
      <c r="LS36" s="288"/>
      <c r="LT36" s="288"/>
      <c r="LU36" s="288"/>
      <c r="LV36" s="288"/>
      <c r="LW36" s="288"/>
      <c r="LX36" s="288"/>
      <c r="LY36" s="288"/>
      <c r="LZ36" s="288"/>
      <c r="MA36" s="288"/>
      <c r="MB36" s="288"/>
      <c r="MC36" s="288"/>
      <c r="MD36" s="288"/>
      <c r="ME36" s="288"/>
      <c r="MF36" s="288"/>
      <c r="MG36" s="288"/>
      <c r="MH36" s="288"/>
      <c r="MI36" s="288"/>
      <c r="MJ36" s="288"/>
      <c r="MK36" s="288"/>
      <c r="ML36" s="288"/>
      <c r="MM36" s="288"/>
      <c r="MN36" s="288"/>
      <c r="MO36" s="288"/>
      <c r="MP36" s="288"/>
      <c r="MQ36" s="288"/>
      <c r="MR36" s="288"/>
      <c r="MS36" s="288"/>
      <c r="MT36" s="288"/>
      <c r="MU36" s="288"/>
      <c r="MV36" s="288"/>
      <c r="MW36" s="288"/>
      <c r="MX36" s="288"/>
      <c r="MY36" s="288"/>
      <c r="MZ36" s="288"/>
      <c r="NA36" s="288"/>
      <c r="NB36" s="288"/>
      <c r="NC36" s="288"/>
      <c r="ND36" s="288"/>
      <c r="NE36" s="288"/>
      <c r="NF36" s="288"/>
      <c r="NG36" s="288"/>
      <c r="NH36" s="288"/>
      <c r="NI36" s="288"/>
      <c r="NJ36" s="288"/>
      <c r="NK36" s="288"/>
      <c r="NL36" s="288"/>
      <c r="NM36" s="288"/>
      <c r="NN36" s="288"/>
      <c r="NO36" s="288"/>
      <c r="NP36" s="288"/>
      <c r="NQ36" s="288"/>
      <c r="NR36" s="288"/>
      <c r="NS36" s="288"/>
      <c r="NT36" s="288"/>
      <c r="NU36" s="288"/>
      <c r="NV36" s="288"/>
      <c r="NW36" s="288"/>
      <c r="NX36" s="288"/>
      <c r="NY36" s="288"/>
      <c r="NZ36" s="288"/>
      <c r="OA36" s="288"/>
      <c r="OB36" s="288"/>
      <c r="OC36" s="288"/>
      <c r="OD36" s="288"/>
      <c r="OE36" s="288"/>
      <c r="OF36" s="288"/>
      <c r="OG36" s="288"/>
      <c r="OH36" s="288"/>
      <c r="OI36" s="288"/>
      <c r="OJ36" s="288"/>
      <c r="OK36" s="288"/>
      <c r="OL36" s="288"/>
      <c r="OM36" s="288"/>
      <c r="ON36" s="288"/>
      <c r="OO36" s="288"/>
      <c r="OP36" s="288"/>
      <c r="OQ36" s="288"/>
      <c r="OR36" s="288"/>
      <c r="OS36" s="288"/>
      <c r="OT36" s="288"/>
      <c r="OU36" s="288"/>
      <c r="OV36" s="288"/>
      <c r="OW36" s="288"/>
      <c r="OX36" s="288"/>
      <c r="OY36" s="288"/>
      <c r="OZ36" s="288"/>
      <c r="PA36" s="288"/>
      <c r="PB36" s="288"/>
      <c r="PC36" s="288"/>
      <c r="PD36" s="288"/>
      <c r="PE36" s="288"/>
      <c r="PF36" s="288"/>
      <c r="PG36" s="288"/>
      <c r="PH36" s="288"/>
      <c r="PI36" s="288"/>
      <c r="PJ36" s="288"/>
      <c r="PK36" s="288"/>
      <c r="PL36" s="288"/>
      <c r="PM36" s="288"/>
      <c r="PN36" s="288"/>
      <c r="PO36" s="288"/>
      <c r="PP36" s="288"/>
      <c r="PQ36" s="288"/>
      <c r="PR36" s="288"/>
      <c r="PS36" s="288"/>
      <c r="PT36" s="288"/>
      <c r="PU36" s="288"/>
      <c r="PV36" s="288"/>
      <c r="PW36" s="288"/>
      <c r="PX36" s="288"/>
      <c r="PY36" s="288"/>
      <c r="PZ36" s="288"/>
      <c r="QA36" s="288"/>
      <c r="QB36" s="288"/>
      <c r="QC36" s="288"/>
      <c r="QD36" s="288"/>
      <c r="QE36" s="288"/>
      <c r="QF36" s="288"/>
      <c r="QG36" s="288"/>
      <c r="QH36" s="288"/>
      <c r="QI36" s="288"/>
      <c r="QJ36" s="288"/>
      <c r="QK36" s="288"/>
      <c r="QL36" s="288"/>
      <c r="QM36" s="288"/>
      <c r="QN36" s="288"/>
      <c r="QO36" s="288"/>
      <c r="QP36" s="288"/>
      <c r="QQ36" s="288"/>
      <c r="QR36" s="288"/>
      <c r="QS36" s="288"/>
      <c r="QT36" s="288"/>
      <c r="QU36" s="288"/>
      <c r="QV36" s="288"/>
      <c r="QW36" s="288"/>
      <c r="QX36" s="288"/>
      <c r="QY36" s="288"/>
      <c r="QZ36" s="288"/>
      <c r="RA36" s="288"/>
      <c r="RB36" s="288"/>
      <c r="RC36" s="288"/>
      <c r="RD36" s="288"/>
      <c r="RE36" s="288"/>
      <c r="RF36" s="288"/>
      <c r="RG36" s="288"/>
      <c r="RH36" s="288"/>
      <c r="RI36" s="288"/>
      <c r="RJ36" s="288"/>
      <c r="RK36" s="288"/>
      <c r="RL36" s="288"/>
      <c r="RM36" s="288"/>
      <c r="RN36" s="288"/>
      <c r="RO36" s="288"/>
      <c r="RP36" s="288"/>
      <c r="RQ36" s="288"/>
      <c r="RR36" s="288"/>
      <c r="RS36" s="288"/>
      <c r="RT36" s="288"/>
      <c r="RU36" s="288"/>
      <c r="RV36" s="288"/>
      <c r="RW36" s="288"/>
      <c r="RX36" s="288"/>
      <c r="RY36" s="288"/>
      <c r="RZ36" s="288"/>
      <c r="SA36" s="288"/>
      <c r="SB36" s="288"/>
      <c r="SC36" s="288"/>
      <c r="SD36" s="288"/>
      <c r="SE36" s="288"/>
      <c r="SF36" s="288"/>
      <c r="SG36" s="288"/>
      <c r="SH36" s="288"/>
      <c r="SI36" s="288"/>
      <c r="SJ36" s="288"/>
      <c r="SK36" s="288"/>
      <c r="SL36" s="288"/>
      <c r="SM36" s="288"/>
      <c r="SN36" s="288"/>
      <c r="SO36" s="288"/>
      <c r="SP36" s="288"/>
      <c r="SQ36" s="288"/>
      <c r="SR36" s="288"/>
      <c r="SS36" s="288"/>
      <c r="ST36" s="288"/>
      <c r="SU36" s="288"/>
      <c r="SV36" s="288"/>
      <c r="SW36" s="288"/>
      <c r="SX36" s="288"/>
      <c r="SY36" s="288"/>
      <c r="SZ36" s="288"/>
      <c r="TA36" s="288"/>
      <c r="TB36" s="288"/>
      <c r="TC36" s="288"/>
      <c r="TD36" s="288"/>
      <c r="TE36" s="288"/>
      <c r="TF36" s="288"/>
      <c r="TG36" s="288"/>
      <c r="TH36" s="288"/>
      <c r="TI36" s="288"/>
      <c r="TJ36" s="288"/>
      <c r="TK36" s="288"/>
      <c r="TL36" s="288"/>
      <c r="TM36" s="288"/>
      <c r="TN36" s="288"/>
      <c r="TO36" s="288"/>
      <c r="TP36" s="288"/>
      <c r="TQ36" s="288"/>
      <c r="TR36" s="288"/>
      <c r="TS36" s="288"/>
      <c r="TT36" s="288"/>
      <c r="TU36" s="288"/>
      <c r="TV36" s="288"/>
      <c r="TW36" s="288"/>
      <c r="TX36" s="288"/>
      <c r="TY36" s="288"/>
      <c r="TZ36" s="288"/>
      <c r="UA36" s="288"/>
      <c r="UB36" s="288"/>
      <c r="UC36" s="288"/>
      <c r="UD36" s="288"/>
      <c r="UE36" s="288"/>
      <c r="UF36" s="288"/>
      <c r="UG36" s="288"/>
      <c r="UH36" s="288"/>
      <c r="UI36" s="288"/>
      <c r="UJ36" s="288"/>
      <c r="UK36" s="288"/>
      <c r="UL36" s="288"/>
      <c r="UM36" s="288"/>
      <c r="UN36" s="288"/>
      <c r="UO36" s="288"/>
      <c r="UP36" s="288"/>
      <c r="UQ36" s="288"/>
      <c r="UR36" s="288"/>
      <c r="US36" s="288"/>
      <c r="UT36" s="288"/>
      <c r="UU36" s="288"/>
      <c r="UV36" s="288"/>
      <c r="UW36" s="288"/>
      <c r="UX36" s="288"/>
      <c r="UY36" s="288"/>
      <c r="UZ36" s="288"/>
      <c r="VA36" s="288"/>
      <c r="VB36" s="288"/>
      <c r="VC36" s="288"/>
      <c r="VD36" s="288"/>
      <c r="VE36" s="288"/>
      <c r="VF36" s="288"/>
      <c r="VG36" s="288"/>
      <c r="VH36" s="288"/>
      <c r="VI36" s="288"/>
      <c r="VJ36" s="288"/>
      <c r="VK36" s="288"/>
      <c r="VL36" s="288"/>
      <c r="VM36" s="288"/>
      <c r="VN36" s="288"/>
      <c r="VO36" s="288"/>
      <c r="VP36" s="288"/>
      <c r="VQ36" s="288"/>
      <c r="VR36" s="288"/>
      <c r="VS36" s="288"/>
      <c r="VT36" s="288"/>
      <c r="VU36" s="288"/>
      <c r="VV36" s="288"/>
      <c r="VW36" s="288"/>
      <c r="VX36" s="288"/>
      <c r="VY36" s="288"/>
      <c r="VZ36" s="288"/>
      <c r="WA36" s="288"/>
      <c r="WB36" s="288"/>
      <c r="WC36" s="288"/>
      <c r="WD36" s="288"/>
      <c r="WE36" s="288"/>
      <c r="WF36" s="288"/>
      <c r="WG36" s="288"/>
      <c r="WH36" s="288"/>
      <c r="WI36" s="288"/>
      <c r="WJ36" s="288"/>
      <c r="WK36" s="288"/>
      <c r="WL36" s="288"/>
      <c r="WM36" s="288"/>
      <c r="WN36" s="288"/>
      <c r="WO36" s="288"/>
      <c r="WP36" s="288"/>
      <c r="WQ36" s="288"/>
      <c r="WR36" s="288"/>
      <c r="WS36" s="288"/>
      <c r="WT36" s="288"/>
      <c r="WU36" s="288"/>
      <c r="WV36" s="288"/>
      <c r="WW36" s="288"/>
      <c r="WX36" s="288"/>
      <c r="WY36" s="288"/>
      <c r="WZ36" s="288"/>
      <c r="XA36" s="288"/>
      <c r="XB36" s="288"/>
      <c r="XC36" s="288"/>
      <c r="XD36" s="288"/>
      <c r="XE36" s="288"/>
      <c r="XF36" s="288"/>
      <c r="XG36" s="288"/>
      <c r="XH36" s="288"/>
      <c r="XI36" s="288"/>
      <c r="XJ36" s="288"/>
      <c r="XK36" s="288"/>
      <c r="XL36" s="288"/>
      <c r="XM36" s="288"/>
      <c r="XN36" s="288"/>
      <c r="XO36" s="288"/>
      <c r="XP36" s="288"/>
      <c r="XQ36" s="288"/>
      <c r="XR36" s="288"/>
      <c r="XS36" s="288"/>
      <c r="XT36" s="288"/>
      <c r="XU36" s="288"/>
      <c r="XV36" s="288"/>
      <c r="XW36" s="288"/>
      <c r="XX36" s="288"/>
      <c r="XY36" s="288"/>
      <c r="XZ36" s="288"/>
      <c r="YA36" s="288"/>
      <c r="YB36" s="288"/>
      <c r="YC36" s="288"/>
      <c r="YD36" s="288"/>
      <c r="YE36" s="288"/>
      <c r="YF36" s="288"/>
      <c r="YG36" s="288"/>
      <c r="YH36" s="288"/>
      <c r="YI36" s="288"/>
      <c r="YJ36" s="288"/>
      <c r="YK36" s="288"/>
      <c r="YL36" s="288"/>
      <c r="YM36" s="288"/>
      <c r="YN36" s="288"/>
      <c r="YO36" s="288"/>
      <c r="YP36" s="288"/>
      <c r="YQ36" s="288"/>
      <c r="YR36" s="288"/>
      <c r="YS36" s="288"/>
      <c r="YT36" s="288"/>
      <c r="YU36" s="288"/>
      <c r="YV36" s="288"/>
      <c r="YW36" s="288"/>
      <c r="YX36" s="288"/>
      <c r="YY36" s="288"/>
      <c r="YZ36" s="288"/>
      <c r="ZA36" s="288"/>
      <c r="ZB36" s="288"/>
      <c r="ZC36" s="288"/>
      <c r="ZD36" s="288"/>
      <c r="ZE36" s="288"/>
      <c r="ZF36" s="288"/>
      <c r="ZG36" s="288"/>
      <c r="ZH36" s="288"/>
      <c r="ZI36" s="288"/>
      <c r="ZJ36" s="288"/>
      <c r="ZK36" s="288"/>
      <c r="ZL36" s="288"/>
      <c r="ZM36" s="288"/>
      <c r="ZN36" s="288"/>
      <c r="ZO36" s="288"/>
      <c r="ZP36" s="288"/>
      <c r="ZQ36" s="288"/>
      <c r="ZR36" s="288"/>
      <c r="ZS36" s="288"/>
      <c r="ZT36" s="288"/>
      <c r="ZU36" s="288"/>
      <c r="ZV36" s="288"/>
      <c r="ZW36" s="288"/>
      <c r="ZX36" s="288"/>
      <c r="ZY36" s="288"/>
      <c r="ZZ36" s="288"/>
      <c r="AAA36" s="288"/>
      <c r="AAB36" s="288"/>
      <c r="AAC36" s="288"/>
      <c r="AAD36" s="288"/>
      <c r="AAE36" s="288"/>
      <c r="AAF36" s="288"/>
      <c r="AAG36" s="288"/>
      <c r="AAH36" s="288"/>
      <c r="AAI36" s="288"/>
      <c r="AAJ36" s="288"/>
      <c r="AAK36" s="288"/>
      <c r="AAL36" s="288"/>
      <c r="AAM36" s="288"/>
      <c r="AAN36" s="288"/>
      <c r="AAO36" s="288"/>
      <c r="AAP36" s="288"/>
      <c r="AAQ36" s="288"/>
      <c r="AAR36" s="288"/>
      <c r="AAS36" s="288"/>
      <c r="AAT36" s="288"/>
      <c r="AAU36" s="288"/>
      <c r="AAV36" s="288"/>
      <c r="AAW36" s="288"/>
      <c r="AAX36" s="288"/>
      <c r="AAY36" s="288"/>
      <c r="AAZ36" s="288"/>
      <c r="ABA36" s="288"/>
      <c r="ABB36" s="288"/>
      <c r="ABC36" s="288"/>
      <c r="ABD36" s="288"/>
      <c r="ABE36" s="288"/>
      <c r="ABF36" s="288"/>
      <c r="ABG36" s="288"/>
      <c r="ABH36" s="288"/>
      <c r="ABI36" s="288"/>
      <c r="ABJ36" s="288"/>
      <c r="ABK36" s="288"/>
      <c r="ABL36" s="288"/>
      <c r="ABM36" s="288"/>
      <c r="ABN36" s="288"/>
      <c r="ABO36" s="288"/>
      <c r="ABP36" s="288"/>
      <c r="ABQ36" s="288"/>
      <c r="ABR36" s="288"/>
      <c r="ABS36" s="288"/>
      <c r="ABT36" s="288"/>
      <c r="ABU36" s="288"/>
      <c r="ABV36" s="288"/>
      <c r="ABW36" s="288"/>
      <c r="ABX36" s="288"/>
      <c r="ABY36" s="288"/>
      <c r="ABZ36" s="288"/>
      <c r="ACA36" s="288"/>
      <c r="ACB36" s="288"/>
      <c r="ACC36" s="288"/>
      <c r="ACD36" s="288"/>
      <c r="ACE36" s="288"/>
      <c r="ACF36" s="288"/>
      <c r="ACG36" s="288"/>
      <c r="ACH36" s="288"/>
      <c r="ACI36" s="288"/>
      <c r="ACJ36" s="288"/>
      <c r="ACK36" s="288"/>
      <c r="ACL36" s="288"/>
      <c r="ACM36" s="288"/>
      <c r="ACN36" s="288"/>
      <c r="ACO36" s="288"/>
      <c r="ACP36" s="288"/>
      <c r="ACQ36" s="288"/>
      <c r="ACR36" s="288"/>
      <c r="ACS36" s="288"/>
      <c r="ACT36" s="288"/>
      <c r="ACU36" s="288"/>
      <c r="ACV36" s="288"/>
      <c r="ACW36" s="288"/>
      <c r="ACX36" s="288"/>
      <c r="ACY36" s="288"/>
      <c r="ACZ36" s="288"/>
      <c r="ADA36" s="288"/>
      <c r="ADB36" s="288"/>
      <c r="ADC36" s="288"/>
      <c r="ADD36" s="288"/>
      <c r="ADE36" s="288"/>
      <c r="ADF36" s="288"/>
      <c r="ADG36" s="288"/>
      <c r="ADH36" s="288"/>
      <c r="ADI36" s="288"/>
      <c r="ADJ36" s="288"/>
      <c r="ADK36" s="288"/>
      <c r="ADL36" s="288"/>
      <c r="ADM36" s="288"/>
      <c r="ADN36" s="288"/>
      <c r="ADO36" s="288"/>
      <c r="ADP36" s="288"/>
      <c r="ADQ36" s="288"/>
      <c r="ADR36" s="288"/>
      <c r="ADS36" s="288"/>
      <c r="ADT36" s="288"/>
      <c r="ADU36" s="288"/>
      <c r="ADV36" s="288"/>
      <c r="ADW36" s="288"/>
      <c r="ADX36" s="288"/>
      <c r="ADY36" s="288"/>
      <c r="ADZ36" s="288"/>
      <c r="AEA36" s="288"/>
      <c r="AEB36" s="288"/>
      <c r="AEC36" s="288"/>
      <c r="AED36" s="288"/>
      <c r="AEE36" s="288"/>
      <c r="AEF36" s="288"/>
      <c r="AEG36" s="288"/>
      <c r="AEH36" s="288"/>
      <c r="AEI36" s="288"/>
      <c r="AEJ36" s="288"/>
      <c r="AEK36" s="288"/>
      <c r="AEL36" s="288"/>
      <c r="AEM36" s="288"/>
      <c r="AEN36" s="288"/>
      <c r="AEO36" s="288"/>
      <c r="AEP36" s="288"/>
      <c r="AEQ36" s="288"/>
      <c r="AER36" s="288"/>
      <c r="AES36" s="288"/>
      <c r="AET36" s="288"/>
      <c r="AEU36" s="288"/>
      <c r="AEV36" s="288"/>
      <c r="AEW36" s="288"/>
      <c r="AEX36" s="288"/>
      <c r="AEY36" s="288"/>
      <c r="AEZ36" s="288"/>
      <c r="AFA36" s="288"/>
      <c r="AFB36" s="288"/>
      <c r="AFC36" s="288"/>
      <c r="AFD36" s="288"/>
      <c r="AFE36" s="288"/>
      <c r="AFF36" s="288"/>
      <c r="AFG36" s="288"/>
      <c r="AFH36" s="288"/>
      <c r="AFI36" s="288"/>
      <c r="AFJ36" s="288"/>
      <c r="AFK36" s="288"/>
      <c r="AFL36" s="288"/>
      <c r="AFM36" s="288"/>
      <c r="AFN36" s="288"/>
      <c r="AFO36" s="288"/>
      <c r="AFP36" s="288"/>
      <c r="AFQ36" s="288"/>
      <c r="AFR36" s="288"/>
      <c r="AFS36" s="288"/>
      <c r="AFT36" s="288"/>
      <c r="AFU36" s="288"/>
      <c r="AFV36" s="288"/>
      <c r="AFW36" s="288"/>
      <c r="AFX36" s="288"/>
      <c r="AFY36" s="288"/>
      <c r="AFZ36" s="288"/>
      <c r="AGA36" s="288"/>
      <c r="AGB36" s="288"/>
      <c r="AGC36" s="288"/>
      <c r="AGD36" s="288"/>
      <c r="AGE36" s="288"/>
      <c r="AGF36" s="288"/>
      <c r="AGG36" s="288"/>
      <c r="AGH36" s="288"/>
      <c r="AGI36" s="288"/>
      <c r="AGJ36" s="288"/>
      <c r="AGK36" s="288"/>
      <c r="AGL36" s="288"/>
      <c r="AGM36" s="288"/>
      <c r="AGN36" s="288"/>
      <c r="AGO36" s="288"/>
      <c r="AGP36" s="288"/>
      <c r="AGQ36" s="288"/>
      <c r="AGR36" s="288"/>
      <c r="AGS36" s="288"/>
      <c r="AGT36" s="288"/>
      <c r="AGU36" s="288"/>
      <c r="AGV36" s="288"/>
      <c r="AGW36" s="288"/>
      <c r="AGX36" s="288"/>
      <c r="AGY36" s="288"/>
      <c r="AGZ36" s="288"/>
      <c r="AHA36" s="288"/>
      <c r="AHB36" s="288"/>
      <c r="AHC36" s="288"/>
      <c r="AHD36" s="288"/>
      <c r="AHE36" s="288"/>
      <c r="AHF36" s="288"/>
      <c r="AHG36" s="288"/>
      <c r="AHH36" s="288"/>
      <c r="AHI36" s="288"/>
      <c r="AHJ36" s="288"/>
      <c r="AHK36" s="288"/>
      <c r="AHL36" s="288"/>
      <c r="AHM36" s="288"/>
      <c r="AHN36" s="288"/>
      <c r="AHO36" s="288"/>
      <c r="AHP36" s="288"/>
      <c r="AHQ36" s="288"/>
      <c r="AHR36" s="288"/>
      <c r="AHS36" s="288"/>
      <c r="AHT36" s="288"/>
      <c r="AHU36" s="288"/>
      <c r="AHV36" s="288"/>
      <c r="AHW36" s="288"/>
      <c r="AHX36" s="288"/>
      <c r="AHY36" s="288"/>
      <c r="AHZ36" s="288"/>
      <c r="AIA36" s="288"/>
      <c r="AIB36" s="288"/>
      <c r="AIC36" s="288"/>
      <c r="AID36" s="288"/>
      <c r="AIE36" s="288"/>
      <c r="AIF36" s="288"/>
      <c r="AIG36" s="288"/>
      <c r="AIH36" s="288"/>
      <c r="AII36" s="288"/>
      <c r="AIJ36" s="288"/>
      <c r="AIK36" s="288"/>
      <c r="AIL36" s="288"/>
      <c r="AIM36" s="288"/>
      <c r="AIN36" s="288"/>
      <c r="AIO36" s="288"/>
      <c r="AIP36" s="288"/>
      <c r="AIQ36" s="288"/>
      <c r="AIR36" s="288"/>
      <c r="AIS36" s="288"/>
      <c r="AIT36" s="288"/>
      <c r="AIU36" s="288"/>
      <c r="AIV36" s="288"/>
      <c r="AIW36" s="288"/>
      <c r="AIX36" s="288"/>
      <c r="AIY36" s="288"/>
      <c r="AIZ36" s="288"/>
      <c r="AJA36" s="288"/>
      <c r="AJB36" s="288"/>
      <c r="AJC36" s="288"/>
      <c r="AJD36" s="288"/>
      <c r="AJE36" s="288"/>
      <c r="AJF36" s="288"/>
      <c r="AJG36" s="288"/>
      <c r="AJH36" s="288"/>
      <c r="AJI36" s="288"/>
      <c r="AJJ36" s="288"/>
      <c r="AJK36" s="288"/>
      <c r="AJL36" s="288"/>
      <c r="AJM36" s="288"/>
      <c r="AJN36" s="288"/>
      <c r="AJO36" s="288"/>
      <c r="AJP36" s="288"/>
      <c r="AJQ36" s="288"/>
      <c r="AJR36" s="288"/>
      <c r="AJS36" s="288"/>
      <c r="AJT36" s="288"/>
      <c r="AJU36" s="288"/>
      <c r="AJV36" s="288"/>
      <c r="AJW36" s="288"/>
      <c r="AJX36" s="288"/>
      <c r="AJY36" s="288"/>
      <c r="AJZ36" s="288"/>
      <c r="AKA36" s="288"/>
      <c r="AKB36" s="288"/>
      <c r="AKC36" s="288"/>
      <c r="AKD36" s="288"/>
      <c r="AKE36" s="288"/>
      <c r="AKF36" s="288"/>
      <c r="AKG36" s="288"/>
      <c r="AKH36" s="288"/>
      <c r="AKI36" s="288"/>
      <c r="AKJ36" s="288"/>
      <c r="AKK36" s="288"/>
      <c r="AKL36" s="288"/>
      <c r="AKM36" s="288"/>
      <c r="AKN36" s="288"/>
      <c r="AKO36" s="288"/>
      <c r="AKP36" s="288"/>
      <c r="AKQ36" s="288"/>
      <c r="AKR36" s="288"/>
      <c r="AKS36" s="288"/>
      <c r="AKT36" s="288"/>
      <c r="AKU36" s="288"/>
      <c r="AKV36" s="288"/>
      <c r="AKW36" s="288"/>
      <c r="AKX36" s="288"/>
      <c r="AKY36" s="288"/>
      <c r="AKZ36" s="288"/>
      <c r="ALA36" s="288"/>
      <c r="ALB36" s="288"/>
      <c r="ALC36" s="288"/>
      <c r="ALD36" s="288"/>
      <c r="ALE36" s="288"/>
      <c r="ALF36" s="288"/>
      <c r="ALG36" s="288"/>
      <c r="ALH36" s="288"/>
      <c r="ALI36" s="288"/>
      <c r="ALJ36" s="288"/>
      <c r="ALK36" s="288"/>
      <c r="ALL36" s="288"/>
      <c r="ALM36" s="288"/>
      <c r="ALN36" s="288"/>
      <c r="ALO36" s="288"/>
      <c r="ALP36" s="288"/>
      <c r="ALQ36" s="288"/>
      <c r="ALR36" s="288"/>
      <c r="ALS36" s="288"/>
      <c r="ALT36" s="288"/>
      <c r="ALU36" s="288"/>
      <c r="ALV36" s="288"/>
      <c r="ALW36" s="288"/>
      <c r="ALX36" s="288"/>
      <c r="ALY36" s="288"/>
      <c r="ALZ36" s="288"/>
      <c r="AMA36" s="288"/>
      <c r="AMB36" s="288"/>
      <c r="AMC36" s="288"/>
      <c r="AMD36" s="288"/>
      <c r="AME36" s="288"/>
      <c r="AMF36" s="288"/>
      <c r="AMG36" s="288"/>
      <c r="AMH36" s="288"/>
    </row>
    <row r="37" spans="1:1022" customFormat="1" ht="150" customHeight="1">
      <c r="A37" s="309">
        <v>1</v>
      </c>
      <c r="B37" s="916" t="s">
        <v>1662</v>
      </c>
      <c r="C37" s="916"/>
      <c r="D37" s="83" t="s">
        <v>1663</v>
      </c>
      <c r="E37" s="83" t="s">
        <v>1664</v>
      </c>
      <c r="F37" s="83" t="s">
        <v>1665</v>
      </c>
      <c r="G37" s="83" t="s">
        <v>158</v>
      </c>
      <c r="H37" s="83" t="s">
        <v>175</v>
      </c>
      <c r="I37" s="310" t="s">
        <v>1666</v>
      </c>
      <c r="J37" s="311">
        <v>40</v>
      </c>
      <c r="K37" s="311">
        <v>40</v>
      </c>
      <c r="L37" s="310" t="s">
        <v>177</v>
      </c>
      <c r="M37" s="310" t="s">
        <v>162</v>
      </c>
      <c r="N37" s="312">
        <f t="shared" si="0"/>
        <v>100</v>
      </c>
      <c r="O37" s="311">
        <v>40</v>
      </c>
      <c r="P37" s="310" t="s">
        <v>1603</v>
      </c>
      <c r="Q37" s="310" t="s">
        <v>1667</v>
      </c>
      <c r="R37" s="330"/>
      <c r="S37" s="288"/>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c r="HV37" s="288"/>
      <c r="HW37" s="288"/>
      <c r="HX37" s="288"/>
      <c r="HY37" s="288"/>
      <c r="HZ37" s="288"/>
      <c r="IA37" s="288"/>
      <c r="IB37" s="288"/>
      <c r="IC37" s="288"/>
      <c r="ID37" s="288"/>
      <c r="IE37" s="288"/>
      <c r="IF37" s="288"/>
      <c r="IG37" s="288"/>
      <c r="IH37" s="288"/>
      <c r="II37" s="288"/>
      <c r="IJ37" s="288"/>
      <c r="IK37" s="288"/>
      <c r="IL37" s="288"/>
      <c r="IM37" s="288"/>
      <c r="IN37" s="288"/>
      <c r="IO37" s="288"/>
      <c r="IP37" s="288"/>
      <c r="IQ37" s="288"/>
      <c r="IR37" s="288"/>
      <c r="IS37" s="288"/>
      <c r="IT37" s="288"/>
      <c r="IU37" s="288"/>
      <c r="IV37" s="288"/>
      <c r="IW37" s="288"/>
      <c r="IX37" s="288"/>
      <c r="IY37" s="288"/>
      <c r="IZ37" s="288"/>
      <c r="JA37" s="288"/>
      <c r="JB37" s="288"/>
      <c r="JC37" s="288"/>
      <c r="JD37" s="288"/>
      <c r="JE37" s="288"/>
      <c r="JF37" s="288"/>
      <c r="JG37" s="288"/>
      <c r="JH37" s="288"/>
      <c r="JI37" s="288"/>
      <c r="JJ37" s="288"/>
      <c r="JK37" s="288"/>
      <c r="JL37" s="288"/>
      <c r="JM37" s="288"/>
      <c r="JN37" s="288"/>
      <c r="JO37" s="288"/>
      <c r="JP37" s="288"/>
      <c r="JQ37" s="288"/>
      <c r="JR37" s="288"/>
      <c r="JS37" s="288"/>
      <c r="JT37" s="288"/>
      <c r="JU37" s="288"/>
      <c r="JV37" s="288"/>
      <c r="JW37" s="288"/>
      <c r="JX37" s="288"/>
      <c r="JY37" s="288"/>
      <c r="JZ37" s="288"/>
      <c r="KA37" s="288"/>
      <c r="KB37" s="288"/>
      <c r="KC37" s="288"/>
      <c r="KD37" s="288"/>
      <c r="KE37" s="288"/>
      <c r="KF37" s="288"/>
      <c r="KG37" s="288"/>
      <c r="KH37" s="288"/>
      <c r="KI37" s="288"/>
      <c r="KJ37" s="288"/>
      <c r="KK37" s="288"/>
      <c r="KL37" s="288"/>
      <c r="KM37" s="288"/>
      <c r="KN37" s="288"/>
      <c r="KO37" s="288"/>
      <c r="KP37" s="288"/>
      <c r="KQ37" s="288"/>
      <c r="KR37" s="288"/>
      <c r="KS37" s="288"/>
      <c r="KT37" s="288"/>
      <c r="KU37" s="288"/>
      <c r="KV37" s="288"/>
      <c r="KW37" s="288"/>
      <c r="KX37" s="288"/>
      <c r="KY37" s="288"/>
      <c r="KZ37" s="288"/>
      <c r="LA37" s="288"/>
      <c r="LB37" s="288"/>
      <c r="LC37" s="288"/>
      <c r="LD37" s="288"/>
      <c r="LE37" s="288"/>
      <c r="LF37" s="288"/>
      <c r="LG37" s="288"/>
      <c r="LH37" s="288"/>
      <c r="LI37" s="288"/>
      <c r="LJ37" s="288"/>
      <c r="LK37" s="288"/>
      <c r="LL37" s="288"/>
      <c r="LM37" s="288"/>
      <c r="LN37" s="288"/>
      <c r="LO37" s="288"/>
      <c r="LP37" s="288"/>
      <c r="LQ37" s="288"/>
      <c r="LR37" s="288"/>
      <c r="LS37" s="288"/>
      <c r="LT37" s="288"/>
      <c r="LU37" s="288"/>
      <c r="LV37" s="288"/>
      <c r="LW37" s="288"/>
      <c r="LX37" s="288"/>
      <c r="LY37" s="288"/>
      <c r="LZ37" s="288"/>
      <c r="MA37" s="288"/>
      <c r="MB37" s="288"/>
      <c r="MC37" s="288"/>
      <c r="MD37" s="288"/>
      <c r="ME37" s="288"/>
      <c r="MF37" s="288"/>
      <c r="MG37" s="288"/>
      <c r="MH37" s="288"/>
      <c r="MI37" s="288"/>
      <c r="MJ37" s="288"/>
      <c r="MK37" s="288"/>
      <c r="ML37" s="288"/>
      <c r="MM37" s="288"/>
      <c r="MN37" s="288"/>
      <c r="MO37" s="288"/>
      <c r="MP37" s="288"/>
      <c r="MQ37" s="288"/>
      <c r="MR37" s="288"/>
      <c r="MS37" s="288"/>
      <c r="MT37" s="288"/>
      <c r="MU37" s="288"/>
      <c r="MV37" s="288"/>
      <c r="MW37" s="288"/>
      <c r="MX37" s="288"/>
      <c r="MY37" s="288"/>
      <c r="MZ37" s="288"/>
      <c r="NA37" s="288"/>
      <c r="NB37" s="288"/>
      <c r="NC37" s="288"/>
      <c r="ND37" s="288"/>
      <c r="NE37" s="288"/>
      <c r="NF37" s="288"/>
      <c r="NG37" s="288"/>
      <c r="NH37" s="288"/>
      <c r="NI37" s="288"/>
      <c r="NJ37" s="288"/>
      <c r="NK37" s="288"/>
      <c r="NL37" s="288"/>
      <c r="NM37" s="288"/>
      <c r="NN37" s="288"/>
      <c r="NO37" s="288"/>
      <c r="NP37" s="288"/>
      <c r="NQ37" s="288"/>
      <c r="NR37" s="288"/>
      <c r="NS37" s="288"/>
      <c r="NT37" s="288"/>
      <c r="NU37" s="288"/>
      <c r="NV37" s="288"/>
      <c r="NW37" s="288"/>
      <c r="NX37" s="288"/>
      <c r="NY37" s="288"/>
      <c r="NZ37" s="288"/>
      <c r="OA37" s="288"/>
      <c r="OB37" s="288"/>
      <c r="OC37" s="288"/>
      <c r="OD37" s="288"/>
      <c r="OE37" s="288"/>
      <c r="OF37" s="288"/>
      <c r="OG37" s="288"/>
      <c r="OH37" s="288"/>
      <c r="OI37" s="288"/>
      <c r="OJ37" s="288"/>
      <c r="OK37" s="288"/>
      <c r="OL37" s="288"/>
      <c r="OM37" s="288"/>
      <c r="ON37" s="288"/>
      <c r="OO37" s="288"/>
      <c r="OP37" s="288"/>
      <c r="OQ37" s="288"/>
      <c r="OR37" s="288"/>
      <c r="OS37" s="288"/>
      <c r="OT37" s="288"/>
      <c r="OU37" s="288"/>
      <c r="OV37" s="288"/>
      <c r="OW37" s="288"/>
      <c r="OX37" s="288"/>
      <c r="OY37" s="288"/>
      <c r="OZ37" s="288"/>
      <c r="PA37" s="288"/>
      <c r="PB37" s="288"/>
      <c r="PC37" s="288"/>
      <c r="PD37" s="288"/>
      <c r="PE37" s="288"/>
      <c r="PF37" s="288"/>
      <c r="PG37" s="288"/>
      <c r="PH37" s="288"/>
      <c r="PI37" s="288"/>
      <c r="PJ37" s="288"/>
      <c r="PK37" s="288"/>
      <c r="PL37" s="288"/>
      <c r="PM37" s="288"/>
      <c r="PN37" s="288"/>
      <c r="PO37" s="288"/>
      <c r="PP37" s="288"/>
      <c r="PQ37" s="288"/>
      <c r="PR37" s="288"/>
      <c r="PS37" s="288"/>
      <c r="PT37" s="288"/>
      <c r="PU37" s="288"/>
      <c r="PV37" s="288"/>
      <c r="PW37" s="288"/>
      <c r="PX37" s="288"/>
      <c r="PY37" s="288"/>
      <c r="PZ37" s="288"/>
      <c r="QA37" s="288"/>
      <c r="QB37" s="288"/>
      <c r="QC37" s="288"/>
      <c r="QD37" s="288"/>
      <c r="QE37" s="288"/>
      <c r="QF37" s="288"/>
      <c r="QG37" s="288"/>
      <c r="QH37" s="288"/>
      <c r="QI37" s="288"/>
      <c r="QJ37" s="288"/>
      <c r="QK37" s="288"/>
      <c r="QL37" s="288"/>
      <c r="QM37" s="288"/>
      <c r="QN37" s="288"/>
      <c r="QO37" s="288"/>
      <c r="QP37" s="288"/>
      <c r="QQ37" s="288"/>
      <c r="QR37" s="288"/>
      <c r="QS37" s="288"/>
      <c r="QT37" s="288"/>
      <c r="QU37" s="288"/>
      <c r="QV37" s="288"/>
      <c r="QW37" s="288"/>
      <c r="QX37" s="288"/>
      <c r="QY37" s="288"/>
      <c r="QZ37" s="288"/>
      <c r="RA37" s="288"/>
      <c r="RB37" s="288"/>
      <c r="RC37" s="288"/>
      <c r="RD37" s="288"/>
      <c r="RE37" s="288"/>
      <c r="RF37" s="288"/>
      <c r="RG37" s="288"/>
      <c r="RH37" s="288"/>
      <c r="RI37" s="288"/>
      <c r="RJ37" s="288"/>
      <c r="RK37" s="288"/>
      <c r="RL37" s="288"/>
      <c r="RM37" s="288"/>
      <c r="RN37" s="288"/>
      <c r="RO37" s="288"/>
      <c r="RP37" s="288"/>
      <c r="RQ37" s="288"/>
      <c r="RR37" s="288"/>
      <c r="RS37" s="288"/>
      <c r="RT37" s="288"/>
      <c r="RU37" s="288"/>
      <c r="RV37" s="288"/>
      <c r="RW37" s="288"/>
      <c r="RX37" s="288"/>
      <c r="RY37" s="288"/>
      <c r="RZ37" s="288"/>
      <c r="SA37" s="288"/>
      <c r="SB37" s="288"/>
      <c r="SC37" s="288"/>
      <c r="SD37" s="288"/>
      <c r="SE37" s="288"/>
      <c r="SF37" s="288"/>
      <c r="SG37" s="288"/>
      <c r="SH37" s="288"/>
      <c r="SI37" s="288"/>
      <c r="SJ37" s="288"/>
      <c r="SK37" s="288"/>
      <c r="SL37" s="288"/>
      <c r="SM37" s="288"/>
      <c r="SN37" s="288"/>
      <c r="SO37" s="288"/>
      <c r="SP37" s="288"/>
      <c r="SQ37" s="288"/>
      <c r="SR37" s="288"/>
      <c r="SS37" s="288"/>
      <c r="ST37" s="288"/>
      <c r="SU37" s="288"/>
      <c r="SV37" s="288"/>
      <c r="SW37" s="288"/>
      <c r="SX37" s="288"/>
      <c r="SY37" s="288"/>
      <c r="SZ37" s="288"/>
      <c r="TA37" s="288"/>
      <c r="TB37" s="288"/>
      <c r="TC37" s="288"/>
      <c r="TD37" s="288"/>
      <c r="TE37" s="288"/>
      <c r="TF37" s="288"/>
      <c r="TG37" s="288"/>
      <c r="TH37" s="288"/>
      <c r="TI37" s="288"/>
      <c r="TJ37" s="288"/>
      <c r="TK37" s="288"/>
      <c r="TL37" s="288"/>
      <c r="TM37" s="288"/>
      <c r="TN37" s="288"/>
      <c r="TO37" s="288"/>
      <c r="TP37" s="288"/>
      <c r="TQ37" s="288"/>
      <c r="TR37" s="288"/>
      <c r="TS37" s="288"/>
      <c r="TT37" s="288"/>
      <c r="TU37" s="288"/>
      <c r="TV37" s="288"/>
      <c r="TW37" s="288"/>
      <c r="TX37" s="288"/>
      <c r="TY37" s="288"/>
      <c r="TZ37" s="288"/>
      <c r="UA37" s="288"/>
      <c r="UB37" s="288"/>
      <c r="UC37" s="288"/>
      <c r="UD37" s="288"/>
      <c r="UE37" s="288"/>
      <c r="UF37" s="288"/>
      <c r="UG37" s="288"/>
      <c r="UH37" s="288"/>
      <c r="UI37" s="288"/>
      <c r="UJ37" s="288"/>
      <c r="UK37" s="288"/>
      <c r="UL37" s="288"/>
      <c r="UM37" s="288"/>
      <c r="UN37" s="288"/>
      <c r="UO37" s="288"/>
      <c r="UP37" s="288"/>
      <c r="UQ37" s="288"/>
      <c r="UR37" s="288"/>
      <c r="US37" s="288"/>
      <c r="UT37" s="288"/>
      <c r="UU37" s="288"/>
      <c r="UV37" s="288"/>
      <c r="UW37" s="288"/>
      <c r="UX37" s="288"/>
      <c r="UY37" s="288"/>
      <c r="UZ37" s="288"/>
      <c r="VA37" s="288"/>
      <c r="VB37" s="288"/>
      <c r="VC37" s="288"/>
      <c r="VD37" s="288"/>
      <c r="VE37" s="288"/>
      <c r="VF37" s="288"/>
      <c r="VG37" s="288"/>
      <c r="VH37" s="288"/>
      <c r="VI37" s="288"/>
      <c r="VJ37" s="288"/>
      <c r="VK37" s="288"/>
      <c r="VL37" s="288"/>
      <c r="VM37" s="288"/>
      <c r="VN37" s="288"/>
      <c r="VO37" s="288"/>
      <c r="VP37" s="288"/>
      <c r="VQ37" s="288"/>
      <c r="VR37" s="288"/>
      <c r="VS37" s="288"/>
      <c r="VT37" s="288"/>
      <c r="VU37" s="288"/>
      <c r="VV37" s="288"/>
      <c r="VW37" s="288"/>
      <c r="VX37" s="288"/>
      <c r="VY37" s="288"/>
      <c r="VZ37" s="288"/>
      <c r="WA37" s="288"/>
      <c r="WB37" s="288"/>
      <c r="WC37" s="288"/>
      <c r="WD37" s="288"/>
      <c r="WE37" s="288"/>
      <c r="WF37" s="288"/>
      <c r="WG37" s="288"/>
      <c r="WH37" s="288"/>
      <c r="WI37" s="288"/>
      <c r="WJ37" s="288"/>
      <c r="WK37" s="288"/>
      <c r="WL37" s="288"/>
      <c r="WM37" s="288"/>
      <c r="WN37" s="288"/>
      <c r="WO37" s="288"/>
      <c r="WP37" s="288"/>
      <c r="WQ37" s="288"/>
      <c r="WR37" s="288"/>
      <c r="WS37" s="288"/>
      <c r="WT37" s="288"/>
      <c r="WU37" s="288"/>
      <c r="WV37" s="288"/>
      <c r="WW37" s="288"/>
      <c r="WX37" s="288"/>
      <c r="WY37" s="288"/>
      <c r="WZ37" s="288"/>
      <c r="XA37" s="288"/>
      <c r="XB37" s="288"/>
      <c r="XC37" s="288"/>
      <c r="XD37" s="288"/>
      <c r="XE37" s="288"/>
      <c r="XF37" s="288"/>
      <c r="XG37" s="288"/>
      <c r="XH37" s="288"/>
      <c r="XI37" s="288"/>
      <c r="XJ37" s="288"/>
      <c r="XK37" s="288"/>
      <c r="XL37" s="288"/>
      <c r="XM37" s="288"/>
      <c r="XN37" s="288"/>
      <c r="XO37" s="288"/>
      <c r="XP37" s="288"/>
      <c r="XQ37" s="288"/>
      <c r="XR37" s="288"/>
      <c r="XS37" s="288"/>
      <c r="XT37" s="288"/>
      <c r="XU37" s="288"/>
      <c r="XV37" s="288"/>
      <c r="XW37" s="288"/>
      <c r="XX37" s="288"/>
      <c r="XY37" s="288"/>
      <c r="XZ37" s="288"/>
      <c r="YA37" s="288"/>
      <c r="YB37" s="288"/>
      <c r="YC37" s="288"/>
      <c r="YD37" s="288"/>
      <c r="YE37" s="288"/>
      <c r="YF37" s="288"/>
      <c r="YG37" s="288"/>
      <c r="YH37" s="288"/>
      <c r="YI37" s="288"/>
      <c r="YJ37" s="288"/>
      <c r="YK37" s="288"/>
      <c r="YL37" s="288"/>
      <c r="YM37" s="288"/>
      <c r="YN37" s="288"/>
      <c r="YO37" s="288"/>
      <c r="YP37" s="288"/>
      <c r="YQ37" s="288"/>
      <c r="YR37" s="288"/>
      <c r="YS37" s="288"/>
      <c r="YT37" s="288"/>
      <c r="YU37" s="288"/>
      <c r="YV37" s="288"/>
      <c r="YW37" s="288"/>
      <c r="YX37" s="288"/>
      <c r="YY37" s="288"/>
      <c r="YZ37" s="288"/>
      <c r="ZA37" s="288"/>
      <c r="ZB37" s="288"/>
      <c r="ZC37" s="288"/>
      <c r="ZD37" s="288"/>
      <c r="ZE37" s="288"/>
      <c r="ZF37" s="288"/>
      <c r="ZG37" s="288"/>
      <c r="ZH37" s="288"/>
      <c r="ZI37" s="288"/>
      <c r="ZJ37" s="288"/>
      <c r="ZK37" s="288"/>
      <c r="ZL37" s="288"/>
      <c r="ZM37" s="288"/>
      <c r="ZN37" s="288"/>
      <c r="ZO37" s="288"/>
      <c r="ZP37" s="288"/>
      <c r="ZQ37" s="288"/>
      <c r="ZR37" s="288"/>
      <c r="ZS37" s="288"/>
      <c r="ZT37" s="288"/>
      <c r="ZU37" s="288"/>
      <c r="ZV37" s="288"/>
      <c r="ZW37" s="288"/>
      <c r="ZX37" s="288"/>
      <c r="ZY37" s="288"/>
      <c r="ZZ37" s="288"/>
      <c r="AAA37" s="288"/>
      <c r="AAB37" s="288"/>
      <c r="AAC37" s="288"/>
      <c r="AAD37" s="288"/>
      <c r="AAE37" s="288"/>
      <c r="AAF37" s="288"/>
      <c r="AAG37" s="288"/>
      <c r="AAH37" s="288"/>
      <c r="AAI37" s="288"/>
      <c r="AAJ37" s="288"/>
      <c r="AAK37" s="288"/>
      <c r="AAL37" s="288"/>
      <c r="AAM37" s="288"/>
      <c r="AAN37" s="288"/>
      <c r="AAO37" s="288"/>
      <c r="AAP37" s="288"/>
      <c r="AAQ37" s="288"/>
      <c r="AAR37" s="288"/>
      <c r="AAS37" s="288"/>
      <c r="AAT37" s="288"/>
      <c r="AAU37" s="288"/>
      <c r="AAV37" s="288"/>
      <c r="AAW37" s="288"/>
      <c r="AAX37" s="288"/>
      <c r="AAY37" s="288"/>
      <c r="AAZ37" s="288"/>
      <c r="ABA37" s="288"/>
      <c r="ABB37" s="288"/>
      <c r="ABC37" s="288"/>
      <c r="ABD37" s="288"/>
      <c r="ABE37" s="288"/>
      <c r="ABF37" s="288"/>
      <c r="ABG37" s="288"/>
      <c r="ABH37" s="288"/>
      <c r="ABI37" s="288"/>
      <c r="ABJ37" s="288"/>
      <c r="ABK37" s="288"/>
      <c r="ABL37" s="288"/>
      <c r="ABM37" s="288"/>
      <c r="ABN37" s="288"/>
      <c r="ABO37" s="288"/>
      <c r="ABP37" s="288"/>
      <c r="ABQ37" s="288"/>
      <c r="ABR37" s="288"/>
      <c r="ABS37" s="288"/>
      <c r="ABT37" s="288"/>
      <c r="ABU37" s="288"/>
      <c r="ABV37" s="288"/>
      <c r="ABW37" s="288"/>
      <c r="ABX37" s="288"/>
      <c r="ABY37" s="288"/>
      <c r="ABZ37" s="288"/>
      <c r="ACA37" s="288"/>
      <c r="ACB37" s="288"/>
      <c r="ACC37" s="288"/>
      <c r="ACD37" s="288"/>
      <c r="ACE37" s="288"/>
      <c r="ACF37" s="288"/>
      <c r="ACG37" s="288"/>
      <c r="ACH37" s="288"/>
      <c r="ACI37" s="288"/>
      <c r="ACJ37" s="288"/>
      <c r="ACK37" s="288"/>
      <c r="ACL37" s="288"/>
      <c r="ACM37" s="288"/>
      <c r="ACN37" s="288"/>
      <c r="ACO37" s="288"/>
      <c r="ACP37" s="288"/>
      <c r="ACQ37" s="288"/>
      <c r="ACR37" s="288"/>
      <c r="ACS37" s="288"/>
      <c r="ACT37" s="288"/>
      <c r="ACU37" s="288"/>
      <c r="ACV37" s="288"/>
      <c r="ACW37" s="288"/>
      <c r="ACX37" s="288"/>
      <c r="ACY37" s="288"/>
      <c r="ACZ37" s="288"/>
      <c r="ADA37" s="288"/>
      <c r="ADB37" s="288"/>
      <c r="ADC37" s="288"/>
      <c r="ADD37" s="288"/>
      <c r="ADE37" s="288"/>
      <c r="ADF37" s="288"/>
      <c r="ADG37" s="288"/>
      <c r="ADH37" s="288"/>
      <c r="ADI37" s="288"/>
      <c r="ADJ37" s="288"/>
      <c r="ADK37" s="288"/>
      <c r="ADL37" s="288"/>
      <c r="ADM37" s="288"/>
      <c r="ADN37" s="288"/>
      <c r="ADO37" s="288"/>
      <c r="ADP37" s="288"/>
      <c r="ADQ37" s="288"/>
      <c r="ADR37" s="288"/>
      <c r="ADS37" s="288"/>
      <c r="ADT37" s="288"/>
      <c r="ADU37" s="288"/>
      <c r="ADV37" s="288"/>
      <c r="ADW37" s="288"/>
      <c r="ADX37" s="288"/>
      <c r="ADY37" s="288"/>
      <c r="ADZ37" s="288"/>
      <c r="AEA37" s="288"/>
      <c r="AEB37" s="288"/>
      <c r="AEC37" s="288"/>
      <c r="AED37" s="288"/>
      <c r="AEE37" s="288"/>
      <c r="AEF37" s="288"/>
      <c r="AEG37" s="288"/>
      <c r="AEH37" s="288"/>
      <c r="AEI37" s="288"/>
      <c r="AEJ37" s="288"/>
      <c r="AEK37" s="288"/>
      <c r="AEL37" s="288"/>
      <c r="AEM37" s="288"/>
      <c r="AEN37" s="288"/>
      <c r="AEO37" s="288"/>
      <c r="AEP37" s="288"/>
      <c r="AEQ37" s="288"/>
      <c r="AER37" s="288"/>
      <c r="AES37" s="288"/>
      <c r="AET37" s="288"/>
      <c r="AEU37" s="288"/>
      <c r="AEV37" s="288"/>
      <c r="AEW37" s="288"/>
      <c r="AEX37" s="288"/>
      <c r="AEY37" s="288"/>
      <c r="AEZ37" s="288"/>
      <c r="AFA37" s="288"/>
      <c r="AFB37" s="288"/>
      <c r="AFC37" s="288"/>
      <c r="AFD37" s="288"/>
      <c r="AFE37" s="288"/>
      <c r="AFF37" s="288"/>
      <c r="AFG37" s="288"/>
      <c r="AFH37" s="288"/>
      <c r="AFI37" s="288"/>
      <c r="AFJ37" s="288"/>
      <c r="AFK37" s="288"/>
      <c r="AFL37" s="288"/>
      <c r="AFM37" s="288"/>
      <c r="AFN37" s="288"/>
      <c r="AFO37" s="288"/>
      <c r="AFP37" s="288"/>
      <c r="AFQ37" s="288"/>
      <c r="AFR37" s="288"/>
      <c r="AFS37" s="288"/>
      <c r="AFT37" s="288"/>
      <c r="AFU37" s="288"/>
      <c r="AFV37" s="288"/>
      <c r="AFW37" s="288"/>
      <c r="AFX37" s="288"/>
      <c r="AFY37" s="288"/>
      <c r="AFZ37" s="288"/>
      <c r="AGA37" s="288"/>
      <c r="AGB37" s="288"/>
      <c r="AGC37" s="288"/>
      <c r="AGD37" s="288"/>
      <c r="AGE37" s="288"/>
      <c r="AGF37" s="288"/>
      <c r="AGG37" s="288"/>
      <c r="AGH37" s="288"/>
      <c r="AGI37" s="288"/>
      <c r="AGJ37" s="288"/>
      <c r="AGK37" s="288"/>
      <c r="AGL37" s="288"/>
      <c r="AGM37" s="288"/>
      <c r="AGN37" s="288"/>
      <c r="AGO37" s="288"/>
      <c r="AGP37" s="288"/>
      <c r="AGQ37" s="288"/>
      <c r="AGR37" s="288"/>
      <c r="AGS37" s="288"/>
      <c r="AGT37" s="288"/>
      <c r="AGU37" s="288"/>
      <c r="AGV37" s="288"/>
      <c r="AGW37" s="288"/>
      <c r="AGX37" s="288"/>
      <c r="AGY37" s="288"/>
      <c r="AGZ37" s="288"/>
      <c r="AHA37" s="288"/>
      <c r="AHB37" s="288"/>
      <c r="AHC37" s="288"/>
      <c r="AHD37" s="288"/>
      <c r="AHE37" s="288"/>
      <c r="AHF37" s="288"/>
      <c r="AHG37" s="288"/>
      <c r="AHH37" s="288"/>
      <c r="AHI37" s="288"/>
      <c r="AHJ37" s="288"/>
      <c r="AHK37" s="288"/>
      <c r="AHL37" s="288"/>
      <c r="AHM37" s="288"/>
      <c r="AHN37" s="288"/>
      <c r="AHO37" s="288"/>
      <c r="AHP37" s="288"/>
      <c r="AHQ37" s="288"/>
      <c r="AHR37" s="288"/>
      <c r="AHS37" s="288"/>
      <c r="AHT37" s="288"/>
      <c r="AHU37" s="288"/>
      <c r="AHV37" s="288"/>
      <c r="AHW37" s="288"/>
      <c r="AHX37" s="288"/>
      <c r="AHY37" s="288"/>
      <c r="AHZ37" s="288"/>
      <c r="AIA37" s="288"/>
      <c r="AIB37" s="288"/>
      <c r="AIC37" s="288"/>
      <c r="AID37" s="288"/>
      <c r="AIE37" s="288"/>
      <c r="AIF37" s="288"/>
      <c r="AIG37" s="288"/>
      <c r="AIH37" s="288"/>
      <c r="AII37" s="288"/>
      <c r="AIJ37" s="288"/>
      <c r="AIK37" s="288"/>
      <c r="AIL37" s="288"/>
      <c r="AIM37" s="288"/>
      <c r="AIN37" s="288"/>
      <c r="AIO37" s="288"/>
      <c r="AIP37" s="288"/>
      <c r="AIQ37" s="288"/>
      <c r="AIR37" s="288"/>
      <c r="AIS37" s="288"/>
      <c r="AIT37" s="288"/>
      <c r="AIU37" s="288"/>
      <c r="AIV37" s="288"/>
      <c r="AIW37" s="288"/>
      <c r="AIX37" s="288"/>
      <c r="AIY37" s="288"/>
      <c r="AIZ37" s="288"/>
      <c r="AJA37" s="288"/>
      <c r="AJB37" s="288"/>
      <c r="AJC37" s="288"/>
      <c r="AJD37" s="288"/>
      <c r="AJE37" s="288"/>
      <c r="AJF37" s="288"/>
      <c r="AJG37" s="288"/>
      <c r="AJH37" s="288"/>
      <c r="AJI37" s="288"/>
      <c r="AJJ37" s="288"/>
      <c r="AJK37" s="288"/>
      <c r="AJL37" s="288"/>
      <c r="AJM37" s="288"/>
      <c r="AJN37" s="288"/>
      <c r="AJO37" s="288"/>
      <c r="AJP37" s="288"/>
      <c r="AJQ37" s="288"/>
      <c r="AJR37" s="288"/>
      <c r="AJS37" s="288"/>
      <c r="AJT37" s="288"/>
      <c r="AJU37" s="288"/>
      <c r="AJV37" s="288"/>
      <c r="AJW37" s="288"/>
      <c r="AJX37" s="288"/>
      <c r="AJY37" s="288"/>
      <c r="AJZ37" s="288"/>
      <c r="AKA37" s="288"/>
      <c r="AKB37" s="288"/>
      <c r="AKC37" s="288"/>
      <c r="AKD37" s="288"/>
      <c r="AKE37" s="288"/>
      <c r="AKF37" s="288"/>
      <c r="AKG37" s="288"/>
      <c r="AKH37" s="288"/>
      <c r="AKI37" s="288"/>
      <c r="AKJ37" s="288"/>
      <c r="AKK37" s="288"/>
      <c r="AKL37" s="288"/>
      <c r="AKM37" s="288"/>
      <c r="AKN37" s="288"/>
      <c r="AKO37" s="288"/>
      <c r="AKP37" s="288"/>
      <c r="AKQ37" s="288"/>
      <c r="AKR37" s="288"/>
      <c r="AKS37" s="288"/>
      <c r="AKT37" s="288"/>
      <c r="AKU37" s="288"/>
      <c r="AKV37" s="288"/>
      <c r="AKW37" s="288"/>
      <c r="AKX37" s="288"/>
      <c r="AKY37" s="288"/>
      <c r="AKZ37" s="288"/>
      <c r="ALA37" s="288"/>
      <c r="ALB37" s="288"/>
      <c r="ALC37" s="288"/>
      <c r="ALD37" s="288"/>
      <c r="ALE37" s="288"/>
      <c r="ALF37" s="288"/>
      <c r="ALG37" s="288"/>
      <c r="ALH37" s="288"/>
      <c r="ALI37" s="288"/>
      <c r="ALJ37" s="288"/>
      <c r="ALK37" s="288"/>
      <c r="ALL37" s="288"/>
      <c r="ALM37" s="288"/>
      <c r="ALN37" s="288"/>
      <c r="ALO37" s="288"/>
      <c r="ALP37" s="288"/>
      <c r="ALQ37" s="288"/>
      <c r="ALR37" s="288"/>
      <c r="ALS37" s="288"/>
      <c r="ALT37" s="288"/>
      <c r="ALU37" s="288"/>
      <c r="ALV37" s="288"/>
      <c r="ALW37" s="288"/>
      <c r="ALX37" s="288"/>
      <c r="ALY37" s="288"/>
      <c r="ALZ37" s="288"/>
      <c r="AMA37" s="288"/>
      <c r="AMB37" s="288"/>
      <c r="AMC37" s="288"/>
      <c r="AMD37" s="288"/>
      <c r="AME37" s="288"/>
      <c r="AMF37" s="288"/>
      <c r="AMG37" s="288"/>
      <c r="AMH37" s="288"/>
    </row>
    <row r="38" spans="1:1022" customFormat="1" ht="150" customHeight="1">
      <c r="A38" s="309">
        <v>1</v>
      </c>
      <c r="B38" s="916" t="s">
        <v>1668</v>
      </c>
      <c r="C38" s="916"/>
      <c r="D38" s="310" t="s">
        <v>1669</v>
      </c>
      <c r="E38" s="310" t="s">
        <v>1670</v>
      </c>
      <c r="F38" s="310" t="s">
        <v>1671</v>
      </c>
      <c r="G38" s="310" t="s">
        <v>158</v>
      </c>
      <c r="H38" s="310" t="s">
        <v>175</v>
      </c>
      <c r="I38" s="310" t="s">
        <v>1672</v>
      </c>
      <c r="J38" s="311">
        <v>5</v>
      </c>
      <c r="K38" s="311">
        <v>5</v>
      </c>
      <c r="L38" s="310" t="s">
        <v>177</v>
      </c>
      <c r="M38" s="310" t="s">
        <v>162</v>
      </c>
      <c r="N38" s="312">
        <f t="shared" si="0"/>
        <v>100</v>
      </c>
      <c r="O38" s="311">
        <v>11</v>
      </c>
      <c r="P38" s="310" t="s">
        <v>1673</v>
      </c>
      <c r="Q38" s="310" t="s">
        <v>1674</v>
      </c>
      <c r="R38" s="330"/>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c r="HV38" s="288"/>
      <c r="HW38" s="288"/>
      <c r="HX38" s="288"/>
      <c r="HY38" s="288"/>
      <c r="HZ38" s="288"/>
      <c r="IA38" s="288"/>
      <c r="IB38" s="288"/>
      <c r="IC38" s="288"/>
      <c r="ID38" s="288"/>
      <c r="IE38" s="288"/>
      <c r="IF38" s="288"/>
      <c r="IG38" s="288"/>
      <c r="IH38" s="288"/>
      <c r="II38" s="288"/>
      <c r="IJ38" s="288"/>
      <c r="IK38" s="288"/>
      <c r="IL38" s="288"/>
      <c r="IM38" s="288"/>
      <c r="IN38" s="288"/>
      <c r="IO38" s="288"/>
      <c r="IP38" s="288"/>
      <c r="IQ38" s="288"/>
      <c r="IR38" s="288"/>
      <c r="IS38" s="288"/>
      <c r="IT38" s="288"/>
      <c r="IU38" s="288"/>
      <c r="IV38" s="288"/>
      <c r="IW38" s="288"/>
      <c r="IX38" s="288"/>
      <c r="IY38" s="288"/>
      <c r="IZ38" s="288"/>
      <c r="JA38" s="288"/>
      <c r="JB38" s="288"/>
      <c r="JC38" s="288"/>
      <c r="JD38" s="288"/>
      <c r="JE38" s="288"/>
      <c r="JF38" s="288"/>
      <c r="JG38" s="288"/>
      <c r="JH38" s="288"/>
      <c r="JI38" s="288"/>
      <c r="JJ38" s="288"/>
      <c r="JK38" s="288"/>
      <c r="JL38" s="288"/>
      <c r="JM38" s="288"/>
      <c r="JN38" s="288"/>
      <c r="JO38" s="288"/>
      <c r="JP38" s="288"/>
      <c r="JQ38" s="288"/>
      <c r="JR38" s="288"/>
      <c r="JS38" s="288"/>
      <c r="JT38" s="288"/>
      <c r="JU38" s="288"/>
      <c r="JV38" s="288"/>
      <c r="JW38" s="288"/>
      <c r="JX38" s="288"/>
      <c r="JY38" s="288"/>
      <c r="JZ38" s="288"/>
      <c r="KA38" s="288"/>
      <c r="KB38" s="288"/>
      <c r="KC38" s="288"/>
      <c r="KD38" s="288"/>
      <c r="KE38" s="288"/>
      <c r="KF38" s="288"/>
      <c r="KG38" s="288"/>
      <c r="KH38" s="288"/>
      <c r="KI38" s="288"/>
      <c r="KJ38" s="288"/>
      <c r="KK38" s="288"/>
      <c r="KL38" s="288"/>
      <c r="KM38" s="288"/>
      <c r="KN38" s="288"/>
      <c r="KO38" s="288"/>
      <c r="KP38" s="288"/>
      <c r="KQ38" s="288"/>
      <c r="KR38" s="288"/>
      <c r="KS38" s="288"/>
      <c r="KT38" s="288"/>
      <c r="KU38" s="288"/>
      <c r="KV38" s="288"/>
      <c r="KW38" s="288"/>
      <c r="KX38" s="288"/>
      <c r="KY38" s="288"/>
      <c r="KZ38" s="288"/>
      <c r="LA38" s="288"/>
      <c r="LB38" s="288"/>
      <c r="LC38" s="288"/>
      <c r="LD38" s="288"/>
      <c r="LE38" s="288"/>
      <c r="LF38" s="288"/>
      <c r="LG38" s="288"/>
      <c r="LH38" s="288"/>
      <c r="LI38" s="288"/>
      <c r="LJ38" s="288"/>
      <c r="LK38" s="288"/>
      <c r="LL38" s="288"/>
      <c r="LM38" s="288"/>
      <c r="LN38" s="288"/>
      <c r="LO38" s="288"/>
      <c r="LP38" s="288"/>
      <c r="LQ38" s="288"/>
      <c r="LR38" s="288"/>
      <c r="LS38" s="288"/>
      <c r="LT38" s="288"/>
      <c r="LU38" s="288"/>
      <c r="LV38" s="288"/>
      <c r="LW38" s="288"/>
      <c r="LX38" s="288"/>
      <c r="LY38" s="288"/>
      <c r="LZ38" s="288"/>
      <c r="MA38" s="288"/>
      <c r="MB38" s="288"/>
      <c r="MC38" s="288"/>
      <c r="MD38" s="288"/>
      <c r="ME38" s="288"/>
      <c r="MF38" s="288"/>
      <c r="MG38" s="288"/>
      <c r="MH38" s="288"/>
      <c r="MI38" s="288"/>
      <c r="MJ38" s="288"/>
      <c r="MK38" s="288"/>
      <c r="ML38" s="288"/>
      <c r="MM38" s="288"/>
      <c r="MN38" s="288"/>
      <c r="MO38" s="288"/>
      <c r="MP38" s="288"/>
      <c r="MQ38" s="288"/>
      <c r="MR38" s="288"/>
      <c r="MS38" s="288"/>
      <c r="MT38" s="288"/>
      <c r="MU38" s="288"/>
      <c r="MV38" s="288"/>
      <c r="MW38" s="288"/>
      <c r="MX38" s="288"/>
      <c r="MY38" s="288"/>
      <c r="MZ38" s="288"/>
      <c r="NA38" s="288"/>
      <c r="NB38" s="288"/>
      <c r="NC38" s="288"/>
      <c r="ND38" s="288"/>
      <c r="NE38" s="288"/>
      <c r="NF38" s="288"/>
      <c r="NG38" s="288"/>
      <c r="NH38" s="288"/>
      <c r="NI38" s="288"/>
      <c r="NJ38" s="288"/>
      <c r="NK38" s="288"/>
      <c r="NL38" s="288"/>
      <c r="NM38" s="288"/>
      <c r="NN38" s="288"/>
      <c r="NO38" s="288"/>
      <c r="NP38" s="288"/>
      <c r="NQ38" s="288"/>
      <c r="NR38" s="288"/>
      <c r="NS38" s="288"/>
      <c r="NT38" s="288"/>
      <c r="NU38" s="288"/>
      <c r="NV38" s="288"/>
      <c r="NW38" s="288"/>
      <c r="NX38" s="288"/>
      <c r="NY38" s="288"/>
      <c r="NZ38" s="288"/>
      <c r="OA38" s="288"/>
      <c r="OB38" s="288"/>
      <c r="OC38" s="288"/>
      <c r="OD38" s="288"/>
      <c r="OE38" s="288"/>
      <c r="OF38" s="288"/>
      <c r="OG38" s="288"/>
      <c r="OH38" s="288"/>
      <c r="OI38" s="288"/>
      <c r="OJ38" s="288"/>
      <c r="OK38" s="288"/>
      <c r="OL38" s="288"/>
      <c r="OM38" s="288"/>
      <c r="ON38" s="288"/>
      <c r="OO38" s="288"/>
      <c r="OP38" s="288"/>
      <c r="OQ38" s="288"/>
      <c r="OR38" s="288"/>
      <c r="OS38" s="288"/>
      <c r="OT38" s="288"/>
      <c r="OU38" s="288"/>
      <c r="OV38" s="288"/>
      <c r="OW38" s="288"/>
      <c r="OX38" s="288"/>
      <c r="OY38" s="288"/>
      <c r="OZ38" s="288"/>
      <c r="PA38" s="288"/>
      <c r="PB38" s="288"/>
      <c r="PC38" s="288"/>
      <c r="PD38" s="288"/>
      <c r="PE38" s="288"/>
      <c r="PF38" s="288"/>
      <c r="PG38" s="288"/>
      <c r="PH38" s="288"/>
      <c r="PI38" s="288"/>
      <c r="PJ38" s="288"/>
      <c r="PK38" s="288"/>
      <c r="PL38" s="288"/>
      <c r="PM38" s="288"/>
      <c r="PN38" s="288"/>
      <c r="PO38" s="288"/>
      <c r="PP38" s="288"/>
      <c r="PQ38" s="288"/>
      <c r="PR38" s="288"/>
      <c r="PS38" s="288"/>
      <c r="PT38" s="288"/>
      <c r="PU38" s="288"/>
      <c r="PV38" s="288"/>
      <c r="PW38" s="288"/>
      <c r="PX38" s="288"/>
      <c r="PY38" s="288"/>
      <c r="PZ38" s="288"/>
      <c r="QA38" s="288"/>
      <c r="QB38" s="288"/>
      <c r="QC38" s="288"/>
      <c r="QD38" s="288"/>
      <c r="QE38" s="288"/>
      <c r="QF38" s="288"/>
      <c r="QG38" s="288"/>
      <c r="QH38" s="288"/>
      <c r="QI38" s="288"/>
      <c r="QJ38" s="288"/>
      <c r="QK38" s="288"/>
      <c r="QL38" s="288"/>
      <c r="QM38" s="288"/>
      <c r="QN38" s="288"/>
      <c r="QO38" s="288"/>
      <c r="QP38" s="288"/>
      <c r="QQ38" s="288"/>
      <c r="QR38" s="288"/>
      <c r="QS38" s="288"/>
      <c r="QT38" s="288"/>
      <c r="QU38" s="288"/>
      <c r="QV38" s="288"/>
      <c r="QW38" s="288"/>
      <c r="QX38" s="288"/>
      <c r="QY38" s="288"/>
      <c r="QZ38" s="288"/>
      <c r="RA38" s="288"/>
      <c r="RB38" s="288"/>
      <c r="RC38" s="288"/>
      <c r="RD38" s="288"/>
      <c r="RE38" s="288"/>
      <c r="RF38" s="288"/>
      <c r="RG38" s="288"/>
      <c r="RH38" s="288"/>
      <c r="RI38" s="288"/>
      <c r="RJ38" s="288"/>
      <c r="RK38" s="288"/>
      <c r="RL38" s="288"/>
      <c r="RM38" s="288"/>
      <c r="RN38" s="288"/>
      <c r="RO38" s="288"/>
      <c r="RP38" s="288"/>
      <c r="RQ38" s="288"/>
      <c r="RR38" s="288"/>
      <c r="RS38" s="288"/>
      <c r="RT38" s="288"/>
      <c r="RU38" s="288"/>
      <c r="RV38" s="288"/>
      <c r="RW38" s="288"/>
      <c r="RX38" s="288"/>
      <c r="RY38" s="288"/>
      <c r="RZ38" s="288"/>
      <c r="SA38" s="288"/>
      <c r="SB38" s="288"/>
      <c r="SC38" s="288"/>
      <c r="SD38" s="288"/>
      <c r="SE38" s="288"/>
      <c r="SF38" s="288"/>
      <c r="SG38" s="288"/>
      <c r="SH38" s="288"/>
      <c r="SI38" s="288"/>
      <c r="SJ38" s="288"/>
      <c r="SK38" s="288"/>
      <c r="SL38" s="288"/>
      <c r="SM38" s="288"/>
      <c r="SN38" s="288"/>
      <c r="SO38" s="288"/>
      <c r="SP38" s="288"/>
      <c r="SQ38" s="288"/>
      <c r="SR38" s="288"/>
      <c r="SS38" s="288"/>
      <c r="ST38" s="288"/>
      <c r="SU38" s="288"/>
      <c r="SV38" s="288"/>
      <c r="SW38" s="288"/>
      <c r="SX38" s="288"/>
      <c r="SY38" s="288"/>
      <c r="SZ38" s="288"/>
      <c r="TA38" s="288"/>
      <c r="TB38" s="288"/>
      <c r="TC38" s="288"/>
      <c r="TD38" s="288"/>
      <c r="TE38" s="288"/>
      <c r="TF38" s="288"/>
      <c r="TG38" s="288"/>
      <c r="TH38" s="288"/>
      <c r="TI38" s="288"/>
      <c r="TJ38" s="288"/>
      <c r="TK38" s="288"/>
      <c r="TL38" s="288"/>
      <c r="TM38" s="288"/>
      <c r="TN38" s="288"/>
      <c r="TO38" s="288"/>
      <c r="TP38" s="288"/>
      <c r="TQ38" s="288"/>
      <c r="TR38" s="288"/>
      <c r="TS38" s="288"/>
      <c r="TT38" s="288"/>
      <c r="TU38" s="288"/>
      <c r="TV38" s="288"/>
      <c r="TW38" s="288"/>
      <c r="TX38" s="288"/>
      <c r="TY38" s="288"/>
      <c r="TZ38" s="288"/>
      <c r="UA38" s="288"/>
      <c r="UB38" s="288"/>
      <c r="UC38" s="288"/>
      <c r="UD38" s="288"/>
      <c r="UE38" s="288"/>
      <c r="UF38" s="288"/>
      <c r="UG38" s="288"/>
      <c r="UH38" s="288"/>
      <c r="UI38" s="288"/>
      <c r="UJ38" s="288"/>
      <c r="UK38" s="288"/>
      <c r="UL38" s="288"/>
      <c r="UM38" s="288"/>
      <c r="UN38" s="288"/>
      <c r="UO38" s="288"/>
      <c r="UP38" s="288"/>
      <c r="UQ38" s="288"/>
      <c r="UR38" s="288"/>
      <c r="US38" s="288"/>
      <c r="UT38" s="288"/>
      <c r="UU38" s="288"/>
      <c r="UV38" s="288"/>
      <c r="UW38" s="288"/>
      <c r="UX38" s="288"/>
      <c r="UY38" s="288"/>
      <c r="UZ38" s="288"/>
      <c r="VA38" s="288"/>
      <c r="VB38" s="288"/>
      <c r="VC38" s="288"/>
      <c r="VD38" s="288"/>
      <c r="VE38" s="288"/>
      <c r="VF38" s="288"/>
      <c r="VG38" s="288"/>
      <c r="VH38" s="288"/>
      <c r="VI38" s="288"/>
      <c r="VJ38" s="288"/>
      <c r="VK38" s="288"/>
      <c r="VL38" s="288"/>
      <c r="VM38" s="288"/>
      <c r="VN38" s="288"/>
      <c r="VO38" s="288"/>
      <c r="VP38" s="288"/>
      <c r="VQ38" s="288"/>
      <c r="VR38" s="288"/>
      <c r="VS38" s="288"/>
      <c r="VT38" s="288"/>
      <c r="VU38" s="288"/>
      <c r="VV38" s="288"/>
      <c r="VW38" s="288"/>
      <c r="VX38" s="288"/>
      <c r="VY38" s="288"/>
      <c r="VZ38" s="288"/>
      <c r="WA38" s="288"/>
      <c r="WB38" s="288"/>
      <c r="WC38" s="288"/>
      <c r="WD38" s="288"/>
      <c r="WE38" s="288"/>
      <c r="WF38" s="288"/>
      <c r="WG38" s="288"/>
      <c r="WH38" s="288"/>
      <c r="WI38" s="288"/>
      <c r="WJ38" s="288"/>
      <c r="WK38" s="288"/>
      <c r="WL38" s="288"/>
      <c r="WM38" s="288"/>
      <c r="WN38" s="288"/>
      <c r="WO38" s="288"/>
      <c r="WP38" s="288"/>
      <c r="WQ38" s="288"/>
      <c r="WR38" s="288"/>
      <c r="WS38" s="288"/>
      <c r="WT38" s="288"/>
      <c r="WU38" s="288"/>
      <c r="WV38" s="288"/>
      <c r="WW38" s="288"/>
      <c r="WX38" s="288"/>
      <c r="WY38" s="288"/>
      <c r="WZ38" s="288"/>
      <c r="XA38" s="288"/>
      <c r="XB38" s="288"/>
      <c r="XC38" s="288"/>
      <c r="XD38" s="288"/>
      <c r="XE38" s="288"/>
      <c r="XF38" s="288"/>
      <c r="XG38" s="288"/>
      <c r="XH38" s="288"/>
      <c r="XI38" s="288"/>
      <c r="XJ38" s="288"/>
      <c r="XK38" s="288"/>
      <c r="XL38" s="288"/>
      <c r="XM38" s="288"/>
      <c r="XN38" s="288"/>
      <c r="XO38" s="288"/>
      <c r="XP38" s="288"/>
      <c r="XQ38" s="288"/>
      <c r="XR38" s="288"/>
      <c r="XS38" s="288"/>
      <c r="XT38" s="288"/>
      <c r="XU38" s="288"/>
      <c r="XV38" s="288"/>
      <c r="XW38" s="288"/>
      <c r="XX38" s="288"/>
      <c r="XY38" s="288"/>
      <c r="XZ38" s="288"/>
      <c r="YA38" s="288"/>
      <c r="YB38" s="288"/>
      <c r="YC38" s="288"/>
      <c r="YD38" s="288"/>
      <c r="YE38" s="288"/>
      <c r="YF38" s="288"/>
      <c r="YG38" s="288"/>
      <c r="YH38" s="288"/>
      <c r="YI38" s="288"/>
      <c r="YJ38" s="288"/>
      <c r="YK38" s="288"/>
      <c r="YL38" s="288"/>
      <c r="YM38" s="288"/>
      <c r="YN38" s="288"/>
      <c r="YO38" s="288"/>
      <c r="YP38" s="288"/>
      <c r="YQ38" s="288"/>
      <c r="YR38" s="288"/>
      <c r="YS38" s="288"/>
      <c r="YT38" s="288"/>
      <c r="YU38" s="288"/>
      <c r="YV38" s="288"/>
      <c r="YW38" s="288"/>
      <c r="YX38" s="288"/>
      <c r="YY38" s="288"/>
      <c r="YZ38" s="288"/>
      <c r="ZA38" s="288"/>
      <c r="ZB38" s="288"/>
      <c r="ZC38" s="288"/>
      <c r="ZD38" s="288"/>
      <c r="ZE38" s="288"/>
      <c r="ZF38" s="288"/>
      <c r="ZG38" s="288"/>
      <c r="ZH38" s="288"/>
      <c r="ZI38" s="288"/>
      <c r="ZJ38" s="288"/>
      <c r="ZK38" s="288"/>
      <c r="ZL38" s="288"/>
      <c r="ZM38" s="288"/>
      <c r="ZN38" s="288"/>
      <c r="ZO38" s="288"/>
      <c r="ZP38" s="288"/>
      <c r="ZQ38" s="288"/>
      <c r="ZR38" s="288"/>
      <c r="ZS38" s="288"/>
      <c r="ZT38" s="288"/>
      <c r="ZU38" s="288"/>
      <c r="ZV38" s="288"/>
      <c r="ZW38" s="288"/>
      <c r="ZX38" s="288"/>
      <c r="ZY38" s="288"/>
      <c r="ZZ38" s="288"/>
      <c r="AAA38" s="288"/>
      <c r="AAB38" s="288"/>
      <c r="AAC38" s="288"/>
      <c r="AAD38" s="288"/>
      <c r="AAE38" s="288"/>
      <c r="AAF38" s="288"/>
      <c r="AAG38" s="288"/>
      <c r="AAH38" s="288"/>
      <c r="AAI38" s="288"/>
      <c r="AAJ38" s="288"/>
      <c r="AAK38" s="288"/>
      <c r="AAL38" s="288"/>
      <c r="AAM38" s="288"/>
      <c r="AAN38" s="288"/>
      <c r="AAO38" s="288"/>
      <c r="AAP38" s="288"/>
      <c r="AAQ38" s="288"/>
      <c r="AAR38" s="288"/>
      <c r="AAS38" s="288"/>
      <c r="AAT38" s="288"/>
      <c r="AAU38" s="288"/>
      <c r="AAV38" s="288"/>
      <c r="AAW38" s="288"/>
      <c r="AAX38" s="288"/>
      <c r="AAY38" s="288"/>
      <c r="AAZ38" s="288"/>
      <c r="ABA38" s="288"/>
      <c r="ABB38" s="288"/>
      <c r="ABC38" s="288"/>
      <c r="ABD38" s="288"/>
      <c r="ABE38" s="288"/>
      <c r="ABF38" s="288"/>
      <c r="ABG38" s="288"/>
      <c r="ABH38" s="288"/>
      <c r="ABI38" s="288"/>
      <c r="ABJ38" s="288"/>
      <c r="ABK38" s="288"/>
      <c r="ABL38" s="288"/>
      <c r="ABM38" s="288"/>
      <c r="ABN38" s="288"/>
      <c r="ABO38" s="288"/>
      <c r="ABP38" s="288"/>
      <c r="ABQ38" s="288"/>
      <c r="ABR38" s="288"/>
      <c r="ABS38" s="288"/>
      <c r="ABT38" s="288"/>
      <c r="ABU38" s="288"/>
      <c r="ABV38" s="288"/>
      <c r="ABW38" s="288"/>
      <c r="ABX38" s="288"/>
      <c r="ABY38" s="288"/>
      <c r="ABZ38" s="288"/>
      <c r="ACA38" s="288"/>
      <c r="ACB38" s="288"/>
      <c r="ACC38" s="288"/>
      <c r="ACD38" s="288"/>
      <c r="ACE38" s="288"/>
      <c r="ACF38" s="288"/>
      <c r="ACG38" s="288"/>
      <c r="ACH38" s="288"/>
      <c r="ACI38" s="288"/>
      <c r="ACJ38" s="288"/>
      <c r="ACK38" s="288"/>
      <c r="ACL38" s="288"/>
      <c r="ACM38" s="288"/>
      <c r="ACN38" s="288"/>
      <c r="ACO38" s="288"/>
      <c r="ACP38" s="288"/>
      <c r="ACQ38" s="288"/>
      <c r="ACR38" s="288"/>
      <c r="ACS38" s="288"/>
      <c r="ACT38" s="288"/>
      <c r="ACU38" s="288"/>
      <c r="ACV38" s="288"/>
      <c r="ACW38" s="288"/>
      <c r="ACX38" s="288"/>
      <c r="ACY38" s="288"/>
      <c r="ACZ38" s="288"/>
      <c r="ADA38" s="288"/>
      <c r="ADB38" s="288"/>
      <c r="ADC38" s="288"/>
      <c r="ADD38" s="288"/>
      <c r="ADE38" s="288"/>
      <c r="ADF38" s="288"/>
      <c r="ADG38" s="288"/>
      <c r="ADH38" s="288"/>
      <c r="ADI38" s="288"/>
      <c r="ADJ38" s="288"/>
      <c r="ADK38" s="288"/>
      <c r="ADL38" s="288"/>
      <c r="ADM38" s="288"/>
      <c r="ADN38" s="288"/>
      <c r="ADO38" s="288"/>
      <c r="ADP38" s="288"/>
      <c r="ADQ38" s="288"/>
      <c r="ADR38" s="288"/>
      <c r="ADS38" s="288"/>
      <c r="ADT38" s="288"/>
      <c r="ADU38" s="288"/>
      <c r="ADV38" s="288"/>
      <c r="ADW38" s="288"/>
      <c r="ADX38" s="288"/>
      <c r="ADY38" s="288"/>
      <c r="ADZ38" s="288"/>
      <c r="AEA38" s="288"/>
      <c r="AEB38" s="288"/>
      <c r="AEC38" s="288"/>
      <c r="AED38" s="288"/>
      <c r="AEE38" s="288"/>
      <c r="AEF38" s="288"/>
      <c r="AEG38" s="288"/>
      <c r="AEH38" s="288"/>
      <c r="AEI38" s="288"/>
      <c r="AEJ38" s="288"/>
      <c r="AEK38" s="288"/>
      <c r="AEL38" s="288"/>
      <c r="AEM38" s="288"/>
      <c r="AEN38" s="288"/>
      <c r="AEO38" s="288"/>
      <c r="AEP38" s="288"/>
      <c r="AEQ38" s="288"/>
      <c r="AER38" s="288"/>
      <c r="AES38" s="288"/>
      <c r="AET38" s="288"/>
      <c r="AEU38" s="288"/>
      <c r="AEV38" s="288"/>
      <c r="AEW38" s="288"/>
      <c r="AEX38" s="288"/>
      <c r="AEY38" s="288"/>
      <c r="AEZ38" s="288"/>
      <c r="AFA38" s="288"/>
      <c r="AFB38" s="288"/>
      <c r="AFC38" s="288"/>
      <c r="AFD38" s="288"/>
      <c r="AFE38" s="288"/>
      <c r="AFF38" s="288"/>
      <c r="AFG38" s="288"/>
      <c r="AFH38" s="288"/>
      <c r="AFI38" s="288"/>
      <c r="AFJ38" s="288"/>
      <c r="AFK38" s="288"/>
      <c r="AFL38" s="288"/>
      <c r="AFM38" s="288"/>
      <c r="AFN38" s="288"/>
      <c r="AFO38" s="288"/>
      <c r="AFP38" s="288"/>
      <c r="AFQ38" s="288"/>
      <c r="AFR38" s="288"/>
      <c r="AFS38" s="288"/>
      <c r="AFT38" s="288"/>
      <c r="AFU38" s="288"/>
      <c r="AFV38" s="288"/>
      <c r="AFW38" s="288"/>
      <c r="AFX38" s="288"/>
      <c r="AFY38" s="288"/>
      <c r="AFZ38" s="288"/>
      <c r="AGA38" s="288"/>
      <c r="AGB38" s="288"/>
      <c r="AGC38" s="288"/>
      <c r="AGD38" s="288"/>
      <c r="AGE38" s="288"/>
      <c r="AGF38" s="288"/>
      <c r="AGG38" s="288"/>
      <c r="AGH38" s="288"/>
      <c r="AGI38" s="288"/>
      <c r="AGJ38" s="288"/>
      <c r="AGK38" s="288"/>
      <c r="AGL38" s="288"/>
      <c r="AGM38" s="288"/>
      <c r="AGN38" s="288"/>
      <c r="AGO38" s="288"/>
      <c r="AGP38" s="288"/>
      <c r="AGQ38" s="288"/>
      <c r="AGR38" s="288"/>
      <c r="AGS38" s="288"/>
      <c r="AGT38" s="288"/>
      <c r="AGU38" s="288"/>
      <c r="AGV38" s="288"/>
      <c r="AGW38" s="288"/>
      <c r="AGX38" s="288"/>
      <c r="AGY38" s="288"/>
      <c r="AGZ38" s="288"/>
      <c r="AHA38" s="288"/>
      <c r="AHB38" s="288"/>
      <c r="AHC38" s="288"/>
      <c r="AHD38" s="288"/>
      <c r="AHE38" s="288"/>
      <c r="AHF38" s="288"/>
      <c r="AHG38" s="288"/>
      <c r="AHH38" s="288"/>
      <c r="AHI38" s="288"/>
      <c r="AHJ38" s="288"/>
      <c r="AHK38" s="288"/>
      <c r="AHL38" s="288"/>
      <c r="AHM38" s="288"/>
      <c r="AHN38" s="288"/>
      <c r="AHO38" s="288"/>
      <c r="AHP38" s="288"/>
      <c r="AHQ38" s="288"/>
      <c r="AHR38" s="288"/>
      <c r="AHS38" s="288"/>
      <c r="AHT38" s="288"/>
      <c r="AHU38" s="288"/>
      <c r="AHV38" s="288"/>
      <c r="AHW38" s="288"/>
      <c r="AHX38" s="288"/>
      <c r="AHY38" s="288"/>
      <c r="AHZ38" s="288"/>
      <c r="AIA38" s="288"/>
      <c r="AIB38" s="288"/>
      <c r="AIC38" s="288"/>
      <c r="AID38" s="288"/>
      <c r="AIE38" s="288"/>
      <c r="AIF38" s="288"/>
      <c r="AIG38" s="288"/>
      <c r="AIH38" s="288"/>
      <c r="AII38" s="288"/>
      <c r="AIJ38" s="288"/>
      <c r="AIK38" s="288"/>
      <c r="AIL38" s="288"/>
      <c r="AIM38" s="288"/>
      <c r="AIN38" s="288"/>
      <c r="AIO38" s="288"/>
      <c r="AIP38" s="288"/>
      <c r="AIQ38" s="288"/>
      <c r="AIR38" s="288"/>
      <c r="AIS38" s="288"/>
      <c r="AIT38" s="288"/>
      <c r="AIU38" s="288"/>
      <c r="AIV38" s="288"/>
      <c r="AIW38" s="288"/>
      <c r="AIX38" s="288"/>
      <c r="AIY38" s="288"/>
      <c r="AIZ38" s="288"/>
      <c r="AJA38" s="288"/>
      <c r="AJB38" s="288"/>
      <c r="AJC38" s="288"/>
      <c r="AJD38" s="288"/>
      <c r="AJE38" s="288"/>
      <c r="AJF38" s="288"/>
      <c r="AJG38" s="288"/>
      <c r="AJH38" s="288"/>
      <c r="AJI38" s="288"/>
      <c r="AJJ38" s="288"/>
      <c r="AJK38" s="288"/>
      <c r="AJL38" s="288"/>
      <c r="AJM38" s="288"/>
      <c r="AJN38" s="288"/>
      <c r="AJO38" s="288"/>
      <c r="AJP38" s="288"/>
      <c r="AJQ38" s="288"/>
      <c r="AJR38" s="288"/>
      <c r="AJS38" s="288"/>
      <c r="AJT38" s="288"/>
      <c r="AJU38" s="288"/>
      <c r="AJV38" s="288"/>
      <c r="AJW38" s="288"/>
      <c r="AJX38" s="288"/>
      <c r="AJY38" s="288"/>
      <c r="AJZ38" s="288"/>
      <c r="AKA38" s="288"/>
      <c r="AKB38" s="288"/>
      <c r="AKC38" s="288"/>
      <c r="AKD38" s="288"/>
      <c r="AKE38" s="288"/>
      <c r="AKF38" s="288"/>
      <c r="AKG38" s="288"/>
      <c r="AKH38" s="288"/>
      <c r="AKI38" s="288"/>
      <c r="AKJ38" s="288"/>
      <c r="AKK38" s="288"/>
      <c r="AKL38" s="288"/>
      <c r="AKM38" s="288"/>
      <c r="AKN38" s="288"/>
      <c r="AKO38" s="288"/>
      <c r="AKP38" s="288"/>
      <c r="AKQ38" s="288"/>
      <c r="AKR38" s="288"/>
      <c r="AKS38" s="288"/>
      <c r="AKT38" s="288"/>
      <c r="AKU38" s="288"/>
      <c r="AKV38" s="288"/>
      <c r="AKW38" s="288"/>
      <c r="AKX38" s="288"/>
      <c r="AKY38" s="288"/>
      <c r="AKZ38" s="288"/>
      <c r="ALA38" s="288"/>
      <c r="ALB38" s="288"/>
      <c r="ALC38" s="288"/>
      <c r="ALD38" s="288"/>
      <c r="ALE38" s="288"/>
      <c r="ALF38" s="288"/>
      <c r="ALG38" s="288"/>
      <c r="ALH38" s="288"/>
      <c r="ALI38" s="288"/>
      <c r="ALJ38" s="288"/>
      <c r="ALK38" s="288"/>
      <c r="ALL38" s="288"/>
      <c r="ALM38" s="288"/>
      <c r="ALN38" s="288"/>
      <c r="ALO38" s="288"/>
      <c r="ALP38" s="288"/>
      <c r="ALQ38" s="288"/>
      <c r="ALR38" s="288"/>
      <c r="ALS38" s="288"/>
      <c r="ALT38" s="288"/>
      <c r="ALU38" s="288"/>
      <c r="ALV38" s="288"/>
      <c r="ALW38" s="288"/>
      <c r="ALX38" s="288"/>
      <c r="ALY38" s="288"/>
      <c r="ALZ38" s="288"/>
      <c r="AMA38" s="288"/>
      <c r="AMB38" s="288"/>
      <c r="AMC38" s="288"/>
      <c r="AMD38" s="288"/>
      <c r="AME38" s="288"/>
      <c r="AMF38" s="288"/>
      <c r="AMG38" s="288"/>
      <c r="AMH38" s="288"/>
    </row>
    <row r="39" spans="1:1022" customFormat="1" ht="150" customHeight="1">
      <c r="A39" s="309">
        <v>1</v>
      </c>
      <c r="B39" s="916" t="s">
        <v>1675</v>
      </c>
      <c r="C39" s="916"/>
      <c r="D39" s="310" t="s">
        <v>1676</v>
      </c>
      <c r="E39" s="310" t="s">
        <v>1677</v>
      </c>
      <c r="F39" s="310" t="s">
        <v>1678</v>
      </c>
      <c r="G39" s="310" t="s">
        <v>158</v>
      </c>
      <c r="H39" s="310" t="s">
        <v>175</v>
      </c>
      <c r="I39" s="310" t="s">
        <v>1679</v>
      </c>
      <c r="J39" s="311">
        <v>1000</v>
      </c>
      <c r="K39" s="311">
        <v>1000</v>
      </c>
      <c r="L39" s="310" t="s">
        <v>177</v>
      </c>
      <c r="M39" s="310" t="s">
        <v>162</v>
      </c>
      <c r="N39" s="312">
        <f t="shared" si="0"/>
        <v>100</v>
      </c>
      <c r="O39" s="311">
        <v>1000</v>
      </c>
      <c r="P39" s="310" t="s">
        <v>1673</v>
      </c>
      <c r="Q39" s="310" t="s">
        <v>1674</v>
      </c>
      <c r="R39" s="330"/>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c r="HV39" s="288"/>
      <c r="HW39" s="288"/>
      <c r="HX39" s="288"/>
      <c r="HY39" s="288"/>
      <c r="HZ39" s="288"/>
      <c r="IA39" s="288"/>
      <c r="IB39" s="288"/>
      <c r="IC39" s="288"/>
      <c r="ID39" s="288"/>
      <c r="IE39" s="288"/>
      <c r="IF39" s="288"/>
      <c r="IG39" s="288"/>
      <c r="IH39" s="288"/>
      <c r="II39" s="288"/>
      <c r="IJ39" s="288"/>
      <c r="IK39" s="288"/>
      <c r="IL39" s="288"/>
      <c r="IM39" s="288"/>
      <c r="IN39" s="288"/>
      <c r="IO39" s="288"/>
      <c r="IP39" s="288"/>
      <c r="IQ39" s="288"/>
      <c r="IR39" s="288"/>
      <c r="IS39" s="288"/>
      <c r="IT39" s="288"/>
      <c r="IU39" s="288"/>
      <c r="IV39" s="288"/>
      <c r="IW39" s="288"/>
      <c r="IX39" s="288"/>
      <c r="IY39" s="288"/>
      <c r="IZ39" s="288"/>
      <c r="JA39" s="288"/>
      <c r="JB39" s="288"/>
      <c r="JC39" s="288"/>
      <c r="JD39" s="288"/>
      <c r="JE39" s="288"/>
      <c r="JF39" s="288"/>
      <c r="JG39" s="288"/>
      <c r="JH39" s="288"/>
      <c r="JI39" s="288"/>
      <c r="JJ39" s="288"/>
      <c r="JK39" s="288"/>
      <c r="JL39" s="288"/>
      <c r="JM39" s="288"/>
      <c r="JN39" s="288"/>
      <c r="JO39" s="288"/>
      <c r="JP39" s="288"/>
      <c r="JQ39" s="288"/>
      <c r="JR39" s="288"/>
      <c r="JS39" s="288"/>
      <c r="JT39" s="288"/>
      <c r="JU39" s="288"/>
      <c r="JV39" s="288"/>
      <c r="JW39" s="288"/>
      <c r="JX39" s="288"/>
      <c r="JY39" s="288"/>
      <c r="JZ39" s="288"/>
      <c r="KA39" s="288"/>
      <c r="KB39" s="288"/>
      <c r="KC39" s="288"/>
      <c r="KD39" s="288"/>
      <c r="KE39" s="288"/>
      <c r="KF39" s="288"/>
      <c r="KG39" s="288"/>
      <c r="KH39" s="288"/>
      <c r="KI39" s="288"/>
      <c r="KJ39" s="288"/>
      <c r="KK39" s="288"/>
      <c r="KL39" s="288"/>
      <c r="KM39" s="288"/>
      <c r="KN39" s="288"/>
      <c r="KO39" s="288"/>
      <c r="KP39" s="288"/>
      <c r="KQ39" s="288"/>
      <c r="KR39" s="288"/>
      <c r="KS39" s="288"/>
      <c r="KT39" s="288"/>
      <c r="KU39" s="288"/>
      <c r="KV39" s="288"/>
      <c r="KW39" s="288"/>
      <c r="KX39" s="288"/>
      <c r="KY39" s="288"/>
      <c r="KZ39" s="288"/>
      <c r="LA39" s="288"/>
      <c r="LB39" s="288"/>
      <c r="LC39" s="288"/>
      <c r="LD39" s="288"/>
      <c r="LE39" s="288"/>
      <c r="LF39" s="288"/>
      <c r="LG39" s="288"/>
      <c r="LH39" s="288"/>
      <c r="LI39" s="288"/>
      <c r="LJ39" s="288"/>
      <c r="LK39" s="288"/>
      <c r="LL39" s="288"/>
      <c r="LM39" s="288"/>
      <c r="LN39" s="288"/>
      <c r="LO39" s="288"/>
      <c r="LP39" s="288"/>
      <c r="LQ39" s="288"/>
      <c r="LR39" s="288"/>
      <c r="LS39" s="288"/>
      <c r="LT39" s="288"/>
      <c r="LU39" s="288"/>
      <c r="LV39" s="288"/>
      <c r="LW39" s="288"/>
      <c r="LX39" s="288"/>
      <c r="LY39" s="288"/>
      <c r="LZ39" s="288"/>
      <c r="MA39" s="288"/>
      <c r="MB39" s="288"/>
      <c r="MC39" s="288"/>
      <c r="MD39" s="288"/>
      <c r="ME39" s="288"/>
      <c r="MF39" s="288"/>
      <c r="MG39" s="288"/>
      <c r="MH39" s="288"/>
      <c r="MI39" s="288"/>
      <c r="MJ39" s="288"/>
      <c r="MK39" s="288"/>
      <c r="ML39" s="288"/>
      <c r="MM39" s="288"/>
      <c r="MN39" s="288"/>
      <c r="MO39" s="288"/>
      <c r="MP39" s="288"/>
      <c r="MQ39" s="288"/>
      <c r="MR39" s="288"/>
      <c r="MS39" s="288"/>
      <c r="MT39" s="288"/>
      <c r="MU39" s="288"/>
      <c r="MV39" s="288"/>
      <c r="MW39" s="288"/>
      <c r="MX39" s="288"/>
      <c r="MY39" s="288"/>
      <c r="MZ39" s="288"/>
      <c r="NA39" s="288"/>
      <c r="NB39" s="288"/>
      <c r="NC39" s="288"/>
      <c r="ND39" s="288"/>
      <c r="NE39" s="288"/>
      <c r="NF39" s="288"/>
      <c r="NG39" s="288"/>
      <c r="NH39" s="288"/>
      <c r="NI39" s="288"/>
      <c r="NJ39" s="288"/>
      <c r="NK39" s="288"/>
      <c r="NL39" s="288"/>
      <c r="NM39" s="288"/>
      <c r="NN39" s="288"/>
      <c r="NO39" s="288"/>
      <c r="NP39" s="288"/>
      <c r="NQ39" s="288"/>
      <c r="NR39" s="288"/>
      <c r="NS39" s="288"/>
      <c r="NT39" s="288"/>
      <c r="NU39" s="288"/>
      <c r="NV39" s="288"/>
      <c r="NW39" s="288"/>
      <c r="NX39" s="288"/>
      <c r="NY39" s="288"/>
      <c r="NZ39" s="288"/>
      <c r="OA39" s="288"/>
      <c r="OB39" s="288"/>
      <c r="OC39" s="288"/>
      <c r="OD39" s="288"/>
      <c r="OE39" s="288"/>
      <c r="OF39" s="288"/>
      <c r="OG39" s="288"/>
      <c r="OH39" s="288"/>
      <c r="OI39" s="288"/>
      <c r="OJ39" s="288"/>
      <c r="OK39" s="288"/>
      <c r="OL39" s="288"/>
      <c r="OM39" s="288"/>
      <c r="ON39" s="288"/>
      <c r="OO39" s="288"/>
      <c r="OP39" s="288"/>
      <c r="OQ39" s="288"/>
      <c r="OR39" s="288"/>
      <c r="OS39" s="288"/>
      <c r="OT39" s="288"/>
      <c r="OU39" s="288"/>
      <c r="OV39" s="288"/>
      <c r="OW39" s="288"/>
      <c r="OX39" s="288"/>
      <c r="OY39" s="288"/>
      <c r="OZ39" s="288"/>
      <c r="PA39" s="288"/>
      <c r="PB39" s="288"/>
      <c r="PC39" s="288"/>
      <c r="PD39" s="288"/>
      <c r="PE39" s="288"/>
      <c r="PF39" s="288"/>
      <c r="PG39" s="288"/>
      <c r="PH39" s="288"/>
      <c r="PI39" s="288"/>
      <c r="PJ39" s="288"/>
      <c r="PK39" s="288"/>
      <c r="PL39" s="288"/>
      <c r="PM39" s="288"/>
      <c r="PN39" s="288"/>
      <c r="PO39" s="288"/>
      <c r="PP39" s="288"/>
      <c r="PQ39" s="288"/>
      <c r="PR39" s="288"/>
      <c r="PS39" s="288"/>
      <c r="PT39" s="288"/>
      <c r="PU39" s="288"/>
      <c r="PV39" s="288"/>
      <c r="PW39" s="288"/>
      <c r="PX39" s="288"/>
      <c r="PY39" s="288"/>
      <c r="PZ39" s="288"/>
      <c r="QA39" s="288"/>
      <c r="QB39" s="288"/>
      <c r="QC39" s="288"/>
      <c r="QD39" s="288"/>
      <c r="QE39" s="288"/>
      <c r="QF39" s="288"/>
      <c r="QG39" s="288"/>
      <c r="QH39" s="288"/>
      <c r="QI39" s="288"/>
      <c r="QJ39" s="288"/>
      <c r="QK39" s="288"/>
      <c r="QL39" s="288"/>
      <c r="QM39" s="288"/>
      <c r="QN39" s="288"/>
      <c r="QO39" s="288"/>
      <c r="QP39" s="288"/>
      <c r="QQ39" s="288"/>
      <c r="QR39" s="288"/>
      <c r="QS39" s="288"/>
      <c r="QT39" s="288"/>
      <c r="QU39" s="288"/>
      <c r="QV39" s="288"/>
      <c r="QW39" s="288"/>
      <c r="QX39" s="288"/>
      <c r="QY39" s="288"/>
      <c r="QZ39" s="288"/>
      <c r="RA39" s="288"/>
      <c r="RB39" s="288"/>
      <c r="RC39" s="288"/>
      <c r="RD39" s="288"/>
      <c r="RE39" s="288"/>
      <c r="RF39" s="288"/>
      <c r="RG39" s="288"/>
      <c r="RH39" s="288"/>
      <c r="RI39" s="288"/>
      <c r="RJ39" s="288"/>
      <c r="RK39" s="288"/>
      <c r="RL39" s="288"/>
      <c r="RM39" s="288"/>
      <c r="RN39" s="288"/>
      <c r="RO39" s="288"/>
      <c r="RP39" s="288"/>
      <c r="RQ39" s="288"/>
      <c r="RR39" s="288"/>
      <c r="RS39" s="288"/>
      <c r="RT39" s="288"/>
      <c r="RU39" s="288"/>
      <c r="RV39" s="288"/>
      <c r="RW39" s="288"/>
      <c r="RX39" s="288"/>
      <c r="RY39" s="288"/>
      <c r="RZ39" s="288"/>
      <c r="SA39" s="288"/>
      <c r="SB39" s="288"/>
      <c r="SC39" s="288"/>
      <c r="SD39" s="288"/>
      <c r="SE39" s="288"/>
      <c r="SF39" s="288"/>
      <c r="SG39" s="288"/>
      <c r="SH39" s="288"/>
      <c r="SI39" s="288"/>
      <c r="SJ39" s="288"/>
      <c r="SK39" s="288"/>
      <c r="SL39" s="288"/>
      <c r="SM39" s="288"/>
      <c r="SN39" s="288"/>
      <c r="SO39" s="288"/>
      <c r="SP39" s="288"/>
      <c r="SQ39" s="288"/>
      <c r="SR39" s="288"/>
      <c r="SS39" s="288"/>
      <c r="ST39" s="288"/>
      <c r="SU39" s="288"/>
      <c r="SV39" s="288"/>
      <c r="SW39" s="288"/>
      <c r="SX39" s="288"/>
      <c r="SY39" s="288"/>
      <c r="SZ39" s="288"/>
      <c r="TA39" s="288"/>
      <c r="TB39" s="288"/>
      <c r="TC39" s="288"/>
      <c r="TD39" s="288"/>
      <c r="TE39" s="288"/>
      <c r="TF39" s="288"/>
      <c r="TG39" s="288"/>
      <c r="TH39" s="288"/>
      <c r="TI39" s="288"/>
      <c r="TJ39" s="288"/>
      <c r="TK39" s="288"/>
      <c r="TL39" s="288"/>
      <c r="TM39" s="288"/>
      <c r="TN39" s="288"/>
      <c r="TO39" s="288"/>
      <c r="TP39" s="288"/>
      <c r="TQ39" s="288"/>
      <c r="TR39" s="288"/>
      <c r="TS39" s="288"/>
      <c r="TT39" s="288"/>
      <c r="TU39" s="288"/>
      <c r="TV39" s="288"/>
      <c r="TW39" s="288"/>
      <c r="TX39" s="288"/>
      <c r="TY39" s="288"/>
      <c r="TZ39" s="288"/>
      <c r="UA39" s="288"/>
      <c r="UB39" s="288"/>
      <c r="UC39" s="288"/>
      <c r="UD39" s="288"/>
      <c r="UE39" s="288"/>
      <c r="UF39" s="288"/>
      <c r="UG39" s="288"/>
      <c r="UH39" s="288"/>
      <c r="UI39" s="288"/>
      <c r="UJ39" s="288"/>
      <c r="UK39" s="288"/>
      <c r="UL39" s="288"/>
      <c r="UM39" s="288"/>
      <c r="UN39" s="288"/>
      <c r="UO39" s="288"/>
      <c r="UP39" s="288"/>
      <c r="UQ39" s="288"/>
      <c r="UR39" s="288"/>
      <c r="US39" s="288"/>
      <c r="UT39" s="288"/>
      <c r="UU39" s="288"/>
      <c r="UV39" s="288"/>
      <c r="UW39" s="288"/>
      <c r="UX39" s="288"/>
      <c r="UY39" s="288"/>
      <c r="UZ39" s="288"/>
      <c r="VA39" s="288"/>
      <c r="VB39" s="288"/>
      <c r="VC39" s="288"/>
      <c r="VD39" s="288"/>
      <c r="VE39" s="288"/>
      <c r="VF39" s="288"/>
      <c r="VG39" s="288"/>
      <c r="VH39" s="288"/>
      <c r="VI39" s="288"/>
      <c r="VJ39" s="288"/>
      <c r="VK39" s="288"/>
      <c r="VL39" s="288"/>
      <c r="VM39" s="288"/>
      <c r="VN39" s="288"/>
      <c r="VO39" s="288"/>
      <c r="VP39" s="288"/>
      <c r="VQ39" s="288"/>
      <c r="VR39" s="288"/>
      <c r="VS39" s="288"/>
      <c r="VT39" s="288"/>
      <c r="VU39" s="288"/>
      <c r="VV39" s="288"/>
      <c r="VW39" s="288"/>
      <c r="VX39" s="288"/>
      <c r="VY39" s="288"/>
      <c r="VZ39" s="288"/>
      <c r="WA39" s="288"/>
      <c r="WB39" s="288"/>
      <c r="WC39" s="288"/>
      <c r="WD39" s="288"/>
      <c r="WE39" s="288"/>
      <c r="WF39" s="288"/>
      <c r="WG39" s="288"/>
      <c r="WH39" s="288"/>
      <c r="WI39" s="288"/>
      <c r="WJ39" s="288"/>
      <c r="WK39" s="288"/>
      <c r="WL39" s="288"/>
      <c r="WM39" s="288"/>
      <c r="WN39" s="288"/>
      <c r="WO39" s="288"/>
      <c r="WP39" s="288"/>
      <c r="WQ39" s="288"/>
      <c r="WR39" s="288"/>
      <c r="WS39" s="288"/>
      <c r="WT39" s="288"/>
      <c r="WU39" s="288"/>
      <c r="WV39" s="288"/>
      <c r="WW39" s="288"/>
      <c r="WX39" s="288"/>
      <c r="WY39" s="288"/>
      <c r="WZ39" s="288"/>
      <c r="XA39" s="288"/>
      <c r="XB39" s="288"/>
      <c r="XC39" s="288"/>
      <c r="XD39" s="288"/>
      <c r="XE39" s="288"/>
      <c r="XF39" s="288"/>
      <c r="XG39" s="288"/>
      <c r="XH39" s="288"/>
      <c r="XI39" s="288"/>
      <c r="XJ39" s="288"/>
      <c r="XK39" s="288"/>
      <c r="XL39" s="288"/>
      <c r="XM39" s="288"/>
      <c r="XN39" s="288"/>
      <c r="XO39" s="288"/>
      <c r="XP39" s="288"/>
      <c r="XQ39" s="288"/>
      <c r="XR39" s="288"/>
      <c r="XS39" s="288"/>
      <c r="XT39" s="288"/>
      <c r="XU39" s="288"/>
      <c r="XV39" s="288"/>
      <c r="XW39" s="288"/>
      <c r="XX39" s="288"/>
      <c r="XY39" s="288"/>
      <c r="XZ39" s="288"/>
      <c r="YA39" s="288"/>
      <c r="YB39" s="288"/>
      <c r="YC39" s="288"/>
      <c r="YD39" s="288"/>
      <c r="YE39" s="288"/>
      <c r="YF39" s="288"/>
      <c r="YG39" s="288"/>
      <c r="YH39" s="288"/>
      <c r="YI39" s="288"/>
      <c r="YJ39" s="288"/>
      <c r="YK39" s="288"/>
      <c r="YL39" s="288"/>
      <c r="YM39" s="288"/>
      <c r="YN39" s="288"/>
      <c r="YO39" s="288"/>
      <c r="YP39" s="288"/>
      <c r="YQ39" s="288"/>
      <c r="YR39" s="288"/>
      <c r="YS39" s="288"/>
      <c r="YT39" s="288"/>
      <c r="YU39" s="288"/>
      <c r="YV39" s="288"/>
      <c r="YW39" s="288"/>
      <c r="YX39" s="288"/>
      <c r="YY39" s="288"/>
      <c r="YZ39" s="288"/>
      <c r="ZA39" s="288"/>
      <c r="ZB39" s="288"/>
      <c r="ZC39" s="288"/>
      <c r="ZD39" s="288"/>
      <c r="ZE39" s="288"/>
      <c r="ZF39" s="288"/>
      <c r="ZG39" s="288"/>
      <c r="ZH39" s="288"/>
      <c r="ZI39" s="288"/>
      <c r="ZJ39" s="288"/>
      <c r="ZK39" s="288"/>
      <c r="ZL39" s="288"/>
      <c r="ZM39" s="288"/>
      <c r="ZN39" s="288"/>
      <c r="ZO39" s="288"/>
      <c r="ZP39" s="288"/>
      <c r="ZQ39" s="288"/>
      <c r="ZR39" s="288"/>
      <c r="ZS39" s="288"/>
      <c r="ZT39" s="288"/>
      <c r="ZU39" s="288"/>
      <c r="ZV39" s="288"/>
      <c r="ZW39" s="288"/>
      <c r="ZX39" s="288"/>
      <c r="ZY39" s="288"/>
      <c r="ZZ39" s="288"/>
      <c r="AAA39" s="288"/>
      <c r="AAB39" s="288"/>
      <c r="AAC39" s="288"/>
      <c r="AAD39" s="288"/>
      <c r="AAE39" s="288"/>
      <c r="AAF39" s="288"/>
      <c r="AAG39" s="288"/>
      <c r="AAH39" s="288"/>
      <c r="AAI39" s="288"/>
      <c r="AAJ39" s="288"/>
      <c r="AAK39" s="288"/>
      <c r="AAL39" s="288"/>
      <c r="AAM39" s="288"/>
      <c r="AAN39" s="288"/>
      <c r="AAO39" s="288"/>
      <c r="AAP39" s="288"/>
      <c r="AAQ39" s="288"/>
      <c r="AAR39" s="288"/>
      <c r="AAS39" s="288"/>
      <c r="AAT39" s="288"/>
      <c r="AAU39" s="288"/>
      <c r="AAV39" s="288"/>
      <c r="AAW39" s="288"/>
      <c r="AAX39" s="288"/>
      <c r="AAY39" s="288"/>
      <c r="AAZ39" s="288"/>
      <c r="ABA39" s="288"/>
      <c r="ABB39" s="288"/>
      <c r="ABC39" s="288"/>
      <c r="ABD39" s="288"/>
      <c r="ABE39" s="288"/>
      <c r="ABF39" s="288"/>
      <c r="ABG39" s="288"/>
      <c r="ABH39" s="288"/>
      <c r="ABI39" s="288"/>
      <c r="ABJ39" s="288"/>
      <c r="ABK39" s="288"/>
      <c r="ABL39" s="288"/>
      <c r="ABM39" s="288"/>
      <c r="ABN39" s="288"/>
      <c r="ABO39" s="288"/>
      <c r="ABP39" s="288"/>
      <c r="ABQ39" s="288"/>
      <c r="ABR39" s="288"/>
      <c r="ABS39" s="288"/>
      <c r="ABT39" s="288"/>
      <c r="ABU39" s="288"/>
      <c r="ABV39" s="288"/>
      <c r="ABW39" s="288"/>
      <c r="ABX39" s="288"/>
      <c r="ABY39" s="288"/>
      <c r="ABZ39" s="288"/>
      <c r="ACA39" s="288"/>
      <c r="ACB39" s="288"/>
      <c r="ACC39" s="288"/>
      <c r="ACD39" s="288"/>
      <c r="ACE39" s="288"/>
      <c r="ACF39" s="288"/>
      <c r="ACG39" s="288"/>
      <c r="ACH39" s="288"/>
      <c r="ACI39" s="288"/>
      <c r="ACJ39" s="288"/>
      <c r="ACK39" s="288"/>
      <c r="ACL39" s="288"/>
      <c r="ACM39" s="288"/>
      <c r="ACN39" s="288"/>
      <c r="ACO39" s="288"/>
      <c r="ACP39" s="288"/>
      <c r="ACQ39" s="288"/>
      <c r="ACR39" s="288"/>
      <c r="ACS39" s="288"/>
      <c r="ACT39" s="288"/>
      <c r="ACU39" s="288"/>
      <c r="ACV39" s="288"/>
      <c r="ACW39" s="288"/>
      <c r="ACX39" s="288"/>
      <c r="ACY39" s="288"/>
      <c r="ACZ39" s="288"/>
      <c r="ADA39" s="288"/>
      <c r="ADB39" s="288"/>
      <c r="ADC39" s="288"/>
      <c r="ADD39" s="288"/>
      <c r="ADE39" s="288"/>
      <c r="ADF39" s="288"/>
      <c r="ADG39" s="288"/>
      <c r="ADH39" s="288"/>
      <c r="ADI39" s="288"/>
      <c r="ADJ39" s="288"/>
      <c r="ADK39" s="288"/>
      <c r="ADL39" s="288"/>
      <c r="ADM39" s="288"/>
      <c r="ADN39" s="288"/>
      <c r="ADO39" s="288"/>
      <c r="ADP39" s="288"/>
      <c r="ADQ39" s="288"/>
      <c r="ADR39" s="288"/>
      <c r="ADS39" s="288"/>
      <c r="ADT39" s="288"/>
      <c r="ADU39" s="288"/>
      <c r="ADV39" s="288"/>
      <c r="ADW39" s="288"/>
      <c r="ADX39" s="288"/>
      <c r="ADY39" s="288"/>
      <c r="ADZ39" s="288"/>
      <c r="AEA39" s="288"/>
      <c r="AEB39" s="288"/>
      <c r="AEC39" s="288"/>
      <c r="AED39" s="288"/>
      <c r="AEE39" s="288"/>
      <c r="AEF39" s="288"/>
      <c r="AEG39" s="288"/>
      <c r="AEH39" s="288"/>
      <c r="AEI39" s="288"/>
      <c r="AEJ39" s="288"/>
      <c r="AEK39" s="288"/>
      <c r="AEL39" s="288"/>
      <c r="AEM39" s="288"/>
      <c r="AEN39" s="288"/>
      <c r="AEO39" s="288"/>
      <c r="AEP39" s="288"/>
      <c r="AEQ39" s="288"/>
      <c r="AER39" s="288"/>
      <c r="AES39" s="288"/>
      <c r="AET39" s="288"/>
      <c r="AEU39" s="288"/>
      <c r="AEV39" s="288"/>
      <c r="AEW39" s="288"/>
      <c r="AEX39" s="288"/>
      <c r="AEY39" s="288"/>
      <c r="AEZ39" s="288"/>
      <c r="AFA39" s="288"/>
      <c r="AFB39" s="288"/>
      <c r="AFC39" s="288"/>
      <c r="AFD39" s="288"/>
      <c r="AFE39" s="288"/>
      <c r="AFF39" s="288"/>
      <c r="AFG39" s="288"/>
      <c r="AFH39" s="288"/>
      <c r="AFI39" s="288"/>
      <c r="AFJ39" s="288"/>
      <c r="AFK39" s="288"/>
      <c r="AFL39" s="288"/>
      <c r="AFM39" s="288"/>
      <c r="AFN39" s="288"/>
      <c r="AFO39" s="288"/>
      <c r="AFP39" s="288"/>
      <c r="AFQ39" s="288"/>
      <c r="AFR39" s="288"/>
      <c r="AFS39" s="288"/>
      <c r="AFT39" s="288"/>
      <c r="AFU39" s="288"/>
      <c r="AFV39" s="288"/>
      <c r="AFW39" s="288"/>
      <c r="AFX39" s="288"/>
      <c r="AFY39" s="288"/>
      <c r="AFZ39" s="288"/>
      <c r="AGA39" s="288"/>
      <c r="AGB39" s="288"/>
      <c r="AGC39" s="288"/>
      <c r="AGD39" s="288"/>
      <c r="AGE39" s="288"/>
      <c r="AGF39" s="288"/>
      <c r="AGG39" s="288"/>
      <c r="AGH39" s="288"/>
      <c r="AGI39" s="288"/>
      <c r="AGJ39" s="288"/>
      <c r="AGK39" s="288"/>
      <c r="AGL39" s="288"/>
      <c r="AGM39" s="288"/>
      <c r="AGN39" s="288"/>
      <c r="AGO39" s="288"/>
      <c r="AGP39" s="288"/>
      <c r="AGQ39" s="288"/>
      <c r="AGR39" s="288"/>
      <c r="AGS39" s="288"/>
      <c r="AGT39" s="288"/>
      <c r="AGU39" s="288"/>
      <c r="AGV39" s="288"/>
      <c r="AGW39" s="288"/>
      <c r="AGX39" s="288"/>
      <c r="AGY39" s="288"/>
      <c r="AGZ39" s="288"/>
      <c r="AHA39" s="288"/>
      <c r="AHB39" s="288"/>
      <c r="AHC39" s="288"/>
      <c r="AHD39" s="288"/>
      <c r="AHE39" s="288"/>
      <c r="AHF39" s="288"/>
      <c r="AHG39" s="288"/>
      <c r="AHH39" s="288"/>
      <c r="AHI39" s="288"/>
      <c r="AHJ39" s="288"/>
      <c r="AHK39" s="288"/>
      <c r="AHL39" s="288"/>
      <c r="AHM39" s="288"/>
      <c r="AHN39" s="288"/>
      <c r="AHO39" s="288"/>
      <c r="AHP39" s="288"/>
      <c r="AHQ39" s="288"/>
      <c r="AHR39" s="288"/>
      <c r="AHS39" s="288"/>
      <c r="AHT39" s="288"/>
      <c r="AHU39" s="288"/>
      <c r="AHV39" s="288"/>
      <c r="AHW39" s="288"/>
      <c r="AHX39" s="288"/>
      <c r="AHY39" s="288"/>
      <c r="AHZ39" s="288"/>
      <c r="AIA39" s="288"/>
      <c r="AIB39" s="288"/>
      <c r="AIC39" s="288"/>
      <c r="AID39" s="288"/>
      <c r="AIE39" s="288"/>
      <c r="AIF39" s="288"/>
      <c r="AIG39" s="288"/>
      <c r="AIH39" s="288"/>
      <c r="AII39" s="288"/>
      <c r="AIJ39" s="288"/>
      <c r="AIK39" s="288"/>
      <c r="AIL39" s="288"/>
      <c r="AIM39" s="288"/>
      <c r="AIN39" s="288"/>
      <c r="AIO39" s="288"/>
      <c r="AIP39" s="288"/>
      <c r="AIQ39" s="288"/>
      <c r="AIR39" s="288"/>
      <c r="AIS39" s="288"/>
      <c r="AIT39" s="288"/>
      <c r="AIU39" s="288"/>
      <c r="AIV39" s="288"/>
      <c r="AIW39" s="288"/>
      <c r="AIX39" s="288"/>
      <c r="AIY39" s="288"/>
      <c r="AIZ39" s="288"/>
      <c r="AJA39" s="288"/>
      <c r="AJB39" s="288"/>
      <c r="AJC39" s="288"/>
      <c r="AJD39" s="288"/>
      <c r="AJE39" s="288"/>
      <c r="AJF39" s="288"/>
      <c r="AJG39" s="288"/>
      <c r="AJH39" s="288"/>
      <c r="AJI39" s="288"/>
      <c r="AJJ39" s="288"/>
      <c r="AJK39" s="288"/>
      <c r="AJL39" s="288"/>
      <c r="AJM39" s="288"/>
      <c r="AJN39" s="288"/>
      <c r="AJO39" s="288"/>
      <c r="AJP39" s="288"/>
      <c r="AJQ39" s="288"/>
      <c r="AJR39" s="288"/>
      <c r="AJS39" s="288"/>
      <c r="AJT39" s="288"/>
      <c r="AJU39" s="288"/>
      <c r="AJV39" s="288"/>
      <c r="AJW39" s="288"/>
      <c r="AJX39" s="288"/>
      <c r="AJY39" s="288"/>
      <c r="AJZ39" s="288"/>
      <c r="AKA39" s="288"/>
      <c r="AKB39" s="288"/>
      <c r="AKC39" s="288"/>
      <c r="AKD39" s="288"/>
      <c r="AKE39" s="288"/>
      <c r="AKF39" s="288"/>
      <c r="AKG39" s="288"/>
      <c r="AKH39" s="288"/>
      <c r="AKI39" s="288"/>
      <c r="AKJ39" s="288"/>
      <c r="AKK39" s="288"/>
      <c r="AKL39" s="288"/>
      <c r="AKM39" s="288"/>
      <c r="AKN39" s="288"/>
      <c r="AKO39" s="288"/>
      <c r="AKP39" s="288"/>
      <c r="AKQ39" s="288"/>
      <c r="AKR39" s="288"/>
      <c r="AKS39" s="288"/>
      <c r="AKT39" s="288"/>
      <c r="AKU39" s="288"/>
      <c r="AKV39" s="288"/>
      <c r="AKW39" s="288"/>
      <c r="AKX39" s="288"/>
      <c r="AKY39" s="288"/>
      <c r="AKZ39" s="288"/>
      <c r="ALA39" s="288"/>
      <c r="ALB39" s="288"/>
      <c r="ALC39" s="288"/>
      <c r="ALD39" s="288"/>
      <c r="ALE39" s="288"/>
      <c r="ALF39" s="288"/>
      <c r="ALG39" s="288"/>
      <c r="ALH39" s="288"/>
      <c r="ALI39" s="288"/>
      <c r="ALJ39" s="288"/>
      <c r="ALK39" s="288"/>
      <c r="ALL39" s="288"/>
      <c r="ALM39" s="288"/>
      <c r="ALN39" s="288"/>
      <c r="ALO39" s="288"/>
      <c r="ALP39" s="288"/>
      <c r="ALQ39" s="288"/>
      <c r="ALR39" s="288"/>
      <c r="ALS39" s="288"/>
      <c r="ALT39" s="288"/>
      <c r="ALU39" s="288"/>
      <c r="ALV39" s="288"/>
      <c r="ALW39" s="288"/>
      <c r="ALX39" s="288"/>
      <c r="ALY39" s="288"/>
      <c r="ALZ39" s="288"/>
      <c r="AMA39" s="288"/>
      <c r="AMB39" s="288"/>
      <c r="AMC39" s="288"/>
      <c r="AMD39" s="288"/>
      <c r="AME39" s="288"/>
      <c r="AMF39" s="288"/>
      <c r="AMG39" s="288"/>
      <c r="AMH39" s="288"/>
    </row>
    <row r="40" spans="1:1022" customFormat="1" ht="150" customHeight="1">
      <c r="A40" s="309">
        <v>1</v>
      </c>
      <c r="B40" s="916" t="s">
        <v>207</v>
      </c>
      <c r="C40" s="916"/>
      <c r="D40" s="83" t="s">
        <v>1680</v>
      </c>
      <c r="E40" s="83" t="s">
        <v>1681</v>
      </c>
      <c r="F40" s="83" t="s">
        <v>1682</v>
      </c>
      <c r="G40" s="83" t="s">
        <v>158</v>
      </c>
      <c r="H40" s="83" t="s">
        <v>175</v>
      </c>
      <c r="I40" s="310" t="s">
        <v>1683</v>
      </c>
      <c r="J40" s="311">
        <v>535</v>
      </c>
      <c r="K40" s="311">
        <v>535</v>
      </c>
      <c r="L40" s="310" t="s">
        <v>177</v>
      </c>
      <c r="M40" s="310" t="s">
        <v>162</v>
      </c>
      <c r="N40" s="312">
        <f t="shared" si="0"/>
        <v>100</v>
      </c>
      <c r="O40" s="311">
        <v>570</v>
      </c>
      <c r="P40" s="310" t="s">
        <v>1684</v>
      </c>
      <c r="Q40" s="310" t="s">
        <v>1685</v>
      </c>
      <c r="R40" s="200" t="s">
        <v>180</v>
      </c>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c r="HV40" s="288"/>
      <c r="HW40" s="288"/>
      <c r="HX40" s="288"/>
      <c r="HY40" s="288"/>
      <c r="HZ40" s="288"/>
      <c r="IA40" s="288"/>
      <c r="IB40" s="288"/>
      <c r="IC40" s="288"/>
      <c r="ID40" s="288"/>
      <c r="IE40" s="288"/>
      <c r="IF40" s="288"/>
      <c r="IG40" s="288"/>
      <c r="IH40" s="288"/>
      <c r="II40" s="288"/>
      <c r="IJ40" s="288"/>
      <c r="IK40" s="288"/>
      <c r="IL40" s="288"/>
      <c r="IM40" s="288"/>
      <c r="IN40" s="288"/>
      <c r="IO40" s="288"/>
      <c r="IP40" s="288"/>
      <c r="IQ40" s="288"/>
      <c r="IR40" s="288"/>
      <c r="IS40" s="288"/>
      <c r="IT40" s="288"/>
      <c r="IU40" s="288"/>
      <c r="IV40" s="288"/>
      <c r="IW40" s="288"/>
      <c r="IX40" s="288"/>
      <c r="IY40" s="288"/>
      <c r="IZ40" s="288"/>
      <c r="JA40" s="288"/>
      <c r="JB40" s="288"/>
      <c r="JC40" s="288"/>
      <c r="JD40" s="288"/>
      <c r="JE40" s="288"/>
      <c r="JF40" s="288"/>
      <c r="JG40" s="288"/>
      <c r="JH40" s="288"/>
      <c r="JI40" s="288"/>
      <c r="JJ40" s="288"/>
      <c r="JK40" s="288"/>
      <c r="JL40" s="288"/>
      <c r="JM40" s="288"/>
      <c r="JN40" s="288"/>
      <c r="JO40" s="288"/>
      <c r="JP40" s="288"/>
      <c r="JQ40" s="288"/>
      <c r="JR40" s="288"/>
      <c r="JS40" s="288"/>
      <c r="JT40" s="288"/>
      <c r="JU40" s="288"/>
      <c r="JV40" s="288"/>
      <c r="JW40" s="288"/>
      <c r="JX40" s="288"/>
      <c r="JY40" s="288"/>
      <c r="JZ40" s="288"/>
      <c r="KA40" s="288"/>
      <c r="KB40" s="288"/>
      <c r="KC40" s="288"/>
      <c r="KD40" s="288"/>
      <c r="KE40" s="288"/>
      <c r="KF40" s="288"/>
      <c r="KG40" s="288"/>
      <c r="KH40" s="288"/>
      <c r="KI40" s="288"/>
      <c r="KJ40" s="288"/>
      <c r="KK40" s="288"/>
      <c r="KL40" s="288"/>
      <c r="KM40" s="288"/>
      <c r="KN40" s="288"/>
      <c r="KO40" s="288"/>
      <c r="KP40" s="288"/>
      <c r="KQ40" s="288"/>
      <c r="KR40" s="288"/>
      <c r="KS40" s="288"/>
      <c r="KT40" s="288"/>
      <c r="KU40" s="288"/>
      <c r="KV40" s="288"/>
      <c r="KW40" s="288"/>
      <c r="KX40" s="288"/>
      <c r="KY40" s="288"/>
      <c r="KZ40" s="288"/>
      <c r="LA40" s="288"/>
      <c r="LB40" s="288"/>
      <c r="LC40" s="288"/>
      <c r="LD40" s="288"/>
      <c r="LE40" s="288"/>
      <c r="LF40" s="288"/>
      <c r="LG40" s="288"/>
      <c r="LH40" s="288"/>
      <c r="LI40" s="288"/>
      <c r="LJ40" s="288"/>
      <c r="LK40" s="288"/>
      <c r="LL40" s="288"/>
      <c r="LM40" s="288"/>
      <c r="LN40" s="288"/>
      <c r="LO40" s="288"/>
      <c r="LP40" s="288"/>
      <c r="LQ40" s="288"/>
      <c r="LR40" s="288"/>
      <c r="LS40" s="288"/>
      <c r="LT40" s="288"/>
      <c r="LU40" s="288"/>
      <c r="LV40" s="288"/>
      <c r="LW40" s="288"/>
      <c r="LX40" s="288"/>
      <c r="LY40" s="288"/>
      <c r="LZ40" s="288"/>
      <c r="MA40" s="288"/>
      <c r="MB40" s="288"/>
      <c r="MC40" s="288"/>
      <c r="MD40" s="288"/>
      <c r="ME40" s="288"/>
      <c r="MF40" s="288"/>
      <c r="MG40" s="288"/>
      <c r="MH40" s="288"/>
      <c r="MI40" s="288"/>
      <c r="MJ40" s="288"/>
      <c r="MK40" s="288"/>
      <c r="ML40" s="288"/>
      <c r="MM40" s="288"/>
      <c r="MN40" s="288"/>
      <c r="MO40" s="288"/>
      <c r="MP40" s="288"/>
      <c r="MQ40" s="288"/>
      <c r="MR40" s="288"/>
      <c r="MS40" s="288"/>
      <c r="MT40" s="288"/>
      <c r="MU40" s="288"/>
      <c r="MV40" s="288"/>
      <c r="MW40" s="288"/>
      <c r="MX40" s="288"/>
      <c r="MY40" s="288"/>
      <c r="MZ40" s="288"/>
      <c r="NA40" s="288"/>
      <c r="NB40" s="288"/>
      <c r="NC40" s="288"/>
      <c r="ND40" s="288"/>
      <c r="NE40" s="288"/>
      <c r="NF40" s="288"/>
      <c r="NG40" s="288"/>
      <c r="NH40" s="288"/>
      <c r="NI40" s="288"/>
      <c r="NJ40" s="288"/>
      <c r="NK40" s="288"/>
      <c r="NL40" s="288"/>
      <c r="NM40" s="288"/>
      <c r="NN40" s="288"/>
      <c r="NO40" s="288"/>
      <c r="NP40" s="288"/>
      <c r="NQ40" s="288"/>
      <c r="NR40" s="288"/>
      <c r="NS40" s="288"/>
      <c r="NT40" s="288"/>
      <c r="NU40" s="288"/>
      <c r="NV40" s="288"/>
      <c r="NW40" s="288"/>
      <c r="NX40" s="288"/>
      <c r="NY40" s="288"/>
      <c r="NZ40" s="288"/>
      <c r="OA40" s="288"/>
      <c r="OB40" s="288"/>
      <c r="OC40" s="288"/>
      <c r="OD40" s="288"/>
      <c r="OE40" s="288"/>
      <c r="OF40" s="288"/>
      <c r="OG40" s="288"/>
      <c r="OH40" s="288"/>
      <c r="OI40" s="288"/>
      <c r="OJ40" s="288"/>
      <c r="OK40" s="288"/>
      <c r="OL40" s="288"/>
      <c r="OM40" s="288"/>
      <c r="ON40" s="288"/>
      <c r="OO40" s="288"/>
      <c r="OP40" s="288"/>
      <c r="OQ40" s="288"/>
      <c r="OR40" s="288"/>
      <c r="OS40" s="288"/>
      <c r="OT40" s="288"/>
      <c r="OU40" s="288"/>
      <c r="OV40" s="288"/>
      <c r="OW40" s="288"/>
      <c r="OX40" s="288"/>
      <c r="OY40" s="288"/>
      <c r="OZ40" s="288"/>
      <c r="PA40" s="288"/>
      <c r="PB40" s="288"/>
      <c r="PC40" s="288"/>
      <c r="PD40" s="288"/>
      <c r="PE40" s="288"/>
      <c r="PF40" s="288"/>
      <c r="PG40" s="288"/>
      <c r="PH40" s="288"/>
      <c r="PI40" s="288"/>
      <c r="PJ40" s="288"/>
      <c r="PK40" s="288"/>
      <c r="PL40" s="288"/>
      <c r="PM40" s="288"/>
      <c r="PN40" s="288"/>
      <c r="PO40" s="288"/>
      <c r="PP40" s="288"/>
      <c r="PQ40" s="288"/>
      <c r="PR40" s="288"/>
      <c r="PS40" s="288"/>
      <c r="PT40" s="288"/>
      <c r="PU40" s="288"/>
      <c r="PV40" s="288"/>
      <c r="PW40" s="288"/>
      <c r="PX40" s="288"/>
      <c r="PY40" s="288"/>
      <c r="PZ40" s="288"/>
      <c r="QA40" s="288"/>
      <c r="QB40" s="288"/>
      <c r="QC40" s="288"/>
      <c r="QD40" s="288"/>
      <c r="QE40" s="288"/>
      <c r="QF40" s="288"/>
      <c r="QG40" s="288"/>
      <c r="QH40" s="288"/>
      <c r="QI40" s="288"/>
      <c r="QJ40" s="288"/>
      <c r="QK40" s="288"/>
      <c r="QL40" s="288"/>
      <c r="QM40" s="288"/>
      <c r="QN40" s="288"/>
      <c r="QO40" s="288"/>
      <c r="QP40" s="288"/>
      <c r="QQ40" s="288"/>
      <c r="QR40" s="288"/>
      <c r="QS40" s="288"/>
      <c r="QT40" s="288"/>
      <c r="QU40" s="288"/>
      <c r="QV40" s="288"/>
      <c r="QW40" s="288"/>
      <c r="QX40" s="288"/>
      <c r="QY40" s="288"/>
      <c r="QZ40" s="288"/>
      <c r="RA40" s="288"/>
      <c r="RB40" s="288"/>
      <c r="RC40" s="288"/>
      <c r="RD40" s="288"/>
      <c r="RE40" s="288"/>
      <c r="RF40" s="288"/>
      <c r="RG40" s="288"/>
      <c r="RH40" s="288"/>
      <c r="RI40" s="288"/>
      <c r="RJ40" s="288"/>
      <c r="RK40" s="288"/>
      <c r="RL40" s="288"/>
      <c r="RM40" s="288"/>
      <c r="RN40" s="288"/>
      <c r="RO40" s="288"/>
      <c r="RP40" s="288"/>
      <c r="RQ40" s="288"/>
      <c r="RR40" s="288"/>
      <c r="RS40" s="288"/>
      <c r="RT40" s="288"/>
      <c r="RU40" s="288"/>
      <c r="RV40" s="288"/>
      <c r="RW40" s="288"/>
      <c r="RX40" s="288"/>
      <c r="RY40" s="288"/>
      <c r="RZ40" s="288"/>
      <c r="SA40" s="288"/>
      <c r="SB40" s="288"/>
      <c r="SC40" s="288"/>
      <c r="SD40" s="288"/>
      <c r="SE40" s="288"/>
      <c r="SF40" s="288"/>
      <c r="SG40" s="288"/>
      <c r="SH40" s="288"/>
      <c r="SI40" s="288"/>
      <c r="SJ40" s="288"/>
      <c r="SK40" s="288"/>
      <c r="SL40" s="288"/>
      <c r="SM40" s="288"/>
      <c r="SN40" s="288"/>
      <c r="SO40" s="288"/>
      <c r="SP40" s="288"/>
      <c r="SQ40" s="288"/>
      <c r="SR40" s="288"/>
      <c r="SS40" s="288"/>
      <c r="ST40" s="288"/>
      <c r="SU40" s="288"/>
      <c r="SV40" s="288"/>
      <c r="SW40" s="288"/>
      <c r="SX40" s="288"/>
      <c r="SY40" s="288"/>
      <c r="SZ40" s="288"/>
      <c r="TA40" s="288"/>
      <c r="TB40" s="288"/>
      <c r="TC40" s="288"/>
      <c r="TD40" s="288"/>
      <c r="TE40" s="288"/>
      <c r="TF40" s="288"/>
      <c r="TG40" s="288"/>
      <c r="TH40" s="288"/>
      <c r="TI40" s="288"/>
      <c r="TJ40" s="288"/>
      <c r="TK40" s="288"/>
      <c r="TL40" s="288"/>
      <c r="TM40" s="288"/>
      <c r="TN40" s="288"/>
      <c r="TO40" s="288"/>
      <c r="TP40" s="288"/>
      <c r="TQ40" s="288"/>
      <c r="TR40" s="288"/>
      <c r="TS40" s="288"/>
      <c r="TT40" s="288"/>
      <c r="TU40" s="288"/>
      <c r="TV40" s="288"/>
      <c r="TW40" s="288"/>
      <c r="TX40" s="288"/>
      <c r="TY40" s="288"/>
      <c r="TZ40" s="288"/>
      <c r="UA40" s="288"/>
      <c r="UB40" s="288"/>
      <c r="UC40" s="288"/>
      <c r="UD40" s="288"/>
      <c r="UE40" s="288"/>
      <c r="UF40" s="288"/>
      <c r="UG40" s="288"/>
      <c r="UH40" s="288"/>
      <c r="UI40" s="288"/>
      <c r="UJ40" s="288"/>
      <c r="UK40" s="288"/>
      <c r="UL40" s="288"/>
      <c r="UM40" s="288"/>
      <c r="UN40" s="288"/>
      <c r="UO40" s="288"/>
      <c r="UP40" s="288"/>
      <c r="UQ40" s="288"/>
      <c r="UR40" s="288"/>
      <c r="US40" s="288"/>
      <c r="UT40" s="288"/>
      <c r="UU40" s="288"/>
      <c r="UV40" s="288"/>
      <c r="UW40" s="288"/>
      <c r="UX40" s="288"/>
      <c r="UY40" s="288"/>
      <c r="UZ40" s="288"/>
      <c r="VA40" s="288"/>
      <c r="VB40" s="288"/>
      <c r="VC40" s="288"/>
      <c r="VD40" s="288"/>
      <c r="VE40" s="288"/>
      <c r="VF40" s="288"/>
      <c r="VG40" s="288"/>
      <c r="VH40" s="288"/>
      <c r="VI40" s="288"/>
      <c r="VJ40" s="288"/>
      <c r="VK40" s="288"/>
      <c r="VL40" s="288"/>
      <c r="VM40" s="288"/>
      <c r="VN40" s="288"/>
      <c r="VO40" s="288"/>
      <c r="VP40" s="288"/>
      <c r="VQ40" s="288"/>
      <c r="VR40" s="288"/>
      <c r="VS40" s="288"/>
      <c r="VT40" s="288"/>
      <c r="VU40" s="288"/>
      <c r="VV40" s="288"/>
      <c r="VW40" s="288"/>
      <c r="VX40" s="288"/>
      <c r="VY40" s="288"/>
      <c r="VZ40" s="288"/>
      <c r="WA40" s="288"/>
      <c r="WB40" s="288"/>
      <c r="WC40" s="288"/>
      <c r="WD40" s="288"/>
      <c r="WE40" s="288"/>
      <c r="WF40" s="288"/>
      <c r="WG40" s="288"/>
      <c r="WH40" s="288"/>
      <c r="WI40" s="288"/>
      <c r="WJ40" s="288"/>
      <c r="WK40" s="288"/>
      <c r="WL40" s="288"/>
      <c r="WM40" s="288"/>
      <c r="WN40" s="288"/>
      <c r="WO40" s="288"/>
      <c r="WP40" s="288"/>
      <c r="WQ40" s="288"/>
      <c r="WR40" s="288"/>
      <c r="WS40" s="288"/>
      <c r="WT40" s="288"/>
      <c r="WU40" s="288"/>
      <c r="WV40" s="288"/>
      <c r="WW40" s="288"/>
      <c r="WX40" s="288"/>
      <c r="WY40" s="288"/>
      <c r="WZ40" s="288"/>
      <c r="XA40" s="288"/>
      <c r="XB40" s="288"/>
      <c r="XC40" s="288"/>
      <c r="XD40" s="288"/>
      <c r="XE40" s="288"/>
      <c r="XF40" s="288"/>
      <c r="XG40" s="288"/>
      <c r="XH40" s="288"/>
      <c r="XI40" s="288"/>
      <c r="XJ40" s="288"/>
      <c r="XK40" s="288"/>
      <c r="XL40" s="288"/>
      <c r="XM40" s="288"/>
      <c r="XN40" s="288"/>
      <c r="XO40" s="288"/>
      <c r="XP40" s="288"/>
      <c r="XQ40" s="288"/>
      <c r="XR40" s="288"/>
      <c r="XS40" s="288"/>
      <c r="XT40" s="288"/>
      <c r="XU40" s="288"/>
      <c r="XV40" s="288"/>
      <c r="XW40" s="288"/>
      <c r="XX40" s="288"/>
      <c r="XY40" s="288"/>
      <c r="XZ40" s="288"/>
      <c r="YA40" s="288"/>
      <c r="YB40" s="288"/>
      <c r="YC40" s="288"/>
      <c r="YD40" s="288"/>
      <c r="YE40" s="288"/>
      <c r="YF40" s="288"/>
      <c r="YG40" s="288"/>
      <c r="YH40" s="288"/>
      <c r="YI40" s="288"/>
      <c r="YJ40" s="288"/>
      <c r="YK40" s="288"/>
      <c r="YL40" s="288"/>
      <c r="YM40" s="288"/>
      <c r="YN40" s="288"/>
      <c r="YO40" s="288"/>
      <c r="YP40" s="288"/>
      <c r="YQ40" s="288"/>
      <c r="YR40" s="288"/>
      <c r="YS40" s="288"/>
      <c r="YT40" s="288"/>
      <c r="YU40" s="288"/>
      <c r="YV40" s="288"/>
      <c r="YW40" s="288"/>
      <c r="YX40" s="288"/>
      <c r="YY40" s="288"/>
      <c r="YZ40" s="288"/>
      <c r="ZA40" s="288"/>
      <c r="ZB40" s="288"/>
      <c r="ZC40" s="288"/>
      <c r="ZD40" s="288"/>
      <c r="ZE40" s="288"/>
      <c r="ZF40" s="288"/>
      <c r="ZG40" s="288"/>
      <c r="ZH40" s="288"/>
      <c r="ZI40" s="288"/>
      <c r="ZJ40" s="288"/>
      <c r="ZK40" s="288"/>
      <c r="ZL40" s="288"/>
      <c r="ZM40" s="288"/>
      <c r="ZN40" s="288"/>
      <c r="ZO40" s="288"/>
      <c r="ZP40" s="288"/>
      <c r="ZQ40" s="288"/>
      <c r="ZR40" s="288"/>
      <c r="ZS40" s="288"/>
      <c r="ZT40" s="288"/>
      <c r="ZU40" s="288"/>
      <c r="ZV40" s="288"/>
      <c r="ZW40" s="288"/>
      <c r="ZX40" s="288"/>
      <c r="ZY40" s="288"/>
      <c r="ZZ40" s="288"/>
      <c r="AAA40" s="288"/>
      <c r="AAB40" s="288"/>
      <c r="AAC40" s="288"/>
      <c r="AAD40" s="288"/>
      <c r="AAE40" s="288"/>
      <c r="AAF40" s="288"/>
      <c r="AAG40" s="288"/>
      <c r="AAH40" s="288"/>
      <c r="AAI40" s="288"/>
      <c r="AAJ40" s="288"/>
      <c r="AAK40" s="288"/>
      <c r="AAL40" s="288"/>
      <c r="AAM40" s="288"/>
      <c r="AAN40" s="288"/>
      <c r="AAO40" s="288"/>
      <c r="AAP40" s="288"/>
      <c r="AAQ40" s="288"/>
      <c r="AAR40" s="288"/>
      <c r="AAS40" s="288"/>
      <c r="AAT40" s="288"/>
      <c r="AAU40" s="288"/>
      <c r="AAV40" s="288"/>
      <c r="AAW40" s="288"/>
      <c r="AAX40" s="288"/>
      <c r="AAY40" s="288"/>
      <c r="AAZ40" s="288"/>
      <c r="ABA40" s="288"/>
      <c r="ABB40" s="288"/>
      <c r="ABC40" s="288"/>
      <c r="ABD40" s="288"/>
      <c r="ABE40" s="288"/>
      <c r="ABF40" s="288"/>
      <c r="ABG40" s="288"/>
      <c r="ABH40" s="288"/>
      <c r="ABI40" s="288"/>
      <c r="ABJ40" s="288"/>
      <c r="ABK40" s="288"/>
      <c r="ABL40" s="288"/>
      <c r="ABM40" s="288"/>
      <c r="ABN40" s="288"/>
      <c r="ABO40" s="288"/>
      <c r="ABP40" s="288"/>
      <c r="ABQ40" s="288"/>
      <c r="ABR40" s="288"/>
      <c r="ABS40" s="288"/>
      <c r="ABT40" s="288"/>
      <c r="ABU40" s="288"/>
      <c r="ABV40" s="288"/>
      <c r="ABW40" s="288"/>
      <c r="ABX40" s="288"/>
      <c r="ABY40" s="288"/>
      <c r="ABZ40" s="288"/>
      <c r="ACA40" s="288"/>
      <c r="ACB40" s="288"/>
      <c r="ACC40" s="288"/>
      <c r="ACD40" s="288"/>
      <c r="ACE40" s="288"/>
      <c r="ACF40" s="288"/>
      <c r="ACG40" s="288"/>
      <c r="ACH40" s="288"/>
      <c r="ACI40" s="288"/>
      <c r="ACJ40" s="288"/>
      <c r="ACK40" s="288"/>
      <c r="ACL40" s="288"/>
      <c r="ACM40" s="288"/>
      <c r="ACN40" s="288"/>
      <c r="ACO40" s="288"/>
      <c r="ACP40" s="288"/>
      <c r="ACQ40" s="288"/>
      <c r="ACR40" s="288"/>
      <c r="ACS40" s="288"/>
      <c r="ACT40" s="288"/>
      <c r="ACU40" s="288"/>
      <c r="ACV40" s="288"/>
      <c r="ACW40" s="288"/>
      <c r="ACX40" s="288"/>
      <c r="ACY40" s="288"/>
      <c r="ACZ40" s="288"/>
      <c r="ADA40" s="288"/>
      <c r="ADB40" s="288"/>
      <c r="ADC40" s="288"/>
      <c r="ADD40" s="288"/>
      <c r="ADE40" s="288"/>
      <c r="ADF40" s="288"/>
      <c r="ADG40" s="288"/>
      <c r="ADH40" s="288"/>
      <c r="ADI40" s="288"/>
      <c r="ADJ40" s="288"/>
      <c r="ADK40" s="288"/>
      <c r="ADL40" s="288"/>
      <c r="ADM40" s="288"/>
      <c r="ADN40" s="288"/>
      <c r="ADO40" s="288"/>
      <c r="ADP40" s="288"/>
      <c r="ADQ40" s="288"/>
      <c r="ADR40" s="288"/>
      <c r="ADS40" s="288"/>
      <c r="ADT40" s="288"/>
      <c r="ADU40" s="288"/>
      <c r="ADV40" s="288"/>
      <c r="ADW40" s="288"/>
      <c r="ADX40" s="288"/>
      <c r="ADY40" s="288"/>
      <c r="ADZ40" s="288"/>
      <c r="AEA40" s="288"/>
      <c r="AEB40" s="288"/>
      <c r="AEC40" s="288"/>
      <c r="AED40" s="288"/>
      <c r="AEE40" s="288"/>
      <c r="AEF40" s="288"/>
      <c r="AEG40" s="288"/>
      <c r="AEH40" s="288"/>
      <c r="AEI40" s="288"/>
      <c r="AEJ40" s="288"/>
      <c r="AEK40" s="288"/>
      <c r="AEL40" s="288"/>
      <c r="AEM40" s="288"/>
      <c r="AEN40" s="288"/>
      <c r="AEO40" s="288"/>
      <c r="AEP40" s="288"/>
      <c r="AEQ40" s="288"/>
      <c r="AER40" s="288"/>
      <c r="AES40" s="288"/>
      <c r="AET40" s="288"/>
      <c r="AEU40" s="288"/>
      <c r="AEV40" s="288"/>
      <c r="AEW40" s="288"/>
      <c r="AEX40" s="288"/>
      <c r="AEY40" s="288"/>
      <c r="AEZ40" s="288"/>
      <c r="AFA40" s="288"/>
      <c r="AFB40" s="288"/>
      <c r="AFC40" s="288"/>
      <c r="AFD40" s="288"/>
      <c r="AFE40" s="288"/>
      <c r="AFF40" s="288"/>
      <c r="AFG40" s="288"/>
      <c r="AFH40" s="288"/>
      <c r="AFI40" s="288"/>
      <c r="AFJ40" s="288"/>
      <c r="AFK40" s="288"/>
      <c r="AFL40" s="288"/>
      <c r="AFM40" s="288"/>
      <c r="AFN40" s="288"/>
      <c r="AFO40" s="288"/>
      <c r="AFP40" s="288"/>
      <c r="AFQ40" s="288"/>
      <c r="AFR40" s="288"/>
      <c r="AFS40" s="288"/>
      <c r="AFT40" s="288"/>
      <c r="AFU40" s="288"/>
      <c r="AFV40" s="288"/>
      <c r="AFW40" s="288"/>
      <c r="AFX40" s="288"/>
      <c r="AFY40" s="288"/>
      <c r="AFZ40" s="288"/>
      <c r="AGA40" s="288"/>
      <c r="AGB40" s="288"/>
      <c r="AGC40" s="288"/>
      <c r="AGD40" s="288"/>
      <c r="AGE40" s="288"/>
      <c r="AGF40" s="288"/>
      <c r="AGG40" s="288"/>
      <c r="AGH40" s="288"/>
      <c r="AGI40" s="288"/>
      <c r="AGJ40" s="288"/>
      <c r="AGK40" s="288"/>
      <c r="AGL40" s="288"/>
      <c r="AGM40" s="288"/>
      <c r="AGN40" s="288"/>
      <c r="AGO40" s="288"/>
      <c r="AGP40" s="288"/>
      <c r="AGQ40" s="288"/>
      <c r="AGR40" s="288"/>
      <c r="AGS40" s="288"/>
      <c r="AGT40" s="288"/>
      <c r="AGU40" s="288"/>
      <c r="AGV40" s="288"/>
      <c r="AGW40" s="288"/>
      <c r="AGX40" s="288"/>
      <c r="AGY40" s="288"/>
      <c r="AGZ40" s="288"/>
      <c r="AHA40" s="288"/>
      <c r="AHB40" s="288"/>
      <c r="AHC40" s="288"/>
      <c r="AHD40" s="288"/>
      <c r="AHE40" s="288"/>
      <c r="AHF40" s="288"/>
      <c r="AHG40" s="288"/>
      <c r="AHH40" s="288"/>
      <c r="AHI40" s="288"/>
      <c r="AHJ40" s="288"/>
      <c r="AHK40" s="288"/>
      <c r="AHL40" s="288"/>
      <c r="AHM40" s="288"/>
      <c r="AHN40" s="288"/>
      <c r="AHO40" s="288"/>
      <c r="AHP40" s="288"/>
      <c r="AHQ40" s="288"/>
      <c r="AHR40" s="288"/>
      <c r="AHS40" s="288"/>
      <c r="AHT40" s="288"/>
      <c r="AHU40" s="288"/>
      <c r="AHV40" s="288"/>
      <c r="AHW40" s="288"/>
      <c r="AHX40" s="288"/>
      <c r="AHY40" s="288"/>
      <c r="AHZ40" s="288"/>
      <c r="AIA40" s="288"/>
      <c r="AIB40" s="288"/>
      <c r="AIC40" s="288"/>
      <c r="AID40" s="288"/>
      <c r="AIE40" s="288"/>
      <c r="AIF40" s="288"/>
      <c r="AIG40" s="288"/>
      <c r="AIH40" s="288"/>
      <c r="AII40" s="288"/>
      <c r="AIJ40" s="288"/>
      <c r="AIK40" s="288"/>
      <c r="AIL40" s="288"/>
      <c r="AIM40" s="288"/>
      <c r="AIN40" s="288"/>
      <c r="AIO40" s="288"/>
      <c r="AIP40" s="288"/>
      <c r="AIQ40" s="288"/>
      <c r="AIR40" s="288"/>
      <c r="AIS40" s="288"/>
      <c r="AIT40" s="288"/>
      <c r="AIU40" s="288"/>
      <c r="AIV40" s="288"/>
      <c r="AIW40" s="288"/>
      <c r="AIX40" s="288"/>
      <c r="AIY40" s="288"/>
      <c r="AIZ40" s="288"/>
      <c r="AJA40" s="288"/>
      <c r="AJB40" s="288"/>
      <c r="AJC40" s="288"/>
      <c r="AJD40" s="288"/>
      <c r="AJE40" s="288"/>
      <c r="AJF40" s="288"/>
      <c r="AJG40" s="288"/>
      <c r="AJH40" s="288"/>
      <c r="AJI40" s="288"/>
      <c r="AJJ40" s="288"/>
      <c r="AJK40" s="288"/>
      <c r="AJL40" s="288"/>
      <c r="AJM40" s="288"/>
      <c r="AJN40" s="288"/>
      <c r="AJO40" s="288"/>
      <c r="AJP40" s="288"/>
      <c r="AJQ40" s="288"/>
      <c r="AJR40" s="288"/>
      <c r="AJS40" s="288"/>
      <c r="AJT40" s="288"/>
      <c r="AJU40" s="288"/>
      <c r="AJV40" s="288"/>
      <c r="AJW40" s="288"/>
      <c r="AJX40" s="288"/>
      <c r="AJY40" s="288"/>
      <c r="AJZ40" s="288"/>
      <c r="AKA40" s="288"/>
      <c r="AKB40" s="288"/>
      <c r="AKC40" s="288"/>
      <c r="AKD40" s="288"/>
      <c r="AKE40" s="288"/>
      <c r="AKF40" s="288"/>
      <c r="AKG40" s="288"/>
      <c r="AKH40" s="288"/>
      <c r="AKI40" s="288"/>
      <c r="AKJ40" s="288"/>
      <c r="AKK40" s="288"/>
      <c r="AKL40" s="288"/>
      <c r="AKM40" s="288"/>
      <c r="AKN40" s="288"/>
      <c r="AKO40" s="288"/>
      <c r="AKP40" s="288"/>
      <c r="AKQ40" s="288"/>
      <c r="AKR40" s="288"/>
      <c r="AKS40" s="288"/>
      <c r="AKT40" s="288"/>
      <c r="AKU40" s="288"/>
      <c r="AKV40" s="288"/>
      <c r="AKW40" s="288"/>
      <c r="AKX40" s="288"/>
      <c r="AKY40" s="288"/>
      <c r="AKZ40" s="288"/>
      <c r="ALA40" s="288"/>
      <c r="ALB40" s="288"/>
      <c r="ALC40" s="288"/>
      <c r="ALD40" s="288"/>
      <c r="ALE40" s="288"/>
      <c r="ALF40" s="288"/>
      <c r="ALG40" s="288"/>
      <c r="ALH40" s="288"/>
      <c r="ALI40" s="288"/>
      <c r="ALJ40" s="288"/>
      <c r="ALK40" s="288"/>
      <c r="ALL40" s="288"/>
      <c r="ALM40" s="288"/>
      <c r="ALN40" s="288"/>
      <c r="ALO40" s="288"/>
      <c r="ALP40" s="288"/>
      <c r="ALQ40" s="288"/>
      <c r="ALR40" s="288"/>
      <c r="ALS40" s="288"/>
      <c r="ALT40" s="288"/>
      <c r="ALU40" s="288"/>
      <c r="ALV40" s="288"/>
      <c r="ALW40" s="288"/>
      <c r="ALX40" s="288"/>
      <c r="ALY40" s="288"/>
      <c r="ALZ40" s="288"/>
      <c r="AMA40" s="288"/>
      <c r="AMB40" s="288"/>
      <c r="AMC40" s="288"/>
      <c r="AMD40" s="288"/>
      <c r="AME40" s="288"/>
      <c r="AMF40" s="288"/>
      <c r="AMG40" s="288"/>
      <c r="AMH40" s="288"/>
    </row>
    <row r="41" spans="1:1022" customFormat="1" ht="150" customHeight="1">
      <c r="A41" s="309">
        <v>1</v>
      </c>
      <c r="B41" s="916" t="s">
        <v>214</v>
      </c>
      <c r="C41" s="916"/>
      <c r="D41" s="83" t="s">
        <v>1686</v>
      </c>
      <c r="E41" s="83" t="s">
        <v>1687</v>
      </c>
      <c r="F41" s="83" t="s">
        <v>1688</v>
      </c>
      <c r="G41" s="83" t="s">
        <v>158</v>
      </c>
      <c r="H41" s="83" t="s">
        <v>175</v>
      </c>
      <c r="I41" s="310" t="s">
        <v>1689</v>
      </c>
      <c r="J41" s="311">
        <v>300</v>
      </c>
      <c r="K41" s="311">
        <v>300</v>
      </c>
      <c r="L41" s="310" t="s">
        <v>177</v>
      </c>
      <c r="M41" s="310" t="s">
        <v>162</v>
      </c>
      <c r="N41" s="312">
        <f t="shared" si="0"/>
        <v>100</v>
      </c>
      <c r="O41" s="311">
        <v>300</v>
      </c>
      <c r="P41" s="310" t="s">
        <v>1684</v>
      </c>
      <c r="Q41" s="310" t="s">
        <v>1685</v>
      </c>
      <c r="R41" s="330"/>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c r="HV41" s="288"/>
      <c r="HW41" s="288"/>
      <c r="HX41" s="288"/>
      <c r="HY41" s="288"/>
      <c r="HZ41" s="288"/>
      <c r="IA41" s="288"/>
      <c r="IB41" s="288"/>
      <c r="IC41" s="288"/>
      <c r="ID41" s="288"/>
      <c r="IE41" s="288"/>
      <c r="IF41" s="288"/>
      <c r="IG41" s="288"/>
      <c r="IH41" s="288"/>
      <c r="II41" s="288"/>
      <c r="IJ41" s="288"/>
      <c r="IK41" s="288"/>
      <c r="IL41" s="288"/>
      <c r="IM41" s="288"/>
      <c r="IN41" s="288"/>
      <c r="IO41" s="288"/>
      <c r="IP41" s="288"/>
      <c r="IQ41" s="288"/>
      <c r="IR41" s="288"/>
      <c r="IS41" s="288"/>
      <c r="IT41" s="288"/>
      <c r="IU41" s="288"/>
      <c r="IV41" s="288"/>
      <c r="IW41" s="288"/>
      <c r="IX41" s="288"/>
      <c r="IY41" s="288"/>
      <c r="IZ41" s="288"/>
      <c r="JA41" s="288"/>
      <c r="JB41" s="288"/>
      <c r="JC41" s="288"/>
      <c r="JD41" s="288"/>
      <c r="JE41" s="288"/>
      <c r="JF41" s="288"/>
      <c r="JG41" s="288"/>
      <c r="JH41" s="288"/>
      <c r="JI41" s="288"/>
      <c r="JJ41" s="288"/>
      <c r="JK41" s="288"/>
      <c r="JL41" s="288"/>
      <c r="JM41" s="288"/>
      <c r="JN41" s="288"/>
      <c r="JO41" s="288"/>
      <c r="JP41" s="288"/>
      <c r="JQ41" s="288"/>
      <c r="JR41" s="288"/>
      <c r="JS41" s="288"/>
      <c r="JT41" s="288"/>
      <c r="JU41" s="288"/>
      <c r="JV41" s="288"/>
      <c r="JW41" s="288"/>
      <c r="JX41" s="288"/>
      <c r="JY41" s="288"/>
      <c r="JZ41" s="288"/>
      <c r="KA41" s="288"/>
      <c r="KB41" s="288"/>
      <c r="KC41" s="288"/>
      <c r="KD41" s="288"/>
      <c r="KE41" s="288"/>
      <c r="KF41" s="288"/>
      <c r="KG41" s="288"/>
      <c r="KH41" s="288"/>
      <c r="KI41" s="288"/>
      <c r="KJ41" s="288"/>
      <c r="KK41" s="288"/>
      <c r="KL41" s="288"/>
      <c r="KM41" s="288"/>
      <c r="KN41" s="288"/>
      <c r="KO41" s="288"/>
      <c r="KP41" s="288"/>
      <c r="KQ41" s="288"/>
      <c r="KR41" s="288"/>
      <c r="KS41" s="288"/>
      <c r="KT41" s="288"/>
      <c r="KU41" s="288"/>
      <c r="KV41" s="288"/>
      <c r="KW41" s="288"/>
      <c r="KX41" s="288"/>
      <c r="KY41" s="288"/>
      <c r="KZ41" s="288"/>
      <c r="LA41" s="288"/>
      <c r="LB41" s="288"/>
      <c r="LC41" s="288"/>
      <c r="LD41" s="288"/>
      <c r="LE41" s="288"/>
      <c r="LF41" s="288"/>
      <c r="LG41" s="288"/>
      <c r="LH41" s="288"/>
      <c r="LI41" s="288"/>
      <c r="LJ41" s="288"/>
      <c r="LK41" s="288"/>
      <c r="LL41" s="288"/>
      <c r="LM41" s="288"/>
      <c r="LN41" s="288"/>
      <c r="LO41" s="288"/>
      <c r="LP41" s="288"/>
      <c r="LQ41" s="288"/>
      <c r="LR41" s="288"/>
      <c r="LS41" s="288"/>
      <c r="LT41" s="288"/>
      <c r="LU41" s="288"/>
      <c r="LV41" s="288"/>
      <c r="LW41" s="288"/>
      <c r="LX41" s="288"/>
      <c r="LY41" s="288"/>
      <c r="LZ41" s="288"/>
      <c r="MA41" s="288"/>
      <c r="MB41" s="288"/>
      <c r="MC41" s="288"/>
      <c r="MD41" s="288"/>
      <c r="ME41" s="288"/>
      <c r="MF41" s="288"/>
      <c r="MG41" s="288"/>
      <c r="MH41" s="288"/>
      <c r="MI41" s="288"/>
      <c r="MJ41" s="288"/>
      <c r="MK41" s="288"/>
      <c r="ML41" s="288"/>
      <c r="MM41" s="288"/>
      <c r="MN41" s="288"/>
      <c r="MO41" s="288"/>
      <c r="MP41" s="288"/>
      <c r="MQ41" s="288"/>
      <c r="MR41" s="288"/>
      <c r="MS41" s="288"/>
      <c r="MT41" s="288"/>
      <c r="MU41" s="288"/>
      <c r="MV41" s="288"/>
      <c r="MW41" s="288"/>
      <c r="MX41" s="288"/>
      <c r="MY41" s="288"/>
      <c r="MZ41" s="288"/>
      <c r="NA41" s="288"/>
      <c r="NB41" s="288"/>
      <c r="NC41" s="288"/>
      <c r="ND41" s="288"/>
      <c r="NE41" s="288"/>
      <c r="NF41" s="288"/>
      <c r="NG41" s="288"/>
      <c r="NH41" s="288"/>
      <c r="NI41" s="288"/>
      <c r="NJ41" s="288"/>
      <c r="NK41" s="288"/>
      <c r="NL41" s="288"/>
      <c r="NM41" s="288"/>
      <c r="NN41" s="288"/>
      <c r="NO41" s="288"/>
      <c r="NP41" s="288"/>
      <c r="NQ41" s="288"/>
      <c r="NR41" s="288"/>
      <c r="NS41" s="288"/>
      <c r="NT41" s="288"/>
      <c r="NU41" s="288"/>
      <c r="NV41" s="288"/>
      <c r="NW41" s="288"/>
      <c r="NX41" s="288"/>
      <c r="NY41" s="288"/>
      <c r="NZ41" s="288"/>
      <c r="OA41" s="288"/>
      <c r="OB41" s="288"/>
      <c r="OC41" s="288"/>
      <c r="OD41" s="288"/>
      <c r="OE41" s="288"/>
      <c r="OF41" s="288"/>
      <c r="OG41" s="288"/>
      <c r="OH41" s="288"/>
      <c r="OI41" s="288"/>
      <c r="OJ41" s="288"/>
      <c r="OK41" s="288"/>
      <c r="OL41" s="288"/>
      <c r="OM41" s="288"/>
      <c r="ON41" s="288"/>
      <c r="OO41" s="288"/>
      <c r="OP41" s="288"/>
      <c r="OQ41" s="288"/>
      <c r="OR41" s="288"/>
      <c r="OS41" s="288"/>
      <c r="OT41" s="288"/>
      <c r="OU41" s="288"/>
      <c r="OV41" s="288"/>
      <c r="OW41" s="288"/>
      <c r="OX41" s="288"/>
      <c r="OY41" s="288"/>
      <c r="OZ41" s="288"/>
      <c r="PA41" s="288"/>
      <c r="PB41" s="288"/>
      <c r="PC41" s="288"/>
      <c r="PD41" s="288"/>
      <c r="PE41" s="288"/>
      <c r="PF41" s="288"/>
      <c r="PG41" s="288"/>
      <c r="PH41" s="288"/>
      <c r="PI41" s="288"/>
      <c r="PJ41" s="288"/>
      <c r="PK41" s="288"/>
      <c r="PL41" s="288"/>
      <c r="PM41" s="288"/>
      <c r="PN41" s="288"/>
      <c r="PO41" s="288"/>
      <c r="PP41" s="288"/>
      <c r="PQ41" s="288"/>
      <c r="PR41" s="288"/>
      <c r="PS41" s="288"/>
      <c r="PT41" s="288"/>
      <c r="PU41" s="288"/>
      <c r="PV41" s="288"/>
      <c r="PW41" s="288"/>
      <c r="PX41" s="288"/>
      <c r="PY41" s="288"/>
      <c r="PZ41" s="288"/>
      <c r="QA41" s="288"/>
      <c r="QB41" s="288"/>
      <c r="QC41" s="288"/>
      <c r="QD41" s="288"/>
      <c r="QE41" s="288"/>
      <c r="QF41" s="288"/>
      <c r="QG41" s="288"/>
      <c r="QH41" s="288"/>
      <c r="QI41" s="288"/>
      <c r="QJ41" s="288"/>
      <c r="QK41" s="288"/>
      <c r="QL41" s="288"/>
      <c r="QM41" s="288"/>
      <c r="QN41" s="288"/>
      <c r="QO41" s="288"/>
      <c r="QP41" s="288"/>
      <c r="QQ41" s="288"/>
      <c r="QR41" s="288"/>
      <c r="QS41" s="288"/>
      <c r="QT41" s="288"/>
      <c r="QU41" s="288"/>
      <c r="QV41" s="288"/>
      <c r="QW41" s="288"/>
      <c r="QX41" s="288"/>
      <c r="QY41" s="288"/>
      <c r="QZ41" s="288"/>
      <c r="RA41" s="288"/>
      <c r="RB41" s="288"/>
      <c r="RC41" s="288"/>
      <c r="RD41" s="288"/>
      <c r="RE41" s="288"/>
      <c r="RF41" s="288"/>
      <c r="RG41" s="288"/>
      <c r="RH41" s="288"/>
      <c r="RI41" s="288"/>
      <c r="RJ41" s="288"/>
      <c r="RK41" s="288"/>
      <c r="RL41" s="288"/>
      <c r="RM41" s="288"/>
      <c r="RN41" s="288"/>
      <c r="RO41" s="288"/>
      <c r="RP41" s="288"/>
      <c r="RQ41" s="288"/>
      <c r="RR41" s="288"/>
      <c r="RS41" s="288"/>
      <c r="RT41" s="288"/>
      <c r="RU41" s="288"/>
      <c r="RV41" s="288"/>
      <c r="RW41" s="288"/>
      <c r="RX41" s="288"/>
      <c r="RY41" s="288"/>
      <c r="RZ41" s="288"/>
      <c r="SA41" s="288"/>
      <c r="SB41" s="288"/>
      <c r="SC41" s="288"/>
      <c r="SD41" s="288"/>
      <c r="SE41" s="288"/>
      <c r="SF41" s="288"/>
      <c r="SG41" s="288"/>
      <c r="SH41" s="288"/>
      <c r="SI41" s="288"/>
      <c r="SJ41" s="288"/>
      <c r="SK41" s="288"/>
      <c r="SL41" s="288"/>
      <c r="SM41" s="288"/>
      <c r="SN41" s="288"/>
      <c r="SO41" s="288"/>
      <c r="SP41" s="288"/>
      <c r="SQ41" s="288"/>
      <c r="SR41" s="288"/>
      <c r="SS41" s="288"/>
      <c r="ST41" s="288"/>
      <c r="SU41" s="288"/>
      <c r="SV41" s="288"/>
      <c r="SW41" s="288"/>
      <c r="SX41" s="288"/>
      <c r="SY41" s="288"/>
      <c r="SZ41" s="288"/>
      <c r="TA41" s="288"/>
      <c r="TB41" s="288"/>
      <c r="TC41" s="288"/>
      <c r="TD41" s="288"/>
      <c r="TE41" s="288"/>
      <c r="TF41" s="288"/>
      <c r="TG41" s="288"/>
      <c r="TH41" s="288"/>
      <c r="TI41" s="288"/>
      <c r="TJ41" s="288"/>
      <c r="TK41" s="288"/>
      <c r="TL41" s="288"/>
      <c r="TM41" s="288"/>
      <c r="TN41" s="288"/>
      <c r="TO41" s="288"/>
      <c r="TP41" s="288"/>
      <c r="TQ41" s="288"/>
      <c r="TR41" s="288"/>
      <c r="TS41" s="288"/>
      <c r="TT41" s="288"/>
      <c r="TU41" s="288"/>
      <c r="TV41" s="288"/>
      <c r="TW41" s="288"/>
      <c r="TX41" s="288"/>
      <c r="TY41" s="288"/>
      <c r="TZ41" s="288"/>
      <c r="UA41" s="288"/>
      <c r="UB41" s="288"/>
      <c r="UC41" s="288"/>
      <c r="UD41" s="288"/>
      <c r="UE41" s="288"/>
      <c r="UF41" s="288"/>
      <c r="UG41" s="288"/>
      <c r="UH41" s="288"/>
      <c r="UI41" s="288"/>
      <c r="UJ41" s="288"/>
      <c r="UK41" s="288"/>
      <c r="UL41" s="288"/>
      <c r="UM41" s="288"/>
      <c r="UN41" s="288"/>
      <c r="UO41" s="288"/>
      <c r="UP41" s="288"/>
      <c r="UQ41" s="288"/>
      <c r="UR41" s="288"/>
      <c r="US41" s="288"/>
      <c r="UT41" s="288"/>
      <c r="UU41" s="288"/>
      <c r="UV41" s="288"/>
      <c r="UW41" s="288"/>
      <c r="UX41" s="288"/>
      <c r="UY41" s="288"/>
      <c r="UZ41" s="288"/>
      <c r="VA41" s="288"/>
      <c r="VB41" s="288"/>
      <c r="VC41" s="288"/>
      <c r="VD41" s="288"/>
      <c r="VE41" s="288"/>
      <c r="VF41" s="288"/>
      <c r="VG41" s="288"/>
      <c r="VH41" s="288"/>
      <c r="VI41" s="288"/>
      <c r="VJ41" s="288"/>
      <c r="VK41" s="288"/>
      <c r="VL41" s="288"/>
      <c r="VM41" s="288"/>
      <c r="VN41" s="288"/>
      <c r="VO41" s="288"/>
      <c r="VP41" s="288"/>
      <c r="VQ41" s="288"/>
      <c r="VR41" s="288"/>
      <c r="VS41" s="288"/>
      <c r="VT41" s="288"/>
      <c r="VU41" s="288"/>
      <c r="VV41" s="288"/>
      <c r="VW41" s="288"/>
      <c r="VX41" s="288"/>
      <c r="VY41" s="288"/>
      <c r="VZ41" s="288"/>
      <c r="WA41" s="288"/>
      <c r="WB41" s="288"/>
      <c r="WC41" s="288"/>
      <c r="WD41" s="288"/>
      <c r="WE41" s="288"/>
      <c r="WF41" s="288"/>
      <c r="WG41" s="288"/>
      <c r="WH41" s="288"/>
      <c r="WI41" s="288"/>
      <c r="WJ41" s="288"/>
      <c r="WK41" s="288"/>
      <c r="WL41" s="288"/>
      <c r="WM41" s="288"/>
      <c r="WN41" s="288"/>
      <c r="WO41" s="288"/>
      <c r="WP41" s="288"/>
      <c r="WQ41" s="288"/>
      <c r="WR41" s="288"/>
      <c r="WS41" s="288"/>
      <c r="WT41" s="288"/>
      <c r="WU41" s="288"/>
      <c r="WV41" s="288"/>
      <c r="WW41" s="288"/>
      <c r="WX41" s="288"/>
      <c r="WY41" s="288"/>
      <c r="WZ41" s="288"/>
      <c r="XA41" s="288"/>
      <c r="XB41" s="288"/>
      <c r="XC41" s="288"/>
      <c r="XD41" s="288"/>
      <c r="XE41" s="288"/>
      <c r="XF41" s="288"/>
      <c r="XG41" s="288"/>
      <c r="XH41" s="288"/>
      <c r="XI41" s="288"/>
      <c r="XJ41" s="288"/>
      <c r="XK41" s="288"/>
      <c r="XL41" s="288"/>
      <c r="XM41" s="288"/>
      <c r="XN41" s="288"/>
      <c r="XO41" s="288"/>
      <c r="XP41" s="288"/>
      <c r="XQ41" s="288"/>
      <c r="XR41" s="288"/>
      <c r="XS41" s="288"/>
      <c r="XT41" s="288"/>
      <c r="XU41" s="288"/>
      <c r="XV41" s="288"/>
      <c r="XW41" s="288"/>
      <c r="XX41" s="288"/>
      <c r="XY41" s="288"/>
      <c r="XZ41" s="288"/>
      <c r="YA41" s="288"/>
      <c r="YB41" s="288"/>
      <c r="YC41" s="288"/>
      <c r="YD41" s="288"/>
      <c r="YE41" s="288"/>
      <c r="YF41" s="288"/>
      <c r="YG41" s="288"/>
      <c r="YH41" s="288"/>
      <c r="YI41" s="288"/>
      <c r="YJ41" s="288"/>
      <c r="YK41" s="288"/>
      <c r="YL41" s="288"/>
      <c r="YM41" s="288"/>
      <c r="YN41" s="288"/>
      <c r="YO41" s="288"/>
      <c r="YP41" s="288"/>
      <c r="YQ41" s="288"/>
      <c r="YR41" s="288"/>
      <c r="YS41" s="288"/>
      <c r="YT41" s="288"/>
      <c r="YU41" s="288"/>
      <c r="YV41" s="288"/>
      <c r="YW41" s="288"/>
      <c r="YX41" s="288"/>
      <c r="YY41" s="288"/>
      <c r="YZ41" s="288"/>
      <c r="ZA41" s="288"/>
      <c r="ZB41" s="288"/>
      <c r="ZC41" s="288"/>
      <c r="ZD41" s="288"/>
      <c r="ZE41" s="288"/>
      <c r="ZF41" s="288"/>
      <c r="ZG41" s="288"/>
      <c r="ZH41" s="288"/>
      <c r="ZI41" s="288"/>
      <c r="ZJ41" s="288"/>
      <c r="ZK41" s="288"/>
      <c r="ZL41" s="288"/>
      <c r="ZM41" s="288"/>
      <c r="ZN41" s="288"/>
      <c r="ZO41" s="288"/>
      <c r="ZP41" s="288"/>
      <c r="ZQ41" s="288"/>
      <c r="ZR41" s="288"/>
      <c r="ZS41" s="288"/>
      <c r="ZT41" s="288"/>
      <c r="ZU41" s="288"/>
      <c r="ZV41" s="288"/>
      <c r="ZW41" s="288"/>
      <c r="ZX41" s="288"/>
      <c r="ZY41" s="288"/>
      <c r="ZZ41" s="288"/>
      <c r="AAA41" s="288"/>
      <c r="AAB41" s="288"/>
      <c r="AAC41" s="288"/>
      <c r="AAD41" s="288"/>
      <c r="AAE41" s="288"/>
      <c r="AAF41" s="288"/>
      <c r="AAG41" s="288"/>
      <c r="AAH41" s="288"/>
      <c r="AAI41" s="288"/>
      <c r="AAJ41" s="288"/>
      <c r="AAK41" s="288"/>
      <c r="AAL41" s="288"/>
      <c r="AAM41" s="288"/>
      <c r="AAN41" s="288"/>
      <c r="AAO41" s="288"/>
      <c r="AAP41" s="288"/>
      <c r="AAQ41" s="288"/>
      <c r="AAR41" s="288"/>
      <c r="AAS41" s="288"/>
      <c r="AAT41" s="288"/>
      <c r="AAU41" s="288"/>
      <c r="AAV41" s="288"/>
      <c r="AAW41" s="288"/>
      <c r="AAX41" s="288"/>
      <c r="AAY41" s="288"/>
      <c r="AAZ41" s="288"/>
      <c r="ABA41" s="288"/>
      <c r="ABB41" s="288"/>
      <c r="ABC41" s="288"/>
      <c r="ABD41" s="288"/>
      <c r="ABE41" s="288"/>
      <c r="ABF41" s="288"/>
      <c r="ABG41" s="288"/>
      <c r="ABH41" s="288"/>
      <c r="ABI41" s="288"/>
      <c r="ABJ41" s="288"/>
      <c r="ABK41" s="288"/>
      <c r="ABL41" s="288"/>
      <c r="ABM41" s="288"/>
      <c r="ABN41" s="288"/>
      <c r="ABO41" s="288"/>
      <c r="ABP41" s="288"/>
      <c r="ABQ41" s="288"/>
      <c r="ABR41" s="288"/>
      <c r="ABS41" s="288"/>
      <c r="ABT41" s="288"/>
      <c r="ABU41" s="288"/>
      <c r="ABV41" s="288"/>
      <c r="ABW41" s="288"/>
      <c r="ABX41" s="288"/>
      <c r="ABY41" s="288"/>
      <c r="ABZ41" s="288"/>
      <c r="ACA41" s="288"/>
      <c r="ACB41" s="288"/>
      <c r="ACC41" s="288"/>
      <c r="ACD41" s="288"/>
      <c r="ACE41" s="288"/>
      <c r="ACF41" s="288"/>
      <c r="ACG41" s="288"/>
      <c r="ACH41" s="288"/>
      <c r="ACI41" s="288"/>
      <c r="ACJ41" s="288"/>
      <c r="ACK41" s="288"/>
      <c r="ACL41" s="288"/>
      <c r="ACM41" s="288"/>
      <c r="ACN41" s="288"/>
      <c r="ACO41" s="288"/>
      <c r="ACP41" s="288"/>
      <c r="ACQ41" s="288"/>
      <c r="ACR41" s="288"/>
      <c r="ACS41" s="288"/>
      <c r="ACT41" s="288"/>
      <c r="ACU41" s="288"/>
      <c r="ACV41" s="288"/>
      <c r="ACW41" s="288"/>
      <c r="ACX41" s="288"/>
      <c r="ACY41" s="288"/>
      <c r="ACZ41" s="288"/>
      <c r="ADA41" s="288"/>
      <c r="ADB41" s="288"/>
      <c r="ADC41" s="288"/>
      <c r="ADD41" s="288"/>
      <c r="ADE41" s="288"/>
      <c r="ADF41" s="288"/>
      <c r="ADG41" s="288"/>
      <c r="ADH41" s="288"/>
      <c r="ADI41" s="288"/>
      <c r="ADJ41" s="288"/>
      <c r="ADK41" s="288"/>
      <c r="ADL41" s="288"/>
      <c r="ADM41" s="288"/>
      <c r="ADN41" s="288"/>
      <c r="ADO41" s="288"/>
      <c r="ADP41" s="288"/>
      <c r="ADQ41" s="288"/>
      <c r="ADR41" s="288"/>
      <c r="ADS41" s="288"/>
      <c r="ADT41" s="288"/>
      <c r="ADU41" s="288"/>
      <c r="ADV41" s="288"/>
      <c r="ADW41" s="288"/>
      <c r="ADX41" s="288"/>
      <c r="ADY41" s="288"/>
      <c r="ADZ41" s="288"/>
      <c r="AEA41" s="288"/>
      <c r="AEB41" s="288"/>
      <c r="AEC41" s="288"/>
      <c r="AED41" s="288"/>
      <c r="AEE41" s="288"/>
      <c r="AEF41" s="288"/>
      <c r="AEG41" s="288"/>
      <c r="AEH41" s="288"/>
      <c r="AEI41" s="288"/>
      <c r="AEJ41" s="288"/>
      <c r="AEK41" s="288"/>
      <c r="AEL41" s="288"/>
      <c r="AEM41" s="288"/>
      <c r="AEN41" s="288"/>
      <c r="AEO41" s="288"/>
      <c r="AEP41" s="288"/>
      <c r="AEQ41" s="288"/>
      <c r="AER41" s="288"/>
      <c r="AES41" s="288"/>
      <c r="AET41" s="288"/>
      <c r="AEU41" s="288"/>
      <c r="AEV41" s="288"/>
      <c r="AEW41" s="288"/>
      <c r="AEX41" s="288"/>
      <c r="AEY41" s="288"/>
      <c r="AEZ41" s="288"/>
      <c r="AFA41" s="288"/>
      <c r="AFB41" s="288"/>
      <c r="AFC41" s="288"/>
      <c r="AFD41" s="288"/>
      <c r="AFE41" s="288"/>
      <c r="AFF41" s="288"/>
      <c r="AFG41" s="288"/>
      <c r="AFH41" s="288"/>
      <c r="AFI41" s="288"/>
      <c r="AFJ41" s="288"/>
      <c r="AFK41" s="288"/>
      <c r="AFL41" s="288"/>
      <c r="AFM41" s="288"/>
      <c r="AFN41" s="288"/>
      <c r="AFO41" s="288"/>
      <c r="AFP41" s="288"/>
      <c r="AFQ41" s="288"/>
      <c r="AFR41" s="288"/>
      <c r="AFS41" s="288"/>
      <c r="AFT41" s="288"/>
      <c r="AFU41" s="288"/>
      <c r="AFV41" s="288"/>
      <c r="AFW41" s="288"/>
      <c r="AFX41" s="288"/>
      <c r="AFY41" s="288"/>
      <c r="AFZ41" s="288"/>
      <c r="AGA41" s="288"/>
      <c r="AGB41" s="288"/>
      <c r="AGC41" s="288"/>
      <c r="AGD41" s="288"/>
      <c r="AGE41" s="288"/>
      <c r="AGF41" s="288"/>
      <c r="AGG41" s="288"/>
      <c r="AGH41" s="288"/>
      <c r="AGI41" s="288"/>
      <c r="AGJ41" s="288"/>
      <c r="AGK41" s="288"/>
      <c r="AGL41" s="288"/>
      <c r="AGM41" s="288"/>
      <c r="AGN41" s="288"/>
      <c r="AGO41" s="288"/>
      <c r="AGP41" s="288"/>
      <c r="AGQ41" s="288"/>
      <c r="AGR41" s="288"/>
      <c r="AGS41" s="288"/>
      <c r="AGT41" s="288"/>
      <c r="AGU41" s="288"/>
      <c r="AGV41" s="288"/>
      <c r="AGW41" s="288"/>
      <c r="AGX41" s="288"/>
      <c r="AGY41" s="288"/>
      <c r="AGZ41" s="288"/>
      <c r="AHA41" s="288"/>
      <c r="AHB41" s="288"/>
      <c r="AHC41" s="288"/>
      <c r="AHD41" s="288"/>
      <c r="AHE41" s="288"/>
      <c r="AHF41" s="288"/>
      <c r="AHG41" s="288"/>
      <c r="AHH41" s="288"/>
      <c r="AHI41" s="288"/>
      <c r="AHJ41" s="288"/>
      <c r="AHK41" s="288"/>
      <c r="AHL41" s="288"/>
      <c r="AHM41" s="288"/>
      <c r="AHN41" s="288"/>
      <c r="AHO41" s="288"/>
      <c r="AHP41" s="288"/>
      <c r="AHQ41" s="288"/>
      <c r="AHR41" s="288"/>
      <c r="AHS41" s="288"/>
      <c r="AHT41" s="288"/>
      <c r="AHU41" s="288"/>
      <c r="AHV41" s="288"/>
      <c r="AHW41" s="288"/>
      <c r="AHX41" s="288"/>
      <c r="AHY41" s="288"/>
      <c r="AHZ41" s="288"/>
      <c r="AIA41" s="288"/>
      <c r="AIB41" s="288"/>
      <c r="AIC41" s="288"/>
      <c r="AID41" s="288"/>
      <c r="AIE41" s="288"/>
      <c r="AIF41" s="288"/>
      <c r="AIG41" s="288"/>
      <c r="AIH41" s="288"/>
      <c r="AII41" s="288"/>
      <c r="AIJ41" s="288"/>
      <c r="AIK41" s="288"/>
      <c r="AIL41" s="288"/>
      <c r="AIM41" s="288"/>
      <c r="AIN41" s="288"/>
      <c r="AIO41" s="288"/>
      <c r="AIP41" s="288"/>
      <c r="AIQ41" s="288"/>
      <c r="AIR41" s="288"/>
      <c r="AIS41" s="288"/>
      <c r="AIT41" s="288"/>
      <c r="AIU41" s="288"/>
      <c r="AIV41" s="288"/>
      <c r="AIW41" s="288"/>
      <c r="AIX41" s="288"/>
      <c r="AIY41" s="288"/>
      <c r="AIZ41" s="288"/>
      <c r="AJA41" s="288"/>
      <c r="AJB41" s="288"/>
      <c r="AJC41" s="288"/>
      <c r="AJD41" s="288"/>
      <c r="AJE41" s="288"/>
      <c r="AJF41" s="288"/>
      <c r="AJG41" s="288"/>
      <c r="AJH41" s="288"/>
      <c r="AJI41" s="288"/>
      <c r="AJJ41" s="288"/>
      <c r="AJK41" s="288"/>
      <c r="AJL41" s="288"/>
      <c r="AJM41" s="288"/>
      <c r="AJN41" s="288"/>
      <c r="AJO41" s="288"/>
      <c r="AJP41" s="288"/>
      <c r="AJQ41" s="288"/>
      <c r="AJR41" s="288"/>
      <c r="AJS41" s="288"/>
      <c r="AJT41" s="288"/>
      <c r="AJU41" s="288"/>
      <c r="AJV41" s="288"/>
      <c r="AJW41" s="288"/>
      <c r="AJX41" s="288"/>
      <c r="AJY41" s="288"/>
      <c r="AJZ41" s="288"/>
      <c r="AKA41" s="288"/>
      <c r="AKB41" s="288"/>
      <c r="AKC41" s="288"/>
      <c r="AKD41" s="288"/>
      <c r="AKE41" s="288"/>
      <c r="AKF41" s="288"/>
      <c r="AKG41" s="288"/>
      <c r="AKH41" s="288"/>
      <c r="AKI41" s="288"/>
      <c r="AKJ41" s="288"/>
      <c r="AKK41" s="288"/>
      <c r="AKL41" s="288"/>
      <c r="AKM41" s="288"/>
      <c r="AKN41" s="288"/>
      <c r="AKO41" s="288"/>
      <c r="AKP41" s="288"/>
      <c r="AKQ41" s="288"/>
      <c r="AKR41" s="288"/>
      <c r="AKS41" s="288"/>
      <c r="AKT41" s="288"/>
      <c r="AKU41" s="288"/>
      <c r="AKV41" s="288"/>
      <c r="AKW41" s="288"/>
      <c r="AKX41" s="288"/>
      <c r="AKY41" s="288"/>
      <c r="AKZ41" s="288"/>
      <c r="ALA41" s="288"/>
      <c r="ALB41" s="288"/>
      <c r="ALC41" s="288"/>
      <c r="ALD41" s="288"/>
      <c r="ALE41" s="288"/>
      <c r="ALF41" s="288"/>
      <c r="ALG41" s="288"/>
      <c r="ALH41" s="288"/>
      <c r="ALI41" s="288"/>
      <c r="ALJ41" s="288"/>
      <c r="ALK41" s="288"/>
      <c r="ALL41" s="288"/>
      <c r="ALM41" s="288"/>
      <c r="ALN41" s="288"/>
      <c r="ALO41" s="288"/>
      <c r="ALP41" s="288"/>
      <c r="ALQ41" s="288"/>
      <c r="ALR41" s="288"/>
      <c r="ALS41" s="288"/>
      <c r="ALT41" s="288"/>
      <c r="ALU41" s="288"/>
      <c r="ALV41" s="288"/>
      <c r="ALW41" s="288"/>
      <c r="ALX41" s="288"/>
      <c r="ALY41" s="288"/>
      <c r="ALZ41" s="288"/>
      <c r="AMA41" s="288"/>
      <c r="AMB41" s="288"/>
      <c r="AMC41" s="288"/>
      <c r="AMD41" s="288"/>
      <c r="AME41" s="288"/>
      <c r="AMF41" s="288"/>
      <c r="AMG41" s="288"/>
      <c r="AMH41" s="288"/>
    </row>
    <row r="42" spans="1:1022" customFormat="1" ht="150" customHeight="1">
      <c r="A42" s="309">
        <v>1</v>
      </c>
      <c r="B42" s="916" t="s">
        <v>220</v>
      </c>
      <c r="C42" s="916"/>
      <c r="D42" s="83" t="s">
        <v>1690</v>
      </c>
      <c r="E42" s="83" t="s">
        <v>1691</v>
      </c>
      <c r="F42" s="83" t="s">
        <v>1692</v>
      </c>
      <c r="G42" s="83" t="s">
        <v>158</v>
      </c>
      <c r="H42" s="83" t="s">
        <v>175</v>
      </c>
      <c r="I42" s="310" t="s">
        <v>1693</v>
      </c>
      <c r="J42" s="311">
        <v>200</v>
      </c>
      <c r="K42" s="311">
        <v>200</v>
      </c>
      <c r="L42" s="310" t="s">
        <v>177</v>
      </c>
      <c r="M42" s="310" t="s">
        <v>162</v>
      </c>
      <c r="N42" s="312">
        <f t="shared" si="0"/>
        <v>100</v>
      </c>
      <c r="O42" s="311">
        <v>230</v>
      </c>
      <c r="P42" s="310" t="s">
        <v>1684</v>
      </c>
      <c r="Q42" s="310" t="s">
        <v>1694</v>
      </c>
      <c r="R42" s="330"/>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c r="HV42" s="288"/>
      <c r="HW42" s="288"/>
      <c r="HX42" s="288"/>
      <c r="HY42" s="288"/>
      <c r="HZ42" s="288"/>
      <c r="IA42" s="288"/>
      <c r="IB42" s="288"/>
      <c r="IC42" s="288"/>
      <c r="ID42" s="288"/>
      <c r="IE42" s="288"/>
      <c r="IF42" s="288"/>
      <c r="IG42" s="288"/>
      <c r="IH42" s="288"/>
      <c r="II42" s="288"/>
      <c r="IJ42" s="288"/>
      <c r="IK42" s="288"/>
      <c r="IL42" s="288"/>
      <c r="IM42" s="288"/>
      <c r="IN42" s="288"/>
      <c r="IO42" s="288"/>
      <c r="IP42" s="288"/>
      <c r="IQ42" s="288"/>
      <c r="IR42" s="288"/>
      <c r="IS42" s="288"/>
      <c r="IT42" s="288"/>
      <c r="IU42" s="288"/>
      <c r="IV42" s="288"/>
      <c r="IW42" s="288"/>
      <c r="IX42" s="288"/>
      <c r="IY42" s="288"/>
      <c r="IZ42" s="288"/>
      <c r="JA42" s="288"/>
      <c r="JB42" s="288"/>
      <c r="JC42" s="288"/>
      <c r="JD42" s="288"/>
      <c r="JE42" s="288"/>
      <c r="JF42" s="288"/>
      <c r="JG42" s="288"/>
      <c r="JH42" s="288"/>
      <c r="JI42" s="288"/>
      <c r="JJ42" s="288"/>
      <c r="JK42" s="288"/>
      <c r="JL42" s="288"/>
      <c r="JM42" s="288"/>
      <c r="JN42" s="288"/>
      <c r="JO42" s="288"/>
      <c r="JP42" s="288"/>
      <c r="JQ42" s="288"/>
      <c r="JR42" s="288"/>
      <c r="JS42" s="288"/>
      <c r="JT42" s="288"/>
      <c r="JU42" s="288"/>
      <c r="JV42" s="288"/>
      <c r="JW42" s="288"/>
      <c r="JX42" s="288"/>
      <c r="JY42" s="288"/>
      <c r="JZ42" s="288"/>
      <c r="KA42" s="288"/>
      <c r="KB42" s="288"/>
      <c r="KC42" s="288"/>
      <c r="KD42" s="288"/>
      <c r="KE42" s="288"/>
      <c r="KF42" s="288"/>
      <c r="KG42" s="288"/>
      <c r="KH42" s="288"/>
      <c r="KI42" s="288"/>
      <c r="KJ42" s="288"/>
      <c r="KK42" s="288"/>
      <c r="KL42" s="288"/>
      <c r="KM42" s="288"/>
      <c r="KN42" s="288"/>
      <c r="KO42" s="288"/>
      <c r="KP42" s="288"/>
      <c r="KQ42" s="288"/>
      <c r="KR42" s="288"/>
      <c r="KS42" s="288"/>
      <c r="KT42" s="288"/>
      <c r="KU42" s="288"/>
      <c r="KV42" s="288"/>
      <c r="KW42" s="288"/>
      <c r="KX42" s="288"/>
      <c r="KY42" s="288"/>
      <c r="KZ42" s="288"/>
      <c r="LA42" s="288"/>
      <c r="LB42" s="288"/>
      <c r="LC42" s="288"/>
      <c r="LD42" s="288"/>
      <c r="LE42" s="288"/>
      <c r="LF42" s="288"/>
      <c r="LG42" s="288"/>
      <c r="LH42" s="288"/>
      <c r="LI42" s="288"/>
      <c r="LJ42" s="288"/>
      <c r="LK42" s="288"/>
      <c r="LL42" s="288"/>
      <c r="LM42" s="288"/>
      <c r="LN42" s="288"/>
      <c r="LO42" s="288"/>
      <c r="LP42" s="288"/>
      <c r="LQ42" s="288"/>
      <c r="LR42" s="288"/>
      <c r="LS42" s="288"/>
      <c r="LT42" s="288"/>
      <c r="LU42" s="288"/>
      <c r="LV42" s="288"/>
      <c r="LW42" s="288"/>
      <c r="LX42" s="288"/>
      <c r="LY42" s="288"/>
      <c r="LZ42" s="288"/>
      <c r="MA42" s="288"/>
      <c r="MB42" s="288"/>
      <c r="MC42" s="288"/>
      <c r="MD42" s="288"/>
      <c r="ME42" s="288"/>
      <c r="MF42" s="288"/>
      <c r="MG42" s="288"/>
      <c r="MH42" s="288"/>
      <c r="MI42" s="288"/>
      <c r="MJ42" s="288"/>
      <c r="MK42" s="288"/>
      <c r="ML42" s="288"/>
      <c r="MM42" s="288"/>
      <c r="MN42" s="288"/>
      <c r="MO42" s="288"/>
      <c r="MP42" s="288"/>
      <c r="MQ42" s="288"/>
      <c r="MR42" s="288"/>
      <c r="MS42" s="288"/>
      <c r="MT42" s="288"/>
      <c r="MU42" s="288"/>
      <c r="MV42" s="288"/>
      <c r="MW42" s="288"/>
      <c r="MX42" s="288"/>
      <c r="MY42" s="288"/>
      <c r="MZ42" s="288"/>
      <c r="NA42" s="288"/>
      <c r="NB42" s="288"/>
      <c r="NC42" s="288"/>
      <c r="ND42" s="288"/>
      <c r="NE42" s="288"/>
      <c r="NF42" s="288"/>
      <c r="NG42" s="288"/>
      <c r="NH42" s="288"/>
      <c r="NI42" s="288"/>
      <c r="NJ42" s="288"/>
      <c r="NK42" s="288"/>
      <c r="NL42" s="288"/>
      <c r="NM42" s="288"/>
      <c r="NN42" s="288"/>
      <c r="NO42" s="288"/>
      <c r="NP42" s="288"/>
      <c r="NQ42" s="288"/>
      <c r="NR42" s="288"/>
      <c r="NS42" s="288"/>
      <c r="NT42" s="288"/>
      <c r="NU42" s="288"/>
      <c r="NV42" s="288"/>
      <c r="NW42" s="288"/>
      <c r="NX42" s="288"/>
      <c r="NY42" s="288"/>
      <c r="NZ42" s="288"/>
      <c r="OA42" s="288"/>
      <c r="OB42" s="288"/>
      <c r="OC42" s="288"/>
      <c r="OD42" s="288"/>
      <c r="OE42" s="288"/>
      <c r="OF42" s="288"/>
      <c r="OG42" s="288"/>
      <c r="OH42" s="288"/>
      <c r="OI42" s="288"/>
      <c r="OJ42" s="288"/>
      <c r="OK42" s="288"/>
      <c r="OL42" s="288"/>
      <c r="OM42" s="288"/>
      <c r="ON42" s="288"/>
      <c r="OO42" s="288"/>
      <c r="OP42" s="288"/>
      <c r="OQ42" s="288"/>
      <c r="OR42" s="288"/>
      <c r="OS42" s="288"/>
      <c r="OT42" s="288"/>
      <c r="OU42" s="288"/>
      <c r="OV42" s="288"/>
      <c r="OW42" s="288"/>
      <c r="OX42" s="288"/>
      <c r="OY42" s="288"/>
      <c r="OZ42" s="288"/>
      <c r="PA42" s="288"/>
      <c r="PB42" s="288"/>
      <c r="PC42" s="288"/>
      <c r="PD42" s="288"/>
      <c r="PE42" s="288"/>
      <c r="PF42" s="288"/>
      <c r="PG42" s="288"/>
      <c r="PH42" s="288"/>
      <c r="PI42" s="288"/>
      <c r="PJ42" s="288"/>
      <c r="PK42" s="288"/>
      <c r="PL42" s="288"/>
      <c r="PM42" s="288"/>
      <c r="PN42" s="288"/>
      <c r="PO42" s="288"/>
      <c r="PP42" s="288"/>
      <c r="PQ42" s="288"/>
      <c r="PR42" s="288"/>
      <c r="PS42" s="288"/>
      <c r="PT42" s="288"/>
      <c r="PU42" s="288"/>
      <c r="PV42" s="288"/>
      <c r="PW42" s="288"/>
      <c r="PX42" s="288"/>
      <c r="PY42" s="288"/>
      <c r="PZ42" s="288"/>
      <c r="QA42" s="288"/>
      <c r="QB42" s="288"/>
      <c r="QC42" s="288"/>
      <c r="QD42" s="288"/>
      <c r="QE42" s="288"/>
      <c r="QF42" s="288"/>
      <c r="QG42" s="288"/>
      <c r="QH42" s="288"/>
      <c r="QI42" s="288"/>
      <c r="QJ42" s="288"/>
      <c r="QK42" s="288"/>
      <c r="QL42" s="288"/>
      <c r="QM42" s="288"/>
      <c r="QN42" s="288"/>
      <c r="QO42" s="288"/>
      <c r="QP42" s="288"/>
      <c r="QQ42" s="288"/>
      <c r="QR42" s="288"/>
      <c r="QS42" s="288"/>
      <c r="QT42" s="288"/>
      <c r="QU42" s="288"/>
      <c r="QV42" s="288"/>
      <c r="QW42" s="288"/>
      <c r="QX42" s="288"/>
      <c r="QY42" s="288"/>
      <c r="QZ42" s="288"/>
      <c r="RA42" s="288"/>
      <c r="RB42" s="288"/>
      <c r="RC42" s="288"/>
      <c r="RD42" s="288"/>
      <c r="RE42" s="288"/>
      <c r="RF42" s="288"/>
      <c r="RG42" s="288"/>
      <c r="RH42" s="288"/>
      <c r="RI42" s="288"/>
      <c r="RJ42" s="288"/>
      <c r="RK42" s="288"/>
      <c r="RL42" s="288"/>
      <c r="RM42" s="288"/>
      <c r="RN42" s="288"/>
      <c r="RO42" s="288"/>
      <c r="RP42" s="288"/>
      <c r="RQ42" s="288"/>
      <c r="RR42" s="288"/>
      <c r="RS42" s="288"/>
      <c r="RT42" s="288"/>
      <c r="RU42" s="288"/>
      <c r="RV42" s="288"/>
      <c r="RW42" s="288"/>
      <c r="RX42" s="288"/>
      <c r="RY42" s="288"/>
      <c r="RZ42" s="288"/>
      <c r="SA42" s="288"/>
      <c r="SB42" s="288"/>
      <c r="SC42" s="288"/>
      <c r="SD42" s="288"/>
      <c r="SE42" s="288"/>
      <c r="SF42" s="288"/>
      <c r="SG42" s="288"/>
      <c r="SH42" s="288"/>
      <c r="SI42" s="288"/>
      <c r="SJ42" s="288"/>
      <c r="SK42" s="288"/>
      <c r="SL42" s="288"/>
      <c r="SM42" s="288"/>
      <c r="SN42" s="288"/>
      <c r="SO42" s="288"/>
      <c r="SP42" s="288"/>
      <c r="SQ42" s="288"/>
      <c r="SR42" s="288"/>
      <c r="SS42" s="288"/>
      <c r="ST42" s="288"/>
      <c r="SU42" s="288"/>
      <c r="SV42" s="288"/>
      <c r="SW42" s="288"/>
      <c r="SX42" s="288"/>
      <c r="SY42" s="288"/>
      <c r="SZ42" s="288"/>
      <c r="TA42" s="288"/>
      <c r="TB42" s="288"/>
      <c r="TC42" s="288"/>
      <c r="TD42" s="288"/>
      <c r="TE42" s="288"/>
      <c r="TF42" s="288"/>
      <c r="TG42" s="288"/>
      <c r="TH42" s="288"/>
      <c r="TI42" s="288"/>
      <c r="TJ42" s="288"/>
      <c r="TK42" s="288"/>
      <c r="TL42" s="288"/>
      <c r="TM42" s="288"/>
      <c r="TN42" s="288"/>
      <c r="TO42" s="288"/>
      <c r="TP42" s="288"/>
      <c r="TQ42" s="288"/>
      <c r="TR42" s="288"/>
      <c r="TS42" s="288"/>
      <c r="TT42" s="288"/>
      <c r="TU42" s="288"/>
      <c r="TV42" s="288"/>
      <c r="TW42" s="288"/>
      <c r="TX42" s="288"/>
      <c r="TY42" s="288"/>
      <c r="TZ42" s="288"/>
      <c r="UA42" s="288"/>
      <c r="UB42" s="288"/>
      <c r="UC42" s="288"/>
      <c r="UD42" s="288"/>
      <c r="UE42" s="288"/>
      <c r="UF42" s="288"/>
      <c r="UG42" s="288"/>
      <c r="UH42" s="288"/>
      <c r="UI42" s="288"/>
      <c r="UJ42" s="288"/>
      <c r="UK42" s="288"/>
      <c r="UL42" s="288"/>
      <c r="UM42" s="288"/>
      <c r="UN42" s="288"/>
      <c r="UO42" s="288"/>
      <c r="UP42" s="288"/>
      <c r="UQ42" s="288"/>
      <c r="UR42" s="288"/>
      <c r="US42" s="288"/>
      <c r="UT42" s="288"/>
      <c r="UU42" s="288"/>
      <c r="UV42" s="288"/>
      <c r="UW42" s="288"/>
      <c r="UX42" s="288"/>
      <c r="UY42" s="288"/>
      <c r="UZ42" s="288"/>
      <c r="VA42" s="288"/>
      <c r="VB42" s="288"/>
      <c r="VC42" s="288"/>
      <c r="VD42" s="288"/>
      <c r="VE42" s="288"/>
      <c r="VF42" s="288"/>
      <c r="VG42" s="288"/>
      <c r="VH42" s="288"/>
      <c r="VI42" s="288"/>
      <c r="VJ42" s="288"/>
      <c r="VK42" s="288"/>
      <c r="VL42" s="288"/>
      <c r="VM42" s="288"/>
      <c r="VN42" s="288"/>
      <c r="VO42" s="288"/>
      <c r="VP42" s="288"/>
      <c r="VQ42" s="288"/>
      <c r="VR42" s="288"/>
      <c r="VS42" s="288"/>
      <c r="VT42" s="288"/>
      <c r="VU42" s="288"/>
      <c r="VV42" s="288"/>
      <c r="VW42" s="288"/>
      <c r="VX42" s="288"/>
      <c r="VY42" s="288"/>
      <c r="VZ42" s="288"/>
      <c r="WA42" s="288"/>
      <c r="WB42" s="288"/>
      <c r="WC42" s="288"/>
      <c r="WD42" s="288"/>
      <c r="WE42" s="288"/>
      <c r="WF42" s="288"/>
      <c r="WG42" s="288"/>
      <c r="WH42" s="288"/>
      <c r="WI42" s="288"/>
      <c r="WJ42" s="288"/>
      <c r="WK42" s="288"/>
      <c r="WL42" s="288"/>
      <c r="WM42" s="288"/>
      <c r="WN42" s="288"/>
      <c r="WO42" s="288"/>
      <c r="WP42" s="288"/>
      <c r="WQ42" s="288"/>
      <c r="WR42" s="288"/>
      <c r="WS42" s="288"/>
      <c r="WT42" s="288"/>
      <c r="WU42" s="288"/>
      <c r="WV42" s="288"/>
      <c r="WW42" s="288"/>
      <c r="WX42" s="288"/>
      <c r="WY42" s="288"/>
      <c r="WZ42" s="288"/>
      <c r="XA42" s="288"/>
      <c r="XB42" s="288"/>
      <c r="XC42" s="288"/>
      <c r="XD42" s="288"/>
      <c r="XE42" s="288"/>
      <c r="XF42" s="288"/>
      <c r="XG42" s="288"/>
      <c r="XH42" s="288"/>
      <c r="XI42" s="288"/>
      <c r="XJ42" s="288"/>
      <c r="XK42" s="288"/>
      <c r="XL42" s="288"/>
      <c r="XM42" s="288"/>
      <c r="XN42" s="288"/>
      <c r="XO42" s="288"/>
      <c r="XP42" s="288"/>
      <c r="XQ42" s="288"/>
      <c r="XR42" s="288"/>
      <c r="XS42" s="288"/>
      <c r="XT42" s="288"/>
      <c r="XU42" s="288"/>
      <c r="XV42" s="288"/>
      <c r="XW42" s="288"/>
      <c r="XX42" s="288"/>
      <c r="XY42" s="288"/>
      <c r="XZ42" s="288"/>
      <c r="YA42" s="288"/>
      <c r="YB42" s="288"/>
      <c r="YC42" s="288"/>
      <c r="YD42" s="288"/>
      <c r="YE42" s="288"/>
      <c r="YF42" s="288"/>
      <c r="YG42" s="288"/>
      <c r="YH42" s="288"/>
      <c r="YI42" s="288"/>
      <c r="YJ42" s="288"/>
      <c r="YK42" s="288"/>
      <c r="YL42" s="288"/>
      <c r="YM42" s="288"/>
      <c r="YN42" s="288"/>
      <c r="YO42" s="288"/>
      <c r="YP42" s="288"/>
      <c r="YQ42" s="288"/>
      <c r="YR42" s="288"/>
      <c r="YS42" s="288"/>
      <c r="YT42" s="288"/>
      <c r="YU42" s="288"/>
      <c r="YV42" s="288"/>
      <c r="YW42" s="288"/>
      <c r="YX42" s="288"/>
      <c r="YY42" s="288"/>
      <c r="YZ42" s="288"/>
      <c r="ZA42" s="288"/>
      <c r="ZB42" s="288"/>
      <c r="ZC42" s="288"/>
      <c r="ZD42" s="288"/>
      <c r="ZE42" s="288"/>
      <c r="ZF42" s="288"/>
      <c r="ZG42" s="288"/>
      <c r="ZH42" s="288"/>
      <c r="ZI42" s="288"/>
      <c r="ZJ42" s="288"/>
      <c r="ZK42" s="288"/>
      <c r="ZL42" s="288"/>
      <c r="ZM42" s="288"/>
      <c r="ZN42" s="288"/>
      <c r="ZO42" s="288"/>
      <c r="ZP42" s="288"/>
      <c r="ZQ42" s="288"/>
      <c r="ZR42" s="288"/>
      <c r="ZS42" s="288"/>
      <c r="ZT42" s="288"/>
      <c r="ZU42" s="288"/>
      <c r="ZV42" s="288"/>
      <c r="ZW42" s="288"/>
      <c r="ZX42" s="288"/>
      <c r="ZY42" s="288"/>
      <c r="ZZ42" s="288"/>
      <c r="AAA42" s="288"/>
      <c r="AAB42" s="288"/>
      <c r="AAC42" s="288"/>
      <c r="AAD42" s="288"/>
      <c r="AAE42" s="288"/>
      <c r="AAF42" s="288"/>
      <c r="AAG42" s="288"/>
      <c r="AAH42" s="288"/>
      <c r="AAI42" s="288"/>
      <c r="AAJ42" s="288"/>
      <c r="AAK42" s="288"/>
      <c r="AAL42" s="288"/>
      <c r="AAM42" s="288"/>
      <c r="AAN42" s="288"/>
      <c r="AAO42" s="288"/>
      <c r="AAP42" s="288"/>
      <c r="AAQ42" s="288"/>
      <c r="AAR42" s="288"/>
      <c r="AAS42" s="288"/>
      <c r="AAT42" s="288"/>
      <c r="AAU42" s="288"/>
      <c r="AAV42" s="288"/>
      <c r="AAW42" s="288"/>
      <c r="AAX42" s="288"/>
      <c r="AAY42" s="288"/>
      <c r="AAZ42" s="288"/>
      <c r="ABA42" s="288"/>
      <c r="ABB42" s="288"/>
      <c r="ABC42" s="288"/>
      <c r="ABD42" s="288"/>
      <c r="ABE42" s="288"/>
      <c r="ABF42" s="288"/>
      <c r="ABG42" s="288"/>
      <c r="ABH42" s="288"/>
      <c r="ABI42" s="288"/>
      <c r="ABJ42" s="288"/>
      <c r="ABK42" s="288"/>
      <c r="ABL42" s="288"/>
      <c r="ABM42" s="288"/>
      <c r="ABN42" s="288"/>
      <c r="ABO42" s="288"/>
      <c r="ABP42" s="288"/>
      <c r="ABQ42" s="288"/>
      <c r="ABR42" s="288"/>
      <c r="ABS42" s="288"/>
      <c r="ABT42" s="288"/>
      <c r="ABU42" s="288"/>
      <c r="ABV42" s="288"/>
      <c r="ABW42" s="288"/>
      <c r="ABX42" s="288"/>
      <c r="ABY42" s="288"/>
      <c r="ABZ42" s="288"/>
      <c r="ACA42" s="288"/>
      <c r="ACB42" s="288"/>
      <c r="ACC42" s="288"/>
      <c r="ACD42" s="288"/>
      <c r="ACE42" s="288"/>
      <c r="ACF42" s="288"/>
      <c r="ACG42" s="288"/>
      <c r="ACH42" s="288"/>
      <c r="ACI42" s="288"/>
      <c r="ACJ42" s="288"/>
      <c r="ACK42" s="288"/>
      <c r="ACL42" s="288"/>
      <c r="ACM42" s="288"/>
      <c r="ACN42" s="288"/>
      <c r="ACO42" s="288"/>
      <c r="ACP42" s="288"/>
      <c r="ACQ42" s="288"/>
      <c r="ACR42" s="288"/>
      <c r="ACS42" s="288"/>
      <c r="ACT42" s="288"/>
      <c r="ACU42" s="288"/>
      <c r="ACV42" s="288"/>
      <c r="ACW42" s="288"/>
      <c r="ACX42" s="288"/>
      <c r="ACY42" s="288"/>
      <c r="ACZ42" s="288"/>
      <c r="ADA42" s="288"/>
      <c r="ADB42" s="288"/>
      <c r="ADC42" s="288"/>
      <c r="ADD42" s="288"/>
      <c r="ADE42" s="288"/>
      <c r="ADF42" s="288"/>
      <c r="ADG42" s="288"/>
      <c r="ADH42" s="288"/>
      <c r="ADI42" s="288"/>
      <c r="ADJ42" s="288"/>
      <c r="ADK42" s="288"/>
      <c r="ADL42" s="288"/>
      <c r="ADM42" s="288"/>
      <c r="ADN42" s="288"/>
      <c r="ADO42" s="288"/>
      <c r="ADP42" s="288"/>
      <c r="ADQ42" s="288"/>
      <c r="ADR42" s="288"/>
      <c r="ADS42" s="288"/>
      <c r="ADT42" s="288"/>
      <c r="ADU42" s="288"/>
      <c r="ADV42" s="288"/>
      <c r="ADW42" s="288"/>
      <c r="ADX42" s="288"/>
      <c r="ADY42" s="288"/>
      <c r="ADZ42" s="288"/>
      <c r="AEA42" s="288"/>
      <c r="AEB42" s="288"/>
      <c r="AEC42" s="288"/>
      <c r="AED42" s="288"/>
      <c r="AEE42" s="288"/>
      <c r="AEF42" s="288"/>
      <c r="AEG42" s="288"/>
      <c r="AEH42" s="288"/>
      <c r="AEI42" s="288"/>
      <c r="AEJ42" s="288"/>
      <c r="AEK42" s="288"/>
      <c r="AEL42" s="288"/>
      <c r="AEM42" s="288"/>
      <c r="AEN42" s="288"/>
      <c r="AEO42" s="288"/>
      <c r="AEP42" s="288"/>
      <c r="AEQ42" s="288"/>
      <c r="AER42" s="288"/>
      <c r="AES42" s="288"/>
      <c r="AET42" s="288"/>
      <c r="AEU42" s="288"/>
      <c r="AEV42" s="288"/>
      <c r="AEW42" s="288"/>
      <c r="AEX42" s="288"/>
      <c r="AEY42" s="288"/>
      <c r="AEZ42" s="288"/>
      <c r="AFA42" s="288"/>
      <c r="AFB42" s="288"/>
      <c r="AFC42" s="288"/>
      <c r="AFD42" s="288"/>
      <c r="AFE42" s="288"/>
      <c r="AFF42" s="288"/>
      <c r="AFG42" s="288"/>
      <c r="AFH42" s="288"/>
      <c r="AFI42" s="288"/>
      <c r="AFJ42" s="288"/>
      <c r="AFK42" s="288"/>
      <c r="AFL42" s="288"/>
      <c r="AFM42" s="288"/>
      <c r="AFN42" s="288"/>
      <c r="AFO42" s="288"/>
      <c r="AFP42" s="288"/>
      <c r="AFQ42" s="288"/>
      <c r="AFR42" s="288"/>
      <c r="AFS42" s="288"/>
      <c r="AFT42" s="288"/>
      <c r="AFU42" s="288"/>
      <c r="AFV42" s="288"/>
      <c r="AFW42" s="288"/>
      <c r="AFX42" s="288"/>
      <c r="AFY42" s="288"/>
      <c r="AFZ42" s="288"/>
      <c r="AGA42" s="288"/>
      <c r="AGB42" s="288"/>
      <c r="AGC42" s="288"/>
      <c r="AGD42" s="288"/>
      <c r="AGE42" s="288"/>
      <c r="AGF42" s="288"/>
      <c r="AGG42" s="288"/>
      <c r="AGH42" s="288"/>
      <c r="AGI42" s="288"/>
      <c r="AGJ42" s="288"/>
      <c r="AGK42" s="288"/>
      <c r="AGL42" s="288"/>
      <c r="AGM42" s="288"/>
      <c r="AGN42" s="288"/>
      <c r="AGO42" s="288"/>
      <c r="AGP42" s="288"/>
      <c r="AGQ42" s="288"/>
      <c r="AGR42" s="288"/>
      <c r="AGS42" s="288"/>
      <c r="AGT42" s="288"/>
      <c r="AGU42" s="288"/>
      <c r="AGV42" s="288"/>
      <c r="AGW42" s="288"/>
      <c r="AGX42" s="288"/>
      <c r="AGY42" s="288"/>
      <c r="AGZ42" s="288"/>
      <c r="AHA42" s="288"/>
      <c r="AHB42" s="288"/>
      <c r="AHC42" s="288"/>
      <c r="AHD42" s="288"/>
      <c r="AHE42" s="288"/>
      <c r="AHF42" s="288"/>
      <c r="AHG42" s="288"/>
      <c r="AHH42" s="288"/>
      <c r="AHI42" s="288"/>
      <c r="AHJ42" s="288"/>
      <c r="AHK42" s="288"/>
      <c r="AHL42" s="288"/>
      <c r="AHM42" s="288"/>
      <c r="AHN42" s="288"/>
      <c r="AHO42" s="288"/>
      <c r="AHP42" s="288"/>
      <c r="AHQ42" s="288"/>
      <c r="AHR42" s="288"/>
      <c r="AHS42" s="288"/>
      <c r="AHT42" s="288"/>
      <c r="AHU42" s="288"/>
      <c r="AHV42" s="288"/>
      <c r="AHW42" s="288"/>
      <c r="AHX42" s="288"/>
      <c r="AHY42" s="288"/>
      <c r="AHZ42" s="288"/>
      <c r="AIA42" s="288"/>
      <c r="AIB42" s="288"/>
      <c r="AIC42" s="288"/>
      <c r="AID42" s="288"/>
      <c r="AIE42" s="288"/>
      <c r="AIF42" s="288"/>
      <c r="AIG42" s="288"/>
      <c r="AIH42" s="288"/>
      <c r="AII42" s="288"/>
      <c r="AIJ42" s="288"/>
      <c r="AIK42" s="288"/>
      <c r="AIL42" s="288"/>
      <c r="AIM42" s="288"/>
      <c r="AIN42" s="288"/>
      <c r="AIO42" s="288"/>
      <c r="AIP42" s="288"/>
      <c r="AIQ42" s="288"/>
      <c r="AIR42" s="288"/>
      <c r="AIS42" s="288"/>
      <c r="AIT42" s="288"/>
      <c r="AIU42" s="288"/>
      <c r="AIV42" s="288"/>
      <c r="AIW42" s="288"/>
      <c r="AIX42" s="288"/>
      <c r="AIY42" s="288"/>
      <c r="AIZ42" s="288"/>
      <c r="AJA42" s="288"/>
      <c r="AJB42" s="288"/>
      <c r="AJC42" s="288"/>
      <c r="AJD42" s="288"/>
      <c r="AJE42" s="288"/>
      <c r="AJF42" s="288"/>
      <c r="AJG42" s="288"/>
      <c r="AJH42" s="288"/>
      <c r="AJI42" s="288"/>
      <c r="AJJ42" s="288"/>
      <c r="AJK42" s="288"/>
      <c r="AJL42" s="288"/>
      <c r="AJM42" s="288"/>
      <c r="AJN42" s="288"/>
      <c r="AJO42" s="288"/>
      <c r="AJP42" s="288"/>
      <c r="AJQ42" s="288"/>
      <c r="AJR42" s="288"/>
      <c r="AJS42" s="288"/>
      <c r="AJT42" s="288"/>
      <c r="AJU42" s="288"/>
      <c r="AJV42" s="288"/>
      <c r="AJW42" s="288"/>
      <c r="AJX42" s="288"/>
      <c r="AJY42" s="288"/>
      <c r="AJZ42" s="288"/>
      <c r="AKA42" s="288"/>
      <c r="AKB42" s="288"/>
      <c r="AKC42" s="288"/>
      <c r="AKD42" s="288"/>
      <c r="AKE42" s="288"/>
      <c r="AKF42" s="288"/>
      <c r="AKG42" s="288"/>
      <c r="AKH42" s="288"/>
      <c r="AKI42" s="288"/>
      <c r="AKJ42" s="288"/>
      <c r="AKK42" s="288"/>
      <c r="AKL42" s="288"/>
      <c r="AKM42" s="288"/>
      <c r="AKN42" s="288"/>
      <c r="AKO42" s="288"/>
      <c r="AKP42" s="288"/>
      <c r="AKQ42" s="288"/>
      <c r="AKR42" s="288"/>
      <c r="AKS42" s="288"/>
      <c r="AKT42" s="288"/>
      <c r="AKU42" s="288"/>
      <c r="AKV42" s="288"/>
      <c r="AKW42" s="288"/>
      <c r="AKX42" s="288"/>
      <c r="AKY42" s="288"/>
      <c r="AKZ42" s="288"/>
      <c r="ALA42" s="288"/>
      <c r="ALB42" s="288"/>
      <c r="ALC42" s="288"/>
      <c r="ALD42" s="288"/>
      <c r="ALE42" s="288"/>
      <c r="ALF42" s="288"/>
      <c r="ALG42" s="288"/>
      <c r="ALH42" s="288"/>
      <c r="ALI42" s="288"/>
      <c r="ALJ42" s="288"/>
      <c r="ALK42" s="288"/>
      <c r="ALL42" s="288"/>
      <c r="ALM42" s="288"/>
      <c r="ALN42" s="288"/>
      <c r="ALO42" s="288"/>
      <c r="ALP42" s="288"/>
      <c r="ALQ42" s="288"/>
      <c r="ALR42" s="288"/>
      <c r="ALS42" s="288"/>
      <c r="ALT42" s="288"/>
      <c r="ALU42" s="288"/>
      <c r="ALV42" s="288"/>
      <c r="ALW42" s="288"/>
      <c r="ALX42" s="288"/>
      <c r="ALY42" s="288"/>
      <c r="ALZ42" s="288"/>
      <c r="AMA42" s="288"/>
      <c r="AMB42" s="288"/>
      <c r="AMC42" s="288"/>
      <c r="AMD42" s="288"/>
      <c r="AME42" s="288"/>
      <c r="AMF42" s="288"/>
      <c r="AMG42" s="288"/>
      <c r="AMH42" s="288"/>
    </row>
    <row r="43" spans="1:1022" customFormat="1" ht="150" customHeight="1">
      <c r="A43" s="309">
        <v>1</v>
      </c>
      <c r="B43" s="916" t="s">
        <v>226</v>
      </c>
      <c r="C43" s="916"/>
      <c r="D43" s="83" t="s">
        <v>1695</v>
      </c>
      <c r="E43" s="83" t="s">
        <v>1696</v>
      </c>
      <c r="F43" s="83" t="s">
        <v>1697</v>
      </c>
      <c r="G43" s="83" t="s">
        <v>158</v>
      </c>
      <c r="H43" s="83" t="s">
        <v>175</v>
      </c>
      <c r="I43" s="310" t="s">
        <v>1698</v>
      </c>
      <c r="J43" s="311">
        <v>35</v>
      </c>
      <c r="K43" s="311">
        <v>35</v>
      </c>
      <c r="L43" s="310" t="s">
        <v>177</v>
      </c>
      <c r="M43" s="310" t="s">
        <v>162</v>
      </c>
      <c r="N43" s="312">
        <f t="shared" si="0"/>
        <v>100</v>
      </c>
      <c r="O43" s="311">
        <v>40</v>
      </c>
      <c r="P43" s="310" t="s">
        <v>1684</v>
      </c>
      <c r="Q43" s="310" t="s">
        <v>1699</v>
      </c>
      <c r="R43" s="330"/>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c r="HV43" s="288"/>
      <c r="HW43" s="288"/>
      <c r="HX43" s="288"/>
      <c r="HY43" s="288"/>
      <c r="HZ43" s="288"/>
      <c r="IA43" s="288"/>
      <c r="IB43" s="288"/>
      <c r="IC43" s="288"/>
      <c r="ID43" s="288"/>
      <c r="IE43" s="288"/>
      <c r="IF43" s="288"/>
      <c r="IG43" s="288"/>
      <c r="IH43" s="288"/>
      <c r="II43" s="288"/>
      <c r="IJ43" s="288"/>
      <c r="IK43" s="288"/>
      <c r="IL43" s="288"/>
      <c r="IM43" s="288"/>
      <c r="IN43" s="288"/>
      <c r="IO43" s="288"/>
      <c r="IP43" s="288"/>
      <c r="IQ43" s="288"/>
      <c r="IR43" s="288"/>
      <c r="IS43" s="288"/>
      <c r="IT43" s="288"/>
      <c r="IU43" s="288"/>
      <c r="IV43" s="288"/>
      <c r="IW43" s="288"/>
      <c r="IX43" s="288"/>
      <c r="IY43" s="288"/>
      <c r="IZ43" s="288"/>
      <c r="JA43" s="288"/>
      <c r="JB43" s="288"/>
      <c r="JC43" s="288"/>
      <c r="JD43" s="288"/>
      <c r="JE43" s="288"/>
      <c r="JF43" s="288"/>
      <c r="JG43" s="288"/>
      <c r="JH43" s="288"/>
      <c r="JI43" s="288"/>
      <c r="JJ43" s="288"/>
      <c r="JK43" s="288"/>
      <c r="JL43" s="288"/>
      <c r="JM43" s="288"/>
      <c r="JN43" s="288"/>
      <c r="JO43" s="288"/>
      <c r="JP43" s="288"/>
      <c r="JQ43" s="288"/>
      <c r="JR43" s="288"/>
      <c r="JS43" s="288"/>
      <c r="JT43" s="288"/>
      <c r="JU43" s="288"/>
      <c r="JV43" s="288"/>
      <c r="JW43" s="288"/>
      <c r="JX43" s="288"/>
      <c r="JY43" s="288"/>
      <c r="JZ43" s="288"/>
      <c r="KA43" s="288"/>
      <c r="KB43" s="288"/>
      <c r="KC43" s="288"/>
      <c r="KD43" s="288"/>
      <c r="KE43" s="288"/>
      <c r="KF43" s="288"/>
      <c r="KG43" s="288"/>
      <c r="KH43" s="288"/>
      <c r="KI43" s="288"/>
      <c r="KJ43" s="288"/>
      <c r="KK43" s="288"/>
      <c r="KL43" s="288"/>
      <c r="KM43" s="288"/>
      <c r="KN43" s="288"/>
      <c r="KO43" s="288"/>
      <c r="KP43" s="288"/>
      <c r="KQ43" s="288"/>
      <c r="KR43" s="288"/>
      <c r="KS43" s="288"/>
      <c r="KT43" s="288"/>
      <c r="KU43" s="288"/>
      <c r="KV43" s="288"/>
      <c r="KW43" s="288"/>
      <c r="KX43" s="288"/>
      <c r="KY43" s="288"/>
      <c r="KZ43" s="288"/>
      <c r="LA43" s="288"/>
      <c r="LB43" s="288"/>
      <c r="LC43" s="288"/>
      <c r="LD43" s="288"/>
      <c r="LE43" s="288"/>
      <c r="LF43" s="288"/>
      <c r="LG43" s="288"/>
      <c r="LH43" s="288"/>
      <c r="LI43" s="288"/>
      <c r="LJ43" s="288"/>
      <c r="LK43" s="288"/>
      <c r="LL43" s="288"/>
      <c r="LM43" s="288"/>
      <c r="LN43" s="288"/>
      <c r="LO43" s="288"/>
      <c r="LP43" s="288"/>
      <c r="LQ43" s="288"/>
      <c r="LR43" s="288"/>
      <c r="LS43" s="288"/>
      <c r="LT43" s="288"/>
      <c r="LU43" s="288"/>
      <c r="LV43" s="288"/>
      <c r="LW43" s="288"/>
      <c r="LX43" s="288"/>
      <c r="LY43" s="288"/>
      <c r="LZ43" s="288"/>
      <c r="MA43" s="288"/>
      <c r="MB43" s="288"/>
      <c r="MC43" s="288"/>
      <c r="MD43" s="288"/>
      <c r="ME43" s="288"/>
      <c r="MF43" s="288"/>
      <c r="MG43" s="288"/>
      <c r="MH43" s="288"/>
      <c r="MI43" s="288"/>
      <c r="MJ43" s="288"/>
      <c r="MK43" s="288"/>
      <c r="ML43" s="288"/>
      <c r="MM43" s="288"/>
      <c r="MN43" s="288"/>
      <c r="MO43" s="288"/>
      <c r="MP43" s="288"/>
      <c r="MQ43" s="288"/>
      <c r="MR43" s="288"/>
      <c r="MS43" s="288"/>
      <c r="MT43" s="288"/>
      <c r="MU43" s="288"/>
      <c r="MV43" s="288"/>
      <c r="MW43" s="288"/>
      <c r="MX43" s="288"/>
      <c r="MY43" s="288"/>
      <c r="MZ43" s="288"/>
      <c r="NA43" s="288"/>
      <c r="NB43" s="288"/>
      <c r="NC43" s="288"/>
      <c r="ND43" s="288"/>
      <c r="NE43" s="288"/>
      <c r="NF43" s="288"/>
      <c r="NG43" s="288"/>
      <c r="NH43" s="288"/>
      <c r="NI43" s="288"/>
      <c r="NJ43" s="288"/>
      <c r="NK43" s="288"/>
      <c r="NL43" s="288"/>
      <c r="NM43" s="288"/>
      <c r="NN43" s="288"/>
      <c r="NO43" s="288"/>
      <c r="NP43" s="288"/>
      <c r="NQ43" s="288"/>
      <c r="NR43" s="288"/>
      <c r="NS43" s="288"/>
      <c r="NT43" s="288"/>
      <c r="NU43" s="288"/>
      <c r="NV43" s="288"/>
      <c r="NW43" s="288"/>
      <c r="NX43" s="288"/>
      <c r="NY43" s="288"/>
      <c r="NZ43" s="288"/>
      <c r="OA43" s="288"/>
      <c r="OB43" s="288"/>
      <c r="OC43" s="288"/>
      <c r="OD43" s="288"/>
      <c r="OE43" s="288"/>
      <c r="OF43" s="288"/>
      <c r="OG43" s="288"/>
      <c r="OH43" s="288"/>
      <c r="OI43" s="288"/>
      <c r="OJ43" s="288"/>
      <c r="OK43" s="288"/>
      <c r="OL43" s="288"/>
      <c r="OM43" s="288"/>
      <c r="ON43" s="288"/>
      <c r="OO43" s="288"/>
      <c r="OP43" s="288"/>
      <c r="OQ43" s="288"/>
      <c r="OR43" s="288"/>
      <c r="OS43" s="288"/>
      <c r="OT43" s="288"/>
      <c r="OU43" s="288"/>
      <c r="OV43" s="288"/>
      <c r="OW43" s="288"/>
      <c r="OX43" s="288"/>
      <c r="OY43" s="288"/>
      <c r="OZ43" s="288"/>
      <c r="PA43" s="288"/>
      <c r="PB43" s="288"/>
      <c r="PC43" s="288"/>
      <c r="PD43" s="288"/>
      <c r="PE43" s="288"/>
      <c r="PF43" s="288"/>
      <c r="PG43" s="288"/>
      <c r="PH43" s="288"/>
      <c r="PI43" s="288"/>
      <c r="PJ43" s="288"/>
      <c r="PK43" s="288"/>
      <c r="PL43" s="288"/>
      <c r="PM43" s="288"/>
      <c r="PN43" s="288"/>
      <c r="PO43" s="288"/>
      <c r="PP43" s="288"/>
      <c r="PQ43" s="288"/>
      <c r="PR43" s="288"/>
      <c r="PS43" s="288"/>
      <c r="PT43" s="288"/>
      <c r="PU43" s="288"/>
      <c r="PV43" s="288"/>
      <c r="PW43" s="288"/>
      <c r="PX43" s="288"/>
      <c r="PY43" s="288"/>
      <c r="PZ43" s="288"/>
      <c r="QA43" s="288"/>
      <c r="QB43" s="288"/>
      <c r="QC43" s="288"/>
      <c r="QD43" s="288"/>
      <c r="QE43" s="288"/>
      <c r="QF43" s="288"/>
      <c r="QG43" s="288"/>
      <c r="QH43" s="288"/>
      <c r="QI43" s="288"/>
      <c r="QJ43" s="288"/>
      <c r="QK43" s="288"/>
      <c r="QL43" s="288"/>
      <c r="QM43" s="288"/>
      <c r="QN43" s="288"/>
      <c r="QO43" s="288"/>
      <c r="QP43" s="288"/>
      <c r="QQ43" s="288"/>
      <c r="QR43" s="288"/>
      <c r="QS43" s="288"/>
      <c r="QT43" s="288"/>
      <c r="QU43" s="288"/>
      <c r="QV43" s="288"/>
      <c r="QW43" s="288"/>
      <c r="QX43" s="288"/>
      <c r="QY43" s="288"/>
      <c r="QZ43" s="288"/>
      <c r="RA43" s="288"/>
      <c r="RB43" s="288"/>
      <c r="RC43" s="288"/>
      <c r="RD43" s="288"/>
      <c r="RE43" s="288"/>
      <c r="RF43" s="288"/>
      <c r="RG43" s="288"/>
      <c r="RH43" s="288"/>
      <c r="RI43" s="288"/>
      <c r="RJ43" s="288"/>
      <c r="RK43" s="288"/>
      <c r="RL43" s="288"/>
      <c r="RM43" s="288"/>
      <c r="RN43" s="288"/>
      <c r="RO43" s="288"/>
      <c r="RP43" s="288"/>
      <c r="RQ43" s="288"/>
      <c r="RR43" s="288"/>
      <c r="RS43" s="288"/>
      <c r="RT43" s="288"/>
      <c r="RU43" s="288"/>
      <c r="RV43" s="288"/>
      <c r="RW43" s="288"/>
      <c r="RX43" s="288"/>
      <c r="RY43" s="288"/>
      <c r="RZ43" s="288"/>
      <c r="SA43" s="288"/>
      <c r="SB43" s="288"/>
      <c r="SC43" s="288"/>
      <c r="SD43" s="288"/>
      <c r="SE43" s="288"/>
      <c r="SF43" s="288"/>
      <c r="SG43" s="288"/>
      <c r="SH43" s="288"/>
      <c r="SI43" s="288"/>
      <c r="SJ43" s="288"/>
      <c r="SK43" s="288"/>
      <c r="SL43" s="288"/>
      <c r="SM43" s="288"/>
      <c r="SN43" s="288"/>
      <c r="SO43" s="288"/>
      <c r="SP43" s="288"/>
      <c r="SQ43" s="288"/>
      <c r="SR43" s="288"/>
      <c r="SS43" s="288"/>
      <c r="ST43" s="288"/>
      <c r="SU43" s="288"/>
      <c r="SV43" s="288"/>
      <c r="SW43" s="288"/>
      <c r="SX43" s="288"/>
      <c r="SY43" s="288"/>
      <c r="SZ43" s="288"/>
      <c r="TA43" s="288"/>
      <c r="TB43" s="288"/>
      <c r="TC43" s="288"/>
      <c r="TD43" s="288"/>
      <c r="TE43" s="288"/>
      <c r="TF43" s="288"/>
      <c r="TG43" s="288"/>
      <c r="TH43" s="288"/>
      <c r="TI43" s="288"/>
      <c r="TJ43" s="288"/>
      <c r="TK43" s="288"/>
      <c r="TL43" s="288"/>
      <c r="TM43" s="288"/>
      <c r="TN43" s="288"/>
      <c r="TO43" s="288"/>
      <c r="TP43" s="288"/>
      <c r="TQ43" s="288"/>
      <c r="TR43" s="288"/>
      <c r="TS43" s="288"/>
      <c r="TT43" s="288"/>
      <c r="TU43" s="288"/>
      <c r="TV43" s="288"/>
      <c r="TW43" s="288"/>
      <c r="TX43" s="288"/>
      <c r="TY43" s="288"/>
      <c r="TZ43" s="288"/>
      <c r="UA43" s="288"/>
      <c r="UB43" s="288"/>
      <c r="UC43" s="288"/>
      <c r="UD43" s="288"/>
      <c r="UE43" s="288"/>
      <c r="UF43" s="288"/>
      <c r="UG43" s="288"/>
      <c r="UH43" s="288"/>
      <c r="UI43" s="288"/>
      <c r="UJ43" s="288"/>
      <c r="UK43" s="288"/>
      <c r="UL43" s="288"/>
      <c r="UM43" s="288"/>
      <c r="UN43" s="288"/>
      <c r="UO43" s="288"/>
      <c r="UP43" s="288"/>
      <c r="UQ43" s="288"/>
      <c r="UR43" s="288"/>
      <c r="US43" s="288"/>
      <c r="UT43" s="288"/>
      <c r="UU43" s="288"/>
      <c r="UV43" s="288"/>
      <c r="UW43" s="288"/>
      <c r="UX43" s="288"/>
      <c r="UY43" s="288"/>
      <c r="UZ43" s="288"/>
      <c r="VA43" s="288"/>
      <c r="VB43" s="288"/>
      <c r="VC43" s="288"/>
      <c r="VD43" s="288"/>
      <c r="VE43" s="288"/>
      <c r="VF43" s="288"/>
      <c r="VG43" s="288"/>
      <c r="VH43" s="288"/>
      <c r="VI43" s="288"/>
      <c r="VJ43" s="288"/>
      <c r="VK43" s="288"/>
      <c r="VL43" s="288"/>
      <c r="VM43" s="288"/>
      <c r="VN43" s="288"/>
      <c r="VO43" s="288"/>
      <c r="VP43" s="288"/>
      <c r="VQ43" s="288"/>
      <c r="VR43" s="288"/>
      <c r="VS43" s="288"/>
      <c r="VT43" s="288"/>
      <c r="VU43" s="288"/>
      <c r="VV43" s="288"/>
      <c r="VW43" s="288"/>
      <c r="VX43" s="288"/>
      <c r="VY43" s="288"/>
      <c r="VZ43" s="288"/>
      <c r="WA43" s="288"/>
      <c r="WB43" s="288"/>
      <c r="WC43" s="288"/>
      <c r="WD43" s="288"/>
      <c r="WE43" s="288"/>
      <c r="WF43" s="288"/>
      <c r="WG43" s="288"/>
      <c r="WH43" s="288"/>
      <c r="WI43" s="288"/>
      <c r="WJ43" s="288"/>
      <c r="WK43" s="288"/>
      <c r="WL43" s="288"/>
      <c r="WM43" s="288"/>
      <c r="WN43" s="288"/>
      <c r="WO43" s="288"/>
      <c r="WP43" s="288"/>
      <c r="WQ43" s="288"/>
      <c r="WR43" s="288"/>
      <c r="WS43" s="288"/>
      <c r="WT43" s="288"/>
      <c r="WU43" s="288"/>
      <c r="WV43" s="288"/>
      <c r="WW43" s="288"/>
      <c r="WX43" s="288"/>
      <c r="WY43" s="288"/>
      <c r="WZ43" s="288"/>
      <c r="XA43" s="288"/>
      <c r="XB43" s="288"/>
      <c r="XC43" s="288"/>
      <c r="XD43" s="288"/>
      <c r="XE43" s="288"/>
      <c r="XF43" s="288"/>
      <c r="XG43" s="288"/>
      <c r="XH43" s="288"/>
      <c r="XI43" s="288"/>
      <c r="XJ43" s="288"/>
      <c r="XK43" s="288"/>
      <c r="XL43" s="288"/>
      <c r="XM43" s="288"/>
      <c r="XN43" s="288"/>
      <c r="XO43" s="288"/>
      <c r="XP43" s="288"/>
      <c r="XQ43" s="288"/>
      <c r="XR43" s="288"/>
      <c r="XS43" s="288"/>
      <c r="XT43" s="288"/>
      <c r="XU43" s="288"/>
      <c r="XV43" s="288"/>
      <c r="XW43" s="288"/>
      <c r="XX43" s="288"/>
      <c r="XY43" s="288"/>
      <c r="XZ43" s="288"/>
      <c r="YA43" s="288"/>
      <c r="YB43" s="288"/>
      <c r="YC43" s="288"/>
      <c r="YD43" s="288"/>
      <c r="YE43" s="288"/>
      <c r="YF43" s="288"/>
      <c r="YG43" s="288"/>
      <c r="YH43" s="288"/>
      <c r="YI43" s="288"/>
      <c r="YJ43" s="288"/>
      <c r="YK43" s="288"/>
      <c r="YL43" s="288"/>
      <c r="YM43" s="288"/>
      <c r="YN43" s="288"/>
      <c r="YO43" s="288"/>
      <c r="YP43" s="288"/>
      <c r="YQ43" s="288"/>
      <c r="YR43" s="288"/>
      <c r="YS43" s="288"/>
      <c r="YT43" s="288"/>
      <c r="YU43" s="288"/>
      <c r="YV43" s="288"/>
      <c r="YW43" s="288"/>
      <c r="YX43" s="288"/>
      <c r="YY43" s="288"/>
      <c r="YZ43" s="288"/>
      <c r="ZA43" s="288"/>
      <c r="ZB43" s="288"/>
      <c r="ZC43" s="288"/>
      <c r="ZD43" s="288"/>
      <c r="ZE43" s="288"/>
      <c r="ZF43" s="288"/>
      <c r="ZG43" s="288"/>
      <c r="ZH43" s="288"/>
      <c r="ZI43" s="288"/>
      <c r="ZJ43" s="288"/>
      <c r="ZK43" s="288"/>
      <c r="ZL43" s="288"/>
      <c r="ZM43" s="288"/>
      <c r="ZN43" s="288"/>
      <c r="ZO43" s="288"/>
      <c r="ZP43" s="288"/>
      <c r="ZQ43" s="288"/>
      <c r="ZR43" s="288"/>
      <c r="ZS43" s="288"/>
      <c r="ZT43" s="288"/>
      <c r="ZU43" s="288"/>
      <c r="ZV43" s="288"/>
      <c r="ZW43" s="288"/>
      <c r="ZX43" s="288"/>
      <c r="ZY43" s="288"/>
      <c r="ZZ43" s="288"/>
      <c r="AAA43" s="288"/>
      <c r="AAB43" s="288"/>
      <c r="AAC43" s="288"/>
      <c r="AAD43" s="288"/>
      <c r="AAE43" s="288"/>
      <c r="AAF43" s="288"/>
      <c r="AAG43" s="288"/>
      <c r="AAH43" s="288"/>
      <c r="AAI43" s="288"/>
      <c r="AAJ43" s="288"/>
      <c r="AAK43" s="288"/>
      <c r="AAL43" s="288"/>
      <c r="AAM43" s="288"/>
      <c r="AAN43" s="288"/>
      <c r="AAO43" s="288"/>
      <c r="AAP43" s="288"/>
      <c r="AAQ43" s="288"/>
      <c r="AAR43" s="288"/>
      <c r="AAS43" s="288"/>
      <c r="AAT43" s="288"/>
      <c r="AAU43" s="288"/>
      <c r="AAV43" s="288"/>
      <c r="AAW43" s="288"/>
      <c r="AAX43" s="288"/>
      <c r="AAY43" s="288"/>
      <c r="AAZ43" s="288"/>
      <c r="ABA43" s="288"/>
      <c r="ABB43" s="288"/>
      <c r="ABC43" s="288"/>
      <c r="ABD43" s="288"/>
      <c r="ABE43" s="288"/>
      <c r="ABF43" s="288"/>
      <c r="ABG43" s="288"/>
      <c r="ABH43" s="288"/>
      <c r="ABI43" s="288"/>
      <c r="ABJ43" s="288"/>
      <c r="ABK43" s="288"/>
      <c r="ABL43" s="288"/>
      <c r="ABM43" s="288"/>
      <c r="ABN43" s="288"/>
      <c r="ABO43" s="288"/>
      <c r="ABP43" s="288"/>
      <c r="ABQ43" s="288"/>
      <c r="ABR43" s="288"/>
      <c r="ABS43" s="288"/>
      <c r="ABT43" s="288"/>
      <c r="ABU43" s="288"/>
      <c r="ABV43" s="288"/>
      <c r="ABW43" s="288"/>
      <c r="ABX43" s="288"/>
      <c r="ABY43" s="288"/>
      <c r="ABZ43" s="288"/>
      <c r="ACA43" s="288"/>
      <c r="ACB43" s="288"/>
      <c r="ACC43" s="288"/>
      <c r="ACD43" s="288"/>
      <c r="ACE43" s="288"/>
      <c r="ACF43" s="288"/>
      <c r="ACG43" s="288"/>
      <c r="ACH43" s="288"/>
      <c r="ACI43" s="288"/>
      <c r="ACJ43" s="288"/>
      <c r="ACK43" s="288"/>
      <c r="ACL43" s="288"/>
      <c r="ACM43" s="288"/>
      <c r="ACN43" s="288"/>
      <c r="ACO43" s="288"/>
      <c r="ACP43" s="288"/>
      <c r="ACQ43" s="288"/>
      <c r="ACR43" s="288"/>
      <c r="ACS43" s="288"/>
      <c r="ACT43" s="288"/>
      <c r="ACU43" s="288"/>
      <c r="ACV43" s="288"/>
      <c r="ACW43" s="288"/>
      <c r="ACX43" s="288"/>
      <c r="ACY43" s="288"/>
      <c r="ACZ43" s="288"/>
      <c r="ADA43" s="288"/>
      <c r="ADB43" s="288"/>
      <c r="ADC43" s="288"/>
      <c r="ADD43" s="288"/>
      <c r="ADE43" s="288"/>
      <c r="ADF43" s="288"/>
      <c r="ADG43" s="288"/>
      <c r="ADH43" s="288"/>
      <c r="ADI43" s="288"/>
      <c r="ADJ43" s="288"/>
      <c r="ADK43" s="288"/>
      <c r="ADL43" s="288"/>
      <c r="ADM43" s="288"/>
      <c r="ADN43" s="288"/>
      <c r="ADO43" s="288"/>
      <c r="ADP43" s="288"/>
      <c r="ADQ43" s="288"/>
      <c r="ADR43" s="288"/>
      <c r="ADS43" s="288"/>
      <c r="ADT43" s="288"/>
      <c r="ADU43" s="288"/>
      <c r="ADV43" s="288"/>
      <c r="ADW43" s="288"/>
      <c r="ADX43" s="288"/>
      <c r="ADY43" s="288"/>
      <c r="ADZ43" s="288"/>
      <c r="AEA43" s="288"/>
      <c r="AEB43" s="288"/>
      <c r="AEC43" s="288"/>
      <c r="AED43" s="288"/>
      <c r="AEE43" s="288"/>
      <c r="AEF43" s="288"/>
      <c r="AEG43" s="288"/>
      <c r="AEH43" s="288"/>
      <c r="AEI43" s="288"/>
      <c r="AEJ43" s="288"/>
      <c r="AEK43" s="288"/>
      <c r="AEL43" s="288"/>
      <c r="AEM43" s="288"/>
      <c r="AEN43" s="288"/>
      <c r="AEO43" s="288"/>
      <c r="AEP43" s="288"/>
      <c r="AEQ43" s="288"/>
      <c r="AER43" s="288"/>
      <c r="AES43" s="288"/>
      <c r="AET43" s="288"/>
      <c r="AEU43" s="288"/>
      <c r="AEV43" s="288"/>
      <c r="AEW43" s="288"/>
      <c r="AEX43" s="288"/>
      <c r="AEY43" s="288"/>
      <c r="AEZ43" s="288"/>
      <c r="AFA43" s="288"/>
      <c r="AFB43" s="288"/>
      <c r="AFC43" s="288"/>
      <c r="AFD43" s="288"/>
      <c r="AFE43" s="288"/>
      <c r="AFF43" s="288"/>
      <c r="AFG43" s="288"/>
      <c r="AFH43" s="288"/>
      <c r="AFI43" s="288"/>
      <c r="AFJ43" s="288"/>
      <c r="AFK43" s="288"/>
      <c r="AFL43" s="288"/>
      <c r="AFM43" s="288"/>
      <c r="AFN43" s="288"/>
      <c r="AFO43" s="288"/>
      <c r="AFP43" s="288"/>
      <c r="AFQ43" s="288"/>
      <c r="AFR43" s="288"/>
      <c r="AFS43" s="288"/>
      <c r="AFT43" s="288"/>
      <c r="AFU43" s="288"/>
      <c r="AFV43" s="288"/>
      <c r="AFW43" s="288"/>
      <c r="AFX43" s="288"/>
      <c r="AFY43" s="288"/>
      <c r="AFZ43" s="288"/>
      <c r="AGA43" s="288"/>
      <c r="AGB43" s="288"/>
      <c r="AGC43" s="288"/>
      <c r="AGD43" s="288"/>
      <c r="AGE43" s="288"/>
      <c r="AGF43" s="288"/>
      <c r="AGG43" s="288"/>
      <c r="AGH43" s="288"/>
      <c r="AGI43" s="288"/>
      <c r="AGJ43" s="288"/>
      <c r="AGK43" s="288"/>
      <c r="AGL43" s="288"/>
      <c r="AGM43" s="288"/>
      <c r="AGN43" s="288"/>
      <c r="AGO43" s="288"/>
      <c r="AGP43" s="288"/>
      <c r="AGQ43" s="288"/>
      <c r="AGR43" s="288"/>
      <c r="AGS43" s="288"/>
      <c r="AGT43" s="288"/>
      <c r="AGU43" s="288"/>
      <c r="AGV43" s="288"/>
      <c r="AGW43" s="288"/>
      <c r="AGX43" s="288"/>
      <c r="AGY43" s="288"/>
      <c r="AGZ43" s="288"/>
      <c r="AHA43" s="288"/>
      <c r="AHB43" s="288"/>
      <c r="AHC43" s="288"/>
      <c r="AHD43" s="288"/>
      <c r="AHE43" s="288"/>
      <c r="AHF43" s="288"/>
      <c r="AHG43" s="288"/>
      <c r="AHH43" s="288"/>
      <c r="AHI43" s="288"/>
      <c r="AHJ43" s="288"/>
      <c r="AHK43" s="288"/>
      <c r="AHL43" s="288"/>
      <c r="AHM43" s="288"/>
      <c r="AHN43" s="288"/>
      <c r="AHO43" s="288"/>
      <c r="AHP43" s="288"/>
      <c r="AHQ43" s="288"/>
      <c r="AHR43" s="288"/>
      <c r="AHS43" s="288"/>
      <c r="AHT43" s="288"/>
      <c r="AHU43" s="288"/>
      <c r="AHV43" s="288"/>
      <c r="AHW43" s="288"/>
      <c r="AHX43" s="288"/>
      <c r="AHY43" s="288"/>
      <c r="AHZ43" s="288"/>
      <c r="AIA43" s="288"/>
      <c r="AIB43" s="288"/>
      <c r="AIC43" s="288"/>
      <c r="AID43" s="288"/>
      <c r="AIE43" s="288"/>
      <c r="AIF43" s="288"/>
      <c r="AIG43" s="288"/>
      <c r="AIH43" s="288"/>
      <c r="AII43" s="288"/>
      <c r="AIJ43" s="288"/>
      <c r="AIK43" s="288"/>
      <c r="AIL43" s="288"/>
      <c r="AIM43" s="288"/>
      <c r="AIN43" s="288"/>
      <c r="AIO43" s="288"/>
      <c r="AIP43" s="288"/>
      <c r="AIQ43" s="288"/>
      <c r="AIR43" s="288"/>
      <c r="AIS43" s="288"/>
      <c r="AIT43" s="288"/>
      <c r="AIU43" s="288"/>
      <c r="AIV43" s="288"/>
      <c r="AIW43" s="288"/>
      <c r="AIX43" s="288"/>
      <c r="AIY43" s="288"/>
      <c r="AIZ43" s="288"/>
      <c r="AJA43" s="288"/>
      <c r="AJB43" s="288"/>
      <c r="AJC43" s="288"/>
      <c r="AJD43" s="288"/>
      <c r="AJE43" s="288"/>
      <c r="AJF43" s="288"/>
      <c r="AJG43" s="288"/>
      <c r="AJH43" s="288"/>
      <c r="AJI43" s="288"/>
      <c r="AJJ43" s="288"/>
      <c r="AJK43" s="288"/>
      <c r="AJL43" s="288"/>
      <c r="AJM43" s="288"/>
      <c r="AJN43" s="288"/>
      <c r="AJO43" s="288"/>
      <c r="AJP43" s="288"/>
      <c r="AJQ43" s="288"/>
      <c r="AJR43" s="288"/>
      <c r="AJS43" s="288"/>
      <c r="AJT43" s="288"/>
      <c r="AJU43" s="288"/>
      <c r="AJV43" s="288"/>
      <c r="AJW43" s="288"/>
      <c r="AJX43" s="288"/>
      <c r="AJY43" s="288"/>
      <c r="AJZ43" s="288"/>
      <c r="AKA43" s="288"/>
      <c r="AKB43" s="288"/>
      <c r="AKC43" s="288"/>
      <c r="AKD43" s="288"/>
      <c r="AKE43" s="288"/>
      <c r="AKF43" s="288"/>
      <c r="AKG43" s="288"/>
      <c r="AKH43" s="288"/>
      <c r="AKI43" s="288"/>
      <c r="AKJ43" s="288"/>
      <c r="AKK43" s="288"/>
      <c r="AKL43" s="288"/>
      <c r="AKM43" s="288"/>
      <c r="AKN43" s="288"/>
      <c r="AKO43" s="288"/>
      <c r="AKP43" s="288"/>
      <c r="AKQ43" s="288"/>
      <c r="AKR43" s="288"/>
      <c r="AKS43" s="288"/>
      <c r="AKT43" s="288"/>
      <c r="AKU43" s="288"/>
      <c r="AKV43" s="288"/>
      <c r="AKW43" s="288"/>
      <c r="AKX43" s="288"/>
      <c r="AKY43" s="288"/>
      <c r="AKZ43" s="288"/>
      <c r="ALA43" s="288"/>
      <c r="ALB43" s="288"/>
      <c r="ALC43" s="288"/>
      <c r="ALD43" s="288"/>
      <c r="ALE43" s="288"/>
      <c r="ALF43" s="288"/>
      <c r="ALG43" s="288"/>
      <c r="ALH43" s="288"/>
      <c r="ALI43" s="288"/>
      <c r="ALJ43" s="288"/>
      <c r="ALK43" s="288"/>
      <c r="ALL43" s="288"/>
      <c r="ALM43" s="288"/>
      <c r="ALN43" s="288"/>
      <c r="ALO43" s="288"/>
      <c r="ALP43" s="288"/>
      <c r="ALQ43" s="288"/>
      <c r="ALR43" s="288"/>
      <c r="ALS43" s="288"/>
      <c r="ALT43" s="288"/>
      <c r="ALU43" s="288"/>
      <c r="ALV43" s="288"/>
      <c r="ALW43" s="288"/>
      <c r="ALX43" s="288"/>
      <c r="ALY43" s="288"/>
      <c r="ALZ43" s="288"/>
      <c r="AMA43" s="288"/>
      <c r="AMB43" s="288"/>
      <c r="AMC43" s="288"/>
      <c r="AMD43" s="288"/>
      <c r="AME43" s="288"/>
      <c r="AMF43" s="288"/>
      <c r="AMG43" s="288"/>
      <c r="AMH43" s="288"/>
    </row>
    <row r="44" spans="1:1022" customFormat="1" ht="15.6">
      <c r="A44" s="323"/>
      <c r="B44" s="323"/>
      <c r="C44" s="323"/>
      <c r="D44" s="323"/>
      <c r="E44" s="323"/>
      <c r="F44" s="323"/>
      <c r="G44" s="323"/>
      <c r="H44" s="323"/>
      <c r="I44" s="323"/>
      <c r="J44" s="324"/>
      <c r="K44" s="324"/>
      <c r="L44" s="323"/>
      <c r="M44" s="323"/>
      <c r="N44" s="324"/>
      <c r="O44" s="331"/>
      <c r="P44" s="323"/>
      <c r="Q44" s="323"/>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c r="HV44" s="288"/>
      <c r="HW44" s="288"/>
      <c r="HX44" s="288"/>
      <c r="HY44" s="288"/>
      <c r="HZ44" s="288"/>
      <c r="IA44" s="288"/>
      <c r="IB44" s="288"/>
      <c r="IC44" s="288"/>
      <c r="ID44" s="288"/>
      <c r="IE44" s="288"/>
      <c r="IF44" s="288"/>
      <c r="IG44" s="288"/>
      <c r="IH44" s="288"/>
      <c r="II44" s="288"/>
      <c r="IJ44" s="288"/>
      <c r="IK44" s="288"/>
      <c r="IL44" s="288"/>
      <c r="IM44" s="288"/>
      <c r="IN44" s="288"/>
      <c r="IO44" s="288"/>
      <c r="IP44" s="288"/>
      <c r="IQ44" s="288"/>
      <c r="IR44" s="288"/>
      <c r="IS44" s="288"/>
      <c r="IT44" s="288"/>
      <c r="IU44" s="288"/>
      <c r="IV44" s="288"/>
      <c r="IW44" s="288"/>
      <c r="IX44" s="288"/>
      <c r="IY44" s="288"/>
      <c r="IZ44" s="288"/>
      <c r="JA44" s="288"/>
      <c r="JB44" s="288"/>
      <c r="JC44" s="288"/>
      <c r="JD44" s="288"/>
      <c r="JE44" s="288"/>
      <c r="JF44" s="288"/>
      <c r="JG44" s="288"/>
      <c r="JH44" s="288"/>
      <c r="JI44" s="288"/>
      <c r="JJ44" s="288"/>
      <c r="JK44" s="288"/>
      <c r="JL44" s="288"/>
      <c r="JM44" s="288"/>
      <c r="JN44" s="288"/>
      <c r="JO44" s="288"/>
      <c r="JP44" s="288"/>
      <c r="JQ44" s="288"/>
      <c r="JR44" s="288"/>
      <c r="JS44" s="288"/>
      <c r="JT44" s="288"/>
      <c r="JU44" s="288"/>
      <c r="JV44" s="288"/>
      <c r="JW44" s="288"/>
      <c r="JX44" s="288"/>
      <c r="JY44" s="288"/>
      <c r="JZ44" s="288"/>
      <c r="KA44" s="288"/>
      <c r="KB44" s="288"/>
      <c r="KC44" s="288"/>
      <c r="KD44" s="288"/>
      <c r="KE44" s="288"/>
      <c r="KF44" s="288"/>
      <c r="KG44" s="288"/>
      <c r="KH44" s="288"/>
      <c r="KI44" s="288"/>
      <c r="KJ44" s="288"/>
      <c r="KK44" s="288"/>
      <c r="KL44" s="288"/>
      <c r="KM44" s="288"/>
      <c r="KN44" s="288"/>
      <c r="KO44" s="288"/>
      <c r="KP44" s="288"/>
      <c r="KQ44" s="288"/>
      <c r="KR44" s="288"/>
      <c r="KS44" s="288"/>
      <c r="KT44" s="288"/>
      <c r="KU44" s="288"/>
      <c r="KV44" s="288"/>
      <c r="KW44" s="288"/>
      <c r="KX44" s="288"/>
      <c r="KY44" s="288"/>
      <c r="KZ44" s="288"/>
      <c r="LA44" s="288"/>
      <c r="LB44" s="288"/>
      <c r="LC44" s="288"/>
      <c r="LD44" s="288"/>
      <c r="LE44" s="288"/>
      <c r="LF44" s="288"/>
      <c r="LG44" s="288"/>
      <c r="LH44" s="288"/>
      <c r="LI44" s="288"/>
      <c r="LJ44" s="288"/>
      <c r="LK44" s="288"/>
      <c r="LL44" s="288"/>
      <c r="LM44" s="288"/>
      <c r="LN44" s="288"/>
      <c r="LO44" s="288"/>
      <c r="LP44" s="288"/>
      <c r="LQ44" s="288"/>
      <c r="LR44" s="288"/>
      <c r="LS44" s="288"/>
      <c r="LT44" s="288"/>
      <c r="LU44" s="288"/>
      <c r="LV44" s="288"/>
      <c r="LW44" s="288"/>
      <c r="LX44" s="288"/>
      <c r="LY44" s="288"/>
      <c r="LZ44" s="288"/>
      <c r="MA44" s="288"/>
      <c r="MB44" s="288"/>
      <c r="MC44" s="288"/>
      <c r="MD44" s="288"/>
      <c r="ME44" s="288"/>
      <c r="MF44" s="288"/>
      <c r="MG44" s="288"/>
      <c r="MH44" s="288"/>
      <c r="MI44" s="288"/>
      <c r="MJ44" s="288"/>
      <c r="MK44" s="288"/>
      <c r="ML44" s="288"/>
      <c r="MM44" s="288"/>
      <c r="MN44" s="288"/>
      <c r="MO44" s="288"/>
      <c r="MP44" s="288"/>
      <c r="MQ44" s="288"/>
      <c r="MR44" s="288"/>
      <c r="MS44" s="288"/>
      <c r="MT44" s="288"/>
      <c r="MU44" s="288"/>
      <c r="MV44" s="288"/>
      <c r="MW44" s="288"/>
      <c r="MX44" s="288"/>
      <c r="MY44" s="288"/>
      <c r="MZ44" s="288"/>
      <c r="NA44" s="288"/>
      <c r="NB44" s="288"/>
      <c r="NC44" s="288"/>
      <c r="ND44" s="288"/>
      <c r="NE44" s="288"/>
      <c r="NF44" s="288"/>
      <c r="NG44" s="288"/>
      <c r="NH44" s="288"/>
      <c r="NI44" s="288"/>
      <c r="NJ44" s="288"/>
      <c r="NK44" s="288"/>
      <c r="NL44" s="288"/>
      <c r="NM44" s="288"/>
      <c r="NN44" s="288"/>
      <c r="NO44" s="288"/>
      <c r="NP44" s="288"/>
      <c r="NQ44" s="288"/>
      <c r="NR44" s="288"/>
      <c r="NS44" s="288"/>
      <c r="NT44" s="288"/>
      <c r="NU44" s="288"/>
      <c r="NV44" s="288"/>
      <c r="NW44" s="288"/>
      <c r="NX44" s="288"/>
      <c r="NY44" s="288"/>
      <c r="NZ44" s="288"/>
      <c r="OA44" s="288"/>
      <c r="OB44" s="288"/>
      <c r="OC44" s="288"/>
      <c r="OD44" s="288"/>
      <c r="OE44" s="288"/>
      <c r="OF44" s="288"/>
      <c r="OG44" s="288"/>
      <c r="OH44" s="288"/>
      <c r="OI44" s="288"/>
      <c r="OJ44" s="288"/>
      <c r="OK44" s="288"/>
      <c r="OL44" s="288"/>
      <c r="OM44" s="288"/>
      <c r="ON44" s="288"/>
      <c r="OO44" s="288"/>
      <c r="OP44" s="288"/>
      <c r="OQ44" s="288"/>
      <c r="OR44" s="288"/>
      <c r="OS44" s="288"/>
      <c r="OT44" s="288"/>
      <c r="OU44" s="288"/>
      <c r="OV44" s="288"/>
      <c r="OW44" s="288"/>
      <c r="OX44" s="288"/>
      <c r="OY44" s="288"/>
      <c r="OZ44" s="288"/>
      <c r="PA44" s="288"/>
      <c r="PB44" s="288"/>
      <c r="PC44" s="288"/>
      <c r="PD44" s="288"/>
      <c r="PE44" s="288"/>
      <c r="PF44" s="288"/>
      <c r="PG44" s="288"/>
      <c r="PH44" s="288"/>
      <c r="PI44" s="288"/>
      <c r="PJ44" s="288"/>
      <c r="PK44" s="288"/>
      <c r="PL44" s="288"/>
      <c r="PM44" s="288"/>
      <c r="PN44" s="288"/>
      <c r="PO44" s="288"/>
      <c r="PP44" s="288"/>
      <c r="PQ44" s="288"/>
      <c r="PR44" s="288"/>
      <c r="PS44" s="288"/>
      <c r="PT44" s="288"/>
      <c r="PU44" s="288"/>
      <c r="PV44" s="288"/>
      <c r="PW44" s="288"/>
      <c r="PX44" s="288"/>
      <c r="PY44" s="288"/>
      <c r="PZ44" s="288"/>
      <c r="QA44" s="288"/>
      <c r="QB44" s="288"/>
      <c r="QC44" s="288"/>
      <c r="QD44" s="288"/>
      <c r="QE44" s="288"/>
      <c r="QF44" s="288"/>
      <c r="QG44" s="288"/>
      <c r="QH44" s="288"/>
      <c r="QI44" s="288"/>
      <c r="QJ44" s="288"/>
      <c r="QK44" s="288"/>
      <c r="QL44" s="288"/>
      <c r="QM44" s="288"/>
      <c r="QN44" s="288"/>
      <c r="QO44" s="288"/>
      <c r="QP44" s="288"/>
      <c r="QQ44" s="288"/>
      <c r="QR44" s="288"/>
      <c r="QS44" s="288"/>
      <c r="QT44" s="288"/>
      <c r="QU44" s="288"/>
      <c r="QV44" s="288"/>
      <c r="QW44" s="288"/>
      <c r="QX44" s="288"/>
      <c r="QY44" s="288"/>
      <c r="QZ44" s="288"/>
      <c r="RA44" s="288"/>
      <c r="RB44" s="288"/>
      <c r="RC44" s="288"/>
      <c r="RD44" s="288"/>
      <c r="RE44" s="288"/>
      <c r="RF44" s="288"/>
      <c r="RG44" s="288"/>
      <c r="RH44" s="288"/>
      <c r="RI44" s="288"/>
      <c r="RJ44" s="288"/>
      <c r="RK44" s="288"/>
      <c r="RL44" s="288"/>
      <c r="RM44" s="288"/>
      <c r="RN44" s="288"/>
      <c r="RO44" s="288"/>
      <c r="RP44" s="288"/>
      <c r="RQ44" s="288"/>
      <c r="RR44" s="288"/>
      <c r="RS44" s="288"/>
      <c r="RT44" s="288"/>
      <c r="RU44" s="288"/>
      <c r="RV44" s="288"/>
      <c r="RW44" s="288"/>
      <c r="RX44" s="288"/>
      <c r="RY44" s="288"/>
      <c r="RZ44" s="288"/>
      <c r="SA44" s="288"/>
      <c r="SB44" s="288"/>
      <c r="SC44" s="288"/>
      <c r="SD44" s="288"/>
      <c r="SE44" s="288"/>
      <c r="SF44" s="288"/>
      <c r="SG44" s="288"/>
      <c r="SH44" s="288"/>
      <c r="SI44" s="288"/>
      <c r="SJ44" s="288"/>
      <c r="SK44" s="288"/>
      <c r="SL44" s="288"/>
      <c r="SM44" s="288"/>
      <c r="SN44" s="288"/>
      <c r="SO44" s="288"/>
      <c r="SP44" s="288"/>
      <c r="SQ44" s="288"/>
      <c r="SR44" s="288"/>
      <c r="SS44" s="288"/>
      <c r="ST44" s="288"/>
      <c r="SU44" s="288"/>
      <c r="SV44" s="288"/>
      <c r="SW44" s="288"/>
      <c r="SX44" s="288"/>
      <c r="SY44" s="288"/>
      <c r="SZ44" s="288"/>
      <c r="TA44" s="288"/>
      <c r="TB44" s="288"/>
      <c r="TC44" s="288"/>
      <c r="TD44" s="288"/>
      <c r="TE44" s="288"/>
      <c r="TF44" s="288"/>
      <c r="TG44" s="288"/>
      <c r="TH44" s="288"/>
      <c r="TI44" s="288"/>
      <c r="TJ44" s="288"/>
      <c r="TK44" s="288"/>
      <c r="TL44" s="288"/>
      <c r="TM44" s="288"/>
      <c r="TN44" s="288"/>
      <c r="TO44" s="288"/>
      <c r="TP44" s="288"/>
      <c r="TQ44" s="288"/>
      <c r="TR44" s="288"/>
      <c r="TS44" s="288"/>
      <c r="TT44" s="288"/>
      <c r="TU44" s="288"/>
      <c r="TV44" s="288"/>
      <c r="TW44" s="288"/>
      <c r="TX44" s="288"/>
      <c r="TY44" s="288"/>
      <c r="TZ44" s="288"/>
      <c r="UA44" s="288"/>
      <c r="UB44" s="288"/>
      <c r="UC44" s="288"/>
      <c r="UD44" s="288"/>
      <c r="UE44" s="288"/>
      <c r="UF44" s="288"/>
      <c r="UG44" s="288"/>
      <c r="UH44" s="288"/>
      <c r="UI44" s="288"/>
      <c r="UJ44" s="288"/>
      <c r="UK44" s="288"/>
      <c r="UL44" s="288"/>
      <c r="UM44" s="288"/>
      <c r="UN44" s="288"/>
      <c r="UO44" s="288"/>
      <c r="UP44" s="288"/>
      <c r="UQ44" s="288"/>
      <c r="UR44" s="288"/>
      <c r="US44" s="288"/>
      <c r="UT44" s="288"/>
      <c r="UU44" s="288"/>
      <c r="UV44" s="288"/>
      <c r="UW44" s="288"/>
      <c r="UX44" s="288"/>
      <c r="UY44" s="288"/>
      <c r="UZ44" s="288"/>
      <c r="VA44" s="288"/>
      <c r="VB44" s="288"/>
      <c r="VC44" s="288"/>
      <c r="VD44" s="288"/>
      <c r="VE44" s="288"/>
      <c r="VF44" s="288"/>
      <c r="VG44" s="288"/>
      <c r="VH44" s="288"/>
      <c r="VI44" s="288"/>
      <c r="VJ44" s="288"/>
      <c r="VK44" s="288"/>
      <c r="VL44" s="288"/>
      <c r="VM44" s="288"/>
      <c r="VN44" s="288"/>
      <c r="VO44" s="288"/>
      <c r="VP44" s="288"/>
      <c r="VQ44" s="288"/>
      <c r="VR44" s="288"/>
      <c r="VS44" s="288"/>
      <c r="VT44" s="288"/>
      <c r="VU44" s="288"/>
      <c r="VV44" s="288"/>
      <c r="VW44" s="288"/>
      <c r="VX44" s="288"/>
      <c r="VY44" s="288"/>
      <c r="VZ44" s="288"/>
      <c r="WA44" s="288"/>
      <c r="WB44" s="288"/>
      <c r="WC44" s="288"/>
      <c r="WD44" s="288"/>
      <c r="WE44" s="288"/>
      <c r="WF44" s="288"/>
      <c r="WG44" s="288"/>
      <c r="WH44" s="288"/>
      <c r="WI44" s="288"/>
      <c r="WJ44" s="288"/>
      <c r="WK44" s="288"/>
      <c r="WL44" s="288"/>
      <c r="WM44" s="288"/>
      <c r="WN44" s="288"/>
      <c r="WO44" s="288"/>
      <c r="WP44" s="288"/>
      <c r="WQ44" s="288"/>
      <c r="WR44" s="288"/>
      <c r="WS44" s="288"/>
      <c r="WT44" s="288"/>
      <c r="WU44" s="288"/>
      <c r="WV44" s="288"/>
      <c r="WW44" s="288"/>
      <c r="WX44" s="288"/>
      <c r="WY44" s="288"/>
      <c r="WZ44" s="288"/>
      <c r="XA44" s="288"/>
      <c r="XB44" s="288"/>
      <c r="XC44" s="288"/>
      <c r="XD44" s="288"/>
      <c r="XE44" s="288"/>
      <c r="XF44" s="288"/>
      <c r="XG44" s="288"/>
      <c r="XH44" s="288"/>
      <c r="XI44" s="288"/>
      <c r="XJ44" s="288"/>
      <c r="XK44" s="288"/>
      <c r="XL44" s="288"/>
      <c r="XM44" s="288"/>
      <c r="XN44" s="288"/>
      <c r="XO44" s="288"/>
      <c r="XP44" s="288"/>
      <c r="XQ44" s="288"/>
      <c r="XR44" s="288"/>
      <c r="XS44" s="288"/>
      <c r="XT44" s="288"/>
      <c r="XU44" s="288"/>
      <c r="XV44" s="288"/>
      <c r="XW44" s="288"/>
      <c r="XX44" s="288"/>
      <c r="XY44" s="288"/>
      <c r="XZ44" s="288"/>
      <c r="YA44" s="288"/>
      <c r="YB44" s="288"/>
      <c r="YC44" s="288"/>
      <c r="YD44" s="288"/>
      <c r="YE44" s="288"/>
      <c r="YF44" s="288"/>
      <c r="YG44" s="288"/>
      <c r="YH44" s="288"/>
      <c r="YI44" s="288"/>
      <c r="YJ44" s="288"/>
      <c r="YK44" s="288"/>
      <c r="YL44" s="288"/>
      <c r="YM44" s="288"/>
      <c r="YN44" s="288"/>
      <c r="YO44" s="288"/>
      <c r="YP44" s="288"/>
      <c r="YQ44" s="288"/>
      <c r="YR44" s="288"/>
      <c r="YS44" s="288"/>
      <c r="YT44" s="288"/>
      <c r="YU44" s="288"/>
      <c r="YV44" s="288"/>
      <c r="YW44" s="288"/>
      <c r="YX44" s="288"/>
      <c r="YY44" s="288"/>
      <c r="YZ44" s="288"/>
      <c r="ZA44" s="288"/>
      <c r="ZB44" s="288"/>
      <c r="ZC44" s="288"/>
      <c r="ZD44" s="288"/>
      <c r="ZE44" s="288"/>
      <c r="ZF44" s="288"/>
      <c r="ZG44" s="288"/>
      <c r="ZH44" s="288"/>
      <c r="ZI44" s="288"/>
      <c r="ZJ44" s="288"/>
      <c r="ZK44" s="288"/>
      <c r="ZL44" s="288"/>
      <c r="ZM44" s="288"/>
      <c r="ZN44" s="288"/>
      <c r="ZO44" s="288"/>
      <c r="ZP44" s="288"/>
      <c r="ZQ44" s="288"/>
      <c r="ZR44" s="288"/>
      <c r="ZS44" s="288"/>
      <c r="ZT44" s="288"/>
      <c r="ZU44" s="288"/>
      <c r="ZV44" s="288"/>
      <c r="ZW44" s="288"/>
      <c r="ZX44" s="288"/>
      <c r="ZY44" s="288"/>
      <c r="ZZ44" s="288"/>
      <c r="AAA44" s="288"/>
      <c r="AAB44" s="288"/>
      <c r="AAC44" s="288"/>
      <c r="AAD44" s="288"/>
      <c r="AAE44" s="288"/>
      <c r="AAF44" s="288"/>
      <c r="AAG44" s="288"/>
      <c r="AAH44" s="288"/>
      <c r="AAI44" s="288"/>
      <c r="AAJ44" s="288"/>
      <c r="AAK44" s="288"/>
      <c r="AAL44" s="288"/>
      <c r="AAM44" s="288"/>
      <c r="AAN44" s="288"/>
      <c r="AAO44" s="288"/>
      <c r="AAP44" s="288"/>
      <c r="AAQ44" s="288"/>
      <c r="AAR44" s="288"/>
      <c r="AAS44" s="288"/>
      <c r="AAT44" s="288"/>
      <c r="AAU44" s="288"/>
      <c r="AAV44" s="288"/>
      <c r="AAW44" s="288"/>
      <c r="AAX44" s="288"/>
      <c r="AAY44" s="288"/>
      <c r="AAZ44" s="288"/>
      <c r="ABA44" s="288"/>
      <c r="ABB44" s="288"/>
      <c r="ABC44" s="288"/>
      <c r="ABD44" s="288"/>
      <c r="ABE44" s="288"/>
      <c r="ABF44" s="288"/>
      <c r="ABG44" s="288"/>
      <c r="ABH44" s="288"/>
      <c r="ABI44" s="288"/>
      <c r="ABJ44" s="288"/>
      <c r="ABK44" s="288"/>
      <c r="ABL44" s="288"/>
      <c r="ABM44" s="288"/>
      <c r="ABN44" s="288"/>
      <c r="ABO44" s="288"/>
      <c r="ABP44" s="288"/>
      <c r="ABQ44" s="288"/>
      <c r="ABR44" s="288"/>
      <c r="ABS44" s="288"/>
      <c r="ABT44" s="288"/>
      <c r="ABU44" s="288"/>
      <c r="ABV44" s="288"/>
      <c r="ABW44" s="288"/>
      <c r="ABX44" s="288"/>
      <c r="ABY44" s="288"/>
      <c r="ABZ44" s="288"/>
      <c r="ACA44" s="288"/>
      <c r="ACB44" s="288"/>
      <c r="ACC44" s="288"/>
      <c r="ACD44" s="288"/>
      <c r="ACE44" s="288"/>
      <c r="ACF44" s="288"/>
      <c r="ACG44" s="288"/>
      <c r="ACH44" s="288"/>
      <c r="ACI44" s="288"/>
      <c r="ACJ44" s="288"/>
      <c r="ACK44" s="288"/>
      <c r="ACL44" s="288"/>
      <c r="ACM44" s="288"/>
      <c r="ACN44" s="288"/>
      <c r="ACO44" s="288"/>
      <c r="ACP44" s="288"/>
      <c r="ACQ44" s="288"/>
      <c r="ACR44" s="288"/>
      <c r="ACS44" s="288"/>
      <c r="ACT44" s="288"/>
      <c r="ACU44" s="288"/>
      <c r="ACV44" s="288"/>
      <c r="ACW44" s="288"/>
      <c r="ACX44" s="288"/>
      <c r="ACY44" s="288"/>
      <c r="ACZ44" s="288"/>
      <c r="ADA44" s="288"/>
      <c r="ADB44" s="288"/>
      <c r="ADC44" s="288"/>
      <c r="ADD44" s="288"/>
      <c r="ADE44" s="288"/>
      <c r="ADF44" s="288"/>
      <c r="ADG44" s="288"/>
      <c r="ADH44" s="288"/>
      <c r="ADI44" s="288"/>
      <c r="ADJ44" s="288"/>
      <c r="ADK44" s="288"/>
      <c r="ADL44" s="288"/>
      <c r="ADM44" s="288"/>
      <c r="ADN44" s="288"/>
      <c r="ADO44" s="288"/>
      <c r="ADP44" s="288"/>
      <c r="ADQ44" s="288"/>
      <c r="ADR44" s="288"/>
      <c r="ADS44" s="288"/>
      <c r="ADT44" s="288"/>
      <c r="ADU44" s="288"/>
      <c r="ADV44" s="288"/>
      <c r="ADW44" s="288"/>
      <c r="ADX44" s="288"/>
      <c r="ADY44" s="288"/>
      <c r="ADZ44" s="288"/>
      <c r="AEA44" s="288"/>
      <c r="AEB44" s="288"/>
      <c r="AEC44" s="288"/>
      <c r="AED44" s="288"/>
      <c r="AEE44" s="288"/>
      <c r="AEF44" s="288"/>
      <c r="AEG44" s="288"/>
      <c r="AEH44" s="288"/>
      <c r="AEI44" s="288"/>
      <c r="AEJ44" s="288"/>
      <c r="AEK44" s="288"/>
      <c r="AEL44" s="288"/>
      <c r="AEM44" s="288"/>
      <c r="AEN44" s="288"/>
      <c r="AEO44" s="288"/>
      <c r="AEP44" s="288"/>
      <c r="AEQ44" s="288"/>
      <c r="AER44" s="288"/>
      <c r="AES44" s="288"/>
      <c r="AET44" s="288"/>
      <c r="AEU44" s="288"/>
      <c r="AEV44" s="288"/>
      <c r="AEW44" s="288"/>
      <c r="AEX44" s="288"/>
      <c r="AEY44" s="288"/>
      <c r="AEZ44" s="288"/>
      <c r="AFA44" s="288"/>
      <c r="AFB44" s="288"/>
      <c r="AFC44" s="288"/>
      <c r="AFD44" s="288"/>
      <c r="AFE44" s="288"/>
      <c r="AFF44" s="288"/>
      <c r="AFG44" s="288"/>
      <c r="AFH44" s="288"/>
      <c r="AFI44" s="288"/>
      <c r="AFJ44" s="288"/>
      <c r="AFK44" s="288"/>
      <c r="AFL44" s="288"/>
      <c r="AFM44" s="288"/>
      <c r="AFN44" s="288"/>
      <c r="AFO44" s="288"/>
      <c r="AFP44" s="288"/>
      <c r="AFQ44" s="288"/>
      <c r="AFR44" s="288"/>
      <c r="AFS44" s="288"/>
      <c r="AFT44" s="288"/>
      <c r="AFU44" s="288"/>
      <c r="AFV44" s="288"/>
      <c r="AFW44" s="288"/>
      <c r="AFX44" s="288"/>
      <c r="AFY44" s="288"/>
      <c r="AFZ44" s="288"/>
      <c r="AGA44" s="288"/>
      <c r="AGB44" s="288"/>
      <c r="AGC44" s="288"/>
      <c r="AGD44" s="288"/>
      <c r="AGE44" s="288"/>
      <c r="AGF44" s="288"/>
      <c r="AGG44" s="288"/>
      <c r="AGH44" s="288"/>
      <c r="AGI44" s="288"/>
      <c r="AGJ44" s="288"/>
      <c r="AGK44" s="288"/>
      <c r="AGL44" s="288"/>
      <c r="AGM44" s="288"/>
      <c r="AGN44" s="288"/>
      <c r="AGO44" s="288"/>
      <c r="AGP44" s="288"/>
      <c r="AGQ44" s="288"/>
      <c r="AGR44" s="288"/>
      <c r="AGS44" s="288"/>
      <c r="AGT44" s="288"/>
      <c r="AGU44" s="288"/>
      <c r="AGV44" s="288"/>
      <c r="AGW44" s="288"/>
      <c r="AGX44" s="288"/>
      <c r="AGY44" s="288"/>
      <c r="AGZ44" s="288"/>
      <c r="AHA44" s="288"/>
      <c r="AHB44" s="288"/>
      <c r="AHC44" s="288"/>
      <c r="AHD44" s="288"/>
      <c r="AHE44" s="288"/>
      <c r="AHF44" s="288"/>
      <c r="AHG44" s="288"/>
      <c r="AHH44" s="288"/>
      <c r="AHI44" s="288"/>
      <c r="AHJ44" s="288"/>
      <c r="AHK44" s="288"/>
      <c r="AHL44" s="288"/>
      <c r="AHM44" s="288"/>
      <c r="AHN44" s="288"/>
      <c r="AHO44" s="288"/>
      <c r="AHP44" s="288"/>
      <c r="AHQ44" s="288"/>
      <c r="AHR44" s="288"/>
      <c r="AHS44" s="288"/>
      <c r="AHT44" s="288"/>
      <c r="AHU44" s="288"/>
      <c r="AHV44" s="288"/>
      <c r="AHW44" s="288"/>
      <c r="AHX44" s="288"/>
      <c r="AHY44" s="288"/>
      <c r="AHZ44" s="288"/>
      <c r="AIA44" s="288"/>
      <c r="AIB44" s="288"/>
      <c r="AIC44" s="288"/>
      <c r="AID44" s="288"/>
      <c r="AIE44" s="288"/>
      <c r="AIF44" s="288"/>
      <c r="AIG44" s="288"/>
      <c r="AIH44" s="288"/>
      <c r="AII44" s="288"/>
      <c r="AIJ44" s="288"/>
      <c r="AIK44" s="288"/>
      <c r="AIL44" s="288"/>
      <c r="AIM44" s="288"/>
      <c r="AIN44" s="288"/>
      <c r="AIO44" s="288"/>
      <c r="AIP44" s="288"/>
      <c r="AIQ44" s="288"/>
      <c r="AIR44" s="288"/>
      <c r="AIS44" s="288"/>
      <c r="AIT44" s="288"/>
      <c r="AIU44" s="288"/>
      <c r="AIV44" s="288"/>
      <c r="AIW44" s="288"/>
      <c r="AIX44" s="288"/>
      <c r="AIY44" s="288"/>
      <c r="AIZ44" s="288"/>
      <c r="AJA44" s="288"/>
      <c r="AJB44" s="288"/>
      <c r="AJC44" s="288"/>
      <c r="AJD44" s="288"/>
      <c r="AJE44" s="288"/>
      <c r="AJF44" s="288"/>
      <c r="AJG44" s="288"/>
      <c r="AJH44" s="288"/>
      <c r="AJI44" s="288"/>
      <c r="AJJ44" s="288"/>
      <c r="AJK44" s="288"/>
      <c r="AJL44" s="288"/>
      <c r="AJM44" s="288"/>
      <c r="AJN44" s="288"/>
      <c r="AJO44" s="288"/>
      <c r="AJP44" s="288"/>
      <c r="AJQ44" s="288"/>
      <c r="AJR44" s="288"/>
      <c r="AJS44" s="288"/>
      <c r="AJT44" s="288"/>
      <c r="AJU44" s="288"/>
      <c r="AJV44" s="288"/>
      <c r="AJW44" s="288"/>
      <c r="AJX44" s="288"/>
      <c r="AJY44" s="288"/>
      <c r="AJZ44" s="288"/>
      <c r="AKA44" s="288"/>
      <c r="AKB44" s="288"/>
      <c r="AKC44" s="288"/>
      <c r="AKD44" s="288"/>
      <c r="AKE44" s="288"/>
      <c r="AKF44" s="288"/>
      <c r="AKG44" s="288"/>
      <c r="AKH44" s="288"/>
      <c r="AKI44" s="288"/>
      <c r="AKJ44" s="288"/>
      <c r="AKK44" s="288"/>
      <c r="AKL44" s="288"/>
      <c r="AKM44" s="288"/>
      <c r="AKN44" s="288"/>
      <c r="AKO44" s="288"/>
      <c r="AKP44" s="288"/>
      <c r="AKQ44" s="288"/>
      <c r="AKR44" s="288"/>
      <c r="AKS44" s="288"/>
      <c r="AKT44" s="288"/>
      <c r="AKU44" s="288"/>
      <c r="AKV44" s="288"/>
      <c r="AKW44" s="288"/>
      <c r="AKX44" s="288"/>
      <c r="AKY44" s="288"/>
      <c r="AKZ44" s="288"/>
      <c r="ALA44" s="288"/>
      <c r="ALB44" s="288"/>
      <c r="ALC44" s="288"/>
      <c r="ALD44" s="288"/>
      <c r="ALE44" s="288"/>
      <c r="ALF44" s="288"/>
      <c r="ALG44" s="288"/>
      <c r="ALH44" s="288"/>
      <c r="ALI44" s="288"/>
      <c r="ALJ44" s="288"/>
      <c r="ALK44" s="288"/>
      <c r="ALL44" s="288"/>
      <c r="ALM44" s="288"/>
      <c r="ALN44" s="288"/>
      <c r="ALO44" s="288"/>
      <c r="ALP44" s="288"/>
      <c r="ALQ44" s="288"/>
      <c r="ALR44" s="288"/>
      <c r="ALS44" s="288"/>
      <c r="ALT44" s="288"/>
      <c r="ALU44" s="288"/>
      <c r="ALV44" s="288"/>
      <c r="ALW44" s="288"/>
      <c r="ALX44" s="288"/>
      <c r="ALY44" s="288"/>
      <c r="ALZ44" s="288"/>
      <c r="AMA44" s="288"/>
      <c r="AMB44" s="288"/>
      <c r="AMC44" s="288"/>
      <c r="AMD44" s="288"/>
      <c r="AME44" s="288"/>
      <c r="AMF44" s="288"/>
      <c r="AMG44" s="288"/>
      <c r="AMH44" s="288"/>
    </row>
    <row r="45" spans="1:1022" customFormat="1" ht="20.100000000000001" customHeight="1">
      <c r="A45" s="316"/>
      <c r="B45" s="328" t="s">
        <v>396</v>
      </c>
      <c r="C45" s="839" t="s">
        <v>4251</v>
      </c>
      <c r="D45" s="840"/>
      <c r="E45" s="840"/>
      <c r="F45" s="840"/>
      <c r="G45" s="840"/>
      <c r="H45" s="841"/>
      <c r="I45" s="318"/>
      <c r="J45" s="319"/>
      <c r="K45" s="319"/>
      <c r="L45" s="318"/>
      <c r="M45" s="318"/>
      <c r="N45" s="320"/>
      <c r="O45" s="332"/>
      <c r="P45" s="320"/>
      <c r="Q45" s="318"/>
      <c r="R45" s="333"/>
      <c r="S45" s="321"/>
      <c r="T45" s="321"/>
      <c r="U45" s="290"/>
      <c r="V45" s="290"/>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c r="HV45" s="288"/>
      <c r="HW45" s="288"/>
      <c r="HX45" s="288"/>
      <c r="HY45" s="288"/>
      <c r="HZ45" s="288"/>
      <c r="IA45" s="288"/>
      <c r="IB45" s="288"/>
      <c r="IC45" s="288"/>
      <c r="ID45" s="288"/>
      <c r="IE45" s="288"/>
      <c r="IF45" s="288"/>
      <c r="IG45" s="288"/>
      <c r="IH45" s="288"/>
      <c r="II45" s="288"/>
      <c r="IJ45" s="288"/>
      <c r="IK45" s="288"/>
      <c r="IL45" s="288"/>
      <c r="IM45" s="288"/>
      <c r="IN45" s="288"/>
      <c r="IO45" s="288"/>
      <c r="IP45" s="288"/>
      <c r="IQ45" s="288"/>
      <c r="IR45" s="288"/>
      <c r="IS45" s="288"/>
      <c r="IT45" s="288"/>
      <c r="IU45" s="288"/>
      <c r="IV45" s="288"/>
      <c r="IW45" s="288"/>
      <c r="IX45" s="288"/>
      <c r="IY45" s="288"/>
      <c r="IZ45" s="288"/>
      <c r="JA45" s="288"/>
      <c r="JB45" s="288"/>
      <c r="JC45" s="288"/>
      <c r="JD45" s="288"/>
      <c r="JE45" s="288"/>
      <c r="JF45" s="288"/>
      <c r="JG45" s="288"/>
      <c r="JH45" s="288"/>
      <c r="JI45" s="288"/>
      <c r="JJ45" s="288"/>
      <c r="JK45" s="288"/>
      <c r="JL45" s="288"/>
      <c r="JM45" s="288"/>
      <c r="JN45" s="288"/>
      <c r="JO45" s="288"/>
      <c r="JP45" s="288"/>
      <c r="JQ45" s="288"/>
      <c r="JR45" s="288"/>
      <c r="JS45" s="288"/>
      <c r="JT45" s="288"/>
      <c r="JU45" s="288"/>
      <c r="JV45" s="288"/>
      <c r="JW45" s="288"/>
      <c r="JX45" s="288"/>
      <c r="JY45" s="288"/>
      <c r="JZ45" s="288"/>
      <c r="KA45" s="288"/>
      <c r="KB45" s="288"/>
      <c r="KC45" s="288"/>
      <c r="KD45" s="288"/>
      <c r="KE45" s="288"/>
      <c r="KF45" s="288"/>
      <c r="KG45" s="288"/>
      <c r="KH45" s="288"/>
      <c r="KI45" s="288"/>
      <c r="KJ45" s="288"/>
      <c r="KK45" s="288"/>
      <c r="KL45" s="288"/>
      <c r="KM45" s="288"/>
      <c r="KN45" s="288"/>
      <c r="KO45" s="288"/>
      <c r="KP45" s="288"/>
      <c r="KQ45" s="288"/>
      <c r="KR45" s="288"/>
      <c r="KS45" s="288"/>
      <c r="KT45" s="288"/>
      <c r="KU45" s="288"/>
      <c r="KV45" s="288"/>
      <c r="KW45" s="288"/>
      <c r="KX45" s="288"/>
      <c r="KY45" s="288"/>
      <c r="KZ45" s="288"/>
      <c r="LA45" s="288"/>
      <c r="LB45" s="288"/>
      <c r="LC45" s="288"/>
      <c r="LD45" s="288"/>
      <c r="LE45" s="288"/>
      <c r="LF45" s="288"/>
      <c r="LG45" s="288"/>
      <c r="LH45" s="288"/>
      <c r="LI45" s="288"/>
      <c r="LJ45" s="288"/>
      <c r="LK45" s="288"/>
      <c r="LL45" s="288"/>
      <c r="LM45" s="288"/>
      <c r="LN45" s="288"/>
      <c r="LO45" s="288"/>
      <c r="LP45" s="288"/>
      <c r="LQ45" s="288"/>
      <c r="LR45" s="288"/>
      <c r="LS45" s="288"/>
      <c r="LT45" s="288"/>
      <c r="LU45" s="288"/>
      <c r="LV45" s="288"/>
      <c r="LW45" s="288"/>
      <c r="LX45" s="288"/>
      <c r="LY45" s="288"/>
      <c r="LZ45" s="288"/>
      <c r="MA45" s="288"/>
      <c r="MB45" s="288"/>
      <c r="MC45" s="288"/>
      <c r="MD45" s="288"/>
      <c r="ME45" s="288"/>
      <c r="MF45" s="288"/>
      <c r="MG45" s="288"/>
      <c r="MH45" s="288"/>
      <c r="MI45" s="288"/>
      <c r="MJ45" s="288"/>
      <c r="MK45" s="288"/>
      <c r="ML45" s="288"/>
      <c r="MM45" s="288"/>
      <c r="MN45" s="288"/>
      <c r="MO45" s="288"/>
      <c r="MP45" s="288"/>
      <c r="MQ45" s="288"/>
      <c r="MR45" s="288"/>
      <c r="MS45" s="288"/>
      <c r="MT45" s="288"/>
      <c r="MU45" s="288"/>
      <c r="MV45" s="288"/>
      <c r="MW45" s="288"/>
      <c r="MX45" s="288"/>
      <c r="MY45" s="288"/>
      <c r="MZ45" s="288"/>
      <c r="NA45" s="288"/>
      <c r="NB45" s="288"/>
      <c r="NC45" s="288"/>
      <c r="ND45" s="288"/>
      <c r="NE45" s="288"/>
      <c r="NF45" s="288"/>
      <c r="NG45" s="288"/>
      <c r="NH45" s="288"/>
      <c r="NI45" s="288"/>
      <c r="NJ45" s="288"/>
      <c r="NK45" s="288"/>
      <c r="NL45" s="288"/>
      <c r="NM45" s="288"/>
      <c r="NN45" s="288"/>
      <c r="NO45" s="288"/>
      <c r="NP45" s="288"/>
      <c r="NQ45" s="288"/>
      <c r="NR45" s="288"/>
      <c r="NS45" s="288"/>
      <c r="NT45" s="288"/>
      <c r="NU45" s="288"/>
      <c r="NV45" s="288"/>
      <c r="NW45" s="288"/>
      <c r="NX45" s="288"/>
      <c r="NY45" s="288"/>
      <c r="NZ45" s="288"/>
      <c r="OA45" s="288"/>
      <c r="OB45" s="288"/>
      <c r="OC45" s="288"/>
      <c r="OD45" s="288"/>
      <c r="OE45" s="288"/>
      <c r="OF45" s="288"/>
      <c r="OG45" s="288"/>
      <c r="OH45" s="288"/>
      <c r="OI45" s="288"/>
      <c r="OJ45" s="288"/>
      <c r="OK45" s="288"/>
      <c r="OL45" s="288"/>
      <c r="OM45" s="288"/>
      <c r="ON45" s="288"/>
      <c r="OO45" s="288"/>
      <c r="OP45" s="288"/>
      <c r="OQ45" s="288"/>
      <c r="OR45" s="288"/>
      <c r="OS45" s="288"/>
      <c r="OT45" s="288"/>
      <c r="OU45" s="288"/>
      <c r="OV45" s="288"/>
      <c r="OW45" s="288"/>
      <c r="OX45" s="288"/>
      <c r="OY45" s="288"/>
      <c r="OZ45" s="288"/>
      <c r="PA45" s="288"/>
      <c r="PB45" s="288"/>
      <c r="PC45" s="288"/>
      <c r="PD45" s="288"/>
      <c r="PE45" s="288"/>
      <c r="PF45" s="288"/>
      <c r="PG45" s="288"/>
      <c r="PH45" s="288"/>
      <c r="PI45" s="288"/>
      <c r="PJ45" s="288"/>
      <c r="PK45" s="288"/>
      <c r="PL45" s="288"/>
      <c r="PM45" s="288"/>
      <c r="PN45" s="288"/>
      <c r="PO45" s="288"/>
      <c r="PP45" s="288"/>
      <c r="PQ45" s="288"/>
      <c r="PR45" s="288"/>
      <c r="PS45" s="288"/>
      <c r="PT45" s="288"/>
      <c r="PU45" s="288"/>
      <c r="PV45" s="288"/>
      <c r="PW45" s="288"/>
      <c r="PX45" s="288"/>
      <c r="PY45" s="288"/>
      <c r="PZ45" s="288"/>
      <c r="QA45" s="288"/>
      <c r="QB45" s="288"/>
      <c r="QC45" s="288"/>
      <c r="QD45" s="288"/>
      <c r="QE45" s="288"/>
      <c r="QF45" s="288"/>
      <c r="QG45" s="288"/>
      <c r="QH45" s="288"/>
      <c r="QI45" s="288"/>
      <c r="QJ45" s="288"/>
      <c r="QK45" s="288"/>
      <c r="QL45" s="288"/>
      <c r="QM45" s="288"/>
      <c r="QN45" s="288"/>
      <c r="QO45" s="288"/>
      <c r="QP45" s="288"/>
      <c r="QQ45" s="288"/>
      <c r="QR45" s="288"/>
      <c r="QS45" s="288"/>
      <c r="QT45" s="288"/>
      <c r="QU45" s="288"/>
      <c r="QV45" s="288"/>
      <c r="QW45" s="288"/>
      <c r="QX45" s="288"/>
      <c r="QY45" s="288"/>
      <c r="QZ45" s="288"/>
      <c r="RA45" s="288"/>
      <c r="RB45" s="288"/>
      <c r="RC45" s="288"/>
      <c r="RD45" s="288"/>
      <c r="RE45" s="288"/>
      <c r="RF45" s="288"/>
      <c r="RG45" s="288"/>
      <c r="RH45" s="288"/>
      <c r="RI45" s="288"/>
      <c r="RJ45" s="288"/>
      <c r="RK45" s="288"/>
      <c r="RL45" s="288"/>
      <c r="RM45" s="288"/>
      <c r="RN45" s="288"/>
      <c r="RO45" s="288"/>
      <c r="RP45" s="288"/>
      <c r="RQ45" s="288"/>
      <c r="RR45" s="288"/>
      <c r="RS45" s="288"/>
      <c r="RT45" s="288"/>
      <c r="RU45" s="288"/>
      <c r="RV45" s="288"/>
      <c r="RW45" s="288"/>
      <c r="RX45" s="288"/>
      <c r="RY45" s="288"/>
      <c r="RZ45" s="288"/>
      <c r="SA45" s="288"/>
      <c r="SB45" s="288"/>
      <c r="SC45" s="288"/>
      <c r="SD45" s="288"/>
      <c r="SE45" s="288"/>
      <c r="SF45" s="288"/>
      <c r="SG45" s="288"/>
      <c r="SH45" s="288"/>
      <c r="SI45" s="288"/>
      <c r="SJ45" s="288"/>
      <c r="SK45" s="288"/>
      <c r="SL45" s="288"/>
      <c r="SM45" s="288"/>
      <c r="SN45" s="288"/>
      <c r="SO45" s="288"/>
      <c r="SP45" s="288"/>
      <c r="SQ45" s="288"/>
      <c r="SR45" s="288"/>
      <c r="SS45" s="288"/>
      <c r="ST45" s="288"/>
      <c r="SU45" s="288"/>
      <c r="SV45" s="288"/>
      <c r="SW45" s="288"/>
      <c r="SX45" s="288"/>
      <c r="SY45" s="288"/>
      <c r="SZ45" s="288"/>
      <c r="TA45" s="288"/>
      <c r="TB45" s="288"/>
      <c r="TC45" s="288"/>
      <c r="TD45" s="288"/>
      <c r="TE45" s="288"/>
      <c r="TF45" s="288"/>
      <c r="TG45" s="288"/>
      <c r="TH45" s="288"/>
      <c r="TI45" s="288"/>
      <c r="TJ45" s="288"/>
      <c r="TK45" s="288"/>
      <c r="TL45" s="288"/>
      <c r="TM45" s="288"/>
      <c r="TN45" s="288"/>
      <c r="TO45" s="288"/>
      <c r="TP45" s="288"/>
      <c r="TQ45" s="288"/>
      <c r="TR45" s="288"/>
      <c r="TS45" s="288"/>
      <c r="TT45" s="288"/>
      <c r="TU45" s="288"/>
      <c r="TV45" s="288"/>
      <c r="TW45" s="288"/>
      <c r="TX45" s="288"/>
      <c r="TY45" s="288"/>
      <c r="TZ45" s="288"/>
      <c r="UA45" s="288"/>
      <c r="UB45" s="288"/>
      <c r="UC45" s="288"/>
      <c r="UD45" s="288"/>
      <c r="UE45" s="288"/>
      <c r="UF45" s="288"/>
      <c r="UG45" s="288"/>
      <c r="UH45" s="288"/>
      <c r="UI45" s="288"/>
      <c r="UJ45" s="288"/>
      <c r="UK45" s="288"/>
      <c r="UL45" s="288"/>
      <c r="UM45" s="288"/>
      <c r="UN45" s="288"/>
      <c r="UO45" s="288"/>
      <c r="UP45" s="288"/>
      <c r="UQ45" s="288"/>
      <c r="UR45" s="288"/>
      <c r="US45" s="288"/>
      <c r="UT45" s="288"/>
      <c r="UU45" s="288"/>
      <c r="UV45" s="288"/>
      <c r="UW45" s="288"/>
      <c r="UX45" s="288"/>
      <c r="UY45" s="288"/>
      <c r="UZ45" s="288"/>
      <c r="VA45" s="288"/>
      <c r="VB45" s="288"/>
      <c r="VC45" s="288"/>
      <c r="VD45" s="288"/>
      <c r="VE45" s="288"/>
      <c r="VF45" s="288"/>
      <c r="VG45" s="288"/>
      <c r="VH45" s="288"/>
      <c r="VI45" s="288"/>
      <c r="VJ45" s="288"/>
      <c r="VK45" s="288"/>
      <c r="VL45" s="288"/>
      <c r="VM45" s="288"/>
      <c r="VN45" s="288"/>
      <c r="VO45" s="288"/>
      <c r="VP45" s="288"/>
      <c r="VQ45" s="288"/>
      <c r="VR45" s="288"/>
      <c r="VS45" s="288"/>
      <c r="VT45" s="288"/>
      <c r="VU45" s="288"/>
      <c r="VV45" s="288"/>
      <c r="VW45" s="288"/>
      <c r="VX45" s="288"/>
      <c r="VY45" s="288"/>
      <c r="VZ45" s="288"/>
      <c r="WA45" s="288"/>
      <c r="WB45" s="288"/>
      <c r="WC45" s="288"/>
      <c r="WD45" s="288"/>
      <c r="WE45" s="288"/>
      <c r="WF45" s="288"/>
      <c r="WG45" s="288"/>
      <c r="WH45" s="288"/>
      <c r="WI45" s="288"/>
      <c r="WJ45" s="288"/>
      <c r="WK45" s="288"/>
      <c r="WL45" s="288"/>
      <c r="WM45" s="288"/>
      <c r="WN45" s="288"/>
      <c r="WO45" s="288"/>
      <c r="WP45" s="288"/>
      <c r="WQ45" s="288"/>
      <c r="WR45" s="288"/>
      <c r="WS45" s="288"/>
      <c r="WT45" s="288"/>
      <c r="WU45" s="288"/>
      <c r="WV45" s="288"/>
      <c r="WW45" s="288"/>
      <c r="WX45" s="288"/>
      <c r="WY45" s="288"/>
      <c r="WZ45" s="288"/>
      <c r="XA45" s="288"/>
      <c r="XB45" s="288"/>
      <c r="XC45" s="288"/>
      <c r="XD45" s="288"/>
      <c r="XE45" s="288"/>
      <c r="XF45" s="288"/>
      <c r="XG45" s="288"/>
      <c r="XH45" s="288"/>
      <c r="XI45" s="288"/>
      <c r="XJ45" s="288"/>
      <c r="XK45" s="288"/>
      <c r="XL45" s="288"/>
      <c r="XM45" s="288"/>
      <c r="XN45" s="288"/>
      <c r="XO45" s="288"/>
      <c r="XP45" s="288"/>
      <c r="XQ45" s="288"/>
      <c r="XR45" s="288"/>
      <c r="XS45" s="288"/>
      <c r="XT45" s="288"/>
      <c r="XU45" s="288"/>
      <c r="XV45" s="288"/>
      <c r="XW45" s="288"/>
      <c r="XX45" s="288"/>
      <c r="XY45" s="288"/>
      <c r="XZ45" s="288"/>
      <c r="YA45" s="288"/>
      <c r="YB45" s="288"/>
      <c r="YC45" s="288"/>
      <c r="YD45" s="288"/>
      <c r="YE45" s="288"/>
      <c r="YF45" s="288"/>
      <c r="YG45" s="288"/>
      <c r="YH45" s="288"/>
      <c r="YI45" s="288"/>
      <c r="YJ45" s="288"/>
      <c r="YK45" s="288"/>
      <c r="YL45" s="288"/>
      <c r="YM45" s="288"/>
      <c r="YN45" s="288"/>
      <c r="YO45" s="288"/>
      <c r="YP45" s="288"/>
      <c r="YQ45" s="288"/>
      <c r="YR45" s="288"/>
      <c r="YS45" s="288"/>
      <c r="YT45" s="288"/>
      <c r="YU45" s="288"/>
      <c r="YV45" s="288"/>
      <c r="YW45" s="288"/>
      <c r="YX45" s="288"/>
      <c r="YY45" s="288"/>
      <c r="YZ45" s="288"/>
      <c r="ZA45" s="288"/>
      <c r="ZB45" s="288"/>
      <c r="ZC45" s="288"/>
      <c r="ZD45" s="288"/>
      <c r="ZE45" s="288"/>
      <c r="ZF45" s="288"/>
      <c r="ZG45" s="288"/>
      <c r="ZH45" s="288"/>
      <c r="ZI45" s="288"/>
      <c r="ZJ45" s="288"/>
      <c r="ZK45" s="288"/>
      <c r="ZL45" s="288"/>
      <c r="ZM45" s="288"/>
      <c r="ZN45" s="288"/>
      <c r="ZO45" s="288"/>
      <c r="ZP45" s="288"/>
      <c r="ZQ45" s="288"/>
      <c r="ZR45" s="288"/>
      <c r="ZS45" s="288"/>
      <c r="ZT45" s="288"/>
      <c r="ZU45" s="288"/>
      <c r="ZV45" s="288"/>
      <c r="ZW45" s="288"/>
      <c r="ZX45" s="288"/>
      <c r="ZY45" s="288"/>
      <c r="ZZ45" s="288"/>
      <c r="AAA45" s="288"/>
      <c r="AAB45" s="288"/>
      <c r="AAC45" s="288"/>
      <c r="AAD45" s="288"/>
      <c r="AAE45" s="288"/>
      <c r="AAF45" s="288"/>
      <c r="AAG45" s="288"/>
      <c r="AAH45" s="288"/>
      <c r="AAI45" s="288"/>
      <c r="AAJ45" s="288"/>
      <c r="AAK45" s="288"/>
      <c r="AAL45" s="288"/>
      <c r="AAM45" s="288"/>
      <c r="AAN45" s="288"/>
      <c r="AAO45" s="288"/>
      <c r="AAP45" s="288"/>
      <c r="AAQ45" s="288"/>
      <c r="AAR45" s="288"/>
      <c r="AAS45" s="288"/>
      <c r="AAT45" s="288"/>
      <c r="AAU45" s="288"/>
      <c r="AAV45" s="288"/>
      <c r="AAW45" s="288"/>
      <c r="AAX45" s="288"/>
      <c r="AAY45" s="288"/>
      <c r="AAZ45" s="288"/>
      <c r="ABA45" s="288"/>
      <c r="ABB45" s="288"/>
      <c r="ABC45" s="288"/>
      <c r="ABD45" s="288"/>
      <c r="ABE45" s="288"/>
      <c r="ABF45" s="288"/>
      <c r="ABG45" s="288"/>
      <c r="ABH45" s="288"/>
      <c r="ABI45" s="288"/>
      <c r="ABJ45" s="288"/>
      <c r="ABK45" s="288"/>
      <c r="ABL45" s="288"/>
      <c r="ABM45" s="288"/>
      <c r="ABN45" s="288"/>
      <c r="ABO45" s="288"/>
      <c r="ABP45" s="288"/>
      <c r="ABQ45" s="288"/>
      <c r="ABR45" s="288"/>
      <c r="ABS45" s="288"/>
      <c r="ABT45" s="288"/>
      <c r="ABU45" s="288"/>
      <c r="ABV45" s="288"/>
      <c r="ABW45" s="288"/>
      <c r="ABX45" s="288"/>
      <c r="ABY45" s="288"/>
      <c r="ABZ45" s="288"/>
      <c r="ACA45" s="288"/>
      <c r="ACB45" s="288"/>
      <c r="ACC45" s="288"/>
      <c r="ACD45" s="288"/>
      <c r="ACE45" s="288"/>
      <c r="ACF45" s="288"/>
      <c r="ACG45" s="288"/>
      <c r="ACH45" s="288"/>
      <c r="ACI45" s="288"/>
      <c r="ACJ45" s="288"/>
      <c r="ACK45" s="288"/>
      <c r="ACL45" s="288"/>
      <c r="ACM45" s="288"/>
      <c r="ACN45" s="288"/>
      <c r="ACO45" s="288"/>
      <c r="ACP45" s="288"/>
      <c r="ACQ45" s="288"/>
      <c r="ACR45" s="288"/>
      <c r="ACS45" s="288"/>
      <c r="ACT45" s="288"/>
      <c r="ACU45" s="288"/>
      <c r="ACV45" s="288"/>
      <c r="ACW45" s="288"/>
      <c r="ACX45" s="288"/>
      <c r="ACY45" s="288"/>
      <c r="ACZ45" s="288"/>
      <c r="ADA45" s="288"/>
      <c r="ADB45" s="288"/>
      <c r="ADC45" s="288"/>
      <c r="ADD45" s="288"/>
      <c r="ADE45" s="288"/>
      <c r="ADF45" s="288"/>
      <c r="ADG45" s="288"/>
      <c r="ADH45" s="288"/>
      <c r="ADI45" s="288"/>
      <c r="ADJ45" s="288"/>
      <c r="ADK45" s="288"/>
      <c r="ADL45" s="288"/>
      <c r="ADM45" s="288"/>
      <c r="ADN45" s="288"/>
      <c r="ADO45" s="288"/>
      <c r="ADP45" s="288"/>
      <c r="ADQ45" s="288"/>
      <c r="ADR45" s="288"/>
      <c r="ADS45" s="288"/>
      <c r="ADT45" s="288"/>
      <c r="ADU45" s="288"/>
      <c r="ADV45" s="288"/>
      <c r="ADW45" s="288"/>
      <c r="ADX45" s="288"/>
      <c r="ADY45" s="288"/>
      <c r="ADZ45" s="288"/>
      <c r="AEA45" s="288"/>
      <c r="AEB45" s="288"/>
      <c r="AEC45" s="288"/>
      <c r="AED45" s="288"/>
      <c r="AEE45" s="288"/>
      <c r="AEF45" s="288"/>
      <c r="AEG45" s="288"/>
      <c r="AEH45" s="288"/>
      <c r="AEI45" s="288"/>
      <c r="AEJ45" s="288"/>
      <c r="AEK45" s="288"/>
      <c r="AEL45" s="288"/>
      <c r="AEM45" s="288"/>
      <c r="AEN45" s="288"/>
      <c r="AEO45" s="288"/>
      <c r="AEP45" s="288"/>
      <c r="AEQ45" s="288"/>
      <c r="AER45" s="288"/>
      <c r="AES45" s="288"/>
      <c r="AET45" s="288"/>
      <c r="AEU45" s="288"/>
      <c r="AEV45" s="288"/>
      <c r="AEW45" s="288"/>
      <c r="AEX45" s="288"/>
      <c r="AEY45" s="288"/>
      <c r="AEZ45" s="288"/>
      <c r="AFA45" s="288"/>
      <c r="AFB45" s="288"/>
      <c r="AFC45" s="288"/>
      <c r="AFD45" s="288"/>
      <c r="AFE45" s="288"/>
      <c r="AFF45" s="288"/>
      <c r="AFG45" s="288"/>
      <c r="AFH45" s="288"/>
      <c r="AFI45" s="288"/>
      <c r="AFJ45" s="288"/>
      <c r="AFK45" s="288"/>
      <c r="AFL45" s="288"/>
      <c r="AFM45" s="288"/>
      <c r="AFN45" s="288"/>
      <c r="AFO45" s="288"/>
      <c r="AFP45" s="288"/>
      <c r="AFQ45" s="288"/>
      <c r="AFR45" s="288"/>
      <c r="AFS45" s="288"/>
      <c r="AFT45" s="288"/>
      <c r="AFU45" s="288"/>
      <c r="AFV45" s="288"/>
      <c r="AFW45" s="288"/>
      <c r="AFX45" s="288"/>
      <c r="AFY45" s="288"/>
      <c r="AFZ45" s="288"/>
      <c r="AGA45" s="288"/>
      <c r="AGB45" s="288"/>
      <c r="AGC45" s="288"/>
      <c r="AGD45" s="288"/>
      <c r="AGE45" s="288"/>
      <c r="AGF45" s="288"/>
      <c r="AGG45" s="288"/>
      <c r="AGH45" s="288"/>
      <c r="AGI45" s="288"/>
      <c r="AGJ45" s="288"/>
      <c r="AGK45" s="288"/>
      <c r="AGL45" s="288"/>
      <c r="AGM45" s="288"/>
      <c r="AGN45" s="288"/>
      <c r="AGO45" s="288"/>
      <c r="AGP45" s="288"/>
      <c r="AGQ45" s="288"/>
      <c r="AGR45" s="288"/>
      <c r="AGS45" s="288"/>
      <c r="AGT45" s="288"/>
      <c r="AGU45" s="288"/>
      <c r="AGV45" s="288"/>
      <c r="AGW45" s="288"/>
      <c r="AGX45" s="288"/>
      <c r="AGY45" s="288"/>
      <c r="AGZ45" s="288"/>
      <c r="AHA45" s="288"/>
      <c r="AHB45" s="288"/>
      <c r="AHC45" s="288"/>
      <c r="AHD45" s="288"/>
      <c r="AHE45" s="288"/>
      <c r="AHF45" s="288"/>
      <c r="AHG45" s="288"/>
      <c r="AHH45" s="288"/>
      <c r="AHI45" s="288"/>
      <c r="AHJ45" s="288"/>
      <c r="AHK45" s="288"/>
      <c r="AHL45" s="288"/>
      <c r="AHM45" s="288"/>
      <c r="AHN45" s="288"/>
      <c r="AHO45" s="288"/>
      <c r="AHP45" s="288"/>
      <c r="AHQ45" s="288"/>
      <c r="AHR45" s="288"/>
      <c r="AHS45" s="288"/>
      <c r="AHT45" s="288"/>
      <c r="AHU45" s="288"/>
      <c r="AHV45" s="288"/>
      <c r="AHW45" s="288"/>
      <c r="AHX45" s="288"/>
      <c r="AHY45" s="288"/>
      <c r="AHZ45" s="288"/>
      <c r="AIA45" s="288"/>
      <c r="AIB45" s="288"/>
      <c r="AIC45" s="288"/>
      <c r="AID45" s="288"/>
      <c r="AIE45" s="288"/>
      <c r="AIF45" s="288"/>
      <c r="AIG45" s="288"/>
      <c r="AIH45" s="288"/>
      <c r="AII45" s="288"/>
      <c r="AIJ45" s="288"/>
      <c r="AIK45" s="288"/>
      <c r="AIL45" s="288"/>
      <c r="AIM45" s="288"/>
      <c r="AIN45" s="288"/>
      <c r="AIO45" s="288"/>
      <c r="AIP45" s="288"/>
      <c r="AIQ45" s="288"/>
      <c r="AIR45" s="288"/>
      <c r="AIS45" s="288"/>
      <c r="AIT45" s="288"/>
      <c r="AIU45" s="288"/>
      <c r="AIV45" s="288"/>
      <c r="AIW45" s="288"/>
      <c r="AIX45" s="288"/>
      <c r="AIY45" s="288"/>
      <c r="AIZ45" s="288"/>
      <c r="AJA45" s="288"/>
      <c r="AJB45" s="288"/>
      <c r="AJC45" s="288"/>
      <c r="AJD45" s="288"/>
      <c r="AJE45" s="288"/>
      <c r="AJF45" s="288"/>
      <c r="AJG45" s="288"/>
      <c r="AJH45" s="288"/>
      <c r="AJI45" s="288"/>
      <c r="AJJ45" s="288"/>
      <c r="AJK45" s="288"/>
      <c r="AJL45" s="288"/>
      <c r="AJM45" s="288"/>
      <c r="AJN45" s="288"/>
      <c r="AJO45" s="288"/>
      <c r="AJP45" s="288"/>
      <c r="AJQ45" s="288"/>
      <c r="AJR45" s="288"/>
      <c r="AJS45" s="288"/>
      <c r="AJT45" s="288"/>
      <c r="AJU45" s="288"/>
      <c r="AJV45" s="288"/>
      <c r="AJW45" s="288"/>
      <c r="AJX45" s="288"/>
      <c r="AJY45" s="288"/>
      <c r="AJZ45" s="288"/>
      <c r="AKA45" s="288"/>
      <c r="AKB45" s="288"/>
      <c r="AKC45" s="288"/>
      <c r="AKD45" s="288"/>
      <c r="AKE45" s="288"/>
      <c r="AKF45" s="288"/>
      <c r="AKG45" s="288"/>
      <c r="AKH45" s="288"/>
      <c r="AKI45" s="288"/>
      <c r="AKJ45" s="288"/>
      <c r="AKK45" s="288"/>
      <c r="AKL45" s="288"/>
      <c r="AKM45" s="288"/>
      <c r="AKN45" s="288"/>
      <c r="AKO45" s="288"/>
      <c r="AKP45" s="288"/>
      <c r="AKQ45" s="288"/>
      <c r="AKR45" s="288"/>
      <c r="AKS45" s="288"/>
      <c r="AKT45" s="288"/>
      <c r="AKU45" s="288"/>
      <c r="AKV45" s="288"/>
      <c r="AKW45" s="288"/>
      <c r="AKX45" s="288"/>
      <c r="AKY45" s="288"/>
      <c r="AKZ45" s="288"/>
      <c r="ALA45" s="288"/>
      <c r="ALB45" s="288"/>
      <c r="ALC45" s="288"/>
      <c r="ALD45" s="288"/>
      <c r="ALE45" s="288"/>
      <c r="ALF45" s="288"/>
      <c r="ALG45" s="288"/>
      <c r="ALH45" s="288"/>
      <c r="ALI45" s="288"/>
      <c r="ALJ45" s="288"/>
      <c r="ALK45" s="288"/>
      <c r="ALL45" s="288"/>
      <c r="ALM45" s="288"/>
      <c r="ALN45" s="288"/>
      <c r="ALO45" s="288"/>
      <c r="ALP45" s="288"/>
      <c r="ALQ45" s="288"/>
      <c r="ALR45" s="288"/>
      <c r="ALS45" s="288"/>
      <c r="ALT45" s="288"/>
      <c r="ALU45" s="288"/>
      <c r="ALV45" s="288"/>
      <c r="ALW45" s="288"/>
      <c r="ALX45" s="288"/>
      <c r="ALY45" s="288"/>
      <c r="ALZ45" s="288"/>
      <c r="AMA45" s="288"/>
      <c r="AMB45" s="288"/>
      <c r="AMC45" s="288"/>
      <c r="AMD45" s="288"/>
      <c r="AME45" s="288"/>
      <c r="AMF45" s="288"/>
      <c r="AMG45" s="288"/>
      <c r="AMH45" s="288"/>
    </row>
    <row r="46" spans="1:1022" customFormat="1" ht="20.100000000000001" customHeight="1">
      <c r="A46" s="295"/>
      <c r="B46" s="328" t="s">
        <v>398</v>
      </c>
      <c r="C46" s="839" t="s">
        <v>3330</v>
      </c>
      <c r="D46" s="840"/>
      <c r="E46" s="840"/>
      <c r="F46" s="840"/>
      <c r="G46" s="840"/>
      <c r="H46" s="841"/>
      <c r="I46" s="321"/>
      <c r="J46" s="334"/>
      <c r="K46" s="334"/>
      <c r="L46" s="321"/>
      <c r="M46" s="321"/>
      <c r="N46" s="335"/>
      <c r="O46" s="336"/>
      <c r="P46" s="335"/>
      <c r="Q46" s="321"/>
      <c r="R46" s="333"/>
      <c r="S46" s="321"/>
      <c r="T46" s="321"/>
      <c r="U46" s="290"/>
      <c r="V46" s="290"/>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c r="HV46" s="288"/>
      <c r="HW46" s="288"/>
      <c r="HX46" s="288"/>
      <c r="HY46" s="288"/>
      <c r="HZ46" s="288"/>
      <c r="IA46" s="288"/>
      <c r="IB46" s="288"/>
      <c r="IC46" s="288"/>
      <c r="ID46" s="288"/>
      <c r="IE46" s="288"/>
      <c r="IF46" s="288"/>
      <c r="IG46" s="288"/>
      <c r="IH46" s="288"/>
      <c r="II46" s="288"/>
      <c r="IJ46" s="288"/>
      <c r="IK46" s="288"/>
      <c r="IL46" s="288"/>
      <c r="IM46" s="288"/>
      <c r="IN46" s="288"/>
      <c r="IO46" s="288"/>
      <c r="IP46" s="288"/>
      <c r="IQ46" s="288"/>
      <c r="IR46" s="288"/>
      <c r="IS46" s="288"/>
      <c r="IT46" s="288"/>
      <c r="IU46" s="288"/>
      <c r="IV46" s="288"/>
      <c r="IW46" s="288"/>
      <c r="IX46" s="288"/>
      <c r="IY46" s="288"/>
      <c r="IZ46" s="288"/>
      <c r="JA46" s="288"/>
      <c r="JB46" s="288"/>
      <c r="JC46" s="288"/>
      <c r="JD46" s="288"/>
      <c r="JE46" s="288"/>
      <c r="JF46" s="288"/>
      <c r="JG46" s="288"/>
      <c r="JH46" s="288"/>
      <c r="JI46" s="288"/>
      <c r="JJ46" s="288"/>
      <c r="JK46" s="288"/>
      <c r="JL46" s="288"/>
      <c r="JM46" s="288"/>
      <c r="JN46" s="288"/>
      <c r="JO46" s="288"/>
      <c r="JP46" s="288"/>
      <c r="JQ46" s="288"/>
      <c r="JR46" s="288"/>
      <c r="JS46" s="288"/>
      <c r="JT46" s="288"/>
      <c r="JU46" s="288"/>
      <c r="JV46" s="288"/>
      <c r="JW46" s="288"/>
      <c r="JX46" s="288"/>
      <c r="JY46" s="288"/>
      <c r="JZ46" s="288"/>
      <c r="KA46" s="288"/>
      <c r="KB46" s="288"/>
      <c r="KC46" s="288"/>
      <c r="KD46" s="288"/>
      <c r="KE46" s="288"/>
      <c r="KF46" s="288"/>
      <c r="KG46" s="288"/>
      <c r="KH46" s="288"/>
      <c r="KI46" s="288"/>
      <c r="KJ46" s="288"/>
      <c r="KK46" s="288"/>
      <c r="KL46" s="288"/>
      <c r="KM46" s="288"/>
      <c r="KN46" s="288"/>
      <c r="KO46" s="288"/>
      <c r="KP46" s="288"/>
      <c r="KQ46" s="288"/>
      <c r="KR46" s="288"/>
      <c r="KS46" s="288"/>
      <c r="KT46" s="288"/>
      <c r="KU46" s="288"/>
      <c r="KV46" s="288"/>
      <c r="KW46" s="288"/>
      <c r="KX46" s="288"/>
      <c r="KY46" s="288"/>
      <c r="KZ46" s="288"/>
      <c r="LA46" s="288"/>
      <c r="LB46" s="288"/>
      <c r="LC46" s="288"/>
      <c r="LD46" s="288"/>
      <c r="LE46" s="288"/>
      <c r="LF46" s="288"/>
      <c r="LG46" s="288"/>
      <c r="LH46" s="288"/>
      <c r="LI46" s="288"/>
      <c r="LJ46" s="288"/>
      <c r="LK46" s="288"/>
      <c r="LL46" s="288"/>
      <c r="LM46" s="288"/>
      <c r="LN46" s="288"/>
      <c r="LO46" s="288"/>
      <c r="LP46" s="288"/>
      <c r="LQ46" s="288"/>
      <c r="LR46" s="288"/>
      <c r="LS46" s="288"/>
      <c r="LT46" s="288"/>
      <c r="LU46" s="288"/>
      <c r="LV46" s="288"/>
      <c r="LW46" s="288"/>
      <c r="LX46" s="288"/>
      <c r="LY46" s="288"/>
      <c r="LZ46" s="288"/>
      <c r="MA46" s="288"/>
      <c r="MB46" s="288"/>
      <c r="MC46" s="288"/>
      <c r="MD46" s="288"/>
      <c r="ME46" s="288"/>
      <c r="MF46" s="288"/>
      <c r="MG46" s="288"/>
      <c r="MH46" s="288"/>
      <c r="MI46" s="288"/>
      <c r="MJ46" s="288"/>
      <c r="MK46" s="288"/>
      <c r="ML46" s="288"/>
      <c r="MM46" s="288"/>
      <c r="MN46" s="288"/>
      <c r="MO46" s="288"/>
      <c r="MP46" s="288"/>
      <c r="MQ46" s="288"/>
      <c r="MR46" s="288"/>
      <c r="MS46" s="288"/>
      <c r="MT46" s="288"/>
      <c r="MU46" s="288"/>
      <c r="MV46" s="288"/>
      <c r="MW46" s="288"/>
      <c r="MX46" s="288"/>
      <c r="MY46" s="288"/>
      <c r="MZ46" s="288"/>
      <c r="NA46" s="288"/>
      <c r="NB46" s="288"/>
      <c r="NC46" s="288"/>
      <c r="ND46" s="288"/>
      <c r="NE46" s="288"/>
      <c r="NF46" s="288"/>
      <c r="NG46" s="288"/>
      <c r="NH46" s="288"/>
      <c r="NI46" s="288"/>
      <c r="NJ46" s="288"/>
      <c r="NK46" s="288"/>
      <c r="NL46" s="288"/>
      <c r="NM46" s="288"/>
      <c r="NN46" s="288"/>
      <c r="NO46" s="288"/>
      <c r="NP46" s="288"/>
      <c r="NQ46" s="288"/>
      <c r="NR46" s="288"/>
      <c r="NS46" s="288"/>
      <c r="NT46" s="288"/>
      <c r="NU46" s="288"/>
      <c r="NV46" s="288"/>
      <c r="NW46" s="288"/>
      <c r="NX46" s="288"/>
      <c r="NY46" s="288"/>
      <c r="NZ46" s="288"/>
      <c r="OA46" s="288"/>
      <c r="OB46" s="288"/>
      <c r="OC46" s="288"/>
      <c r="OD46" s="288"/>
      <c r="OE46" s="288"/>
      <c r="OF46" s="288"/>
      <c r="OG46" s="288"/>
      <c r="OH46" s="288"/>
      <c r="OI46" s="288"/>
      <c r="OJ46" s="288"/>
      <c r="OK46" s="288"/>
      <c r="OL46" s="288"/>
      <c r="OM46" s="288"/>
      <c r="ON46" s="288"/>
      <c r="OO46" s="288"/>
      <c r="OP46" s="288"/>
      <c r="OQ46" s="288"/>
      <c r="OR46" s="288"/>
      <c r="OS46" s="288"/>
      <c r="OT46" s="288"/>
      <c r="OU46" s="288"/>
      <c r="OV46" s="288"/>
      <c r="OW46" s="288"/>
      <c r="OX46" s="288"/>
      <c r="OY46" s="288"/>
      <c r="OZ46" s="288"/>
      <c r="PA46" s="288"/>
      <c r="PB46" s="288"/>
      <c r="PC46" s="288"/>
      <c r="PD46" s="288"/>
      <c r="PE46" s="288"/>
      <c r="PF46" s="288"/>
      <c r="PG46" s="288"/>
      <c r="PH46" s="288"/>
      <c r="PI46" s="288"/>
      <c r="PJ46" s="288"/>
      <c r="PK46" s="288"/>
      <c r="PL46" s="288"/>
      <c r="PM46" s="288"/>
      <c r="PN46" s="288"/>
      <c r="PO46" s="288"/>
      <c r="PP46" s="288"/>
      <c r="PQ46" s="288"/>
      <c r="PR46" s="288"/>
      <c r="PS46" s="288"/>
      <c r="PT46" s="288"/>
      <c r="PU46" s="288"/>
      <c r="PV46" s="288"/>
      <c r="PW46" s="288"/>
      <c r="PX46" s="288"/>
      <c r="PY46" s="288"/>
      <c r="PZ46" s="288"/>
      <c r="QA46" s="288"/>
      <c r="QB46" s="288"/>
      <c r="QC46" s="288"/>
      <c r="QD46" s="288"/>
      <c r="QE46" s="288"/>
      <c r="QF46" s="288"/>
      <c r="QG46" s="288"/>
      <c r="QH46" s="288"/>
      <c r="QI46" s="288"/>
      <c r="QJ46" s="288"/>
      <c r="QK46" s="288"/>
      <c r="QL46" s="288"/>
      <c r="QM46" s="288"/>
      <c r="QN46" s="288"/>
      <c r="QO46" s="288"/>
      <c r="QP46" s="288"/>
      <c r="QQ46" s="288"/>
      <c r="QR46" s="288"/>
      <c r="QS46" s="288"/>
      <c r="QT46" s="288"/>
      <c r="QU46" s="288"/>
      <c r="QV46" s="288"/>
      <c r="QW46" s="288"/>
      <c r="QX46" s="288"/>
      <c r="QY46" s="288"/>
      <c r="QZ46" s="288"/>
      <c r="RA46" s="288"/>
      <c r="RB46" s="288"/>
      <c r="RC46" s="288"/>
      <c r="RD46" s="288"/>
      <c r="RE46" s="288"/>
      <c r="RF46" s="288"/>
      <c r="RG46" s="288"/>
      <c r="RH46" s="288"/>
      <c r="RI46" s="288"/>
      <c r="RJ46" s="288"/>
      <c r="RK46" s="288"/>
      <c r="RL46" s="288"/>
      <c r="RM46" s="288"/>
      <c r="RN46" s="288"/>
      <c r="RO46" s="288"/>
      <c r="RP46" s="288"/>
      <c r="RQ46" s="288"/>
      <c r="RR46" s="288"/>
      <c r="RS46" s="288"/>
      <c r="RT46" s="288"/>
      <c r="RU46" s="288"/>
      <c r="RV46" s="288"/>
      <c r="RW46" s="288"/>
      <c r="RX46" s="288"/>
      <c r="RY46" s="288"/>
      <c r="RZ46" s="288"/>
      <c r="SA46" s="288"/>
      <c r="SB46" s="288"/>
      <c r="SC46" s="288"/>
      <c r="SD46" s="288"/>
      <c r="SE46" s="288"/>
      <c r="SF46" s="288"/>
      <c r="SG46" s="288"/>
      <c r="SH46" s="288"/>
      <c r="SI46" s="288"/>
      <c r="SJ46" s="288"/>
      <c r="SK46" s="288"/>
      <c r="SL46" s="288"/>
      <c r="SM46" s="288"/>
      <c r="SN46" s="288"/>
      <c r="SO46" s="288"/>
      <c r="SP46" s="288"/>
      <c r="SQ46" s="288"/>
      <c r="SR46" s="288"/>
      <c r="SS46" s="288"/>
      <c r="ST46" s="288"/>
      <c r="SU46" s="288"/>
      <c r="SV46" s="288"/>
      <c r="SW46" s="288"/>
      <c r="SX46" s="288"/>
      <c r="SY46" s="288"/>
      <c r="SZ46" s="288"/>
      <c r="TA46" s="288"/>
      <c r="TB46" s="288"/>
      <c r="TC46" s="288"/>
      <c r="TD46" s="288"/>
      <c r="TE46" s="288"/>
      <c r="TF46" s="288"/>
      <c r="TG46" s="288"/>
      <c r="TH46" s="288"/>
      <c r="TI46" s="288"/>
      <c r="TJ46" s="288"/>
      <c r="TK46" s="288"/>
      <c r="TL46" s="288"/>
      <c r="TM46" s="288"/>
      <c r="TN46" s="288"/>
      <c r="TO46" s="288"/>
      <c r="TP46" s="288"/>
      <c r="TQ46" s="288"/>
      <c r="TR46" s="288"/>
      <c r="TS46" s="288"/>
      <c r="TT46" s="288"/>
      <c r="TU46" s="288"/>
      <c r="TV46" s="288"/>
      <c r="TW46" s="288"/>
      <c r="TX46" s="288"/>
      <c r="TY46" s="288"/>
      <c r="TZ46" s="288"/>
      <c r="UA46" s="288"/>
      <c r="UB46" s="288"/>
      <c r="UC46" s="288"/>
      <c r="UD46" s="288"/>
      <c r="UE46" s="288"/>
      <c r="UF46" s="288"/>
      <c r="UG46" s="288"/>
      <c r="UH46" s="288"/>
      <c r="UI46" s="288"/>
      <c r="UJ46" s="288"/>
      <c r="UK46" s="288"/>
      <c r="UL46" s="288"/>
      <c r="UM46" s="288"/>
      <c r="UN46" s="288"/>
      <c r="UO46" s="288"/>
      <c r="UP46" s="288"/>
      <c r="UQ46" s="288"/>
      <c r="UR46" s="288"/>
      <c r="US46" s="288"/>
      <c r="UT46" s="288"/>
      <c r="UU46" s="288"/>
      <c r="UV46" s="288"/>
      <c r="UW46" s="288"/>
      <c r="UX46" s="288"/>
      <c r="UY46" s="288"/>
      <c r="UZ46" s="288"/>
      <c r="VA46" s="288"/>
      <c r="VB46" s="288"/>
      <c r="VC46" s="288"/>
      <c r="VD46" s="288"/>
      <c r="VE46" s="288"/>
      <c r="VF46" s="288"/>
      <c r="VG46" s="288"/>
      <c r="VH46" s="288"/>
      <c r="VI46" s="288"/>
      <c r="VJ46" s="288"/>
      <c r="VK46" s="288"/>
      <c r="VL46" s="288"/>
      <c r="VM46" s="288"/>
      <c r="VN46" s="288"/>
      <c r="VO46" s="288"/>
      <c r="VP46" s="288"/>
      <c r="VQ46" s="288"/>
      <c r="VR46" s="288"/>
      <c r="VS46" s="288"/>
      <c r="VT46" s="288"/>
      <c r="VU46" s="288"/>
      <c r="VV46" s="288"/>
      <c r="VW46" s="288"/>
      <c r="VX46" s="288"/>
      <c r="VY46" s="288"/>
      <c r="VZ46" s="288"/>
      <c r="WA46" s="288"/>
      <c r="WB46" s="288"/>
      <c r="WC46" s="288"/>
      <c r="WD46" s="288"/>
      <c r="WE46" s="288"/>
      <c r="WF46" s="288"/>
      <c r="WG46" s="288"/>
      <c r="WH46" s="288"/>
      <c r="WI46" s="288"/>
      <c r="WJ46" s="288"/>
      <c r="WK46" s="288"/>
      <c r="WL46" s="288"/>
      <c r="WM46" s="288"/>
      <c r="WN46" s="288"/>
      <c r="WO46" s="288"/>
      <c r="WP46" s="288"/>
      <c r="WQ46" s="288"/>
      <c r="WR46" s="288"/>
      <c r="WS46" s="288"/>
      <c r="WT46" s="288"/>
      <c r="WU46" s="288"/>
      <c r="WV46" s="288"/>
      <c r="WW46" s="288"/>
      <c r="WX46" s="288"/>
      <c r="WY46" s="288"/>
      <c r="WZ46" s="288"/>
      <c r="XA46" s="288"/>
      <c r="XB46" s="288"/>
      <c r="XC46" s="288"/>
      <c r="XD46" s="288"/>
      <c r="XE46" s="288"/>
      <c r="XF46" s="288"/>
      <c r="XG46" s="288"/>
      <c r="XH46" s="288"/>
      <c r="XI46" s="288"/>
      <c r="XJ46" s="288"/>
      <c r="XK46" s="288"/>
      <c r="XL46" s="288"/>
      <c r="XM46" s="288"/>
      <c r="XN46" s="288"/>
      <c r="XO46" s="288"/>
      <c r="XP46" s="288"/>
      <c r="XQ46" s="288"/>
      <c r="XR46" s="288"/>
      <c r="XS46" s="288"/>
      <c r="XT46" s="288"/>
      <c r="XU46" s="288"/>
      <c r="XV46" s="288"/>
      <c r="XW46" s="288"/>
      <c r="XX46" s="288"/>
      <c r="XY46" s="288"/>
      <c r="XZ46" s="288"/>
      <c r="YA46" s="288"/>
      <c r="YB46" s="288"/>
      <c r="YC46" s="288"/>
      <c r="YD46" s="288"/>
      <c r="YE46" s="288"/>
      <c r="YF46" s="288"/>
      <c r="YG46" s="288"/>
      <c r="YH46" s="288"/>
      <c r="YI46" s="288"/>
      <c r="YJ46" s="288"/>
      <c r="YK46" s="288"/>
      <c r="YL46" s="288"/>
      <c r="YM46" s="288"/>
      <c r="YN46" s="288"/>
      <c r="YO46" s="288"/>
      <c r="YP46" s="288"/>
      <c r="YQ46" s="288"/>
      <c r="YR46" s="288"/>
      <c r="YS46" s="288"/>
      <c r="YT46" s="288"/>
      <c r="YU46" s="288"/>
      <c r="YV46" s="288"/>
      <c r="YW46" s="288"/>
      <c r="YX46" s="288"/>
      <c r="YY46" s="288"/>
      <c r="YZ46" s="288"/>
      <c r="ZA46" s="288"/>
      <c r="ZB46" s="288"/>
      <c r="ZC46" s="288"/>
      <c r="ZD46" s="288"/>
      <c r="ZE46" s="288"/>
      <c r="ZF46" s="288"/>
      <c r="ZG46" s="288"/>
      <c r="ZH46" s="288"/>
      <c r="ZI46" s="288"/>
      <c r="ZJ46" s="288"/>
      <c r="ZK46" s="288"/>
      <c r="ZL46" s="288"/>
      <c r="ZM46" s="288"/>
      <c r="ZN46" s="288"/>
      <c r="ZO46" s="288"/>
      <c r="ZP46" s="288"/>
      <c r="ZQ46" s="288"/>
      <c r="ZR46" s="288"/>
      <c r="ZS46" s="288"/>
      <c r="ZT46" s="288"/>
      <c r="ZU46" s="288"/>
      <c r="ZV46" s="288"/>
      <c r="ZW46" s="288"/>
      <c r="ZX46" s="288"/>
      <c r="ZY46" s="288"/>
      <c r="ZZ46" s="288"/>
      <c r="AAA46" s="288"/>
      <c r="AAB46" s="288"/>
      <c r="AAC46" s="288"/>
      <c r="AAD46" s="288"/>
      <c r="AAE46" s="288"/>
      <c r="AAF46" s="288"/>
      <c r="AAG46" s="288"/>
      <c r="AAH46" s="288"/>
      <c r="AAI46" s="288"/>
      <c r="AAJ46" s="288"/>
      <c r="AAK46" s="288"/>
      <c r="AAL46" s="288"/>
      <c r="AAM46" s="288"/>
      <c r="AAN46" s="288"/>
      <c r="AAO46" s="288"/>
      <c r="AAP46" s="288"/>
      <c r="AAQ46" s="288"/>
      <c r="AAR46" s="288"/>
      <c r="AAS46" s="288"/>
      <c r="AAT46" s="288"/>
      <c r="AAU46" s="288"/>
      <c r="AAV46" s="288"/>
      <c r="AAW46" s="288"/>
      <c r="AAX46" s="288"/>
      <c r="AAY46" s="288"/>
      <c r="AAZ46" s="288"/>
      <c r="ABA46" s="288"/>
      <c r="ABB46" s="288"/>
      <c r="ABC46" s="288"/>
      <c r="ABD46" s="288"/>
      <c r="ABE46" s="288"/>
      <c r="ABF46" s="288"/>
      <c r="ABG46" s="288"/>
      <c r="ABH46" s="288"/>
      <c r="ABI46" s="288"/>
      <c r="ABJ46" s="288"/>
      <c r="ABK46" s="288"/>
      <c r="ABL46" s="288"/>
      <c r="ABM46" s="288"/>
      <c r="ABN46" s="288"/>
      <c r="ABO46" s="288"/>
      <c r="ABP46" s="288"/>
      <c r="ABQ46" s="288"/>
      <c r="ABR46" s="288"/>
      <c r="ABS46" s="288"/>
      <c r="ABT46" s="288"/>
      <c r="ABU46" s="288"/>
      <c r="ABV46" s="288"/>
      <c r="ABW46" s="288"/>
      <c r="ABX46" s="288"/>
      <c r="ABY46" s="288"/>
      <c r="ABZ46" s="288"/>
      <c r="ACA46" s="288"/>
      <c r="ACB46" s="288"/>
      <c r="ACC46" s="288"/>
      <c r="ACD46" s="288"/>
      <c r="ACE46" s="288"/>
      <c r="ACF46" s="288"/>
      <c r="ACG46" s="288"/>
      <c r="ACH46" s="288"/>
      <c r="ACI46" s="288"/>
      <c r="ACJ46" s="288"/>
      <c r="ACK46" s="288"/>
      <c r="ACL46" s="288"/>
      <c r="ACM46" s="288"/>
      <c r="ACN46" s="288"/>
      <c r="ACO46" s="288"/>
      <c r="ACP46" s="288"/>
      <c r="ACQ46" s="288"/>
      <c r="ACR46" s="288"/>
      <c r="ACS46" s="288"/>
      <c r="ACT46" s="288"/>
      <c r="ACU46" s="288"/>
      <c r="ACV46" s="288"/>
      <c r="ACW46" s="288"/>
      <c r="ACX46" s="288"/>
      <c r="ACY46" s="288"/>
      <c r="ACZ46" s="288"/>
      <c r="ADA46" s="288"/>
      <c r="ADB46" s="288"/>
      <c r="ADC46" s="288"/>
      <c r="ADD46" s="288"/>
      <c r="ADE46" s="288"/>
      <c r="ADF46" s="288"/>
      <c r="ADG46" s="288"/>
      <c r="ADH46" s="288"/>
      <c r="ADI46" s="288"/>
      <c r="ADJ46" s="288"/>
      <c r="ADK46" s="288"/>
      <c r="ADL46" s="288"/>
      <c r="ADM46" s="288"/>
      <c r="ADN46" s="288"/>
      <c r="ADO46" s="288"/>
      <c r="ADP46" s="288"/>
      <c r="ADQ46" s="288"/>
      <c r="ADR46" s="288"/>
      <c r="ADS46" s="288"/>
      <c r="ADT46" s="288"/>
      <c r="ADU46" s="288"/>
      <c r="ADV46" s="288"/>
      <c r="ADW46" s="288"/>
      <c r="ADX46" s="288"/>
      <c r="ADY46" s="288"/>
      <c r="ADZ46" s="288"/>
      <c r="AEA46" s="288"/>
      <c r="AEB46" s="288"/>
      <c r="AEC46" s="288"/>
      <c r="AED46" s="288"/>
      <c r="AEE46" s="288"/>
      <c r="AEF46" s="288"/>
      <c r="AEG46" s="288"/>
      <c r="AEH46" s="288"/>
      <c r="AEI46" s="288"/>
      <c r="AEJ46" s="288"/>
      <c r="AEK46" s="288"/>
      <c r="AEL46" s="288"/>
      <c r="AEM46" s="288"/>
      <c r="AEN46" s="288"/>
      <c r="AEO46" s="288"/>
      <c r="AEP46" s="288"/>
      <c r="AEQ46" s="288"/>
      <c r="AER46" s="288"/>
      <c r="AES46" s="288"/>
      <c r="AET46" s="288"/>
      <c r="AEU46" s="288"/>
      <c r="AEV46" s="288"/>
      <c r="AEW46" s="288"/>
      <c r="AEX46" s="288"/>
      <c r="AEY46" s="288"/>
      <c r="AEZ46" s="288"/>
      <c r="AFA46" s="288"/>
      <c r="AFB46" s="288"/>
      <c r="AFC46" s="288"/>
      <c r="AFD46" s="288"/>
      <c r="AFE46" s="288"/>
      <c r="AFF46" s="288"/>
      <c r="AFG46" s="288"/>
      <c r="AFH46" s="288"/>
      <c r="AFI46" s="288"/>
      <c r="AFJ46" s="288"/>
      <c r="AFK46" s="288"/>
      <c r="AFL46" s="288"/>
      <c r="AFM46" s="288"/>
      <c r="AFN46" s="288"/>
      <c r="AFO46" s="288"/>
      <c r="AFP46" s="288"/>
      <c r="AFQ46" s="288"/>
      <c r="AFR46" s="288"/>
      <c r="AFS46" s="288"/>
      <c r="AFT46" s="288"/>
      <c r="AFU46" s="288"/>
      <c r="AFV46" s="288"/>
      <c r="AFW46" s="288"/>
      <c r="AFX46" s="288"/>
      <c r="AFY46" s="288"/>
      <c r="AFZ46" s="288"/>
      <c r="AGA46" s="288"/>
      <c r="AGB46" s="288"/>
      <c r="AGC46" s="288"/>
      <c r="AGD46" s="288"/>
      <c r="AGE46" s="288"/>
      <c r="AGF46" s="288"/>
      <c r="AGG46" s="288"/>
      <c r="AGH46" s="288"/>
      <c r="AGI46" s="288"/>
      <c r="AGJ46" s="288"/>
      <c r="AGK46" s="288"/>
      <c r="AGL46" s="288"/>
      <c r="AGM46" s="288"/>
      <c r="AGN46" s="288"/>
      <c r="AGO46" s="288"/>
      <c r="AGP46" s="288"/>
      <c r="AGQ46" s="288"/>
      <c r="AGR46" s="288"/>
      <c r="AGS46" s="288"/>
      <c r="AGT46" s="288"/>
      <c r="AGU46" s="288"/>
      <c r="AGV46" s="288"/>
      <c r="AGW46" s="288"/>
      <c r="AGX46" s="288"/>
      <c r="AGY46" s="288"/>
      <c r="AGZ46" s="288"/>
      <c r="AHA46" s="288"/>
      <c r="AHB46" s="288"/>
      <c r="AHC46" s="288"/>
      <c r="AHD46" s="288"/>
      <c r="AHE46" s="288"/>
      <c r="AHF46" s="288"/>
      <c r="AHG46" s="288"/>
      <c r="AHH46" s="288"/>
      <c r="AHI46" s="288"/>
      <c r="AHJ46" s="288"/>
      <c r="AHK46" s="288"/>
      <c r="AHL46" s="288"/>
      <c r="AHM46" s="288"/>
      <c r="AHN46" s="288"/>
      <c r="AHO46" s="288"/>
      <c r="AHP46" s="288"/>
      <c r="AHQ46" s="288"/>
      <c r="AHR46" s="288"/>
      <c r="AHS46" s="288"/>
      <c r="AHT46" s="288"/>
      <c r="AHU46" s="288"/>
      <c r="AHV46" s="288"/>
      <c r="AHW46" s="288"/>
      <c r="AHX46" s="288"/>
      <c r="AHY46" s="288"/>
      <c r="AHZ46" s="288"/>
      <c r="AIA46" s="288"/>
      <c r="AIB46" s="288"/>
      <c r="AIC46" s="288"/>
      <c r="AID46" s="288"/>
      <c r="AIE46" s="288"/>
      <c r="AIF46" s="288"/>
      <c r="AIG46" s="288"/>
      <c r="AIH46" s="288"/>
      <c r="AII46" s="288"/>
      <c r="AIJ46" s="288"/>
      <c r="AIK46" s="288"/>
      <c r="AIL46" s="288"/>
      <c r="AIM46" s="288"/>
      <c r="AIN46" s="288"/>
      <c r="AIO46" s="288"/>
      <c r="AIP46" s="288"/>
      <c r="AIQ46" s="288"/>
      <c r="AIR46" s="288"/>
      <c r="AIS46" s="288"/>
      <c r="AIT46" s="288"/>
      <c r="AIU46" s="288"/>
      <c r="AIV46" s="288"/>
      <c r="AIW46" s="288"/>
      <c r="AIX46" s="288"/>
      <c r="AIY46" s="288"/>
      <c r="AIZ46" s="288"/>
      <c r="AJA46" s="288"/>
      <c r="AJB46" s="288"/>
      <c r="AJC46" s="288"/>
      <c r="AJD46" s="288"/>
      <c r="AJE46" s="288"/>
      <c r="AJF46" s="288"/>
      <c r="AJG46" s="288"/>
      <c r="AJH46" s="288"/>
      <c r="AJI46" s="288"/>
      <c r="AJJ46" s="288"/>
      <c r="AJK46" s="288"/>
      <c r="AJL46" s="288"/>
      <c r="AJM46" s="288"/>
      <c r="AJN46" s="288"/>
      <c r="AJO46" s="288"/>
      <c r="AJP46" s="288"/>
      <c r="AJQ46" s="288"/>
      <c r="AJR46" s="288"/>
      <c r="AJS46" s="288"/>
      <c r="AJT46" s="288"/>
      <c r="AJU46" s="288"/>
      <c r="AJV46" s="288"/>
      <c r="AJW46" s="288"/>
      <c r="AJX46" s="288"/>
      <c r="AJY46" s="288"/>
      <c r="AJZ46" s="288"/>
      <c r="AKA46" s="288"/>
      <c r="AKB46" s="288"/>
      <c r="AKC46" s="288"/>
      <c r="AKD46" s="288"/>
      <c r="AKE46" s="288"/>
      <c r="AKF46" s="288"/>
      <c r="AKG46" s="288"/>
      <c r="AKH46" s="288"/>
      <c r="AKI46" s="288"/>
      <c r="AKJ46" s="288"/>
      <c r="AKK46" s="288"/>
      <c r="AKL46" s="288"/>
      <c r="AKM46" s="288"/>
      <c r="AKN46" s="288"/>
      <c r="AKO46" s="288"/>
      <c r="AKP46" s="288"/>
      <c r="AKQ46" s="288"/>
      <c r="AKR46" s="288"/>
      <c r="AKS46" s="288"/>
      <c r="AKT46" s="288"/>
      <c r="AKU46" s="288"/>
      <c r="AKV46" s="288"/>
      <c r="AKW46" s="288"/>
      <c r="AKX46" s="288"/>
      <c r="AKY46" s="288"/>
      <c r="AKZ46" s="288"/>
      <c r="ALA46" s="288"/>
      <c r="ALB46" s="288"/>
      <c r="ALC46" s="288"/>
      <c r="ALD46" s="288"/>
      <c r="ALE46" s="288"/>
      <c r="ALF46" s="288"/>
      <c r="ALG46" s="288"/>
      <c r="ALH46" s="288"/>
      <c r="ALI46" s="288"/>
      <c r="ALJ46" s="288"/>
      <c r="ALK46" s="288"/>
      <c r="ALL46" s="288"/>
      <c r="ALM46" s="288"/>
      <c r="ALN46" s="288"/>
      <c r="ALO46" s="288"/>
      <c r="ALP46" s="288"/>
      <c r="ALQ46" s="288"/>
      <c r="ALR46" s="288"/>
      <c r="ALS46" s="288"/>
      <c r="ALT46" s="288"/>
      <c r="ALU46" s="288"/>
      <c r="ALV46" s="288"/>
      <c r="ALW46" s="288"/>
      <c r="ALX46" s="288"/>
      <c r="ALY46" s="288"/>
      <c r="ALZ46" s="288"/>
      <c r="AMA46" s="288"/>
      <c r="AMB46" s="288"/>
      <c r="AMC46" s="288"/>
      <c r="AMD46" s="288"/>
      <c r="AME46" s="288"/>
      <c r="AMF46" s="288"/>
      <c r="AMG46" s="288"/>
      <c r="AMH46" s="288"/>
    </row>
    <row r="47" spans="1:1022" customFormat="1" ht="20.100000000000001" customHeight="1">
      <c r="A47" s="295"/>
      <c r="B47" s="328" t="s">
        <v>668</v>
      </c>
      <c r="C47" s="902" t="s">
        <v>724</v>
      </c>
      <c r="D47" s="902"/>
      <c r="E47" s="902"/>
      <c r="F47" s="902"/>
      <c r="G47" s="902"/>
      <c r="H47" s="902"/>
      <c r="I47" s="321"/>
      <c r="J47" s="334"/>
      <c r="K47" s="334"/>
      <c r="L47" s="321"/>
      <c r="M47" s="321"/>
      <c r="N47" s="335"/>
      <c r="O47" s="336"/>
      <c r="P47" s="335"/>
      <c r="Q47" s="321"/>
      <c r="R47" s="333"/>
      <c r="S47" s="321"/>
      <c r="T47" s="321"/>
      <c r="U47" s="290"/>
      <c r="V47" s="290"/>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c r="HV47" s="288"/>
      <c r="HW47" s="288"/>
      <c r="HX47" s="288"/>
      <c r="HY47" s="288"/>
      <c r="HZ47" s="288"/>
      <c r="IA47" s="288"/>
      <c r="IB47" s="288"/>
      <c r="IC47" s="288"/>
      <c r="ID47" s="288"/>
      <c r="IE47" s="288"/>
      <c r="IF47" s="288"/>
      <c r="IG47" s="288"/>
      <c r="IH47" s="288"/>
      <c r="II47" s="288"/>
      <c r="IJ47" s="288"/>
      <c r="IK47" s="288"/>
      <c r="IL47" s="288"/>
      <c r="IM47" s="288"/>
      <c r="IN47" s="288"/>
      <c r="IO47" s="288"/>
      <c r="IP47" s="288"/>
      <c r="IQ47" s="288"/>
      <c r="IR47" s="288"/>
      <c r="IS47" s="288"/>
      <c r="IT47" s="288"/>
      <c r="IU47" s="288"/>
      <c r="IV47" s="288"/>
      <c r="IW47" s="288"/>
      <c r="IX47" s="288"/>
      <c r="IY47" s="288"/>
      <c r="IZ47" s="288"/>
      <c r="JA47" s="288"/>
      <c r="JB47" s="288"/>
      <c r="JC47" s="288"/>
      <c r="JD47" s="288"/>
      <c r="JE47" s="288"/>
      <c r="JF47" s="288"/>
      <c r="JG47" s="288"/>
      <c r="JH47" s="288"/>
      <c r="JI47" s="288"/>
      <c r="JJ47" s="288"/>
      <c r="JK47" s="288"/>
      <c r="JL47" s="288"/>
      <c r="JM47" s="288"/>
      <c r="JN47" s="288"/>
      <c r="JO47" s="288"/>
      <c r="JP47" s="288"/>
      <c r="JQ47" s="288"/>
      <c r="JR47" s="288"/>
      <c r="JS47" s="288"/>
      <c r="JT47" s="288"/>
      <c r="JU47" s="288"/>
      <c r="JV47" s="288"/>
      <c r="JW47" s="288"/>
      <c r="JX47" s="288"/>
      <c r="JY47" s="288"/>
      <c r="JZ47" s="288"/>
      <c r="KA47" s="288"/>
      <c r="KB47" s="288"/>
      <c r="KC47" s="288"/>
      <c r="KD47" s="288"/>
      <c r="KE47" s="288"/>
      <c r="KF47" s="288"/>
      <c r="KG47" s="288"/>
      <c r="KH47" s="288"/>
      <c r="KI47" s="288"/>
      <c r="KJ47" s="288"/>
      <c r="KK47" s="288"/>
      <c r="KL47" s="288"/>
      <c r="KM47" s="288"/>
      <c r="KN47" s="288"/>
      <c r="KO47" s="288"/>
      <c r="KP47" s="288"/>
      <c r="KQ47" s="288"/>
      <c r="KR47" s="288"/>
      <c r="KS47" s="288"/>
      <c r="KT47" s="288"/>
      <c r="KU47" s="288"/>
      <c r="KV47" s="288"/>
      <c r="KW47" s="288"/>
      <c r="KX47" s="288"/>
      <c r="KY47" s="288"/>
      <c r="KZ47" s="288"/>
      <c r="LA47" s="288"/>
      <c r="LB47" s="288"/>
      <c r="LC47" s="288"/>
      <c r="LD47" s="288"/>
      <c r="LE47" s="288"/>
      <c r="LF47" s="288"/>
      <c r="LG47" s="288"/>
      <c r="LH47" s="288"/>
      <c r="LI47" s="288"/>
      <c r="LJ47" s="288"/>
      <c r="LK47" s="288"/>
      <c r="LL47" s="288"/>
      <c r="LM47" s="288"/>
      <c r="LN47" s="288"/>
      <c r="LO47" s="288"/>
      <c r="LP47" s="288"/>
      <c r="LQ47" s="288"/>
      <c r="LR47" s="288"/>
      <c r="LS47" s="288"/>
      <c r="LT47" s="288"/>
      <c r="LU47" s="288"/>
      <c r="LV47" s="288"/>
      <c r="LW47" s="288"/>
      <c r="LX47" s="288"/>
      <c r="LY47" s="288"/>
      <c r="LZ47" s="288"/>
      <c r="MA47" s="288"/>
      <c r="MB47" s="288"/>
      <c r="MC47" s="288"/>
      <c r="MD47" s="288"/>
      <c r="ME47" s="288"/>
      <c r="MF47" s="288"/>
      <c r="MG47" s="288"/>
      <c r="MH47" s="288"/>
      <c r="MI47" s="288"/>
      <c r="MJ47" s="288"/>
      <c r="MK47" s="288"/>
      <c r="ML47" s="288"/>
      <c r="MM47" s="288"/>
      <c r="MN47" s="288"/>
      <c r="MO47" s="288"/>
      <c r="MP47" s="288"/>
      <c r="MQ47" s="288"/>
      <c r="MR47" s="288"/>
      <c r="MS47" s="288"/>
      <c r="MT47" s="288"/>
      <c r="MU47" s="288"/>
      <c r="MV47" s="288"/>
      <c r="MW47" s="288"/>
      <c r="MX47" s="288"/>
      <c r="MY47" s="288"/>
      <c r="MZ47" s="288"/>
      <c r="NA47" s="288"/>
      <c r="NB47" s="288"/>
      <c r="NC47" s="288"/>
      <c r="ND47" s="288"/>
      <c r="NE47" s="288"/>
      <c r="NF47" s="288"/>
      <c r="NG47" s="288"/>
      <c r="NH47" s="288"/>
      <c r="NI47" s="288"/>
      <c r="NJ47" s="288"/>
      <c r="NK47" s="288"/>
      <c r="NL47" s="288"/>
      <c r="NM47" s="288"/>
      <c r="NN47" s="288"/>
      <c r="NO47" s="288"/>
      <c r="NP47" s="288"/>
      <c r="NQ47" s="288"/>
      <c r="NR47" s="288"/>
      <c r="NS47" s="288"/>
      <c r="NT47" s="288"/>
      <c r="NU47" s="288"/>
      <c r="NV47" s="288"/>
      <c r="NW47" s="288"/>
      <c r="NX47" s="288"/>
      <c r="NY47" s="288"/>
      <c r="NZ47" s="288"/>
      <c r="OA47" s="288"/>
      <c r="OB47" s="288"/>
      <c r="OC47" s="288"/>
      <c r="OD47" s="288"/>
      <c r="OE47" s="288"/>
      <c r="OF47" s="288"/>
      <c r="OG47" s="288"/>
      <c r="OH47" s="288"/>
      <c r="OI47" s="288"/>
      <c r="OJ47" s="288"/>
      <c r="OK47" s="288"/>
      <c r="OL47" s="288"/>
      <c r="OM47" s="288"/>
      <c r="ON47" s="288"/>
      <c r="OO47" s="288"/>
      <c r="OP47" s="288"/>
      <c r="OQ47" s="288"/>
      <c r="OR47" s="288"/>
      <c r="OS47" s="288"/>
      <c r="OT47" s="288"/>
      <c r="OU47" s="288"/>
      <c r="OV47" s="288"/>
      <c r="OW47" s="288"/>
      <c r="OX47" s="288"/>
      <c r="OY47" s="288"/>
      <c r="OZ47" s="288"/>
      <c r="PA47" s="288"/>
      <c r="PB47" s="288"/>
      <c r="PC47" s="288"/>
      <c r="PD47" s="288"/>
      <c r="PE47" s="288"/>
      <c r="PF47" s="288"/>
      <c r="PG47" s="288"/>
      <c r="PH47" s="288"/>
      <c r="PI47" s="288"/>
      <c r="PJ47" s="288"/>
      <c r="PK47" s="288"/>
      <c r="PL47" s="288"/>
      <c r="PM47" s="288"/>
      <c r="PN47" s="288"/>
      <c r="PO47" s="288"/>
      <c r="PP47" s="288"/>
      <c r="PQ47" s="288"/>
      <c r="PR47" s="288"/>
      <c r="PS47" s="288"/>
      <c r="PT47" s="288"/>
      <c r="PU47" s="288"/>
      <c r="PV47" s="288"/>
      <c r="PW47" s="288"/>
      <c r="PX47" s="288"/>
      <c r="PY47" s="288"/>
      <c r="PZ47" s="288"/>
      <c r="QA47" s="288"/>
      <c r="QB47" s="288"/>
      <c r="QC47" s="288"/>
      <c r="QD47" s="288"/>
      <c r="QE47" s="288"/>
      <c r="QF47" s="288"/>
      <c r="QG47" s="288"/>
      <c r="QH47" s="288"/>
      <c r="QI47" s="288"/>
      <c r="QJ47" s="288"/>
      <c r="QK47" s="288"/>
      <c r="QL47" s="288"/>
      <c r="QM47" s="288"/>
      <c r="QN47" s="288"/>
      <c r="QO47" s="288"/>
      <c r="QP47" s="288"/>
      <c r="QQ47" s="288"/>
      <c r="QR47" s="288"/>
      <c r="QS47" s="288"/>
      <c r="QT47" s="288"/>
      <c r="QU47" s="288"/>
      <c r="QV47" s="288"/>
      <c r="QW47" s="288"/>
      <c r="QX47" s="288"/>
      <c r="QY47" s="288"/>
      <c r="QZ47" s="288"/>
      <c r="RA47" s="288"/>
      <c r="RB47" s="288"/>
      <c r="RC47" s="288"/>
      <c r="RD47" s="288"/>
      <c r="RE47" s="288"/>
      <c r="RF47" s="288"/>
      <c r="RG47" s="288"/>
      <c r="RH47" s="288"/>
      <c r="RI47" s="288"/>
      <c r="RJ47" s="288"/>
      <c r="RK47" s="288"/>
      <c r="RL47" s="288"/>
      <c r="RM47" s="288"/>
      <c r="RN47" s="288"/>
      <c r="RO47" s="288"/>
      <c r="RP47" s="288"/>
      <c r="RQ47" s="288"/>
      <c r="RR47" s="288"/>
      <c r="RS47" s="288"/>
      <c r="RT47" s="288"/>
      <c r="RU47" s="288"/>
      <c r="RV47" s="288"/>
      <c r="RW47" s="288"/>
      <c r="RX47" s="288"/>
      <c r="RY47" s="288"/>
      <c r="RZ47" s="288"/>
      <c r="SA47" s="288"/>
      <c r="SB47" s="288"/>
      <c r="SC47" s="288"/>
      <c r="SD47" s="288"/>
      <c r="SE47" s="288"/>
      <c r="SF47" s="288"/>
      <c r="SG47" s="288"/>
      <c r="SH47" s="288"/>
      <c r="SI47" s="288"/>
      <c r="SJ47" s="288"/>
      <c r="SK47" s="288"/>
      <c r="SL47" s="288"/>
      <c r="SM47" s="288"/>
      <c r="SN47" s="288"/>
      <c r="SO47" s="288"/>
      <c r="SP47" s="288"/>
      <c r="SQ47" s="288"/>
      <c r="SR47" s="288"/>
      <c r="SS47" s="288"/>
      <c r="ST47" s="288"/>
      <c r="SU47" s="288"/>
      <c r="SV47" s="288"/>
      <c r="SW47" s="288"/>
      <c r="SX47" s="288"/>
      <c r="SY47" s="288"/>
      <c r="SZ47" s="288"/>
      <c r="TA47" s="288"/>
      <c r="TB47" s="288"/>
      <c r="TC47" s="288"/>
      <c r="TD47" s="288"/>
      <c r="TE47" s="288"/>
      <c r="TF47" s="288"/>
      <c r="TG47" s="288"/>
      <c r="TH47" s="288"/>
      <c r="TI47" s="288"/>
      <c r="TJ47" s="288"/>
      <c r="TK47" s="288"/>
      <c r="TL47" s="288"/>
      <c r="TM47" s="288"/>
      <c r="TN47" s="288"/>
      <c r="TO47" s="288"/>
      <c r="TP47" s="288"/>
      <c r="TQ47" s="288"/>
      <c r="TR47" s="288"/>
      <c r="TS47" s="288"/>
      <c r="TT47" s="288"/>
      <c r="TU47" s="288"/>
      <c r="TV47" s="288"/>
      <c r="TW47" s="288"/>
      <c r="TX47" s="288"/>
      <c r="TY47" s="288"/>
      <c r="TZ47" s="288"/>
      <c r="UA47" s="288"/>
      <c r="UB47" s="288"/>
      <c r="UC47" s="288"/>
      <c r="UD47" s="288"/>
      <c r="UE47" s="288"/>
      <c r="UF47" s="288"/>
      <c r="UG47" s="288"/>
      <c r="UH47" s="288"/>
      <c r="UI47" s="288"/>
      <c r="UJ47" s="288"/>
      <c r="UK47" s="288"/>
      <c r="UL47" s="288"/>
      <c r="UM47" s="288"/>
      <c r="UN47" s="288"/>
      <c r="UO47" s="288"/>
      <c r="UP47" s="288"/>
      <c r="UQ47" s="288"/>
      <c r="UR47" s="288"/>
      <c r="US47" s="288"/>
      <c r="UT47" s="288"/>
      <c r="UU47" s="288"/>
      <c r="UV47" s="288"/>
      <c r="UW47" s="288"/>
      <c r="UX47" s="288"/>
      <c r="UY47" s="288"/>
      <c r="UZ47" s="288"/>
      <c r="VA47" s="288"/>
      <c r="VB47" s="288"/>
      <c r="VC47" s="288"/>
      <c r="VD47" s="288"/>
      <c r="VE47" s="288"/>
      <c r="VF47" s="288"/>
      <c r="VG47" s="288"/>
      <c r="VH47" s="288"/>
      <c r="VI47" s="288"/>
      <c r="VJ47" s="288"/>
      <c r="VK47" s="288"/>
      <c r="VL47" s="288"/>
      <c r="VM47" s="288"/>
      <c r="VN47" s="288"/>
      <c r="VO47" s="288"/>
      <c r="VP47" s="288"/>
      <c r="VQ47" s="288"/>
      <c r="VR47" s="288"/>
      <c r="VS47" s="288"/>
      <c r="VT47" s="288"/>
      <c r="VU47" s="288"/>
      <c r="VV47" s="288"/>
      <c r="VW47" s="288"/>
      <c r="VX47" s="288"/>
      <c r="VY47" s="288"/>
      <c r="VZ47" s="288"/>
      <c r="WA47" s="288"/>
      <c r="WB47" s="288"/>
      <c r="WC47" s="288"/>
      <c r="WD47" s="288"/>
      <c r="WE47" s="288"/>
      <c r="WF47" s="288"/>
      <c r="WG47" s="288"/>
      <c r="WH47" s="288"/>
      <c r="WI47" s="288"/>
      <c r="WJ47" s="288"/>
      <c r="WK47" s="288"/>
      <c r="WL47" s="288"/>
      <c r="WM47" s="288"/>
      <c r="WN47" s="288"/>
      <c r="WO47" s="288"/>
      <c r="WP47" s="288"/>
      <c r="WQ47" s="288"/>
      <c r="WR47" s="288"/>
      <c r="WS47" s="288"/>
      <c r="WT47" s="288"/>
      <c r="WU47" s="288"/>
      <c r="WV47" s="288"/>
      <c r="WW47" s="288"/>
      <c r="WX47" s="288"/>
      <c r="WY47" s="288"/>
      <c r="WZ47" s="288"/>
      <c r="XA47" s="288"/>
      <c r="XB47" s="288"/>
      <c r="XC47" s="288"/>
      <c r="XD47" s="288"/>
      <c r="XE47" s="288"/>
      <c r="XF47" s="288"/>
      <c r="XG47" s="288"/>
      <c r="XH47" s="288"/>
      <c r="XI47" s="288"/>
      <c r="XJ47" s="288"/>
      <c r="XK47" s="288"/>
      <c r="XL47" s="288"/>
      <c r="XM47" s="288"/>
      <c r="XN47" s="288"/>
      <c r="XO47" s="288"/>
      <c r="XP47" s="288"/>
      <c r="XQ47" s="288"/>
      <c r="XR47" s="288"/>
      <c r="XS47" s="288"/>
      <c r="XT47" s="288"/>
      <c r="XU47" s="288"/>
      <c r="XV47" s="288"/>
      <c r="XW47" s="288"/>
      <c r="XX47" s="288"/>
      <c r="XY47" s="288"/>
      <c r="XZ47" s="288"/>
      <c r="YA47" s="288"/>
      <c r="YB47" s="288"/>
      <c r="YC47" s="288"/>
      <c r="YD47" s="288"/>
      <c r="YE47" s="288"/>
      <c r="YF47" s="288"/>
      <c r="YG47" s="288"/>
      <c r="YH47" s="288"/>
      <c r="YI47" s="288"/>
      <c r="YJ47" s="288"/>
      <c r="YK47" s="288"/>
      <c r="YL47" s="288"/>
      <c r="YM47" s="288"/>
      <c r="YN47" s="288"/>
      <c r="YO47" s="288"/>
      <c r="YP47" s="288"/>
      <c r="YQ47" s="288"/>
      <c r="YR47" s="288"/>
      <c r="YS47" s="288"/>
      <c r="YT47" s="288"/>
      <c r="YU47" s="288"/>
      <c r="YV47" s="288"/>
      <c r="YW47" s="288"/>
      <c r="YX47" s="288"/>
      <c r="YY47" s="288"/>
      <c r="YZ47" s="288"/>
      <c r="ZA47" s="288"/>
      <c r="ZB47" s="288"/>
      <c r="ZC47" s="288"/>
      <c r="ZD47" s="288"/>
      <c r="ZE47" s="288"/>
      <c r="ZF47" s="288"/>
      <c r="ZG47" s="288"/>
      <c r="ZH47" s="288"/>
      <c r="ZI47" s="288"/>
      <c r="ZJ47" s="288"/>
      <c r="ZK47" s="288"/>
      <c r="ZL47" s="288"/>
      <c r="ZM47" s="288"/>
      <c r="ZN47" s="288"/>
      <c r="ZO47" s="288"/>
      <c r="ZP47" s="288"/>
      <c r="ZQ47" s="288"/>
      <c r="ZR47" s="288"/>
      <c r="ZS47" s="288"/>
      <c r="ZT47" s="288"/>
      <c r="ZU47" s="288"/>
      <c r="ZV47" s="288"/>
      <c r="ZW47" s="288"/>
      <c r="ZX47" s="288"/>
      <c r="ZY47" s="288"/>
      <c r="ZZ47" s="288"/>
      <c r="AAA47" s="288"/>
      <c r="AAB47" s="288"/>
      <c r="AAC47" s="288"/>
      <c r="AAD47" s="288"/>
      <c r="AAE47" s="288"/>
      <c r="AAF47" s="288"/>
      <c r="AAG47" s="288"/>
      <c r="AAH47" s="288"/>
      <c r="AAI47" s="288"/>
      <c r="AAJ47" s="288"/>
      <c r="AAK47" s="288"/>
      <c r="AAL47" s="288"/>
      <c r="AAM47" s="288"/>
      <c r="AAN47" s="288"/>
      <c r="AAO47" s="288"/>
      <c r="AAP47" s="288"/>
      <c r="AAQ47" s="288"/>
      <c r="AAR47" s="288"/>
      <c r="AAS47" s="288"/>
      <c r="AAT47" s="288"/>
      <c r="AAU47" s="288"/>
      <c r="AAV47" s="288"/>
      <c r="AAW47" s="288"/>
      <c r="AAX47" s="288"/>
      <c r="AAY47" s="288"/>
      <c r="AAZ47" s="288"/>
      <c r="ABA47" s="288"/>
      <c r="ABB47" s="288"/>
      <c r="ABC47" s="288"/>
      <c r="ABD47" s="288"/>
      <c r="ABE47" s="288"/>
      <c r="ABF47" s="288"/>
      <c r="ABG47" s="288"/>
      <c r="ABH47" s="288"/>
      <c r="ABI47" s="288"/>
      <c r="ABJ47" s="288"/>
      <c r="ABK47" s="288"/>
      <c r="ABL47" s="288"/>
      <c r="ABM47" s="288"/>
      <c r="ABN47" s="288"/>
      <c r="ABO47" s="288"/>
      <c r="ABP47" s="288"/>
      <c r="ABQ47" s="288"/>
      <c r="ABR47" s="288"/>
      <c r="ABS47" s="288"/>
      <c r="ABT47" s="288"/>
      <c r="ABU47" s="288"/>
      <c r="ABV47" s="288"/>
      <c r="ABW47" s="288"/>
      <c r="ABX47" s="288"/>
      <c r="ABY47" s="288"/>
      <c r="ABZ47" s="288"/>
      <c r="ACA47" s="288"/>
      <c r="ACB47" s="288"/>
      <c r="ACC47" s="288"/>
      <c r="ACD47" s="288"/>
      <c r="ACE47" s="288"/>
      <c r="ACF47" s="288"/>
      <c r="ACG47" s="288"/>
      <c r="ACH47" s="288"/>
      <c r="ACI47" s="288"/>
      <c r="ACJ47" s="288"/>
      <c r="ACK47" s="288"/>
      <c r="ACL47" s="288"/>
      <c r="ACM47" s="288"/>
      <c r="ACN47" s="288"/>
      <c r="ACO47" s="288"/>
      <c r="ACP47" s="288"/>
      <c r="ACQ47" s="288"/>
      <c r="ACR47" s="288"/>
      <c r="ACS47" s="288"/>
      <c r="ACT47" s="288"/>
      <c r="ACU47" s="288"/>
      <c r="ACV47" s="288"/>
      <c r="ACW47" s="288"/>
      <c r="ACX47" s="288"/>
      <c r="ACY47" s="288"/>
      <c r="ACZ47" s="288"/>
      <c r="ADA47" s="288"/>
      <c r="ADB47" s="288"/>
      <c r="ADC47" s="288"/>
      <c r="ADD47" s="288"/>
      <c r="ADE47" s="288"/>
      <c r="ADF47" s="288"/>
      <c r="ADG47" s="288"/>
      <c r="ADH47" s="288"/>
      <c r="ADI47" s="288"/>
      <c r="ADJ47" s="288"/>
      <c r="ADK47" s="288"/>
      <c r="ADL47" s="288"/>
      <c r="ADM47" s="288"/>
      <c r="ADN47" s="288"/>
      <c r="ADO47" s="288"/>
      <c r="ADP47" s="288"/>
      <c r="ADQ47" s="288"/>
      <c r="ADR47" s="288"/>
      <c r="ADS47" s="288"/>
      <c r="ADT47" s="288"/>
      <c r="ADU47" s="288"/>
      <c r="ADV47" s="288"/>
      <c r="ADW47" s="288"/>
      <c r="ADX47" s="288"/>
      <c r="ADY47" s="288"/>
      <c r="ADZ47" s="288"/>
      <c r="AEA47" s="288"/>
      <c r="AEB47" s="288"/>
      <c r="AEC47" s="288"/>
      <c r="AED47" s="288"/>
      <c r="AEE47" s="288"/>
      <c r="AEF47" s="288"/>
      <c r="AEG47" s="288"/>
      <c r="AEH47" s="288"/>
      <c r="AEI47" s="288"/>
      <c r="AEJ47" s="288"/>
      <c r="AEK47" s="288"/>
      <c r="AEL47" s="288"/>
      <c r="AEM47" s="288"/>
      <c r="AEN47" s="288"/>
      <c r="AEO47" s="288"/>
      <c r="AEP47" s="288"/>
      <c r="AEQ47" s="288"/>
      <c r="AER47" s="288"/>
      <c r="AES47" s="288"/>
      <c r="AET47" s="288"/>
      <c r="AEU47" s="288"/>
      <c r="AEV47" s="288"/>
      <c r="AEW47" s="288"/>
      <c r="AEX47" s="288"/>
      <c r="AEY47" s="288"/>
      <c r="AEZ47" s="288"/>
      <c r="AFA47" s="288"/>
      <c r="AFB47" s="288"/>
      <c r="AFC47" s="288"/>
      <c r="AFD47" s="288"/>
      <c r="AFE47" s="288"/>
      <c r="AFF47" s="288"/>
      <c r="AFG47" s="288"/>
      <c r="AFH47" s="288"/>
      <c r="AFI47" s="288"/>
      <c r="AFJ47" s="288"/>
      <c r="AFK47" s="288"/>
      <c r="AFL47" s="288"/>
      <c r="AFM47" s="288"/>
      <c r="AFN47" s="288"/>
      <c r="AFO47" s="288"/>
      <c r="AFP47" s="288"/>
      <c r="AFQ47" s="288"/>
      <c r="AFR47" s="288"/>
      <c r="AFS47" s="288"/>
      <c r="AFT47" s="288"/>
      <c r="AFU47" s="288"/>
      <c r="AFV47" s="288"/>
      <c r="AFW47" s="288"/>
      <c r="AFX47" s="288"/>
      <c r="AFY47" s="288"/>
      <c r="AFZ47" s="288"/>
      <c r="AGA47" s="288"/>
      <c r="AGB47" s="288"/>
      <c r="AGC47" s="288"/>
      <c r="AGD47" s="288"/>
      <c r="AGE47" s="288"/>
      <c r="AGF47" s="288"/>
      <c r="AGG47" s="288"/>
      <c r="AGH47" s="288"/>
      <c r="AGI47" s="288"/>
      <c r="AGJ47" s="288"/>
      <c r="AGK47" s="288"/>
      <c r="AGL47" s="288"/>
      <c r="AGM47" s="288"/>
      <c r="AGN47" s="288"/>
      <c r="AGO47" s="288"/>
      <c r="AGP47" s="288"/>
      <c r="AGQ47" s="288"/>
      <c r="AGR47" s="288"/>
      <c r="AGS47" s="288"/>
      <c r="AGT47" s="288"/>
      <c r="AGU47" s="288"/>
      <c r="AGV47" s="288"/>
      <c r="AGW47" s="288"/>
      <c r="AGX47" s="288"/>
      <c r="AGY47" s="288"/>
      <c r="AGZ47" s="288"/>
      <c r="AHA47" s="288"/>
      <c r="AHB47" s="288"/>
      <c r="AHC47" s="288"/>
      <c r="AHD47" s="288"/>
      <c r="AHE47" s="288"/>
      <c r="AHF47" s="288"/>
      <c r="AHG47" s="288"/>
      <c r="AHH47" s="288"/>
      <c r="AHI47" s="288"/>
      <c r="AHJ47" s="288"/>
      <c r="AHK47" s="288"/>
      <c r="AHL47" s="288"/>
      <c r="AHM47" s="288"/>
      <c r="AHN47" s="288"/>
      <c r="AHO47" s="288"/>
      <c r="AHP47" s="288"/>
      <c r="AHQ47" s="288"/>
      <c r="AHR47" s="288"/>
      <c r="AHS47" s="288"/>
      <c r="AHT47" s="288"/>
      <c r="AHU47" s="288"/>
      <c r="AHV47" s="288"/>
      <c r="AHW47" s="288"/>
      <c r="AHX47" s="288"/>
      <c r="AHY47" s="288"/>
      <c r="AHZ47" s="288"/>
      <c r="AIA47" s="288"/>
      <c r="AIB47" s="288"/>
      <c r="AIC47" s="288"/>
      <c r="AID47" s="288"/>
      <c r="AIE47" s="288"/>
      <c r="AIF47" s="288"/>
      <c r="AIG47" s="288"/>
      <c r="AIH47" s="288"/>
      <c r="AII47" s="288"/>
      <c r="AIJ47" s="288"/>
      <c r="AIK47" s="288"/>
      <c r="AIL47" s="288"/>
      <c r="AIM47" s="288"/>
      <c r="AIN47" s="288"/>
      <c r="AIO47" s="288"/>
      <c r="AIP47" s="288"/>
      <c r="AIQ47" s="288"/>
      <c r="AIR47" s="288"/>
      <c r="AIS47" s="288"/>
      <c r="AIT47" s="288"/>
      <c r="AIU47" s="288"/>
      <c r="AIV47" s="288"/>
      <c r="AIW47" s="288"/>
      <c r="AIX47" s="288"/>
      <c r="AIY47" s="288"/>
      <c r="AIZ47" s="288"/>
      <c r="AJA47" s="288"/>
      <c r="AJB47" s="288"/>
      <c r="AJC47" s="288"/>
      <c r="AJD47" s="288"/>
      <c r="AJE47" s="288"/>
      <c r="AJF47" s="288"/>
      <c r="AJG47" s="288"/>
      <c r="AJH47" s="288"/>
      <c r="AJI47" s="288"/>
      <c r="AJJ47" s="288"/>
      <c r="AJK47" s="288"/>
      <c r="AJL47" s="288"/>
      <c r="AJM47" s="288"/>
      <c r="AJN47" s="288"/>
      <c r="AJO47" s="288"/>
      <c r="AJP47" s="288"/>
      <c r="AJQ47" s="288"/>
      <c r="AJR47" s="288"/>
      <c r="AJS47" s="288"/>
      <c r="AJT47" s="288"/>
      <c r="AJU47" s="288"/>
      <c r="AJV47" s="288"/>
      <c r="AJW47" s="288"/>
      <c r="AJX47" s="288"/>
      <c r="AJY47" s="288"/>
      <c r="AJZ47" s="288"/>
      <c r="AKA47" s="288"/>
      <c r="AKB47" s="288"/>
      <c r="AKC47" s="288"/>
      <c r="AKD47" s="288"/>
      <c r="AKE47" s="288"/>
      <c r="AKF47" s="288"/>
      <c r="AKG47" s="288"/>
      <c r="AKH47" s="288"/>
      <c r="AKI47" s="288"/>
      <c r="AKJ47" s="288"/>
      <c r="AKK47" s="288"/>
      <c r="AKL47" s="288"/>
      <c r="AKM47" s="288"/>
      <c r="AKN47" s="288"/>
      <c r="AKO47" s="288"/>
      <c r="AKP47" s="288"/>
      <c r="AKQ47" s="288"/>
      <c r="AKR47" s="288"/>
      <c r="AKS47" s="288"/>
      <c r="AKT47" s="288"/>
      <c r="AKU47" s="288"/>
      <c r="AKV47" s="288"/>
      <c r="AKW47" s="288"/>
      <c r="AKX47" s="288"/>
      <c r="AKY47" s="288"/>
      <c r="AKZ47" s="288"/>
      <c r="ALA47" s="288"/>
      <c r="ALB47" s="288"/>
      <c r="ALC47" s="288"/>
      <c r="ALD47" s="288"/>
      <c r="ALE47" s="288"/>
      <c r="ALF47" s="288"/>
      <c r="ALG47" s="288"/>
      <c r="ALH47" s="288"/>
      <c r="ALI47" s="288"/>
      <c r="ALJ47" s="288"/>
      <c r="ALK47" s="288"/>
      <c r="ALL47" s="288"/>
      <c r="ALM47" s="288"/>
      <c r="ALN47" s="288"/>
      <c r="ALO47" s="288"/>
      <c r="ALP47" s="288"/>
      <c r="ALQ47" s="288"/>
      <c r="ALR47" s="288"/>
      <c r="ALS47" s="288"/>
      <c r="ALT47" s="288"/>
      <c r="ALU47" s="288"/>
      <c r="ALV47" s="288"/>
      <c r="ALW47" s="288"/>
      <c r="ALX47" s="288"/>
      <c r="ALY47" s="288"/>
      <c r="ALZ47" s="288"/>
      <c r="AMA47" s="288"/>
      <c r="AMB47" s="288"/>
      <c r="AMC47" s="288"/>
      <c r="AMD47" s="288"/>
      <c r="AME47" s="288"/>
      <c r="AMF47" s="288"/>
      <c r="AMG47" s="288"/>
      <c r="AMH47" s="288"/>
    </row>
    <row r="48" spans="1:1022" customFormat="1" ht="20.100000000000001" customHeight="1">
      <c r="A48" s="295"/>
      <c r="B48" s="328" t="s">
        <v>402</v>
      </c>
      <c r="C48" s="902" t="s">
        <v>403</v>
      </c>
      <c r="D48" s="902"/>
      <c r="E48" s="902"/>
      <c r="F48" s="902"/>
      <c r="G48" s="902"/>
      <c r="H48" s="902"/>
      <c r="I48" s="321"/>
      <c r="J48" s="334"/>
      <c r="K48" s="334"/>
      <c r="L48" s="321"/>
      <c r="M48" s="321"/>
      <c r="N48" s="335"/>
      <c r="O48" s="336"/>
      <c r="P48" s="335"/>
      <c r="Q48" s="321"/>
      <c r="R48" s="333"/>
      <c r="S48" s="321"/>
      <c r="T48" s="321"/>
      <c r="U48" s="290"/>
      <c r="V48" s="290"/>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c r="HV48" s="288"/>
      <c r="HW48" s="288"/>
      <c r="HX48" s="288"/>
      <c r="HY48" s="288"/>
      <c r="HZ48" s="288"/>
      <c r="IA48" s="288"/>
      <c r="IB48" s="288"/>
      <c r="IC48" s="288"/>
      <c r="ID48" s="288"/>
      <c r="IE48" s="288"/>
      <c r="IF48" s="288"/>
      <c r="IG48" s="288"/>
      <c r="IH48" s="288"/>
      <c r="II48" s="288"/>
      <c r="IJ48" s="288"/>
      <c r="IK48" s="288"/>
      <c r="IL48" s="288"/>
      <c r="IM48" s="288"/>
      <c r="IN48" s="288"/>
      <c r="IO48" s="288"/>
      <c r="IP48" s="288"/>
      <c r="IQ48" s="288"/>
      <c r="IR48" s="288"/>
      <c r="IS48" s="288"/>
      <c r="IT48" s="288"/>
      <c r="IU48" s="288"/>
      <c r="IV48" s="288"/>
      <c r="IW48" s="288"/>
      <c r="IX48" s="288"/>
      <c r="IY48" s="288"/>
      <c r="IZ48" s="288"/>
      <c r="JA48" s="288"/>
      <c r="JB48" s="288"/>
      <c r="JC48" s="288"/>
      <c r="JD48" s="288"/>
      <c r="JE48" s="288"/>
      <c r="JF48" s="288"/>
      <c r="JG48" s="288"/>
      <c r="JH48" s="288"/>
      <c r="JI48" s="288"/>
      <c r="JJ48" s="288"/>
      <c r="JK48" s="288"/>
      <c r="JL48" s="288"/>
      <c r="JM48" s="288"/>
      <c r="JN48" s="288"/>
      <c r="JO48" s="288"/>
      <c r="JP48" s="288"/>
      <c r="JQ48" s="288"/>
      <c r="JR48" s="288"/>
      <c r="JS48" s="288"/>
      <c r="JT48" s="288"/>
      <c r="JU48" s="288"/>
      <c r="JV48" s="288"/>
      <c r="JW48" s="288"/>
      <c r="JX48" s="288"/>
      <c r="JY48" s="288"/>
      <c r="JZ48" s="288"/>
      <c r="KA48" s="288"/>
      <c r="KB48" s="288"/>
      <c r="KC48" s="288"/>
      <c r="KD48" s="288"/>
      <c r="KE48" s="288"/>
      <c r="KF48" s="288"/>
      <c r="KG48" s="288"/>
      <c r="KH48" s="288"/>
      <c r="KI48" s="288"/>
      <c r="KJ48" s="288"/>
      <c r="KK48" s="288"/>
      <c r="KL48" s="288"/>
      <c r="KM48" s="288"/>
      <c r="KN48" s="288"/>
      <c r="KO48" s="288"/>
      <c r="KP48" s="288"/>
      <c r="KQ48" s="288"/>
      <c r="KR48" s="288"/>
      <c r="KS48" s="288"/>
      <c r="KT48" s="288"/>
      <c r="KU48" s="288"/>
      <c r="KV48" s="288"/>
      <c r="KW48" s="288"/>
      <c r="KX48" s="288"/>
      <c r="KY48" s="288"/>
      <c r="KZ48" s="288"/>
      <c r="LA48" s="288"/>
      <c r="LB48" s="288"/>
      <c r="LC48" s="288"/>
      <c r="LD48" s="288"/>
      <c r="LE48" s="288"/>
      <c r="LF48" s="288"/>
      <c r="LG48" s="288"/>
      <c r="LH48" s="288"/>
      <c r="LI48" s="288"/>
      <c r="LJ48" s="288"/>
      <c r="LK48" s="288"/>
      <c r="LL48" s="288"/>
      <c r="LM48" s="288"/>
      <c r="LN48" s="288"/>
      <c r="LO48" s="288"/>
      <c r="LP48" s="288"/>
      <c r="LQ48" s="288"/>
      <c r="LR48" s="288"/>
      <c r="LS48" s="288"/>
      <c r="LT48" s="288"/>
      <c r="LU48" s="288"/>
      <c r="LV48" s="288"/>
      <c r="LW48" s="288"/>
      <c r="LX48" s="288"/>
      <c r="LY48" s="288"/>
      <c r="LZ48" s="288"/>
      <c r="MA48" s="288"/>
      <c r="MB48" s="288"/>
      <c r="MC48" s="288"/>
      <c r="MD48" s="288"/>
      <c r="ME48" s="288"/>
      <c r="MF48" s="288"/>
      <c r="MG48" s="288"/>
      <c r="MH48" s="288"/>
      <c r="MI48" s="288"/>
      <c r="MJ48" s="288"/>
      <c r="MK48" s="288"/>
      <c r="ML48" s="288"/>
      <c r="MM48" s="288"/>
      <c r="MN48" s="288"/>
      <c r="MO48" s="288"/>
      <c r="MP48" s="288"/>
      <c r="MQ48" s="288"/>
      <c r="MR48" s="288"/>
      <c r="MS48" s="288"/>
      <c r="MT48" s="288"/>
      <c r="MU48" s="288"/>
      <c r="MV48" s="288"/>
      <c r="MW48" s="288"/>
      <c r="MX48" s="288"/>
      <c r="MY48" s="288"/>
      <c r="MZ48" s="288"/>
      <c r="NA48" s="288"/>
      <c r="NB48" s="288"/>
      <c r="NC48" s="288"/>
      <c r="ND48" s="288"/>
      <c r="NE48" s="288"/>
      <c r="NF48" s="288"/>
      <c r="NG48" s="288"/>
      <c r="NH48" s="288"/>
      <c r="NI48" s="288"/>
      <c r="NJ48" s="288"/>
      <c r="NK48" s="288"/>
      <c r="NL48" s="288"/>
      <c r="NM48" s="288"/>
      <c r="NN48" s="288"/>
      <c r="NO48" s="288"/>
      <c r="NP48" s="288"/>
      <c r="NQ48" s="288"/>
      <c r="NR48" s="288"/>
      <c r="NS48" s="288"/>
      <c r="NT48" s="288"/>
      <c r="NU48" s="288"/>
      <c r="NV48" s="288"/>
      <c r="NW48" s="288"/>
      <c r="NX48" s="288"/>
      <c r="NY48" s="288"/>
      <c r="NZ48" s="288"/>
      <c r="OA48" s="288"/>
      <c r="OB48" s="288"/>
      <c r="OC48" s="288"/>
      <c r="OD48" s="288"/>
      <c r="OE48" s="288"/>
      <c r="OF48" s="288"/>
      <c r="OG48" s="288"/>
      <c r="OH48" s="288"/>
      <c r="OI48" s="288"/>
      <c r="OJ48" s="288"/>
      <c r="OK48" s="288"/>
      <c r="OL48" s="288"/>
      <c r="OM48" s="288"/>
      <c r="ON48" s="288"/>
      <c r="OO48" s="288"/>
      <c r="OP48" s="288"/>
      <c r="OQ48" s="288"/>
      <c r="OR48" s="288"/>
      <c r="OS48" s="288"/>
      <c r="OT48" s="288"/>
      <c r="OU48" s="288"/>
      <c r="OV48" s="288"/>
      <c r="OW48" s="288"/>
      <c r="OX48" s="288"/>
      <c r="OY48" s="288"/>
      <c r="OZ48" s="288"/>
      <c r="PA48" s="288"/>
      <c r="PB48" s="288"/>
      <c r="PC48" s="288"/>
      <c r="PD48" s="288"/>
      <c r="PE48" s="288"/>
      <c r="PF48" s="288"/>
      <c r="PG48" s="288"/>
      <c r="PH48" s="288"/>
      <c r="PI48" s="288"/>
      <c r="PJ48" s="288"/>
      <c r="PK48" s="288"/>
      <c r="PL48" s="288"/>
      <c r="PM48" s="288"/>
      <c r="PN48" s="288"/>
      <c r="PO48" s="288"/>
      <c r="PP48" s="288"/>
      <c r="PQ48" s="288"/>
      <c r="PR48" s="288"/>
      <c r="PS48" s="288"/>
      <c r="PT48" s="288"/>
      <c r="PU48" s="288"/>
      <c r="PV48" s="288"/>
      <c r="PW48" s="288"/>
      <c r="PX48" s="288"/>
      <c r="PY48" s="288"/>
      <c r="PZ48" s="288"/>
      <c r="QA48" s="288"/>
      <c r="QB48" s="288"/>
      <c r="QC48" s="288"/>
      <c r="QD48" s="288"/>
      <c r="QE48" s="288"/>
      <c r="QF48" s="288"/>
      <c r="QG48" s="288"/>
      <c r="QH48" s="288"/>
      <c r="QI48" s="288"/>
      <c r="QJ48" s="288"/>
      <c r="QK48" s="288"/>
      <c r="QL48" s="288"/>
      <c r="QM48" s="288"/>
      <c r="QN48" s="288"/>
      <c r="QO48" s="288"/>
      <c r="QP48" s="288"/>
      <c r="QQ48" s="288"/>
      <c r="QR48" s="288"/>
      <c r="QS48" s="288"/>
      <c r="QT48" s="288"/>
      <c r="QU48" s="288"/>
      <c r="QV48" s="288"/>
      <c r="QW48" s="288"/>
      <c r="QX48" s="288"/>
      <c r="QY48" s="288"/>
      <c r="QZ48" s="288"/>
      <c r="RA48" s="288"/>
      <c r="RB48" s="288"/>
      <c r="RC48" s="288"/>
      <c r="RD48" s="288"/>
      <c r="RE48" s="288"/>
      <c r="RF48" s="288"/>
      <c r="RG48" s="288"/>
      <c r="RH48" s="288"/>
      <c r="RI48" s="288"/>
      <c r="RJ48" s="288"/>
      <c r="RK48" s="288"/>
      <c r="RL48" s="288"/>
      <c r="RM48" s="288"/>
      <c r="RN48" s="288"/>
      <c r="RO48" s="288"/>
      <c r="RP48" s="288"/>
      <c r="RQ48" s="288"/>
      <c r="RR48" s="288"/>
      <c r="RS48" s="288"/>
      <c r="RT48" s="288"/>
      <c r="RU48" s="288"/>
      <c r="RV48" s="288"/>
      <c r="RW48" s="288"/>
      <c r="RX48" s="288"/>
      <c r="RY48" s="288"/>
      <c r="RZ48" s="288"/>
      <c r="SA48" s="288"/>
      <c r="SB48" s="288"/>
      <c r="SC48" s="288"/>
      <c r="SD48" s="288"/>
      <c r="SE48" s="288"/>
      <c r="SF48" s="288"/>
      <c r="SG48" s="288"/>
      <c r="SH48" s="288"/>
      <c r="SI48" s="288"/>
      <c r="SJ48" s="288"/>
      <c r="SK48" s="288"/>
      <c r="SL48" s="288"/>
      <c r="SM48" s="288"/>
      <c r="SN48" s="288"/>
      <c r="SO48" s="288"/>
      <c r="SP48" s="288"/>
      <c r="SQ48" s="288"/>
      <c r="SR48" s="288"/>
      <c r="SS48" s="288"/>
      <c r="ST48" s="288"/>
      <c r="SU48" s="288"/>
      <c r="SV48" s="288"/>
      <c r="SW48" s="288"/>
      <c r="SX48" s="288"/>
      <c r="SY48" s="288"/>
      <c r="SZ48" s="288"/>
      <c r="TA48" s="288"/>
      <c r="TB48" s="288"/>
      <c r="TC48" s="288"/>
      <c r="TD48" s="288"/>
      <c r="TE48" s="288"/>
      <c r="TF48" s="288"/>
      <c r="TG48" s="288"/>
      <c r="TH48" s="288"/>
      <c r="TI48" s="288"/>
      <c r="TJ48" s="288"/>
      <c r="TK48" s="288"/>
      <c r="TL48" s="288"/>
      <c r="TM48" s="288"/>
      <c r="TN48" s="288"/>
      <c r="TO48" s="288"/>
      <c r="TP48" s="288"/>
      <c r="TQ48" s="288"/>
      <c r="TR48" s="288"/>
      <c r="TS48" s="288"/>
      <c r="TT48" s="288"/>
      <c r="TU48" s="288"/>
      <c r="TV48" s="288"/>
      <c r="TW48" s="288"/>
      <c r="TX48" s="288"/>
      <c r="TY48" s="288"/>
      <c r="TZ48" s="288"/>
      <c r="UA48" s="288"/>
      <c r="UB48" s="288"/>
      <c r="UC48" s="288"/>
      <c r="UD48" s="288"/>
      <c r="UE48" s="288"/>
      <c r="UF48" s="288"/>
      <c r="UG48" s="288"/>
      <c r="UH48" s="288"/>
      <c r="UI48" s="288"/>
      <c r="UJ48" s="288"/>
      <c r="UK48" s="288"/>
      <c r="UL48" s="288"/>
      <c r="UM48" s="288"/>
      <c r="UN48" s="288"/>
      <c r="UO48" s="288"/>
      <c r="UP48" s="288"/>
      <c r="UQ48" s="288"/>
      <c r="UR48" s="288"/>
      <c r="US48" s="288"/>
      <c r="UT48" s="288"/>
      <c r="UU48" s="288"/>
      <c r="UV48" s="288"/>
      <c r="UW48" s="288"/>
      <c r="UX48" s="288"/>
      <c r="UY48" s="288"/>
      <c r="UZ48" s="288"/>
      <c r="VA48" s="288"/>
      <c r="VB48" s="288"/>
      <c r="VC48" s="288"/>
      <c r="VD48" s="288"/>
      <c r="VE48" s="288"/>
      <c r="VF48" s="288"/>
      <c r="VG48" s="288"/>
      <c r="VH48" s="288"/>
      <c r="VI48" s="288"/>
      <c r="VJ48" s="288"/>
      <c r="VK48" s="288"/>
      <c r="VL48" s="288"/>
      <c r="VM48" s="288"/>
      <c r="VN48" s="288"/>
      <c r="VO48" s="288"/>
      <c r="VP48" s="288"/>
      <c r="VQ48" s="288"/>
      <c r="VR48" s="288"/>
      <c r="VS48" s="288"/>
      <c r="VT48" s="288"/>
      <c r="VU48" s="288"/>
      <c r="VV48" s="288"/>
      <c r="VW48" s="288"/>
      <c r="VX48" s="288"/>
      <c r="VY48" s="288"/>
      <c r="VZ48" s="288"/>
      <c r="WA48" s="288"/>
      <c r="WB48" s="288"/>
      <c r="WC48" s="288"/>
      <c r="WD48" s="288"/>
      <c r="WE48" s="288"/>
      <c r="WF48" s="288"/>
      <c r="WG48" s="288"/>
      <c r="WH48" s="288"/>
      <c r="WI48" s="288"/>
      <c r="WJ48" s="288"/>
      <c r="WK48" s="288"/>
      <c r="WL48" s="288"/>
      <c r="WM48" s="288"/>
      <c r="WN48" s="288"/>
      <c r="WO48" s="288"/>
      <c r="WP48" s="288"/>
      <c r="WQ48" s="288"/>
      <c r="WR48" s="288"/>
      <c r="WS48" s="288"/>
      <c r="WT48" s="288"/>
      <c r="WU48" s="288"/>
      <c r="WV48" s="288"/>
      <c r="WW48" s="288"/>
      <c r="WX48" s="288"/>
      <c r="WY48" s="288"/>
      <c r="WZ48" s="288"/>
      <c r="XA48" s="288"/>
      <c r="XB48" s="288"/>
      <c r="XC48" s="288"/>
      <c r="XD48" s="288"/>
      <c r="XE48" s="288"/>
      <c r="XF48" s="288"/>
      <c r="XG48" s="288"/>
      <c r="XH48" s="288"/>
      <c r="XI48" s="288"/>
      <c r="XJ48" s="288"/>
      <c r="XK48" s="288"/>
      <c r="XL48" s="288"/>
      <c r="XM48" s="288"/>
      <c r="XN48" s="288"/>
      <c r="XO48" s="288"/>
      <c r="XP48" s="288"/>
      <c r="XQ48" s="288"/>
      <c r="XR48" s="288"/>
      <c r="XS48" s="288"/>
      <c r="XT48" s="288"/>
      <c r="XU48" s="288"/>
      <c r="XV48" s="288"/>
      <c r="XW48" s="288"/>
      <c r="XX48" s="288"/>
      <c r="XY48" s="288"/>
      <c r="XZ48" s="288"/>
      <c r="YA48" s="288"/>
      <c r="YB48" s="288"/>
      <c r="YC48" s="288"/>
      <c r="YD48" s="288"/>
      <c r="YE48" s="288"/>
      <c r="YF48" s="288"/>
      <c r="YG48" s="288"/>
      <c r="YH48" s="288"/>
      <c r="YI48" s="288"/>
      <c r="YJ48" s="288"/>
      <c r="YK48" s="288"/>
      <c r="YL48" s="288"/>
      <c r="YM48" s="288"/>
      <c r="YN48" s="288"/>
      <c r="YO48" s="288"/>
      <c r="YP48" s="288"/>
      <c r="YQ48" s="288"/>
      <c r="YR48" s="288"/>
      <c r="YS48" s="288"/>
      <c r="YT48" s="288"/>
      <c r="YU48" s="288"/>
      <c r="YV48" s="288"/>
      <c r="YW48" s="288"/>
      <c r="YX48" s="288"/>
      <c r="YY48" s="288"/>
      <c r="YZ48" s="288"/>
      <c r="ZA48" s="288"/>
      <c r="ZB48" s="288"/>
      <c r="ZC48" s="288"/>
      <c r="ZD48" s="288"/>
      <c r="ZE48" s="288"/>
      <c r="ZF48" s="288"/>
      <c r="ZG48" s="288"/>
      <c r="ZH48" s="288"/>
      <c r="ZI48" s="288"/>
      <c r="ZJ48" s="288"/>
      <c r="ZK48" s="288"/>
      <c r="ZL48" s="288"/>
      <c r="ZM48" s="288"/>
      <c r="ZN48" s="288"/>
      <c r="ZO48" s="288"/>
      <c r="ZP48" s="288"/>
      <c r="ZQ48" s="288"/>
      <c r="ZR48" s="288"/>
      <c r="ZS48" s="288"/>
      <c r="ZT48" s="288"/>
      <c r="ZU48" s="288"/>
      <c r="ZV48" s="288"/>
      <c r="ZW48" s="288"/>
      <c r="ZX48" s="288"/>
      <c r="ZY48" s="288"/>
      <c r="ZZ48" s="288"/>
      <c r="AAA48" s="288"/>
      <c r="AAB48" s="288"/>
      <c r="AAC48" s="288"/>
      <c r="AAD48" s="288"/>
      <c r="AAE48" s="288"/>
      <c r="AAF48" s="288"/>
      <c r="AAG48" s="288"/>
      <c r="AAH48" s="288"/>
      <c r="AAI48" s="288"/>
      <c r="AAJ48" s="288"/>
      <c r="AAK48" s="288"/>
      <c r="AAL48" s="288"/>
      <c r="AAM48" s="288"/>
      <c r="AAN48" s="288"/>
      <c r="AAO48" s="288"/>
      <c r="AAP48" s="288"/>
      <c r="AAQ48" s="288"/>
      <c r="AAR48" s="288"/>
      <c r="AAS48" s="288"/>
      <c r="AAT48" s="288"/>
      <c r="AAU48" s="288"/>
      <c r="AAV48" s="288"/>
      <c r="AAW48" s="288"/>
      <c r="AAX48" s="288"/>
      <c r="AAY48" s="288"/>
      <c r="AAZ48" s="288"/>
      <c r="ABA48" s="288"/>
      <c r="ABB48" s="288"/>
      <c r="ABC48" s="288"/>
      <c r="ABD48" s="288"/>
      <c r="ABE48" s="288"/>
      <c r="ABF48" s="288"/>
      <c r="ABG48" s="288"/>
      <c r="ABH48" s="288"/>
      <c r="ABI48" s="288"/>
      <c r="ABJ48" s="288"/>
      <c r="ABK48" s="288"/>
      <c r="ABL48" s="288"/>
      <c r="ABM48" s="288"/>
      <c r="ABN48" s="288"/>
      <c r="ABO48" s="288"/>
      <c r="ABP48" s="288"/>
      <c r="ABQ48" s="288"/>
      <c r="ABR48" s="288"/>
      <c r="ABS48" s="288"/>
      <c r="ABT48" s="288"/>
      <c r="ABU48" s="288"/>
      <c r="ABV48" s="288"/>
      <c r="ABW48" s="288"/>
      <c r="ABX48" s="288"/>
      <c r="ABY48" s="288"/>
      <c r="ABZ48" s="288"/>
      <c r="ACA48" s="288"/>
      <c r="ACB48" s="288"/>
      <c r="ACC48" s="288"/>
      <c r="ACD48" s="288"/>
      <c r="ACE48" s="288"/>
      <c r="ACF48" s="288"/>
      <c r="ACG48" s="288"/>
      <c r="ACH48" s="288"/>
      <c r="ACI48" s="288"/>
      <c r="ACJ48" s="288"/>
      <c r="ACK48" s="288"/>
      <c r="ACL48" s="288"/>
      <c r="ACM48" s="288"/>
      <c r="ACN48" s="288"/>
      <c r="ACO48" s="288"/>
      <c r="ACP48" s="288"/>
      <c r="ACQ48" s="288"/>
      <c r="ACR48" s="288"/>
      <c r="ACS48" s="288"/>
      <c r="ACT48" s="288"/>
      <c r="ACU48" s="288"/>
      <c r="ACV48" s="288"/>
      <c r="ACW48" s="288"/>
      <c r="ACX48" s="288"/>
      <c r="ACY48" s="288"/>
      <c r="ACZ48" s="288"/>
      <c r="ADA48" s="288"/>
      <c r="ADB48" s="288"/>
      <c r="ADC48" s="288"/>
      <c r="ADD48" s="288"/>
      <c r="ADE48" s="288"/>
      <c r="ADF48" s="288"/>
      <c r="ADG48" s="288"/>
      <c r="ADH48" s="288"/>
      <c r="ADI48" s="288"/>
      <c r="ADJ48" s="288"/>
      <c r="ADK48" s="288"/>
      <c r="ADL48" s="288"/>
      <c r="ADM48" s="288"/>
      <c r="ADN48" s="288"/>
      <c r="ADO48" s="288"/>
      <c r="ADP48" s="288"/>
      <c r="ADQ48" s="288"/>
      <c r="ADR48" s="288"/>
      <c r="ADS48" s="288"/>
      <c r="ADT48" s="288"/>
      <c r="ADU48" s="288"/>
      <c r="ADV48" s="288"/>
      <c r="ADW48" s="288"/>
      <c r="ADX48" s="288"/>
      <c r="ADY48" s="288"/>
      <c r="ADZ48" s="288"/>
      <c r="AEA48" s="288"/>
      <c r="AEB48" s="288"/>
      <c r="AEC48" s="288"/>
      <c r="AED48" s="288"/>
      <c r="AEE48" s="288"/>
      <c r="AEF48" s="288"/>
      <c r="AEG48" s="288"/>
      <c r="AEH48" s="288"/>
      <c r="AEI48" s="288"/>
      <c r="AEJ48" s="288"/>
      <c r="AEK48" s="288"/>
      <c r="AEL48" s="288"/>
      <c r="AEM48" s="288"/>
      <c r="AEN48" s="288"/>
      <c r="AEO48" s="288"/>
      <c r="AEP48" s="288"/>
      <c r="AEQ48" s="288"/>
      <c r="AER48" s="288"/>
      <c r="AES48" s="288"/>
      <c r="AET48" s="288"/>
      <c r="AEU48" s="288"/>
      <c r="AEV48" s="288"/>
      <c r="AEW48" s="288"/>
      <c r="AEX48" s="288"/>
      <c r="AEY48" s="288"/>
      <c r="AEZ48" s="288"/>
      <c r="AFA48" s="288"/>
      <c r="AFB48" s="288"/>
      <c r="AFC48" s="288"/>
      <c r="AFD48" s="288"/>
      <c r="AFE48" s="288"/>
      <c r="AFF48" s="288"/>
      <c r="AFG48" s="288"/>
      <c r="AFH48" s="288"/>
      <c r="AFI48" s="288"/>
      <c r="AFJ48" s="288"/>
      <c r="AFK48" s="288"/>
      <c r="AFL48" s="288"/>
      <c r="AFM48" s="288"/>
      <c r="AFN48" s="288"/>
      <c r="AFO48" s="288"/>
      <c r="AFP48" s="288"/>
      <c r="AFQ48" s="288"/>
      <c r="AFR48" s="288"/>
      <c r="AFS48" s="288"/>
      <c r="AFT48" s="288"/>
      <c r="AFU48" s="288"/>
      <c r="AFV48" s="288"/>
      <c r="AFW48" s="288"/>
      <c r="AFX48" s="288"/>
      <c r="AFY48" s="288"/>
      <c r="AFZ48" s="288"/>
      <c r="AGA48" s="288"/>
      <c r="AGB48" s="288"/>
      <c r="AGC48" s="288"/>
      <c r="AGD48" s="288"/>
      <c r="AGE48" s="288"/>
      <c r="AGF48" s="288"/>
      <c r="AGG48" s="288"/>
      <c r="AGH48" s="288"/>
      <c r="AGI48" s="288"/>
      <c r="AGJ48" s="288"/>
      <c r="AGK48" s="288"/>
      <c r="AGL48" s="288"/>
      <c r="AGM48" s="288"/>
      <c r="AGN48" s="288"/>
      <c r="AGO48" s="288"/>
      <c r="AGP48" s="288"/>
      <c r="AGQ48" s="288"/>
      <c r="AGR48" s="288"/>
      <c r="AGS48" s="288"/>
      <c r="AGT48" s="288"/>
      <c r="AGU48" s="288"/>
      <c r="AGV48" s="288"/>
      <c r="AGW48" s="288"/>
      <c r="AGX48" s="288"/>
      <c r="AGY48" s="288"/>
      <c r="AGZ48" s="288"/>
      <c r="AHA48" s="288"/>
      <c r="AHB48" s="288"/>
      <c r="AHC48" s="288"/>
      <c r="AHD48" s="288"/>
      <c r="AHE48" s="288"/>
      <c r="AHF48" s="288"/>
      <c r="AHG48" s="288"/>
      <c r="AHH48" s="288"/>
      <c r="AHI48" s="288"/>
      <c r="AHJ48" s="288"/>
      <c r="AHK48" s="288"/>
      <c r="AHL48" s="288"/>
      <c r="AHM48" s="288"/>
      <c r="AHN48" s="288"/>
      <c r="AHO48" s="288"/>
      <c r="AHP48" s="288"/>
      <c r="AHQ48" s="288"/>
      <c r="AHR48" s="288"/>
      <c r="AHS48" s="288"/>
      <c r="AHT48" s="288"/>
      <c r="AHU48" s="288"/>
      <c r="AHV48" s="288"/>
      <c r="AHW48" s="288"/>
      <c r="AHX48" s="288"/>
      <c r="AHY48" s="288"/>
      <c r="AHZ48" s="288"/>
      <c r="AIA48" s="288"/>
      <c r="AIB48" s="288"/>
      <c r="AIC48" s="288"/>
      <c r="AID48" s="288"/>
      <c r="AIE48" s="288"/>
      <c r="AIF48" s="288"/>
      <c r="AIG48" s="288"/>
      <c r="AIH48" s="288"/>
      <c r="AII48" s="288"/>
      <c r="AIJ48" s="288"/>
      <c r="AIK48" s="288"/>
      <c r="AIL48" s="288"/>
      <c r="AIM48" s="288"/>
      <c r="AIN48" s="288"/>
      <c r="AIO48" s="288"/>
      <c r="AIP48" s="288"/>
      <c r="AIQ48" s="288"/>
      <c r="AIR48" s="288"/>
      <c r="AIS48" s="288"/>
      <c r="AIT48" s="288"/>
      <c r="AIU48" s="288"/>
      <c r="AIV48" s="288"/>
      <c r="AIW48" s="288"/>
      <c r="AIX48" s="288"/>
      <c r="AIY48" s="288"/>
      <c r="AIZ48" s="288"/>
      <c r="AJA48" s="288"/>
      <c r="AJB48" s="288"/>
      <c r="AJC48" s="288"/>
      <c r="AJD48" s="288"/>
      <c r="AJE48" s="288"/>
      <c r="AJF48" s="288"/>
      <c r="AJG48" s="288"/>
      <c r="AJH48" s="288"/>
      <c r="AJI48" s="288"/>
      <c r="AJJ48" s="288"/>
      <c r="AJK48" s="288"/>
      <c r="AJL48" s="288"/>
      <c r="AJM48" s="288"/>
      <c r="AJN48" s="288"/>
      <c r="AJO48" s="288"/>
      <c r="AJP48" s="288"/>
      <c r="AJQ48" s="288"/>
      <c r="AJR48" s="288"/>
      <c r="AJS48" s="288"/>
      <c r="AJT48" s="288"/>
      <c r="AJU48" s="288"/>
      <c r="AJV48" s="288"/>
      <c r="AJW48" s="288"/>
      <c r="AJX48" s="288"/>
      <c r="AJY48" s="288"/>
      <c r="AJZ48" s="288"/>
      <c r="AKA48" s="288"/>
      <c r="AKB48" s="288"/>
      <c r="AKC48" s="288"/>
      <c r="AKD48" s="288"/>
      <c r="AKE48" s="288"/>
      <c r="AKF48" s="288"/>
      <c r="AKG48" s="288"/>
      <c r="AKH48" s="288"/>
      <c r="AKI48" s="288"/>
      <c r="AKJ48" s="288"/>
      <c r="AKK48" s="288"/>
      <c r="AKL48" s="288"/>
      <c r="AKM48" s="288"/>
      <c r="AKN48" s="288"/>
      <c r="AKO48" s="288"/>
      <c r="AKP48" s="288"/>
      <c r="AKQ48" s="288"/>
      <c r="AKR48" s="288"/>
      <c r="AKS48" s="288"/>
      <c r="AKT48" s="288"/>
      <c r="AKU48" s="288"/>
      <c r="AKV48" s="288"/>
      <c r="AKW48" s="288"/>
      <c r="AKX48" s="288"/>
      <c r="AKY48" s="288"/>
      <c r="AKZ48" s="288"/>
      <c r="ALA48" s="288"/>
      <c r="ALB48" s="288"/>
      <c r="ALC48" s="288"/>
      <c r="ALD48" s="288"/>
      <c r="ALE48" s="288"/>
      <c r="ALF48" s="288"/>
      <c r="ALG48" s="288"/>
      <c r="ALH48" s="288"/>
      <c r="ALI48" s="288"/>
      <c r="ALJ48" s="288"/>
      <c r="ALK48" s="288"/>
      <c r="ALL48" s="288"/>
      <c r="ALM48" s="288"/>
      <c r="ALN48" s="288"/>
      <c r="ALO48" s="288"/>
      <c r="ALP48" s="288"/>
      <c r="ALQ48" s="288"/>
      <c r="ALR48" s="288"/>
      <c r="ALS48" s="288"/>
      <c r="ALT48" s="288"/>
      <c r="ALU48" s="288"/>
      <c r="ALV48" s="288"/>
      <c r="ALW48" s="288"/>
      <c r="ALX48" s="288"/>
      <c r="ALY48" s="288"/>
      <c r="ALZ48" s="288"/>
      <c r="AMA48" s="288"/>
      <c r="AMB48" s="288"/>
      <c r="AMC48" s="288"/>
      <c r="AMD48" s="288"/>
      <c r="AME48" s="288"/>
      <c r="AMF48" s="288"/>
      <c r="AMG48" s="288"/>
      <c r="AMH48" s="288"/>
    </row>
    <row r="49" spans="1:1022" customFormat="1" ht="20.100000000000001" customHeight="1">
      <c r="A49" s="295"/>
      <c r="B49" s="328" t="s">
        <v>404</v>
      </c>
      <c r="C49" s="902" t="s">
        <v>405</v>
      </c>
      <c r="D49" s="902"/>
      <c r="E49" s="902"/>
      <c r="F49" s="902"/>
      <c r="G49" s="902"/>
      <c r="H49" s="902"/>
      <c r="I49" s="321"/>
      <c r="J49" s="334"/>
      <c r="K49" s="334"/>
      <c r="L49" s="321"/>
      <c r="M49" s="321"/>
      <c r="N49" s="335"/>
      <c r="O49" s="336"/>
      <c r="P49" s="335"/>
      <c r="Q49" s="321"/>
      <c r="R49" s="333"/>
      <c r="S49" s="321"/>
      <c r="T49" s="321"/>
      <c r="U49" s="290"/>
      <c r="V49" s="290"/>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c r="HV49" s="288"/>
      <c r="HW49" s="288"/>
      <c r="HX49" s="288"/>
      <c r="HY49" s="288"/>
      <c r="HZ49" s="288"/>
      <c r="IA49" s="288"/>
      <c r="IB49" s="288"/>
      <c r="IC49" s="288"/>
      <c r="ID49" s="288"/>
      <c r="IE49" s="288"/>
      <c r="IF49" s="288"/>
      <c r="IG49" s="288"/>
      <c r="IH49" s="288"/>
      <c r="II49" s="288"/>
      <c r="IJ49" s="288"/>
      <c r="IK49" s="288"/>
      <c r="IL49" s="288"/>
      <c r="IM49" s="288"/>
      <c r="IN49" s="288"/>
      <c r="IO49" s="288"/>
      <c r="IP49" s="288"/>
      <c r="IQ49" s="288"/>
      <c r="IR49" s="288"/>
      <c r="IS49" s="288"/>
      <c r="IT49" s="288"/>
      <c r="IU49" s="288"/>
      <c r="IV49" s="288"/>
      <c r="IW49" s="288"/>
      <c r="IX49" s="288"/>
      <c r="IY49" s="288"/>
      <c r="IZ49" s="288"/>
      <c r="JA49" s="288"/>
      <c r="JB49" s="288"/>
      <c r="JC49" s="288"/>
      <c r="JD49" s="288"/>
      <c r="JE49" s="288"/>
      <c r="JF49" s="288"/>
      <c r="JG49" s="288"/>
      <c r="JH49" s="288"/>
      <c r="JI49" s="288"/>
      <c r="JJ49" s="288"/>
      <c r="JK49" s="288"/>
      <c r="JL49" s="288"/>
      <c r="JM49" s="288"/>
      <c r="JN49" s="288"/>
      <c r="JO49" s="288"/>
      <c r="JP49" s="288"/>
      <c r="JQ49" s="288"/>
      <c r="JR49" s="288"/>
      <c r="JS49" s="288"/>
      <c r="JT49" s="288"/>
      <c r="JU49" s="288"/>
      <c r="JV49" s="288"/>
      <c r="JW49" s="288"/>
      <c r="JX49" s="288"/>
      <c r="JY49" s="288"/>
      <c r="JZ49" s="288"/>
      <c r="KA49" s="288"/>
      <c r="KB49" s="288"/>
      <c r="KC49" s="288"/>
      <c r="KD49" s="288"/>
      <c r="KE49" s="288"/>
      <c r="KF49" s="288"/>
      <c r="KG49" s="288"/>
      <c r="KH49" s="288"/>
      <c r="KI49" s="288"/>
      <c r="KJ49" s="288"/>
      <c r="KK49" s="288"/>
      <c r="KL49" s="288"/>
      <c r="KM49" s="288"/>
      <c r="KN49" s="288"/>
      <c r="KO49" s="288"/>
      <c r="KP49" s="288"/>
      <c r="KQ49" s="288"/>
      <c r="KR49" s="288"/>
      <c r="KS49" s="288"/>
      <c r="KT49" s="288"/>
      <c r="KU49" s="288"/>
      <c r="KV49" s="288"/>
      <c r="KW49" s="288"/>
      <c r="KX49" s="288"/>
      <c r="KY49" s="288"/>
      <c r="KZ49" s="288"/>
      <c r="LA49" s="288"/>
      <c r="LB49" s="288"/>
      <c r="LC49" s="288"/>
      <c r="LD49" s="288"/>
      <c r="LE49" s="288"/>
      <c r="LF49" s="288"/>
      <c r="LG49" s="288"/>
      <c r="LH49" s="288"/>
      <c r="LI49" s="288"/>
      <c r="LJ49" s="288"/>
      <c r="LK49" s="288"/>
      <c r="LL49" s="288"/>
      <c r="LM49" s="288"/>
      <c r="LN49" s="288"/>
      <c r="LO49" s="288"/>
      <c r="LP49" s="288"/>
      <c r="LQ49" s="288"/>
      <c r="LR49" s="288"/>
      <c r="LS49" s="288"/>
      <c r="LT49" s="288"/>
      <c r="LU49" s="288"/>
      <c r="LV49" s="288"/>
      <c r="LW49" s="288"/>
      <c r="LX49" s="288"/>
      <c r="LY49" s="288"/>
      <c r="LZ49" s="288"/>
      <c r="MA49" s="288"/>
      <c r="MB49" s="288"/>
      <c r="MC49" s="288"/>
      <c r="MD49" s="288"/>
      <c r="ME49" s="288"/>
      <c r="MF49" s="288"/>
      <c r="MG49" s="288"/>
      <c r="MH49" s="288"/>
      <c r="MI49" s="288"/>
      <c r="MJ49" s="288"/>
      <c r="MK49" s="288"/>
      <c r="ML49" s="288"/>
      <c r="MM49" s="288"/>
      <c r="MN49" s="288"/>
      <c r="MO49" s="288"/>
      <c r="MP49" s="288"/>
      <c r="MQ49" s="288"/>
      <c r="MR49" s="288"/>
      <c r="MS49" s="288"/>
      <c r="MT49" s="288"/>
      <c r="MU49" s="288"/>
      <c r="MV49" s="288"/>
      <c r="MW49" s="288"/>
      <c r="MX49" s="288"/>
      <c r="MY49" s="288"/>
      <c r="MZ49" s="288"/>
      <c r="NA49" s="288"/>
      <c r="NB49" s="288"/>
      <c r="NC49" s="288"/>
      <c r="ND49" s="288"/>
      <c r="NE49" s="288"/>
      <c r="NF49" s="288"/>
      <c r="NG49" s="288"/>
      <c r="NH49" s="288"/>
      <c r="NI49" s="288"/>
      <c r="NJ49" s="288"/>
      <c r="NK49" s="288"/>
      <c r="NL49" s="288"/>
      <c r="NM49" s="288"/>
      <c r="NN49" s="288"/>
      <c r="NO49" s="288"/>
      <c r="NP49" s="288"/>
      <c r="NQ49" s="288"/>
      <c r="NR49" s="288"/>
      <c r="NS49" s="288"/>
      <c r="NT49" s="288"/>
      <c r="NU49" s="288"/>
      <c r="NV49" s="288"/>
      <c r="NW49" s="288"/>
      <c r="NX49" s="288"/>
      <c r="NY49" s="288"/>
      <c r="NZ49" s="288"/>
      <c r="OA49" s="288"/>
      <c r="OB49" s="288"/>
      <c r="OC49" s="288"/>
      <c r="OD49" s="288"/>
      <c r="OE49" s="288"/>
      <c r="OF49" s="288"/>
      <c r="OG49" s="288"/>
      <c r="OH49" s="288"/>
      <c r="OI49" s="288"/>
      <c r="OJ49" s="288"/>
      <c r="OK49" s="288"/>
      <c r="OL49" s="288"/>
      <c r="OM49" s="288"/>
      <c r="ON49" s="288"/>
      <c r="OO49" s="288"/>
      <c r="OP49" s="288"/>
      <c r="OQ49" s="288"/>
      <c r="OR49" s="288"/>
      <c r="OS49" s="288"/>
      <c r="OT49" s="288"/>
      <c r="OU49" s="288"/>
      <c r="OV49" s="288"/>
      <c r="OW49" s="288"/>
      <c r="OX49" s="288"/>
      <c r="OY49" s="288"/>
      <c r="OZ49" s="288"/>
      <c r="PA49" s="288"/>
      <c r="PB49" s="288"/>
      <c r="PC49" s="288"/>
      <c r="PD49" s="288"/>
      <c r="PE49" s="288"/>
      <c r="PF49" s="288"/>
      <c r="PG49" s="288"/>
      <c r="PH49" s="288"/>
      <c r="PI49" s="288"/>
      <c r="PJ49" s="288"/>
      <c r="PK49" s="288"/>
      <c r="PL49" s="288"/>
      <c r="PM49" s="288"/>
      <c r="PN49" s="288"/>
      <c r="PO49" s="288"/>
      <c r="PP49" s="288"/>
      <c r="PQ49" s="288"/>
      <c r="PR49" s="288"/>
      <c r="PS49" s="288"/>
      <c r="PT49" s="288"/>
      <c r="PU49" s="288"/>
      <c r="PV49" s="288"/>
      <c r="PW49" s="288"/>
      <c r="PX49" s="288"/>
      <c r="PY49" s="288"/>
      <c r="PZ49" s="288"/>
      <c r="QA49" s="288"/>
      <c r="QB49" s="288"/>
      <c r="QC49" s="288"/>
      <c r="QD49" s="288"/>
      <c r="QE49" s="288"/>
      <c r="QF49" s="288"/>
      <c r="QG49" s="288"/>
      <c r="QH49" s="288"/>
      <c r="QI49" s="288"/>
      <c r="QJ49" s="288"/>
      <c r="QK49" s="288"/>
      <c r="QL49" s="288"/>
      <c r="QM49" s="288"/>
      <c r="QN49" s="288"/>
      <c r="QO49" s="288"/>
      <c r="QP49" s="288"/>
      <c r="QQ49" s="288"/>
      <c r="QR49" s="288"/>
      <c r="QS49" s="288"/>
      <c r="QT49" s="288"/>
      <c r="QU49" s="288"/>
      <c r="QV49" s="288"/>
      <c r="QW49" s="288"/>
      <c r="QX49" s="288"/>
      <c r="QY49" s="288"/>
      <c r="QZ49" s="288"/>
      <c r="RA49" s="288"/>
      <c r="RB49" s="288"/>
      <c r="RC49" s="288"/>
      <c r="RD49" s="288"/>
      <c r="RE49" s="288"/>
      <c r="RF49" s="288"/>
      <c r="RG49" s="288"/>
      <c r="RH49" s="288"/>
      <c r="RI49" s="288"/>
      <c r="RJ49" s="288"/>
      <c r="RK49" s="288"/>
      <c r="RL49" s="288"/>
      <c r="RM49" s="288"/>
      <c r="RN49" s="288"/>
      <c r="RO49" s="288"/>
      <c r="RP49" s="288"/>
      <c r="RQ49" s="288"/>
      <c r="RR49" s="288"/>
      <c r="RS49" s="288"/>
      <c r="RT49" s="288"/>
      <c r="RU49" s="288"/>
      <c r="RV49" s="288"/>
      <c r="RW49" s="288"/>
      <c r="RX49" s="288"/>
      <c r="RY49" s="288"/>
      <c r="RZ49" s="288"/>
      <c r="SA49" s="288"/>
      <c r="SB49" s="288"/>
      <c r="SC49" s="288"/>
      <c r="SD49" s="288"/>
      <c r="SE49" s="288"/>
      <c r="SF49" s="288"/>
      <c r="SG49" s="288"/>
      <c r="SH49" s="288"/>
      <c r="SI49" s="288"/>
      <c r="SJ49" s="288"/>
      <c r="SK49" s="288"/>
      <c r="SL49" s="288"/>
      <c r="SM49" s="288"/>
      <c r="SN49" s="288"/>
      <c r="SO49" s="288"/>
      <c r="SP49" s="288"/>
      <c r="SQ49" s="288"/>
      <c r="SR49" s="288"/>
      <c r="SS49" s="288"/>
      <c r="ST49" s="288"/>
      <c r="SU49" s="288"/>
      <c r="SV49" s="288"/>
      <c r="SW49" s="288"/>
      <c r="SX49" s="288"/>
      <c r="SY49" s="288"/>
      <c r="SZ49" s="288"/>
      <c r="TA49" s="288"/>
      <c r="TB49" s="288"/>
      <c r="TC49" s="288"/>
      <c r="TD49" s="288"/>
      <c r="TE49" s="288"/>
      <c r="TF49" s="288"/>
      <c r="TG49" s="288"/>
      <c r="TH49" s="288"/>
      <c r="TI49" s="288"/>
      <c r="TJ49" s="288"/>
      <c r="TK49" s="288"/>
      <c r="TL49" s="288"/>
      <c r="TM49" s="288"/>
      <c r="TN49" s="288"/>
      <c r="TO49" s="288"/>
      <c r="TP49" s="288"/>
      <c r="TQ49" s="288"/>
      <c r="TR49" s="288"/>
      <c r="TS49" s="288"/>
      <c r="TT49" s="288"/>
      <c r="TU49" s="288"/>
      <c r="TV49" s="288"/>
      <c r="TW49" s="288"/>
      <c r="TX49" s="288"/>
      <c r="TY49" s="288"/>
      <c r="TZ49" s="288"/>
      <c r="UA49" s="288"/>
      <c r="UB49" s="288"/>
      <c r="UC49" s="288"/>
      <c r="UD49" s="288"/>
      <c r="UE49" s="288"/>
      <c r="UF49" s="288"/>
      <c r="UG49" s="288"/>
      <c r="UH49" s="288"/>
      <c r="UI49" s="288"/>
      <c r="UJ49" s="288"/>
      <c r="UK49" s="288"/>
      <c r="UL49" s="288"/>
      <c r="UM49" s="288"/>
      <c r="UN49" s="288"/>
      <c r="UO49" s="288"/>
      <c r="UP49" s="288"/>
      <c r="UQ49" s="288"/>
      <c r="UR49" s="288"/>
      <c r="US49" s="288"/>
      <c r="UT49" s="288"/>
      <c r="UU49" s="288"/>
      <c r="UV49" s="288"/>
      <c r="UW49" s="288"/>
      <c r="UX49" s="288"/>
      <c r="UY49" s="288"/>
      <c r="UZ49" s="288"/>
      <c r="VA49" s="288"/>
      <c r="VB49" s="288"/>
      <c r="VC49" s="288"/>
      <c r="VD49" s="288"/>
      <c r="VE49" s="288"/>
      <c r="VF49" s="288"/>
      <c r="VG49" s="288"/>
      <c r="VH49" s="288"/>
      <c r="VI49" s="288"/>
      <c r="VJ49" s="288"/>
      <c r="VK49" s="288"/>
      <c r="VL49" s="288"/>
      <c r="VM49" s="288"/>
      <c r="VN49" s="288"/>
      <c r="VO49" s="288"/>
      <c r="VP49" s="288"/>
      <c r="VQ49" s="288"/>
      <c r="VR49" s="288"/>
      <c r="VS49" s="288"/>
      <c r="VT49" s="288"/>
      <c r="VU49" s="288"/>
      <c r="VV49" s="288"/>
      <c r="VW49" s="288"/>
      <c r="VX49" s="288"/>
      <c r="VY49" s="288"/>
      <c r="VZ49" s="288"/>
      <c r="WA49" s="288"/>
      <c r="WB49" s="288"/>
      <c r="WC49" s="288"/>
      <c r="WD49" s="288"/>
      <c r="WE49" s="288"/>
      <c r="WF49" s="288"/>
      <c r="WG49" s="288"/>
      <c r="WH49" s="288"/>
      <c r="WI49" s="288"/>
      <c r="WJ49" s="288"/>
      <c r="WK49" s="288"/>
      <c r="WL49" s="288"/>
      <c r="WM49" s="288"/>
      <c r="WN49" s="288"/>
      <c r="WO49" s="288"/>
      <c r="WP49" s="288"/>
      <c r="WQ49" s="288"/>
      <c r="WR49" s="288"/>
      <c r="WS49" s="288"/>
      <c r="WT49" s="288"/>
      <c r="WU49" s="288"/>
      <c r="WV49" s="288"/>
      <c r="WW49" s="288"/>
      <c r="WX49" s="288"/>
      <c r="WY49" s="288"/>
      <c r="WZ49" s="288"/>
      <c r="XA49" s="288"/>
      <c r="XB49" s="288"/>
      <c r="XC49" s="288"/>
      <c r="XD49" s="288"/>
      <c r="XE49" s="288"/>
      <c r="XF49" s="288"/>
      <c r="XG49" s="288"/>
      <c r="XH49" s="288"/>
      <c r="XI49" s="288"/>
      <c r="XJ49" s="288"/>
      <c r="XK49" s="288"/>
      <c r="XL49" s="288"/>
      <c r="XM49" s="288"/>
      <c r="XN49" s="288"/>
      <c r="XO49" s="288"/>
      <c r="XP49" s="288"/>
      <c r="XQ49" s="288"/>
      <c r="XR49" s="288"/>
      <c r="XS49" s="288"/>
      <c r="XT49" s="288"/>
      <c r="XU49" s="288"/>
      <c r="XV49" s="288"/>
      <c r="XW49" s="288"/>
      <c r="XX49" s="288"/>
      <c r="XY49" s="288"/>
      <c r="XZ49" s="288"/>
      <c r="YA49" s="288"/>
      <c r="YB49" s="288"/>
      <c r="YC49" s="288"/>
      <c r="YD49" s="288"/>
      <c r="YE49" s="288"/>
      <c r="YF49" s="288"/>
      <c r="YG49" s="288"/>
      <c r="YH49" s="288"/>
      <c r="YI49" s="288"/>
      <c r="YJ49" s="288"/>
      <c r="YK49" s="288"/>
      <c r="YL49" s="288"/>
      <c r="YM49" s="288"/>
      <c r="YN49" s="288"/>
      <c r="YO49" s="288"/>
      <c r="YP49" s="288"/>
      <c r="YQ49" s="288"/>
      <c r="YR49" s="288"/>
      <c r="YS49" s="288"/>
      <c r="YT49" s="288"/>
      <c r="YU49" s="288"/>
      <c r="YV49" s="288"/>
      <c r="YW49" s="288"/>
      <c r="YX49" s="288"/>
      <c r="YY49" s="288"/>
      <c r="YZ49" s="288"/>
      <c r="ZA49" s="288"/>
      <c r="ZB49" s="288"/>
      <c r="ZC49" s="288"/>
      <c r="ZD49" s="288"/>
      <c r="ZE49" s="288"/>
      <c r="ZF49" s="288"/>
      <c r="ZG49" s="288"/>
      <c r="ZH49" s="288"/>
      <c r="ZI49" s="288"/>
      <c r="ZJ49" s="288"/>
      <c r="ZK49" s="288"/>
      <c r="ZL49" s="288"/>
      <c r="ZM49" s="288"/>
      <c r="ZN49" s="288"/>
      <c r="ZO49" s="288"/>
      <c r="ZP49" s="288"/>
      <c r="ZQ49" s="288"/>
      <c r="ZR49" s="288"/>
      <c r="ZS49" s="288"/>
      <c r="ZT49" s="288"/>
      <c r="ZU49" s="288"/>
      <c r="ZV49" s="288"/>
      <c r="ZW49" s="288"/>
      <c r="ZX49" s="288"/>
      <c r="ZY49" s="288"/>
      <c r="ZZ49" s="288"/>
      <c r="AAA49" s="288"/>
      <c r="AAB49" s="288"/>
      <c r="AAC49" s="288"/>
      <c r="AAD49" s="288"/>
      <c r="AAE49" s="288"/>
      <c r="AAF49" s="288"/>
      <c r="AAG49" s="288"/>
      <c r="AAH49" s="288"/>
      <c r="AAI49" s="288"/>
      <c r="AAJ49" s="288"/>
      <c r="AAK49" s="288"/>
      <c r="AAL49" s="288"/>
      <c r="AAM49" s="288"/>
      <c r="AAN49" s="288"/>
      <c r="AAO49" s="288"/>
      <c r="AAP49" s="288"/>
      <c r="AAQ49" s="288"/>
      <c r="AAR49" s="288"/>
      <c r="AAS49" s="288"/>
      <c r="AAT49" s="288"/>
      <c r="AAU49" s="288"/>
      <c r="AAV49" s="288"/>
      <c r="AAW49" s="288"/>
      <c r="AAX49" s="288"/>
      <c r="AAY49" s="288"/>
      <c r="AAZ49" s="288"/>
      <c r="ABA49" s="288"/>
      <c r="ABB49" s="288"/>
      <c r="ABC49" s="288"/>
      <c r="ABD49" s="288"/>
      <c r="ABE49" s="288"/>
      <c r="ABF49" s="288"/>
      <c r="ABG49" s="288"/>
      <c r="ABH49" s="288"/>
      <c r="ABI49" s="288"/>
      <c r="ABJ49" s="288"/>
      <c r="ABK49" s="288"/>
      <c r="ABL49" s="288"/>
      <c r="ABM49" s="288"/>
      <c r="ABN49" s="288"/>
      <c r="ABO49" s="288"/>
      <c r="ABP49" s="288"/>
      <c r="ABQ49" s="288"/>
      <c r="ABR49" s="288"/>
      <c r="ABS49" s="288"/>
      <c r="ABT49" s="288"/>
      <c r="ABU49" s="288"/>
      <c r="ABV49" s="288"/>
      <c r="ABW49" s="288"/>
      <c r="ABX49" s="288"/>
      <c r="ABY49" s="288"/>
      <c r="ABZ49" s="288"/>
      <c r="ACA49" s="288"/>
      <c r="ACB49" s="288"/>
      <c r="ACC49" s="288"/>
      <c r="ACD49" s="288"/>
      <c r="ACE49" s="288"/>
      <c r="ACF49" s="288"/>
      <c r="ACG49" s="288"/>
      <c r="ACH49" s="288"/>
      <c r="ACI49" s="288"/>
      <c r="ACJ49" s="288"/>
      <c r="ACK49" s="288"/>
      <c r="ACL49" s="288"/>
      <c r="ACM49" s="288"/>
      <c r="ACN49" s="288"/>
      <c r="ACO49" s="288"/>
      <c r="ACP49" s="288"/>
      <c r="ACQ49" s="288"/>
      <c r="ACR49" s="288"/>
      <c r="ACS49" s="288"/>
      <c r="ACT49" s="288"/>
      <c r="ACU49" s="288"/>
      <c r="ACV49" s="288"/>
      <c r="ACW49" s="288"/>
      <c r="ACX49" s="288"/>
      <c r="ACY49" s="288"/>
      <c r="ACZ49" s="288"/>
      <c r="ADA49" s="288"/>
      <c r="ADB49" s="288"/>
      <c r="ADC49" s="288"/>
      <c r="ADD49" s="288"/>
      <c r="ADE49" s="288"/>
      <c r="ADF49" s="288"/>
      <c r="ADG49" s="288"/>
      <c r="ADH49" s="288"/>
      <c r="ADI49" s="288"/>
      <c r="ADJ49" s="288"/>
      <c r="ADK49" s="288"/>
      <c r="ADL49" s="288"/>
      <c r="ADM49" s="288"/>
      <c r="ADN49" s="288"/>
      <c r="ADO49" s="288"/>
      <c r="ADP49" s="288"/>
      <c r="ADQ49" s="288"/>
      <c r="ADR49" s="288"/>
      <c r="ADS49" s="288"/>
      <c r="ADT49" s="288"/>
      <c r="ADU49" s="288"/>
      <c r="ADV49" s="288"/>
      <c r="ADW49" s="288"/>
      <c r="ADX49" s="288"/>
      <c r="ADY49" s="288"/>
      <c r="ADZ49" s="288"/>
      <c r="AEA49" s="288"/>
      <c r="AEB49" s="288"/>
      <c r="AEC49" s="288"/>
      <c r="AED49" s="288"/>
      <c r="AEE49" s="288"/>
      <c r="AEF49" s="288"/>
      <c r="AEG49" s="288"/>
      <c r="AEH49" s="288"/>
      <c r="AEI49" s="288"/>
      <c r="AEJ49" s="288"/>
      <c r="AEK49" s="288"/>
      <c r="AEL49" s="288"/>
      <c r="AEM49" s="288"/>
      <c r="AEN49" s="288"/>
      <c r="AEO49" s="288"/>
      <c r="AEP49" s="288"/>
      <c r="AEQ49" s="288"/>
      <c r="AER49" s="288"/>
      <c r="AES49" s="288"/>
      <c r="AET49" s="288"/>
      <c r="AEU49" s="288"/>
      <c r="AEV49" s="288"/>
      <c r="AEW49" s="288"/>
      <c r="AEX49" s="288"/>
      <c r="AEY49" s="288"/>
      <c r="AEZ49" s="288"/>
      <c r="AFA49" s="288"/>
      <c r="AFB49" s="288"/>
      <c r="AFC49" s="288"/>
      <c r="AFD49" s="288"/>
      <c r="AFE49" s="288"/>
      <c r="AFF49" s="288"/>
      <c r="AFG49" s="288"/>
      <c r="AFH49" s="288"/>
      <c r="AFI49" s="288"/>
      <c r="AFJ49" s="288"/>
      <c r="AFK49" s="288"/>
      <c r="AFL49" s="288"/>
      <c r="AFM49" s="288"/>
      <c r="AFN49" s="288"/>
      <c r="AFO49" s="288"/>
      <c r="AFP49" s="288"/>
      <c r="AFQ49" s="288"/>
      <c r="AFR49" s="288"/>
      <c r="AFS49" s="288"/>
      <c r="AFT49" s="288"/>
      <c r="AFU49" s="288"/>
      <c r="AFV49" s="288"/>
      <c r="AFW49" s="288"/>
      <c r="AFX49" s="288"/>
      <c r="AFY49" s="288"/>
      <c r="AFZ49" s="288"/>
      <c r="AGA49" s="288"/>
      <c r="AGB49" s="288"/>
      <c r="AGC49" s="288"/>
      <c r="AGD49" s="288"/>
      <c r="AGE49" s="288"/>
      <c r="AGF49" s="288"/>
      <c r="AGG49" s="288"/>
      <c r="AGH49" s="288"/>
      <c r="AGI49" s="288"/>
      <c r="AGJ49" s="288"/>
      <c r="AGK49" s="288"/>
      <c r="AGL49" s="288"/>
      <c r="AGM49" s="288"/>
      <c r="AGN49" s="288"/>
      <c r="AGO49" s="288"/>
      <c r="AGP49" s="288"/>
      <c r="AGQ49" s="288"/>
      <c r="AGR49" s="288"/>
      <c r="AGS49" s="288"/>
      <c r="AGT49" s="288"/>
      <c r="AGU49" s="288"/>
      <c r="AGV49" s="288"/>
      <c r="AGW49" s="288"/>
      <c r="AGX49" s="288"/>
      <c r="AGY49" s="288"/>
      <c r="AGZ49" s="288"/>
      <c r="AHA49" s="288"/>
      <c r="AHB49" s="288"/>
      <c r="AHC49" s="288"/>
      <c r="AHD49" s="288"/>
      <c r="AHE49" s="288"/>
      <c r="AHF49" s="288"/>
      <c r="AHG49" s="288"/>
      <c r="AHH49" s="288"/>
      <c r="AHI49" s="288"/>
      <c r="AHJ49" s="288"/>
      <c r="AHK49" s="288"/>
      <c r="AHL49" s="288"/>
      <c r="AHM49" s="288"/>
      <c r="AHN49" s="288"/>
      <c r="AHO49" s="288"/>
      <c r="AHP49" s="288"/>
      <c r="AHQ49" s="288"/>
      <c r="AHR49" s="288"/>
      <c r="AHS49" s="288"/>
      <c r="AHT49" s="288"/>
      <c r="AHU49" s="288"/>
      <c r="AHV49" s="288"/>
      <c r="AHW49" s="288"/>
      <c r="AHX49" s="288"/>
      <c r="AHY49" s="288"/>
      <c r="AHZ49" s="288"/>
      <c r="AIA49" s="288"/>
      <c r="AIB49" s="288"/>
      <c r="AIC49" s="288"/>
      <c r="AID49" s="288"/>
      <c r="AIE49" s="288"/>
      <c r="AIF49" s="288"/>
      <c r="AIG49" s="288"/>
      <c r="AIH49" s="288"/>
      <c r="AII49" s="288"/>
      <c r="AIJ49" s="288"/>
      <c r="AIK49" s="288"/>
      <c r="AIL49" s="288"/>
      <c r="AIM49" s="288"/>
      <c r="AIN49" s="288"/>
      <c r="AIO49" s="288"/>
      <c r="AIP49" s="288"/>
      <c r="AIQ49" s="288"/>
      <c r="AIR49" s="288"/>
      <c r="AIS49" s="288"/>
      <c r="AIT49" s="288"/>
      <c r="AIU49" s="288"/>
      <c r="AIV49" s="288"/>
      <c r="AIW49" s="288"/>
      <c r="AIX49" s="288"/>
      <c r="AIY49" s="288"/>
      <c r="AIZ49" s="288"/>
      <c r="AJA49" s="288"/>
      <c r="AJB49" s="288"/>
      <c r="AJC49" s="288"/>
      <c r="AJD49" s="288"/>
      <c r="AJE49" s="288"/>
      <c r="AJF49" s="288"/>
      <c r="AJG49" s="288"/>
      <c r="AJH49" s="288"/>
      <c r="AJI49" s="288"/>
      <c r="AJJ49" s="288"/>
      <c r="AJK49" s="288"/>
      <c r="AJL49" s="288"/>
      <c r="AJM49" s="288"/>
      <c r="AJN49" s="288"/>
      <c r="AJO49" s="288"/>
      <c r="AJP49" s="288"/>
      <c r="AJQ49" s="288"/>
      <c r="AJR49" s="288"/>
      <c r="AJS49" s="288"/>
      <c r="AJT49" s="288"/>
      <c r="AJU49" s="288"/>
      <c r="AJV49" s="288"/>
      <c r="AJW49" s="288"/>
      <c r="AJX49" s="288"/>
      <c r="AJY49" s="288"/>
      <c r="AJZ49" s="288"/>
      <c r="AKA49" s="288"/>
      <c r="AKB49" s="288"/>
      <c r="AKC49" s="288"/>
      <c r="AKD49" s="288"/>
      <c r="AKE49" s="288"/>
      <c r="AKF49" s="288"/>
      <c r="AKG49" s="288"/>
      <c r="AKH49" s="288"/>
      <c r="AKI49" s="288"/>
      <c r="AKJ49" s="288"/>
      <c r="AKK49" s="288"/>
      <c r="AKL49" s="288"/>
      <c r="AKM49" s="288"/>
      <c r="AKN49" s="288"/>
      <c r="AKO49" s="288"/>
      <c r="AKP49" s="288"/>
      <c r="AKQ49" s="288"/>
      <c r="AKR49" s="288"/>
      <c r="AKS49" s="288"/>
      <c r="AKT49" s="288"/>
      <c r="AKU49" s="288"/>
      <c r="AKV49" s="288"/>
      <c r="AKW49" s="288"/>
      <c r="AKX49" s="288"/>
      <c r="AKY49" s="288"/>
      <c r="AKZ49" s="288"/>
      <c r="ALA49" s="288"/>
      <c r="ALB49" s="288"/>
      <c r="ALC49" s="288"/>
      <c r="ALD49" s="288"/>
      <c r="ALE49" s="288"/>
      <c r="ALF49" s="288"/>
      <c r="ALG49" s="288"/>
      <c r="ALH49" s="288"/>
      <c r="ALI49" s="288"/>
      <c r="ALJ49" s="288"/>
      <c r="ALK49" s="288"/>
      <c r="ALL49" s="288"/>
      <c r="ALM49" s="288"/>
      <c r="ALN49" s="288"/>
      <c r="ALO49" s="288"/>
      <c r="ALP49" s="288"/>
      <c r="ALQ49" s="288"/>
      <c r="ALR49" s="288"/>
      <c r="ALS49" s="288"/>
      <c r="ALT49" s="288"/>
      <c r="ALU49" s="288"/>
      <c r="ALV49" s="288"/>
      <c r="ALW49" s="288"/>
      <c r="ALX49" s="288"/>
      <c r="ALY49" s="288"/>
      <c r="ALZ49" s="288"/>
      <c r="AMA49" s="288"/>
      <c r="AMB49" s="288"/>
      <c r="AMC49" s="288"/>
      <c r="AMD49" s="288"/>
      <c r="AME49" s="288"/>
      <c r="AMF49" s="288"/>
      <c r="AMG49" s="288"/>
      <c r="AMH49" s="288"/>
    </row>
    <row r="50" spans="1:1022" customFormat="1" ht="45.6" customHeight="1">
      <c r="A50" s="295"/>
      <c r="B50" s="328" t="s">
        <v>406</v>
      </c>
      <c r="C50" s="902" t="s">
        <v>4488</v>
      </c>
      <c r="D50" s="902"/>
      <c r="E50" s="902"/>
      <c r="F50" s="902"/>
      <c r="G50" s="902"/>
      <c r="H50" s="902"/>
      <c r="I50" s="321"/>
      <c r="J50" s="334"/>
      <c r="K50" s="334"/>
      <c r="L50" s="321"/>
      <c r="M50" s="321"/>
      <c r="N50" s="335"/>
      <c r="O50" s="336"/>
      <c r="P50" s="335"/>
      <c r="Q50" s="321"/>
      <c r="R50" s="333"/>
      <c r="S50" s="321"/>
      <c r="T50" s="321"/>
      <c r="U50" s="290"/>
      <c r="V50" s="290"/>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c r="HV50" s="288"/>
      <c r="HW50" s="288"/>
      <c r="HX50" s="288"/>
      <c r="HY50" s="288"/>
      <c r="HZ50" s="288"/>
      <c r="IA50" s="288"/>
      <c r="IB50" s="288"/>
      <c r="IC50" s="288"/>
      <c r="ID50" s="288"/>
      <c r="IE50" s="288"/>
      <c r="IF50" s="288"/>
      <c r="IG50" s="288"/>
      <c r="IH50" s="288"/>
      <c r="II50" s="288"/>
      <c r="IJ50" s="288"/>
      <c r="IK50" s="288"/>
      <c r="IL50" s="288"/>
      <c r="IM50" s="288"/>
      <c r="IN50" s="288"/>
      <c r="IO50" s="288"/>
      <c r="IP50" s="288"/>
      <c r="IQ50" s="288"/>
      <c r="IR50" s="288"/>
      <c r="IS50" s="288"/>
      <c r="IT50" s="288"/>
      <c r="IU50" s="288"/>
      <c r="IV50" s="288"/>
      <c r="IW50" s="288"/>
      <c r="IX50" s="288"/>
      <c r="IY50" s="288"/>
      <c r="IZ50" s="288"/>
      <c r="JA50" s="288"/>
      <c r="JB50" s="288"/>
      <c r="JC50" s="288"/>
      <c r="JD50" s="288"/>
      <c r="JE50" s="288"/>
      <c r="JF50" s="288"/>
      <c r="JG50" s="288"/>
      <c r="JH50" s="288"/>
      <c r="JI50" s="288"/>
      <c r="JJ50" s="288"/>
      <c r="JK50" s="288"/>
      <c r="JL50" s="288"/>
      <c r="JM50" s="288"/>
      <c r="JN50" s="288"/>
      <c r="JO50" s="288"/>
      <c r="JP50" s="288"/>
      <c r="JQ50" s="288"/>
      <c r="JR50" s="288"/>
      <c r="JS50" s="288"/>
      <c r="JT50" s="288"/>
      <c r="JU50" s="288"/>
      <c r="JV50" s="288"/>
      <c r="JW50" s="288"/>
      <c r="JX50" s="288"/>
      <c r="JY50" s="288"/>
      <c r="JZ50" s="288"/>
      <c r="KA50" s="288"/>
      <c r="KB50" s="288"/>
      <c r="KC50" s="288"/>
      <c r="KD50" s="288"/>
      <c r="KE50" s="288"/>
      <c r="KF50" s="288"/>
      <c r="KG50" s="288"/>
      <c r="KH50" s="288"/>
      <c r="KI50" s="288"/>
      <c r="KJ50" s="288"/>
      <c r="KK50" s="288"/>
      <c r="KL50" s="288"/>
      <c r="KM50" s="288"/>
      <c r="KN50" s="288"/>
      <c r="KO50" s="288"/>
      <c r="KP50" s="288"/>
      <c r="KQ50" s="288"/>
      <c r="KR50" s="288"/>
      <c r="KS50" s="288"/>
      <c r="KT50" s="288"/>
      <c r="KU50" s="288"/>
      <c r="KV50" s="288"/>
      <c r="KW50" s="288"/>
      <c r="KX50" s="288"/>
      <c r="KY50" s="288"/>
      <c r="KZ50" s="288"/>
      <c r="LA50" s="288"/>
      <c r="LB50" s="288"/>
      <c r="LC50" s="288"/>
      <c r="LD50" s="288"/>
      <c r="LE50" s="288"/>
      <c r="LF50" s="288"/>
      <c r="LG50" s="288"/>
      <c r="LH50" s="288"/>
      <c r="LI50" s="288"/>
      <c r="LJ50" s="288"/>
      <c r="LK50" s="288"/>
      <c r="LL50" s="288"/>
      <c r="LM50" s="288"/>
      <c r="LN50" s="288"/>
      <c r="LO50" s="288"/>
      <c r="LP50" s="288"/>
      <c r="LQ50" s="288"/>
      <c r="LR50" s="288"/>
      <c r="LS50" s="288"/>
      <c r="LT50" s="288"/>
      <c r="LU50" s="288"/>
      <c r="LV50" s="288"/>
      <c r="LW50" s="288"/>
      <c r="LX50" s="288"/>
      <c r="LY50" s="288"/>
      <c r="LZ50" s="288"/>
      <c r="MA50" s="288"/>
      <c r="MB50" s="288"/>
      <c r="MC50" s="288"/>
      <c r="MD50" s="288"/>
      <c r="ME50" s="288"/>
      <c r="MF50" s="288"/>
      <c r="MG50" s="288"/>
      <c r="MH50" s="288"/>
      <c r="MI50" s="288"/>
      <c r="MJ50" s="288"/>
      <c r="MK50" s="288"/>
      <c r="ML50" s="288"/>
      <c r="MM50" s="288"/>
      <c r="MN50" s="288"/>
      <c r="MO50" s="288"/>
      <c r="MP50" s="288"/>
      <c r="MQ50" s="288"/>
      <c r="MR50" s="288"/>
      <c r="MS50" s="288"/>
      <c r="MT50" s="288"/>
      <c r="MU50" s="288"/>
      <c r="MV50" s="288"/>
      <c r="MW50" s="288"/>
      <c r="MX50" s="288"/>
      <c r="MY50" s="288"/>
      <c r="MZ50" s="288"/>
      <c r="NA50" s="288"/>
      <c r="NB50" s="288"/>
      <c r="NC50" s="288"/>
      <c r="ND50" s="288"/>
      <c r="NE50" s="288"/>
      <c r="NF50" s="288"/>
      <c r="NG50" s="288"/>
      <c r="NH50" s="288"/>
      <c r="NI50" s="288"/>
      <c r="NJ50" s="288"/>
      <c r="NK50" s="288"/>
      <c r="NL50" s="288"/>
      <c r="NM50" s="288"/>
      <c r="NN50" s="288"/>
      <c r="NO50" s="288"/>
      <c r="NP50" s="288"/>
      <c r="NQ50" s="288"/>
      <c r="NR50" s="288"/>
      <c r="NS50" s="288"/>
      <c r="NT50" s="288"/>
      <c r="NU50" s="288"/>
      <c r="NV50" s="288"/>
      <c r="NW50" s="288"/>
      <c r="NX50" s="288"/>
      <c r="NY50" s="288"/>
      <c r="NZ50" s="288"/>
      <c r="OA50" s="288"/>
      <c r="OB50" s="288"/>
      <c r="OC50" s="288"/>
      <c r="OD50" s="288"/>
      <c r="OE50" s="288"/>
      <c r="OF50" s="288"/>
      <c r="OG50" s="288"/>
      <c r="OH50" s="288"/>
      <c r="OI50" s="288"/>
      <c r="OJ50" s="288"/>
      <c r="OK50" s="288"/>
      <c r="OL50" s="288"/>
      <c r="OM50" s="288"/>
      <c r="ON50" s="288"/>
      <c r="OO50" s="288"/>
      <c r="OP50" s="288"/>
      <c r="OQ50" s="288"/>
      <c r="OR50" s="288"/>
      <c r="OS50" s="288"/>
      <c r="OT50" s="288"/>
      <c r="OU50" s="288"/>
      <c r="OV50" s="288"/>
      <c r="OW50" s="288"/>
      <c r="OX50" s="288"/>
      <c r="OY50" s="288"/>
      <c r="OZ50" s="288"/>
      <c r="PA50" s="288"/>
      <c r="PB50" s="288"/>
      <c r="PC50" s="288"/>
      <c r="PD50" s="288"/>
      <c r="PE50" s="288"/>
      <c r="PF50" s="288"/>
      <c r="PG50" s="288"/>
      <c r="PH50" s="288"/>
      <c r="PI50" s="288"/>
      <c r="PJ50" s="288"/>
      <c r="PK50" s="288"/>
      <c r="PL50" s="288"/>
      <c r="PM50" s="288"/>
      <c r="PN50" s="288"/>
      <c r="PO50" s="288"/>
      <c r="PP50" s="288"/>
      <c r="PQ50" s="288"/>
      <c r="PR50" s="288"/>
      <c r="PS50" s="288"/>
      <c r="PT50" s="288"/>
      <c r="PU50" s="288"/>
      <c r="PV50" s="288"/>
      <c r="PW50" s="288"/>
      <c r="PX50" s="288"/>
      <c r="PY50" s="288"/>
      <c r="PZ50" s="288"/>
      <c r="QA50" s="288"/>
      <c r="QB50" s="288"/>
      <c r="QC50" s="288"/>
      <c r="QD50" s="288"/>
      <c r="QE50" s="288"/>
      <c r="QF50" s="288"/>
      <c r="QG50" s="288"/>
      <c r="QH50" s="288"/>
      <c r="QI50" s="288"/>
      <c r="QJ50" s="288"/>
      <c r="QK50" s="288"/>
      <c r="QL50" s="288"/>
      <c r="QM50" s="288"/>
      <c r="QN50" s="288"/>
      <c r="QO50" s="288"/>
      <c r="QP50" s="288"/>
      <c r="QQ50" s="288"/>
      <c r="QR50" s="288"/>
      <c r="QS50" s="288"/>
      <c r="QT50" s="288"/>
      <c r="QU50" s="288"/>
      <c r="QV50" s="288"/>
      <c r="QW50" s="288"/>
      <c r="QX50" s="288"/>
      <c r="QY50" s="288"/>
      <c r="QZ50" s="288"/>
      <c r="RA50" s="288"/>
      <c r="RB50" s="288"/>
      <c r="RC50" s="288"/>
      <c r="RD50" s="288"/>
      <c r="RE50" s="288"/>
      <c r="RF50" s="288"/>
      <c r="RG50" s="288"/>
      <c r="RH50" s="288"/>
      <c r="RI50" s="288"/>
      <c r="RJ50" s="288"/>
      <c r="RK50" s="288"/>
      <c r="RL50" s="288"/>
      <c r="RM50" s="288"/>
      <c r="RN50" s="288"/>
      <c r="RO50" s="288"/>
      <c r="RP50" s="288"/>
      <c r="RQ50" s="288"/>
      <c r="RR50" s="288"/>
      <c r="RS50" s="288"/>
      <c r="RT50" s="288"/>
      <c r="RU50" s="288"/>
      <c r="RV50" s="288"/>
      <c r="RW50" s="288"/>
      <c r="RX50" s="288"/>
      <c r="RY50" s="288"/>
      <c r="RZ50" s="288"/>
      <c r="SA50" s="288"/>
      <c r="SB50" s="288"/>
      <c r="SC50" s="288"/>
      <c r="SD50" s="288"/>
      <c r="SE50" s="288"/>
      <c r="SF50" s="288"/>
      <c r="SG50" s="288"/>
      <c r="SH50" s="288"/>
      <c r="SI50" s="288"/>
      <c r="SJ50" s="288"/>
      <c r="SK50" s="288"/>
      <c r="SL50" s="288"/>
      <c r="SM50" s="288"/>
      <c r="SN50" s="288"/>
      <c r="SO50" s="288"/>
      <c r="SP50" s="288"/>
      <c r="SQ50" s="288"/>
      <c r="SR50" s="288"/>
      <c r="SS50" s="288"/>
      <c r="ST50" s="288"/>
      <c r="SU50" s="288"/>
      <c r="SV50" s="288"/>
      <c r="SW50" s="288"/>
      <c r="SX50" s="288"/>
      <c r="SY50" s="288"/>
      <c r="SZ50" s="288"/>
      <c r="TA50" s="288"/>
      <c r="TB50" s="288"/>
      <c r="TC50" s="288"/>
      <c r="TD50" s="288"/>
      <c r="TE50" s="288"/>
      <c r="TF50" s="288"/>
      <c r="TG50" s="288"/>
      <c r="TH50" s="288"/>
      <c r="TI50" s="288"/>
      <c r="TJ50" s="288"/>
      <c r="TK50" s="288"/>
      <c r="TL50" s="288"/>
      <c r="TM50" s="288"/>
      <c r="TN50" s="288"/>
      <c r="TO50" s="288"/>
      <c r="TP50" s="288"/>
      <c r="TQ50" s="288"/>
      <c r="TR50" s="288"/>
      <c r="TS50" s="288"/>
      <c r="TT50" s="288"/>
      <c r="TU50" s="288"/>
      <c r="TV50" s="288"/>
      <c r="TW50" s="288"/>
      <c r="TX50" s="288"/>
      <c r="TY50" s="288"/>
      <c r="TZ50" s="288"/>
      <c r="UA50" s="288"/>
      <c r="UB50" s="288"/>
      <c r="UC50" s="288"/>
      <c r="UD50" s="288"/>
      <c r="UE50" s="288"/>
      <c r="UF50" s="288"/>
      <c r="UG50" s="288"/>
      <c r="UH50" s="288"/>
      <c r="UI50" s="288"/>
      <c r="UJ50" s="288"/>
      <c r="UK50" s="288"/>
      <c r="UL50" s="288"/>
      <c r="UM50" s="288"/>
      <c r="UN50" s="288"/>
      <c r="UO50" s="288"/>
      <c r="UP50" s="288"/>
      <c r="UQ50" s="288"/>
      <c r="UR50" s="288"/>
      <c r="US50" s="288"/>
      <c r="UT50" s="288"/>
      <c r="UU50" s="288"/>
      <c r="UV50" s="288"/>
      <c r="UW50" s="288"/>
      <c r="UX50" s="288"/>
      <c r="UY50" s="288"/>
      <c r="UZ50" s="288"/>
      <c r="VA50" s="288"/>
      <c r="VB50" s="288"/>
      <c r="VC50" s="288"/>
      <c r="VD50" s="288"/>
      <c r="VE50" s="288"/>
      <c r="VF50" s="288"/>
      <c r="VG50" s="288"/>
      <c r="VH50" s="288"/>
      <c r="VI50" s="288"/>
      <c r="VJ50" s="288"/>
      <c r="VK50" s="288"/>
      <c r="VL50" s="288"/>
      <c r="VM50" s="288"/>
      <c r="VN50" s="288"/>
      <c r="VO50" s="288"/>
      <c r="VP50" s="288"/>
      <c r="VQ50" s="288"/>
      <c r="VR50" s="288"/>
      <c r="VS50" s="288"/>
      <c r="VT50" s="288"/>
      <c r="VU50" s="288"/>
      <c r="VV50" s="288"/>
      <c r="VW50" s="288"/>
      <c r="VX50" s="288"/>
      <c r="VY50" s="288"/>
      <c r="VZ50" s="288"/>
      <c r="WA50" s="288"/>
      <c r="WB50" s="288"/>
      <c r="WC50" s="288"/>
      <c r="WD50" s="288"/>
      <c r="WE50" s="288"/>
      <c r="WF50" s="288"/>
      <c r="WG50" s="288"/>
      <c r="WH50" s="288"/>
      <c r="WI50" s="288"/>
      <c r="WJ50" s="288"/>
      <c r="WK50" s="288"/>
      <c r="WL50" s="288"/>
      <c r="WM50" s="288"/>
      <c r="WN50" s="288"/>
      <c r="WO50" s="288"/>
      <c r="WP50" s="288"/>
      <c r="WQ50" s="288"/>
      <c r="WR50" s="288"/>
      <c r="WS50" s="288"/>
      <c r="WT50" s="288"/>
      <c r="WU50" s="288"/>
      <c r="WV50" s="288"/>
      <c r="WW50" s="288"/>
      <c r="WX50" s="288"/>
      <c r="WY50" s="288"/>
      <c r="WZ50" s="288"/>
      <c r="XA50" s="288"/>
      <c r="XB50" s="288"/>
      <c r="XC50" s="288"/>
      <c r="XD50" s="288"/>
      <c r="XE50" s="288"/>
      <c r="XF50" s="288"/>
      <c r="XG50" s="288"/>
      <c r="XH50" s="288"/>
      <c r="XI50" s="288"/>
      <c r="XJ50" s="288"/>
      <c r="XK50" s="288"/>
      <c r="XL50" s="288"/>
      <c r="XM50" s="288"/>
      <c r="XN50" s="288"/>
      <c r="XO50" s="288"/>
      <c r="XP50" s="288"/>
      <c r="XQ50" s="288"/>
      <c r="XR50" s="288"/>
      <c r="XS50" s="288"/>
      <c r="XT50" s="288"/>
      <c r="XU50" s="288"/>
      <c r="XV50" s="288"/>
      <c r="XW50" s="288"/>
      <c r="XX50" s="288"/>
      <c r="XY50" s="288"/>
      <c r="XZ50" s="288"/>
      <c r="YA50" s="288"/>
      <c r="YB50" s="288"/>
      <c r="YC50" s="288"/>
      <c r="YD50" s="288"/>
      <c r="YE50" s="288"/>
      <c r="YF50" s="288"/>
      <c r="YG50" s="288"/>
      <c r="YH50" s="288"/>
      <c r="YI50" s="288"/>
      <c r="YJ50" s="288"/>
      <c r="YK50" s="288"/>
      <c r="YL50" s="288"/>
      <c r="YM50" s="288"/>
      <c r="YN50" s="288"/>
      <c r="YO50" s="288"/>
      <c r="YP50" s="288"/>
      <c r="YQ50" s="288"/>
      <c r="YR50" s="288"/>
      <c r="YS50" s="288"/>
      <c r="YT50" s="288"/>
      <c r="YU50" s="288"/>
      <c r="YV50" s="288"/>
      <c r="YW50" s="288"/>
      <c r="YX50" s="288"/>
      <c r="YY50" s="288"/>
      <c r="YZ50" s="288"/>
      <c r="ZA50" s="288"/>
      <c r="ZB50" s="288"/>
      <c r="ZC50" s="288"/>
      <c r="ZD50" s="288"/>
      <c r="ZE50" s="288"/>
      <c r="ZF50" s="288"/>
      <c r="ZG50" s="288"/>
      <c r="ZH50" s="288"/>
      <c r="ZI50" s="288"/>
      <c r="ZJ50" s="288"/>
      <c r="ZK50" s="288"/>
      <c r="ZL50" s="288"/>
      <c r="ZM50" s="288"/>
      <c r="ZN50" s="288"/>
      <c r="ZO50" s="288"/>
      <c r="ZP50" s="288"/>
      <c r="ZQ50" s="288"/>
      <c r="ZR50" s="288"/>
      <c r="ZS50" s="288"/>
      <c r="ZT50" s="288"/>
      <c r="ZU50" s="288"/>
      <c r="ZV50" s="288"/>
      <c r="ZW50" s="288"/>
      <c r="ZX50" s="288"/>
      <c r="ZY50" s="288"/>
      <c r="ZZ50" s="288"/>
      <c r="AAA50" s="288"/>
      <c r="AAB50" s="288"/>
      <c r="AAC50" s="288"/>
      <c r="AAD50" s="288"/>
      <c r="AAE50" s="288"/>
      <c r="AAF50" s="288"/>
      <c r="AAG50" s="288"/>
      <c r="AAH50" s="288"/>
      <c r="AAI50" s="288"/>
      <c r="AAJ50" s="288"/>
      <c r="AAK50" s="288"/>
      <c r="AAL50" s="288"/>
      <c r="AAM50" s="288"/>
      <c r="AAN50" s="288"/>
      <c r="AAO50" s="288"/>
      <c r="AAP50" s="288"/>
      <c r="AAQ50" s="288"/>
      <c r="AAR50" s="288"/>
      <c r="AAS50" s="288"/>
      <c r="AAT50" s="288"/>
      <c r="AAU50" s="288"/>
      <c r="AAV50" s="288"/>
      <c r="AAW50" s="288"/>
      <c r="AAX50" s="288"/>
      <c r="AAY50" s="288"/>
      <c r="AAZ50" s="288"/>
      <c r="ABA50" s="288"/>
      <c r="ABB50" s="288"/>
      <c r="ABC50" s="288"/>
      <c r="ABD50" s="288"/>
      <c r="ABE50" s="288"/>
      <c r="ABF50" s="288"/>
      <c r="ABG50" s="288"/>
      <c r="ABH50" s="288"/>
      <c r="ABI50" s="288"/>
      <c r="ABJ50" s="288"/>
      <c r="ABK50" s="288"/>
      <c r="ABL50" s="288"/>
      <c r="ABM50" s="288"/>
      <c r="ABN50" s="288"/>
      <c r="ABO50" s="288"/>
      <c r="ABP50" s="288"/>
      <c r="ABQ50" s="288"/>
      <c r="ABR50" s="288"/>
      <c r="ABS50" s="288"/>
      <c r="ABT50" s="288"/>
      <c r="ABU50" s="288"/>
      <c r="ABV50" s="288"/>
      <c r="ABW50" s="288"/>
      <c r="ABX50" s="288"/>
      <c r="ABY50" s="288"/>
      <c r="ABZ50" s="288"/>
      <c r="ACA50" s="288"/>
      <c r="ACB50" s="288"/>
      <c r="ACC50" s="288"/>
      <c r="ACD50" s="288"/>
      <c r="ACE50" s="288"/>
      <c r="ACF50" s="288"/>
      <c r="ACG50" s="288"/>
      <c r="ACH50" s="288"/>
      <c r="ACI50" s="288"/>
      <c r="ACJ50" s="288"/>
      <c r="ACK50" s="288"/>
      <c r="ACL50" s="288"/>
      <c r="ACM50" s="288"/>
      <c r="ACN50" s="288"/>
      <c r="ACO50" s="288"/>
      <c r="ACP50" s="288"/>
      <c r="ACQ50" s="288"/>
      <c r="ACR50" s="288"/>
      <c r="ACS50" s="288"/>
      <c r="ACT50" s="288"/>
      <c r="ACU50" s="288"/>
      <c r="ACV50" s="288"/>
      <c r="ACW50" s="288"/>
      <c r="ACX50" s="288"/>
      <c r="ACY50" s="288"/>
      <c r="ACZ50" s="288"/>
      <c r="ADA50" s="288"/>
      <c r="ADB50" s="288"/>
      <c r="ADC50" s="288"/>
      <c r="ADD50" s="288"/>
      <c r="ADE50" s="288"/>
      <c r="ADF50" s="288"/>
      <c r="ADG50" s="288"/>
      <c r="ADH50" s="288"/>
      <c r="ADI50" s="288"/>
      <c r="ADJ50" s="288"/>
      <c r="ADK50" s="288"/>
      <c r="ADL50" s="288"/>
      <c r="ADM50" s="288"/>
      <c r="ADN50" s="288"/>
      <c r="ADO50" s="288"/>
      <c r="ADP50" s="288"/>
      <c r="ADQ50" s="288"/>
      <c r="ADR50" s="288"/>
      <c r="ADS50" s="288"/>
      <c r="ADT50" s="288"/>
      <c r="ADU50" s="288"/>
      <c r="ADV50" s="288"/>
      <c r="ADW50" s="288"/>
      <c r="ADX50" s="288"/>
      <c r="ADY50" s="288"/>
      <c r="ADZ50" s="288"/>
      <c r="AEA50" s="288"/>
      <c r="AEB50" s="288"/>
      <c r="AEC50" s="288"/>
      <c r="AED50" s="288"/>
      <c r="AEE50" s="288"/>
      <c r="AEF50" s="288"/>
      <c r="AEG50" s="288"/>
      <c r="AEH50" s="288"/>
      <c r="AEI50" s="288"/>
      <c r="AEJ50" s="288"/>
      <c r="AEK50" s="288"/>
      <c r="AEL50" s="288"/>
      <c r="AEM50" s="288"/>
      <c r="AEN50" s="288"/>
      <c r="AEO50" s="288"/>
      <c r="AEP50" s="288"/>
      <c r="AEQ50" s="288"/>
      <c r="AER50" s="288"/>
      <c r="AES50" s="288"/>
      <c r="AET50" s="288"/>
      <c r="AEU50" s="288"/>
      <c r="AEV50" s="288"/>
      <c r="AEW50" s="288"/>
      <c r="AEX50" s="288"/>
      <c r="AEY50" s="288"/>
      <c r="AEZ50" s="288"/>
      <c r="AFA50" s="288"/>
      <c r="AFB50" s="288"/>
      <c r="AFC50" s="288"/>
      <c r="AFD50" s="288"/>
      <c r="AFE50" s="288"/>
      <c r="AFF50" s="288"/>
      <c r="AFG50" s="288"/>
      <c r="AFH50" s="288"/>
      <c r="AFI50" s="288"/>
      <c r="AFJ50" s="288"/>
      <c r="AFK50" s="288"/>
      <c r="AFL50" s="288"/>
      <c r="AFM50" s="288"/>
      <c r="AFN50" s="288"/>
      <c r="AFO50" s="288"/>
      <c r="AFP50" s="288"/>
      <c r="AFQ50" s="288"/>
      <c r="AFR50" s="288"/>
      <c r="AFS50" s="288"/>
      <c r="AFT50" s="288"/>
      <c r="AFU50" s="288"/>
      <c r="AFV50" s="288"/>
      <c r="AFW50" s="288"/>
      <c r="AFX50" s="288"/>
      <c r="AFY50" s="288"/>
      <c r="AFZ50" s="288"/>
      <c r="AGA50" s="288"/>
      <c r="AGB50" s="288"/>
      <c r="AGC50" s="288"/>
      <c r="AGD50" s="288"/>
      <c r="AGE50" s="288"/>
      <c r="AGF50" s="288"/>
      <c r="AGG50" s="288"/>
      <c r="AGH50" s="288"/>
      <c r="AGI50" s="288"/>
      <c r="AGJ50" s="288"/>
      <c r="AGK50" s="288"/>
      <c r="AGL50" s="288"/>
      <c r="AGM50" s="288"/>
      <c r="AGN50" s="288"/>
      <c r="AGO50" s="288"/>
      <c r="AGP50" s="288"/>
      <c r="AGQ50" s="288"/>
      <c r="AGR50" s="288"/>
      <c r="AGS50" s="288"/>
      <c r="AGT50" s="288"/>
      <c r="AGU50" s="288"/>
      <c r="AGV50" s="288"/>
      <c r="AGW50" s="288"/>
      <c r="AGX50" s="288"/>
      <c r="AGY50" s="288"/>
      <c r="AGZ50" s="288"/>
      <c r="AHA50" s="288"/>
      <c r="AHB50" s="288"/>
      <c r="AHC50" s="288"/>
      <c r="AHD50" s="288"/>
      <c r="AHE50" s="288"/>
      <c r="AHF50" s="288"/>
      <c r="AHG50" s="288"/>
      <c r="AHH50" s="288"/>
      <c r="AHI50" s="288"/>
      <c r="AHJ50" s="288"/>
      <c r="AHK50" s="288"/>
      <c r="AHL50" s="288"/>
      <c r="AHM50" s="288"/>
      <c r="AHN50" s="288"/>
      <c r="AHO50" s="288"/>
      <c r="AHP50" s="288"/>
      <c r="AHQ50" s="288"/>
      <c r="AHR50" s="288"/>
      <c r="AHS50" s="288"/>
      <c r="AHT50" s="288"/>
      <c r="AHU50" s="288"/>
      <c r="AHV50" s="288"/>
      <c r="AHW50" s="288"/>
      <c r="AHX50" s="288"/>
      <c r="AHY50" s="288"/>
      <c r="AHZ50" s="288"/>
      <c r="AIA50" s="288"/>
      <c r="AIB50" s="288"/>
      <c r="AIC50" s="288"/>
      <c r="AID50" s="288"/>
      <c r="AIE50" s="288"/>
      <c r="AIF50" s="288"/>
      <c r="AIG50" s="288"/>
      <c r="AIH50" s="288"/>
      <c r="AII50" s="288"/>
      <c r="AIJ50" s="288"/>
      <c r="AIK50" s="288"/>
      <c r="AIL50" s="288"/>
      <c r="AIM50" s="288"/>
      <c r="AIN50" s="288"/>
      <c r="AIO50" s="288"/>
      <c r="AIP50" s="288"/>
      <c r="AIQ50" s="288"/>
      <c r="AIR50" s="288"/>
      <c r="AIS50" s="288"/>
      <c r="AIT50" s="288"/>
      <c r="AIU50" s="288"/>
      <c r="AIV50" s="288"/>
      <c r="AIW50" s="288"/>
      <c r="AIX50" s="288"/>
      <c r="AIY50" s="288"/>
      <c r="AIZ50" s="288"/>
      <c r="AJA50" s="288"/>
      <c r="AJB50" s="288"/>
      <c r="AJC50" s="288"/>
      <c r="AJD50" s="288"/>
      <c r="AJE50" s="288"/>
      <c r="AJF50" s="288"/>
      <c r="AJG50" s="288"/>
      <c r="AJH50" s="288"/>
      <c r="AJI50" s="288"/>
      <c r="AJJ50" s="288"/>
      <c r="AJK50" s="288"/>
      <c r="AJL50" s="288"/>
      <c r="AJM50" s="288"/>
      <c r="AJN50" s="288"/>
      <c r="AJO50" s="288"/>
      <c r="AJP50" s="288"/>
      <c r="AJQ50" s="288"/>
      <c r="AJR50" s="288"/>
      <c r="AJS50" s="288"/>
      <c r="AJT50" s="288"/>
      <c r="AJU50" s="288"/>
      <c r="AJV50" s="288"/>
      <c r="AJW50" s="288"/>
      <c r="AJX50" s="288"/>
      <c r="AJY50" s="288"/>
      <c r="AJZ50" s="288"/>
      <c r="AKA50" s="288"/>
      <c r="AKB50" s="288"/>
      <c r="AKC50" s="288"/>
      <c r="AKD50" s="288"/>
      <c r="AKE50" s="288"/>
      <c r="AKF50" s="288"/>
      <c r="AKG50" s="288"/>
      <c r="AKH50" s="288"/>
      <c r="AKI50" s="288"/>
      <c r="AKJ50" s="288"/>
      <c r="AKK50" s="288"/>
      <c r="AKL50" s="288"/>
      <c r="AKM50" s="288"/>
      <c r="AKN50" s="288"/>
      <c r="AKO50" s="288"/>
      <c r="AKP50" s="288"/>
      <c r="AKQ50" s="288"/>
      <c r="AKR50" s="288"/>
      <c r="AKS50" s="288"/>
      <c r="AKT50" s="288"/>
      <c r="AKU50" s="288"/>
      <c r="AKV50" s="288"/>
      <c r="AKW50" s="288"/>
      <c r="AKX50" s="288"/>
      <c r="AKY50" s="288"/>
      <c r="AKZ50" s="288"/>
      <c r="ALA50" s="288"/>
      <c r="ALB50" s="288"/>
      <c r="ALC50" s="288"/>
      <c r="ALD50" s="288"/>
      <c r="ALE50" s="288"/>
      <c r="ALF50" s="288"/>
      <c r="ALG50" s="288"/>
      <c r="ALH50" s="288"/>
      <c r="ALI50" s="288"/>
      <c r="ALJ50" s="288"/>
      <c r="ALK50" s="288"/>
      <c r="ALL50" s="288"/>
      <c r="ALM50" s="288"/>
      <c r="ALN50" s="288"/>
      <c r="ALO50" s="288"/>
      <c r="ALP50" s="288"/>
      <c r="ALQ50" s="288"/>
      <c r="ALR50" s="288"/>
      <c r="ALS50" s="288"/>
      <c r="ALT50" s="288"/>
      <c r="ALU50" s="288"/>
      <c r="ALV50" s="288"/>
      <c r="ALW50" s="288"/>
      <c r="ALX50" s="288"/>
      <c r="ALY50" s="288"/>
      <c r="ALZ50" s="288"/>
      <c r="AMA50" s="288"/>
      <c r="AMB50" s="288"/>
      <c r="AMC50" s="288"/>
      <c r="AMD50" s="288"/>
      <c r="AME50" s="288"/>
      <c r="AMF50" s="288"/>
      <c r="AMG50" s="288"/>
      <c r="AMH50" s="288"/>
    </row>
    <row r="51" spans="1:1022" customFormat="1" ht="20.100000000000001" customHeight="1">
      <c r="A51" s="295"/>
      <c r="B51" s="328" t="s">
        <v>408</v>
      </c>
      <c r="C51" s="906" t="s">
        <v>1587</v>
      </c>
      <c r="D51" s="906"/>
      <c r="E51" s="906"/>
      <c r="F51" s="906"/>
      <c r="G51" s="906"/>
      <c r="H51" s="906"/>
      <c r="I51" s="321"/>
      <c r="J51" s="334"/>
      <c r="K51" s="334"/>
      <c r="L51" s="321"/>
      <c r="M51" s="321"/>
      <c r="N51" s="335"/>
      <c r="O51" s="336"/>
      <c r="P51" s="335"/>
      <c r="Q51" s="321"/>
      <c r="R51" s="333"/>
      <c r="S51" s="321"/>
      <c r="T51" s="321"/>
      <c r="U51" s="290"/>
      <c r="V51" s="290"/>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c r="HV51" s="288"/>
      <c r="HW51" s="288"/>
      <c r="HX51" s="288"/>
      <c r="HY51" s="288"/>
      <c r="HZ51" s="288"/>
      <c r="IA51" s="288"/>
      <c r="IB51" s="288"/>
      <c r="IC51" s="288"/>
      <c r="ID51" s="288"/>
      <c r="IE51" s="288"/>
      <c r="IF51" s="288"/>
      <c r="IG51" s="288"/>
      <c r="IH51" s="288"/>
      <c r="II51" s="288"/>
      <c r="IJ51" s="288"/>
      <c r="IK51" s="288"/>
      <c r="IL51" s="288"/>
      <c r="IM51" s="288"/>
      <c r="IN51" s="288"/>
      <c r="IO51" s="288"/>
      <c r="IP51" s="288"/>
      <c r="IQ51" s="288"/>
      <c r="IR51" s="288"/>
      <c r="IS51" s="288"/>
      <c r="IT51" s="288"/>
      <c r="IU51" s="288"/>
      <c r="IV51" s="288"/>
      <c r="IW51" s="288"/>
      <c r="IX51" s="288"/>
      <c r="IY51" s="288"/>
      <c r="IZ51" s="288"/>
      <c r="JA51" s="288"/>
      <c r="JB51" s="288"/>
      <c r="JC51" s="288"/>
      <c r="JD51" s="288"/>
      <c r="JE51" s="288"/>
      <c r="JF51" s="288"/>
      <c r="JG51" s="288"/>
      <c r="JH51" s="288"/>
      <c r="JI51" s="288"/>
      <c r="JJ51" s="288"/>
      <c r="JK51" s="288"/>
      <c r="JL51" s="288"/>
      <c r="JM51" s="288"/>
      <c r="JN51" s="288"/>
      <c r="JO51" s="288"/>
      <c r="JP51" s="288"/>
      <c r="JQ51" s="288"/>
      <c r="JR51" s="288"/>
      <c r="JS51" s="288"/>
      <c r="JT51" s="288"/>
      <c r="JU51" s="288"/>
      <c r="JV51" s="288"/>
      <c r="JW51" s="288"/>
      <c r="JX51" s="288"/>
      <c r="JY51" s="288"/>
      <c r="JZ51" s="288"/>
      <c r="KA51" s="288"/>
      <c r="KB51" s="288"/>
      <c r="KC51" s="288"/>
      <c r="KD51" s="288"/>
      <c r="KE51" s="288"/>
      <c r="KF51" s="288"/>
      <c r="KG51" s="288"/>
      <c r="KH51" s="288"/>
      <c r="KI51" s="288"/>
      <c r="KJ51" s="288"/>
      <c r="KK51" s="288"/>
      <c r="KL51" s="288"/>
      <c r="KM51" s="288"/>
      <c r="KN51" s="288"/>
      <c r="KO51" s="288"/>
      <c r="KP51" s="288"/>
      <c r="KQ51" s="288"/>
      <c r="KR51" s="288"/>
      <c r="KS51" s="288"/>
      <c r="KT51" s="288"/>
      <c r="KU51" s="288"/>
      <c r="KV51" s="288"/>
      <c r="KW51" s="288"/>
      <c r="KX51" s="288"/>
      <c r="KY51" s="288"/>
      <c r="KZ51" s="288"/>
      <c r="LA51" s="288"/>
      <c r="LB51" s="288"/>
      <c r="LC51" s="288"/>
      <c r="LD51" s="288"/>
      <c r="LE51" s="288"/>
      <c r="LF51" s="288"/>
      <c r="LG51" s="288"/>
      <c r="LH51" s="288"/>
      <c r="LI51" s="288"/>
      <c r="LJ51" s="288"/>
      <c r="LK51" s="288"/>
      <c r="LL51" s="288"/>
      <c r="LM51" s="288"/>
      <c r="LN51" s="288"/>
      <c r="LO51" s="288"/>
      <c r="LP51" s="288"/>
      <c r="LQ51" s="288"/>
      <c r="LR51" s="288"/>
      <c r="LS51" s="288"/>
      <c r="LT51" s="288"/>
      <c r="LU51" s="288"/>
      <c r="LV51" s="288"/>
      <c r="LW51" s="288"/>
      <c r="LX51" s="288"/>
      <c r="LY51" s="288"/>
      <c r="LZ51" s="288"/>
      <c r="MA51" s="288"/>
      <c r="MB51" s="288"/>
      <c r="MC51" s="288"/>
      <c r="MD51" s="288"/>
      <c r="ME51" s="288"/>
      <c r="MF51" s="288"/>
      <c r="MG51" s="288"/>
      <c r="MH51" s="288"/>
      <c r="MI51" s="288"/>
      <c r="MJ51" s="288"/>
      <c r="MK51" s="288"/>
      <c r="ML51" s="288"/>
      <c r="MM51" s="288"/>
      <c r="MN51" s="288"/>
      <c r="MO51" s="288"/>
      <c r="MP51" s="288"/>
      <c r="MQ51" s="288"/>
      <c r="MR51" s="288"/>
      <c r="MS51" s="288"/>
      <c r="MT51" s="288"/>
      <c r="MU51" s="288"/>
      <c r="MV51" s="288"/>
      <c r="MW51" s="288"/>
      <c r="MX51" s="288"/>
      <c r="MY51" s="288"/>
      <c r="MZ51" s="288"/>
      <c r="NA51" s="288"/>
      <c r="NB51" s="288"/>
      <c r="NC51" s="288"/>
      <c r="ND51" s="288"/>
      <c r="NE51" s="288"/>
      <c r="NF51" s="288"/>
      <c r="NG51" s="288"/>
      <c r="NH51" s="288"/>
      <c r="NI51" s="288"/>
      <c r="NJ51" s="288"/>
      <c r="NK51" s="288"/>
      <c r="NL51" s="288"/>
      <c r="NM51" s="288"/>
      <c r="NN51" s="288"/>
      <c r="NO51" s="288"/>
      <c r="NP51" s="288"/>
      <c r="NQ51" s="288"/>
      <c r="NR51" s="288"/>
      <c r="NS51" s="288"/>
      <c r="NT51" s="288"/>
      <c r="NU51" s="288"/>
      <c r="NV51" s="288"/>
      <c r="NW51" s="288"/>
      <c r="NX51" s="288"/>
      <c r="NY51" s="288"/>
      <c r="NZ51" s="288"/>
      <c r="OA51" s="288"/>
      <c r="OB51" s="288"/>
      <c r="OC51" s="288"/>
      <c r="OD51" s="288"/>
      <c r="OE51" s="288"/>
      <c r="OF51" s="288"/>
      <c r="OG51" s="288"/>
      <c r="OH51" s="288"/>
      <c r="OI51" s="288"/>
      <c r="OJ51" s="288"/>
      <c r="OK51" s="288"/>
      <c r="OL51" s="288"/>
      <c r="OM51" s="288"/>
      <c r="ON51" s="288"/>
      <c r="OO51" s="288"/>
      <c r="OP51" s="288"/>
      <c r="OQ51" s="288"/>
      <c r="OR51" s="288"/>
      <c r="OS51" s="288"/>
      <c r="OT51" s="288"/>
      <c r="OU51" s="288"/>
      <c r="OV51" s="288"/>
      <c r="OW51" s="288"/>
      <c r="OX51" s="288"/>
      <c r="OY51" s="288"/>
      <c r="OZ51" s="288"/>
      <c r="PA51" s="288"/>
      <c r="PB51" s="288"/>
      <c r="PC51" s="288"/>
      <c r="PD51" s="288"/>
      <c r="PE51" s="288"/>
      <c r="PF51" s="288"/>
      <c r="PG51" s="288"/>
      <c r="PH51" s="288"/>
      <c r="PI51" s="288"/>
      <c r="PJ51" s="288"/>
      <c r="PK51" s="288"/>
      <c r="PL51" s="288"/>
      <c r="PM51" s="288"/>
      <c r="PN51" s="288"/>
      <c r="PO51" s="288"/>
      <c r="PP51" s="288"/>
      <c r="PQ51" s="288"/>
      <c r="PR51" s="288"/>
      <c r="PS51" s="288"/>
      <c r="PT51" s="288"/>
      <c r="PU51" s="288"/>
      <c r="PV51" s="288"/>
      <c r="PW51" s="288"/>
      <c r="PX51" s="288"/>
      <c r="PY51" s="288"/>
      <c r="PZ51" s="288"/>
      <c r="QA51" s="288"/>
      <c r="QB51" s="288"/>
      <c r="QC51" s="288"/>
      <c r="QD51" s="288"/>
      <c r="QE51" s="288"/>
      <c r="QF51" s="288"/>
      <c r="QG51" s="288"/>
      <c r="QH51" s="288"/>
      <c r="QI51" s="288"/>
      <c r="QJ51" s="288"/>
      <c r="QK51" s="288"/>
      <c r="QL51" s="288"/>
      <c r="QM51" s="288"/>
      <c r="QN51" s="288"/>
      <c r="QO51" s="288"/>
      <c r="QP51" s="288"/>
      <c r="QQ51" s="288"/>
      <c r="QR51" s="288"/>
      <c r="QS51" s="288"/>
      <c r="QT51" s="288"/>
      <c r="QU51" s="288"/>
      <c r="QV51" s="288"/>
      <c r="QW51" s="288"/>
      <c r="QX51" s="288"/>
      <c r="QY51" s="288"/>
      <c r="QZ51" s="288"/>
      <c r="RA51" s="288"/>
      <c r="RB51" s="288"/>
      <c r="RC51" s="288"/>
      <c r="RD51" s="288"/>
      <c r="RE51" s="288"/>
      <c r="RF51" s="288"/>
      <c r="RG51" s="288"/>
      <c r="RH51" s="288"/>
      <c r="RI51" s="288"/>
      <c r="RJ51" s="288"/>
      <c r="RK51" s="288"/>
      <c r="RL51" s="288"/>
      <c r="RM51" s="288"/>
      <c r="RN51" s="288"/>
      <c r="RO51" s="288"/>
      <c r="RP51" s="288"/>
      <c r="RQ51" s="288"/>
      <c r="RR51" s="288"/>
      <c r="RS51" s="288"/>
      <c r="RT51" s="288"/>
      <c r="RU51" s="288"/>
      <c r="RV51" s="288"/>
      <c r="RW51" s="288"/>
      <c r="RX51" s="288"/>
      <c r="RY51" s="288"/>
      <c r="RZ51" s="288"/>
      <c r="SA51" s="288"/>
      <c r="SB51" s="288"/>
      <c r="SC51" s="288"/>
      <c r="SD51" s="288"/>
      <c r="SE51" s="288"/>
      <c r="SF51" s="288"/>
      <c r="SG51" s="288"/>
      <c r="SH51" s="288"/>
      <c r="SI51" s="288"/>
      <c r="SJ51" s="288"/>
      <c r="SK51" s="288"/>
      <c r="SL51" s="288"/>
      <c r="SM51" s="288"/>
      <c r="SN51" s="288"/>
      <c r="SO51" s="288"/>
      <c r="SP51" s="288"/>
      <c r="SQ51" s="288"/>
      <c r="SR51" s="288"/>
      <c r="SS51" s="288"/>
      <c r="ST51" s="288"/>
      <c r="SU51" s="288"/>
      <c r="SV51" s="288"/>
      <c r="SW51" s="288"/>
      <c r="SX51" s="288"/>
      <c r="SY51" s="288"/>
      <c r="SZ51" s="288"/>
      <c r="TA51" s="288"/>
      <c r="TB51" s="288"/>
      <c r="TC51" s="288"/>
      <c r="TD51" s="288"/>
      <c r="TE51" s="288"/>
      <c r="TF51" s="288"/>
      <c r="TG51" s="288"/>
      <c r="TH51" s="288"/>
      <c r="TI51" s="288"/>
      <c r="TJ51" s="288"/>
      <c r="TK51" s="288"/>
      <c r="TL51" s="288"/>
      <c r="TM51" s="288"/>
      <c r="TN51" s="288"/>
      <c r="TO51" s="288"/>
      <c r="TP51" s="288"/>
      <c r="TQ51" s="288"/>
      <c r="TR51" s="288"/>
      <c r="TS51" s="288"/>
      <c r="TT51" s="288"/>
      <c r="TU51" s="288"/>
      <c r="TV51" s="288"/>
      <c r="TW51" s="288"/>
      <c r="TX51" s="288"/>
      <c r="TY51" s="288"/>
      <c r="TZ51" s="288"/>
      <c r="UA51" s="288"/>
      <c r="UB51" s="288"/>
      <c r="UC51" s="288"/>
      <c r="UD51" s="288"/>
      <c r="UE51" s="288"/>
      <c r="UF51" s="288"/>
      <c r="UG51" s="288"/>
      <c r="UH51" s="288"/>
      <c r="UI51" s="288"/>
      <c r="UJ51" s="288"/>
      <c r="UK51" s="288"/>
      <c r="UL51" s="288"/>
      <c r="UM51" s="288"/>
      <c r="UN51" s="288"/>
      <c r="UO51" s="288"/>
      <c r="UP51" s="288"/>
      <c r="UQ51" s="288"/>
      <c r="UR51" s="288"/>
      <c r="US51" s="288"/>
      <c r="UT51" s="288"/>
      <c r="UU51" s="288"/>
      <c r="UV51" s="288"/>
      <c r="UW51" s="288"/>
      <c r="UX51" s="288"/>
      <c r="UY51" s="288"/>
      <c r="UZ51" s="288"/>
      <c r="VA51" s="288"/>
      <c r="VB51" s="288"/>
      <c r="VC51" s="288"/>
      <c r="VD51" s="288"/>
      <c r="VE51" s="288"/>
      <c r="VF51" s="288"/>
      <c r="VG51" s="288"/>
      <c r="VH51" s="288"/>
      <c r="VI51" s="288"/>
      <c r="VJ51" s="288"/>
      <c r="VK51" s="288"/>
      <c r="VL51" s="288"/>
      <c r="VM51" s="288"/>
      <c r="VN51" s="288"/>
      <c r="VO51" s="288"/>
      <c r="VP51" s="288"/>
      <c r="VQ51" s="288"/>
      <c r="VR51" s="288"/>
      <c r="VS51" s="288"/>
      <c r="VT51" s="288"/>
      <c r="VU51" s="288"/>
      <c r="VV51" s="288"/>
      <c r="VW51" s="288"/>
      <c r="VX51" s="288"/>
      <c r="VY51" s="288"/>
      <c r="VZ51" s="288"/>
      <c r="WA51" s="288"/>
      <c r="WB51" s="288"/>
      <c r="WC51" s="288"/>
      <c r="WD51" s="288"/>
      <c r="WE51" s="288"/>
      <c r="WF51" s="288"/>
      <c r="WG51" s="288"/>
      <c r="WH51" s="288"/>
      <c r="WI51" s="288"/>
      <c r="WJ51" s="288"/>
      <c r="WK51" s="288"/>
      <c r="WL51" s="288"/>
      <c r="WM51" s="288"/>
      <c r="WN51" s="288"/>
      <c r="WO51" s="288"/>
      <c r="WP51" s="288"/>
      <c r="WQ51" s="288"/>
      <c r="WR51" s="288"/>
      <c r="WS51" s="288"/>
      <c r="WT51" s="288"/>
      <c r="WU51" s="288"/>
      <c r="WV51" s="288"/>
      <c r="WW51" s="288"/>
      <c r="WX51" s="288"/>
      <c r="WY51" s="288"/>
      <c r="WZ51" s="288"/>
      <c r="XA51" s="288"/>
      <c r="XB51" s="288"/>
      <c r="XC51" s="288"/>
      <c r="XD51" s="288"/>
      <c r="XE51" s="288"/>
      <c r="XF51" s="288"/>
      <c r="XG51" s="288"/>
      <c r="XH51" s="288"/>
      <c r="XI51" s="288"/>
      <c r="XJ51" s="288"/>
      <c r="XK51" s="288"/>
      <c r="XL51" s="288"/>
      <c r="XM51" s="288"/>
      <c r="XN51" s="288"/>
      <c r="XO51" s="288"/>
      <c r="XP51" s="288"/>
      <c r="XQ51" s="288"/>
      <c r="XR51" s="288"/>
      <c r="XS51" s="288"/>
      <c r="XT51" s="288"/>
      <c r="XU51" s="288"/>
      <c r="XV51" s="288"/>
      <c r="XW51" s="288"/>
      <c r="XX51" s="288"/>
      <c r="XY51" s="288"/>
      <c r="XZ51" s="288"/>
      <c r="YA51" s="288"/>
      <c r="YB51" s="288"/>
      <c r="YC51" s="288"/>
      <c r="YD51" s="288"/>
      <c r="YE51" s="288"/>
      <c r="YF51" s="288"/>
      <c r="YG51" s="288"/>
      <c r="YH51" s="288"/>
      <c r="YI51" s="288"/>
      <c r="YJ51" s="288"/>
      <c r="YK51" s="288"/>
      <c r="YL51" s="288"/>
      <c r="YM51" s="288"/>
      <c r="YN51" s="288"/>
      <c r="YO51" s="288"/>
      <c r="YP51" s="288"/>
      <c r="YQ51" s="288"/>
      <c r="YR51" s="288"/>
      <c r="YS51" s="288"/>
      <c r="YT51" s="288"/>
      <c r="YU51" s="288"/>
      <c r="YV51" s="288"/>
      <c r="YW51" s="288"/>
      <c r="YX51" s="288"/>
      <c r="YY51" s="288"/>
      <c r="YZ51" s="288"/>
      <c r="ZA51" s="288"/>
      <c r="ZB51" s="288"/>
      <c r="ZC51" s="288"/>
      <c r="ZD51" s="288"/>
      <c r="ZE51" s="288"/>
      <c r="ZF51" s="288"/>
      <c r="ZG51" s="288"/>
      <c r="ZH51" s="288"/>
      <c r="ZI51" s="288"/>
      <c r="ZJ51" s="288"/>
      <c r="ZK51" s="288"/>
      <c r="ZL51" s="288"/>
      <c r="ZM51" s="288"/>
      <c r="ZN51" s="288"/>
      <c r="ZO51" s="288"/>
      <c r="ZP51" s="288"/>
      <c r="ZQ51" s="288"/>
      <c r="ZR51" s="288"/>
      <c r="ZS51" s="288"/>
      <c r="ZT51" s="288"/>
      <c r="ZU51" s="288"/>
      <c r="ZV51" s="288"/>
      <c r="ZW51" s="288"/>
      <c r="ZX51" s="288"/>
      <c r="ZY51" s="288"/>
      <c r="ZZ51" s="288"/>
      <c r="AAA51" s="288"/>
      <c r="AAB51" s="288"/>
      <c r="AAC51" s="288"/>
      <c r="AAD51" s="288"/>
      <c r="AAE51" s="288"/>
      <c r="AAF51" s="288"/>
      <c r="AAG51" s="288"/>
      <c r="AAH51" s="288"/>
      <c r="AAI51" s="288"/>
      <c r="AAJ51" s="288"/>
      <c r="AAK51" s="288"/>
      <c r="AAL51" s="288"/>
      <c r="AAM51" s="288"/>
      <c r="AAN51" s="288"/>
      <c r="AAO51" s="288"/>
      <c r="AAP51" s="288"/>
      <c r="AAQ51" s="288"/>
      <c r="AAR51" s="288"/>
      <c r="AAS51" s="288"/>
      <c r="AAT51" s="288"/>
      <c r="AAU51" s="288"/>
      <c r="AAV51" s="288"/>
      <c r="AAW51" s="288"/>
      <c r="AAX51" s="288"/>
      <c r="AAY51" s="288"/>
      <c r="AAZ51" s="288"/>
      <c r="ABA51" s="288"/>
      <c r="ABB51" s="288"/>
      <c r="ABC51" s="288"/>
      <c r="ABD51" s="288"/>
      <c r="ABE51" s="288"/>
      <c r="ABF51" s="288"/>
      <c r="ABG51" s="288"/>
      <c r="ABH51" s="288"/>
      <c r="ABI51" s="288"/>
      <c r="ABJ51" s="288"/>
      <c r="ABK51" s="288"/>
      <c r="ABL51" s="288"/>
      <c r="ABM51" s="288"/>
      <c r="ABN51" s="288"/>
      <c r="ABO51" s="288"/>
      <c r="ABP51" s="288"/>
      <c r="ABQ51" s="288"/>
      <c r="ABR51" s="288"/>
      <c r="ABS51" s="288"/>
      <c r="ABT51" s="288"/>
      <c r="ABU51" s="288"/>
      <c r="ABV51" s="288"/>
      <c r="ABW51" s="288"/>
      <c r="ABX51" s="288"/>
      <c r="ABY51" s="288"/>
      <c r="ABZ51" s="288"/>
      <c r="ACA51" s="288"/>
      <c r="ACB51" s="288"/>
      <c r="ACC51" s="288"/>
      <c r="ACD51" s="288"/>
      <c r="ACE51" s="288"/>
      <c r="ACF51" s="288"/>
      <c r="ACG51" s="288"/>
      <c r="ACH51" s="288"/>
      <c r="ACI51" s="288"/>
      <c r="ACJ51" s="288"/>
      <c r="ACK51" s="288"/>
      <c r="ACL51" s="288"/>
      <c r="ACM51" s="288"/>
      <c r="ACN51" s="288"/>
      <c r="ACO51" s="288"/>
      <c r="ACP51" s="288"/>
      <c r="ACQ51" s="288"/>
      <c r="ACR51" s="288"/>
      <c r="ACS51" s="288"/>
      <c r="ACT51" s="288"/>
      <c r="ACU51" s="288"/>
      <c r="ACV51" s="288"/>
      <c r="ACW51" s="288"/>
      <c r="ACX51" s="288"/>
      <c r="ACY51" s="288"/>
      <c r="ACZ51" s="288"/>
      <c r="ADA51" s="288"/>
      <c r="ADB51" s="288"/>
      <c r="ADC51" s="288"/>
      <c r="ADD51" s="288"/>
      <c r="ADE51" s="288"/>
      <c r="ADF51" s="288"/>
      <c r="ADG51" s="288"/>
      <c r="ADH51" s="288"/>
      <c r="ADI51" s="288"/>
      <c r="ADJ51" s="288"/>
      <c r="ADK51" s="288"/>
      <c r="ADL51" s="288"/>
      <c r="ADM51" s="288"/>
      <c r="ADN51" s="288"/>
      <c r="ADO51" s="288"/>
      <c r="ADP51" s="288"/>
      <c r="ADQ51" s="288"/>
      <c r="ADR51" s="288"/>
      <c r="ADS51" s="288"/>
      <c r="ADT51" s="288"/>
      <c r="ADU51" s="288"/>
      <c r="ADV51" s="288"/>
      <c r="ADW51" s="288"/>
      <c r="ADX51" s="288"/>
      <c r="ADY51" s="288"/>
      <c r="ADZ51" s="288"/>
      <c r="AEA51" s="288"/>
      <c r="AEB51" s="288"/>
      <c r="AEC51" s="288"/>
      <c r="AED51" s="288"/>
      <c r="AEE51" s="288"/>
      <c r="AEF51" s="288"/>
      <c r="AEG51" s="288"/>
      <c r="AEH51" s="288"/>
      <c r="AEI51" s="288"/>
      <c r="AEJ51" s="288"/>
      <c r="AEK51" s="288"/>
      <c r="AEL51" s="288"/>
      <c r="AEM51" s="288"/>
      <c r="AEN51" s="288"/>
      <c r="AEO51" s="288"/>
      <c r="AEP51" s="288"/>
      <c r="AEQ51" s="288"/>
      <c r="AER51" s="288"/>
      <c r="AES51" s="288"/>
      <c r="AET51" s="288"/>
      <c r="AEU51" s="288"/>
      <c r="AEV51" s="288"/>
      <c r="AEW51" s="288"/>
      <c r="AEX51" s="288"/>
      <c r="AEY51" s="288"/>
      <c r="AEZ51" s="288"/>
      <c r="AFA51" s="288"/>
      <c r="AFB51" s="288"/>
      <c r="AFC51" s="288"/>
      <c r="AFD51" s="288"/>
      <c r="AFE51" s="288"/>
      <c r="AFF51" s="288"/>
      <c r="AFG51" s="288"/>
      <c r="AFH51" s="288"/>
      <c r="AFI51" s="288"/>
      <c r="AFJ51" s="288"/>
      <c r="AFK51" s="288"/>
      <c r="AFL51" s="288"/>
      <c r="AFM51" s="288"/>
      <c r="AFN51" s="288"/>
      <c r="AFO51" s="288"/>
      <c r="AFP51" s="288"/>
      <c r="AFQ51" s="288"/>
      <c r="AFR51" s="288"/>
      <c r="AFS51" s="288"/>
      <c r="AFT51" s="288"/>
      <c r="AFU51" s="288"/>
      <c r="AFV51" s="288"/>
      <c r="AFW51" s="288"/>
      <c r="AFX51" s="288"/>
      <c r="AFY51" s="288"/>
      <c r="AFZ51" s="288"/>
      <c r="AGA51" s="288"/>
      <c r="AGB51" s="288"/>
      <c r="AGC51" s="288"/>
      <c r="AGD51" s="288"/>
      <c r="AGE51" s="288"/>
      <c r="AGF51" s="288"/>
      <c r="AGG51" s="288"/>
      <c r="AGH51" s="288"/>
      <c r="AGI51" s="288"/>
      <c r="AGJ51" s="288"/>
      <c r="AGK51" s="288"/>
      <c r="AGL51" s="288"/>
      <c r="AGM51" s="288"/>
      <c r="AGN51" s="288"/>
      <c r="AGO51" s="288"/>
      <c r="AGP51" s="288"/>
      <c r="AGQ51" s="288"/>
      <c r="AGR51" s="288"/>
      <c r="AGS51" s="288"/>
      <c r="AGT51" s="288"/>
      <c r="AGU51" s="288"/>
      <c r="AGV51" s="288"/>
      <c r="AGW51" s="288"/>
      <c r="AGX51" s="288"/>
      <c r="AGY51" s="288"/>
      <c r="AGZ51" s="288"/>
      <c r="AHA51" s="288"/>
      <c r="AHB51" s="288"/>
      <c r="AHC51" s="288"/>
      <c r="AHD51" s="288"/>
      <c r="AHE51" s="288"/>
      <c r="AHF51" s="288"/>
      <c r="AHG51" s="288"/>
      <c r="AHH51" s="288"/>
      <c r="AHI51" s="288"/>
      <c r="AHJ51" s="288"/>
      <c r="AHK51" s="288"/>
      <c r="AHL51" s="288"/>
      <c r="AHM51" s="288"/>
      <c r="AHN51" s="288"/>
      <c r="AHO51" s="288"/>
      <c r="AHP51" s="288"/>
      <c r="AHQ51" s="288"/>
      <c r="AHR51" s="288"/>
      <c r="AHS51" s="288"/>
      <c r="AHT51" s="288"/>
      <c r="AHU51" s="288"/>
      <c r="AHV51" s="288"/>
      <c r="AHW51" s="288"/>
      <c r="AHX51" s="288"/>
      <c r="AHY51" s="288"/>
      <c r="AHZ51" s="288"/>
      <c r="AIA51" s="288"/>
      <c r="AIB51" s="288"/>
      <c r="AIC51" s="288"/>
      <c r="AID51" s="288"/>
      <c r="AIE51" s="288"/>
      <c r="AIF51" s="288"/>
      <c r="AIG51" s="288"/>
      <c r="AIH51" s="288"/>
      <c r="AII51" s="288"/>
      <c r="AIJ51" s="288"/>
      <c r="AIK51" s="288"/>
      <c r="AIL51" s="288"/>
      <c r="AIM51" s="288"/>
      <c r="AIN51" s="288"/>
      <c r="AIO51" s="288"/>
      <c r="AIP51" s="288"/>
      <c r="AIQ51" s="288"/>
      <c r="AIR51" s="288"/>
      <c r="AIS51" s="288"/>
      <c r="AIT51" s="288"/>
      <c r="AIU51" s="288"/>
      <c r="AIV51" s="288"/>
      <c r="AIW51" s="288"/>
      <c r="AIX51" s="288"/>
      <c r="AIY51" s="288"/>
      <c r="AIZ51" s="288"/>
      <c r="AJA51" s="288"/>
      <c r="AJB51" s="288"/>
      <c r="AJC51" s="288"/>
      <c r="AJD51" s="288"/>
      <c r="AJE51" s="288"/>
      <c r="AJF51" s="288"/>
      <c r="AJG51" s="288"/>
      <c r="AJH51" s="288"/>
      <c r="AJI51" s="288"/>
      <c r="AJJ51" s="288"/>
      <c r="AJK51" s="288"/>
      <c r="AJL51" s="288"/>
      <c r="AJM51" s="288"/>
      <c r="AJN51" s="288"/>
      <c r="AJO51" s="288"/>
      <c r="AJP51" s="288"/>
      <c r="AJQ51" s="288"/>
      <c r="AJR51" s="288"/>
      <c r="AJS51" s="288"/>
      <c r="AJT51" s="288"/>
      <c r="AJU51" s="288"/>
      <c r="AJV51" s="288"/>
      <c r="AJW51" s="288"/>
      <c r="AJX51" s="288"/>
      <c r="AJY51" s="288"/>
      <c r="AJZ51" s="288"/>
      <c r="AKA51" s="288"/>
      <c r="AKB51" s="288"/>
      <c r="AKC51" s="288"/>
      <c r="AKD51" s="288"/>
      <c r="AKE51" s="288"/>
      <c r="AKF51" s="288"/>
      <c r="AKG51" s="288"/>
      <c r="AKH51" s="288"/>
      <c r="AKI51" s="288"/>
      <c r="AKJ51" s="288"/>
      <c r="AKK51" s="288"/>
      <c r="AKL51" s="288"/>
      <c r="AKM51" s="288"/>
      <c r="AKN51" s="288"/>
      <c r="AKO51" s="288"/>
      <c r="AKP51" s="288"/>
      <c r="AKQ51" s="288"/>
      <c r="AKR51" s="288"/>
      <c r="AKS51" s="288"/>
      <c r="AKT51" s="288"/>
      <c r="AKU51" s="288"/>
      <c r="AKV51" s="288"/>
      <c r="AKW51" s="288"/>
      <c r="AKX51" s="288"/>
      <c r="AKY51" s="288"/>
      <c r="AKZ51" s="288"/>
      <c r="ALA51" s="288"/>
      <c r="ALB51" s="288"/>
      <c r="ALC51" s="288"/>
      <c r="ALD51" s="288"/>
      <c r="ALE51" s="288"/>
      <c r="ALF51" s="288"/>
      <c r="ALG51" s="288"/>
      <c r="ALH51" s="288"/>
      <c r="ALI51" s="288"/>
      <c r="ALJ51" s="288"/>
      <c r="ALK51" s="288"/>
      <c r="ALL51" s="288"/>
      <c r="ALM51" s="288"/>
      <c r="ALN51" s="288"/>
      <c r="ALO51" s="288"/>
      <c r="ALP51" s="288"/>
      <c r="ALQ51" s="288"/>
      <c r="ALR51" s="288"/>
      <c r="ALS51" s="288"/>
      <c r="ALT51" s="288"/>
      <c r="ALU51" s="288"/>
      <c r="ALV51" s="288"/>
      <c r="ALW51" s="288"/>
      <c r="ALX51" s="288"/>
      <c r="ALY51" s="288"/>
      <c r="ALZ51" s="288"/>
      <c r="AMA51" s="288"/>
      <c r="AMB51" s="288"/>
      <c r="AMC51" s="288"/>
      <c r="AMD51" s="288"/>
      <c r="AME51" s="288"/>
      <c r="AMF51" s="288"/>
      <c r="AMG51" s="288"/>
      <c r="AMH51" s="288"/>
    </row>
    <row r="52" spans="1:1022" customFormat="1" ht="20.100000000000001" customHeight="1">
      <c r="A52" s="337"/>
      <c r="B52" s="338"/>
      <c r="C52" s="338"/>
      <c r="D52" s="339"/>
      <c r="E52" s="339"/>
      <c r="F52" s="339"/>
      <c r="G52" s="339"/>
      <c r="H52" s="339"/>
      <c r="I52" s="321"/>
      <c r="J52" s="334"/>
      <c r="K52" s="334"/>
      <c r="L52" s="321"/>
      <c r="M52" s="321"/>
      <c r="N52" s="335"/>
      <c r="O52" s="336"/>
      <c r="P52" s="335"/>
      <c r="Q52" s="321"/>
      <c r="R52" s="333"/>
      <c r="S52" s="321"/>
      <c r="T52" s="321"/>
      <c r="U52" s="290"/>
      <c r="V52" s="290"/>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c r="HV52" s="288"/>
      <c r="HW52" s="288"/>
      <c r="HX52" s="288"/>
      <c r="HY52" s="288"/>
      <c r="HZ52" s="288"/>
      <c r="IA52" s="288"/>
      <c r="IB52" s="288"/>
      <c r="IC52" s="288"/>
      <c r="ID52" s="288"/>
      <c r="IE52" s="288"/>
      <c r="IF52" s="288"/>
      <c r="IG52" s="288"/>
      <c r="IH52" s="288"/>
      <c r="II52" s="288"/>
      <c r="IJ52" s="288"/>
      <c r="IK52" s="288"/>
      <c r="IL52" s="288"/>
      <c r="IM52" s="288"/>
      <c r="IN52" s="288"/>
      <c r="IO52" s="288"/>
      <c r="IP52" s="288"/>
      <c r="IQ52" s="288"/>
      <c r="IR52" s="288"/>
      <c r="IS52" s="288"/>
      <c r="IT52" s="288"/>
      <c r="IU52" s="288"/>
      <c r="IV52" s="288"/>
      <c r="IW52" s="288"/>
      <c r="IX52" s="288"/>
      <c r="IY52" s="288"/>
      <c r="IZ52" s="288"/>
      <c r="JA52" s="288"/>
      <c r="JB52" s="288"/>
      <c r="JC52" s="288"/>
      <c r="JD52" s="288"/>
      <c r="JE52" s="288"/>
      <c r="JF52" s="288"/>
      <c r="JG52" s="288"/>
      <c r="JH52" s="288"/>
      <c r="JI52" s="288"/>
      <c r="JJ52" s="288"/>
      <c r="JK52" s="288"/>
      <c r="JL52" s="288"/>
      <c r="JM52" s="288"/>
      <c r="JN52" s="288"/>
      <c r="JO52" s="288"/>
      <c r="JP52" s="288"/>
      <c r="JQ52" s="288"/>
      <c r="JR52" s="288"/>
      <c r="JS52" s="288"/>
      <c r="JT52" s="288"/>
      <c r="JU52" s="288"/>
      <c r="JV52" s="288"/>
      <c r="JW52" s="288"/>
      <c r="JX52" s="288"/>
      <c r="JY52" s="288"/>
      <c r="JZ52" s="288"/>
      <c r="KA52" s="288"/>
      <c r="KB52" s="288"/>
      <c r="KC52" s="288"/>
      <c r="KD52" s="288"/>
      <c r="KE52" s="288"/>
      <c r="KF52" s="288"/>
      <c r="KG52" s="288"/>
      <c r="KH52" s="288"/>
      <c r="KI52" s="288"/>
      <c r="KJ52" s="288"/>
      <c r="KK52" s="288"/>
      <c r="KL52" s="288"/>
      <c r="KM52" s="288"/>
      <c r="KN52" s="288"/>
      <c r="KO52" s="288"/>
      <c r="KP52" s="288"/>
      <c r="KQ52" s="288"/>
      <c r="KR52" s="288"/>
      <c r="KS52" s="288"/>
      <c r="KT52" s="288"/>
      <c r="KU52" s="288"/>
      <c r="KV52" s="288"/>
      <c r="KW52" s="288"/>
      <c r="KX52" s="288"/>
      <c r="KY52" s="288"/>
      <c r="KZ52" s="288"/>
      <c r="LA52" s="288"/>
      <c r="LB52" s="288"/>
      <c r="LC52" s="288"/>
      <c r="LD52" s="288"/>
      <c r="LE52" s="288"/>
      <c r="LF52" s="288"/>
      <c r="LG52" s="288"/>
      <c r="LH52" s="288"/>
      <c r="LI52" s="288"/>
      <c r="LJ52" s="288"/>
      <c r="LK52" s="288"/>
      <c r="LL52" s="288"/>
      <c r="LM52" s="288"/>
      <c r="LN52" s="288"/>
      <c r="LO52" s="288"/>
      <c r="LP52" s="288"/>
      <c r="LQ52" s="288"/>
      <c r="LR52" s="288"/>
      <c r="LS52" s="288"/>
      <c r="LT52" s="288"/>
      <c r="LU52" s="288"/>
      <c r="LV52" s="288"/>
      <c r="LW52" s="288"/>
      <c r="LX52" s="288"/>
      <c r="LY52" s="288"/>
      <c r="LZ52" s="288"/>
      <c r="MA52" s="288"/>
      <c r="MB52" s="288"/>
      <c r="MC52" s="288"/>
      <c r="MD52" s="288"/>
      <c r="ME52" s="288"/>
      <c r="MF52" s="288"/>
      <c r="MG52" s="288"/>
      <c r="MH52" s="288"/>
      <c r="MI52" s="288"/>
      <c r="MJ52" s="288"/>
      <c r="MK52" s="288"/>
      <c r="ML52" s="288"/>
      <c r="MM52" s="288"/>
      <c r="MN52" s="288"/>
      <c r="MO52" s="288"/>
      <c r="MP52" s="288"/>
      <c r="MQ52" s="288"/>
      <c r="MR52" s="288"/>
      <c r="MS52" s="288"/>
      <c r="MT52" s="288"/>
      <c r="MU52" s="288"/>
      <c r="MV52" s="288"/>
      <c r="MW52" s="288"/>
      <c r="MX52" s="288"/>
      <c r="MY52" s="288"/>
      <c r="MZ52" s="288"/>
      <c r="NA52" s="288"/>
      <c r="NB52" s="288"/>
      <c r="NC52" s="288"/>
      <c r="ND52" s="288"/>
      <c r="NE52" s="288"/>
      <c r="NF52" s="288"/>
      <c r="NG52" s="288"/>
      <c r="NH52" s="288"/>
      <c r="NI52" s="288"/>
      <c r="NJ52" s="288"/>
      <c r="NK52" s="288"/>
      <c r="NL52" s="288"/>
      <c r="NM52" s="288"/>
      <c r="NN52" s="288"/>
      <c r="NO52" s="288"/>
      <c r="NP52" s="288"/>
      <c r="NQ52" s="288"/>
      <c r="NR52" s="288"/>
      <c r="NS52" s="288"/>
      <c r="NT52" s="288"/>
      <c r="NU52" s="288"/>
      <c r="NV52" s="288"/>
      <c r="NW52" s="288"/>
      <c r="NX52" s="288"/>
      <c r="NY52" s="288"/>
      <c r="NZ52" s="288"/>
      <c r="OA52" s="288"/>
      <c r="OB52" s="288"/>
      <c r="OC52" s="288"/>
      <c r="OD52" s="288"/>
      <c r="OE52" s="288"/>
      <c r="OF52" s="288"/>
      <c r="OG52" s="288"/>
      <c r="OH52" s="288"/>
      <c r="OI52" s="288"/>
      <c r="OJ52" s="288"/>
      <c r="OK52" s="288"/>
      <c r="OL52" s="288"/>
      <c r="OM52" s="288"/>
      <c r="ON52" s="288"/>
      <c r="OO52" s="288"/>
      <c r="OP52" s="288"/>
      <c r="OQ52" s="288"/>
      <c r="OR52" s="288"/>
      <c r="OS52" s="288"/>
      <c r="OT52" s="288"/>
      <c r="OU52" s="288"/>
      <c r="OV52" s="288"/>
      <c r="OW52" s="288"/>
      <c r="OX52" s="288"/>
      <c r="OY52" s="288"/>
      <c r="OZ52" s="288"/>
      <c r="PA52" s="288"/>
      <c r="PB52" s="288"/>
      <c r="PC52" s="288"/>
      <c r="PD52" s="288"/>
      <c r="PE52" s="288"/>
      <c r="PF52" s="288"/>
      <c r="PG52" s="288"/>
      <c r="PH52" s="288"/>
      <c r="PI52" s="288"/>
      <c r="PJ52" s="288"/>
      <c r="PK52" s="288"/>
      <c r="PL52" s="288"/>
      <c r="PM52" s="288"/>
      <c r="PN52" s="288"/>
      <c r="PO52" s="288"/>
      <c r="PP52" s="288"/>
      <c r="PQ52" s="288"/>
      <c r="PR52" s="288"/>
      <c r="PS52" s="288"/>
      <c r="PT52" s="288"/>
      <c r="PU52" s="288"/>
      <c r="PV52" s="288"/>
      <c r="PW52" s="288"/>
      <c r="PX52" s="288"/>
      <c r="PY52" s="288"/>
      <c r="PZ52" s="288"/>
      <c r="QA52" s="288"/>
      <c r="QB52" s="288"/>
      <c r="QC52" s="288"/>
      <c r="QD52" s="288"/>
      <c r="QE52" s="288"/>
      <c r="QF52" s="288"/>
      <c r="QG52" s="288"/>
      <c r="QH52" s="288"/>
      <c r="QI52" s="288"/>
      <c r="QJ52" s="288"/>
      <c r="QK52" s="288"/>
      <c r="QL52" s="288"/>
      <c r="QM52" s="288"/>
      <c r="QN52" s="288"/>
      <c r="QO52" s="288"/>
      <c r="QP52" s="288"/>
      <c r="QQ52" s="288"/>
      <c r="QR52" s="288"/>
      <c r="QS52" s="288"/>
      <c r="QT52" s="288"/>
      <c r="QU52" s="288"/>
      <c r="QV52" s="288"/>
      <c r="QW52" s="288"/>
      <c r="QX52" s="288"/>
      <c r="QY52" s="288"/>
      <c r="QZ52" s="288"/>
      <c r="RA52" s="288"/>
      <c r="RB52" s="288"/>
      <c r="RC52" s="288"/>
      <c r="RD52" s="288"/>
      <c r="RE52" s="288"/>
      <c r="RF52" s="288"/>
      <c r="RG52" s="288"/>
      <c r="RH52" s="288"/>
      <c r="RI52" s="288"/>
      <c r="RJ52" s="288"/>
      <c r="RK52" s="288"/>
      <c r="RL52" s="288"/>
      <c r="RM52" s="288"/>
      <c r="RN52" s="288"/>
      <c r="RO52" s="288"/>
      <c r="RP52" s="288"/>
      <c r="RQ52" s="288"/>
      <c r="RR52" s="288"/>
      <c r="RS52" s="288"/>
      <c r="RT52" s="288"/>
      <c r="RU52" s="288"/>
      <c r="RV52" s="288"/>
      <c r="RW52" s="288"/>
      <c r="RX52" s="288"/>
      <c r="RY52" s="288"/>
      <c r="RZ52" s="288"/>
      <c r="SA52" s="288"/>
      <c r="SB52" s="288"/>
      <c r="SC52" s="288"/>
      <c r="SD52" s="288"/>
      <c r="SE52" s="288"/>
      <c r="SF52" s="288"/>
      <c r="SG52" s="288"/>
      <c r="SH52" s="288"/>
      <c r="SI52" s="288"/>
      <c r="SJ52" s="288"/>
      <c r="SK52" s="288"/>
      <c r="SL52" s="288"/>
      <c r="SM52" s="288"/>
      <c r="SN52" s="288"/>
      <c r="SO52" s="288"/>
      <c r="SP52" s="288"/>
      <c r="SQ52" s="288"/>
      <c r="SR52" s="288"/>
      <c r="SS52" s="288"/>
      <c r="ST52" s="288"/>
      <c r="SU52" s="288"/>
      <c r="SV52" s="288"/>
      <c r="SW52" s="288"/>
      <c r="SX52" s="288"/>
      <c r="SY52" s="288"/>
      <c r="SZ52" s="288"/>
      <c r="TA52" s="288"/>
      <c r="TB52" s="288"/>
      <c r="TC52" s="288"/>
      <c r="TD52" s="288"/>
      <c r="TE52" s="288"/>
      <c r="TF52" s="288"/>
      <c r="TG52" s="288"/>
      <c r="TH52" s="288"/>
      <c r="TI52" s="288"/>
      <c r="TJ52" s="288"/>
      <c r="TK52" s="288"/>
      <c r="TL52" s="288"/>
      <c r="TM52" s="288"/>
      <c r="TN52" s="288"/>
      <c r="TO52" s="288"/>
      <c r="TP52" s="288"/>
      <c r="TQ52" s="288"/>
      <c r="TR52" s="288"/>
      <c r="TS52" s="288"/>
      <c r="TT52" s="288"/>
      <c r="TU52" s="288"/>
      <c r="TV52" s="288"/>
      <c r="TW52" s="288"/>
      <c r="TX52" s="288"/>
      <c r="TY52" s="288"/>
      <c r="TZ52" s="288"/>
      <c r="UA52" s="288"/>
      <c r="UB52" s="288"/>
      <c r="UC52" s="288"/>
      <c r="UD52" s="288"/>
      <c r="UE52" s="288"/>
      <c r="UF52" s="288"/>
      <c r="UG52" s="288"/>
      <c r="UH52" s="288"/>
      <c r="UI52" s="288"/>
      <c r="UJ52" s="288"/>
      <c r="UK52" s="288"/>
      <c r="UL52" s="288"/>
      <c r="UM52" s="288"/>
      <c r="UN52" s="288"/>
      <c r="UO52" s="288"/>
      <c r="UP52" s="288"/>
      <c r="UQ52" s="288"/>
      <c r="UR52" s="288"/>
      <c r="US52" s="288"/>
      <c r="UT52" s="288"/>
      <c r="UU52" s="288"/>
      <c r="UV52" s="288"/>
      <c r="UW52" s="288"/>
      <c r="UX52" s="288"/>
      <c r="UY52" s="288"/>
      <c r="UZ52" s="288"/>
      <c r="VA52" s="288"/>
      <c r="VB52" s="288"/>
      <c r="VC52" s="288"/>
      <c r="VD52" s="288"/>
      <c r="VE52" s="288"/>
      <c r="VF52" s="288"/>
      <c r="VG52" s="288"/>
      <c r="VH52" s="288"/>
      <c r="VI52" s="288"/>
      <c r="VJ52" s="288"/>
      <c r="VK52" s="288"/>
      <c r="VL52" s="288"/>
      <c r="VM52" s="288"/>
      <c r="VN52" s="288"/>
      <c r="VO52" s="288"/>
      <c r="VP52" s="288"/>
      <c r="VQ52" s="288"/>
      <c r="VR52" s="288"/>
      <c r="VS52" s="288"/>
      <c r="VT52" s="288"/>
      <c r="VU52" s="288"/>
      <c r="VV52" s="288"/>
      <c r="VW52" s="288"/>
      <c r="VX52" s="288"/>
      <c r="VY52" s="288"/>
      <c r="VZ52" s="288"/>
      <c r="WA52" s="288"/>
      <c r="WB52" s="288"/>
      <c r="WC52" s="288"/>
      <c r="WD52" s="288"/>
      <c r="WE52" s="288"/>
      <c r="WF52" s="288"/>
      <c r="WG52" s="288"/>
      <c r="WH52" s="288"/>
      <c r="WI52" s="288"/>
      <c r="WJ52" s="288"/>
      <c r="WK52" s="288"/>
      <c r="WL52" s="288"/>
      <c r="WM52" s="288"/>
      <c r="WN52" s="288"/>
      <c r="WO52" s="288"/>
      <c r="WP52" s="288"/>
      <c r="WQ52" s="288"/>
      <c r="WR52" s="288"/>
      <c r="WS52" s="288"/>
      <c r="WT52" s="288"/>
      <c r="WU52" s="288"/>
      <c r="WV52" s="288"/>
      <c r="WW52" s="288"/>
      <c r="WX52" s="288"/>
      <c r="WY52" s="288"/>
      <c r="WZ52" s="288"/>
      <c r="XA52" s="288"/>
      <c r="XB52" s="288"/>
      <c r="XC52" s="288"/>
      <c r="XD52" s="288"/>
      <c r="XE52" s="288"/>
      <c r="XF52" s="288"/>
      <c r="XG52" s="288"/>
      <c r="XH52" s="288"/>
      <c r="XI52" s="288"/>
      <c r="XJ52" s="288"/>
      <c r="XK52" s="288"/>
      <c r="XL52" s="288"/>
      <c r="XM52" s="288"/>
      <c r="XN52" s="288"/>
      <c r="XO52" s="288"/>
      <c r="XP52" s="288"/>
      <c r="XQ52" s="288"/>
      <c r="XR52" s="288"/>
      <c r="XS52" s="288"/>
      <c r="XT52" s="288"/>
      <c r="XU52" s="288"/>
      <c r="XV52" s="288"/>
      <c r="XW52" s="288"/>
      <c r="XX52" s="288"/>
      <c r="XY52" s="288"/>
      <c r="XZ52" s="288"/>
      <c r="YA52" s="288"/>
      <c r="YB52" s="288"/>
      <c r="YC52" s="288"/>
      <c r="YD52" s="288"/>
      <c r="YE52" s="288"/>
      <c r="YF52" s="288"/>
      <c r="YG52" s="288"/>
      <c r="YH52" s="288"/>
      <c r="YI52" s="288"/>
      <c r="YJ52" s="288"/>
      <c r="YK52" s="288"/>
      <c r="YL52" s="288"/>
      <c r="YM52" s="288"/>
      <c r="YN52" s="288"/>
      <c r="YO52" s="288"/>
      <c r="YP52" s="288"/>
      <c r="YQ52" s="288"/>
      <c r="YR52" s="288"/>
      <c r="YS52" s="288"/>
      <c r="YT52" s="288"/>
      <c r="YU52" s="288"/>
      <c r="YV52" s="288"/>
      <c r="YW52" s="288"/>
      <c r="YX52" s="288"/>
      <c r="YY52" s="288"/>
      <c r="YZ52" s="288"/>
      <c r="ZA52" s="288"/>
      <c r="ZB52" s="288"/>
      <c r="ZC52" s="288"/>
      <c r="ZD52" s="288"/>
      <c r="ZE52" s="288"/>
      <c r="ZF52" s="288"/>
      <c r="ZG52" s="288"/>
      <c r="ZH52" s="288"/>
      <c r="ZI52" s="288"/>
      <c r="ZJ52" s="288"/>
      <c r="ZK52" s="288"/>
      <c r="ZL52" s="288"/>
      <c r="ZM52" s="288"/>
      <c r="ZN52" s="288"/>
      <c r="ZO52" s="288"/>
      <c r="ZP52" s="288"/>
      <c r="ZQ52" s="288"/>
      <c r="ZR52" s="288"/>
      <c r="ZS52" s="288"/>
      <c r="ZT52" s="288"/>
      <c r="ZU52" s="288"/>
      <c r="ZV52" s="288"/>
      <c r="ZW52" s="288"/>
      <c r="ZX52" s="288"/>
      <c r="ZY52" s="288"/>
      <c r="ZZ52" s="288"/>
      <c r="AAA52" s="288"/>
      <c r="AAB52" s="288"/>
      <c r="AAC52" s="288"/>
      <c r="AAD52" s="288"/>
      <c r="AAE52" s="288"/>
      <c r="AAF52" s="288"/>
      <c r="AAG52" s="288"/>
      <c r="AAH52" s="288"/>
      <c r="AAI52" s="288"/>
      <c r="AAJ52" s="288"/>
      <c r="AAK52" s="288"/>
      <c r="AAL52" s="288"/>
      <c r="AAM52" s="288"/>
      <c r="AAN52" s="288"/>
      <c r="AAO52" s="288"/>
      <c r="AAP52" s="288"/>
      <c r="AAQ52" s="288"/>
      <c r="AAR52" s="288"/>
      <c r="AAS52" s="288"/>
      <c r="AAT52" s="288"/>
      <c r="AAU52" s="288"/>
      <c r="AAV52" s="288"/>
      <c r="AAW52" s="288"/>
      <c r="AAX52" s="288"/>
      <c r="AAY52" s="288"/>
      <c r="AAZ52" s="288"/>
      <c r="ABA52" s="288"/>
      <c r="ABB52" s="288"/>
      <c r="ABC52" s="288"/>
      <c r="ABD52" s="288"/>
      <c r="ABE52" s="288"/>
      <c r="ABF52" s="288"/>
      <c r="ABG52" s="288"/>
      <c r="ABH52" s="288"/>
      <c r="ABI52" s="288"/>
      <c r="ABJ52" s="288"/>
      <c r="ABK52" s="288"/>
      <c r="ABL52" s="288"/>
      <c r="ABM52" s="288"/>
      <c r="ABN52" s="288"/>
      <c r="ABO52" s="288"/>
      <c r="ABP52" s="288"/>
      <c r="ABQ52" s="288"/>
      <c r="ABR52" s="288"/>
      <c r="ABS52" s="288"/>
      <c r="ABT52" s="288"/>
      <c r="ABU52" s="288"/>
      <c r="ABV52" s="288"/>
      <c r="ABW52" s="288"/>
      <c r="ABX52" s="288"/>
      <c r="ABY52" s="288"/>
      <c r="ABZ52" s="288"/>
      <c r="ACA52" s="288"/>
      <c r="ACB52" s="288"/>
      <c r="ACC52" s="288"/>
      <c r="ACD52" s="288"/>
      <c r="ACE52" s="288"/>
      <c r="ACF52" s="288"/>
      <c r="ACG52" s="288"/>
      <c r="ACH52" s="288"/>
      <c r="ACI52" s="288"/>
      <c r="ACJ52" s="288"/>
      <c r="ACK52" s="288"/>
      <c r="ACL52" s="288"/>
      <c r="ACM52" s="288"/>
      <c r="ACN52" s="288"/>
      <c r="ACO52" s="288"/>
      <c r="ACP52" s="288"/>
      <c r="ACQ52" s="288"/>
      <c r="ACR52" s="288"/>
      <c r="ACS52" s="288"/>
      <c r="ACT52" s="288"/>
      <c r="ACU52" s="288"/>
      <c r="ACV52" s="288"/>
      <c r="ACW52" s="288"/>
      <c r="ACX52" s="288"/>
      <c r="ACY52" s="288"/>
      <c r="ACZ52" s="288"/>
      <c r="ADA52" s="288"/>
      <c r="ADB52" s="288"/>
      <c r="ADC52" s="288"/>
      <c r="ADD52" s="288"/>
      <c r="ADE52" s="288"/>
      <c r="ADF52" s="288"/>
      <c r="ADG52" s="288"/>
      <c r="ADH52" s="288"/>
      <c r="ADI52" s="288"/>
      <c r="ADJ52" s="288"/>
      <c r="ADK52" s="288"/>
      <c r="ADL52" s="288"/>
      <c r="ADM52" s="288"/>
      <c r="ADN52" s="288"/>
      <c r="ADO52" s="288"/>
      <c r="ADP52" s="288"/>
      <c r="ADQ52" s="288"/>
      <c r="ADR52" s="288"/>
      <c r="ADS52" s="288"/>
      <c r="ADT52" s="288"/>
      <c r="ADU52" s="288"/>
      <c r="ADV52" s="288"/>
      <c r="ADW52" s="288"/>
      <c r="ADX52" s="288"/>
      <c r="ADY52" s="288"/>
      <c r="ADZ52" s="288"/>
      <c r="AEA52" s="288"/>
      <c r="AEB52" s="288"/>
      <c r="AEC52" s="288"/>
      <c r="AED52" s="288"/>
      <c r="AEE52" s="288"/>
      <c r="AEF52" s="288"/>
      <c r="AEG52" s="288"/>
      <c r="AEH52" s="288"/>
      <c r="AEI52" s="288"/>
      <c r="AEJ52" s="288"/>
      <c r="AEK52" s="288"/>
      <c r="AEL52" s="288"/>
      <c r="AEM52" s="288"/>
      <c r="AEN52" s="288"/>
      <c r="AEO52" s="288"/>
      <c r="AEP52" s="288"/>
      <c r="AEQ52" s="288"/>
      <c r="AER52" s="288"/>
      <c r="AES52" s="288"/>
      <c r="AET52" s="288"/>
      <c r="AEU52" s="288"/>
      <c r="AEV52" s="288"/>
      <c r="AEW52" s="288"/>
      <c r="AEX52" s="288"/>
      <c r="AEY52" s="288"/>
      <c r="AEZ52" s="288"/>
      <c r="AFA52" s="288"/>
      <c r="AFB52" s="288"/>
      <c r="AFC52" s="288"/>
      <c r="AFD52" s="288"/>
      <c r="AFE52" s="288"/>
      <c r="AFF52" s="288"/>
      <c r="AFG52" s="288"/>
      <c r="AFH52" s="288"/>
      <c r="AFI52" s="288"/>
      <c r="AFJ52" s="288"/>
      <c r="AFK52" s="288"/>
      <c r="AFL52" s="288"/>
      <c r="AFM52" s="288"/>
      <c r="AFN52" s="288"/>
      <c r="AFO52" s="288"/>
      <c r="AFP52" s="288"/>
      <c r="AFQ52" s="288"/>
      <c r="AFR52" s="288"/>
      <c r="AFS52" s="288"/>
      <c r="AFT52" s="288"/>
      <c r="AFU52" s="288"/>
      <c r="AFV52" s="288"/>
      <c r="AFW52" s="288"/>
      <c r="AFX52" s="288"/>
      <c r="AFY52" s="288"/>
      <c r="AFZ52" s="288"/>
      <c r="AGA52" s="288"/>
      <c r="AGB52" s="288"/>
      <c r="AGC52" s="288"/>
      <c r="AGD52" s="288"/>
      <c r="AGE52" s="288"/>
      <c r="AGF52" s="288"/>
      <c r="AGG52" s="288"/>
      <c r="AGH52" s="288"/>
      <c r="AGI52" s="288"/>
      <c r="AGJ52" s="288"/>
      <c r="AGK52" s="288"/>
      <c r="AGL52" s="288"/>
      <c r="AGM52" s="288"/>
      <c r="AGN52" s="288"/>
      <c r="AGO52" s="288"/>
      <c r="AGP52" s="288"/>
      <c r="AGQ52" s="288"/>
      <c r="AGR52" s="288"/>
      <c r="AGS52" s="288"/>
      <c r="AGT52" s="288"/>
      <c r="AGU52" s="288"/>
      <c r="AGV52" s="288"/>
      <c r="AGW52" s="288"/>
      <c r="AGX52" s="288"/>
      <c r="AGY52" s="288"/>
      <c r="AGZ52" s="288"/>
      <c r="AHA52" s="288"/>
      <c r="AHB52" s="288"/>
      <c r="AHC52" s="288"/>
      <c r="AHD52" s="288"/>
      <c r="AHE52" s="288"/>
      <c r="AHF52" s="288"/>
      <c r="AHG52" s="288"/>
      <c r="AHH52" s="288"/>
      <c r="AHI52" s="288"/>
      <c r="AHJ52" s="288"/>
      <c r="AHK52" s="288"/>
      <c r="AHL52" s="288"/>
      <c r="AHM52" s="288"/>
      <c r="AHN52" s="288"/>
      <c r="AHO52" s="288"/>
      <c r="AHP52" s="288"/>
      <c r="AHQ52" s="288"/>
      <c r="AHR52" s="288"/>
      <c r="AHS52" s="288"/>
      <c r="AHT52" s="288"/>
      <c r="AHU52" s="288"/>
      <c r="AHV52" s="288"/>
      <c r="AHW52" s="288"/>
      <c r="AHX52" s="288"/>
      <c r="AHY52" s="288"/>
      <c r="AHZ52" s="288"/>
      <c r="AIA52" s="288"/>
      <c r="AIB52" s="288"/>
      <c r="AIC52" s="288"/>
      <c r="AID52" s="288"/>
      <c r="AIE52" s="288"/>
      <c r="AIF52" s="288"/>
      <c r="AIG52" s="288"/>
      <c r="AIH52" s="288"/>
      <c r="AII52" s="288"/>
      <c r="AIJ52" s="288"/>
      <c r="AIK52" s="288"/>
      <c r="AIL52" s="288"/>
      <c r="AIM52" s="288"/>
      <c r="AIN52" s="288"/>
      <c r="AIO52" s="288"/>
      <c r="AIP52" s="288"/>
      <c r="AIQ52" s="288"/>
      <c r="AIR52" s="288"/>
      <c r="AIS52" s="288"/>
      <c r="AIT52" s="288"/>
      <c r="AIU52" s="288"/>
      <c r="AIV52" s="288"/>
      <c r="AIW52" s="288"/>
      <c r="AIX52" s="288"/>
      <c r="AIY52" s="288"/>
      <c r="AIZ52" s="288"/>
      <c r="AJA52" s="288"/>
      <c r="AJB52" s="288"/>
      <c r="AJC52" s="288"/>
      <c r="AJD52" s="288"/>
      <c r="AJE52" s="288"/>
      <c r="AJF52" s="288"/>
      <c r="AJG52" s="288"/>
      <c r="AJH52" s="288"/>
      <c r="AJI52" s="288"/>
      <c r="AJJ52" s="288"/>
      <c r="AJK52" s="288"/>
      <c r="AJL52" s="288"/>
      <c r="AJM52" s="288"/>
      <c r="AJN52" s="288"/>
      <c r="AJO52" s="288"/>
      <c r="AJP52" s="288"/>
      <c r="AJQ52" s="288"/>
      <c r="AJR52" s="288"/>
      <c r="AJS52" s="288"/>
      <c r="AJT52" s="288"/>
      <c r="AJU52" s="288"/>
      <c r="AJV52" s="288"/>
      <c r="AJW52" s="288"/>
      <c r="AJX52" s="288"/>
      <c r="AJY52" s="288"/>
      <c r="AJZ52" s="288"/>
      <c r="AKA52" s="288"/>
      <c r="AKB52" s="288"/>
      <c r="AKC52" s="288"/>
      <c r="AKD52" s="288"/>
      <c r="AKE52" s="288"/>
      <c r="AKF52" s="288"/>
      <c r="AKG52" s="288"/>
      <c r="AKH52" s="288"/>
      <c r="AKI52" s="288"/>
      <c r="AKJ52" s="288"/>
      <c r="AKK52" s="288"/>
      <c r="AKL52" s="288"/>
      <c r="AKM52" s="288"/>
      <c r="AKN52" s="288"/>
      <c r="AKO52" s="288"/>
      <c r="AKP52" s="288"/>
      <c r="AKQ52" s="288"/>
      <c r="AKR52" s="288"/>
      <c r="AKS52" s="288"/>
      <c r="AKT52" s="288"/>
      <c r="AKU52" s="288"/>
      <c r="AKV52" s="288"/>
      <c r="AKW52" s="288"/>
      <c r="AKX52" s="288"/>
      <c r="AKY52" s="288"/>
      <c r="AKZ52" s="288"/>
      <c r="ALA52" s="288"/>
      <c r="ALB52" s="288"/>
      <c r="ALC52" s="288"/>
      <c r="ALD52" s="288"/>
      <c r="ALE52" s="288"/>
      <c r="ALF52" s="288"/>
      <c r="ALG52" s="288"/>
      <c r="ALH52" s="288"/>
      <c r="ALI52" s="288"/>
      <c r="ALJ52" s="288"/>
      <c r="ALK52" s="288"/>
      <c r="ALL52" s="288"/>
      <c r="ALM52" s="288"/>
      <c r="ALN52" s="288"/>
      <c r="ALO52" s="288"/>
      <c r="ALP52" s="288"/>
      <c r="ALQ52" s="288"/>
      <c r="ALR52" s="288"/>
      <c r="ALS52" s="288"/>
      <c r="ALT52" s="288"/>
      <c r="ALU52" s="288"/>
      <c r="ALV52" s="288"/>
      <c r="ALW52" s="288"/>
      <c r="ALX52" s="288"/>
      <c r="ALY52" s="288"/>
      <c r="ALZ52" s="288"/>
      <c r="AMA52" s="288"/>
      <c r="AMB52" s="288"/>
      <c r="AMC52" s="288"/>
      <c r="AMD52" s="288"/>
      <c r="AME52" s="288"/>
      <c r="AMF52" s="288"/>
      <c r="AMG52" s="288"/>
      <c r="AMH52" s="288"/>
    </row>
    <row r="53" spans="1:1022" customFormat="1" ht="20.100000000000001" customHeight="1">
      <c r="A53" s="295"/>
      <c r="B53" s="913" t="s">
        <v>410</v>
      </c>
      <c r="C53" s="914"/>
      <c r="D53" s="914"/>
      <c r="E53" s="914"/>
      <c r="F53" s="914"/>
      <c r="G53" s="914"/>
      <c r="H53" s="915"/>
      <c r="I53" s="290"/>
      <c r="J53" s="291"/>
      <c r="K53" s="291"/>
      <c r="L53" s="290"/>
      <c r="M53" s="290"/>
      <c r="N53" s="291"/>
      <c r="O53" s="340"/>
      <c r="P53" s="305"/>
      <c r="Q53" s="290"/>
      <c r="R53" s="288"/>
      <c r="S53" s="290"/>
      <c r="T53" s="290"/>
      <c r="U53" s="290"/>
      <c r="V53" s="290"/>
      <c r="W53" s="290"/>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c r="HV53" s="288"/>
      <c r="HW53" s="288"/>
      <c r="HX53" s="288"/>
      <c r="HY53" s="288"/>
      <c r="HZ53" s="288"/>
      <c r="IA53" s="288"/>
      <c r="IB53" s="288"/>
      <c r="IC53" s="288"/>
      <c r="ID53" s="288"/>
      <c r="IE53" s="288"/>
      <c r="IF53" s="288"/>
      <c r="IG53" s="288"/>
      <c r="IH53" s="288"/>
      <c r="II53" s="288"/>
      <c r="IJ53" s="288"/>
      <c r="IK53" s="288"/>
      <c r="IL53" s="288"/>
      <c r="IM53" s="288"/>
      <c r="IN53" s="288"/>
      <c r="IO53" s="288"/>
      <c r="IP53" s="288"/>
      <c r="IQ53" s="288"/>
      <c r="IR53" s="288"/>
      <c r="IS53" s="288"/>
      <c r="IT53" s="288"/>
      <c r="IU53" s="288"/>
      <c r="IV53" s="288"/>
      <c r="IW53" s="288"/>
      <c r="IX53" s="288"/>
      <c r="IY53" s="288"/>
      <c r="IZ53" s="288"/>
      <c r="JA53" s="288"/>
      <c r="JB53" s="288"/>
      <c r="JC53" s="288"/>
      <c r="JD53" s="288"/>
      <c r="JE53" s="288"/>
      <c r="JF53" s="288"/>
      <c r="JG53" s="288"/>
      <c r="JH53" s="288"/>
      <c r="JI53" s="288"/>
      <c r="JJ53" s="288"/>
      <c r="JK53" s="288"/>
      <c r="JL53" s="288"/>
      <c r="JM53" s="288"/>
      <c r="JN53" s="288"/>
      <c r="JO53" s="288"/>
      <c r="JP53" s="288"/>
      <c r="JQ53" s="288"/>
      <c r="JR53" s="288"/>
      <c r="JS53" s="288"/>
      <c r="JT53" s="288"/>
      <c r="JU53" s="288"/>
      <c r="JV53" s="288"/>
      <c r="JW53" s="288"/>
      <c r="JX53" s="288"/>
      <c r="JY53" s="288"/>
      <c r="JZ53" s="288"/>
      <c r="KA53" s="288"/>
      <c r="KB53" s="288"/>
      <c r="KC53" s="288"/>
      <c r="KD53" s="288"/>
      <c r="KE53" s="288"/>
      <c r="KF53" s="288"/>
      <c r="KG53" s="288"/>
      <c r="KH53" s="288"/>
      <c r="KI53" s="288"/>
      <c r="KJ53" s="288"/>
      <c r="KK53" s="288"/>
      <c r="KL53" s="288"/>
      <c r="KM53" s="288"/>
      <c r="KN53" s="288"/>
      <c r="KO53" s="288"/>
      <c r="KP53" s="288"/>
      <c r="KQ53" s="288"/>
      <c r="KR53" s="288"/>
      <c r="KS53" s="288"/>
      <c r="KT53" s="288"/>
      <c r="KU53" s="288"/>
      <c r="KV53" s="288"/>
      <c r="KW53" s="288"/>
      <c r="KX53" s="288"/>
      <c r="KY53" s="288"/>
      <c r="KZ53" s="288"/>
      <c r="LA53" s="288"/>
      <c r="LB53" s="288"/>
      <c r="LC53" s="288"/>
      <c r="LD53" s="288"/>
      <c r="LE53" s="288"/>
      <c r="LF53" s="288"/>
      <c r="LG53" s="288"/>
      <c r="LH53" s="288"/>
      <c r="LI53" s="288"/>
      <c r="LJ53" s="288"/>
      <c r="LK53" s="288"/>
      <c r="LL53" s="288"/>
      <c r="LM53" s="288"/>
      <c r="LN53" s="288"/>
      <c r="LO53" s="288"/>
      <c r="LP53" s="288"/>
      <c r="LQ53" s="288"/>
      <c r="LR53" s="288"/>
      <c r="LS53" s="288"/>
      <c r="LT53" s="288"/>
      <c r="LU53" s="288"/>
      <c r="LV53" s="288"/>
      <c r="LW53" s="288"/>
      <c r="LX53" s="288"/>
      <c r="LY53" s="288"/>
      <c r="LZ53" s="288"/>
      <c r="MA53" s="288"/>
      <c r="MB53" s="288"/>
      <c r="MC53" s="288"/>
      <c r="MD53" s="288"/>
      <c r="ME53" s="288"/>
      <c r="MF53" s="288"/>
      <c r="MG53" s="288"/>
      <c r="MH53" s="288"/>
      <c r="MI53" s="288"/>
      <c r="MJ53" s="288"/>
      <c r="MK53" s="288"/>
      <c r="ML53" s="288"/>
      <c r="MM53" s="288"/>
      <c r="MN53" s="288"/>
      <c r="MO53" s="288"/>
      <c r="MP53" s="288"/>
      <c r="MQ53" s="288"/>
      <c r="MR53" s="288"/>
      <c r="MS53" s="288"/>
      <c r="MT53" s="288"/>
      <c r="MU53" s="288"/>
      <c r="MV53" s="288"/>
      <c r="MW53" s="288"/>
      <c r="MX53" s="288"/>
      <c r="MY53" s="288"/>
      <c r="MZ53" s="288"/>
      <c r="NA53" s="288"/>
      <c r="NB53" s="288"/>
      <c r="NC53" s="288"/>
      <c r="ND53" s="288"/>
      <c r="NE53" s="288"/>
      <c r="NF53" s="288"/>
      <c r="NG53" s="288"/>
      <c r="NH53" s="288"/>
      <c r="NI53" s="288"/>
      <c r="NJ53" s="288"/>
      <c r="NK53" s="288"/>
      <c r="NL53" s="288"/>
      <c r="NM53" s="288"/>
      <c r="NN53" s="288"/>
      <c r="NO53" s="288"/>
      <c r="NP53" s="288"/>
      <c r="NQ53" s="288"/>
      <c r="NR53" s="288"/>
      <c r="NS53" s="288"/>
      <c r="NT53" s="288"/>
      <c r="NU53" s="288"/>
      <c r="NV53" s="288"/>
      <c r="NW53" s="288"/>
      <c r="NX53" s="288"/>
      <c r="NY53" s="288"/>
      <c r="NZ53" s="288"/>
      <c r="OA53" s="288"/>
      <c r="OB53" s="288"/>
      <c r="OC53" s="288"/>
      <c r="OD53" s="288"/>
      <c r="OE53" s="288"/>
      <c r="OF53" s="288"/>
      <c r="OG53" s="288"/>
      <c r="OH53" s="288"/>
      <c r="OI53" s="288"/>
      <c r="OJ53" s="288"/>
      <c r="OK53" s="288"/>
      <c r="OL53" s="288"/>
      <c r="OM53" s="288"/>
      <c r="ON53" s="288"/>
      <c r="OO53" s="288"/>
      <c r="OP53" s="288"/>
      <c r="OQ53" s="288"/>
      <c r="OR53" s="288"/>
      <c r="OS53" s="288"/>
      <c r="OT53" s="288"/>
      <c r="OU53" s="288"/>
      <c r="OV53" s="288"/>
      <c r="OW53" s="288"/>
      <c r="OX53" s="288"/>
      <c r="OY53" s="288"/>
      <c r="OZ53" s="288"/>
      <c r="PA53" s="288"/>
      <c r="PB53" s="288"/>
      <c r="PC53" s="288"/>
      <c r="PD53" s="288"/>
      <c r="PE53" s="288"/>
      <c r="PF53" s="288"/>
      <c r="PG53" s="288"/>
      <c r="PH53" s="288"/>
      <c r="PI53" s="288"/>
      <c r="PJ53" s="288"/>
      <c r="PK53" s="288"/>
      <c r="PL53" s="288"/>
      <c r="PM53" s="288"/>
      <c r="PN53" s="288"/>
      <c r="PO53" s="288"/>
      <c r="PP53" s="288"/>
      <c r="PQ53" s="288"/>
      <c r="PR53" s="288"/>
      <c r="PS53" s="288"/>
      <c r="PT53" s="288"/>
      <c r="PU53" s="288"/>
      <c r="PV53" s="288"/>
      <c r="PW53" s="288"/>
      <c r="PX53" s="288"/>
      <c r="PY53" s="288"/>
      <c r="PZ53" s="288"/>
      <c r="QA53" s="288"/>
      <c r="QB53" s="288"/>
      <c r="QC53" s="288"/>
      <c r="QD53" s="288"/>
      <c r="QE53" s="288"/>
      <c r="QF53" s="288"/>
      <c r="QG53" s="288"/>
      <c r="QH53" s="288"/>
      <c r="QI53" s="288"/>
      <c r="QJ53" s="288"/>
      <c r="QK53" s="288"/>
      <c r="QL53" s="288"/>
      <c r="QM53" s="288"/>
      <c r="QN53" s="288"/>
      <c r="QO53" s="288"/>
      <c r="QP53" s="288"/>
      <c r="QQ53" s="288"/>
      <c r="QR53" s="288"/>
      <c r="QS53" s="288"/>
      <c r="QT53" s="288"/>
      <c r="QU53" s="288"/>
      <c r="QV53" s="288"/>
      <c r="QW53" s="288"/>
      <c r="QX53" s="288"/>
      <c r="QY53" s="288"/>
      <c r="QZ53" s="288"/>
      <c r="RA53" s="288"/>
      <c r="RB53" s="288"/>
      <c r="RC53" s="288"/>
      <c r="RD53" s="288"/>
      <c r="RE53" s="288"/>
      <c r="RF53" s="288"/>
      <c r="RG53" s="288"/>
      <c r="RH53" s="288"/>
      <c r="RI53" s="288"/>
      <c r="RJ53" s="288"/>
      <c r="RK53" s="288"/>
      <c r="RL53" s="288"/>
      <c r="RM53" s="288"/>
      <c r="RN53" s="288"/>
      <c r="RO53" s="288"/>
      <c r="RP53" s="288"/>
      <c r="RQ53" s="288"/>
      <c r="RR53" s="288"/>
      <c r="RS53" s="288"/>
      <c r="RT53" s="288"/>
      <c r="RU53" s="288"/>
      <c r="RV53" s="288"/>
      <c r="RW53" s="288"/>
      <c r="RX53" s="288"/>
      <c r="RY53" s="288"/>
      <c r="RZ53" s="288"/>
      <c r="SA53" s="288"/>
      <c r="SB53" s="288"/>
      <c r="SC53" s="288"/>
      <c r="SD53" s="288"/>
      <c r="SE53" s="288"/>
      <c r="SF53" s="288"/>
      <c r="SG53" s="288"/>
      <c r="SH53" s="288"/>
      <c r="SI53" s="288"/>
      <c r="SJ53" s="288"/>
      <c r="SK53" s="288"/>
      <c r="SL53" s="288"/>
      <c r="SM53" s="288"/>
      <c r="SN53" s="288"/>
      <c r="SO53" s="288"/>
      <c r="SP53" s="288"/>
      <c r="SQ53" s="288"/>
      <c r="SR53" s="288"/>
      <c r="SS53" s="288"/>
      <c r="ST53" s="288"/>
      <c r="SU53" s="288"/>
      <c r="SV53" s="288"/>
      <c r="SW53" s="288"/>
      <c r="SX53" s="288"/>
      <c r="SY53" s="288"/>
      <c r="SZ53" s="288"/>
      <c r="TA53" s="288"/>
      <c r="TB53" s="288"/>
      <c r="TC53" s="288"/>
      <c r="TD53" s="288"/>
      <c r="TE53" s="288"/>
      <c r="TF53" s="288"/>
      <c r="TG53" s="288"/>
      <c r="TH53" s="288"/>
      <c r="TI53" s="288"/>
      <c r="TJ53" s="288"/>
      <c r="TK53" s="288"/>
      <c r="TL53" s="288"/>
      <c r="TM53" s="288"/>
      <c r="TN53" s="288"/>
      <c r="TO53" s="288"/>
      <c r="TP53" s="288"/>
      <c r="TQ53" s="288"/>
      <c r="TR53" s="288"/>
      <c r="TS53" s="288"/>
      <c r="TT53" s="288"/>
      <c r="TU53" s="288"/>
      <c r="TV53" s="288"/>
      <c r="TW53" s="288"/>
      <c r="TX53" s="288"/>
      <c r="TY53" s="288"/>
      <c r="TZ53" s="288"/>
      <c r="UA53" s="288"/>
      <c r="UB53" s="288"/>
      <c r="UC53" s="288"/>
      <c r="UD53" s="288"/>
      <c r="UE53" s="288"/>
      <c r="UF53" s="288"/>
      <c r="UG53" s="288"/>
      <c r="UH53" s="288"/>
      <c r="UI53" s="288"/>
      <c r="UJ53" s="288"/>
      <c r="UK53" s="288"/>
      <c r="UL53" s="288"/>
      <c r="UM53" s="288"/>
      <c r="UN53" s="288"/>
      <c r="UO53" s="288"/>
      <c r="UP53" s="288"/>
      <c r="UQ53" s="288"/>
      <c r="UR53" s="288"/>
      <c r="US53" s="288"/>
      <c r="UT53" s="288"/>
      <c r="UU53" s="288"/>
      <c r="UV53" s="288"/>
      <c r="UW53" s="288"/>
      <c r="UX53" s="288"/>
      <c r="UY53" s="288"/>
      <c r="UZ53" s="288"/>
      <c r="VA53" s="288"/>
      <c r="VB53" s="288"/>
      <c r="VC53" s="288"/>
      <c r="VD53" s="288"/>
      <c r="VE53" s="288"/>
      <c r="VF53" s="288"/>
      <c r="VG53" s="288"/>
      <c r="VH53" s="288"/>
      <c r="VI53" s="288"/>
      <c r="VJ53" s="288"/>
      <c r="VK53" s="288"/>
      <c r="VL53" s="288"/>
      <c r="VM53" s="288"/>
      <c r="VN53" s="288"/>
      <c r="VO53" s="288"/>
      <c r="VP53" s="288"/>
      <c r="VQ53" s="288"/>
      <c r="VR53" s="288"/>
      <c r="VS53" s="288"/>
      <c r="VT53" s="288"/>
      <c r="VU53" s="288"/>
      <c r="VV53" s="288"/>
      <c r="VW53" s="288"/>
      <c r="VX53" s="288"/>
      <c r="VY53" s="288"/>
      <c r="VZ53" s="288"/>
      <c r="WA53" s="288"/>
      <c r="WB53" s="288"/>
      <c r="WC53" s="288"/>
      <c r="WD53" s="288"/>
      <c r="WE53" s="288"/>
      <c r="WF53" s="288"/>
      <c r="WG53" s="288"/>
      <c r="WH53" s="288"/>
      <c r="WI53" s="288"/>
      <c r="WJ53" s="288"/>
      <c r="WK53" s="288"/>
      <c r="WL53" s="288"/>
      <c r="WM53" s="288"/>
      <c r="WN53" s="288"/>
      <c r="WO53" s="288"/>
      <c r="WP53" s="288"/>
      <c r="WQ53" s="288"/>
      <c r="WR53" s="288"/>
      <c r="WS53" s="288"/>
      <c r="WT53" s="288"/>
      <c r="WU53" s="288"/>
      <c r="WV53" s="288"/>
      <c r="WW53" s="288"/>
      <c r="WX53" s="288"/>
      <c r="WY53" s="288"/>
      <c r="WZ53" s="288"/>
      <c r="XA53" s="288"/>
      <c r="XB53" s="288"/>
      <c r="XC53" s="288"/>
      <c r="XD53" s="288"/>
      <c r="XE53" s="288"/>
      <c r="XF53" s="288"/>
      <c r="XG53" s="288"/>
      <c r="XH53" s="288"/>
      <c r="XI53" s="288"/>
      <c r="XJ53" s="288"/>
      <c r="XK53" s="288"/>
      <c r="XL53" s="288"/>
      <c r="XM53" s="288"/>
      <c r="XN53" s="288"/>
      <c r="XO53" s="288"/>
      <c r="XP53" s="288"/>
      <c r="XQ53" s="288"/>
      <c r="XR53" s="288"/>
      <c r="XS53" s="288"/>
      <c r="XT53" s="288"/>
      <c r="XU53" s="288"/>
      <c r="XV53" s="288"/>
      <c r="XW53" s="288"/>
      <c r="XX53" s="288"/>
      <c r="XY53" s="288"/>
      <c r="XZ53" s="288"/>
      <c r="YA53" s="288"/>
      <c r="YB53" s="288"/>
      <c r="YC53" s="288"/>
      <c r="YD53" s="288"/>
      <c r="YE53" s="288"/>
      <c r="YF53" s="288"/>
      <c r="YG53" s="288"/>
      <c r="YH53" s="288"/>
      <c r="YI53" s="288"/>
      <c r="YJ53" s="288"/>
      <c r="YK53" s="288"/>
      <c r="YL53" s="288"/>
      <c r="YM53" s="288"/>
      <c r="YN53" s="288"/>
      <c r="YO53" s="288"/>
      <c r="YP53" s="288"/>
      <c r="YQ53" s="288"/>
      <c r="YR53" s="288"/>
      <c r="YS53" s="288"/>
      <c r="YT53" s="288"/>
      <c r="YU53" s="288"/>
      <c r="YV53" s="288"/>
      <c r="YW53" s="288"/>
      <c r="YX53" s="288"/>
      <c r="YY53" s="288"/>
      <c r="YZ53" s="288"/>
      <c r="ZA53" s="288"/>
      <c r="ZB53" s="288"/>
      <c r="ZC53" s="288"/>
      <c r="ZD53" s="288"/>
      <c r="ZE53" s="288"/>
      <c r="ZF53" s="288"/>
      <c r="ZG53" s="288"/>
      <c r="ZH53" s="288"/>
      <c r="ZI53" s="288"/>
      <c r="ZJ53" s="288"/>
      <c r="ZK53" s="288"/>
      <c r="ZL53" s="288"/>
      <c r="ZM53" s="288"/>
      <c r="ZN53" s="288"/>
      <c r="ZO53" s="288"/>
      <c r="ZP53" s="288"/>
      <c r="ZQ53" s="288"/>
      <c r="ZR53" s="288"/>
      <c r="ZS53" s="288"/>
      <c r="ZT53" s="288"/>
      <c r="ZU53" s="288"/>
      <c r="ZV53" s="288"/>
      <c r="ZW53" s="288"/>
      <c r="ZX53" s="288"/>
      <c r="ZY53" s="288"/>
      <c r="ZZ53" s="288"/>
      <c r="AAA53" s="288"/>
      <c r="AAB53" s="288"/>
      <c r="AAC53" s="288"/>
      <c r="AAD53" s="288"/>
      <c r="AAE53" s="288"/>
      <c r="AAF53" s="288"/>
      <c r="AAG53" s="288"/>
      <c r="AAH53" s="288"/>
      <c r="AAI53" s="288"/>
      <c r="AAJ53" s="288"/>
      <c r="AAK53" s="288"/>
      <c r="AAL53" s="288"/>
      <c r="AAM53" s="288"/>
      <c r="AAN53" s="288"/>
      <c r="AAO53" s="288"/>
      <c r="AAP53" s="288"/>
      <c r="AAQ53" s="288"/>
      <c r="AAR53" s="288"/>
      <c r="AAS53" s="288"/>
      <c r="AAT53" s="288"/>
      <c r="AAU53" s="288"/>
      <c r="AAV53" s="288"/>
      <c r="AAW53" s="288"/>
      <c r="AAX53" s="288"/>
      <c r="AAY53" s="288"/>
      <c r="AAZ53" s="288"/>
      <c r="ABA53" s="288"/>
      <c r="ABB53" s="288"/>
      <c r="ABC53" s="288"/>
      <c r="ABD53" s="288"/>
      <c r="ABE53" s="288"/>
      <c r="ABF53" s="288"/>
      <c r="ABG53" s="288"/>
      <c r="ABH53" s="288"/>
      <c r="ABI53" s="288"/>
      <c r="ABJ53" s="288"/>
      <c r="ABK53" s="288"/>
      <c r="ABL53" s="288"/>
      <c r="ABM53" s="288"/>
      <c r="ABN53" s="288"/>
      <c r="ABO53" s="288"/>
      <c r="ABP53" s="288"/>
      <c r="ABQ53" s="288"/>
      <c r="ABR53" s="288"/>
      <c r="ABS53" s="288"/>
      <c r="ABT53" s="288"/>
      <c r="ABU53" s="288"/>
      <c r="ABV53" s="288"/>
      <c r="ABW53" s="288"/>
      <c r="ABX53" s="288"/>
      <c r="ABY53" s="288"/>
      <c r="ABZ53" s="288"/>
      <c r="ACA53" s="288"/>
      <c r="ACB53" s="288"/>
      <c r="ACC53" s="288"/>
      <c r="ACD53" s="288"/>
      <c r="ACE53" s="288"/>
      <c r="ACF53" s="288"/>
      <c r="ACG53" s="288"/>
      <c r="ACH53" s="288"/>
      <c r="ACI53" s="288"/>
      <c r="ACJ53" s="288"/>
      <c r="ACK53" s="288"/>
      <c r="ACL53" s="288"/>
      <c r="ACM53" s="288"/>
      <c r="ACN53" s="288"/>
      <c r="ACO53" s="288"/>
      <c r="ACP53" s="288"/>
      <c r="ACQ53" s="288"/>
      <c r="ACR53" s="288"/>
      <c r="ACS53" s="288"/>
      <c r="ACT53" s="288"/>
      <c r="ACU53" s="288"/>
      <c r="ACV53" s="288"/>
      <c r="ACW53" s="288"/>
      <c r="ACX53" s="288"/>
      <c r="ACY53" s="288"/>
      <c r="ACZ53" s="288"/>
      <c r="ADA53" s="288"/>
      <c r="ADB53" s="288"/>
      <c r="ADC53" s="288"/>
      <c r="ADD53" s="288"/>
      <c r="ADE53" s="288"/>
      <c r="ADF53" s="288"/>
      <c r="ADG53" s="288"/>
      <c r="ADH53" s="288"/>
      <c r="ADI53" s="288"/>
      <c r="ADJ53" s="288"/>
      <c r="ADK53" s="288"/>
      <c r="ADL53" s="288"/>
      <c r="ADM53" s="288"/>
      <c r="ADN53" s="288"/>
      <c r="ADO53" s="288"/>
      <c r="ADP53" s="288"/>
      <c r="ADQ53" s="288"/>
      <c r="ADR53" s="288"/>
      <c r="ADS53" s="288"/>
      <c r="ADT53" s="288"/>
      <c r="ADU53" s="288"/>
      <c r="ADV53" s="288"/>
      <c r="ADW53" s="288"/>
      <c r="ADX53" s="288"/>
      <c r="ADY53" s="288"/>
      <c r="ADZ53" s="288"/>
      <c r="AEA53" s="288"/>
      <c r="AEB53" s="288"/>
      <c r="AEC53" s="288"/>
      <c r="AED53" s="288"/>
      <c r="AEE53" s="288"/>
      <c r="AEF53" s="288"/>
      <c r="AEG53" s="288"/>
      <c r="AEH53" s="288"/>
      <c r="AEI53" s="288"/>
      <c r="AEJ53" s="288"/>
      <c r="AEK53" s="288"/>
      <c r="AEL53" s="288"/>
      <c r="AEM53" s="288"/>
      <c r="AEN53" s="288"/>
      <c r="AEO53" s="288"/>
      <c r="AEP53" s="288"/>
      <c r="AEQ53" s="288"/>
      <c r="AER53" s="288"/>
      <c r="AES53" s="288"/>
      <c r="AET53" s="288"/>
      <c r="AEU53" s="288"/>
      <c r="AEV53" s="288"/>
      <c r="AEW53" s="288"/>
      <c r="AEX53" s="288"/>
      <c r="AEY53" s="288"/>
      <c r="AEZ53" s="288"/>
      <c r="AFA53" s="288"/>
      <c r="AFB53" s="288"/>
      <c r="AFC53" s="288"/>
      <c r="AFD53" s="288"/>
      <c r="AFE53" s="288"/>
      <c r="AFF53" s="288"/>
      <c r="AFG53" s="288"/>
      <c r="AFH53" s="288"/>
      <c r="AFI53" s="288"/>
      <c r="AFJ53" s="288"/>
      <c r="AFK53" s="288"/>
      <c r="AFL53" s="288"/>
      <c r="AFM53" s="288"/>
      <c r="AFN53" s="288"/>
      <c r="AFO53" s="288"/>
      <c r="AFP53" s="288"/>
      <c r="AFQ53" s="288"/>
      <c r="AFR53" s="288"/>
      <c r="AFS53" s="288"/>
      <c r="AFT53" s="288"/>
      <c r="AFU53" s="288"/>
      <c r="AFV53" s="288"/>
      <c r="AFW53" s="288"/>
      <c r="AFX53" s="288"/>
      <c r="AFY53" s="288"/>
      <c r="AFZ53" s="288"/>
      <c r="AGA53" s="288"/>
      <c r="AGB53" s="288"/>
      <c r="AGC53" s="288"/>
      <c r="AGD53" s="288"/>
      <c r="AGE53" s="288"/>
      <c r="AGF53" s="288"/>
      <c r="AGG53" s="288"/>
      <c r="AGH53" s="288"/>
      <c r="AGI53" s="288"/>
      <c r="AGJ53" s="288"/>
      <c r="AGK53" s="288"/>
      <c r="AGL53" s="288"/>
      <c r="AGM53" s="288"/>
      <c r="AGN53" s="288"/>
      <c r="AGO53" s="288"/>
      <c r="AGP53" s="288"/>
      <c r="AGQ53" s="288"/>
      <c r="AGR53" s="288"/>
      <c r="AGS53" s="288"/>
      <c r="AGT53" s="288"/>
      <c r="AGU53" s="288"/>
      <c r="AGV53" s="288"/>
      <c r="AGW53" s="288"/>
      <c r="AGX53" s="288"/>
      <c r="AGY53" s="288"/>
      <c r="AGZ53" s="288"/>
      <c r="AHA53" s="288"/>
      <c r="AHB53" s="288"/>
      <c r="AHC53" s="288"/>
      <c r="AHD53" s="288"/>
      <c r="AHE53" s="288"/>
      <c r="AHF53" s="288"/>
      <c r="AHG53" s="288"/>
      <c r="AHH53" s="288"/>
      <c r="AHI53" s="288"/>
      <c r="AHJ53" s="288"/>
      <c r="AHK53" s="288"/>
      <c r="AHL53" s="288"/>
      <c r="AHM53" s="288"/>
      <c r="AHN53" s="288"/>
      <c r="AHO53" s="288"/>
      <c r="AHP53" s="288"/>
      <c r="AHQ53" s="288"/>
      <c r="AHR53" s="288"/>
      <c r="AHS53" s="288"/>
      <c r="AHT53" s="288"/>
      <c r="AHU53" s="288"/>
      <c r="AHV53" s="288"/>
      <c r="AHW53" s="288"/>
      <c r="AHX53" s="288"/>
      <c r="AHY53" s="288"/>
      <c r="AHZ53" s="288"/>
      <c r="AIA53" s="288"/>
      <c r="AIB53" s="288"/>
      <c r="AIC53" s="288"/>
      <c r="AID53" s="288"/>
      <c r="AIE53" s="288"/>
      <c r="AIF53" s="288"/>
      <c r="AIG53" s="288"/>
      <c r="AIH53" s="288"/>
      <c r="AII53" s="288"/>
      <c r="AIJ53" s="288"/>
      <c r="AIK53" s="288"/>
      <c r="AIL53" s="288"/>
      <c r="AIM53" s="288"/>
      <c r="AIN53" s="288"/>
      <c r="AIO53" s="288"/>
      <c r="AIP53" s="288"/>
      <c r="AIQ53" s="288"/>
      <c r="AIR53" s="288"/>
      <c r="AIS53" s="288"/>
      <c r="AIT53" s="288"/>
      <c r="AIU53" s="288"/>
      <c r="AIV53" s="288"/>
      <c r="AIW53" s="288"/>
      <c r="AIX53" s="288"/>
      <c r="AIY53" s="288"/>
      <c r="AIZ53" s="288"/>
      <c r="AJA53" s="288"/>
      <c r="AJB53" s="288"/>
      <c r="AJC53" s="288"/>
      <c r="AJD53" s="288"/>
      <c r="AJE53" s="288"/>
      <c r="AJF53" s="288"/>
      <c r="AJG53" s="288"/>
      <c r="AJH53" s="288"/>
      <c r="AJI53" s="288"/>
      <c r="AJJ53" s="288"/>
      <c r="AJK53" s="288"/>
      <c r="AJL53" s="288"/>
      <c r="AJM53" s="288"/>
      <c r="AJN53" s="288"/>
      <c r="AJO53" s="288"/>
      <c r="AJP53" s="288"/>
      <c r="AJQ53" s="288"/>
      <c r="AJR53" s="288"/>
      <c r="AJS53" s="288"/>
      <c r="AJT53" s="288"/>
      <c r="AJU53" s="288"/>
      <c r="AJV53" s="288"/>
      <c r="AJW53" s="288"/>
      <c r="AJX53" s="288"/>
      <c r="AJY53" s="288"/>
      <c r="AJZ53" s="288"/>
      <c r="AKA53" s="288"/>
      <c r="AKB53" s="288"/>
      <c r="AKC53" s="288"/>
      <c r="AKD53" s="288"/>
      <c r="AKE53" s="288"/>
      <c r="AKF53" s="288"/>
      <c r="AKG53" s="288"/>
      <c r="AKH53" s="288"/>
      <c r="AKI53" s="288"/>
      <c r="AKJ53" s="288"/>
      <c r="AKK53" s="288"/>
      <c r="AKL53" s="288"/>
      <c r="AKM53" s="288"/>
      <c r="AKN53" s="288"/>
      <c r="AKO53" s="288"/>
      <c r="AKP53" s="288"/>
      <c r="AKQ53" s="288"/>
      <c r="AKR53" s="288"/>
      <c r="AKS53" s="288"/>
      <c r="AKT53" s="288"/>
      <c r="AKU53" s="288"/>
      <c r="AKV53" s="288"/>
      <c r="AKW53" s="288"/>
      <c r="AKX53" s="288"/>
      <c r="AKY53" s="288"/>
      <c r="AKZ53" s="288"/>
      <c r="ALA53" s="288"/>
      <c r="ALB53" s="288"/>
      <c r="ALC53" s="288"/>
      <c r="ALD53" s="288"/>
      <c r="ALE53" s="288"/>
      <c r="ALF53" s="288"/>
      <c r="ALG53" s="288"/>
      <c r="ALH53" s="288"/>
      <c r="ALI53" s="288"/>
      <c r="ALJ53" s="288"/>
      <c r="ALK53" s="288"/>
      <c r="ALL53" s="288"/>
      <c r="ALM53" s="288"/>
      <c r="ALN53" s="288"/>
      <c r="ALO53" s="288"/>
      <c r="ALP53" s="288"/>
      <c r="ALQ53" s="288"/>
      <c r="ALR53" s="288"/>
      <c r="ALS53" s="288"/>
      <c r="ALT53" s="288"/>
      <c r="ALU53" s="288"/>
      <c r="ALV53" s="288"/>
      <c r="ALW53" s="288"/>
      <c r="ALX53" s="288"/>
      <c r="ALY53" s="288"/>
      <c r="ALZ53" s="288"/>
      <c r="AMA53" s="288"/>
      <c r="AMB53" s="288"/>
      <c r="AMC53" s="288"/>
      <c r="AMD53" s="288"/>
      <c r="AME53" s="288"/>
      <c r="AMF53" s="288"/>
      <c r="AMG53" s="288"/>
      <c r="AMH53" s="288"/>
    </row>
    <row r="54" spans="1:1022" customFormat="1" ht="15.6">
      <c r="A54" s="290"/>
      <c r="B54" s="290"/>
      <c r="C54" s="290"/>
      <c r="D54" s="290"/>
      <c r="E54" s="290"/>
      <c r="F54" s="290"/>
      <c r="G54" s="290"/>
      <c r="H54" s="290"/>
      <c r="I54" s="290"/>
      <c r="J54" s="291"/>
      <c r="K54" s="291"/>
      <c r="L54" s="290"/>
      <c r="M54" s="290"/>
      <c r="N54" s="291"/>
      <c r="O54" s="340"/>
      <c r="P54" s="290"/>
      <c r="Q54" s="290"/>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c r="HV54" s="288"/>
      <c r="HW54" s="288"/>
      <c r="HX54" s="288"/>
      <c r="HY54" s="288"/>
      <c r="HZ54" s="288"/>
      <c r="IA54" s="288"/>
      <c r="IB54" s="288"/>
      <c r="IC54" s="288"/>
      <c r="ID54" s="288"/>
      <c r="IE54" s="288"/>
      <c r="IF54" s="288"/>
      <c r="IG54" s="288"/>
      <c r="IH54" s="288"/>
      <c r="II54" s="288"/>
      <c r="IJ54" s="288"/>
      <c r="IK54" s="288"/>
      <c r="IL54" s="288"/>
      <c r="IM54" s="288"/>
      <c r="IN54" s="288"/>
      <c r="IO54" s="288"/>
      <c r="IP54" s="288"/>
      <c r="IQ54" s="288"/>
      <c r="IR54" s="288"/>
      <c r="IS54" s="288"/>
      <c r="IT54" s="288"/>
      <c r="IU54" s="288"/>
      <c r="IV54" s="288"/>
      <c r="IW54" s="288"/>
      <c r="IX54" s="288"/>
      <c r="IY54" s="288"/>
      <c r="IZ54" s="288"/>
      <c r="JA54" s="288"/>
      <c r="JB54" s="288"/>
      <c r="JC54" s="288"/>
      <c r="JD54" s="288"/>
      <c r="JE54" s="288"/>
      <c r="JF54" s="288"/>
      <c r="JG54" s="288"/>
      <c r="JH54" s="288"/>
      <c r="JI54" s="288"/>
      <c r="JJ54" s="288"/>
      <c r="JK54" s="288"/>
      <c r="JL54" s="288"/>
      <c r="JM54" s="288"/>
      <c r="JN54" s="288"/>
      <c r="JO54" s="288"/>
      <c r="JP54" s="288"/>
      <c r="JQ54" s="288"/>
      <c r="JR54" s="288"/>
      <c r="JS54" s="288"/>
      <c r="JT54" s="288"/>
      <c r="JU54" s="288"/>
      <c r="JV54" s="288"/>
      <c r="JW54" s="288"/>
      <c r="JX54" s="288"/>
      <c r="JY54" s="288"/>
      <c r="JZ54" s="288"/>
      <c r="KA54" s="288"/>
      <c r="KB54" s="288"/>
      <c r="KC54" s="288"/>
      <c r="KD54" s="288"/>
      <c r="KE54" s="288"/>
      <c r="KF54" s="288"/>
      <c r="KG54" s="288"/>
      <c r="KH54" s="288"/>
      <c r="KI54" s="288"/>
      <c r="KJ54" s="288"/>
      <c r="KK54" s="288"/>
      <c r="KL54" s="288"/>
      <c r="KM54" s="288"/>
      <c r="KN54" s="288"/>
      <c r="KO54" s="288"/>
      <c r="KP54" s="288"/>
      <c r="KQ54" s="288"/>
      <c r="KR54" s="288"/>
      <c r="KS54" s="288"/>
      <c r="KT54" s="288"/>
      <c r="KU54" s="288"/>
      <c r="KV54" s="288"/>
      <c r="KW54" s="288"/>
      <c r="KX54" s="288"/>
      <c r="KY54" s="288"/>
      <c r="KZ54" s="288"/>
      <c r="LA54" s="288"/>
      <c r="LB54" s="288"/>
      <c r="LC54" s="288"/>
      <c r="LD54" s="288"/>
      <c r="LE54" s="288"/>
      <c r="LF54" s="288"/>
      <c r="LG54" s="288"/>
      <c r="LH54" s="288"/>
      <c r="LI54" s="288"/>
      <c r="LJ54" s="288"/>
      <c r="LK54" s="288"/>
      <c r="LL54" s="288"/>
      <c r="LM54" s="288"/>
      <c r="LN54" s="288"/>
      <c r="LO54" s="288"/>
      <c r="LP54" s="288"/>
      <c r="LQ54" s="288"/>
      <c r="LR54" s="288"/>
      <c r="LS54" s="288"/>
      <c r="LT54" s="288"/>
      <c r="LU54" s="288"/>
      <c r="LV54" s="288"/>
      <c r="LW54" s="288"/>
      <c r="LX54" s="288"/>
      <c r="LY54" s="288"/>
      <c r="LZ54" s="288"/>
      <c r="MA54" s="288"/>
      <c r="MB54" s="288"/>
      <c r="MC54" s="288"/>
      <c r="MD54" s="288"/>
      <c r="ME54" s="288"/>
      <c r="MF54" s="288"/>
      <c r="MG54" s="288"/>
      <c r="MH54" s="288"/>
      <c r="MI54" s="288"/>
      <c r="MJ54" s="288"/>
      <c r="MK54" s="288"/>
      <c r="ML54" s="288"/>
      <c r="MM54" s="288"/>
      <c r="MN54" s="288"/>
      <c r="MO54" s="288"/>
      <c r="MP54" s="288"/>
      <c r="MQ54" s="288"/>
      <c r="MR54" s="288"/>
      <c r="MS54" s="288"/>
      <c r="MT54" s="288"/>
      <c r="MU54" s="288"/>
      <c r="MV54" s="288"/>
      <c r="MW54" s="288"/>
      <c r="MX54" s="288"/>
      <c r="MY54" s="288"/>
      <c r="MZ54" s="288"/>
      <c r="NA54" s="288"/>
      <c r="NB54" s="288"/>
      <c r="NC54" s="288"/>
      <c r="ND54" s="288"/>
      <c r="NE54" s="288"/>
      <c r="NF54" s="288"/>
      <c r="NG54" s="288"/>
      <c r="NH54" s="288"/>
      <c r="NI54" s="288"/>
      <c r="NJ54" s="288"/>
      <c r="NK54" s="288"/>
      <c r="NL54" s="288"/>
      <c r="NM54" s="288"/>
      <c r="NN54" s="288"/>
      <c r="NO54" s="288"/>
      <c r="NP54" s="288"/>
      <c r="NQ54" s="288"/>
      <c r="NR54" s="288"/>
      <c r="NS54" s="288"/>
      <c r="NT54" s="288"/>
      <c r="NU54" s="288"/>
      <c r="NV54" s="288"/>
      <c r="NW54" s="288"/>
      <c r="NX54" s="288"/>
      <c r="NY54" s="288"/>
      <c r="NZ54" s="288"/>
      <c r="OA54" s="288"/>
      <c r="OB54" s="288"/>
      <c r="OC54" s="288"/>
      <c r="OD54" s="288"/>
      <c r="OE54" s="288"/>
      <c r="OF54" s="288"/>
      <c r="OG54" s="288"/>
      <c r="OH54" s="288"/>
      <c r="OI54" s="288"/>
      <c r="OJ54" s="288"/>
      <c r="OK54" s="288"/>
      <c r="OL54" s="288"/>
      <c r="OM54" s="288"/>
      <c r="ON54" s="288"/>
      <c r="OO54" s="288"/>
      <c r="OP54" s="288"/>
      <c r="OQ54" s="288"/>
      <c r="OR54" s="288"/>
      <c r="OS54" s="288"/>
      <c r="OT54" s="288"/>
      <c r="OU54" s="288"/>
      <c r="OV54" s="288"/>
      <c r="OW54" s="288"/>
      <c r="OX54" s="288"/>
      <c r="OY54" s="288"/>
      <c r="OZ54" s="288"/>
      <c r="PA54" s="288"/>
      <c r="PB54" s="288"/>
      <c r="PC54" s="288"/>
      <c r="PD54" s="288"/>
      <c r="PE54" s="288"/>
      <c r="PF54" s="288"/>
      <c r="PG54" s="288"/>
      <c r="PH54" s="288"/>
      <c r="PI54" s="288"/>
      <c r="PJ54" s="288"/>
      <c r="PK54" s="288"/>
      <c r="PL54" s="288"/>
      <c r="PM54" s="288"/>
      <c r="PN54" s="288"/>
      <c r="PO54" s="288"/>
      <c r="PP54" s="288"/>
      <c r="PQ54" s="288"/>
      <c r="PR54" s="288"/>
      <c r="PS54" s="288"/>
      <c r="PT54" s="288"/>
      <c r="PU54" s="288"/>
      <c r="PV54" s="288"/>
      <c r="PW54" s="288"/>
      <c r="PX54" s="288"/>
      <c r="PY54" s="288"/>
      <c r="PZ54" s="288"/>
      <c r="QA54" s="288"/>
      <c r="QB54" s="288"/>
      <c r="QC54" s="288"/>
      <c r="QD54" s="288"/>
      <c r="QE54" s="288"/>
      <c r="QF54" s="288"/>
      <c r="QG54" s="288"/>
      <c r="QH54" s="288"/>
      <c r="QI54" s="288"/>
      <c r="QJ54" s="288"/>
      <c r="QK54" s="288"/>
      <c r="QL54" s="288"/>
      <c r="QM54" s="288"/>
      <c r="QN54" s="288"/>
      <c r="QO54" s="288"/>
      <c r="QP54" s="288"/>
      <c r="QQ54" s="288"/>
      <c r="QR54" s="288"/>
      <c r="QS54" s="288"/>
      <c r="QT54" s="288"/>
      <c r="QU54" s="288"/>
      <c r="QV54" s="288"/>
      <c r="QW54" s="288"/>
      <c r="QX54" s="288"/>
      <c r="QY54" s="288"/>
      <c r="QZ54" s="288"/>
      <c r="RA54" s="288"/>
      <c r="RB54" s="288"/>
      <c r="RC54" s="288"/>
      <c r="RD54" s="288"/>
      <c r="RE54" s="288"/>
      <c r="RF54" s="288"/>
      <c r="RG54" s="288"/>
      <c r="RH54" s="288"/>
      <c r="RI54" s="288"/>
      <c r="RJ54" s="288"/>
      <c r="RK54" s="288"/>
      <c r="RL54" s="288"/>
      <c r="RM54" s="288"/>
      <c r="RN54" s="288"/>
      <c r="RO54" s="288"/>
      <c r="RP54" s="288"/>
      <c r="RQ54" s="288"/>
      <c r="RR54" s="288"/>
      <c r="RS54" s="288"/>
      <c r="RT54" s="288"/>
      <c r="RU54" s="288"/>
      <c r="RV54" s="288"/>
      <c r="RW54" s="288"/>
      <c r="RX54" s="288"/>
      <c r="RY54" s="288"/>
      <c r="RZ54" s="288"/>
      <c r="SA54" s="288"/>
      <c r="SB54" s="288"/>
      <c r="SC54" s="288"/>
      <c r="SD54" s="288"/>
      <c r="SE54" s="288"/>
      <c r="SF54" s="288"/>
      <c r="SG54" s="288"/>
      <c r="SH54" s="288"/>
      <c r="SI54" s="288"/>
      <c r="SJ54" s="288"/>
      <c r="SK54" s="288"/>
      <c r="SL54" s="288"/>
      <c r="SM54" s="288"/>
      <c r="SN54" s="288"/>
      <c r="SO54" s="288"/>
      <c r="SP54" s="288"/>
      <c r="SQ54" s="288"/>
      <c r="SR54" s="288"/>
      <c r="SS54" s="288"/>
      <c r="ST54" s="288"/>
      <c r="SU54" s="288"/>
      <c r="SV54" s="288"/>
      <c r="SW54" s="288"/>
      <c r="SX54" s="288"/>
      <c r="SY54" s="288"/>
      <c r="SZ54" s="288"/>
      <c r="TA54" s="288"/>
      <c r="TB54" s="288"/>
      <c r="TC54" s="288"/>
      <c r="TD54" s="288"/>
      <c r="TE54" s="288"/>
      <c r="TF54" s="288"/>
      <c r="TG54" s="288"/>
      <c r="TH54" s="288"/>
      <c r="TI54" s="288"/>
      <c r="TJ54" s="288"/>
      <c r="TK54" s="288"/>
      <c r="TL54" s="288"/>
      <c r="TM54" s="288"/>
      <c r="TN54" s="288"/>
      <c r="TO54" s="288"/>
      <c r="TP54" s="288"/>
      <c r="TQ54" s="288"/>
      <c r="TR54" s="288"/>
      <c r="TS54" s="288"/>
      <c r="TT54" s="288"/>
      <c r="TU54" s="288"/>
      <c r="TV54" s="288"/>
      <c r="TW54" s="288"/>
      <c r="TX54" s="288"/>
      <c r="TY54" s="288"/>
      <c r="TZ54" s="288"/>
      <c r="UA54" s="288"/>
      <c r="UB54" s="288"/>
      <c r="UC54" s="288"/>
      <c r="UD54" s="288"/>
      <c r="UE54" s="288"/>
      <c r="UF54" s="288"/>
      <c r="UG54" s="288"/>
      <c r="UH54" s="288"/>
      <c r="UI54" s="288"/>
      <c r="UJ54" s="288"/>
      <c r="UK54" s="288"/>
      <c r="UL54" s="288"/>
      <c r="UM54" s="288"/>
      <c r="UN54" s="288"/>
      <c r="UO54" s="288"/>
      <c r="UP54" s="288"/>
      <c r="UQ54" s="288"/>
      <c r="UR54" s="288"/>
      <c r="US54" s="288"/>
      <c r="UT54" s="288"/>
      <c r="UU54" s="288"/>
      <c r="UV54" s="288"/>
      <c r="UW54" s="288"/>
      <c r="UX54" s="288"/>
      <c r="UY54" s="288"/>
      <c r="UZ54" s="288"/>
      <c r="VA54" s="288"/>
      <c r="VB54" s="288"/>
      <c r="VC54" s="288"/>
      <c r="VD54" s="288"/>
      <c r="VE54" s="288"/>
      <c r="VF54" s="288"/>
      <c r="VG54" s="288"/>
      <c r="VH54" s="288"/>
      <c r="VI54" s="288"/>
      <c r="VJ54" s="288"/>
      <c r="VK54" s="288"/>
      <c r="VL54" s="288"/>
      <c r="VM54" s="288"/>
      <c r="VN54" s="288"/>
      <c r="VO54" s="288"/>
      <c r="VP54" s="288"/>
      <c r="VQ54" s="288"/>
      <c r="VR54" s="288"/>
      <c r="VS54" s="288"/>
      <c r="VT54" s="288"/>
      <c r="VU54" s="288"/>
      <c r="VV54" s="288"/>
      <c r="VW54" s="288"/>
      <c r="VX54" s="288"/>
      <c r="VY54" s="288"/>
      <c r="VZ54" s="288"/>
      <c r="WA54" s="288"/>
      <c r="WB54" s="288"/>
      <c r="WC54" s="288"/>
      <c r="WD54" s="288"/>
      <c r="WE54" s="288"/>
      <c r="WF54" s="288"/>
      <c r="WG54" s="288"/>
      <c r="WH54" s="288"/>
      <c r="WI54" s="288"/>
      <c r="WJ54" s="288"/>
      <c r="WK54" s="288"/>
      <c r="WL54" s="288"/>
      <c r="WM54" s="288"/>
      <c r="WN54" s="288"/>
      <c r="WO54" s="288"/>
      <c r="WP54" s="288"/>
      <c r="WQ54" s="288"/>
      <c r="WR54" s="288"/>
      <c r="WS54" s="288"/>
      <c r="WT54" s="288"/>
      <c r="WU54" s="288"/>
      <c r="WV54" s="288"/>
      <c r="WW54" s="288"/>
      <c r="WX54" s="288"/>
      <c r="WY54" s="288"/>
      <c r="WZ54" s="288"/>
      <c r="XA54" s="288"/>
      <c r="XB54" s="288"/>
      <c r="XC54" s="288"/>
      <c r="XD54" s="288"/>
      <c r="XE54" s="288"/>
      <c r="XF54" s="288"/>
      <c r="XG54" s="288"/>
      <c r="XH54" s="288"/>
      <c r="XI54" s="288"/>
      <c r="XJ54" s="288"/>
      <c r="XK54" s="288"/>
      <c r="XL54" s="288"/>
      <c r="XM54" s="288"/>
      <c r="XN54" s="288"/>
      <c r="XO54" s="288"/>
      <c r="XP54" s="288"/>
      <c r="XQ54" s="288"/>
      <c r="XR54" s="288"/>
      <c r="XS54" s="288"/>
      <c r="XT54" s="288"/>
      <c r="XU54" s="288"/>
      <c r="XV54" s="288"/>
      <c r="XW54" s="288"/>
      <c r="XX54" s="288"/>
      <c r="XY54" s="288"/>
      <c r="XZ54" s="288"/>
      <c r="YA54" s="288"/>
      <c r="YB54" s="288"/>
      <c r="YC54" s="288"/>
      <c r="YD54" s="288"/>
      <c r="YE54" s="288"/>
      <c r="YF54" s="288"/>
      <c r="YG54" s="288"/>
      <c r="YH54" s="288"/>
      <c r="YI54" s="288"/>
      <c r="YJ54" s="288"/>
      <c r="YK54" s="288"/>
      <c r="YL54" s="288"/>
      <c r="YM54" s="288"/>
      <c r="YN54" s="288"/>
      <c r="YO54" s="288"/>
      <c r="YP54" s="288"/>
      <c r="YQ54" s="288"/>
      <c r="YR54" s="288"/>
      <c r="YS54" s="288"/>
      <c r="YT54" s="288"/>
      <c r="YU54" s="288"/>
      <c r="YV54" s="288"/>
      <c r="YW54" s="288"/>
      <c r="YX54" s="288"/>
      <c r="YY54" s="288"/>
      <c r="YZ54" s="288"/>
      <c r="ZA54" s="288"/>
      <c r="ZB54" s="288"/>
      <c r="ZC54" s="288"/>
      <c r="ZD54" s="288"/>
      <c r="ZE54" s="288"/>
      <c r="ZF54" s="288"/>
      <c r="ZG54" s="288"/>
      <c r="ZH54" s="288"/>
      <c r="ZI54" s="288"/>
      <c r="ZJ54" s="288"/>
      <c r="ZK54" s="288"/>
      <c r="ZL54" s="288"/>
      <c r="ZM54" s="288"/>
      <c r="ZN54" s="288"/>
      <c r="ZO54" s="288"/>
      <c r="ZP54" s="288"/>
      <c r="ZQ54" s="288"/>
      <c r="ZR54" s="288"/>
      <c r="ZS54" s="288"/>
      <c r="ZT54" s="288"/>
      <c r="ZU54" s="288"/>
      <c r="ZV54" s="288"/>
      <c r="ZW54" s="288"/>
      <c r="ZX54" s="288"/>
      <c r="ZY54" s="288"/>
      <c r="ZZ54" s="288"/>
      <c r="AAA54" s="288"/>
      <c r="AAB54" s="288"/>
      <c r="AAC54" s="288"/>
      <c r="AAD54" s="288"/>
      <c r="AAE54" s="288"/>
      <c r="AAF54" s="288"/>
      <c r="AAG54" s="288"/>
      <c r="AAH54" s="288"/>
      <c r="AAI54" s="288"/>
      <c r="AAJ54" s="288"/>
      <c r="AAK54" s="288"/>
      <c r="AAL54" s="288"/>
      <c r="AAM54" s="288"/>
      <c r="AAN54" s="288"/>
      <c r="AAO54" s="288"/>
      <c r="AAP54" s="288"/>
      <c r="AAQ54" s="288"/>
      <c r="AAR54" s="288"/>
      <c r="AAS54" s="288"/>
      <c r="AAT54" s="288"/>
      <c r="AAU54" s="288"/>
      <c r="AAV54" s="288"/>
      <c r="AAW54" s="288"/>
      <c r="AAX54" s="288"/>
      <c r="AAY54" s="288"/>
      <c r="AAZ54" s="288"/>
      <c r="ABA54" s="288"/>
      <c r="ABB54" s="288"/>
      <c r="ABC54" s="288"/>
      <c r="ABD54" s="288"/>
      <c r="ABE54" s="288"/>
      <c r="ABF54" s="288"/>
      <c r="ABG54" s="288"/>
      <c r="ABH54" s="288"/>
      <c r="ABI54" s="288"/>
      <c r="ABJ54" s="288"/>
      <c r="ABK54" s="288"/>
      <c r="ABL54" s="288"/>
      <c r="ABM54" s="288"/>
      <c r="ABN54" s="288"/>
      <c r="ABO54" s="288"/>
      <c r="ABP54" s="288"/>
      <c r="ABQ54" s="288"/>
      <c r="ABR54" s="288"/>
      <c r="ABS54" s="288"/>
      <c r="ABT54" s="288"/>
      <c r="ABU54" s="288"/>
      <c r="ABV54" s="288"/>
      <c r="ABW54" s="288"/>
      <c r="ABX54" s="288"/>
      <c r="ABY54" s="288"/>
      <c r="ABZ54" s="288"/>
      <c r="ACA54" s="288"/>
      <c r="ACB54" s="288"/>
      <c r="ACC54" s="288"/>
      <c r="ACD54" s="288"/>
      <c r="ACE54" s="288"/>
      <c r="ACF54" s="288"/>
      <c r="ACG54" s="288"/>
      <c r="ACH54" s="288"/>
      <c r="ACI54" s="288"/>
      <c r="ACJ54" s="288"/>
      <c r="ACK54" s="288"/>
      <c r="ACL54" s="288"/>
      <c r="ACM54" s="288"/>
      <c r="ACN54" s="288"/>
      <c r="ACO54" s="288"/>
      <c r="ACP54" s="288"/>
      <c r="ACQ54" s="288"/>
      <c r="ACR54" s="288"/>
      <c r="ACS54" s="288"/>
      <c r="ACT54" s="288"/>
      <c r="ACU54" s="288"/>
      <c r="ACV54" s="288"/>
      <c r="ACW54" s="288"/>
      <c r="ACX54" s="288"/>
      <c r="ACY54" s="288"/>
      <c r="ACZ54" s="288"/>
      <c r="ADA54" s="288"/>
      <c r="ADB54" s="288"/>
      <c r="ADC54" s="288"/>
      <c r="ADD54" s="288"/>
      <c r="ADE54" s="288"/>
      <c r="ADF54" s="288"/>
      <c r="ADG54" s="288"/>
      <c r="ADH54" s="288"/>
      <c r="ADI54" s="288"/>
      <c r="ADJ54" s="288"/>
      <c r="ADK54" s="288"/>
      <c r="ADL54" s="288"/>
      <c r="ADM54" s="288"/>
      <c r="ADN54" s="288"/>
      <c r="ADO54" s="288"/>
      <c r="ADP54" s="288"/>
      <c r="ADQ54" s="288"/>
      <c r="ADR54" s="288"/>
      <c r="ADS54" s="288"/>
      <c r="ADT54" s="288"/>
      <c r="ADU54" s="288"/>
      <c r="ADV54" s="288"/>
      <c r="ADW54" s="288"/>
      <c r="ADX54" s="288"/>
      <c r="ADY54" s="288"/>
      <c r="ADZ54" s="288"/>
      <c r="AEA54" s="288"/>
      <c r="AEB54" s="288"/>
      <c r="AEC54" s="288"/>
      <c r="AED54" s="288"/>
      <c r="AEE54" s="288"/>
      <c r="AEF54" s="288"/>
      <c r="AEG54" s="288"/>
      <c r="AEH54" s="288"/>
      <c r="AEI54" s="288"/>
      <c r="AEJ54" s="288"/>
      <c r="AEK54" s="288"/>
      <c r="AEL54" s="288"/>
      <c r="AEM54" s="288"/>
      <c r="AEN54" s="288"/>
      <c r="AEO54" s="288"/>
      <c r="AEP54" s="288"/>
      <c r="AEQ54" s="288"/>
      <c r="AER54" s="288"/>
      <c r="AES54" s="288"/>
      <c r="AET54" s="288"/>
      <c r="AEU54" s="288"/>
      <c r="AEV54" s="288"/>
      <c r="AEW54" s="288"/>
      <c r="AEX54" s="288"/>
      <c r="AEY54" s="288"/>
      <c r="AEZ54" s="288"/>
      <c r="AFA54" s="288"/>
      <c r="AFB54" s="288"/>
      <c r="AFC54" s="288"/>
      <c r="AFD54" s="288"/>
      <c r="AFE54" s="288"/>
      <c r="AFF54" s="288"/>
      <c r="AFG54" s="288"/>
      <c r="AFH54" s="288"/>
      <c r="AFI54" s="288"/>
      <c r="AFJ54" s="288"/>
      <c r="AFK54" s="288"/>
      <c r="AFL54" s="288"/>
      <c r="AFM54" s="288"/>
      <c r="AFN54" s="288"/>
      <c r="AFO54" s="288"/>
      <c r="AFP54" s="288"/>
      <c r="AFQ54" s="288"/>
      <c r="AFR54" s="288"/>
      <c r="AFS54" s="288"/>
      <c r="AFT54" s="288"/>
      <c r="AFU54" s="288"/>
      <c r="AFV54" s="288"/>
      <c r="AFW54" s="288"/>
      <c r="AFX54" s="288"/>
      <c r="AFY54" s="288"/>
      <c r="AFZ54" s="288"/>
      <c r="AGA54" s="288"/>
      <c r="AGB54" s="288"/>
      <c r="AGC54" s="288"/>
      <c r="AGD54" s="288"/>
      <c r="AGE54" s="288"/>
      <c r="AGF54" s="288"/>
      <c r="AGG54" s="288"/>
      <c r="AGH54" s="288"/>
      <c r="AGI54" s="288"/>
      <c r="AGJ54" s="288"/>
      <c r="AGK54" s="288"/>
      <c r="AGL54" s="288"/>
      <c r="AGM54" s="288"/>
      <c r="AGN54" s="288"/>
      <c r="AGO54" s="288"/>
      <c r="AGP54" s="288"/>
      <c r="AGQ54" s="288"/>
      <c r="AGR54" s="288"/>
      <c r="AGS54" s="288"/>
      <c r="AGT54" s="288"/>
      <c r="AGU54" s="288"/>
      <c r="AGV54" s="288"/>
      <c r="AGW54" s="288"/>
      <c r="AGX54" s="288"/>
      <c r="AGY54" s="288"/>
      <c r="AGZ54" s="288"/>
      <c r="AHA54" s="288"/>
      <c r="AHB54" s="288"/>
      <c r="AHC54" s="288"/>
      <c r="AHD54" s="288"/>
      <c r="AHE54" s="288"/>
      <c r="AHF54" s="288"/>
      <c r="AHG54" s="288"/>
      <c r="AHH54" s="288"/>
      <c r="AHI54" s="288"/>
      <c r="AHJ54" s="288"/>
      <c r="AHK54" s="288"/>
      <c r="AHL54" s="288"/>
      <c r="AHM54" s="288"/>
      <c r="AHN54" s="288"/>
      <c r="AHO54" s="288"/>
      <c r="AHP54" s="288"/>
      <c r="AHQ54" s="288"/>
      <c r="AHR54" s="288"/>
      <c r="AHS54" s="288"/>
      <c r="AHT54" s="288"/>
      <c r="AHU54" s="288"/>
      <c r="AHV54" s="288"/>
      <c r="AHW54" s="288"/>
      <c r="AHX54" s="288"/>
      <c r="AHY54" s="288"/>
      <c r="AHZ54" s="288"/>
      <c r="AIA54" s="288"/>
      <c r="AIB54" s="288"/>
      <c r="AIC54" s="288"/>
      <c r="AID54" s="288"/>
      <c r="AIE54" s="288"/>
      <c r="AIF54" s="288"/>
      <c r="AIG54" s="288"/>
      <c r="AIH54" s="288"/>
      <c r="AII54" s="288"/>
      <c r="AIJ54" s="288"/>
      <c r="AIK54" s="288"/>
      <c r="AIL54" s="288"/>
      <c r="AIM54" s="288"/>
      <c r="AIN54" s="288"/>
      <c r="AIO54" s="288"/>
      <c r="AIP54" s="288"/>
      <c r="AIQ54" s="288"/>
      <c r="AIR54" s="288"/>
      <c r="AIS54" s="288"/>
      <c r="AIT54" s="288"/>
      <c r="AIU54" s="288"/>
      <c r="AIV54" s="288"/>
      <c r="AIW54" s="288"/>
      <c r="AIX54" s="288"/>
      <c r="AIY54" s="288"/>
      <c r="AIZ54" s="288"/>
      <c r="AJA54" s="288"/>
      <c r="AJB54" s="288"/>
      <c r="AJC54" s="288"/>
      <c r="AJD54" s="288"/>
      <c r="AJE54" s="288"/>
      <c r="AJF54" s="288"/>
      <c r="AJG54" s="288"/>
      <c r="AJH54" s="288"/>
      <c r="AJI54" s="288"/>
      <c r="AJJ54" s="288"/>
      <c r="AJK54" s="288"/>
      <c r="AJL54" s="288"/>
      <c r="AJM54" s="288"/>
      <c r="AJN54" s="288"/>
      <c r="AJO54" s="288"/>
      <c r="AJP54" s="288"/>
      <c r="AJQ54" s="288"/>
      <c r="AJR54" s="288"/>
      <c r="AJS54" s="288"/>
      <c r="AJT54" s="288"/>
      <c r="AJU54" s="288"/>
      <c r="AJV54" s="288"/>
      <c r="AJW54" s="288"/>
      <c r="AJX54" s="288"/>
      <c r="AJY54" s="288"/>
      <c r="AJZ54" s="288"/>
      <c r="AKA54" s="288"/>
      <c r="AKB54" s="288"/>
      <c r="AKC54" s="288"/>
      <c r="AKD54" s="288"/>
      <c r="AKE54" s="288"/>
      <c r="AKF54" s="288"/>
      <c r="AKG54" s="288"/>
      <c r="AKH54" s="288"/>
      <c r="AKI54" s="288"/>
      <c r="AKJ54" s="288"/>
      <c r="AKK54" s="288"/>
      <c r="AKL54" s="288"/>
      <c r="AKM54" s="288"/>
      <c r="AKN54" s="288"/>
      <c r="AKO54" s="288"/>
      <c r="AKP54" s="288"/>
      <c r="AKQ54" s="288"/>
      <c r="AKR54" s="288"/>
      <c r="AKS54" s="288"/>
      <c r="AKT54" s="288"/>
      <c r="AKU54" s="288"/>
      <c r="AKV54" s="288"/>
      <c r="AKW54" s="288"/>
      <c r="AKX54" s="288"/>
      <c r="AKY54" s="288"/>
      <c r="AKZ54" s="288"/>
      <c r="ALA54" s="288"/>
      <c r="ALB54" s="288"/>
      <c r="ALC54" s="288"/>
      <c r="ALD54" s="288"/>
      <c r="ALE54" s="288"/>
      <c r="ALF54" s="288"/>
      <c r="ALG54" s="288"/>
      <c r="ALH54" s="288"/>
      <c r="ALI54" s="288"/>
      <c r="ALJ54" s="288"/>
      <c r="ALK54" s="288"/>
      <c r="ALL54" s="288"/>
      <c r="ALM54" s="288"/>
      <c r="ALN54" s="288"/>
      <c r="ALO54" s="288"/>
      <c r="ALP54" s="288"/>
      <c r="ALQ54" s="288"/>
      <c r="ALR54" s="288"/>
      <c r="ALS54" s="288"/>
      <c r="ALT54" s="288"/>
      <c r="ALU54" s="288"/>
      <c r="ALV54" s="288"/>
      <c r="ALW54" s="288"/>
      <c r="ALX54" s="288"/>
      <c r="ALY54" s="288"/>
      <c r="ALZ54" s="288"/>
      <c r="AMA54" s="288"/>
      <c r="AMB54" s="288"/>
      <c r="AMC54" s="288"/>
      <c r="AMD54" s="288"/>
      <c r="AME54" s="288"/>
      <c r="AMF54" s="288"/>
      <c r="AMG54" s="288"/>
      <c r="AMH54" s="288"/>
    </row>
    <row r="55" spans="1:1022" ht="15.75" hidden="1" customHeight="1">
      <c r="R55" s="288"/>
    </row>
    <row r="56" spans="1:1022" ht="15.75" hidden="1" customHeight="1">
      <c r="J56" s="313"/>
      <c r="K56" s="313"/>
      <c r="N56" s="313"/>
      <c r="O56" s="313"/>
      <c r="R56" s="288"/>
      <c r="ALQ56" s="58"/>
      <c r="ALR56" s="58"/>
      <c r="ALS56" s="58"/>
      <c r="ALT56" s="58"/>
      <c r="ALU56" s="58"/>
      <c r="ALV56" s="58"/>
      <c r="ALW56" s="58"/>
      <c r="ALX56" s="58"/>
      <c r="ALY56" s="58"/>
      <c r="ALZ56" s="58"/>
      <c r="AMA56" s="58"/>
      <c r="AMB56" s="58"/>
      <c r="AMC56" s="58"/>
      <c r="AMD56" s="58"/>
      <c r="AME56" s="58"/>
      <c r="AMF56" s="58"/>
      <c r="AMG56" s="58"/>
      <c r="AMH56" s="58"/>
    </row>
    <row r="57" spans="1:1022" ht="15.75" hidden="1" customHeight="1">
      <c r="J57" s="313"/>
      <c r="K57" s="313"/>
      <c r="N57" s="313"/>
      <c r="O57" s="313"/>
      <c r="R57" s="288"/>
      <c r="ALQ57" s="58"/>
      <c r="ALR57" s="58"/>
      <c r="ALS57" s="58"/>
      <c r="ALT57" s="58"/>
      <c r="ALU57" s="58"/>
      <c r="ALV57" s="58"/>
      <c r="ALW57" s="58"/>
      <c r="ALX57" s="58"/>
      <c r="ALY57" s="58"/>
      <c r="ALZ57" s="58"/>
      <c r="AMA57" s="58"/>
      <c r="AMB57" s="58"/>
      <c r="AMC57" s="58"/>
      <c r="AMD57" s="58"/>
      <c r="AME57" s="58"/>
      <c r="AMF57" s="58"/>
      <c r="AMG57" s="58"/>
      <c r="AMH57" s="58"/>
    </row>
    <row r="58" spans="1:1022" ht="15.75" hidden="1" customHeight="1">
      <c r="J58" s="313"/>
      <c r="K58" s="313"/>
      <c r="N58" s="313"/>
      <c r="O58" s="313"/>
      <c r="R58" s="288"/>
      <c r="ALQ58" s="58"/>
      <c r="ALR58" s="58"/>
      <c r="ALS58" s="58"/>
      <c r="ALT58" s="58"/>
      <c r="ALU58" s="58"/>
      <c r="ALV58" s="58"/>
      <c r="ALW58" s="58"/>
      <c r="ALX58" s="58"/>
      <c r="ALY58" s="58"/>
      <c r="ALZ58" s="58"/>
      <c r="AMA58" s="58"/>
      <c r="AMB58" s="58"/>
      <c r="AMC58" s="58"/>
      <c r="AMD58" s="58"/>
      <c r="AME58" s="58"/>
      <c r="AMF58" s="58"/>
      <c r="AMG58" s="58"/>
      <c r="AMH58" s="58"/>
    </row>
    <row r="59" spans="1:1022" ht="15.75" hidden="1" customHeight="1">
      <c r="J59" s="313"/>
      <c r="K59" s="313"/>
      <c r="N59" s="313"/>
      <c r="O59" s="313"/>
      <c r="R59" s="288"/>
      <c r="ALQ59" s="58"/>
      <c r="ALR59" s="58"/>
      <c r="ALS59" s="58"/>
      <c r="ALT59" s="58"/>
      <c r="ALU59" s="58"/>
      <c r="ALV59" s="58"/>
      <c r="ALW59" s="58"/>
      <c r="ALX59" s="58"/>
      <c r="ALY59" s="58"/>
      <c r="ALZ59" s="58"/>
      <c r="AMA59" s="58"/>
      <c r="AMB59" s="58"/>
      <c r="AMC59" s="58"/>
      <c r="AMD59" s="58"/>
      <c r="AME59" s="58"/>
      <c r="AMF59" s="58"/>
      <c r="AMG59" s="58"/>
      <c r="AMH59" s="58"/>
    </row>
    <row r="60" spans="1:1022" ht="15.75" hidden="1" customHeight="1">
      <c r="J60" s="313"/>
      <c r="K60" s="313"/>
      <c r="N60" s="313"/>
      <c r="O60" s="313"/>
      <c r="R60" s="288"/>
      <c r="ALQ60" s="58"/>
      <c r="ALR60" s="58"/>
      <c r="ALS60" s="58"/>
      <c r="ALT60" s="58"/>
      <c r="ALU60" s="58"/>
      <c r="ALV60" s="58"/>
      <c r="ALW60" s="58"/>
      <c r="ALX60" s="58"/>
      <c r="ALY60" s="58"/>
      <c r="ALZ60" s="58"/>
      <c r="AMA60" s="58"/>
      <c r="AMB60" s="58"/>
      <c r="AMC60" s="58"/>
      <c r="AMD60" s="58"/>
      <c r="AME60" s="58"/>
      <c r="AMF60" s="58"/>
      <c r="AMG60" s="58"/>
      <c r="AMH60" s="58"/>
    </row>
    <row r="61" spans="1:1022" ht="15.75" hidden="1" customHeight="1">
      <c r="J61" s="313"/>
      <c r="K61" s="313"/>
      <c r="N61" s="313"/>
      <c r="O61" s="313"/>
      <c r="R61" s="288"/>
      <c r="ALQ61" s="58"/>
      <c r="ALR61" s="58"/>
      <c r="ALS61" s="58"/>
      <c r="ALT61" s="58"/>
      <c r="ALU61" s="58"/>
      <c r="ALV61" s="58"/>
      <c r="ALW61" s="58"/>
      <c r="ALX61" s="58"/>
      <c r="ALY61" s="58"/>
      <c r="ALZ61" s="58"/>
      <c r="AMA61" s="58"/>
      <c r="AMB61" s="58"/>
      <c r="AMC61" s="58"/>
      <c r="AMD61" s="58"/>
      <c r="AME61" s="58"/>
      <c r="AMF61" s="58"/>
      <c r="AMG61" s="58"/>
      <c r="AMH61" s="58"/>
    </row>
    <row r="62" spans="1:1022" ht="15.75" hidden="1" customHeight="1">
      <c r="R62" s="288"/>
    </row>
    <row r="63" spans="1:1022" ht="15.75" hidden="1" customHeight="1">
      <c r="R63" s="288"/>
    </row>
    <row r="64" spans="1:1022" ht="15.75" hidden="1" customHeight="1">
      <c r="R64" s="288"/>
    </row>
  </sheetData>
  <mergeCells count="6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C51:H51"/>
    <mergeCell ref="B53:H53"/>
    <mergeCell ref="C45:H45"/>
    <mergeCell ref="C46:H46"/>
    <mergeCell ref="C47:H47"/>
    <mergeCell ref="C48:H48"/>
    <mergeCell ref="C49:H49"/>
    <mergeCell ref="C50:H50"/>
  </mergeCells>
  <dataValidations count="12">
    <dataValidation operator="equal" allowBlank="1" showInputMessage="1" showErrorMessage="1" prompt="&quot;Resumen Narrativo&quot; u &quot;objetivo&quot; se entiende como el estado deseado luego de la implementación de una intervención pública. " sqref="D22" xr:uid="{3962A55E-6129-4C42-BEC4-48A8DBAA37D9}">
      <formula1>0</formula1>
      <formula2>0</formula2>
    </dataValidation>
    <dataValidation operator="equal"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6624E5BF-6219-40DF-9832-31029B9127D4}">
      <formula1>0</formula1>
      <formula2>0</formula2>
    </dataValidation>
    <dataValidation operator="equal"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9135F808-5B43-4228-881B-08F1CE0D3248}">
      <formula1>0</formula1>
      <formula2>0</formula2>
    </dataValidation>
    <dataValidation operator="equal"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4C452333-1756-41A9-971F-A33A726683A6}">
      <formula1>0</formula1>
      <formula2>0</formula2>
    </dataValidation>
    <dataValidation operator="equal"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9A97970C-3F2B-4C41-8F14-3E9C8C2803E7}">
      <formula1>0</formula1>
      <formula2>0</formula2>
    </dataValidation>
    <dataValidation operator="equal" allowBlank="1" showInputMessage="1" showErrorMessage="1" prompt="Valores numéricos que se habrán de relacionar con el cálculo del indicador propuesto. _x000a_Manual para el diseño y la construcción de indicadores de Coneval." sqref="I22" xr:uid="{015BA487-A4DF-405C-BB84-2A06D3EB0044}">
      <formula1>0</formula1>
      <formula2>0</formula2>
    </dataValidation>
    <dataValidation operator="equal" allowBlank="1" showInputMessage="1" showErrorMessage="1" prompt="Los &quot;valores programados&quot; son los datos numéricos asociados a las variables del indicador en cuestión que permiten calcular la meta del mismo. " sqref="J22:K22" xr:uid="{9F9C3A0D-E908-482C-9858-28D421C457EB}">
      <formula1>0</formula1>
      <formula2>0</formula2>
    </dataValidation>
    <dataValidation operator="equal"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70E725FB-C815-48C8-9539-54732ED15185}">
      <formula1>0</formula1>
      <formula2>0</formula2>
    </dataValidation>
    <dataValidation operator="equal"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50872CBD-7C8C-48CC-AA8A-E122E68D59CC}">
      <formula1>0</formula1>
      <formula2>0</formula2>
    </dataValidation>
    <dataValidation operator="equal"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B2B35106-5430-4A53-B8C5-C4A86194FEF5}">
      <formula1>0</formula1>
      <formula2>0</formula2>
    </dataValidation>
    <dataValidation operator="equal" allowBlank="1" showInputMessage="1" showErrorMessage="1" prompt="Hace referencia a las fuentes de información que pueden _x000a_ser usadas para verificar el alcance de los objetivos." sqref="P22" xr:uid="{A4387F0B-11FF-4998-8EFF-BB8E7D4283F2}">
      <formula1>0</formula1>
      <formula2>0</formula2>
    </dataValidation>
    <dataValidation operator="equal"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CD4B0C9B-4A64-4BF2-834D-E4BBE49D16EE}">
      <formula1>0</formula1>
      <formula2>0</formula2>
    </dataValidation>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5CF3-E0CC-4B6E-8135-EB2C026D2BF2}">
  <sheetPr>
    <tabColor rgb="FF00B050"/>
    <pageSetUpPr fitToPage="1"/>
  </sheetPr>
  <dimension ref="A1:XFC89"/>
  <sheetViews>
    <sheetView showGridLines="0" zoomScale="60" zoomScaleNormal="60" workbookViewId="0">
      <selection sqref="A1:D1"/>
    </sheetView>
  </sheetViews>
  <sheetFormatPr baseColWidth="10" defaultColWidth="0" defaultRowHeight="0" customHeight="1" zeroHeight="1"/>
  <cols>
    <col min="1" max="1" width="15.6640625" customWidth="1"/>
    <col min="2" max="2" width="70.33203125" bestFit="1" customWidth="1"/>
    <col min="3" max="3" width="15.6640625" customWidth="1"/>
    <col min="4" max="9" width="35.6640625" customWidth="1"/>
    <col min="10" max="11" width="35.6640625" style="122" customWidth="1"/>
    <col min="12" max="13" width="35.6640625" customWidth="1"/>
    <col min="14" max="15" width="35.6640625" style="122" customWidth="1"/>
    <col min="16" max="17" width="35.6640625" customWidth="1"/>
    <col min="18" max="18" width="26.44140625" hidden="1" customWidth="1"/>
    <col min="19" max="16383" width="11.44140625" hidden="1"/>
    <col min="16384" max="16384" width="2.109375" hidden="1"/>
  </cols>
  <sheetData>
    <row r="1" spans="1:18" ht="15.6">
      <c r="A1" s="61"/>
      <c r="B1" s="62"/>
      <c r="C1" s="63"/>
      <c r="D1" s="61"/>
      <c r="E1" s="61"/>
      <c r="F1" s="61"/>
      <c r="G1" s="61"/>
      <c r="H1" s="61"/>
      <c r="I1" s="61"/>
      <c r="J1" s="64"/>
      <c r="K1" s="65"/>
      <c r="L1" s="66"/>
      <c r="M1" s="66"/>
      <c r="N1" s="64"/>
      <c r="O1" s="64"/>
      <c r="P1" s="66"/>
      <c r="Q1" s="66"/>
      <c r="R1" s="58"/>
    </row>
    <row r="2" spans="1:18" ht="15.6">
      <c r="A2" s="61"/>
      <c r="B2" s="62"/>
      <c r="C2" s="63"/>
      <c r="D2" s="61"/>
      <c r="E2" s="61"/>
      <c r="F2" s="61"/>
      <c r="G2" s="61"/>
      <c r="H2" s="61"/>
      <c r="I2" s="61"/>
      <c r="J2" s="64"/>
      <c r="K2" s="65"/>
      <c r="L2" s="66"/>
      <c r="M2" s="66"/>
      <c r="N2" s="64"/>
      <c r="O2" s="64"/>
      <c r="P2" s="66"/>
      <c r="Q2" s="66"/>
      <c r="R2" s="58"/>
    </row>
    <row r="3" spans="1:18" ht="20.100000000000001" customHeight="1">
      <c r="A3" s="66"/>
      <c r="B3" s="923" t="s">
        <v>112</v>
      </c>
      <c r="C3" s="923"/>
      <c r="D3" s="935" t="s">
        <v>113</v>
      </c>
      <c r="E3" s="935"/>
      <c r="F3" s="935"/>
      <c r="G3" s="935"/>
      <c r="H3" s="935"/>
      <c r="I3" s="67"/>
      <c r="J3" s="64"/>
      <c r="K3" s="65"/>
      <c r="L3" s="68"/>
      <c r="M3" s="66"/>
      <c r="N3" s="64"/>
      <c r="O3" s="64"/>
      <c r="P3" s="66"/>
      <c r="Q3" s="66"/>
      <c r="R3" s="58"/>
    </row>
    <row r="4" spans="1:18" ht="20.100000000000001" customHeight="1">
      <c r="A4" s="66"/>
      <c r="B4" s="923" t="s">
        <v>114</v>
      </c>
      <c r="C4" s="923"/>
      <c r="D4" s="934" t="s">
        <v>115</v>
      </c>
      <c r="E4" s="934"/>
      <c r="F4" s="934"/>
      <c r="G4" s="934"/>
      <c r="H4" s="934"/>
      <c r="I4" s="61"/>
      <c r="J4" s="64"/>
      <c r="K4" s="64"/>
      <c r="L4" s="66"/>
      <c r="M4" s="66"/>
      <c r="N4" s="64"/>
      <c r="O4" s="64"/>
      <c r="P4" s="66"/>
      <c r="Q4" s="66"/>
      <c r="R4" s="58"/>
    </row>
    <row r="5" spans="1:18" ht="20.100000000000001" customHeight="1">
      <c r="A5" s="66"/>
      <c r="B5" s="923" t="s">
        <v>116</v>
      </c>
      <c r="C5" s="923"/>
      <c r="D5" s="934" t="s">
        <v>117</v>
      </c>
      <c r="E5" s="934"/>
      <c r="F5" s="934"/>
      <c r="G5" s="934"/>
      <c r="H5" s="934"/>
      <c r="I5" s="61"/>
      <c r="J5" s="64"/>
      <c r="K5" s="64"/>
      <c r="L5" s="66"/>
      <c r="M5" s="66"/>
      <c r="N5" s="69"/>
      <c r="O5" s="69"/>
      <c r="P5" s="66"/>
      <c r="Q5" s="66"/>
      <c r="R5" s="58"/>
    </row>
    <row r="6" spans="1:18" ht="20.100000000000001" customHeight="1">
      <c r="A6" s="66"/>
      <c r="B6" s="923" t="s">
        <v>118</v>
      </c>
      <c r="C6" s="923"/>
      <c r="D6" s="934" t="s">
        <v>119</v>
      </c>
      <c r="E6" s="934"/>
      <c r="F6" s="934"/>
      <c r="G6" s="934"/>
      <c r="H6" s="934"/>
      <c r="I6" s="70"/>
      <c r="J6" s="71"/>
      <c r="K6" s="71"/>
      <c r="L6" s="72"/>
      <c r="M6" s="66"/>
      <c r="N6" s="69"/>
      <c r="O6" s="69"/>
      <c r="P6" s="66"/>
      <c r="Q6" s="66"/>
      <c r="R6" s="58"/>
    </row>
    <row r="7" spans="1:18" ht="20.100000000000001" customHeight="1">
      <c r="A7" s="66"/>
      <c r="B7" s="923" t="s">
        <v>120</v>
      </c>
      <c r="C7" s="923"/>
      <c r="D7" s="934" t="s">
        <v>121</v>
      </c>
      <c r="E7" s="934"/>
      <c r="F7" s="934"/>
      <c r="G7" s="934"/>
      <c r="H7" s="934"/>
      <c r="I7" s="70"/>
      <c r="J7" s="71"/>
      <c r="K7" s="71"/>
      <c r="L7" s="72"/>
      <c r="M7" s="66"/>
      <c r="N7" s="69"/>
      <c r="O7" s="69"/>
      <c r="P7" s="66"/>
      <c r="Q7" s="66"/>
      <c r="R7" s="58"/>
    </row>
    <row r="8" spans="1:18" ht="20.100000000000001" customHeight="1">
      <c r="A8" s="66"/>
      <c r="B8" s="923" t="s">
        <v>122</v>
      </c>
      <c r="C8" s="923"/>
      <c r="D8" s="934" t="s">
        <v>123</v>
      </c>
      <c r="E8" s="934"/>
      <c r="F8" s="934"/>
      <c r="G8" s="934"/>
      <c r="H8" s="934"/>
      <c r="I8" s="70"/>
      <c r="J8" s="71"/>
      <c r="K8" s="71"/>
      <c r="L8" s="72"/>
      <c r="M8" s="66"/>
      <c r="N8" s="64"/>
      <c r="O8" s="64"/>
      <c r="P8" s="66"/>
      <c r="Q8" s="66"/>
      <c r="R8" s="58"/>
    </row>
    <row r="9" spans="1:18" ht="20.100000000000001" customHeight="1">
      <c r="A9" s="66"/>
      <c r="B9" s="923" t="s">
        <v>124</v>
      </c>
      <c r="C9" s="923"/>
      <c r="D9" s="934" t="s">
        <v>125</v>
      </c>
      <c r="E9" s="934"/>
      <c r="F9" s="934"/>
      <c r="G9" s="934"/>
      <c r="H9" s="934"/>
      <c r="I9" s="73"/>
      <c r="J9" s="74"/>
      <c r="K9" s="74"/>
      <c r="L9" s="75"/>
      <c r="M9" s="75"/>
      <c r="N9" s="74"/>
      <c r="O9" s="74"/>
      <c r="P9" s="66"/>
      <c r="Q9" s="66"/>
      <c r="R9" s="58"/>
    </row>
    <row r="10" spans="1:18" ht="50.1" customHeight="1">
      <c r="A10" s="933" t="s">
        <v>126</v>
      </c>
      <c r="B10" s="923" t="s">
        <v>127</v>
      </c>
      <c r="C10" s="923"/>
      <c r="D10" s="866" t="s">
        <v>4392</v>
      </c>
      <c r="E10" s="869"/>
      <c r="F10" s="869"/>
      <c r="G10" s="869"/>
      <c r="H10" s="870"/>
      <c r="I10" s="73"/>
      <c r="J10" s="74"/>
      <c r="K10" s="74"/>
      <c r="L10" s="75"/>
      <c r="M10" s="75"/>
      <c r="N10" s="74"/>
      <c r="O10" s="74"/>
      <c r="P10" s="76"/>
      <c r="Q10" s="66"/>
      <c r="R10" s="58"/>
    </row>
    <row r="11" spans="1:18" ht="50.1" customHeight="1">
      <c r="A11" s="933"/>
      <c r="B11" s="923" t="s">
        <v>128</v>
      </c>
      <c r="C11" s="923"/>
      <c r="D11" s="860" t="s">
        <v>4419</v>
      </c>
      <c r="E11" s="861"/>
      <c r="F11" s="861"/>
      <c r="G11" s="861"/>
      <c r="H11" s="862"/>
      <c r="I11" s="73"/>
      <c r="J11" s="74"/>
      <c r="K11" s="74"/>
      <c r="L11" s="75"/>
      <c r="M11" s="75"/>
      <c r="N11" s="74"/>
      <c r="O11" s="74"/>
      <c r="P11" s="66"/>
      <c r="Q11" s="66"/>
      <c r="R11" s="58"/>
    </row>
    <row r="12" spans="1:18" ht="50.1" customHeight="1">
      <c r="A12" s="933" t="s">
        <v>129</v>
      </c>
      <c r="B12" s="923" t="s">
        <v>130</v>
      </c>
      <c r="C12" s="923"/>
      <c r="D12" s="860" t="s">
        <v>4390</v>
      </c>
      <c r="E12" s="861"/>
      <c r="F12" s="861"/>
      <c r="G12" s="861"/>
      <c r="H12" s="862"/>
      <c r="I12" s="73"/>
      <c r="J12" s="74"/>
      <c r="K12" s="74"/>
      <c r="L12" s="75"/>
      <c r="M12" s="75"/>
      <c r="N12" s="74"/>
      <c r="O12"/>
      <c r="P12" s="66"/>
      <c r="Q12" s="66"/>
      <c r="R12" s="58"/>
    </row>
    <row r="13" spans="1:18" ht="50.1" customHeight="1">
      <c r="A13" s="933"/>
      <c r="B13" s="923" t="s">
        <v>131</v>
      </c>
      <c r="C13" s="923"/>
      <c r="D13" s="860" t="s">
        <v>4391</v>
      </c>
      <c r="E13" s="861"/>
      <c r="F13" s="861"/>
      <c r="G13" s="861"/>
      <c r="H13" s="862"/>
      <c r="I13" s="73"/>
      <c r="J13" s="74"/>
      <c r="K13" s="74"/>
      <c r="L13" s="75"/>
      <c r="M13" s="75"/>
      <c r="N13" s="74"/>
      <c r="O13" s="74"/>
      <c r="P13" s="66"/>
      <c r="Q13" s="66"/>
      <c r="R13" s="58"/>
    </row>
    <row r="14" spans="1:18" ht="50.1" customHeight="1">
      <c r="A14" s="933" t="s">
        <v>132</v>
      </c>
      <c r="B14" s="923" t="s">
        <v>133</v>
      </c>
      <c r="C14" s="923"/>
      <c r="D14" s="866" t="s">
        <v>4266</v>
      </c>
      <c r="E14" s="867"/>
      <c r="F14" s="867"/>
      <c r="G14" s="867"/>
      <c r="H14" s="868"/>
      <c r="I14" s="73"/>
      <c r="J14" s="74"/>
      <c r="K14" s="74"/>
      <c r="L14" s="75"/>
      <c r="M14" s="75"/>
      <c r="N14" s="74"/>
      <c r="O14" s="74"/>
      <c r="P14" s="66"/>
      <c r="Q14" s="66"/>
      <c r="R14" s="58"/>
    </row>
    <row r="15" spans="1:18" ht="50.1" customHeight="1">
      <c r="A15" s="933"/>
      <c r="B15" s="923" t="s">
        <v>134</v>
      </c>
      <c r="C15" s="923"/>
      <c r="D15" s="866" t="s">
        <v>4267</v>
      </c>
      <c r="E15" s="867"/>
      <c r="F15" s="867"/>
      <c r="G15" s="867"/>
      <c r="H15" s="868"/>
      <c r="I15" s="73"/>
      <c r="J15" s="74"/>
      <c r="K15" s="74"/>
      <c r="L15" s="75"/>
      <c r="M15" s="75"/>
      <c r="N15" s="74"/>
      <c r="O15" s="74"/>
      <c r="P15" s="66"/>
      <c r="Q15" s="66"/>
      <c r="R15" s="58"/>
    </row>
    <row r="16" spans="1:18" ht="50.1" customHeight="1">
      <c r="A16" s="933"/>
      <c r="B16" s="927" t="s">
        <v>135</v>
      </c>
      <c r="C16" s="928"/>
      <c r="D16" s="860" t="s">
        <v>1</v>
      </c>
      <c r="E16" s="861"/>
      <c r="F16" s="861"/>
      <c r="G16" s="861"/>
      <c r="H16" s="862"/>
      <c r="I16" s="73"/>
      <c r="J16" s="74"/>
      <c r="K16" s="74"/>
      <c r="L16" s="75"/>
      <c r="M16" s="75"/>
      <c r="N16" s="74"/>
      <c r="O16" s="74"/>
      <c r="P16" s="66"/>
      <c r="Q16" s="66"/>
      <c r="R16" s="58"/>
    </row>
    <row r="17" spans="1:18" ht="50.1" customHeight="1">
      <c r="A17" s="933"/>
      <c r="B17" s="923" t="s">
        <v>136</v>
      </c>
      <c r="C17" s="923"/>
      <c r="D17" s="860" t="s">
        <v>4268</v>
      </c>
      <c r="E17" s="861"/>
      <c r="F17" s="861"/>
      <c r="G17" s="861"/>
      <c r="H17" s="862"/>
      <c r="I17" s="73"/>
      <c r="J17" s="64"/>
      <c r="K17" s="64"/>
      <c r="L17" s="75"/>
      <c r="M17" s="66"/>
      <c r="N17" s="74"/>
      <c r="O17" s="74"/>
      <c r="P17" s="66"/>
      <c r="Q17" s="66"/>
      <c r="R17" s="58"/>
    </row>
    <row r="18" spans="1:18" s="58" customFormat="1" ht="15.6">
      <c r="A18" s="61"/>
      <c r="B18" s="77"/>
      <c r="C18" s="77"/>
      <c r="D18" s="61"/>
      <c r="E18" s="61"/>
      <c r="F18" s="61"/>
      <c r="G18" s="61"/>
      <c r="H18" s="61"/>
      <c r="I18" s="61"/>
      <c r="J18" s="64"/>
      <c r="K18" s="64"/>
      <c r="L18" s="66"/>
      <c r="M18" s="66"/>
      <c r="N18" s="64"/>
      <c r="O18" s="78"/>
      <c r="P18" s="66"/>
      <c r="Q18" s="66"/>
    </row>
    <row r="19" spans="1:18" s="58" customFormat="1" ht="50.1" customHeight="1">
      <c r="A19" s="61"/>
      <c r="B19" s="929" t="s">
        <v>137</v>
      </c>
      <c r="C19" s="929"/>
      <c r="D19" s="79">
        <v>216473741.86999995</v>
      </c>
      <c r="E19" s="849" t="s">
        <v>4545</v>
      </c>
      <c r="F19" s="850"/>
      <c r="G19" s="850"/>
      <c r="H19" s="851"/>
      <c r="I19" s="61"/>
      <c r="J19" s="64"/>
      <c r="K19" s="64"/>
      <c r="L19" s="66"/>
      <c r="M19" s="66"/>
      <c r="N19" s="64"/>
      <c r="O19" s="78"/>
      <c r="P19" s="66"/>
      <c r="Q19" s="66"/>
    </row>
    <row r="20" spans="1:18" ht="15.6">
      <c r="A20" s="61"/>
      <c r="B20" s="77"/>
      <c r="C20" s="77"/>
      <c r="D20" s="61"/>
      <c r="E20" s="61"/>
      <c r="F20" s="61"/>
      <c r="G20" s="61"/>
      <c r="H20" s="61"/>
      <c r="I20" s="61"/>
      <c r="J20" s="64"/>
      <c r="K20" s="64"/>
      <c r="L20" s="66"/>
      <c r="M20" s="66"/>
      <c r="N20" s="64"/>
      <c r="O20" s="64"/>
      <c r="P20" s="66"/>
      <c r="Q20" s="66"/>
      <c r="R20" s="58"/>
    </row>
    <row r="21" spans="1:18" ht="50.1" customHeight="1">
      <c r="A21" s="61"/>
      <c r="B21" s="930" t="s">
        <v>138</v>
      </c>
      <c r="C21" s="931"/>
      <c r="D21" s="931"/>
      <c r="E21" s="931"/>
      <c r="F21" s="931"/>
      <c r="G21" s="931"/>
      <c r="H21" s="931"/>
      <c r="I21" s="931"/>
      <c r="J21" s="931"/>
      <c r="K21" s="931"/>
      <c r="L21" s="931"/>
      <c r="M21" s="931"/>
      <c r="N21" s="931"/>
      <c r="O21" s="931"/>
      <c r="P21" s="931"/>
      <c r="Q21" s="932"/>
      <c r="R21" s="924" t="s">
        <v>139</v>
      </c>
    </row>
    <row r="22" spans="1:18" ht="50.1" customHeight="1">
      <c r="A22" s="61"/>
      <c r="B22" s="923"/>
      <c r="C22" s="923"/>
      <c r="D22" s="80" t="s">
        <v>140</v>
      </c>
      <c r="E22" s="80" t="s">
        <v>141</v>
      </c>
      <c r="F22" s="80" t="s">
        <v>142</v>
      </c>
      <c r="G22" s="80" t="s">
        <v>143</v>
      </c>
      <c r="H22" s="80" t="s">
        <v>144</v>
      </c>
      <c r="I22" s="80" t="s">
        <v>145</v>
      </c>
      <c r="J22" s="81" t="s">
        <v>146</v>
      </c>
      <c r="K22" s="81" t="s">
        <v>147</v>
      </c>
      <c r="L22" s="80" t="s">
        <v>148</v>
      </c>
      <c r="M22" s="80" t="s">
        <v>149</v>
      </c>
      <c r="N22" s="81" t="s">
        <v>150</v>
      </c>
      <c r="O22" s="81" t="s">
        <v>151</v>
      </c>
      <c r="P22" s="80" t="s">
        <v>152</v>
      </c>
      <c r="Q22" s="80" t="s">
        <v>153</v>
      </c>
      <c r="R22" s="924"/>
    </row>
    <row r="23" spans="1:18" ht="150" customHeight="1">
      <c r="A23" s="82">
        <v>1</v>
      </c>
      <c r="B23" s="923" t="s">
        <v>154</v>
      </c>
      <c r="C23" s="923"/>
      <c r="D23" s="83" t="s">
        <v>155</v>
      </c>
      <c r="E23" s="84" t="s">
        <v>156</v>
      </c>
      <c r="F23" s="83" t="s">
        <v>157</v>
      </c>
      <c r="G23" s="83" t="s">
        <v>158</v>
      </c>
      <c r="H23" s="83" t="s">
        <v>159</v>
      </c>
      <c r="I23" s="83" t="s">
        <v>160</v>
      </c>
      <c r="J23" s="85">
        <v>786400</v>
      </c>
      <c r="K23" s="85">
        <v>786400</v>
      </c>
      <c r="L23" s="83" t="s">
        <v>161</v>
      </c>
      <c r="M23" s="83" t="s">
        <v>162</v>
      </c>
      <c r="N23" s="86">
        <v>100</v>
      </c>
      <c r="O23" s="85">
        <v>786400</v>
      </c>
      <c r="P23" s="83" t="s">
        <v>163</v>
      </c>
      <c r="Q23" s="83"/>
      <c r="R23" s="87"/>
    </row>
    <row r="24" spans="1:18" ht="150" customHeight="1">
      <c r="A24" s="82">
        <v>1</v>
      </c>
      <c r="B24" s="923" t="s">
        <v>164</v>
      </c>
      <c r="C24" s="923"/>
      <c r="D24" s="83" t="s">
        <v>165</v>
      </c>
      <c r="E24" s="83" t="s">
        <v>166</v>
      </c>
      <c r="F24" s="83" t="s">
        <v>167</v>
      </c>
      <c r="G24" s="83" t="s">
        <v>158</v>
      </c>
      <c r="H24" s="83" t="s">
        <v>159</v>
      </c>
      <c r="I24" s="83" t="s">
        <v>168</v>
      </c>
      <c r="J24" s="86">
        <v>274000</v>
      </c>
      <c r="K24" s="86">
        <v>274000</v>
      </c>
      <c r="L24" s="83" t="s">
        <v>169</v>
      </c>
      <c r="M24" s="83" t="s">
        <v>162</v>
      </c>
      <c r="N24" s="86">
        <v>100</v>
      </c>
      <c r="O24" s="85">
        <v>274000</v>
      </c>
      <c r="P24" s="83" t="s">
        <v>163</v>
      </c>
      <c r="Q24" s="83" t="s">
        <v>170</v>
      </c>
      <c r="R24" s="87"/>
    </row>
    <row r="25" spans="1:18" ht="150" customHeight="1">
      <c r="A25" s="82">
        <v>1</v>
      </c>
      <c r="B25" s="923" t="s">
        <v>171</v>
      </c>
      <c r="C25" s="923"/>
      <c r="D25" s="83" t="s">
        <v>172</v>
      </c>
      <c r="E25" s="83" t="s">
        <v>173</v>
      </c>
      <c r="F25" s="83" t="s">
        <v>174</v>
      </c>
      <c r="G25" s="83" t="s">
        <v>158</v>
      </c>
      <c r="H25" s="83" t="s">
        <v>175</v>
      </c>
      <c r="I25" s="83" t="s">
        <v>176</v>
      </c>
      <c r="J25" s="86">
        <v>14720</v>
      </c>
      <c r="K25" s="86">
        <v>14720</v>
      </c>
      <c r="L25" s="83" t="s">
        <v>177</v>
      </c>
      <c r="M25" s="83" t="s">
        <v>162</v>
      </c>
      <c r="N25" s="86">
        <v>100</v>
      </c>
      <c r="O25" s="85">
        <v>14720</v>
      </c>
      <c r="P25" s="83" t="s">
        <v>178</v>
      </c>
      <c r="Q25" s="83" t="s">
        <v>179</v>
      </c>
      <c r="R25" s="88" t="s">
        <v>180</v>
      </c>
    </row>
    <row r="26" spans="1:18" ht="150" customHeight="1">
      <c r="A26" s="82">
        <v>1</v>
      </c>
      <c r="B26" s="925" t="s">
        <v>181</v>
      </c>
      <c r="C26" s="926"/>
      <c r="D26" s="83" t="s">
        <v>182</v>
      </c>
      <c r="E26" s="83" t="s">
        <v>183</v>
      </c>
      <c r="F26" s="83" t="s">
        <v>184</v>
      </c>
      <c r="G26" s="83" t="s">
        <v>158</v>
      </c>
      <c r="H26" s="83" t="s">
        <v>175</v>
      </c>
      <c r="I26" s="83" t="s">
        <v>185</v>
      </c>
      <c r="J26" s="86">
        <v>2000</v>
      </c>
      <c r="K26" s="86">
        <v>2000</v>
      </c>
      <c r="L26" s="83" t="s">
        <v>177</v>
      </c>
      <c r="M26" s="83" t="s">
        <v>162</v>
      </c>
      <c r="N26" s="86">
        <v>100</v>
      </c>
      <c r="O26" s="85">
        <v>2000</v>
      </c>
      <c r="P26" s="83" t="s">
        <v>186</v>
      </c>
      <c r="Q26" s="83" t="s">
        <v>187</v>
      </c>
      <c r="R26" s="87"/>
    </row>
    <row r="27" spans="1:18" ht="150" customHeight="1">
      <c r="A27" s="82">
        <v>1</v>
      </c>
      <c r="B27" s="925" t="s">
        <v>188</v>
      </c>
      <c r="C27" s="926"/>
      <c r="D27" s="83" t="s">
        <v>189</v>
      </c>
      <c r="E27" s="83" t="s">
        <v>190</v>
      </c>
      <c r="F27" s="83" t="s">
        <v>191</v>
      </c>
      <c r="G27" s="83" t="s">
        <v>158</v>
      </c>
      <c r="H27" s="83" t="s">
        <v>175</v>
      </c>
      <c r="I27" s="83" t="s">
        <v>192</v>
      </c>
      <c r="J27" s="86">
        <v>10700</v>
      </c>
      <c r="K27" s="86">
        <v>10700</v>
      </c>
      <c r="L27" s="83" t="s">
        <v>177</v>
      </c>
      <c r="M27" s="83" t="s">
        <v>162</v>
      </c>
      <c r="N27" s="86">
        <v>100</v>
      </c>
      <c r="O27" s="85">
        <v>10700</v>
      </c>
      <c r="P27" s="83" t="s">
        <v>193</v>
      </c>
      <c r="Q27" s="83" t="s">
        <v>194</v>
      </c>
      <c r="R27" s="87"/>
    </row>
    <row r="28" spans="1:18" ht="150" customHeight="1">
      <c r="A28" s="82">
        <v>1</v>
      </c>
      <c r="B28" s="925" t="s">
        <v>195</v>
      </c>
      <c r="C28" s="926"/>
      <c r="D28" s="83" t="s">
        <v>196</v>
      </c>
      <c r="E28" s="83" t="s">
        <v>197</v>
      </c>
      <c r="F28" s="83" t="s">
        <v>198</v>
      </c>
      <c r="G28" s="83" t="s">
        <v>158</v>
      </c>
      <c r="H28" s="83" t="s">
        <v>175</v>
      </c>
      <c r="I28" s="83" t="s">
        <v>199</v>
      </c>
      <c r="J28" s="86">
        <v>20</v>
      </c>
      <c r="K28" s="86">
        <v>20</v>
      </c>
      <c r="L28" s="83" t="s">
        <v>177</v>
      </c>
      <c r="M28" s="83" t="s">
        <v>162</v>
      </c>
      <c r="N28" s="86">
        <v>100</v>
      </c>
      <c r="O28" s="85">
        <v>20</v>
      </c>
      <c r="P28" s="83" t="s">
        <v>193</v>
      </c>
      <c r="Q28" s="83" t="s">
        <v>200</v>
      </c>
      <c r="R28" s="87"/>
    </row>
    <row r="29" spans="1:18" ht="150" customHeight="1">
      <c r="A29" s="82">
        <v>1</v>
      </c>
      <c r="B29" s="925" t="s">
        <v>550</v>
      </c>
      <c r="C29" s="926"/>
      <c r="D29" s="83" t="s">
        <v>202</v>
      </c>
      <c r="E29" s="83" t="s">
        <v>203</v>
      </c>
      <c r="F29" s="83" t="s">
        <v>204</v>
      </c>
      <c r="G29" s="83" t="s">
        <v>158</v>
      </c>
      <c r="H29" s="83" t="s">
        <v>175</v>
      </c>
      <c r="I29" s="83" t="s">
        <v>205</v>
      </c>
      <c r="J29" s="86">
        <v>2000</v>
      </c>
      <c r="K29" s="86">
        <v>2000</v>
      </c>
      <c r="L29" s="83" t="s">
        <v>177</v>
      </c>
      <c r="M29" s="83" t="s">
        <v>162</v>
      </c>
      <c r="N29" s="86">
        <v>100</v>
      </c>
      <c r="O29" s="85">
        <v>2000</v>
      </c>
      <c r="P29" s="83" t="s">
        <v>193</v>
      </c>
      <c r="Q29" s="83" t="s">
        <v>206</v>
      </c>
      <c r="R29" s="87"/>
    </row>
    <row r="30" spans="1:18" ht="150" customHeight="1">
      <c r="A30" s="82">
        <v>1</v>
      </c>
      <c r="B30" s="923" t="s">
        <v>207</v>
      </c>
      <c r="C30" s="923"/>
      <c r="D30" s="83" t="s">
        <v>208</v>
      </c>
      <c r="E30" s="83" t="s">
        <v>209</v>
      </c>
      <c r="F30" s="83" t="s">
        <v>210</v>
      </c>
      <c r="G30" s="83" t="s">
        <v>158</v>
      </c>
      <c r="H30" s="83" t="s">
        <v>175</v>
      </c>
      <c r="I30" s="83" t="s">
        <v>211</v>
      </c>
      <c r="J30" s="86">
        <v>262</v>
      </c>
      <c r="K30" s="86">
        <v>262</v>
      </c>
      <c r="L30" s="83" t="s">
        <v>177</v>
      </c>
      <c r="M30" s="83" t="s">
        <v>162</v>
      </c>
      <c r="N30" s="86">
        <v>100</v>
      </c>
      <c r="O30" s="85">
        <v>262</v>
      </c>
      <c r="P30" s="83" t="s">
        <v>212</v>
      </c>
      <c r="Q30" s="83" t="s">
        <v>213</v>
      </c>
      <c r="R30" s="88" t="s">
        <v>180</v>
      </c>
    </row>
    <row r="31" spans="1:18" ht="150" customHeight="1">
      <c r="A31" s="82">
        <v>1</v>
      </c>
      <c r="B31" s="923" t="s">
        <v>214</v>
      </c>
      <c r="C31" s="923"/>
      <c r="D31" s="83" t="s">
        <v>215</v>
      </c>
      <c r="E31" s="83" t="s">
        <v>216</v>
      </c>
      <c r="F31" s="83" t="s">
        <v>217</v>
      </c>
      <c r="G31" s="83" t="s">
        <v>158</v>
      </c>
      <c r="H31" s="83" t="s">
        <v>175</v>
      </c>
      <c r="I31" s="83" t="s">
        <v>218</v>
      </c>
      <c r="J31" s="86">
        <v>260</v>
      </c>
      <c r="K31" s="86">
        <v>260</v>
      </c>
      <c r="L31" s="83" t="s">
        <v>177</v>
      </c>
      <c r="M31" s="83" t="s">
        <v>162</v>
      </c>
      <c r="N31" s="86">
        <v>100</v>
      </c>
      <c r="O31" s="85">
        <v>260</v>
      </c>
      <c r="P31" s="83" t="s">
        <v>212</v>
      </c>
      <c r="Q31" s="83" t="s">
        <v>219</v>
      </c>
      <c r="R31" s="87"/>
    </row>
    <row r="32" spans="1:18" ht="150" customHeight="1">
      <c r="A32" s="82">
        <v>1</v>
      </c>
      <c r="B32" s="923" t="s">
        <v>220</v>
      </c>
      <c r="C32" s="923"/>
      <c r="D32" s="83" t="s">
        <v>221</v>
      </c>
      <c r="E32" s="83" t="s">
        <v>222</v>
      </c>
      <c r="F32" s="83" t="s">
        <v>223</v>
      </c>
      <c r="G32" s="83" t="s">
        <v>158</v>
      </c>
      <c r="H32" s="83" t="s">
        <v>175</v>
      </c>
      <c r="I32" s="89" t="s">
        <v>224</v>
      </c>
      <c r="J32" s="86">
        <v>1</v>
      </c>
      <c r="K32" s="86">
        <v>1</v>
      </c>
      <c r="L32" s="83" t="s">
        <v>177</v>
      </c>
      <c r="M32" s="83" t="s">
        <v>162</v>
      </c>
      <c r="N32" s="86">
        <v>100</v>
      </c>
      <c r="O32" s="85">
        <v>1</v>
      </c>
      <c r="P32" s="83" t="s">
        <v>212</v>
      </c>
      <c r="Q32" s="83" t="s">
        <v>225</v>
      </c>
      <c r="R32" s="87"/>
    </row>
    <row r="33" spans="1:19" s="91" customFormat="1" ht="150" customHeight="1">
      <c r="A33" s="82">
        <v>1</v>
      </c>
      <c r="B33" s="923" t="s">
        <v>226</v>
      </c>
      <c r="C33" s="923"/>
      <c r="D33" s="83" t="s">
        <v>227</v>
      </c>
      <c r="E33" s="83" t="s">
        <v>228</v>
      </c>
      <c r="F33" s="83" t="s">
        <v>229</v>
      </c>
      <c r="G33" s="83" t="s">
        <v>158</v>
      </c>
      <c r="H33" s="83" t="s">
        <v>175</v>
      </c>
      <c r="I33" s="89" t="s">
        <v>230</v>
      </c>
      <c r="J33" s="86">
        <v>1</v>
      </c>
      <c r="K33" s="86">
        <v>1</v>
      </c>
      <c r="L33" s="83" t="s">
        <v>177</v>
      </c>
      <c r="M33" s="83" t="s">
        <v>162</v>
      </c>
      <c r="N33" s="86">
        <v>100</v>
      </c>
      <c r="O33" s="85">
        <v>1</v>
      </c>
      <c r="P33" s="83" t="s">
        <v>231</v>
      </c>
      <c r="Q33" s="83" t="s">
        <v>232</v>
      </c>
      <c r="R33" s="90"/>
    </row>
    <row r="34" spans="1:19" ht="150" customHeight="1">
      <c r="A34" s="82">
        <v>1</v>
      </c>
      <c r="B34" s="923" t="s">
        <v>233</v>
      </c>
      <c r="C34" s="923"/>
      <c r="D34" s="83" t="s">
        <v>234</v>
      </c>
      <c r="E34" s="83" t="s">
        <v>235</v>
      </c>
      <c r="F34" s="83" t="s">
        <v>236</v>
      </c>
      <c r="G34" s="83" t="s">
        <v>158</v>
      </c>
      <c r="H34" s="83" t="s">
        <v>175</v>
      </c>
      <c r="I34" s="83" t="s">
        <v>237</v>
      </c>
      <c r="J34" s="86">
        <v>350300</v>
      </c>
      <c r="K34" s="86">
        <v>350300</v>
      </c>
      <c r="L34" s="83" t="s">
        <v>177</v>
      </c>
      <c r="M34" s="83" t="s">
        <v>162</v>
      </c>
      <c r="N34" s="86">
        <v>100</v>
      </c>
      <c r="O34" s="85">
        <v>350300</v>
      </c>
      <c r="P34" s="83" t="s">
        <v>212</v>
      </c>
      <c r="Q34" s="83" t="s">
        <v>238</v>
      </c>
      <c r="R34" s="88" t="s">
        <v>180</v>
      </c>
    </row>
    <row r="35" spans="1:19" ht="150" customHeight="1">
      <c r="A35" s="82">
        <v>1</v>
      </c>
      <c r="B35" s="923" t="s">
        <v>239</v>
      </c>
      <c r="C35" s="923"/>
      <c r="D35" s="83" t="s">
        <v>240</v>
      </c>
      <c r="E35" s="83" t="s">
        <v>241</v>
      </c>
      <c r="F35" s="83" t="s">
        <v>242</v>
      </c>
      <c r="G35" s="83" t="s">
        <v>158</v>
      </c>
      <c r="H35" s="83" t="s">
        <v>175</v>
      </c>
      <c r="I35" s="83" t="s">
        <v>243</v>
      </c>
      <c r="J35" s="86">
        <v>120000</v>
      </c>
      <c r="K35" s="86">
        <v>120000</v>
      </c>
      <c r="L35" s="83" t="s">
        <v>177</v>
      </c>
      <c r="M35" s="83" t="s">
        <v>162</v>
      </c>
      <c r="N35" s="86">
        <v>100</v>
      </c>
      <c r="O35" s="85">
        <v>120000</v>
      </c>
      <c r="P35" s="83" t="s">
        <v>212</v>
      </c>
      <c r="Q35" s="83" t="s">
        <v>244</v>
      </c>
      <c r="R35" s="87"/>
    </row>
    <row r="36" spans="1:19" ht="150" customHeight="1">
      <c r="A36" s="82">
        <v>1</v>
      </c>
      <c r="B36" s="923" t="s">
        <v>245</v>
      </c>
      <c r="C36" s="923"/>
      <c r="D36" s="92" t="s">
        <v>246</v>
      </c>
      <c r="E36" s="92" t="s">
        <v>247</v>
      </c>
      <c r="F36" s="92" t="s">
        <v>248</v>
      </c>
      <c r="G36" s="92" t="s">
        <v>158</v>
      </c>
      <c r="H36" s="92" t="s">
        <v>175</v>
      </c>
      <c r="I36" s="92" t="s">
        <v>249</v>
      </c>
      <c r="J36" s="86">
        <v>300</v>
      </c>
      <c r="K36" s="85">
        <v>300</v>
      </c>
      <c r="L36" s="92" t="s">
        <v>177</v>
      </c>
      <c r="M36" s="92" t="s">
        <v>162</v>
      </c>
      <c r="N36" s="86">
        <v>100</v>
      </c>
      <c r="O36" s="85">
        <v>300</v>
      </c>
      <c r="P36" s="84" t="s">
        <v>231</v>
      </c>
      <c r="Q36" s="92" t="s">
        <v>250</v>
      </c>
      <c r="R36" s="93"/>
      <c r="S36" s="94"/>
    </row>
    <row r="37" spans="1:19" ht="150" customHeight="1">
      <c r="A37" s="82">
        <v>1</v>
      </c>
      <c r="B37" s="923" t="s">
        <v>251</v>
      </c>
      <c r="C37" s="923"/>
      <c r="D37" s="92" t="s">
        <v>252</v>
      </c>
      <c r="E37" s="92" t="s">
        <v>253</v>
      </c>
      <c r="F37" s="92" t="s">
        <v>254</v>
      </c>
      <c r="G37" s="92" t="s">
        <v>158</v>
      </c>
      <c r="H37" s="92" t="s">
        <v>175</v>
      </c>
      <c r="I37" s="92" t="s">
        <v>255</v>
      </c>
      <c r="J37" s="86">
        <v>230000</v>
      </c>
      <c r="K37" s="85">
        <v>230000</v>
      </c>
      <c r="L37" s="92" t="s">
        <v>177</v>
      </c>
      <c r="M37" s="92" t="s">
        <v>162</v>
      </c>
      <c r="N37" s="86">
        <v>100</v>
      </c>
      <c r="O37" s="85">
        <v>230000</v>
      </c>
      <c r="P37" s="84" t="s">
        <v>231</v>
      </c>
      <c r="Q37" s="92" t="s">
        <v>238</v>
      </c>
      <c r="R37" s="93"/>
      <c r="S37" s="94"/>
    </row>
    <row r="38" spans="1:19" ht="150" customHeight="1">
      <c r="A38" s="82">
        <v>1</v>
      </c>
      <c r="B38" s="923" t="s">
        <v>256</v>
      </c>
      <c r="C38" s="923"/>
      <c r="D38" s="92" t="s">
        <v>257</v>
      </c>
      <c r="E38" s="92" t="s">
        <v>258</v>
      </c>
      <c r="F38" s="92" t="s">
        <v>259</v>
      </c>
      <c r="G38" s="92" t="s">
        <v>158</v>
      </c>
      <c r="H38" s="92" t="s">
        <v>175</v>
      </c>
      <c r="I38" s="92" t="s">
        <v>260</v>
      </c>
      <c r="J38" s="95">
        <v>91</v>
      </c>
      <c r="K38" s="95">
        <v>91</v>
      </c>
      <c r="L38" s="92" t="s">
        <v>177</v>
      </c>
      <c r="M38" s="92" t="s">
        <v>162</v>
      </c>
      <c r="N38" s="95">
        <v>100</v>
      </c>
      <c r="O38" s="96">
        <v>91</v>
      </c>
      <c r="P38" s="84" t="s">
        <v>231</v>
      </c>
      <c r="Q38" s="92"/>
      <c r="R38" s="97"/>
      <c r="S38" s="98"/>
    </row>
    <row r="39" spans="1:19" s="91" customFormat="1" ht="150" customHeight="1">
      <c r="A39" s="82">
        <v>1</v>
      </c>
      <c r="B39" s="923" t="s">
        <v>261</v>
      </c>
      <c r="C39" s="923"/>
      <c r="D39" s="92" t="s">
        <v>262</v>
      </c>
      <c r="E39" s="92" t="s">
        <v>263</v>
      </c>
      <c r="F39" s="92" t="s">
        <v>264</v>
      </c>
      <c r="G39" s="92" t="s">
        <v>158</v>
      </c>
      <c r="H39" s="92" t="s">
        <v>175</v>
      </c>
      <c r="I39" s="92" t="s">
        <v>265</v>
      </c>
      <c r="J39" s="95">
        <v>6</v>
      </c>
      <c r="K39" s="95">
        <v>6</v>
      </c>
      <c r="L39" s="92" t="s">
        <v>177</v>
      </c>
      <c r="M39" s="92" t="s">
        <v>162</v>
      </c>
      <c r="N39" s="95">
        <v>100</v>
      </c>
      <c r="O39" s="96">
        <v>6</v>
      </c>
      <c r="P39" s="84" t="s">
        <v>231</v>
      </c>
      <c r="Q39" s="92" t="s">
        <v>266</v>
      </c>
      <c r="R39" s="99"/>
      <c r="S39" s="100"/>
    </row>
    <row r="40" spans="1:19" ht="150" customHeight="1">
      <c r="A40" s="82">
        <v>1</v>
      </c>
      <c r="B40" s="923" t="s">
        <v>267</v>
      </c>
      <c r="C40" s="923"/>
      <c r="D40" s="92" t="s">
        <v>268</v>
      </c>
      <c r="E40" s="92" t="s">
        <v>269</v>
      </c>
      <c r="F40" s="92" t="s">
        <v>270</v>
      </c>
      <c r="G40" s="92" t="s">
        <v>158</v>
      </c>
      <c r="H40" s="92" t="s">
        <v>175</v>
      </c>
      <c r="I40" s="92" t="s">
        <v>271</v>
      </c>
      <c r="J40" s="95">
        <v>85</v>
      </c>
      <c r="K40" s="95">
        <v>85</v>
      </c>
      <c r="L40" s="92" t="s">
        <v>177</v>
      </c>
      <c r="M40" s="92" t="s">
        <v>162</v>
      </c>
      <c r="N40" s="95">
        <v>100</v>
      </c>
      <c r="O40" s="96">
        <v>85</v>
      </c>
      <c r="P40" s="84" t="s">
        <v>231</v>
      </c>
      <c r="Q40" s="92" t="s">
        <v>272</v>
      </c>
      <c r="R40" s="97"/>
      <c r="S40" s="98"/>
    </row>
    <row r="41" spans="1:19" ht="150" customHeight="1">
      <c r="A41" s="82">
        <v>1</v>
      </c>
      <c r="B41" s="923" t="s">
        <v>273</v>
      </c>
      <c r="C41" s="923"/>
      <c r="D41" s="83" t="s">
        <v>274</v>
      </c>
      <c r="E41" s="83" t="s">
        <v>275</v>
      </c>
      <c r="F41" s="83" t="s">
        <v>276</v>
      </c>
      <c r="G41" s="83" t="s">
        <v>158</v>
      </c>
      <c r="H41" s="83" t="s">
        <v>175</v>
      </c>
      <c r="I41" s="83" t="s">
        <v>277</v>
      </c>
      <c r="J41" s="86">
        <v>21500</v>
      </c>
      <c r="K41" s="86">
        <v>21500</v>
      </c>
      <c r="L41" s="83" t="s">
        <v>177</v>
      </c>
      <c r="M41" s="83" t="s">
        <v>162</v>
      </c>
      <c r="N41" s="86">
        <v>100</v>
      </c>
      <c r="O41" s="85">
        <v>21500</v>
      </c>
      <c r="P41" s="83" t="s">
        <v>278</v>
      </c>
      <c r="Q41" s="83" t="s">
        <v>279</v>
      </c>
      <c r="R41" s="88" t="s">
        <v>180</v>
      </c>
    </row>
    <row r="42" spans="1:19" ht="150" customHeight="1">
      <c r="A42" s="82">
        <v>1</v>
      </c>
      <c r="B42" s="923" t="s">
        <v>280</v>
      </c>
      <c r="C42" s="923"/>
      <c r="D42" s="83" t="s">
        <v>281</v>
      </c>
      <c r="E42" s="83" t="s">
        <v>282</v>
      </c>
      <c r="F42" s="83" t="s">
        <v>283</v>
      </c>
      <c r="G42" s="83" t="s">
        <v>158</v>
      </c>
      <c r="H42" s="83" t="s">
        <v>175</v>
      </c>
      <c r="I42" s="83" t="s">
        <v>284</v>
      </c>
      <c r="J42" s="86">
        <v>13000</v>
      </c>
      <c r="K42" s="86">
        <v>13000</v>
      </c>
      <c r="L42" s="83" t="s">
        <v>177</v>
      </c>
      <c r="M42" s="83" t="s">
        <v>162</v>
      </c>
      <c r="N42" s="86">
        <v>100</v>
      </c>
      <c r="O42" s="85">
        <v>13000</v>
      </c>
      <c r="P42" s="83" t="s">
        <v>278</v>
      </c>
      <c r="Q42" s="83" t="s">
        <v>285</v>
      </c>
      <c r="R42" s="87"/>
    </row>
    <row r="43" spans="1:19" s="102" customFormat="1" ht="150" customHeight="1">
      <c r="A43" s="82">
        <v>1</v>
      </c>
      <c r="B43" s="923" t="s">
        <v>286</v>
      </c>
      <c r="C43" s="923"/>
      <c r="D43" s="92" t="s">
        <v>287</v>
      </c>
      <c r="E43" s="92" t="s">
        <v>288</v>
      </c>
      <c r="F43" s="92" t="s">
        <v>289</v>
      </c>
      <c r="G43" s="92" t="s">
        <v>158</v>
      </c>
      <c r="H43" s="92" t="s">
        <v>175</v>
      </c>
      <c r="I43" s="92" t="s">
        <v>290</v>
      </c>
      <c r="J43" s="95">
        <v>8500</v>
      </c>
      <c r="K43" s="95">
        <v>8500</v>
      </c>
      <c r="L43" s="92" t="s">
        <v>161</v>
      </c>
      <c r="M43" s="92" t="s">
        <v>162</v>
      </c>
      <c r="N43" s="95">
        <v>100</v>
      </c>
      <c r="O43" s="96">
        <v>8500</v>
      </c>
      <c r="P43" s="92" t="s">
        <v>291</v>
      </c>
      <c r="Q43" s="92" t="s">
        <v>279</v>
      </c>
      <c r="R43" s="101"/>
    </row>
    <row r="44" spans="1:19" ht="150" customHeight="1">
      <c r="A44" s="82">
        <v>1</v>
      </c>
      <c r="B44" s="923" t="s">
        <v>292</v>
      </c>
      <c r="C44" s="923"/>
      <c r="D44" s="83" t="s">
        <v>293</v>
      </c>
      <c r="E44" s="83" t="s">
        <v>294</v>
      </c>
      <c r="F44" s="83" t="s">
        <v>295</v>
      </c>
      <c r="G44" s="83" t="s">
        <v>158</v>
      </c>
      <c r="H44" s="83" t="s">
        <v>175</v>
      </c>
      <c r="I44" s="83" t="s">
        <v>296</v>
      </c>
      <c r="J44" s="86">
        <v>25000</v>
      </c>
      <c r="K44" s="86">
        <v>25000</v>
      </c>
      <c r="L44" s="83" t="s">
        <v>177</v>
      </c>
      <c r="M44" s="83" t="s">
        <v>162</v>
      </c>
      <c r="N44" s="86">
        <v>100</v>
      </c>
      <c r="O44" s="85">
        <v>25000</v>
      </c>
      <c r="P44" s="83" t="s">
        <v>278</v>
      </c>
      <c r="Q44" s="83" t="s">
        <v>297</v>
      </c>
      <c r="R44" s="87"/>
    </row>
    <row r="45" spans="1:19" ht="150" customHeight="1">
      <c r="A45" s="82">
        <v>1</v>
      </c>
      <c r="B45" s="923" t="s">
        <v>298</v>
      </c>
      <c r="C45" s="923"/>
      <c r="D45" s="83" t="s">
        <v>299</v>
      </c>
      <c r="E45" s="83" t="s">
        <v>300</v>
      </c>
      <c r="F45" s="83" t="s">
        <v>301</v>
      </c>
      <c r="G45" s="83" t="s">
        <v>158</v>
      </c>
      <c r="H45" s="83" t="s">
        <v>175</v>
      </c>
      <c r="I45" s="83" t="s">
        <v>302</v>
      </c>
      <c r="J45" s="86">
        <v>233498</v>
      </c>
      <c r="K45" s="86">
        <v>233498</v>
      </c>
      <c r="L45" s="83" t="s">
        <v>177</v>
      </c>
      <c r="M45" s="83" t="s">
        <v>162</v>
      </c>
      <c r="N45" s="86">
        <v>100</v>
      </c>
      <c r="O45" s="85">
        <v>233498</v>
      </c>
      <c r="P45" s="83" t="s">
        <v>303</v>
      </c>
      <c r="Q45" s="83" t="s">
        <v>304</v>
      </c>
      <c r="R45" s="88" t="s">
        <v>180</v>
      </c>
    </row>
    <row r="46" spans="1:19" ht="150" customHeight="1">
      <c r="A46" s="82">
        <v>1</v>
      </c>
      <c r="B46" s="923" t="s">
        <v>305</v>
      </c>
      <c r="C46" s="923"/>
      <c r="D46" s="83" t="s">
        <v>306</v>
      </c>
      <c r="E46" s="83" t="s">
        <v>307</v>
      </c>
      <c r="F46" s="84" t="s">
        <v>308</v>
      </c>
      <c r="G46" s="83" t="s">
        <v>158</v>
      </c>
      <c r="H46" s="83" t="s">
        <v>175</v>
      </c>
      <c r="I46" s="103" t="s">
        <v>309</v>
      </c>
      <c r="J46" s="86">
        <v>185000</v>
      </c>
      <c r="K46" s="86">
        <v>185000</v>
      </c>
      <c r="L46" s="83" t="s">
        <v>177</v>
      </c>
      <c r="M46" s="83" t="s">
        <v>162</v>
      </c>
      <c r="N46" s="86">
        <v>100</v>
      </c>
      <c r="O46" s="85">
        <v>182170</v>
      </c>
      <c r="P46" s="83" t="s">
        <v>303</v>
      </c>
      <c r="Q46" s="83" t="s">
        <v>304</v>
      </c>
      <c r="R46" s="87"/>
    </row>
    <row r="47" spans="1:19" ht="150" customHeight="1">
      <c r="A47" s="82">
        <v>1</v>
      </c>
      <c r="B47" s="923" t="s">
        <v>310</v>
      </c>
      <c r="C47" s="923"/>
      <c r="D47" s="83" t="s">
        <v>311</v>
      </c>
      <c r="E47" s="83" t="s">
        <v>312</v>
      </c>
      <c r="F47" s="83" t="s">
        <v>313</v>
      </c>
      <c r="G47" s="83" t="s">
        <v>158</v>
      </c>
      <c r="H47" s="83" t="s">
        <v>175</v>
      </c>
      <c r="I47" s="84" t="s">
        <v>314</v>
      </c>
      <c r="J47" s="86">
        <v>6168</v>
      </c>
      <c r="K47" s="86">
        <v>6168</v>
      </c>
      <c r="L47" s="83" t="s">
        <v>177</v>
      </c>
      <c r="M47" s="83" t="s">
        <v>162</v>
      </c>
      <c r="N47" s="86">
        <v>100</v>
      </c>
      <c r="O47" s="85">
        <v>6168</v>
      </c>
      <c r="P47" s="83" t="s">
        <v>303</v>
      </c>
      <c r="Q47" s="83" t="s">
        <v>304</v>
      </c>
      <c r="R47" s="87"/>
    </row>
    <row r="48" spans="1:19" ht="150" customHeight="1">
      <c r="A48" s="82">
        <v>1</v>
      </c>
      <c r="B48" s="923" t="s">
        <v>315</v>
      </c>
      <c r="C48" s="923"/>
      <c r="D48" s="83" t="s">
        <v>316</v>
      </c>
      <c r="E48" s="83" t="s">
        <v>317</v>
      </c>
      <c r="F48" s="83" t="s">
        <v>318</v>
      </c>
      <c r="G48" s="83" t="s">
        <v>158</v>
      </c>
      <c r="H48" s="83" t="s">
        <v>175</v>
      </c>
      <c r="I48" s="83" t="s">
        <v>319</v>
      </c>
      <c r="J48" s="86">
        <v>356</v>
      </c>
      <c r="K48" s="86">
        <v>356</v>
      </c>
      <c r="L48" s="83" t="s">
        <v>177</v>
      </c>
      <c r="M48" s="83" t="s">
        <v>162</v>
      </c>
      <c r="N48" s="86">
        <v>100</v>
      </c>
      <c r="O48" s="85">
        <v>356</v>
      </c>
      <c r="P48" s="83" t="s">
        <v>303</v>
      </c>
      <c r="Q48" s="83" t="s">
        <v>304</v>
      </c>
      <c r="R48" s="87"/>
    </row>
    <row r="49" spans="1:21" ht="150" customHeight="1">
      <c r="A49" s="82">
        <v>1</v>
      </c>
      <c r="B49" s="923" t="s">
        <v>320</v>
      </c>
      <c r="C49" s="923"/>
      <c r="D49" s="89" t="s">
        <v>4482</v>
      </c>
      <c r="E49" s="92" t="s">
        <v>321</v>
      </c>
      <c r="F49" s="92" t="s">
        <v>322</v>
      </c>
      <c r="G49" s="92" t="s">
        <v>158</v>
      </c>
      <c r="H49" s="92" t="s">
        <v>175</v>
      </c>
      <c r="I49" s="92" t="s">
        <v>323</v>
      </c>
      <c r="J49" s="95">
        <v>17000</v>
      </c>
      <c r="K49" s="95">
        <v>17000</v>
      </c>
      <c r="L49" s="92" t="s">
        <v>177</v>
      </c>
      <c r="M49" s="92" t="s">
        <v>162</v>
      </c>
      <c r="N49" s="95">
        <v>100</v>
      </c>
      <c r="O49" s="96">
        <v>17000</v>
      </c>
      <c r="P49" s="92" t="s">
        <v>324</v>
      </c>
      <c r="Q49" s="92" t="s">
        <v>325</v>
      </c>
      <c r="R49" s="104" t="s">
        <v>180</v>
      </c>
      <c r="S49" s="105"/>
    </row>
    <row r="50" spans="1:21" s="91" customFormat="1" ht="150" customHeight="1">
      <c r="A50" s="82">
        <v>1</v>
      </c>
      <c r="B50" s="923" t="s">
        <v>326</v>
      </c>
      <c r="C50" s="923"/>
      <c r="D50" s="92" t="s">
        <v>327</v>
      </c>
      <c r="E50" s="92" t="s">
        <v>328</v>
      </c>
      <c r="F50" s="92" t="s">
        <v>329</v>
      </c>
      <c r="G50" s="92" t="s">
        <v>158</v>
      </c>
      <c r="H50" s="92" t="s">
        <v>175</v>
      </c>
      <c r="I50" s="92" t="s">
        <v>330</v>
      </c>
      <c r="J50" s="95">
        <v>1000</v>
      </c>
      <c r="K50" s="95">
        <v>1000</v>
      </c>
      <c r="L50" s="92" t="s">
        <v>177</v>
      </c>
      <c r="M50" s="92" t="s">
        <v>162</v>
      </c>
      <c r="N50" s="95">
        <v>100</v>
      </c>
      <c r="O50" s="96">
        <v>1000</v>
      </c>
      <c r="P50" s="92" t="s">
        <v>324</v>
      </c>
      <c r="Q50" s="92" t="s">
        <v>331</v>
      </c>
      <c r="R50" s="106" t="s">
        <v>180</v>
      </c>
      <c r="S50" s="107"/>
    </row>
    <row r="51" spans="1:21" s="91" customFormat="1" ht="150" customHeight="1">
      <c r="A51" s="82">
        <v>1</v>
      </c>
      <c r="B51" s="923" t="s">
        <v>332</v>
      </c>
      <c r="C51" s="923"/>
      <c r="D51" s="84" t="s">
        <v>333</v>
      </c>
      <c r="E51" s="84" t="s">
        <v>334</v>
      </c>
      <c r="F51" s="84" t="s">
        <v>335</v>
      </c>
      <c r="G51" s="84" t="s">
        <v>158</v>
      </c>
      <c r="H51" s="84" t="s">
        <v>175</v>
      </c>
      <c r="I51" s="84" t="s">
        <v>336</v>
      </c>
      <c r="J51" s="108">
        <v>13000</v>
      </c>
      <c r="K51" s="108">
        <v>13000</v>
      </c>
      <c r="L51" s="84" t="s">
        <v>177</v>
      </c>
      <c r="M51" s="84" t="s">
        <v>162</v>
      </c>
      <c r="N51" s="108">
        <v>100</v>
      </c>
      <c r="O51" s="109">
        <v>13000</v>
      </c>
      <c r="P51" s="92" t="s">
        <v>324</v>
      </c>
      <c r="Q51" s="84" t="s">
        <v>337</v>
      </c>
      <c r="R51" s="106" t="s">
        <v>180</v>
      </c>
      <c r="S51" s="107"/>
    </row>
    <row r="52" spans="1:21" ht="150" customHeight="1">
      <c r="A52" s="82">
        <v>1</v>
      </c>
      <c r="B52" s="923" t="s">
        <v>338</v>
      </c>
      <c r="C52" s="923"/>
      <c r="D52" s="84" t="s">
        <v>339</v>
      </c>
      <c r="E52" s="84" t="s">
        <v>340</v>
      </c>
      <c r="F52" s="84" t="s">
        <v>341</v>
      </c>
      <c r="G52" s="84" t="s">
        <v>158</v>
      </c>
      <c r="H52" s="84" t="s">
        <v>175</v>
      </c>
      <c r="I52" s="84" t="s">
        <v>342</v>
      </c>
      <c r="J52" s="108">
        <v>3000</v>
      </c>
      <c r="K52" s="108">
        <v>3000</v>
      </c>
      <c r="L52" s="84" t="s">
        <v>177</v>
      </c>
      <c r="M52" s="84" t="s">
        <v>162</v>
      </c>
      <c r="N52" s="108">
        <v>100</v>
      </c>
      <c r="O52" s="109">
        <v>3000</v>
      </c>
      <c r="P52" s="92" t="s">
        <v>343</v>
      </c>
      <c r="Q52" s="84" t="s">
        <v>344</v>
      </c>
      <c r="R52" s="104"/>
      <c r="S52" s="110"/>
    </row>
    <row r="53" spans="1:21" ht="150" customHeight="1">
      <c r="A53" s="82">
        <v>1</v>
      </c>
      <c r="B53" s="923" t="s">
        <v>345</v>
      </c>
      <c r="C53" s="923"/>
      <c r="D53" s="83" t="s">
        <v>346</v>
      </c>
      <c r="E53" s="83" t="s">
        <v>347</v>
      </c>
      <c r="F53" s="83" t="s">
        <v>348</v>
      </c>
      <c r="G53" s="83" t="s">
        <v>158</v>
      </c>
      <c r="H53" s="83" t="s">
        <v>175</v>
      </c>
      <c r="I53" s="83" t="s">
        <v>349</v>
      </c>
      <c r="J53" s="86">
        <v>506400</v>
      </c>
      <c r="K53" s="86">
        <v>506400</v>
      </c>
      <c r="L53" s="83" t="s">
        <v>177</v>
      </c>
      <c r="M53" s="83" t="s">
        <v>162</v>
      </c>
      <c r="N53" s="86">
        <v>100</v>
      </c>
      <c r="O53" s="85">
        <v>506400</v>
      </c>
      <c r="P53" s="83" t="s">
        <v>350</v>
      </c>
      <c r="Q53" s="83" t="s">
        <v>351</v>
      </c>
      <c r="R53" s="88" t="s">
        <v>180</v>
      </c>
    </row>
    <row r="54" spans="1:21" ht="150" customHeight="1">
      <c r="A54" s="82">
        <v>1</v>
      </c>
      <c r="B54" s="923" t="s">
        <v>352</v>
      </c>
      <c r="C54" s="923"/>
      <c r="D54" s="83" t="s">
        <v>353</v>
      </c>
      <c r="E54" s="83" t="s">
        <v>354</v>
      </c>
      <c r="F54" s="83" t="s">
        <v>355</v>
      </c>
      <c r="G54" s="83" t="s">
        <v>158</v>
      </c>
      <c r="H54" s="83" t="s">
        <v>175</v>
      </c>
      <c r="I54" s="83" t="s">
        <v>356</v>
      </c>
      <c r="J54" s="86">
        <v>31500</v>
      </c>
      <c r="K54" s="86">
        <v>31500</v>
      </c>
      <c r="L54" s="83" t="s">
        <v>177</v>
      </c>
      <c r="M54" s="83" t="s">
        <v>162</v>
      </c>
      <c r="N54" s="86">
        <v>100</v>
      </c>
      <c r="O54" s="85">
        <v>31500</v>
      </c>
      <c r="P54" s="83" t="s">
        <v>357</v>
      </c>
      <c r="Q54" s="83" t="s">
        <v>351</v>
      </c>
      <c r="R54" s="87"/>
    </row>
    <row r="55" spans="1:21" ht="150" customHeight="1">
      <c r="A55" s="82">
        <v>1</v>
      </c>
      <c r="B55" s="923" t="s">
        <v>358</v>
      </c>
      <c r="C55" s="923"/>
      <c r="D55" s="83" t="s">
        <v>359</v>
      </c>
      <c r="E55" s="83" t="s">
        <v>360</v>
      </c>
      <c r="F55" s="83" t="s">
        <v>361</v>
      </c>
      <c r="G55" s="83" t="s">
        <v>158</v>
      </c>
      <c r="H55" s="83" t="s">
        <v>175</v>
      </c>
      <c r="I55" s="83" t="s">
        <v>362</v>
      </c>
      <c r="J55" s="86">
        <v>326400</v>
      </c>
      <c r="K55" s="86">
        <v>326400</v>
      </c>
      <c r="L55" s="83" t="s">
        <v>177</v>
      </c>
      <c r="M55" s="83" t="s">
        <v>162</v>
      </c>
      <c r="N55" s="86">
        <v>100</v>
      </c>
      <c r="O55" s="85">
        <v>326400</v>
      </c>
      <c r="P55" s="83" t="s">
        <v>357</v>
      </c>
      <c r="Q55" s="83" t="s">
        <v>351</v>
      </c>
      <c r="R55" s="87"/>
    </row>
    <row r="56" spans="1:21" ht="150" customHeight="1">
      <c r="A56" s="82">
        <v>1</v>
      </c>
      <c r="B56" s="923" t="s">
        <v>363</v>
      </c>
      <c r="C56" s="923"/>
      <c r="D56" s="83" t="s">
        <v>364</v>
      </c>
      <c r="E56" s="83" t="s">
        <v>365</v>
      </c>
      <c r="F56" s="83" t="s">
        <v>366</v>
      </c>
      <c r="G56" s="83" t="s">
        <v>158</v>
      </c>
      <c r="H56" s="83" t="s">
        <v>175</v>
      </c>
      <c r="I56" s="83" t="s">
        <v>367</v>
      </c>
      <c r="J56" s="86">
        <v>148400</v>
      </c>
      <c r="K56" s="86">
        <v>148400</v>
      </c>
      <c r="L56" s="83" t="s">
        <v>177</v>
      </c>
      <c r="M56" s="83" t="s">
        <v>162</v>
      </c>
      <c r="N56" s="86">
        <v>100</v>
      </c>
      <c r="O56" s="85">
        <v>148400</v>
      </c>
      <c r="P56" s="83" t="s">
        <v>357</v>
      </c>
      <c r="Q56" s="83" t="s">
        <v>351</v>
      </c>
      <c r="R56" s="87"/>
    </row>
    <row r="57" spans="1:21" ht="150" customHeight="1">
      <c r="A57" s="82">
        <v>1</v>
      </c>
      <c r="B57" s="923" t="s">
        <v>368</v>
      </c>
      <c r="C57" s="923"/>
      <c r="D57" s="83" t="s">
        <v>369</v>
      </c>
      <c r="E57" s="103" t="s">
        <v>370</v>
      </c>
      <c r="F57" s="103" t="s">
        <v>371</v>
      </c>
      <c r="G57" s="83" t="s">
        <v>158</v>
      </c>
      <c r="H57" s="83" t="s">
        <v>175</v>
      </c>
      <c r="I57" s="111" t="s">
        <v>372</v>
      </c>
      <c r="J57" s="86">
        <v>6503</v>
      </c>
      <c r="K57" s="86">
        <v>6503</v>
      </c>
      <c r="L57" s="83" t="s">
        <v>177</v>
      </c>
      <c r="M57" s="83" t="s">
        <v>162</v>
      </c>
      <c r="N57" s="86">
        <v>100</v>
      </c>
      <c r="O57" s="85">
        <v>6503</v>
      </c>
      <c r="P57" s="83" t="s">
        <v>373</v>
      </c>
      <c r="Q57" s="83" t="s">
        <v>374</v>
      </c>
      <c r="R57" s="88" t="s">
        <v>180</v>
      </c>
    </row>
    <row r="58" spans="1:21" ht="150" customHeight="1">
      <c r="A58" s="82">
        <v>1</v>
      </c>
      <c r="B58" s="923" t="s">
        <v>375</v>
      </c>
      <c r="C58" s="923"/>
      <c r="D58" s="83" t="s">
        <v>376</v>
      </c>
      <c r="E58" s="83" t="s">
        <v>377</v>
      </c>
      <c r="F58" s="83" t="s">
        <v>378</v>
      </c>
      <c r="G58" s="83" t="s">
        <v>158</v>
      </c>
      <c r="H58" s="83" t="s">
        <v>175</v>
      </c>
      <c r="I58" s="83" t="s">
        <v>379</v>
      </c>
      <c r="J58" s="86">
        <v>500</v>
      </c>
      <c r="K58" s="86">
        <v>500</v>
      </c>
      <c r="L58" s="83" t="s">
        <v>177</v>
      </c>
      <c r="M58" s="83" t="s">
        <v>162</v>
      </c>
      <c r="N58" s="86">
        <v>100</v>
      </c>
      <c r="O58" s="85">
        <v>500</v>
      </c>
      <c r="P58" s="83" t="s">
        <v>380</v>
      </c>
      <c r="Q58" s="83" t="s">
        <v>381</v>
      </c>
      <c r="R58" s="87"/>
    </row>
    <row r="59" spans="1:21" ht="150" customHeight="1">
      <c r="A59" s="82">
        <v>1</v>
      </c>
      <c r="B59" s="923" t="s">
        <v>382</v>
      </c>
      <c r="C59" s="923"/>
      <c r="D59" s="83" t="s">
        <v>383</v>
      </c>
      <c r="E59" s="83" t="s">
        <v>384</v>
      </c>
      <c r="F59" s="83" t="s">
        <v>385</v>
      </c>
      <c r="G59" s="83" t="s">
        <v>158</v>
      </c>
      <c r="H59" s="83" t="s">
        <v>175</v>
      </c>
      <c r="I59" s="83" t="s">
        <v>386</v>
      </c>
      <c r="J59" s="86">
        <v>3</v>
      </c>
      <c r="K59" s="86">
        <v>3</v>
      </c>
      <c r="L59" s="83" t="s">
        <v>161</v>
      </c>
      <c r="M59" s="83" t="s">
        <v>162</v>
      </c>
      <c r="N59" s="86">
        <v>100</v>
      </c>
      <c r="O59" s="85">
        <v>3</v>
      </c>
      <c r="P59" s="83" t="s">
        <v>387</v>
      </c>
      <c r="Q59" s="83" t="s">
        <v>388</v>
      </c>
      <c r="R59" s="87"/>
    </row>
    <row r="60" spans="1:21" ht="150" customHeight="1">
      <c r="A60" s="82">
        <v>1</v>
      </c>
      <c r="B60" s="923" t="s">
        <v>389</v>
      </c>
      <c r="C60" s="923"/>
      <c r="D60" s="89" t="s">
        <v>390</v>
      </c>
      <c r="E60" s="89" t="s">
        <v>391</v>
      </c>
      <c r="F60" s="89" t="s">
        <v>392</v>
      </c>
      <c r="G60" s="89" t="s">
        <v>158</v>
      </c>
      <c r="H60" s="89" t="s">
        <v>175</v>
      </c>
      <c r="I60" s="89" t="s">
        <v>393</v>
      </c>
      <c r="J60" s="112">
        <v>6000</v>
      </c>
      <c r="K60" s="112">
        <v>6000</v>
      </c>
      <c r="L60" s="89" t="s">
        <v>177</v>
      </c>
      <c r="M60" s="89" t="s">
        <v>162</v>
      </c>
      <c r="N60" s="112">
        <v>100</v>
      </c>
      <c r="O60" s="113">
        <v>6000</v>
      </c>
      <c r="P60" s="89" t="s">
        <v>394</v>
      </c>
      <c r="Q60" s="89" t="s">
        <v>395</v>
      </c>
      <c r="R60" s="87"/>
    </row>
    <row r="61" spans="1:21" ht="14.4">
      <c r="A61" s="114"/>
      <c r="B61" s="114"/>
      <c r="C61" s="114"/>
      <c r="D61" s="114"/>
      <c r="E61" s="114"/>
      <c r="F61" s="114"/>
      <c r="G61" s="114"/>
      <c r="H61" s="114"/>
      <c r="I61" s="114"/>
      <c r="J61" s="115"/>
      <c r="K61" s="115"/>
      <c r="L61" s="114"/>
      <c r="M61" s="114"/>
      <c r="N61" s="115"/>
      <c r="O61" s="115"/>
      <c r="P61" s="114"/>
      <c r="Q61" s="114"/>
      <c r="R61" s="58"/>
    </row>
    <row r="62" spans="1:21" ht="20.100000000000001" customHeight="1">
      <c r="A62" s="61"/>
      <c r="B62" s="116" t="s">
        <v>396</v>
      </c>
      <c r="C62" s="839" t="s">
        <v>4251</v>
      </c>
      <c r="D62" s="840"/>
      <c r="E62" s="840"/>
      <c r="F62" s="840"/>
      <c r="G62" s="840"/>
      <c r="H62" s="841"/>
      <c r="I62" s="117"/>
      <c r="J62" s="118"/>
      <c r="K62" s="118"/>
      <c r="L62" s="117"/>
      <c r="M62" s="117"/>
      <c r="N62" s="119"/>
      <c r="O62" s="119"/>
      <c r="P62" s="117"/>
      <c r="Q62" s="117"/>
      <c r="R62" s="117"/>
      <c r="S62" s="117"/>
      <c r="T62" s="66"/>
      <c r="U62" s="66"/>
    </row>
    <row r="63" spans="1:21" ht="20.100000000000001" customHeight="1">
      <c r="A63" s="61"/>
      <c r="B63" s="116" t="s">
        <v>398</v>
      </c>
      <c r="C63" s="839" t="s">
        <v>3330</v>
      </c>
      <c r="D63" s="840"/>
      <c r="E63" s="840"/>
      <c r="F63" s="840"/>
      <c r="G63" s="840"/>
      <c r="H63" s="841"/>
      <c r="I63" s="117"/>
      <c r="J63" s="118"/>
      <c r="K63" s="118"/>
      <c r="L63" s="117"/>
      <c r="M63" s="117"/>
      <c r="N63" s="119"/>
      <c r="O63" s="119"/>
      <c r="P63" s="117"/>
      <c r="Q63" s="117"/>
      <c r="R63" s="117"/>
      <c r="S63" s="117"/>
      <c r="T63" s="66"/>
      <c r="U63" s="66"/>
    </row>
    <row r="64" spans="1:21" ht="20.100000000000001" customHeight="1">
      <c r="A64" s="120"/>
      <c r="B64" s="116" t="s">
        <v>400</v>
      </c>
      <c r="C64" s="839" t="s">
        <v>401</v>
      </c>
      <c r="D64" s="840"/>
      <c r="E64" s="840"/>
      <c r="F64" s="840"/>
      <c r="G64" s="840"/>
      <c r="H64" s="841"/>
      <c r="I64" s="117"/>
      <c r="J64" s="118"/>
      <c r="K64" s="118"/>
      <c r="L64" s="117"/>
      <c r="M64" s="117"/>
      <c r="N64" s="119"/>
      <c r="O64" s="119"/>
      <c r="P64" s="117"/>
      <c r="Q64" s="117"/>
      <c r="R64" s="117"/>
      <c r="S64" s="117"/>
      <c r="T64" s="66"/>
      <c r="U64" s="66"/>
    </row>
    <row r="65" spans="1:22" ht="20.100000000000001" customHeight="1">
      <c r="A65" s="61"/>
      <c r="B65" s="116" t="s">
        <v>402</v>
      </c>
      <c r="C65" s="839" t="s">
        <v>403</v>
      </c>
      <c r="D65" s="840"/>
      <c r="E65" s="840"/>
      <c r="F65" s="840"/>
      <c r="G65" s="840"/>
      <c r="H65" s="841"/>
      <c r="I65" s="117"/>
      <c r="J65" s="118"/>
      <c r="K65" s="118"/>
      <c r="L65" s="117"/>
      <c r="M65" s="117"/>
      <c r="N65" s="119"/>
      <c r="O65" s="119"/>
      <c r="P65" s="117"/>
      <c r="Q65" s="117"/>
      <c r="R65" s="117"/>
      <c r="S65" s="117"/>
      <c r="T65" s="66"/>
      <c r="U65" s="66"/>
    </row>
    <row r="66" spans="1:22" ht="20.100000000000001" customHeight="1">
      <c r="A66" s="61"/>
      <c r="B66" s="116" t="s">
        <v>404</v>
      </c>
      <c r="C66" s="839" t="s">
        <v>405</v>
      </c>
      <c r="D66" s="840"/>
      <c r="E66" s="840"/>
      <c r="F66" s="840"/>
      <c r="G66" s="840"/>
      <c r="H66" s="841"/>
      <c r="I66" s="117"/>
      <c r="J66" s="118"/>
      <c r="K66" s="118"/>
      <c r="L66" s="117"/>
      <c r="M66" s="117"/>
      <c r="N66" s="119"/>
      <c r="O66" s="119"/>
      <c r="P66" s="117"/>
      <c r="Q66" s="117"/>
      <c r="R66" s="117"/>
      <c r="S66" s="117"/>
      <c r="T66" s="66"/>
      <c r="U66" s="66"/>
    </row>
    <row r="67" spans="1:22" ht="41.25" customHeight="1">
      <c r="A67" s="61"/>
      <c r="B67" s="116" t="s">
        <v>406</v>
      </c>
      <c r="C67" s="839" t="s">
        <v>407</v>
      </c>
      <c r="D67" s="840"/>
      <c r="E67" s="840"/>
      <c r="F67" s="840"/>
      <c r="G67" s="840"/>
      <c r="H67" s="841"/>
      <c r="I67" s="117"/>
      <c r="J67" s="118"/>
      <c r="K67" s="118"/>
      <c r="L67" s="117"/>
      <c r="M67" s="117"/>
      <c r="N67" s="119"/>
      <c r="O67" s="119"/>
      <c r="P67" s="117"/>
      <c r="Q67" s="117"/>
      <c r="R67" s="117"/>
      <c r="S67" s="117"/>
      <c r="T67" s="66"/>
      <c r="U67" s="66"/>
    </row>
    <row r="68" spans="1:22" ht="20.100000000000001" customHeight="1">
      <c r="A68" s="61"/>
      <c r="B68" s="116" t="s">
        <v>408</v>
      </c>
      <c r="C68" s="839" t="s">
        <v>409</v>
      </c>
      <c r="D68" s="840"/>
      <c r="E68" s="840"/>
      <c r="F68" s="840"/>
      <c r="G68" s="840"/>
      <c r="H68" s="841"/>
      <c r="I68" s="117"/>
      <c r="J68" s="118"/>
      <c r="K68" s="118"/>
      <c r="L68" s="117"/>
      <c r="M68" s="117"/>
      <c r="N68" s="119"/>
      <c r="O68" s="119"/>
      <c r="P68" s="117"/>
      <c r="Q68" s="117"/>
      <c r="R68" s="117"/>
      <c r="S68" s="117"/>
      <c r="T68" s="66"/>
      <c r="U68" s="66"/>
    </row>
    <row r="69" spans="1:22" ht="20.100000000000001" customHeight="1">
      <c r="A69" s="61"/>
      <c r="B69" s="121"/>
      <c r="C69" s="121"/>
      <c r="D69" s="117"/>
      <c r="E69" s="117"/>
      <c r="F69" s="117"/>
      <c r="G69" s="117"/>
      <c r="H69" s="117"/>
      <c r="I69" s="117"/>
      <c r="J69" s="118"/>
      <c r="K69" s="118"/>
      <c r="L69" s="117"/>
      <c r="M69" s="117"/>
      <c r="N69" s="119"/>
      <c r="O69" s="119"/>
      <c r="P69" s="117"/>
      <c r="Q69" s="117"/>
      <c r="R69" s="117"/>
      <c r="S69" s="117"/>
      <c r="T69" s="66"/>
      <c r="U69" s="66"/>
    </row>
    <row r="70" spans="1:22" ht="20.100000000000001" customHeight="1">
      <c r="A70" s="61"/>
      <c r="B70" s="836" t="s">
        <v>410</v>
      </c>
      <c r="C70" s="837"/>
      <c r="D70" s="837"/>
      <c r="E70" s="837"/>
      <c r="F70" s="837"/>
      <c r="G70" s="837"/>
      <c r="H70" s="838"/>
      <c r="I70" s="66"/>
      <c r="J70" s="64"/>
      <c r="K70" s="64"/>
      <c r="L70" s="66"/>
      <c r="M70" s="66"/>
      <c r="N70" s="64"/>
      <c r="O70" s="78"/>
      <c r="P70" s="66"/>
      <c r="Q70" s="66"/>
      <c r="R70" s="66"/>
      <c r="S70" s="66"/>
      <c r="T70" s="66"/>
      <c r="U70" s="66"/>
      <c r="V70" s="58"/>
    </row>
    <row r="71" spans="1:22" ht="15" customHeight="1"/>
    <row r="72" spans="1:22" ht="15" hidden="1" customHeight="1"/>
    <row r="73" spans="1:22" ht="15" hidden="1" customHeight="1"/>
    <row r="74" spans="1:22" ht="15" hidden="1" customHeight="1"/>
    <row r="75" spans="1:22" ht="15" hidden="1" customHeight="1"/>
    <row r="76" spans="1:22" ht="15" hidden="1" customHeight="1"/>
    <row r="77" spans="1:22" ht="15" hidden="1" customHeight="1"/>
    <row r="78" spans="1:22" ht="15" hidden="1" customHeight="1"/>
    <row r="79" spans="1:22" ht="15" hidden="1" customHeight="1"/>
    <row r="80" spans="1:22"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sheetData>
  <mergeCells count="8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49:C49"/>
    <mergeCell ref="B38:C38"/>
    <mergeCell ref="B39:C39"/>
    <mergeCell ref="B40:C40"/>
    <mergeCell ref="B41:C41"/>
    <mergeCell ref="B42:C42"/>
    <mergeCell ref="B43:C43"/>
    <mergeCell ref="B44:C44"/>
    <mergeCell ref="B45:C45"/>
    <mergeCell ref="B46:C46"/>
    <mergeCell ref="B47:C47"/>
    <mergeCell ref="B48:C48"/>
    <mergeCell ref="C62:H62"/>
    <mergeCell ref="B50:C50"/>
    <mergeCell ref="B51:C51"/>
    <mergeCell ref="B52:C52"/>
    <mergeCell ref="B53:C53"/>
    <mergeCell ref="B54:C54"/>
    <mergeCell ref="B55:C55"/>
    <mergeCell ref="B56:C56"/>
    <mergeCell ref="B57:C57"/>
    <mergeCell ref="B58:C58"/>
    <mergeCell ref="B59:C59"/>
    <mergeCell ref="B60:C60"/>
    <mergeCell ref="B70:H70"/>
    <mergeCell ref="C63:H63"/>
    <mergeCell ref="C64:H64"/>
    <mergeCell ref="C65:H65"/>
    <mergeCell ref="C66:H66"/>
    <mergeCell ref="C67:H67"/>
    <mergeCell ref="C68:H68"/>
  </mergeCells>
  <dataValidations count="12">
    <dataValidation allowBlank="1" showInputMessage="1" showErrorMessage="1" prompt="&quot;Resumen Narrativo&quot; u &quot;objetivo&quot; se entiende como el estado deseado luego de la implementación de una intervención pública. " sqref="D22" xr:uid="{D0044381-D476-4CD1-AEA9-156BA6B4D565}"/>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482366CC-88FB-42C1-AB9B-AF6060EB383D}"/>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F211DE27-9FE4-4550-B75F-4932A0DC58C9}"/>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5DCF608-0FAA-4786-B331-99C2E7746639}"/>
    <dataValidation allowBlank="1" showInputMessage="1" showErrorMessage="1" prompt="Valores numéricos que se habrán de relacionar con el cálculo del indicador propuesto. _x000a_Manual para el diseño y la construcción de indicadores de Coneval." sqref="I22" xr:uid="{2CE9A354-A342-48D9-BC78-B53B5E682EDE}"/>
    <dataValidation allowBlank="1" showInputMessage="1" showErrorMessage="1" prompt="Los &quot;valores programados&quot; son los datos numéricos asociados a las variables del indicador en cuestión que permiten calcular la meta del mismo. " sqref="J22:K22" xr:uid="{AFDFD490-5C91-42C0-8D29-0BA0DA3BE877}"/>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E354D95E-6A66-4F79-931D-24B48051DFE8}"/>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FDECE3D3-1410-42A1-BF70-BA16F66E6978}"/>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F117F0C1-93B3-4D94-82AD-7E76F69C4536}"/>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912B5B8F-550D-4246-AE31-538D2FE96C01}"/>
    <dataValidation allowBlank="1" showInputMessage="1" showErrorMessage="1" prompt="Hace referencia a las fuentes de información que pueden _x000a_ser usadas para verificar el alcance de los objetivos." sqref="P22" xr:uid="{5B990E78-93EB-4653-8282-01F4037C25C8}"/>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5176D36F-A027-4B81-A113-C32660DE49C3}"/>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28023-6CB2-499B-8C0A-F30F7136A70A}">
  <sheetPr>
    <tabColor rgb="FF00B050"/>
    <pageSetUpPr fitToPage="1"/>
  </sheetPr>
  <dimension ref="A1:V50"/>
  <sheetViews>
    <sheetView zoomScale="60" zoomScaleNormal="60" workbookViewId="0">
      <selection sqref="A1:D1"/>
    </sheetView>
  </sheetViews>
  <sheetFormatPr baseColWidth="10" defaultColWidth="0" defaultRowHeight="0" customHeight="1" zeroHeight="1"/>
  <cols>
    <col min="1" max="1" width="15.6640625" style="126" customWidth="1"/>
    <col min="2" max="2" width="70.33203125" style="126" bestFit="1" customWidth="1"/>
    <col min="3" max="3" width="15.6640625" style="126" customWidth="1"/>
    <col min="4" max="9" width="35.6640625" style="126" customWidth="1"/>
    <col min="10" max="11" width="35.6640625" style="127" customWidth="1"/>
    <col min="12" max="13" width="35.6640625" style="126" customWidth="1"/>
    <col min="14" max="15" width="35.6640625" style="127" customWidth="1"/>
    <col min="16" max="17" width="35.6640625" style="126" customWidth="1"/>
    <col min="18" max="18" width="23.88671875" hidden="1" customWidth="1"/>
    <col min="19" max="22" width="0" hidden="1" customWidth="1"/>
    <col min="23" max="16384" width="11.44140625" hidden="1"/>
  </cols>
  <sheetData>
    <row r="1" spans="1:18" ht="15.6">
      <c r="A1" s="61"/>
      <c r="B1" s="61"/>
      <c r="C1" s="63"/>
      <c r="D1" s="61"/>
      <c r="E1" s="61"/>
      <c r="F1" s="61"/>
      <c r="G1" s="61"/>
      <c r="H1" s="61"/>
      <c r="I1" s="61"/>
      <c r="J1" s="64"/>
      <c r="K1" s="64"/>
      <c r="L1" s="66"/>
      <c r="M1" s="66"/>
      <c r="N1" s="64"/>
      <c r="O1" s="64"/>
      <c r="P1" s="66"/>
      <c r="Q1" s="66"/>
      <c r="R1" s="58"/>
    </row>
    <row r="2" spans="1:18" ht="15.6">
      <c r="A2" s="61"/>
      <c r="B2" s="62"/>
      <c r="C2" s="63"/>
      <c r="D2" s="61"/>
      <c r="E2" s="61"/>
      <c r="F2" s="61"/>
      <c r="G2" s="61"/>
      <c r="H2" s="61"/>
      <c r="I2" s="61"/>
      <c r="J2" s="64"/>
      <c r="K2" s="65"/>
      <c r="L2" s="66"/>
      <c r="M2" s="66"/>
      <c r="N2" s="64"/>
      <c r="O2" s="64"/>
      <c r="P2" s="66"/>
      <c r="Q2" s="66"/>
      <c r="R2" s="58"/>
    </row>
    <row r="3" spans="1:18" ht="20.100000000000001" customHeight="1">
      <c r="A3" s="66"/>
      <c r="B3" s="923" t="s">
        <v>112</v>
      </c>
      <c r="C3" s="923"/>
      <c r="D3" s="935" t="s">
        <v>113</v>
      </c>
      <c r="E3" s="935"/>
      <c r="F3" s="935"/>
      <c r="G3" s="935"/>
      <c r="H3" s="935"/>
      <c r="I3" s="67"/>
      <c r="J3" s="64"/>
      <c r="K3" s="65"/>
      <c r="L3" s="68"/>
      <c r="M3" s="66"/>
      <c r="N3" s="64"/>
      <c r="O3" s="64"/>
      <c r="P3" s="66"/>
      <c r="Q3" s="66"/>
      <c r="R3" s="58"/>
    </row>
    <row r="4" spans="1:18" ht="20.100000000000001" customHeight="1">
      <c r="A4" s="66"/>
      <c r="B4" s="923" t="s">
        <v>114</v>
      </c>
      <c r="C4" s="923"/>
      <c r="D4" s="934" t="s">
        <v>411</v>
      </c>
      <c r="E4" s="934"/>
      <c r="F4" s="934"/>
      <c r="G4" s="934"/>
      <c r="H4" s="934"/>
      <c r="I4" s="61"/>
      <c r="J4" s="64"/>
      <c r="K4" s="64"/>
      <c r="L4" s="66"/>
      <c r="M4" s="66"/>
      <c r="N4" s="64"/>
      <c r="O4" s="64"/>
      <c r="P4" s="66"/>
      <c r="Q4" s="66"/>
      <c r="R4" s="58"/>
    </row>
    <row r="5" spans="1:18" ht="20.100000000000001" customHeight="1">
      <c r="A5" s="66"/>
      <c r="B5" s="923" t="s">
        <v>116</v>
      </c>
      <c r="C5" s="923"/>
      <c r="D5" s="934" t="s">
        <v>412</v>
      </c>
      <c r="E5" s="934"/>
      <c r="F5" s="934"/>
      <c r="G5" s="934"/>
      <c r="H5" s="934"/>
      <c r="I5" s="61"/>
      <c r="J5" s="64"/>
      <c r="K5" s="64"/>
      <c r="L5" s="66"/>
      <c r="M5" s="66"/>
      <c r="N5" s="69"/>
      <c r="O5" s="64"/>
      <c r="P5" s="66"/>
      <c r="Q5" s="66"/>
      <c r="R5" s="58"/>
    </row>
    <row r="6" spans="1:18" ht="20.100000000000001" customHeight="1">
      <c r="A6" s="66"/>
      <c r="B6" s="923" t="s">
        <v>118</v>
      </c>
      <c r="C6" s="923"/>
      <c r="D6" s="934" t="s">
        <v>119</v>
      </c>
      <c r="E6" s="934"/>
      <c r="F6" s="934"/>
      <c r="G6" s="934"/>
      <c r="H6" s="934"/>
      <c r="I6" s="70"/>
      <c r="J6" s="71"/>
      <c r="K6" s="71"/>
      <c r="L6" s="72"/>
      <c r="M6" s="66"/>
      <c r="N6" s="69"/>
      <c r="O6" s="64"/>
      <c r="P6" s="66"/>
      <c r="Q6" s="66"/>
      <c r="R6" s="58"/>
    </row>
    <row r="7" spans="1:18" ht="20.100000000000001" customHeight="1">
      <c r="A7" s="66"/>
      <c r="B7" s="923" t="s">
        <v>120</v>
      </c>
      <c r="C7" s="923"/>
      <c r="D7" s="934" t="s">
        <v>121</v>
      </c>
      <c r="E7" s="934"/>
      <c r="F7" s="934"/>
      <c r="G7" s="934"/>
      <c r="H7" s="934"/>
      <c r="I7" s="70"/>
      <c r="J7" s="71"/>
      <c r="K7" s="71"/>
      <c r="L7" s="72"/>
      <c r="M7" s="66"/>
      <c r="N7" s="69"/>
      <c r="O7" s="64"/>
      <c r="P7" s="66"/>
      <c r="Q7" s="66"/>
      <c r="R7" s="58"/>
    </row>
    <row r="8" spans="1:18" ht="20.100000000000001" customHeight="1">
      <c r="A8" s="66"/>
      <c r="B8" s="923" t="s">
        <v>122</v>
      </c>
      <c r="C8" s="923"/>
      <c r="D8" s="934" t="s">
        <v>413</v>
      </c>
      <c r="E8" s="934"/>
      <c r="F8" s="934"/>
      <c r="G8" s="934"/>
      <c r="H8" s="934"/>
      <c r="I8" s="70"/>
      <c r="J8" s="71"/>
      <c r="K8" s="71"/>
      <c r="L8" s="72"/>
      <c r="M8" s="66"/>
      <c r="N8" s="64"/>
      <c r="O8" s="64"/>
      <c r="P8" s="66"/>
      <c r="Q8" s="66"/>
      <c r="R8" s="58"/>
    </row>
    <row r="9" spans="1:18" ht="20.100000000000001" customHeight="1">
      <c r="A9" s="66"/>
      <c r="B9" s="923" t="s">
        <v>124</v>
      </c>
      <c r="C9" s="923"/>
      <c r="D9" s="934" t="s">
        <v>414</v>
      </c>
      <c r="E9" s="934"/>
      <c r="F9" s="934"/>
      <c r="G9" s="934"/>
      <c r="H9" s="934"/>
      <c r="I9" s="73"/>
      <c r="J9" s="74"/>
      <c r="K9" s="74"/>
      <c r="L9" s="75"/>
      <c r="M9" s="75"/>
      <c r="N9" s="74"/>
      <c r="O9" s="64"/>
      <c r="P9" s="66"/>
      <c r="Q9" s="66"/>
      <c r="R9" s="58"/>
    </row>
    <row r="10" spans="1:18" ht="50.1" customHeight="1">
      <c r="A10" s="933" t="s">
        <v>126</v>
      </c>
      <c r="B10" s="923" t="s">
        <v>127</v>
      </c>
      <c r="C10" s="923"/>
      <c r="D10" s="866" t="s">
        <v>4392</v>
      </c>
      <c r="E10" s="869"/>
      <c r="F10" s="869"/>
      <c r="G10" s="869"/>
      <c r="H10" s="870"/>
      <c r="I10" s="73"/>
      <c r="J10" s="74"/>
      <c r="K10" s="74"/>
      <c r="L10" s="75"/>
      <c r="M10" s="75"/>
      <c r="N10" s="74"/>
      <c r="O10" s="123"/>
      <c r="P10" s="66"/>
      <c r="Q10" s="66"/>
      <c r="R10" s="58"/>
    </row>
    <row r="11" spans="1:18" ht="50.1" customHeight="1">
      <c r="A11" s="933"/>
      <c r="B11" s="923" t="s">
        <v>128</v>
      </c>
      <c r="C11" s="923"/>
      <c r="D11" s="860" t="s">
        <v>4419</v>
      </c>
      <c r="E11" s="861"/>
      <c r="F11" s="861"/>
      <c r="G11" s="861"/>
      <c r="H11" s="862"/>
      <c r="I11" s="73"/>
      <c r="J11" s="74"/>
      <c r="K11" s="74"/>
      <c r="L11" s="75"/>
      <c r="M11" s="75"/>
      <c r="N11" s="74"/>
      <c r="O11" s="64"/>
      <c r="P11" s="66"/>
      <c r="Q11" s="66"/>
      <c r="R11" s="58"/>
    </row>
    <row r="12" spans="1:18" ht="50.1" customHeight="1">
      <c r="A12" s="933" t="s">
        <v>129</v>
      </c>
      <c r="B12" s="923" t="s">
        <v>130</v>
      </c>
      <c r="C12" s="923"/>
      <c r="D12" s="860" t="s">
        <v>4390</v>
      </c>
      <c r="E12" s="861"/>
      <c r="F12" s="861"/>
      <c r="G12" s="861"/>
      <c r="H12" s="862"/>
      <c r="I12" s="73"/>
      <c r="J12" s="74"/>
      <c r="K12" s="74"/>
      <c r="L12" s="75"/>
      <c r="M12" s="75"/>
      <c r="N12" s="74"/>
      <c r="O12"/>
      <c r="P12" s="66"/>
      <c r="Q12" s="66"/>
      <c r="R12" s="58"/>
    </row>
    <row r="13" spans="1:18" ht="50.1" customHeight="1">
      <c r="A13" s="933"/>
      <c r="B13" s="923" t="s">
        <v>131</v>
      </c>
      <c r="C13" s="923"/>
      <c r="D13" s="860" t="s">
        <v>4391</v>
      </c>
      <c r="E13" s="861"/>
      <c r="F13" s="861"/>
      <c r="G13" s="861"/>
      <c r="H13" s="862"/>
      <c r="I13" s="73"/>
      <c r="J13" s="74"/>
      <c r="K13" s="74"/>
      <c r="L13" s="75"/>
      <c r="M13" s="75"/>
      <c r="N13" s="74"/>
      <c r="O13" s="64"/>
      <c r="P13" s="66"/>
      <c r="Q13" s="66"/>
      <c r="R13" s="58"/>
    </row>
    <row r="14" spans="1:18" ht="50.1" customHeight="1">
      <c r="A14" s="933" t="s">
        <v>132</v>
      </c>
      <c r="B14" s="923" t="s">
        <v>133</v>
      </c>
      <c r="C14" s="923"/>
      <c r="D14" s="866" t="s">
        <v>4266</v>
      </c>
      <c r="E14" s="867"/>
      <c r="F14" s="867"/>
      <c r="G14" s="867"/>
      <c r="H14" s="868"/>
      <c r="I14" s="73"/>
      <c r="J14" s="74"/>
      <c r="K14" s="74"/>
      <c r="L14" s="75"/>
      <c r="M14" s="75"/>
      <c r="N14" s="74"/>
      <c r="O14" s="64"/>
      <c r="P14" s="66"/>
      <c r="Q14" s="66"/>
      <c r="R14" s="58"/>
    </row>
    <row r="15" spans="1:18" ht="50.1" customHeight="1">
      <c r="A15" s="933"/>
      <c r="B15" s="923" t="s">
        <v>134</v>
      </c>
      <c r="C15" s="923"/>
      <c r="D15" s="866" t="s">
        <v>4267</v>
      </c>
      <c r="E15" s="867"/>
      <c r="F15" s="867"/>
      <c r="G15" s="867"/>
      <c r="H15" s="868"/>
      <c r="I15" s="73"/>
      <c r="J15" s="74"/>
      <c r="K15" s="74"/>
      <c r="L15" s="75"/>
      <c r="M15" s="75"/>
      <c r="N15" s="74"/>
      <c r="O15" s="64"/>
      <c r="P15" s="66"/>
      <c r="Q15" s="66"/>
      <c r="R15" s="58"/>
    </row>
    <row r="16" spans="1:18" ht="50.1" customHeight="1">
      <c r="A16" s="933"/>
      <c r="B16" s="927" t="s">
        <v>135</v>
      </c>
      <c r="C16" s="928"/>
      <c r="D16" s="860" t="s">
        <v>1</v>
      </c>
      <c r="E16" s="861"/>
      <c r="F16" s="861"/>
      <c r="G16" s="861"/>
      <c r="H16" s="862"/>
      <c r="I16" s="73"/>
      <c r="J16" s="74"/>
      <c r="K16" s="74"/>
      <c r="L16" s="75"/>
      <c r="M16" s="75"/>
      <c r="N16" s="74"/>
      <c r="O16" s="64"/>
      <c r="P16" s="66"/>
      <c r="Q16" s="66"/>
      <c r="R16" s="58"/>
    </row>
    <row r="17" spans="1:18" ht="50.1" customHeight="1">
      <c r="A17" s="933"/>
      <c r="B17" s="923" t="s">
        <v>136</v>
      </c>
      <c r="C17" s="923"/>
      <c r="D17" s="860" t="s">
        <v>4268</v>
      </c>
      <c r="E17" s="861"/>
      <c r="F17" s="861"/>
      <c r="G17" s="861"/>
      <c r="H17" s="862"/>
      <c r="I17" s="73"/>
      <c r="J17" s="64"/>
      <c r="K17" s="64"/>
      <c r="L17" s="75"/>
      <c r="M17" s="66"/>
      <c r="N17" s="74"/>
      <c r="O17" s="64"/>
      <c r="P17" s="66"/>
      <c r="Q17" s="66"/>
      <c r="R17" s="58"/>
    </row>
    <row r="18" spans="1:18" s="58" customFormat="1" ht="15.6">
      <c r="A18" s="61"/>
      <c r="B18" s="77"/>
      <c r="C18" s="77"/>
      <c r="D18" s="61"/>
      <c r="E18" s="61"/>
      <c r="F18" s="61"/>
      <c r="G18" s="61"/>
      <c r="H18" s="61"/>
      <c r="I18" s="61"/>
      <c r="J18" s="64"/>
      <c r="K18" s="64"/>
      <c r="L18" s="66"/>
      <c r="M18" s="66"/>
      <c r="N18" s="64"/>
      <c r="O18" s="78"/>
      <c r="P18" s="66"/>
      <c r="Q18" s="66"/>
    </row>
    <row r="19" spans="1:18" s="58" customFormat="1" ht="50.1" customHeight="1">
      <c r="A19" s="61"/>
      <c r="B19" s="929" t="s">
        <v>137</v>
      </c>
      <c r="C19" s="929"/>
      <c r="D19" s="79">
        <v>2829000</v>
      </c>
      <c r="E19" s="849" t="s">
        <v>4546</v>
      </c>
      <c r="F19" s="850"/>
      <c r="G19" s="850"/>
      <c r="H19" s="851"/>
      <c r="I19" s="61"/>
      <c r="J19" s="64"/>
      <c r="K19" s="64"/>
      <c r="L19" s="66"/>
      <c r="M19" s="66"/>
      <c r="N19" s="64"/>
      <c r="O19" s="78"/>
      <c r="P19" s="66"/>
      <c r="Q19" s="66"/>
    </row>
    <row r="20" spans="1:18" ht="20.25" customHeight="1">
      <c r="A20" s="61"/>
      <c r="B20" s="77"/>
      <c r="C20" s="77"/>
      <c r="D20" s="61"/>
      <c r="E20" s="61"/>
      <c r="F20" s="61"/>
      <c r="G20" s="61"/>
      <c r="H20" s="61"/>
      <c r="I20" s="61"/>
      <c r="J20" s="64"/>
      <c r="K20" s="64"/>
      <c r="L20" s="66"/>
      <c r="M20" s="66"/>
      <c r="N20" s="64"/>
      <c r="O20" s="64"/>
      <c r="P20" s="66"/>
      <c r="Q20" s="66"/>
      <c r="R20" s="58"/>
    </row>
    <row r="21" spans="1:18" ht="50.1" customHeight="1">
      <c r="A21" s="61"/>
      <c r="B21" s="936" t="s">
        <v>138</v>
      </c>
      <c r="C21" s="936"/>
      <c r="D21" s="936"/>
      <c r="E21" s="936"/>
      <c r="F21" s="936"/>
      <c r="G21" s="936"/>
      <c r="H21" s="936"/>
      <c r="I21" s="936"/>
      <c r="J21" s="936"/>
      <c r="K21" s="936"/>
      <c r="L21" s="936"/>
      <c r="M21" s="936"/>
      <c r="N21" s="936"/>
      <c r="O21" s="936"/>
      <c r="P21" s="936"/>
      <c r="Q21" s="936"/>
      <c r="R21" s="924" t="s">
        <v>139</v>
      </c>
    </row>
    <row r="22" spans="1:18" ht="50.1" customHeight="1">
      <c r="A22" s="61"/>
      <c r="B22" s="923"/>
      <c r="C22" s="923"/>
      <c r="D22" s="80" t="s">
        <v>140</v>
      </c>
      <c r="E22" s="80" t="s">
        <v>141</v>
      </c>
      <c r="F22" s="80" t="s">
        <v>142</v>
      </c>
      <c r="G22" s="80" t="s">
        <v>143</v>
      </c>
      <c r="H22" s="80" t="s">
        <v>144</v>
      </c>
      <c r="I22" s="80" t="s">
        <v>145</v>
      </c>
      <c r="J22" s="81" t="s">
        <v>146</v>
      </c>
      <c r="K22" s="81" t="s">
        <v>147</v>
      </c>
      <c r="L22" s="80" t="s">
        <v>148</v>
      </c>
      <c r="M22" s="80" t="s">
        <v>149</v>
      </c>
      <c r="N22" s="81" t="s">
        <v>150</v>
      </c>
      <c r="O22" s="81" t="s">
        <v>151</v>
      </c>
      <c r="P22" s="80" t="s">
        <v>152</v>
      </c>
      <c r="Q22" s="80" t="s">
        <v>153</v>
      </c>
      <c r="R22" s="924"/>
    </row>
    <row r="23" spans="1:18" ht="183.75" customHeight="1">
      <c r="A23" s="82">
        <v>1</v>
      </c>
      <c r="B23" s="923" t="s">
        <v>154</v>
      </c>
      <c r="C23" s="923"/>
      <c r="D23" s="83" t="s">
        <v>415</v>
      </c>
      <c r="E23" s="83" t="s">
        <v>416</v>
      </c>
      <c r="F23" s="83" t="s">
        <v>417</v>
      </c>
      <c r="G23" s="83" t="s">
        <v>158</v>
      </c>
      <c r="H23" s="83" t="s">
        <v>159</v>
      </c>
      <c r="I23" s="83" t="s">
        <v>418</v>
      </c>
      <c r="J23" s="86">
        <v>15350</v>
      </c>
      <c r="K23" s="86">
        <v>15350</v>
      </c>
      <c r="L23" s="83" t="s">
        <v>161</v>
      </c>
      <c r="M23" s="83" t="s">
        <v>162</v>
      </c>
      <c r="N23" s="86">
        <v>100</v>
      </c>
      <c r="O23" s="85">
        <v>15900</v>
      </c>
      <c r="P23" s="83" t="s">
        <v>419</v>
      </c>
      <c r="Q23" s="83"/>
      <c r="R23" s="88"/>
    </row>
    <row r="24" spans="1:18" ht="150" customHeight="1">
      <c r="A24" s="82">
        <v>1</v>
      </c>
      <c r="B24" s="923" t="s">
        <v>164</v>
      </c>
      <c r="C24" s="923"/>
      <c r="D24" s="83" t="s">
        <v>420</v>
      </c>
      <c r="E24" s="83" t="s">
        <v>421</v>
      </c>
      <c r="F24" s="83" t="s">
        <v>422</v>
      </c>
      <c r="G24" s="83" t="s">
        <v>158</v>
      </c>
      <c r="H24" s="83" t="s">
        <v>159</v>
      </c>
      <c r="I24" s="83" t="s">
        <v>423</v>
      </c>
      <c r="J24" s="86">
        <v>13000</v>
      </c>
      <c r="K24" s="86">
        <v>13000</v>
      </c>
      <c r="L24" s="83" t="s">
        <v>161</v>
      </c>
      <c r="M24" s="83" t="s">
        <v>162</v>
      </c>
      <c r="N24" s="86">
        <v>100</v>
      </c>
      <c r="O24" s="85">
        <v>13000</v>
      </c>
      <c r="P24" s="83" t="s">
        <v>424</v>
      </c>
      <c r="Q24" s="83" t="s">
        <v>425</v>
      </c>
      <c r="R24" s="88"/>
    </row>
    <row r="25" spans="1:18" ht="150" customHeight="1">
      <c r="A25" s="82">
        <v>1</v>
      </c>
      <c r="B25" s="923" t="s">
        <v>171</v>
      </c>
      <c r="C25" s="923"/>
      <c r="D25" s="83" t="s">
        <v>426</v>
      </c>
      <c r="E25" s="83" t="s">
        <v>427</v>
      </c>
      <c r="F25" s="83" t="s">
        <v>428</v>
      </c>
      <c r="G25" s="83" t="s">
        <v>158</v>
      </c>
      <c r="H25" s="83" t="s">
        <v>175</v>
      </c>
      <c r="I25" s="83" t="s">
        <v>429</v>
      </c>
      <c r="J25" s="86">
        <v>12</v>
      </c>
      <c r="K25" s="86">
        <v>12</v>
      </c>
      <c r="L25" s="83" t="s">
        <v>177</v>
      </c>
      <c r="M25" s="83" t="s">
        <v>162</v>
      </c>
      <c r="N25" s="86">
        <v>100</v>
      </c>
      <c r="O25" s="124">
        <v>12</v>
      </c>
      <c r="P25" s="83" t="s">
        <v>430</v>
      </c>
      <c r="Q25" s="83" t="s">
        <v>431</v>
      </c>
      <c r="R25" s="88" t="s">
        <v>432</v>
      </c>
    </row>
    <row r="26" spans="1:18" ht="150" customHeight="1">
      <c r="A26" s="82">
        <v>1</v>
      </c>
      <c r="B26" s="923" t="s">
        <v>433</v>
      </c>
      <c r="C26" s="923"/>
      <c r="D26" s="83" t="s">
        <v>434</v>
      </c>
      <c r="E26" s="83" t="s">
        <v>435</v>
      </c>
      <c r="F26" s="83" t="s">
        <v>436</v>
      </c>
      <c r="G26" s="83" t="s">
        <v>158</v>
      </c>
      <c r="H26" s="83" t="s">
        <v>175</v>
      </c>
      <c r="I26" s="83" t="s">
        <v>437</v>
      </c>
      <c r="J26" s="86">
        <v>500</v>
      </c>
      <c r="K26" s="86">
        <v>500</v>
      </c>
      <c r="L26" s="83" t="s">
        <v>177</v>
      </c>
      <c r="M26" s="83" t="s">
        <v>162</v>
      </c>
      <c r="N26" s="86">
        <v>100</v>
      </c>
      <c r="O26" s="124">
        <v>456</v>
      </c>
      <c r="P26" s="83" t="s">
        <v>430</v>
      </c>
      <c r="Q26" s="83" t="s">
        <v>431</v>
      </c>
      <c r="R26" s="88"/>
    </row>
    <row r="27" spans="1:18" ht="150" customHeight="1">
      <c r="A27" s="82">
        <v>1</v>
      </c>
      <c r="B27" s="923" t="s">
        <v>438</v>
      </c>
      <c r="C27" s="923"/>
      <c r="D27" s="83" t="s">
        <v>439</v>
      </c>
      <c r="E27" s="83" t="s">
        <v>440</v>
      </c>
      <c r="F27" s="83" t="s">
        <v>441</v>
      </c>
      <c r="G27" s="83" t="s">
        <v>158</v>
      </c>
      <c r="H27" s="83" t="s">
        <v>175</v>
      </c>
      <c r="I27" s="83" t="s">
        <v>442</v>
      </c>
      <c r="J27" s="86">
        <v>12</v>
      </c>
      <c r="K27" s="86">
        <v>12</v>
      </c>
      <c r="L27" s="83" t="s">
        <v>177</v>
      </c>
      <c r="M27" s="83" t="s">
        <v>162</v>
      </c>
      <c r="N27" s="86">
        <v>100</v>
      </c>
      <c r="O27" s="124">
        <v>12</v>
      </c>
      <c r="P27" s="83" t="s">
        <v>430</v>
      </c>
      <c r="Q27" s="83" t="s">
        <v>431</v>
      </c>
      <c r="R27" s="88"/>
    </row>
    <row r="28" spans="1:18" ht="150" customHeight="1">
      <c r="A28" s="82">
        <v>1</v>
      </c>
      <c r="B28" s="923" t="s">
        <v>207</v>
      </c>
      <c r="C28" s="923"/>
      <c r="D28" s="83" t="s">
        <v>443</v>
      </c>
      <c r="E28" s="83" t="s">
        <v>444</v>
      </c>
      <c r="F28" s="83" t="s">
        <v>445</v>
      </c>
      <c r="G28" s="83" t="s">
        <v>158</v>
      </c>
      <c r="H28" s="83" t="s">
        <v>175</v>
      </c>
      <c r="I28" s="83" t="s">
        <v>446</v>
      </c>
      <c r="J28" s="86">
        <v>300</v>
      </c>
      <c r="K28" s="86">
        <v>300</v>
      </c>
      <c r="L28" s="83" t="s">
        <v>177</v>
      </c>
      <c r="M28" s="83" t="s">
        <v>162</v>
      </c>
      <c r="N28" s="86">
        <v>100</v>
      </c>
      <c r="O28" s="124">
        <v>300</v>
      </c>
      <c r="P28" s="83" t="s">
        <v>447</v>
      </c>
      <c r="Q28" s="83" t="s">
        <v>448</v>
      </c>
      <c r="R28" s="88" t="s">
        <v>432</v>
      </c>
    </row>
    <row r="29" spans="1:18" ht="150" customHeight="1">
      <c r="A29" s="82">
        <v>1</v>
      </c>
      <c r="B29" s="923" t="s">
        <v>449</v>
      </c>
      <c r="C29" s="923"/>
      <c r="D29" s="83" t="s">
        <v>450</v>
      </c>
      <c r="E29" s="83" t="s">
        <v>451</v>
      </c>
      <c r="F29" s="83" t="s">
        <v>452</v>
      </c>
      <c r="G29" s="83" t="s">
        <v>158</v>
      </c>
      <c r="H29" s="83" t="s">
        <v>175</v>
      </c>
      <c r="I29" s="83" t="s">
        <v>453</v>
      </c>
      <c r="J29" s="86">
        <v>252</v>
      </c>
      <c r="K29" s="86">
        <v>252</v>
      </c>
      <c r="L29" s="83" t="s">
        <v>177</v>
      </c>
      <c r="M29" s="83" t="s">
        <v>162</v>
      </c>
      <c r="N29" s="86">
        <v>100</v>
      </c>
      <c r="O29" s="124">
        <v>250</v>
      </c>
      <c r="P29" s="83" t="s">
        <v>447</v>
      </c>
      <c r="Q29" s="83" t="s">
        <v>454</v>
      </c>
      <c r="R29" s="88"/>
    </row>
    <row r="30" spans="1:18" ht="150" customHeight="1">
      <c r="A30" s="82">
        <v>1</v>
      </c>
      <c r="B30" s="923" t="s">
        <v>455</v>
      </c>
      <c r="C30" s="923"/>
      <c r="D30" s="83" t="s">
        <v>456</v>
      </c>
      <c r="E30" s="83" t="s">
        <v>457</v>
      </c>
      <c r="F30" s="83" t="s">
        <v>458</v>
      </c>
      <c r="G30" s="83" t="s">
        <v>158</v>
      </c>
      <c r="H30" s="83" t="s">
        <v>175</v>
      </c>
      <c r="I30" s="83" t="s">
        <v>459</v>
      </c>
      <c r="J30" s="86">
        <v>300</v>
      </c>
      <c r="K30" s="86">
        <v>300</v>
      </c>
      <c r="L30" s="83" t="s">
        <v>177</v>
      </c>
      <c r="M30" s="83" t="s">
        <v>162</v>
      </c>
      <c r="N30" s="86">
        <v>100</v>
      </c>
      <c r="O30" s="124">
        <v>300</v>
      </c>
      <c r="P30" s="83" t="s">
        <v>447</v>
      </c>
      <c r="Q30" s="83" t="s">
        <v>460</v>
      </c>
      <c r="R30" s="88"/>
    </row>
    <row r="31" spans="1:18" ht="150" customHeight="1">
      <c r="A31" s="82">
        <v>1</v>
      </c>
      <c r="B31" s="923" t="s">
        <v>461</v>
      </c>
      <c r="C31" s="923"/>
      <c r="D31" s="83" t="s">
        <v>462</v>
      </c>
      <c r="E31" s="83" t="s">
        <v>463</v>
      </c>
      <c r="F31" s="83" t="s">
        <v>464</v>
      </c>
      <c r="G31" s="83" t="s">
        <v>158</v>
      </c>
      <c r="H31" s="83" t="s">
        <v>175</v>
      </c>
      <c r="I31" s="83" t="s">
        <v>465</v>
      </c>
      <c r="J31" s="86">
        <v>60</v>
      </c>
      <c r="K31" s="86">
        <v>60</v>
      </c>
      <c r="L31" s="83" t="s">
        <v>177</v>
      </c>
      <c r="M31" s="83" t="s">
        <v>162</v>
      </c>
      <c r="N31" s="86">
        <v>100</v>
      </c>
      <c r="O31" s="124">
        <v>57</v>
      </c>
      <c r="P31" s="83" t="s">
        <v>447</v>
      </c>
      <c r="Q31" s="83" t="s">
        <v>466</v>
      </c>
      <c r="R31" s="88"/>
    </row>
    <row r="32" spans="1:18" ht="15.6">
      <c r="A32" s="61"/>
      <c r="B32" s="61"/>
      <c r="C32" s="63"/>
      <c r="D32" s="61"/>
      <c r="E32" s="61"/>
      <c r="F32" s="61"/>
      <c r="G32" s="61"/>
      <c r="H32" s="61"/>
      <c r="I32" s="61"/>
      <c r="J32" s="125"/>
      <c r="K32" s="125"/>
      <c r="L32" s="61"/>
      <c r="M32" s="61"/>
      <c r="N32" s="125"/>
      <c r="O32" s="125"/>
      <c r="P32" s="61"/>
      <c r="Q32" s="66"/>
      <c r="R32" s="58"/>
    </row>
    <row r="33" spans="1:22" ht="20.100000000000001" customHeight="1">
      <c r="A33" s="61"/>
      <c r="B33" s="116" t="s">
        <v>396</v>
      </c>
      <c r="C33" s="839" t="s">
        <v>397</v>
      </c>
      <c r="D33" s="840"/>
      <c r="E33" s="840"/>
      <c r="F33" s="840"/>
      <c r="G33" s="840"/>
      <c r="H33" s="841"/>
      <c r="I33" s="117"/>
      <c r="J33" s="118"/>
      <c r="K33" s="118"/>
      <c r="L33" s="117"/>
      <c r="M33" s="117"/>
      <c r="N33" s="119"/>
      <c r="O33" s="119"/>
      <c r="P33" s="117"/>
      <c r="Q33" s="117"/>
      <c r="R33" s="117"/>
      <c r="S33" s="117"/>
      <c r="T33" s="66"/>
      <c r="U33" s="66"/>
    </row>
    <row r="34" spans="1:22" ht="20.100000000000001" customHeight="1">
      <c r="A34" s="61"/>
      <c r="B34" s="116" t="s">
        <v>398</v>
      </c>
      <c r="C34" s="839" t="s">
        <v>399</v>
      </c>
      <c r="D34" s="840"/>
      <c r="E34" s="840"/>
      <c r="F34" s="840"/>
      <c r="G34" s="840"/>
      <c r="H34" s="841"/>
      <c r="I34" s="117"/>
      <c r="J34" s="118"/>
      <c r="K34" s="118"/>
      <c r="L34" s="117"/>
      <c r="M34" s="117"/>
      <c r="N34" s="119"/>
      <c r="O34" s="119"/>
      <c r="P34" s="117"/>
      <c r="Q34" s="117"/>
      <c r="R34" s="117"/>
      <c r="S34" s="117"/>
      <c r="T34" s="66"/>
      <c r="U34" s="66"/>
    </row>
    <row r="35" spans="1:22" ht="20.100000000000001" customHeight="1">
      <c r="A35" s="61"/>
      <c r="B35" s="116" t="s">
        <v>400</v>
      </c>
      <c r="C35" s="839" t="s">
        <v>401</v>
      </c>
      <c r="D35" s="840"/>
      <c r="E35" s="840"/>
      <c r="F35" s="840"/>
      <c r="G35" s="840"/>
      <c r="H35" s="841"/>
      <c r="I35" s="117"/>
      <c r="J35" s="118"/>
      <c r="K35" s="118"/>
      <c r="L35" s="117"/>
      <c r="M35" s="117"/>
      <c r="N35" s="119"/>
      <c r="O35" s="119"/>
      <c r="P35" s="117"/>
      <c r="Q35" s="117"/>
      <c r="R35" s="117"/>
      <c r="S35" s="117"/>
      <c r="T35" s="66"/>
      <c r="U35" s="66"/>
    </row>
    <row r="36" spans="1:22" ht="20.100000000000001" customHeight="1">
      <c r="A36" s="61"/>
      <c r="B36" s="116" t="s">
        <v>402</v>
      </c>
      <c r="C36" s="839" t="s">
        <v>403</v>
      </c>
      <c r="D36" s="840"/>
      <c r="E36" s="840"/>
      <c r="F36" s="840"/>
      <c r="G36" s="840"/>
      <c r="H36" s="841"/>
      <c r="I36" s="117"/>
      <c r="J36" s="118"/>
      <c r="K36" s="118"/>
      <c r="L36" s="117"/>
      <c r="M36" s="117"/>
      <c r="N36" s="119"/>
      <c r="O36" s="119"/>
      <c r="P36" s="117"/>
      <c r="Q36" s="117"/>
      <c r="R36" s="117"/>
      <c r="S36" s="117"/>
      <c r="T36" s="66"/>
      <c r="U36" s="66"/>
    </row>
    <row r="37" spans="1:22" ht="20.100000000000001" customHeight="1">
      <c r="A37" s="61"/>
      <c r="B37" s="116" t="s">
        <v>404</v>
      </c>
      <c r="C37" s="839" t="s">
        <v>405</v>
      </c>
      <c r="D37" s="840"/>
      <c r="E37" s="840"/>
      <c r="F37" s="840"/>
      <c r="G37" s="840"/>
      <c r="H37" s="841"/>
      <c r="I37" s="117"/>
      <c r="J37" s="118"/>
      <c r="K37" s="118"/>
      <c r="L37" s="117"/>
      <c r="M37" s="117"/>
      <c r="N37" s="119"/>
      <c r="O37" s="119"/>
      <c r="P37" s="117"/>
      <c r="Q37" s="117"/>
      <c r="R37" s="117"/>
      <c r="S37" s="117"/>
      <c r="T37" s="66"/>
      <c r="U37" s="66"/>
    </row>
    <row r="38" spans="1:22" ht="41.25" customHeight="1">
      <c r="A38" s="61"/>
      <c r="B38" s="116" t="s">
        <v>406</v>
      </c>
      <c r="C38" s="839" t="s">
        <v>467</v>
      </c>
      <c r="D38" s="840"/>
      <c r="E38" s="840"/>
      <c r="F38" s="840"/>
      <c r="G38" s="840"/>
      <c r="H38" s="841"/>
      <c r="I38" s="117"/>
      <c r="J38" s="118"/>
      <c r="K38" s="118"/>
      <c r="L38" s="117"/>
      <c r="M38" s="117"/>
      <c r="N38" s="119"/>
      <c r="O38" s="119"/>
      <c r="P38" s="117"/>
      <c r="Q38" s="117"/>
      <c r="R38" s="117"/>
      <c r="S38" s="117"/>
      <c r="T38" s="66"/>
      <c r="U38" s="66"/>
    </row>
    <row r="39" spans="1:22" ht="20.100000000000001" customHeight="1">
      <c r="A39" s="61"/>
      <c r="B39" s="116" t="s">
        <v>408</v>
      </c>
      <c r="C39" s="839" t="s">
        <v>409</v>
      </c>
      <c r="D39" s="840"/>
      <c r="E39" s="840"/>
      <c r="F39" s="840"/>
      <c r="G39" s="840"/>
      <c r="H39" s="841"/>
      <c r="I39" s="117"/>
      <c r="J39" s="118"/>
      <c r="K39" s="118"/>
      <c r="L39" s="117"/>
      <c r="M39" s="117"/>
      <c r="N39" s="119"/>
      <c r="O39" s="119"/>
      <c r="P39" s="117"/>
      <c r="Q39" s="117"/>
      <c r="R39" s="117"/>
      <c r="S39" s="117"/>
      <c r="T39" s="66"/>
      <c r="U39" s="66"/>
    </row>
    <row r="40" spans="1:22" ht="20.100000000000001" customHeight="1">
      <c r="A40" s="61"/>
      <c r="B40" s="121"/>
      <c r="C40" s="121"/>
      <c r="D40" s="117"/>
      <c r="E40" s="117"/>
      <c r="F40" s="117"/>
      <c r="G40" s="117"/>
      <c r="H40" s="117"/>
      <c r="I40" s="117"/>
      <c r="J40" s="118"/>
      <c r="K40" s="118"/>
      <c r="L40" s="117"/>
      <c r="M40" s="117"/>
      <c r="N40" s="119"/>
      <c r="O40" s="119"/>
      <c r="P40" s="117"/>
      <c r="Q40" s="117"/>
      <c r="R40" s="117"/>
      <c r="S40" s="117"/>
      <c r="T40" s="66"/>
      <c r="U40" s="66"/>
    </row>
    <row r="41" spans="1:22" ht="20.100000000000001" customHeight="1">
      <c r="A41" s="61"/>
      <c r="B41" s="836" t="s">
        <v>410</v>
      </c>
      <c r="C41" s="837"/>
      <c r="D41" s="837"/>
      <c r="E41" s="837"/>
      <c r="F41" s="837"/>
      <c r="G41" s="837"/>
      <c r="H41" s="838"/>
      <c r="I41" s="66"/>
      <c r="J41" s="64"/>
      <c r="K41" s="64"/>
      <c r="L41" s="66"/>
      <c r="M41" s="66"/>
      <c r="N41" s="64"/>
      <c r="O41" s="78"/>
      <c r="P41" s="66"/>
      <c r="Q41" s="66"/>
      <c r="R41" s="66"/>
      <c r="S41" s="66"/>
      <c r="T41" s="66"/>
      <c r="U41" s="66"/>
      <c r="V41" s="58"/>
    </row>
    <row r="50" spans="1:22" s="126" customFormat="1" ht="0" hidden="1" customHeight="1">
      <c r="A50" s="128"/>
      <c r="J50" s="127"/>
      <c r="K50" s="127"/>
      <c r="N50" s="127"/>
      <c r="O50" s="127"/>
      <c r="R50"/>
      <c r="S50"/>
      <c r="T50"/>
      <c r="U50"/>
      <c r="V50"/>
    </row>
  </sheetData>
  <mergeCells count="55">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C39:H39"/>
    <mergeCell ref="B41:H41"/>
    <mergeCell ref="C33:H33"/>
    <mergeCell ref="C34:H34"/>
    <mergeCell ref="C35:H35"/>
    <mergeCell ref="C36:H36"/>
    <mergeCell ref="C37:H37"/>
    <mergeCell ref="C38:H38"/>
  </mergeCells>
  <dataValidations count="12">
    <dataValidation allowBlank="1" showInputMessage="1" showErrorMessage="1" prompt="&quot;Resumen Narrativo&quot; u &quot;objetivo&quot; se entiende como el estado deseado luego de la implementación de una intervención pública. " sqref="D22" xr:uid="{3CA2322B-BF08-46DA-8F1D-DABA733834DF}"/>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A0F5E8B3-E040-4453-BDF2-2B379562791A}"/>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2643F69C-5F9E-4C11-BFAE-3D55FE8DD10A}"/>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C6783DF1-845A-46CB-AE00-12F90559311C}"/>
    <dataValidation allowBlank="1" showInputMessage="1" showErrorMessage="1" prompt="Valores numéricos que se habrán de relacionar con el cálculo del indicador propuesto. _x000a_Manual para el diseño y la construcción de indicadores de Coneval." sqref="I22" xr:uid="{69981666-E063-41FB-95BD-F047079BA1AC}"/>
    <dataValidation allowBlank="1" showInputMessage="1" showErrorMessage="1" prompt="Los &quot;valores programados&quot; son los datos numéricos asociados a las variables del indicador en cuestión que permiten calcular la meta del mismo. " sqref="J22:K22" xr:uid="{292DDA58-5019-4DE2-8670-1247247304E8}"/>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CD6486D0-BB19-4210-880D-186978ABE4E1}"/>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20DF620B-6472-4F41-94A0-63DC3142E0B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A25EA23E-4C9C-467D-8DC4-EB1265FA4A14}"/>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653E7916-20F0-4AAB-8DEF-9BBFB4139D5C}"/>
    <dataValidation allowBlank="1" showInputMessage="1" showErrorMessage="1" prompt="Hace referencia a las fuentes de información que pueden _x000a_ser usadas para verificar el alcance de los objetivos." sqref="P22" xr:uid="{302DA228-1C1E-4026-BBC3-F3A530E92478}"/>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43C52D2F-2B7D-4A2E-8C9C-035C950AAF71}"/>
  </dataValidations>
  <pageMargins left="0.23622047244094491" right="0.23622047244094491" top="0.35433070866141736" bottom="0.35433070866141736" header="0.31496062992125984" footer="0.31496062992125984"/>
  <pageSetup scale="22"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42</vt:i4>
      </vt:variant>
    </vt:vector>
  </HeadingPairs>
  <TitlesOfParts>
    <vt:vector size="81" baseType="lpstr">
      <vt:lpstr>Indice</vt:lpstr>
      <vt:lpstr>PP1</vt:lpstr>
      <vt:lpstr>PP2</vt:lpstr>
      <vt:lpstr>PP3</vt:lpstr>
      <vt:lpstr>PP4</vt:lpstr>
      <vt:lpstr>PP5</vt:lpstr>
      <vt:lpstr>PP6</vt:lpstr>
      <vt:lpstr>PP7</vt:lpstr>
      <vt:lpstr>PP8</vt:lpstr>
      <vt:lpstr>PP9</vt:lpstr>
      <vt:lpstr>PP10</vt:lpstr>
      <vt:lpstr>PP11</vt:lpstr>
      <vt:lpstr>PP12</vt:lpstr>
      <vt:lpstr>PP13 </vt:lpstr>
      <vt:lpstr>PP14</vt:lpstr>
      <vt:lpstr>PP15</vt:lpstr>
      <vt:lpstr>PP16</vt:lpstr>
      <vt:lpstr>PP17</vt:lpstr>
      <vt:lpstr>PP18</vt:lpstr>
      <vt:lpstr>PP19</vt:lpstr>
      <vt:lpstr>PP20</vt:lpstr>
      <vt:lpstr>PP21</vt:lpstr>
      <vt:lpstr>PP22</vt:lpstr>
      <vt:lpstr>PP23</vt:lpstr>
      <vt:lpstr>PP24</vt:lpstr>
      <vt:lpstr>PP25</vt:lpstr>
      <vt:lpstr>PP26</vt:lpstr>
      <vt:lpstr>PP27</vt:lpstr>
      <vt:lpstr>PP28</vt:lpstr>
      <vt:lpstr>PP29</vt:lpstr>
      <vt:lpstr>PP30 </vt:lpstr>
      <vt:lpstr>PP31</vt:lpstr>
      <vt:lpstr>PP32</vt:lpstr>
      <vt:lpstr>PP33</vt:lpstr>
      <vt:lpstr>PP34</vt:lpstr>
      <vt:lpstr>PP35</vt:lpstr>
      <vt:lpstr>PP36</vt:lpstr>
      <vt:lpstr>Alineación</vt:lpstr>
      <vt:lpstr>Hoja1</vt:lpstr>
      <vt:lpstr>Alineación!Área_de_impresión</vt:lpstr>
      <vt:lpstr>Indice!Área_de_impresión</vt:lpstr>
      <vt:lpstr>'PP1'!Área_de_impresión</vt:lpstr>
      <vt:lpstr>'PP10'!Área_de_impresión</vt:lpstr>
      <vt:lpstr>'PP11'!Área_de_impresión</vt:lpstr>
      <vt:lpstr>'PP12'!Área_de_impresión</vt:lpstr>
      <vt:lpstr>'PP13 '!Área_de_impresión</vt:lpstr>
      <vt:lpstr>'PP14'!Área_de_impresión</vt:lpstr>
      <vt:lpstr>'PP15'!Área_de_impresión</vt:lpstr>
      <vt:lpstr>'PP16'!Área_de_impresión</vt:lpstr>
      <vt:lpstr>'PP17'!Área_de_impresión</vt:lpstr>
      <vt:lpstr>'PP18'!Área_de_impresión</vt:lpstr>
      <vt:lpstr>'PP19'!Área_de_impresión</vt:lpstr>
      <vt:lpstr>'PP2'!Área_de_impresión</vt:lpstr>
      <vt:lpstr>'PP20'!Área_de_impresión</vt:lpstr>
      <vt:lpstr>'PP21'!Área_de_impresión</vt:lpstr>
      <vt:lpstr>'PP22'!Área_de_impresión</vt:lpstr>
      <vt:lpstr>'PP23'!Área_de_impresión</vt:lpstr>
      <vt:lpstr>'PP24'!Área_de_impresión</vt:lpstr>
      <vt:lpstr>'PP25'!Área_de_impresión</vt:lpstr>
      <vt:lpstr>'PP26'!Área_de_impresión</vt:lpstr>
      <vt:lpstr>'PP27'!Área_de_impresión</vt:lpstr>
      <vt:lpstr>'PP28'!Área_de_impresión</vt:lpstr>
      <vt:lpstr>'PP29'!Área_de_impresión</vt:lpstr>
      <vt:lpstr>'PP3'!Área_de_impresión</vt:lpstr>
      <vt:lpstr>'PP30 '!Área_de_impresión</vt:lpstr>
      <vt:lpstr>'PP31'!Área_de_impresión</vt:lpstr>
      <vt:lpstr>'PP32'!Área_de_impresión</vt:lpstr>
      <vt:lpstr>'PP33'!Área_de_impresión</vt:lpstr>
      <vt:lpstr>'PP34'!Área_de_impresión</vt:lpstr>
      <vt:lpstr>'PP35'!Área_de_impresión</vt:lpstr>
      <vt:lpstr>'PP36'!Área_de_impresión</vt:lpstr>
      <vt:lpstr>'PP4'!Área_de_impresión</vt:lpstr>
      <vt:lpstr>'PP5'!Área_de_impresión</vt:lpstr>
      <vt:lpstr>'PP6'!Área_de_impresión</vt:lpstr>
      <vt:lpstr>'PP7'!Área_de_impresión</vt:lpstr>
      <vt:lpstr>'PP8'!Área_de_impresión</vt:lpstr>
      <vt:lpstr>'PP9'!Área_de_impresión</vt:lpstr>
      <vt:lpstr>Alineación!Títulos_a_imprimir</vt:lpstr>
      <vt:lpstr>Indice!Títulos_a_imprimir</vt:lpstr>
      <vt:lpstr>'PP11'!Títulos_a_imprimir</vt:lpstr>
      <vt:lpstr>'PP12'!Títulos_a_imprimir</vt:lpstr>
    </vt:vector>
  </TitlesOfParts>
  <Company>MUNICIPIO DE ZAPOPAN JALISCO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Rosy Reyes</dc:creator>
  <cp:lastModifiedBy>Alan Sebastian Salas Valdez</cp:lastModifiedBy>
  <cp:lastPrinted>2025-11-20T21:33:24Z</cp:lastPrinted>
  <dcterms:created xsi:type="dcterms:W3CDTF">2025-11-12T17:55:32Z</dcterms:created>
  <dcterms:modified xsi:type="dcterms:W3CDTF">2026-01-05T16:06:24Z</dcterms:modified>
</cp:coreProperties>
</file>